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filterPrivacy="1" defaultThemeVersion="124226"/>
  <xr:revisionPtr revIDLastSave="0" documentId="13_ncr:1_{62E41367-985B-4A54-B5DC-D0525BF7BC3A}" xr6:coauthVersionLast="47" xr6:coauthVersionMax="47" xr10:uidLastSave="{00000000-0000-0000-0000-000000000000}"/>
  <bookViews>
    <workbookView xWindow="-108" yWindow="-108" windowWidth="23256" windowHeight="12576" tabRatio="919" firstSheet="3" activeTab="4" xr2:uid="{00000000-000D-0000-FFFF-FFFF00000000}"/>
  </bookViews>
  <sheets>
    <sheet name="Info" sheetId="70" r:id="rId1"/>
    <sheet name="1. key ratios" sheetId="6" r:id="rId2"/>
    <sheet name="2. SOFP" sheetId="92" r:id="rId3"/>
    <sheet name="3. SOPL" sheetId="93" r:id="rId4"/>
    <sheet name="4. Off-balance" sheetId="94"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95" r:id="rId20"/>
    <sheet name="18. Assets by Exposure classes" sheetId="96" r:id="rId21"/>
    <sheet name="19. Assets by Risk Sectors" sheetId="97" r:id="rId22"/>
    <sheet name="20. Reserves" sheetId="98" r:id="rId23"/>
    <sheet name="21. NPL" sheetId="99" r:id="rId24"/>
    <sheet name="22. Quality" sheetId="100" r:id="rId25"/>
    <sheet name="23. LTV" sheetId="101" r:id="rId26"/>
    <sheet name="24. Risk Sector" sheetId="102" r:id="rId27"/>
    <sheet name="25. Collateral" sheetId="103" r:id="rId28"/>
    <sheet name="26. Retail Products" sheetId="104" r:id="rId29"/>
    <sheet name="Instruction" sheetId="90" r:id="rId30"/>
  </sheets>
  <externalReferences>
    <externalReference r:id="rId31"/>
    <externalReference r:id="rId32"/>
    <externalReference r:id="rId33"/>
  </externalReferences>
  <definedNames>
    <definedName name="_cur1">'[1]Appl (2)'!$F$2:$F$7200</definedName>
    <definedName name="_cur2">'[1]Appl (2)'!$H$2:$H$7200</definedName>
    <definedName name="_xlnm._FilterDatabase" localSheetId="29" hidden="1">Instruction!$A$106:$C$110</definedName>
    <definedName name="_sum1">'[1]Appl (2)'!$E$2:$E$7200</definedName>
    <definedName name="_sum2">'[1]Appl (2)'!$G$2:$G$7200</definedName>
    <definedName name="ACC_BALACC" localSheetId="19">#REF!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4">#REF!</definedName>
    <definedName name="ACC_BALACC" localSheetId="10">#REF!</definedName>
    <definedName name="ACC_BALACC">#REF!</definedName>
    <definedName name="ACC_CRS" localSheetId="19">#REF!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10">#REF!</definedName>
    <definedName name="ACC_CRS">#REF!</definedName>
    <definedName name="ACC_DBS" localSheetId="19">#REF!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10">#REF!</definedName>
    <definedName name="ACC_DBS">#REF!</definedName>
    <definedName name="ACC_ISO" localSheetId="19">#REF!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10">#REF!</definedName>
    <definedName name="ACC_ISO">#REF!</definedName>
    <definedName name="ACC_SALDO" localSheetId="19">#REF!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10">#REF!</definedName>
    <definedName name="ACC_SALDO">#REF!</definedName>
    <definedName name="BS_BALACC" localSheetId="19">#REF!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10">#REF!</definedName>
    <definedName name="BS_BALACC">#REF!</definedName>
    <definedName name="BS_BALANCE" localSheetId="19">#REF!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10">#REF!</definedName>
    <definedName name="BS_BALANCE">#REF!</definedName>
    <definedName name="BS_CR" localSheetId="19">#REF!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10">#REF!</definedName>
    <definedName name="BS_CR">#REF!</definedName>
    <definedName name="BS_CR_EQU" localSheetId="19">#REF!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10">#REF!</definedName>
    <definedName name="BS_CR_EQU">#REF!</definedName>
    <definedName name="BS_DB" localSheetId="19">#REF!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10">#REF!</definedName>
    <definedName name="BS_DB">#REF!</definedName>
    <definedName name="BS_DB_EQU" localSheetId="19">#REF!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10">#REF!</definedName>
    <definedName name="BS_DB_EQU">#REF!</definedName>
    <definedName name="BS_DT" localSheetId="19">#REF!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10">#REF!</definedName>
    <definedName name="BS_DT">#REF!</definedName>
    <definedName name="BS_ISO" localSheetId="19">#REF!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10">#REF!</definedName>
    <definedName name="BS_ISO">#REF!</definedName>
    <definedName name="CurrentDate" localSheetId="19">#REF!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3" i="104" l="1"/>
  <c r="D19" i="104" s="1"/>
  <c r="R13" i="104"/>
  <c r="R19" i="104" s="1"/>
  <c r="Q13" i="104"/>
  <c r="Q19" i="104" s="1"/>
  <c r="P13" i="104"/>
  <c r="P19" i="104" s="1"/>
  <c r="O13" i="104"/>
  <c r="O19" i="104" s="1"/>
  <c r="N13" i="104"/>
  <c r="N19" i="104" s="1"/>
  <c r="L13" i="104"/>
  <c r="L19" i="104" s="1"/>
  <c r="K13" i="104"/>
  <c r="K19" i="104" s="1"/>
  <c r="J13" i="104"/>
  <c r="J19" i="104" s="1"/>
  <c r="I13" i="104"/>
  <c r="G13" i="104"/>
  <c r="G19" i="104" s="1"/>
  <c r="F13" i="104"/>
  <c r="F19" i="104" s="1"/>
  <c r="E13" i="104"/>
  <c r="E19" i="104" s="1"/>
  <c r="M20" i="104"/>
  <c r="M18" i="104"/>
  <c r="M17" i="104"/>
  <c r="M16" i="104"/>
  <c r="M15" i="104"/>
  <c r="M14" i="104"/>
  <c r="M12" i="104"/>
  <c r="M11" i="104"/>
  <c r="M10" i="104"/>
  <c r="M9" i="104"/>
  <c r="M8" i="104"/>
  <c r="M7" i="104"/>
  <c r="H20" i="104"/>
  <c r="H18" i="104"/>
  <c r="H17" i="104"/>
  <c r="H16" i="104"/>
  <c r="H15" i="104"/>
  <c r="H14" i="104"/>
  <c r="H12" i="104"/>
  <c r="H11" i="104"/>
  <c r="H10" i="104"/>
  <c r="H9" i="104"/>
  <c r="H8" i="104"/>
  <c r="H7" i="104"/>
  <c r="C20" i="104"/>
  <c r="C18" i="104"/>
  <c r="C17" i="104"/>
  <c r="C16" i="104"/>
  <c r="C15" i="104"/>
  <c r="C14" i="104"/>
  <c r="C12" i="104"/>
  <c r="C11" i="104"/>
  <c r="C10" i="104"/>
  <c r="C9" i="104"/>
  <c r="C8" i="104"/>
  <c r="C7" i="104"/>
  <c r="M13" i="104" l="1"/>
  <c r="M19" i="104" s="1"/>
  <c r="H13" i="104"/>
  <c r="H19" i="104" s="1"/>
  <c r="I19" i="104"/>
  <c r="C13" i="104"/>
  <c r="C19" i="104" s="1"/>
  <c r="G24" i="80" l="1"/>
  <c r="C23" i="80" l="1"/>
  <c r="F23" i="80"/>
  <c r="D23" i="80"/>
  <c r="D24" i="80"/>
  <c r="E24" i="80"/>
  <c r="F24" i="80"/>
  <c r="D16" i="80" l="1"/>
  <c r="E15" i="80"/>
  <c r="D15" i="80"/>
  <c r="F15" i="80" l="1"/>
  <c r="E13" i="80"/>
  <c r="D13" i="80"/>
  <c r="E12" i="80"/>
  <c r="D12" i="80"/>
  <c r="F12" i="80"/>
  <c r="C15" i="80"/>
  <c r="C12" i="80"/>
  <c r="V10" i="101" l="1"/>
  <c r="W10" i="101"/>
  <c r="X10" i="101"/>
  <c r="Y10" i="101"/>
  <c r="Z10" i="101"/>
  <c r="AA10" i="101"/>
  <c r="U10" i="101"/>
  <c r="T10" i="101"/>
  <c r="S10" i="101"/>
  <c r="R10" i="101"/>
  <c r="Q10" i="101"/>
  <c r="P10" i="101"/>
  <c r="O10" i="101"/>
  <c r="N10" i="101"/>
  <c r="M10" i="101"/>
  <c r="L10" i="101"/>
  <c r="K10" i="101"/>
  <c r="J10" i="101"/>
  <c r="I10" i="101"/>
  <c r="H10" i="101"/>
  <c r="G10" i="101"/>
  <c r="F10" i="101"/>
  <c r="E10" i="101"/>
  <c r="D10" i="101"/>
  <c r="C22" i="101"/>
  <c r="C21" i="101"/>
  <c r="C20" i="101"/>
  <c r="C19" i="101"/>
  <c r="C18" i="101"/>
  <c r="C17" i="101"/>
  <c r="C15" i="101"/>
  <c r="C14" i="101"/>
  <c r="C13" i="101"/>
  <c r="C12" i="101"/>
  <c r="C11" i="101"/>
  <c r="C9" i="101"/>
  <c r="C8" i="101"/>
  <c r="C10" i="101" l="1"/>
  <c r="D27" i="100" l="1"/>
  <c r="C17" i="100" l="1"/>
  <c r="AA8" i="100"/>
  <c r="Z8" i="100"/>
  <c r="Y8" i="100"/>
  <c r="X8" i="100"/>
  <c r="W8" i="100"/>
  <c r="V8" i="100"/>
  <c r="U8" i="100"/>
  <c r="S8" i="100"/>
  <c r="R8" i="100"/>
  <c r="Q8" i="100"/>
  <c r="P8" i="100"/>
  <c r="O8" i="100"/>
  <c r="N8" i="100"/>
  <c r="M8" i="100"/>
  <c r="K8" i="100"/>
  <c r="J8" i="100"/>
  <c r="I8" i="100"/>
  <c r="G8" i="100"/>
  <c r="F8" i="100"/>
  <c r="E8" i="100"/>
  <c r="C22" i="100"/>
  <c r="D15" i="100"/>
  <c r="C15" i="100" s="1"/>
  <c r="C14" i="100"/>
  <c r="C13" i="100"/>
  <c r="T8" i="100"/>
  <c r="L8" i="100"/>
  <c r="H8" i="100"/>
  <c r="D8" i="100"/>
  <c r="C8" i="100" l="1"/>
  <c r="J33" i="102" l="1"/>
  <c r="H33" i="102" s="1"/>
  <c r="K33" i="102"/>
  <c r="L33" i="102"/>
  <c r="I33" i="102"/>
  <c r="H32" i="102"/>
  <c r="H31" i="102"/>
  <c r="H30" i="102"/>
  <c r="H29" i="102"/>
  <c r="H28" i="102"/>
  <c r="H27" i="102"/>
  <c r="H26" i="102"/>
  <c r="H25" i="102"/>
  <c r="H24" i="102"/>
  <c r="H23" i="102"/>
  <c r="H22" i="102"/>
  <c r="H21" i="102"/>
  <c r="H20" i="102"/>
  <c r="H19" i="102"/>
  <c r="H18" i="102"/>
  <c r="H17" i="102"/>
  <c r="H16" i="102"/>
  <c r="H15" i="102"/>
  <c r="H14" i="102"/>
  <c r="H13" i="102"/>
  <c r="H12" i="102"/>
  <c r="H11" i="102"/>
  <c r="H10" i="102"/>
  <c r="H9" i="102"/>
  <c r="H8" i="102"/>
  <c r="H7" i="102"/>
  <c r="E33" i="102"/>
  <c r="F33" i="102"/>
  <c r="G33" i="102"/>
  <c r="D33" i="102"/>
  <c r="C8" i="102"/>
  <c r="C9" i="102"/>
  <c r="C10" i="102"/>
  <c r="C11" i="102"/>
  <c r="C12" i="102"/>
  <c r="C13" i="102"/>
  <c r="C14" i="102"/>
  <c r="C15" i="102"/>
  <c r="C16" i="102"/>
  <c r="C17" i="102"/>
  <c r="C18" i="102"/>
  <c r="C19" i="102"/>
  <c r="C20" i="102"/>
  <c r="C21" i="102"/>
  <c r="C22" i="102"/>
  <c r="C23" i="102"/>
  <c r="C24" i="102"/>
  <c r="C25" i="102"/>
  <c r="C26" i="102"/>
  <c r="C27" i="102"/>
  <c r="C28" i="102"/>
  <c r="C29" i="102"/>
  <c r="C30" i="102"/>
  <c r="C31" i="102"/>
  <c r="C32" i="102"/>
  <c r="C33" i="102"/>
  <c r="C7" i="102"/>
  <c r="G30" i="97" l="1"/>
  <c r="D21" i="36" l="1"/>
  <c r="E21" i="36"/>
  <c r="F21" i="36"/>
  <c r="G21" i="36"/>
  <c r="H21" i="36"/>
  <c r="I21" i="36"/>
  <c r="I24" i="36" s="1"/>
  <c r="K24" i="36" s="1"/>
  <c r="J21" i="36"/>
  <c r="K21" i="36"/>
  <c r="C21" i="36"/>
  <c r="J24" i="36"/>
  <c r="G24" i="36"/>
  <c r="F24" i="36"/>
  <c r="J23" i="36"/>
  <c r="I23" i="36"/>
  <c r="H23" i="36"/>
  <c r="G23" i="36"/>
  <c r="F23" i="36"/>
  <c r="K19" i="36"/>
  <c r="H19" i="36"/>
  <c r="E19" i="36"/>
  <c r="D16" i="36"/>
  <c r="E16" i="36"/>
  <c r="F16" i="36"/>
  <c r="G16" i="36"/>
  <c r="H16" i="36"/>
  <c r="I16" i="36"/>
  <c r="J16" i="36"/>
  <c r="K16" i="36"/>
  <c r="C16" i="36"/>
  <c r="K15" i="36"/>
  <c r="K14" i="36"/>
  <c r="K13" i="36"/>
  <c r="K12" i="36"/>
  <c r="K11" i="36"/>
  <c r="K10" i="36"/>
  <c r="H15" i="36"/>
  <c r="H14" i="36"/>
  <c r="H13" i="36"/>
  <c r="H12" i="36"/>
  <c r="H11" i="36"/>
  <c r="H10" i="36"/>
  <c r="K8" i="36"/>
  <c r="H8" i="36"/>
  <c r="E11" i="36"/>
  <c r="E12" i="36"/>
  <c r="E13" i="36"/>
  <c r="E14" i="36"/>
  <c r="E15" i="36"/>
  <c r="E10" i="36"/>
  <c r="F25" i="36" l="1"/>
  <c r="G25" i="36"/>
  <c r="I25" i="36"/>
  <c r="J25" i="36"/>
  <c r="H24" i="36"/>
  <c r="H25" i="36" s="1"/>
  <c r="K23" i="36"/>
  <c r="K25" i="36" s="1"/>
  <c r="C7" i="79" l="1"/>
  <c r="C6" i="79"/>
  <c r="E22" i="96"/>
  <c r="C22" i="96"/>
  <c r="D22" i="96"/>
  <c r="C39" i="94" l="1"/>
  <c r="C40" i="94"/>
  <c r="C22" i="74" l="1"/>
  <c r="H22" i="74" s="1"/>
  <c r="H9" i="74"/>
  <c r="H10" i="74"/>
  <c r="H11" i="74"/>
  <c r="H12" i="74"/>
  <c r="H13" i="74"/>
  <c r="H14" i="74"/>
  <c r="H15" i="74"/>
  <c r="H16" i="74"/>
  <c r="H17" i="74"/>
  <c r="H18" i="74"/>
  <c r="H19" i="74"/>
  <c r="H20" i="74"/>
  <c r="H21" i="74"/>
  <c r="H8" i="74"/>
  <c r="C11" i="73" l="1"/>
  <c r="C10" i="73"/>
  <c r="E35" i="72" l="1"/>
  <c r="E34" i="72"/>
  <c r="E30" i="72"/>
  <c r="E26" i="72"/>
  <c r="E22" i="72"/>
  <c r="E21" i="72"/>
  <c r="E15" i="72" l="1"/>
  <c r="E14" i="72"/>
  <c r="E13" i="72"/>
  <c r="E12" i="72"/>
  <c r="E11" i="72"/>
  <c r="E10" i="72"/>
  <c r="E9" i="72"/>
  <c r="E8" i="72"/>
  <c r="G38" i="94" l="1"/>
  <c r="F38" i="94"/>
  <c r="G30" i="94"/>
  <c r="F30" i="94"/>
  <c r="G17" i="94"/>
  <c r="F17" i="94"/>
  <c r="G14" i="94"/>
  <c r="F14" i="94"/>
  <c r="G11" i="94"/>
  <c r="F11" i="94"/>
  <c r="G8" i="94"/>
  <c r="F8" i="94"/>
  <c r="G43" i="93"/>
  <c r="G45" i="93" s="1"/>
  <c r="F43" i="93"/>
  <c r="F45" i="93" s="1"/>
  <c r="G37" i="93"/>
  <c r="F37" i="93"/>
  <c r="G34" i="93"/>
  <c r="F34" i="93"/>
  <c r="G29" i="93"/>
  <c r="F29" i="93"/>
  <c r="G13" i="93"/>
  <c r="F13" i="93"/>
  <c r="G6" i="93"/>
  <c r="F6" i="93"/>
  <c r="G63" i="92" l="1"/>
  <c r="F63" i="92"/>
  <c r="G59" i="92"/>
  <c r="G68" i="92" s="1"/>
  <c r="G69" i="92" s="1"/>
  <c r="F59" i="92"/>
  <c r="F68" i="92" s="1"/>
  <c r="F69" i="92" s="1"/>
  <c r="G47" i="92"/>
  <c r="F47" i="92"/>
  <c r="G41" i="92"/>
  <c r="G53" i="92" s="1"/>
  <c r="F41" i="92"/>
  <c r="F53" i="92" s="1"/>
  <c r="G30" i="92"/>
  <c r="F30" i="92"/>
  <c r="G27" i="92"/>
  <c r="F27" i="92"/>
  <c r="G24" i="92"/>
  <c r="F24" i="92"/>
  <c r="G19" i="92"/>
  <c r="F19" i="92"/>
  <c r="G15" i="92"/>
  <c r="F15" i="92"/>
  <c r="G7" i="92"/>
  <c r="F7" i="92"/>
  <c r="C7" i="92"/>
  <c r="D7" i="92"/>
  <c r="C15" i="92"/>
  <c r="D15" i="92"/>
  <c r="C19" i="92"/>
  <c r="D19" i="92"/>
  <c r="C24" i="92"/>
  <c r="D24" i="92"/>
  <c r="C27" i="92"/>
  <c r="D27" i="92"/>
  <c r="C30" i="92"/>
  <c r="D30" i="92"/>
  <c r="B1" i="94" l="1"/>
  <c r="B1" i="93"/>
  <c r="B1" i="92"/>
  <c r="B1" i="104" l="1"/>
  <c r="B1" i="103"/>
  <c r="B1" i="102"/>
  <c r="B1" i="101"/>
  <c r="B1" i="100"/>
  <c r="B1" i="99"/>
  <c r="B1" i="98"/>
  <c r="B1" i="97"/>
  <c r="B1" i="96"/>
  <c r="B1" i="95"/>
  <c r="C10" i="99" l="1"/>
  <c r="C18" i="99" s="1"/>
  <c r="C7" i="98"/>
  <c r="D7" i="98"/>
  <c r="D15" i="98" s="1"/>
  <c r="C10" i="98"/>
  <c r="D10" i="98"/>
  <c r="H7" i="97"/>
  <c r="H8" i="97"/>
  <c r="H9" i="97"/>
  <c r="H10" i="97"/>
  <c r="H11" i="97"/>
  <c r="H12" i="97"/>
  <c r="H13" i="97"/>
  <c r="H14" i="97"/>
  <c r="H15" i="97"/>
  <c r="H16" i="97"/>
  <c r="H17" i="97"/>
  <c r="H18" i="97"/>
  <c r="H19" i="97"/>
  <c r="H20" i="97"/>
  <c r="H21" i="97"/>
  <c r="H22" i="97"/>
  <c r="H23" i="97"/>
  <c r="H24" i="97"/>
  <c r="H25" i="97"/>
  <c r="H26" i="97"/>
  <c r="H27" i="97"/>
  <c r="H28" i="97"/>
  <c r="H29" i="97"/>
  <c r="H30" i="97"/>
  <c r="H31" i="97"/>
  <c r="H32" i="97"/>
  <c r="H33" i="97"/>
  <c r="C34" i="97"/>
  <c r="D34" i="97"/>
  <c r="E34" i="97"/>
  <c r="F34" i="97"/>
  <c r="G34" i="97"/>
  <c r="H7" i="96"/>
  <c r="H8" i="96"/>
  <c r="H9" i="96"/>
  <c r="H10" i="96"/>
  <c r="H11" i="96"/>
  <c r="H12" i="96"/>
  <c r="H13" i="96"/>
  <c r="H14" i="96"/>
  <c r="H15" i="96"/>
  <c r="H16" i="96"/>
  <c r="H17" i="96"/>
  <c r="H18" i="96"/>
  <c r="H19" i="96"/>
  <c r="H20" i="96"/>
  <c r="C21" i="96"/>
  <c r="D21" i="96"/>
  <c r="E21" i="96"/>
  <c r="F21" i="96"/>
  <c r="G21" i="96"/>
  <c r="H22" i="96"/>
  <c r="H23" i="96"/>
  <c r="H8" i="95"/>
  <c r="H9" i="95"/>
  <c r="H10" i="95"/>
  <c r="H11" i="95"/>
  <c r="H12" i="95"/>
  <c r="H13" i="95"/>
  <c r="H14" i="95"/>
  <c r="H15" i="95"/>
  <c r="H16" i="95"/>
  <c r="H17" i="95"/>
  <c r="H18" i="95"/>
  <c r="H19" i="95"/>
  <c r="H20" i="95"/>
  <c r="H21" i="95"/>
  <c r="C22" i="95"/>
  <c r="D22" i="95"/>
  <c r="E22" i="95"/>
  <c r="F22" i="95"/>
  <c r="G22" i="95"/>
  <c r="C15" i="98" l="1"/>
  <c r="H34" i="97"/>
  <c r="H21" i="96"/>
  <c r="H22" i="95"/>
  <c r="C67" i="69"/>
  <c r="C62" i="69"/>
  <c r="C58" i="69"/>
  <c r="C46" i="69"/>
  <c r="C52" i="69" s="1"/>
  <c r="C40" i="69"/>
  <c r="C35" i="69"/>
  <c r="C29" i="69"/>
  <c r="C26" i="69"/>
  <c r="C23" i="69"/>
  <c r="C18" i="69"/>
  <c r="C14" i="69"/>
  <c r="C6" i="69"/>
  <c r="D8" i="72"/>
  <c r="D37" i="72" s="1"/>
  <c r="E37" i="72"/>
  <c r="D16" i="72"/>
  <c r="E16" i="72"/>
  <c r="D20" i="72"/>
  <c r="E20" i="72"/>
  <c r="D25" i="72"/>
  <c r="E25" i="72"/>
  <c r="D28" i="72"/>
  <c r="E28" i="72"/>
  <c r="D31" i="72"/>
  <c r="E31" i="72"/>
  <c r="C31" i="72"/>
  <c r="C28" i="72"/>
  <c r="C25" i="72"/>
  <c r="C20" i="72"/>
  <c r="C16" i="72"/>
  <c r="C8" i="72"/>
  <c r="C37" i="72" l="1"/>
  <c r="C68" i="69"/>
  <c r="H43" i="94"/>
  <c r="E43" i="94"/>
  <c r="H42" i="94"/>
  <c r="E42" i="94"/>
  <c r="H41" i="94"/>
  <c r="E41" i="94"/>
  <c r="H40" i="94"/>
  <c r="E40" i="94"/>
  <c r="H39" i="94"/>
  <c r="E39" i="94"/>
  <c r="D38" i="94"/>
  <c r="C38" i="94"/>
  <c r="H37" i="94"/>
  <c r="E37" i="94"/>
  <c r="H36" i="94"/>
  <c r="E36" i="94"/>
  <c r="H35" i="94"/>
  <c r="E35" i="94"/>
  <c r="H34" i="94"/>
  <c r="E34" i="94"/>
  <c r="H33" i="94"/>
  <c r="E33" i="94"/>
  <c r="H32" i="94"/>
  <c r="E32" i="94"/>
  <c r="H31" i="94"/>
  <c r="E31" i="94"/>
  <c r="H30" i="94"/>
  <c r="D30" i="94"/>
  <c r="C30" i="94"/>
  <c r="H29" i="94"/>
  <c r="E29" i="94"/>
  <c r="H28" i="94"/>
  <c r="E28" i="94"/>
  <c r="H27" i="94"/>
  <c r="E27" i="94"/>
  <c r="H26" i="94"/>
  <c r="E26" i="94"/>
  <c r="H25" i="94"/>
  <c r="E25" i="94"/>
  <c r="H24" i="94"/>
  <c r="E24" i="94"/>
  <c r="H23" i="94"/>
  <c r="E23" i="94"/>
  <c r="H22" i="94"/>
  <c r="E22" i="94"/>
  <c r="H21" i="94"/>
  <c r="E21" i="94"/>
  <c r="H20" i="94"/>
  <c r="E20" i="94"/>
  <c r="H19" i="94"/>
  <c r="E19" i="94"/>
  <c r="H18" i="94"/>
  <c r="E18" i="94"/>
  <c r="H17" i="94"/>
  <c r="D17" i="94"/>
  <c r="D14" i="94" s="1"/>
  <c r="C17" i="94"/>
  <c r="C14" i="94" s="1"/>
  <c r="H16" i="94"/>
  <c r="E16" i="94"/>
  <c r="H15" i="94"/>
  <c r="E15" i="94"/>
  <c r="H13" i="94"/>
  <c r="E13" i="94"/>
  <c r="H12" i="94"/>
  <c r="E12" i="94"/>
  <c r="D11" i="94"/>
  <c r="C11" i="94"/>
  <c r="H10" i="94"/>
  <c r="E10" i="94"/>
  <c r="H9" i="94"/>
  <c r="E9" i="94"/>
  <c r="D8" i="94"/>
  <c r="C8" i="94"/>
  <c r="H7" i="94"/>
  <c r="E7" i="94"/>
  <c r="H6" i="94"/>
  <c r="E6" i="94"/>
  <c r="H44" i="93"/>
  <c r="E44" i="93"/>
  <c r="H42" i="93"/>
  <c r="E42" i="93"/>
  <c r="H41" i="93"/>
  <c r="E41" i="93"/>
  <c r="H40" i="93"/>
  <c r="E40" i="93"/>
  <c r="H39" i="93"/>
  <c r="E39" i="93"/>
  <c r="H38" i="93"/>
  <c r="E38" i="93"/>
  <c r="D37" i="93"/>
  <c r="C37" i="93"/>
  <c r="H36" i="93"/>
  <c r="E36" i="93"/>
  <c r="H35" i="93"/>
  <c r="E35" i="93"/>
  <c r="D34" i="93"/>
  <c r="C34" i="93"/>
  <c r="E34" i="93" s="1"/>
  <c r="H33" i="93"/>
  <c r="E33" i="93"/>
  <c r="H32" i="93"/>
  <c r="E32" i="93"/>
  <c r="H31" i="93"/>
  <c r="E31" i="93"/>
  <c r="H30" i="93"/>
  <c r="E30" i="93"/>
  <c r="D29" i="93"/>
  <c r="C29" i="93"/>
  <c r="H28" i="93"/>
  <c r="E28" i="93"/>
  <c r="H27" i="93"/>
  <c r="E27" i="93"/>
  <c r="H26" i="93"/>
  <c r="E26" i="93"/>
  <c r="H25" i="93"/>
  <c r="E25" i="93"/>
  <c r="H24" i="93"/>
  <c r="E24" i="93"/>
  <c r="H23" i="93"/>
  <c r="E23" i="93"/>
  <c r="H22" i="93"/>
  <c r="E22" i="93"/>
  <c r="H21" i="93"/>
  <c r="E21" i="93"/>
  <c r="H20" i="93"/>
  <c r="E20" i="93"/>
  <c r="H19" i="93"/>
  <c r="E19" i="93"/>
  <c r="H18" i="93"/>
  <c r="E18" i="93"/>
  <c r="H17" i="93"/>
  <c r="E17" i="93"/>
  <c r="H16" i="93"/>
  <c r="E16" i="93"/>
  <c r="H15" i="93"/>
  <c r="E15" i="93"/>
  <c r="H14" i="93"/>
  <c r="E14" i="93"/>
  <c r="H13" i="93"/>
  <c r="D13" i="93"/>
  <c r="C13" i="93"/>
  <c r="H12" i="93"/>
  <c r="E12" i="93"/>
  <c r="H11" i="93"/>
  <c r="E11" i="93"/>
  <c r="H10" i="93"/>
  <c r="E10" i="93"/>
  <c r="H9" i="93"/>
  <c r="E9" i="93"/>
  <c r="H8" i="93"/>
  <c r="E8" i="93"/>
  <c r="H7" i="93"/>
  <c r="E7" i="93"/>
  <c r="D6" i="93"/>
  <c r="C6" i="93"/>
  <c r="C43" i="93" s="1"/>
  <c r="C45" i="93" s="1"/>
  <c r="H67" i="92"/>
  <c r="E67" i="92"/>
  <c r="H66" i="92"/>
  <c r="E66" i="92"/>
  <c r="H65" i="92"/>
  <c r="E65" i="92"/>
  <c r="H64" i="92"/>
  <c r="E64" i="92"/>
  <c r="H63" i="92"/>
  <c r="D63" i="92"/>
  <c r="C63" i="92"/>
  <c r="E63" i="92" s="1"/>
  <c r="H62" i="92"/>
  <c r="E62" i="92"/>
  <c r="H61" i="92"/>
  <c r="E61" i="92"/>
  <c r="H60" i="92"/>
  <c r="E60" i="92"/>
  <c r="H59" i="92"/>
  <c r="E59" i="92"/>
  <c r="D59" i="92"/>
  <c r="C59" i="92"/>
  <c r="H58" i="92"/>
  <c r="E58" i="92"/>
  <c r="H57" i="92"/>
  <c r="E57" i="92"/>
  <c r="H56" i="92"/>
  <c r="E56" i="92"/>
  <c r="H55" i="92"/>
  <c r="E55" i="92"/>
  <c r="H52" i="92"/>
  <c r="E52" i="92"/>
  <c r="H51" i="92"/>
  <c r="E51" i="92"/>
  <c r="H50" i="92"/>
  <c r="E50" i="92"/>
  <c r="H49" i="92"/>
  <c r="E49" i="92"/>
  <c r="H48" i="92"/>
  <c r="E48" i="92"/>
  <c r="H47" i="92"/>
  <c r="D47" i="92"/>
  <c r="C47" i="92"/>
  <c r="E47" i="92" s="1"/>
  <c r="H46" i="92"/>
  <c r="E46" i="92"/>
  <c r="H45" i="92"/>
  <c r="E45" i="92"/>
  <c r="H44" i="92"/>
  <c r="E44" i="92"/>
  <c r="H43" i="92"/>
  <c r="E43" i="92"/>
  <c r="H42" i="92"/>
  <c r="E42" i="92"/>
  <c r="H41" i="92"/>
  <c r="D41" i="92"/>
  <c r="D53" i="92" s="1"/>
  <c r="C41" i="92"/>
  <c r="H40" i="92"/>
  <c r="E40" i="92"/>
  <c r="H39" i="92"/>
  <c r="E39" i="92"/>
  <c r="H38" i="92"/>
  <c r="E38" i="92"/>
  <c r="H35" i="92"/>
  <c r="E35" i="92"/>
  <c r="H34" i="92"/>
  <c r="E34" i="92"/>
  <c r="H33" i="92"/>
  <c r="E33" i="92"/>
  <c r="H32" i="92"/>
  <c r="E32" i="92"/>
  <c r="H31" i="92"/>
  <c r="E31" i="92"/>
  <c r="H30" i="92"/>
  <c r="E30" i="92"/>
  <c r="H29" i="92"/>
  <c r="E29" i="92"/>
  <c r="H28" i="92"/>
  <c r="E28" i="92"/>
  <c r="H27" i="92"/>
  <c r="E27" i="92"/>
  <c r="H26" i="92"/>
  <c r="E26" i="92"/>
  <c r="H25" i="92"/>
  <c r="E25" i="92"/>
  <c r="E24" i="92"/>
  <c r="H23" i="92"/>
  <c r="E23" i="92"/>
  <c r="H22" i="92"/>
  <c r="E22" i="92"/>
  <c r="H21" i="92"/>
  <c r="E21" i="92"/>
  <c r="H20" i="92"/>
  <c r="E20" i="92"/>
  <c r="H19" i="92"/>
  <c r="E19" i="92"/>
  <c r="H18" i="92"/>
  <c r="E18" i="92"/>
  <c r="H17" i="92"/>
  <c r="E17" i="92"/>
  <c r="H16" i="92"/>
  <c r="E16" i="92"/>
  <c r="H15" i="92"/>
  <c r="E15" i="92"/>
  <c r="H14" i="92"/>
  <c r="E14" i="92"/>
  <c r="H13" i="92"/>
  <c r="E13" i="92"/>
  <c r="H12" i="92"/>
  <c r="E12" i="92"/>
  <c r="H11" i="92"/>
  <c r="E11" i="92"/>
  <c r="H10" i="92"/>
  <c r="E10" i="92"/>
  <c r="H9" i="92"/>
  <c r="E9" i="92"/>
  <c r="H8" i="92"/>
  <c r="E8" i="92"/>
  <c r="H7" i="92"/>
  <c r="E29" i="93" l="1"/>
  <c r="E37" i="93"/>
  <c r="E13" i="93"/>
  <c r="E41" i="92"/>
  <c r="C68" i="92"/>
  <c r="E6" i="93"/>
  <c r="F36" i="92"/>
  <c r="D68" i="92"/>
  <c r="H45" i="93"/>
  <c r="H37" i="93"/>
  <c r="E38" i="94"/>
  <c r="C36" i="92"/>
  <c r="G36" i="92"/>
  <c r="D36" i="92"/>
  <c r="H29" i="93"/>
  <c r="H34" i="93"/>
  <c r="H8" i="94"/>
  <c r="E8" i="94"/>
  <c r="E14" i="94"/>
  <c r="H38" i="94"/>
  <c r="E30" i="94"/>
  <c r="E11" i="94"/>
  <c r="E17" i="94"/>
  <c r="H11" i="94"/>
  <c r="H14" i="94"/>
  <c r="H43" i="93"/>
  <c r="H6" i="93"/>
  <c r="D43" i="93"/>
  <c r="D45" i="93" s="1"/>
  <c r="D69" i="92"/>
  <c r="H69" i="92"/>
  <c r="C53" i="92"/>
  <c r="H68" i="92"/>
  <c r="H53" i="92"/>
  <c r="E7" i="92"/>
  <c r="H24" i="92"/>
  <c r="E36" i="92" l="1"/>
  <c r="H36" i="92"/>
  <c r="E68" i="92"/>
  <c r="E45" i="93"/>
  <c r="E43" i="93"/>
  <c r="C69" i="92"/>
  <c r="E69" i="92" s="1"/>
  <c r="E53" i="92"/>
  <c r="B1" i="80" l="1"/>
  <c r="G33" i="80"/>
  <c r="F33" i="80"/>
  <c r="E33" i="80"/>
  <c r="D33" i="80"/>
  <c r="C33" i="80"/>
  <c r="G37" i="80"/>
  <c r="C24" i="80"/>
  <c r="G18" i="80"/>
  <c r="F18" i="80"/>
  <c r="E18" i="80"/>
  <c r="D18" i="80"/>
  <c r="C18" i="80"/>
  <c r="G14" i="80"/>
  <c r="F14" i="80"/>
  <c r="E14" i="80"/>
  <c r="D14" i="80"/>
  <c r="C14" i="80"/>
  <c r="G11" i="80"/>
  <c r="F11" i="80"/>
  <c r="E11" i="80"/>
  <c r="D11" i="80"/>
  <c r="C11" i="80"/>
  <c r="G8" i="80"/>
  <c r="F8" i="80"/>
  <c r="E8" i="80"/>
  <c r="D8" i="80"/>
  <c r="C8" i="80"/>
  <c r="G21" i="80" l="1"/>
  <c r="G39" i="80" s="1"/>
  <c r="G6" i="71"/>
  <c r="G13" i="71" s="1"/>
  <c r="F6" i="71"/>
  <c r="F13" i="71" s="1"/>
  <c r="E6" i="71"/>
  <c r="E13" i="71" s="1"/>
  <c r="D6" i="71"/>
  <c r="D13" i="71" s="1"/>
  <c r="C6" i="71"/>
  <c r="C13" i="71" s="1"/>
  <c r="C35" i="79" l="1"/>
  <c r="B1" i="79" l="1"/>
  <c r="B1" i="37"/>
  <c r="B1" i="36"/>
  <c r="B1" i="74"/>
  <c r="B1" i="64"/>
  <c r="B1" i="35"/>
  <c r="B1" i="69"/>
  <c r="B1" i="77"/>
  <c r="B1" i="28"/>
  <c r="B1" i="73"/>
  <c r="B1" i="72"/>
  <c r="B1" i="52"/>
  <c r="B1" i="71"/>
  <c r="B1" i="6"/>
  <c r="C21" i="77" l="1"/>
  <c r="D16" i="77"/>
  <c r="D17" i="77"/>
  <c r="D15" i="77"/>
  <c r="D12" i="77"/>
  <c r="D13" i="77"/>
  <c r="D11" i="77"/>
  <c r="D8" i="77"/>
  <c r="D9" i="77"/>
  <c r="D7" i="77"/>
  <c r="C20" i="77"/>
  <c r="C19" i="77"/>
  <c r="D21" i="77" l="1"/>
  <c r="D19" i="77"/>
  <c r="D20" i="77"/>
  <c r="C30" i="79"/>
  <c r="C26" i="79"/>
  <c r="C8" i="79"/>
  <c r="E8" i="37" l="1"/>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M21" i="37" s="1"/>
  <c r="L7" i="37"/>
  <c r="L21" i="37" s="1"/>
  <c r="J7" i="37"/>
  <c r="J21" i="37" s="1"/>
  <c r="I7" i="37"/>
  <c r="I21" i="37" s="1"/>
  <c r="H7" i="37"/>
  <c r="H21" i="37" s="1"/>
  <c r="G7" i="37"/>
  <c r="G21" i="37" s="1"/>
  <c r="F7" i="37"/>
  <c r="F21" i="37" s="1"/>
  <c r="C7" i="37"/>
  <c r="N14" i="37" l="1"/>
  <c r="E14" i="37"/>
  <c r="E7" i="37"/>
  <c r="C21" i="37"/>
  <c r="N8" i="37"/>
  <c r="E21" i="37" l="1"/>
  <c r="C12" i="79" s="1"/>
  <c r="C18" i="79" s="1"/>
  <c r="C36" i="79" s="1"/>
  <c r="C38" i="79" s="1"/>
  <c r="N7" i="37"/>
  <c r="N21" i="37" s="1"/>
  <c r="K7" i="37"/>
  <c r="K21" i="37" s="1"/>
  <c r="C5" i="73" l="1"/>
  <c r="S21" i="35" l="1"/>
  <c r="S20" i="35"/>
  <c r="S19" i="35"/>
  <c r="S18" i="35"/>
  <c r="S17" i="35"/>
  <c r="S16" i="35"/>
  <c r="S15" i="35"/>
  <c r="S14" i="35"/>
  <c r="S13" i="35"/>
  <c r="S12" i="35"/>
  <c r="S11" i="35"/>
  <c r="S10" i="35"/>
  <c r="S9" i="35"/>
  <c r="S8" i="35"/>
  <c r="S22" i="35" l="1"/>
  <c r="D22" i="35" l="1"/>
  <c r="E22" i="35"/>
  <c r="F22" i="35"/>
  <c r="G22" i="35"/>
  <c r="H22" i="35"/>
  <c r="I22" i="35"/>
  <c r="J22" i="35"/>
  <c r="K22" i="35"/>
  <c r="L22" i="35"/>
  <c r="M22" i="35"/>
  <c r="N22" i="35"/>
  <c r="O22" i="35"/>
  <c r="P22" i="35"/>
  <c r="Q22" i="35"/>
  <c r="R22" i="35"/>
  <c r="C22" i="35"/>
  <c r="G22" i="74" l="1"/>
  <c r="F22" i="74"/>
  <c r="V7" i="64" l="1"/>
  <c r="T21" i="64" l="1"/>
  <c r="U21" i="64"/>
  <c r="V9" i="64"/>
  <c r="D22" i="74" l="1"/>
  <c r="E22" i="74"/>
  <c r="C8" i="73" l="1"/>
  <c r="C13" i="73" s="1"/>
  <c r="C44" i="28"/>
  <c r="C32" i="28" l="1"/>
  <c r="C31" i="28"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8" i="28" l="1"/>
  <c r="C53" i="28" s="1"/>
  <c r="C36" i="28"/>
  <c r="C42" i="28" s="1"/>
  <c r="C12" i="28"/>
  <c r="C6" i="28" l="1"/>
  <c r="C29" i="28" s="1"/>
  <c r="B2" i="93" l="1"/>
  <c r="B2" i="97"/>
  <c r="B2" i="37"/>
  <c r="B2" i="69"/>
  <c r="B2" i="92"/>
  <c r="B2" i="36"/>
  <c r="B2" i="74"/>
  <c r="B2" i="95"/>
  <c r="B2" i="94"/>
  <c r="B2" i="103"/>
  <c r="B2" i="73"/>
  <c r="B2" i="77"/>
  <c r="B2" i="102"/>
  <c r="C5" i="6"/>
  <c r="B2" i="80"/>
  <c r="B2" i="101"/>
  <c r="B2" i="64"/>
  <c r="B2" i="99"/>
  <c r="B2" i="35"/>
  <c r="B2" i="104"/>
  <c r="B2" i="100"/>
  <c r="B2" i="72"/>
  <c r="B2" i="96"/>
  <c r="B2" i="98"/>
  <c r="B2" i="52"/>
  <c r="B2" i="79"/>
  <c r="B2" i="28"/>
  <c r="F5" i="6"/>
  <c r="K5" i="6" s="1"/>
  <c r="B2" i="71"/>
  <c r="G5" i="71" s="1"/>
  <c r="E5" i="6"/>
  <c r="J5" i="6" s="1"/>
  <c r="D5" i="6"/>
  <c r="I5" i="6" s="1"/>
  <c r="G5" i="6"/>
  <c r="L5" i="6" s="1"/>
  <c r="C5" i="71" l="1"/>
  <c r="E5" i="71"/>
  <c r="F5" i="71"/>
  <c r="D5" i="71"/>
</calcChain>
</file>

<file path=xl/sharedStrings.xml><?xml version="1.0" encoding="utf-8"?>
<sst xmlns="http://schemas.openxmlformats.org/spreadsheetml/2006/main" count="1598" uniqueCount="999">
  <si>
    <t>a</t>
  </si>
  <si>
    <t>b</t>
  </si>
  <si>
    <t>c</t>
  </si>
  <si>
    <t>d</t>
  </si>
  <si>
    <t>e</t>
  </si>
  <si>
    <t xml:space="preserve"> </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</si>
  <si>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</si>
  <si>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</si>
  <si>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</si>
  <si>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</si>
  <si>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</si>
  <si>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</si>
  <si>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</si>
  <si>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</si>
  <si>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</si>
  <si>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</si>
  <si>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</si>
  <si>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</si>
  <si>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</si>
  <si>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</si>
  <si>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</si>
  <si>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</si>
  <si>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</si>
  <si>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</si>
  <si>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</si>
  <si>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</si>
  <si>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</si>
  <si>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</si>
  <si>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</si>
  <si>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</si>
  <si>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</si>
  <si>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</si>
  <si>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</si>
  <si>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</si>
  <si>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</si>
  <si>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</si>
  <si>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</si>
  <si>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</si>
  <si>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</si>
  <si>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</si>
  <si>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</si>
  <si>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</si>
  <si>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</si>
  <si>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</si>
  <si>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</si>
  <si>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</si>
  <si>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</si>
  <si>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</si>
  <si>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</si>
  <si>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</si>
  <si>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</si>
  <si>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</si>
  <si>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</si>
  <si>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</si>
  <si>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</si>
  <si>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</si>
  <si>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</si>
  <si>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</si>
  <si>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</si>
  <si>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</si>
  <si>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</si>
  <si>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</si>
  <si>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</si>
  <si>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</si>
  <si>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</si>
  <si>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</si>
  <si>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</si>
  <si>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</si>
  <si>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</si>
  <si>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</si>
  <si>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</si>
  <si>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</si>
  <si>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</si>
  <si>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</si>
  <si>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</si>
  <si>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</si>
  <si>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</si>
  <si>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</si>
  <si>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</si>
  <si>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</si>
  <si>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</si>
  <si>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</si>
  <si>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</si>
  <si>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</si>
  <si>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</si>
  <si>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</si>
  <si>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</si>
  <si>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</si>
  <si>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</si>
  <si>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</si>
  <si>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ლარებით</t>
  </si>
  <si>
    <t>უცხ.ვალუტა</t>
  </si>
  <si>
    <t>სხვა ვალდებულებები</t>
  </si>
  <si>
    <t>უცხ. ვალუტა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</si>
  <si>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</si>
  <si>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</si>
  <si>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</si>
  <si>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</si>
  <si>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</si>
  <si>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</si>
  <si>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</si>
  <si>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</si>
  <si>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სხვა აქტივები</t>
  </si>
  <si>
    <t>ნასესხები სახსრები</t>
  </si>
  <si>
    <t>სუბორდინირებული ვალდებულებები</t>
  </si>
  <si>
    <t>საემისიო კაპიტალი</t>
  </si>
  <si>
    <t>გაუნაწილებელი მოგება</t>
  </si>
  <si>
    <t>ვალდებულებები</t>
  </si>
  <si>
    <t>სააქციო კაპიტალი</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</si>
  <si>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</si>
  <si>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</si>
  <si>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</si>
  <si>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</si>
  <si>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</si>
  <si>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</si>
  <si>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</si>
  <si>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</si>
  <si>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</si>
  <si>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</si>
  <si>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</si>
  <si>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</si>
  <si>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</si>
  <si>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</si>
  <si>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</si>
  <si>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</si>
  <si>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</si>
  <si>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</si>
  <si>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</si>
  <si>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</si>
  <si>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</si>
  <si>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</si>
  <si>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</si>
  <si>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</si>
  <si>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</si>
  <si>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</si>
  <si>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</si>
  <si>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</si>
  <si>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</si>
  <si>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</si>
  <si>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</si>
  <si>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</si>
  <si>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</si>
  <si>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</si>
  <si>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ძირითადი მაჩვენებლები</t>
  </si>
  <si>
    <t>წმინდა საპროცენტო მარჟა</t>
  </si>
  <si>
    <t xml:space="preserve">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</si>
  <si>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</si>
  <si>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</si>
  <si>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 xml:space="preserve">სტანდარტიზებული საზედამხედველო ანგარიშგების საბალანსო ელემენტები </t>
  </si>
  <si>
    <t>g</t>
  </si>
  <si>
    <t>h</t>
  </si>
  <si>
    <t>i</t>
  </si>
  <si>
    <t>j</t>
  </si>
  <si>
    <t>k</t>
  </si>
  <si>
    <t>l</t>
  </si>
  <si>
    <t>ბალანსგარეშე ანგარიშგების უწყისი</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</si>
  <si>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</si>
  <si>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</si>
  <si>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</si>
  <si>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</si>
  <si>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</si>
  <si>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</si>
  <si>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</si>
  <si>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</si>
  <si>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</si>
  <si>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</si>
  <si>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</si>
  <si>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</si>
  <si>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</si>
  <si>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</si>
  <si>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</si>
  <si>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</si>
  <si>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</si>
  <si>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</si>
  <si>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</si>
  <si>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</si>
  <si>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</si>
  <si>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</si>
  <si>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</si>
  <si>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</si>
  <si>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</si>
  <si>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</si>
  <si>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</si>
  <si>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ბანკის მოთხოვნის უზრუნველყოფის მიზნით მიღებული გარანტიები</t>
  </si>
  <si>
    <t>5.3.1</t>
  </si>
  <si>
    <t>5.3.2</t>
  </si>
  <si>
    <t>5.3.3</t>
  </si>
  <si>
    <t>5.3.4</t>
  </si>
  <si>
    <t>5.3.5</t>
  </si>
  <si>
    <t>წარმოებული ფინანსური ინსტრუმენტები</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</si>
  <si>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</si>
  <si>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</si>
  <si>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</si>
  <si>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</si>
  <si>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</si>
  <si>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</si>
  <si>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</si>
  <si>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</si>
  <si>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</si>
  <si>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</si>
  <si>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</si>
  <si>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</si>
  <si>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</si>
  <si>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</si>
  <si>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</si>
  <si>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</si>
  <si>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</si>
  <si>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</si>
  <si>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</si>
  <si>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</si>
  <si>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</si>
  <si>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</si>
  <si>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</si>
  <si>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</si>
  <si>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</si>
  <si>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</si>
  <si>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</si>
  <si>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</si>
  <si>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</si>
  <si>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</si>
  <si>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</si>
  <si>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</si>
  <si>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</si>
  <si>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</si>
  <si>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</si>
  <si>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</si>
  <si>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</si>
  <si>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</si>
  <si>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</si>
  <si>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</si>
  <si>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</si>
  <si>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</si>
  <si>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</si>
  <si>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</si>
  <si>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</si>
  <si>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</si>
  <si>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</si>
  <si>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</si>
  <si>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</si>
  <si>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</si>
  <si>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</si>
  <si>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</si>
  <si>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</si>
  <si>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</si>
  <si>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</si>
  <si>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</si>
  <si>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</si>
  <si>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</si>
  <si>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</si>
  <si>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</si>
  <si>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</si>
  <si>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</si>
  <si>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</si>
  <si>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</si>
  <si>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</si>
  <si>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</si>
  <si>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</si>
  <si>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</si>
  <si>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</si>
  <si>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</si>
  <si>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</si>
  <si>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</si>
  <si>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</si>
  <si>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</si>
  <si>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</si>
  <si>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</si>
  <si>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</si>
  <si>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</si>
  <si>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</si>
  <si>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</si>
  <si>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</si>
  <si>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</si>
  <si>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</si>
  <si>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</si>
  <si>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</si>
  <si>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</si>
  <si>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</si>
  <si>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</si>
  <si>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</si>
  <si>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</si>
  <si>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</si>
  <si>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</si>
  <si>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</si>
  <si>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</si>
  <si>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</si>
  <si>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</si>
  <si>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</si>
  <si>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</si>
  <si>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</si>
  <si>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</si>
  <si>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</si>
  <si>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</si>
  <si>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</si>
  <si>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</si>
  <si>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</si>
  <si>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</si>
  <si>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</si>
  <si>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</si>
  <si>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</si>
  <si>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</si>
  <si>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</si>
  <si>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</si>
  <si>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</si>
  <si>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</si>
  <si>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</si>
  <si>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</si>
  <si>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</si>
  <si>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</si>
  <si>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</si>
  <si>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</si>
  <si>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</si>
  <si>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</si>
  <si>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</si>
  <si>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</si>
  <si>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</si>
  <si>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</si>
  <si>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</si>
  <si>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</si>
  <si>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</si>
  <si>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</si>
  <si>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</si>
  <si>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</si>
  <si>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</si>
  <si>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</si>
  <si>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</si>
  <si>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</si>
  <si>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</si>
  <si>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</si>
  <si>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</si>
  <si>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</si>
  <si>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</si>
  <si>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</si>
  <si>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</si>
  <si>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</si>
  <si>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</si>
  <si>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</si>
  <si>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</si>
  <si>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</si>
  <si>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</si>
  <si>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</si>
  <si>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</si>
  <si>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</si>
  <si>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</si>
  <si>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</si>
  <si>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</si>
  <si>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</si>
  <si>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</si>
  <si>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</si>
  <si>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</si>
  <si>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</si>
  <si>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</si>
  <si>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</si>
  <si>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</si>
  <si>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</si>
  <si>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</si>
  <si>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</si>
  <si>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</si>
  <si>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</si>
  <si>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</si>
  <si>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</si>
  <si>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</si>
  <si>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</si>
  <si>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</si>
  <si>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</si>
  <si>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</si>
  <si>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</si>
  <si>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</si>
  <si>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</si>
  <si>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</si>
  <si>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</si>
  <si>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</si>
  <si>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</si>
  <si>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</si>
  <si>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</si>
  <si>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</si>
  <si>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</si>
  <si>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</si>
  <si>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</si>
  <si>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</si>
  <si>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</si>
  <si>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</si>
  <si>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</si>
  <si>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</si>
  <si>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</si>
  <si>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</si>
  <si>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</si>
  <si>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</si>
  <si>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</si>
  <si>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</si>
  <si>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</si>
  <si>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</si>
  <si>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</si>
  <si>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</si>
  <si>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</si>
  <si>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</si>
  <si>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</si>
  <si>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</si>
  <si>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</si>
  <si>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</si>
  <si>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</si>
  <si>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</si>
  <si>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</si>
  <si>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</si>
  <si>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</si>
  <si>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</si>
  <si>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</si>
  <si>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</si>
  <si>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</si>
  <si>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</si>
  <si>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</si>
  <si>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</si>
  <si>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</si>
  <si>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</si>
  <si>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</si>
  <si>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</si>
  <si>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</si>
  <si>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</si>
  <si>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</si>
  <si>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</si>
  <si>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</si>
  <si>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</si>
  <si>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</si>
  <si>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</si>
  <si>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</si>
  <si>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</si>
  <si>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</si>
  <si>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</si>
  <si>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</si>
  <si>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</si>
  <si>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</si>
  <si>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</si>
  <si>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</si>
  <si>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</si>
  <si>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</si>
  <si>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</si>
  <si>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</si>
  <si>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</si>
  <si>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</si>
  <si>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</si>
  <si>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</si>
  <si>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</si>
  <si>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</si>
  <si>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</si>
  <si>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</si>
  <si>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</si>
  <si>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</si>
  <si>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</si>
  <si>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</si>
  <si>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</si>
  <si>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</si>
  <si>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</si>
  <si>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</si>
  <si>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</si>
  <si>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</si>
  <si>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</si>
  <si>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</si>
  <si>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</si>
  <si>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</si>
  <si>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</si>
  <si>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</si>
  <si>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</si>
  <si>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</si>
  <si>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</si>
  <si>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</si>
  <si>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</si>
  <si>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</si>
  <si>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</si>
  <si>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</si>
  <si>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</si>
  <si>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</si>
  <si>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</si>
  <si>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</si>
  <si>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</si>
  <si>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</si>
  <si>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</si>
  <si>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</si>
  <si>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</si>
  <si>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</si>
  <si>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</si>
  <si>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</si>
  <si>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</si>
  <si>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</si>
  <si>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</si>
  <si>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</si>
  <si>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</si>
  <si>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</si>
  <si>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</si>
  <si>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</si>
  <si>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</si>
  <si>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</si>
  <si>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</si>
  <si>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</si>
  <si>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</si>
  <si>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განმარტებები გვერდისთვის 16. NSFR ცხრილი 16</t>
  </si>
  <si>
    <t>ცხრილის G სვეტში აისახება ღირებულებები, რომლებიც შეწონილია სებ-ის სტანდარტული NSFR ფორმის შესაბამისი ხელმისაწვდომი სტაბილური დაფინანსებისა და სტაბილური დაფინანსების საჭიროების კოეფიციენტებით.</t>
  </si>
  <si>
    <t>ცხრილი ივსება სებ-ის მიერ შემუშავებული წმინდა სტაბილური კოეფიციენტის მეთოდოლოგიაზე დაყრდნობით, კვარტლის ბოლო დღის მდგომარეობით.</t>
  </si>
  <si>
    <t>ცხრილის C-F სვეტებში აისახება მოცემული მუხლების შესაბამისი შეუწონავი ღირებულებები. თითოეული მუხლი ნაწილდება ნარჩენი ვადიანობის მიხედვით შესაბამის კალათაში. თავისუფალი მაღალი ხარისხის ლიკვიდური აქტივები სრულად დაკლასიფიცირდება უვადო კალათაში.</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</si>
  <si>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</si>
  <si>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</si>
  <si>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</si>
  <si>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</si>
  <si>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</si>
  <si>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</si>
  <si>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</si>
  <si>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</si>
  <si>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</si>
  <si>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</si>
  <si>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</si>
  <si>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</si>
  <si>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</si>
  <si>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</si>
  <si>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</si>
  <si>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</si>
  <si>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</si>
  <si>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</si>
  <si>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კუმულატიური ჩამოწერა ანგარიშგების პერიოდზე</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</si>
  <si>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</si>
  <si>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</si>
  <si>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</si>
  <si>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</si>
  <si>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</si>
  <si>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</si>
  <si>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</si>
  <si>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</si>
  <si>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</si>
  <si>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</si>
  <si>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</si>
  <si>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</si>
  <si>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</si>
  <si>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</si>
  <si>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</si>
  <si>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</si>
  <si>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</si>
  <si>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</si>
  <si>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</si>
  <si>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</si>
  <si>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</si>
  <si>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</si>
  <si>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</si>
  <si>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</si>
  <si>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</si>
  <si>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</si>
  <si>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</si>
  <si>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</si>
  <si>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</si>
  <si>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</si>
  <si>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</si>
  <si>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</si>
  <si>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აქტივების ჩამოწერის შედეგად</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</si>
  <si>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</si>
  <si>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</si>
  <si>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</si>
  <si>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</si>
  <si>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</si>
  <si>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</si>
  <si>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</si>
  <si>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</si>
  <si>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</si>
  <si>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</si>
  <si>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</si>
  <si>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</si>
  <si>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</si>
  <si>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</si>
  <si>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</si>
  <si>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</si>
  <si>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ვადაგადაცილება ≤ 30 დღეზე</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</si>
  <si>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</si>
  <si>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</si>
  <si>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</si>
  <si>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</si>
  <si>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</si>
  <si>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</si>
  <si>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</si>
  <si>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</si>
  <si>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</si>
  <si>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</si>
  <si>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სესხების მთლიანი ღირებულება</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</si>
  <si>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</si>
  <si>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</si>
  <si>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</si>
  <si>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</si>
  <si>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</si>
  <si>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</si>
  <si>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</si>
  <si>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</si>
  <si>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</si>
  <si>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</si>
  <si>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</si>
  <si>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</si>
  <si>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</si>
  <si>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</si>
  <si>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</si>
  <si>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</si>
  <si>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</si>
  <si>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</si>
  <si>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</si>
  <si>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</si>
  <si>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</si>
  <si>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</si>
  <si>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</si>
  <si>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</si>
  <si>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 xml:space="preserve">სესხები, რომლებზეც არ არის აღრიცხული დაფარვის წყაროს სექტორი </t>
  </si>
  <si>
    <t>ცხრილი 25</t>
  </si>
  <si>
    <t>დეპოზიტით უზრუნველყოფილი ვალდებულებების  ღირებულება</t>
  </si>
  <si>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</si>
  <si>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</si>
  <si>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</si>
  <si>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</si>
  <si>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</si>
  <si>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</si>
  <si>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</si>
  <si>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 xml:space="preserve">სტრიქონებში რისკის კლასები  მე-17 და მე-18 ცხრილისთვის განიმარტება საქართველოს ეროვნული ბანკის პრეზიდენტის 2013 წლის 28 ოქტომბერის ბრძანება №100/04-ის მე-11 მუხლის რისკის პოზიციების კლასების შესაბამისად
</t>
  </si>
  <si>
    <t>რისკის პოზიცია -  კომერციული ბანკების კაპიტალის ადეკვატურობის მოთხოვნების შესახებ დებულების მე-10 მუხლის, პირველი პუნქტის შესაბამისად
თაობაზე</t>
  </si>
  <si>
    <t>ძვირფასი ლითონებითა და ქვებით უზრუნველყოფილი ლომბარდული ბიზნეს საქმიანობა.</t>
  </si>
  <si>
    <t>საცხოვრებელი და კომერციული უძრავი ქონების დეველოპმენტი (უძრავი ქონების რეალიზაცია ან/და მშენებლობა).</t>
  </si>
  <si>
    <t>უძრავი ქონების გაქირავება და მასთან დაკავშირებული მომსახურების უზრუნველყოფა.</t>
  </si>
  <si>
    <t>სამშენებლო და სარემონტო კომპანიები, გზების, ხიდების, ჰესების, პარკებისა და სარეკრეაციო ზონების, ინფრასტრუქტურული ობიექტების მშენებლობა-განვითარებაში მონაწილე პირები, გარდა უძრავი ქონების დეველოპმენტის სექტორში მოხვედრილი პირებისა.</t>
  </si>
  <si>
    <t>სამშენებლო მასალების მოპოვება, წარმოება ან/და აღნიშნული მასალებით საცალო და საბითუმო ვაჭრობა.</t>
  </si>
  <si>
    <t>დისტრიბუცია, საბითუმო და საცალო ვაჭრობა. მაგალითად, საკვები პროდუქტები, ალკოჰოლური და არაალკოჰოლური სასმელები,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</si>
  <si>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სამომხმარებლო საქონლის წარმოება. მაგალითად, საკვები პროდუქტები,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</si>
  <si>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მაგალითად, ავეჯი, ელექტრო ტექნიკა, კომპიუტერული ტექნიკა, ციფრული ტექნიკა და სხვა.</t>
  </si>
  <si>
    <t>საბითუმო და საცალო ვაჭრობა, ექსპორტი და იმპორტი: ფეხსაცმელი, ტანსაცმელი, ტექსტილის ნაწარმი და სხვა.</t>
  </si>
  <si>
    <t>საბითუმო და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</si>
  <si>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</si>
  <si>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ტურისტული კომპანიები და სხვა დაკავშირებული მომსახურების უზრუნველყოფა.</t>
  </si>
  <si>
    <t>რესტორნები, ბარები, კაფეები, სწრაფი კვების ობიექტები და სხვა.</t>
  </si>
  <si>
    <t>სამთო–მომპოვებელი საწარმოები (გარდა სამშენებლო მასალისა), მეტალურგია, ქიმიური მრეწველობა, მანქანათმშენებლობა, ჩარხთმშენებლობა და სხვა მძიმე მრეწველობა.</t>
  </si>
  <si>
    <t>ბენზინის დისტრიბუცია, წარმოება, იმპორტი და ექსპორტი.</t>
  </si>
  <si>
    <t>გაზის და ელექტროენერგიის დისტრიბუცია, წარმოება, იმპორტი და ექსპორტი, ასევე ყველა პირი, რომელიც  ჩართულია ენერგეტიკის სექტორში (გარდა - ბენზინგასამართი სადგურების და ბენზინის იმპორტიორებისა).</t>
  </si>
  <si>
    <t>ავტომობილებით ვაჭრობა.</t>
  </si>
  <si>
    <t>საავადმყოფოების, კლინიკების და სხვა სამედიცინო გამაჯანსაღებელი კომპლექსები.</t>
  </si>
  <si>
    <t>აფთიაქები და სააფთიაქო ქსელები, წამლების წარმოება, წამლების დისტრიბუცია.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</si>
  <si>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</si>
  <si>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მაგალითად, 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სათამაშო და გასართობი ბიზნესი, საბაჟო ტერმინალები, განათლება, საინფორმაციო ცენტრები, საშუამავლო მომსახურება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</si>
  <si>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მევენახეობა,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t>
  </si>
  <si>
    <t>ყველა სახის მომსახურება, ვაჭრობა და წარმოება რომელიც არ არის წარმოდგენილი ზემოთ აღნიშნულ სექტორებში, მათ შორის ჯართის ბიზნესი.</t>
  </si>
  <si>
    <t xml:space="preserve">აქტივები/სესხები, რომლებზეც არ არის აღრიცხული დაფარვის წყაროს სექტორი </t>
  </si>
  <si>
    <t>"აქტივები/სესხები, რომლებზეც არ არის აღრიცხული დაფარვის წყაროს სექტორი" მოხვდება ის აქტივები, რომლებსაც გააჩნიათ იდენტიფიცირებადი დაფარვის წყარო, თუმცა ანგარიშგების თარიღისთვის არ არის აღრიცხული შესაბამისი სექტორი.</t>
  </si>
  <si>
    <t>უმოქმედო აქტივი/სესხი</t>
  </si>
  <si>
    <t>განმარტებები გვერდებისთვის  "17"</t>
  </si>
  <si>
    <t>ცხრილი "18 -19"</t>
  </si>
  <si>
    <t>ანგარიშგების პერიოდის დასაწყისიდან ჩამოწერილი აქტივების მთლიანი ღირებულება. შეივსება შესაბამის კვარტლის ინფორმაცია.</t>
  </si>
  <si>
    <t>ცხრილი "20"</t>
  </si>
  <si>
    <t>ცხრილი "21"</t>
  </si>
  <si>
    <t>1</t>
  </si>
  <si>
    <t>უმოქმედო სესხების საწყისი ბალანსი</t>
  </si>
  <si>
    <t>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</si>
  <si>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4</t>
  </si>
  <si>
    <t>უმოქმედოდ კლასიფიცირებული სესხების შემცირება</t>
  </si>
  <si>
    <t>5</t>
  </si>
  <si>
    <t>7</t>
  </si>
  <si>
    <t>უმოქმედოდ კლასიფიცირებული სესხების შემცირება, სესხების ნაწილობრივი ან სრული დაფარვის გზით. ასევე გაითვალისწინება რეგულარული შენატანები და წინსწრებით დაფარვები.</t>
  </si>
  <si>
    <t>8</t>
  </si>
  <si>
    <t>9</t>
  </si>
  <si>
    <t>უმოქმედოდ კლასიფიცირებული სესხების შემცირება, უზრუნველყოფის დასაკუთრების გზით</t>
  </si>
  <si>
    <t>10</t>
  </si>
  <si>
    <t>უმოქმედოდ კლასიფიცირებული სესხების შემცირება, სესხების გაყიდვის გზით</t>
  </si>
  <si>
    <t>11</t>
  </si>
  <si>
    <t>უმოქმედოდ კლასიფიცირებული სესხების ჩამოწერის გზით</t>
  </si>
  <si>
    <t>12</t>
  </si>
  <si>
    <t>სხვა ბალანსის რეკონსილაციისთვის საჭირო გატარებები</t>
  </si>
  <si>
    <t>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</si>
  <si>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უმოქმედო სესხების ბალანსი პერიოდის ბოლოს</t>
  </si>
  <si>
    <t>აღირიცხება უზრუნველყოფის დასაკუთრების მომენტში მისი მთლიანი ღირებულება.</t>
  </si>
  <si>
    <t>აღირიცხება ფულადი სახსრების წმინდა კუმულატიური ამოღება(შემცირებული სესხის გაყიდვასთან დაკავშირებული ხარჯებით)</t>
  </si>
  <si>
    <t>აღირიცხება ფულადი სახსრების წმინდა კუმულატიური ამოღება(შემცირებული სხვა ცვლილებებთან დაკავშირებული ხარჯებით), ასეთის არსებობის შემთხვევაში.</t>
  </si>
  <si>
    <t>ცხრილი "22"</t>
  </si>
  <si>
    <t>მთავრობები</t>
  </si>
  <si>
    <t>ცენტრალური მთავრობები, სახელმწიფო ან რეგიონული მთავრობები და ადგილობრივი მთავრობები, ადმინისტრაციული ორგანოებისა და სამთავრობო არაკომერციული საწარმოების ჩათვლით. სოციალური დაზღვევის ფონდები; საერთაშორისო ორგანიზაციები, როგორიცაა ევროკავშირი, IMF, BIS (Bank for International Settlements).</t>
  </si>
  <si>
    <t>ბანკები და მრავალმხრივი ბანკები.</t>
  </si>
  <si>
    <t xml:space="preserve">ყველა საფინანსო კორპორაცია და კვაზი კორპორაცია, როგორიცაა საინვესტიციო ფირმები, საინვესტიციო ფონდები, სადაზღვევო კომპანიები, საპენსიო ფონდები, კოლექტიური საინვესტიციო კომპანიები, კლირინგ ცენტრები და დარჩენილი ფინანსური შუამავლები. გარდა საკრედიტო ინსტიტუტებისა. </t>
  </si>
  <si>
    <t>ფიზიკური პირები ან პირთა ჯგუფები, როგორც  საქონლისა და არაფინანსური მომსახურების მწარმოებლები და მომხმარებლები, მხოლოდ საკუთარი საბოლოო მოხმარებისთვის, და როგორც კომერციული საქონლისა და არაფინანსური და ფინანსური მომსახურების მწარმოებლები, იმ პირობით, რომ მათი საქმიანობა არ არის კვაზი კორპორაციების საქმიანობა. არაკომერციული ინსტიტუტები, რომლებიც ემსახურებიან შინამეურნეობებს, და რომლებიც ძირითადად ჩართულნი არიან არაკომერციული საქონლის წარმოებაში და  მომსახურების მიწოდებაში, ცალკეული შინამეურნეობების  ჯგუფებისთვის.</t>
  </si>
  <si>
    <t>ცხრილი "23"</t>
  </si>
  <si>
    <t>სესხი რომელიც უზრუნველყოფილია სახელმწიფო ან საფინანსო ინსტიტუტების გარანტიით, უძრავი ან მოძრავი ქონებით. სესხი ჩაითვლება უზრუნველყოფილად მიუხედავად უზრუნველყოფის მოცულობისა.</t>
  </si>
  <si>
    <t>სესხი რომელიც უზრუნველყოფილია უძრავი ქონებით. სესხი ჩაითვლება უზრუნველყოფილად მიუხედავად უზრუნველყოფის მოცულობისა.</t>
  </si>
  <si>
    <t xml:space="preserve">მინიმუმი სესხზე დაგირავებული უძრავი და მოძრავი ქონების საბაზრო ღირებულებასა და სესხის მთლიან ღირებულებას შორის. </t>
  </si>
  <si>
    <t xml:space="preserve">მინიმუმი სესხზე დაგირავებული უძრავი ქონების საბაზრო ღირებულებასა და სესხის მთლიან ღირებულებას შორის. </t>
  </si>
  <si>
    <t>დაგირავებული უძრავი და მოძრავი ქონების საბაზრო ღირებულება, შესაბამისი სესხის მთლიანი ღირებულების ზემოთ.</t>
  </si>
  <si>
    <t>დაგირავებული უძრავი ქონების საბაზრო ღირებულება, შესაბამისი სესხის მთლიანი ღირებულების ზემოთ.</t>
  </si>
  <si>
    <t xml:space="preserve">მინიმუმი გარანტიის საბაზრო ღირებულებასა და სესხის მთლიან ღირებულებას შორის. </t>
  </si>
  <si>
    <t>ცხრილი "24"</t>
  </si>
  <si>
    <t>ცხრილი "25"</t>
  </si>
  <si>
    <t>რისკის პოზიციის ღირებულება ნარჩენი ვადიანობის  და რისკის კლასების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</si>
  <si>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</si>
  <si>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</si>
  <si>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</si>
  <si>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</si>
  <si>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"განუსაზღვრელი დაფარვის ვადით" - სვეტში შეივსება რისკის პოზიციები რომელთაც არ აქვთ განსაზღვრული დაფარვის ვადა,  გარდა "მოთხოვნამდე" ველში მითითებული რისკის პოზიციების. მაგ: ძირითადი საშუალებები და  სხვა მსგავსი მახასიათებლების მქონე რისკის პოზიციები.</t>
  </si>
  <si>
    <t>სახელმწიფო ინსტიტუტები და სახელმწიფოს კონტროლს დაქვემდებარებული საწარმოები და ორგანიზაციები. ამასთან დაფარვის წყარო უნდა იყოს სახელმწიფო ბიუჯეტიდან გამოყოფილი თანხები. მე-19 ცხრილის მიზნებისთვის სახელმწიფო ორგანიზაციების სექტორში მოხვდება აქტივები ცენტრალურ ბანკებში.</t>
  </si>
  <si>
    <t>მე-19 ცხრილის მიზნებისთვის "სხვა აქტივებში" მოხვდება აქტივები, რომლებსაც არ აქვთ იდენტიფიცირებადი დაფარვის სექტორი, (მაგალითად ძირითადი საშუალებები, ნაღდი ფული და სხვა მსგავსი მახასიათებლების მქონე აქტივები)</t>
  </si>
  <si>
    <t>"მოთხოვნამდე"  - სვეტში შეივსება საქართველოს ეროვნულ ბანკში და სხვა ფინანსურ ინსტიტუტებში განთავსებული მიმდინარე ანგარიშები, ერთდღიანი სესხები ან/და განთავსებული დეპოზიტები, სავალდებულო რეზერვები საქართველოს ეროვნულ ბანკში, ფული და მისი ექვივალენტები კომერციულ ბანკში, ნაღდი ფული, ნაღდი ფული სხვა სახით (შეგროვების პროცესში) და სხვა მსგავსი მახასიათებლების მქონე რისკის პოზიციები.</t>
  </si>
  <si>
    <t>კომერციული ბანკები, 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გარდა ლომბარდებისა. მე-19 ცხრილის მიზნებისთვის საფინანსო ინსტიტუტების სექტორში მოხვდება აქტივები კომერციულ ბანკებში.</t>
  </si>
  <si>
    <t>კორპორაციები, კვაზი კორპორაციები და ყველა იურიდიული პირი, რომლებიც არ არიან ფინანსურ შუამავლები, თუმცა ჩართულები არიან კომერციული საქონლის წარმოებაში და არაფინანსურ მომსახურებაში.</t>
  </si>
  <si>
    <r>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r>
    <r>
      <rPr>
        <sz val="8"/>
        <color rgb="FFFF0000"/>
        <rFont val="Sylfaen"/>
        <family val="1"/>
      </rPr>
      <t xml:space="preserve"> თუკი ასეთი გავრცობა ბანკისთვის არ არის რელევანტური, შესაძლებელია აღნიშნული შემადგენელი ნაწილების შესაბამისი სტრიქონების წაშლა. (მაგალითად, თუკი ბანკს არ აქვს მეორად კაპიტალში ჩართული არცერთი სუბორდინირებული ვალდებულება, აღნიშნული ჩაშლის მაგალითი უნდა წაიშალოს, ხოლო თუ დამატებით AT1-ის შემადგენელი სუბორდინირებული ვალდებულება აქვს, მაშინ შესაბამისი სტრიქონი დაამატოს).</t>
    </r>
  </si>
  <si>
    <t>ცხრილი 26</t>
  </si>
  <si>
    <t>სატრანსპორტო სესხები</t>
  </si>
  <si>
    <t>სამომხმარებლო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</si>
  <si>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</si>
  <si>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</si>
  <si>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</si>
  <si>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</si>
  <si>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</si>
  <si>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</si>
  <si>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</si>
  <si>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</si>
  <si>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</si>
  <si>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</si>
  <si>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სატრანსპორტო საშუალების შეძენის მიზნობრიობით გაცემული, სატრანსპორტო საშუალებით უზრუნველყოფილი სესხები. სატრანსპორტო საშუალებით უზრუნველყოფილი სამომხმარებლო მიზნობრიობით გაცემული სესხები აღირიცხება სამომხმარებლო სესხების ველში.</t>
  </si>
  <si>
    <t>სამომხმარებლო მიზნობრიობით გაცემული სესხები.</t>
  </si>
  <si>
    <t xml:space="preserve">გადამხდელუნარიანობის ანალიზის გარეშე გაცემული მცირე ზომის, მაღალპროცენტიანი არაუზრუნველყოფილი სამომხმარებლო სესხი, რომელზეც ხშირად კლიენტი პროცენტის ნაცვლად ყოველთვიურად იხდის ფიქსირებულ საკომისიოს.  </t>
  </si>
  <si>
    <t>საყოფაცხოვრებო ნივთების, ტექნიკისა და მომსახურების განვადებით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</si>
  <si>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 მათ შორის, არასანქცირებული უარყოფითი ლიმიტებიც.</t>
  </si>
  <si>
    <t>ბარათზე დაშვებული რევოლვირებადი საკრედიტო ლიმიტი, მათ შორის საკრედიტო ბარათებზე არსებული არასანქცირებული უარყოფითი ლიმიტებიც.</t>
  </si>
  <si>
    <t>უძრავი ქონების შეძენა/მშენებლობა/რემონტის მიზნობრიობით გაცემული უძრავი ქონებით/ფულადი სახსრებით/თავდებობით/სხვა ქონებით უზრუნველყოფილი სესხები, რომელზეც ბანკის მხრიდან ხდება მიზნობრიობის კონტროლი.</t>
  </si>
  <si>
    <t xml:space="preserve">დასრულებული უძრავი ქონების და მიწის შეძენის მიზნობრიობით გაცემული სესხები. </t>
  </si>
  <si>
    <t>მშენებლობის პროცესში მყოფი უძრავი ქონების შეძენის ან მშენებლობის მიზნობრიობით გაცემული სესხები.</t>
  </si>
  <si>
    <t>რემონტის მიზნობრიობით გაცემული უძრავი ქონებით უზრუნველყოფილი სესხები.</t>
  </si>
  <si>
    <t>ძვირფასი ლითონებითა და ქვებით უზრუნველყოფილი სამომხმარებლო მიზნობრიობით გაცემული ლომბარდული სესხების პორტფელი.</t>
  </si>
  <si>
    <t>სესხი, რომლის მიზნობრიობას წარმოადგენს უმაღლესი და პროფესიული განათლების გადასახადის დაფინანსება.</t>
  </si>
  <si>
    <t>ცხრილი "26"</t>
  </si>
  <si>
    <t xml:space="preserve">სესხების რაოდენობა </t>
  </si>
  <si>
    <t>სესხების საშუალო შეწონილი ვადიანობა დარჩენილი ვადის მიხედვით (თვეებში)</t>
  </si>
  <si>
    <t>საცალო პროდუქტები</t>
  </si>
  <si>
    <t>სულ საცალო პროდუქტები</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</si>
  <si>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</si>
  <si>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კვარტლის შიგნით გაცემულ სესხებზე</t>
  </si>
  <si>
    <t>მათ შორის: პენსიის ან სხვა სახელმწიფო სოციალური გასაცემელის გათვალისწინებით გაცემული სესხები</t>
  </si>
  <si>
    <t>საშუალო შეწონილი ნომინალური საპროცენტო განაკვეთი (მთლიანი ღირებულებაზე)</t>
  </si>
  <si>
    <t>პენსიის ან სხვა სახელმწიფო სოციალური გასაცემელის გათვალისწინებით გაცემული სესხები</t>
  </si>
  <si>
    <t>საკრედიტო პროდუქტი, რომლის დაფარვის ძირითადი წყარო არის სახელმწიფო პენსია ან სხვა სახელმწიფო სოციალური გასაცემელი.</t>
  </si>
  <si>
    <t>ზოგადი და ხარისხობრივი ინფორმაცია საცალო პროდუქტებზე</t>
  </si>
  <si>
    <t>განმარტებები გვერდებისთვის  "17-26"</t>
  </si>
  <si>
    <t>ზოგადი რეზერვები საკრედიტო რისკის მიხედვით შეწონილი რისკის პოზიციების მაქსიმუმ 1.25%–ის ოდენობით</t>
  </si>
  <si>
    <t>სხვა დაქვითვები</t>
  </si>
  <si>
    <t>საბალანსე ელემენტების ჯამური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</si>
  <si>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ღირებულება საკრედიტო რისკის მიხედვით შეწონვის მიზნებისთვის კორექტირებებამდე</t>
  </si>
  <si>
    <t>ფინანსური მდგომარეობის ანგარიშგება</t>
  </si>
  <si>
    <t>სავაჭროდ გამიზნული ფინანსური აქტივები</t>
  </si>
  <si>
    <t>მათ შორის: წარმოებული ფინანსური ინსტრუმენტები</t>
  </si>
  <si>
    <t>სავალდებულო წესით რეალური ღირებულებით შეფასებული არასავაჭრო ფინანსური ინსტრუმენტები მოგება-ზარალში ასახვით</t>
  </si>
  <si>
    <t>საკუთარი შეხედულებისამებრ რეალური ღირებულებით შეფასებული ფინანსური აქტივები, მოგება-ზარალში ასახვით</t>
  </si>
  <si>
    <t>რეალური ღირებულებით შეფასებული ფინანსური აქტივები, სხვა სრულ შემოსავალში ასახვით</t>
  </si>
  <si>
    <t>წილობრივი ინსტრუმენტები</t>
  </si>
  <si>
    <t>გაცემული სესხები და მოთხოვნები</t>
  </si>
  <si>
    <t>ამორტიზებული ღირებულებით შეფასებული ფინანსური აქტივები</t>
  </si>
  <si>
    <t>ინვესტიციები შვილობილ, მეკავშირე და ერთობლივ საწარმოებში</t>
  </si>
  <si>
    <t>გასაყიდად გამიზნული გრძელვადიანი აქტივები და გამსვლელი ჯგუფები</t>
  </si>
  <si>
    <t>მატერიალური აქტივები</t>
  </si>
  <si>
    <t>ძირითადი საშუალებები</t>
  </si>
  <si>
    <t>საინვესტიციო ქონება</t>
  </si>
  <si>
    <t>გუდვილი</t>
  </si>
  <si>
    <t>სხვა არამატერიალური აქტივები</t>
  </si>
  <si>
    <t>საგადასახადო აქტივები</t>
  </si>
  <si>
    <t>მიმდინარე საგადასახადო აქტივები</t>
  </si>
  <si>
    <t>გადავადებული საგადასახადო აქტივები</t>
  </si>
  <si>
    <t>მათ შორის: დასაკუთრებული ქონება</t>
  </si>
  <si>
    <t>მათ შორის: მისაღები დივიდენდები</t>
  </si>
  <si>
    <t>სულ აქტივები</t>
  </si>
  <si>
    <t>სავაჭროდ გამიზნული ფინანსური ვალდებულებები</t>
  </si>
  <si>
    <t>საკუთარი შეხედულებისამებრ რეალური ღირებულებით შეფასებული ფინანსური ვალდებულებები მოგება-ზარალში ასახვით</t>
  </si>
  <si>
    <t>ამორტიზებული ღირებულებით შეფასებული ფინანსური ვალდებულებები</t>
  </si>
  <si>
    <t>დეპოზიტები</t>
  </si>
  <si>
    <t>გამოშვებული სავალო ფასიანი ქაღალდები</t>
  </si>
  <si>
    <t>სხვა ფინანსური ვალდებულებები</t>
  </si>
  <si>
    <t>ანარიცხები</t>
  </si>
  <si>
    <t>საგადასახადო ვალდებულებები</t>
  </si>
  <si>
    <t>მიმდინარე საგადასახადო ვალდებულებები</t>
  </si>
  <si>
    <t>გადავადებული საგადასახადო ვალდებულებები</t>
  </si>
  <si>
    <t>მათ შორის: გადასახდელი დივიდენდები</t>
  </si>
  <si>
    <t>სულ ვალდებულებები</t>
  </si>
  <si>
    <t>საკუთარი კაპიტალი</t>
  </si>
  <si>
    <t>პრივილეგრირებული აქციები</t>
  </si>
  <si>
    <t>(-) გამოსყიდული საკუთარი აქციები</t>
  </si>
  <si>
    <t>გამოშვებული წილობრივი ინსტრუმენტები, გარდა საკუთარი კაპიტალისა</t>
  </si>
  <si>
    <t>რთული ფინანსური ინსტრუმენტის წილობრივი კომპონენტი</t>
  </si>
  <si>
    <t>სხვა გამოშვებული წილობრივი ინსტრუმენტები</t>
  </si>
  <si>
    <t>აქციებზე დაფუძნებული გადახდის რეზერვი</t>
  </si>
  <si>
    <t>დაგროვილი სხვა სრული შემოსავალი</t>
  </si>
  <si>
    <t>გადაფასების რეზერვი</t>
  </si>
  <si>
    <t>რეალური ღირებულების ცვლილებები წილობრივ ინსტრუმენტებზე, რომლებიც შეფასებულია რეალური ღირებულებით, სხვა სრულ შემოსავალში ასახვით</t>
  </si>
  <si>
    <t>რეალური ღირებულებით სხვა სრულ შემოსავალში ასახული სავალო ინსტრუმენტების რეალური ღირებულების ცვლილებები</t>
  </si>
  <si>
    <t>სულ საკუთარი კაპიტალი</t>
  </si>
  <si>
    <t>სულ საკუთარი კაპიტალი და ვალდებულებები</t>
  </si>
  <si>
    <t>საპროცენტო შემოსავალი</t>
  </si>
  <si>
    <t>რეალური ღირებულებით შეფასებული არასავაჭრო ფინანსური ინსტრუმენტები სავალდებულო წესით მოგება-ზარალში ასახვით</t>
  </si>
  <si>
    <t>საკუთარი შეხედულებისამებრ რეალური ღირებულებით შეფასებული ფინანსური აქტივები, მოგება- ზარალში ასახვით</t>
  </si>
  <si>
    <t>(საპროცენტო ხარჯები)</t>
  </si>
  <si>
    <t>(სავაჭროდ გამიზნული ფინანსური ვალდებულებები)</t>
  </si>
  <si>
    <t>(საკუთარი შეხედულებისამებრ რეალური ღირებულებით შეფასებული ფინანსური ვალდებულებები, მოგება ან ზარალში ასახვით)</t>
  </si>
  <si>
    <t>(ამორტიზებული ღირებულებით შეფასებული ფინანსური ვალდებულებები)</t>
  </si>
  <si>
    <t>(სხვა ვალდებულებები)</t>
  </si>
  <si>
    <t>შემოსავალი დივიდენდებიდან</t>
  </si>
  <si>
    <t>საკომისიო შემოსავალი</t>
  </si>
  <si>
    <t>(საკომისიო ხარჯი)</t>
  </si>
  <si>
    <t>წმინდა შემოსულობა ან (-) ზარალი იმ ფინანსური აქტივებისა და ვალდებულებების აღიარების შეწყვეტით, რომელიც არ არის შეფასებული რეალური ღირებულებით მოგება ან ზარალში ასახვით</t>
  </si>
  <si>
    <t>შემოსულობა ან (-) ზარალი სავაჭროდ გამიზნული ფინანსური აქტივებიდან და ვალდებულებებიდან,წმინდა</t>
  </si>
  <si>
    <t>შემოსულობა ან (-) ზარალი არასავაჭრო ფინანსური აქტივებიდან, რომელიც სავალდებულო წესით შეფასებულია რეალური ღირებულებით მოგება ან ზარალში ასახვით,წმინდა</t>
  </si>
  <si>
    <t>შემოსულობა ან (-) ზარალი საკუთარი შეხედულებისამებრ რეალური ღირებულებით შეფასებული ფინანსური აქტივებიდან და ვალდებულებებიდან, მოგება-ზარალში ასახვით,წმინდა</t>
  </si>
  <si>
    <t>საკურსო სხვაობა [შემოსულობა ან (-) ზარალი],წმინდა</t>
  </si>
  <si>
    <t>არაფინანსური აქტივების აღიარების შეწყვეტიდან მიღებული შემოსულობა ან (-) ზარალი,წმინდა</t>
  </si>
  <si>
    <t>სხვა საოპერაციო შემოსავალი</t>
  </si>
  <si>
    <t>(სხვა საოპერაციო ხარჯი)</t>
  </si>
  <si>
    <t>(ადმინისტრაციული ხარჯები)</t>
  </si>
  <si>
    <t>(შრომის ანაზღაურების ხარჯი)</t>
  </si>
  <si>
    <t>(სხვა ადმინისტრაციული ხარჯი)</t>
  </si>
  <si>
    <t>(ცვეთის და ამორტიზაციის ხარჯები)</t>
  </si>
  <si>
    <t>ფინანსური ინსტრუმენტების მოდოფიკაციით მიღებული შემოსულობა ან (-) ზარალი,წმინდა</t>
  </si>
  <si>
    <t>(ანარიცხები ან (-) ანარიცხების ანულირება)</t>
  </si>
  <si>
    <t>(გაცემული გარანტიები და შესრულების პირობა)</t>
  </si>
  <si>
    <t>(სხვა ანარიცხები)</t>
  </si>
  <si>
    <t>(გაუფასურება ან (-) გაუფასურების ანულირება იმ ფინანსური აქტივების, რომლებიც შეფასებული არ არის რეალური ღირებულებით, მოგება-ზარალში ასახვით)</t>
  </si>
  <si>
    <t>(რეალური ღირებულებით შეფასებული ფინანსური აქტივები, სხვა სრულ შემოსავალში ასახვით)</t>
  </si>
  <si>
    <t>(ამორტიზებული ღირებულებით შეფასებული ფინანსური აქტივები)</t>
  </si>
  <si>
    <t>(გაუფასურება ან (-) გაუფასურების ანულირება ინვესტიციების შვილობილ, მეკავშირე და ერთობლივ საწარმოებში)</t>
  </si>
  <si>
    <t>არაფინანსური აქტივების გაუფასურება ან (-) გაუფასურების ანულირება</t>
  </si>
  <si>
    <t>წილი მოგებიდან ან (-) ზარალიდან ინვესტიციებზე შვილობილ, მეკავშირე და ერთობლივ საწარმოებში, რომელიც აღრიცხულია წილობრივი მეთოდით</t>
  </si>
  <si>
    <t>მოგება ან (-) ზარალი დაბეგვრამდე</t>
  </si>
  <si>
    <t>(მოგების გადასახადის ხარჯი ან (-) შემოსავალი)</t>
  </si>
  <si>
    <t>მოგება ან (-) ზარალი დაბეგვრის შემდეგ</t>
  </si>
  <si>
    <t>მიღებული "სესხის გაცემის ვალდებულებები"</t>
  </si>
  <si>
    <t xml:space="preserve">თავდებობა, სოლიდარული პასუხისმგებლობა </t>
  </si>
  <si>
    <t xml:space="preserve">გარანტია </t>
  </si>
  <si>
    <t>ბანკის ფინანსური აქტივები</t>
  </si>
  <si>
    <t>ბანკის არაფინანსური აქტივები</t>
  </si>
  <si>
    <t>გირავნობის უზრუნველყოფის სახით მიღებული აქტივები:</t>
  </si>
  <si>
    <t>ფულადი სახსრები</t>
  </si>
  <si>
    <t>ძვირფასი ლითონები და ქვები</t>
  </si>
  <si>
    <t>უძრავი ქონება:</t>
  </si>
  <si>
    <t>საცხოვრებელი</t>
  </si>
  <si>
    <t>კომერციული</t>
  </si>
  <si>
    <t>კომპლექსური ტიპის უძრავი ქონება</t>
  </si>
  <si>
    <t>მიწის ნაკვეთები (შენობა ნაგებობების გარეშე)</t>
  </si>
  <si>
    <t>მოძრავი ქონება</t>
  </si>
  <si>
    <t>წილის გირავნობა</t>
  </si>
  <si>
    <t xml:space="preserve">ფასიანი ქაღალდები  </t>
  </si>
  <si>
    <t>სესხის გაცემის ვალდებულებები</t>
  </si>
  <si>
    <t>გაცემული გარანტიები</t>
  </si>
  <si>
    <t>აკრედიტივი</t>
  </si>
  <si>
    <t>სავალუტო კურსთან დაკავშირებული კონტრაქტების (გარდა ოფციონებისა) ფარგლებში მისაღები თანხები</t>
  </si>
  <si>
    <t>სავალუტო კურსთან დაკავშირებული კონტრაქტების (გარდა ოფციონებისა) ფარგლებში გასაცები თანხები</t>
  </si>
  <si>
    <t xml:space="preserve">საპროცენტო განაკვეთთან დაკავშირებული კონტრაქტების (გარდა ოფციონებისა) ძირითადი თანხა </t>
  </si>
  <si>
    <t>გაყიდული ოფციონები</t>
  </si>
  <si>
    <t>ნაყიდი ოფციონები</t>
  </si>
  <si>
    <t>სხვა წარმოებული ინსტრუმენტების ფარგლებში ბანკის პოტენციური მოთხოვნის ნომინალური ღირებულება</t>
  </si>
  <si>
    <t>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</si>
  <si>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ზარალში ჩამოწერილი ვალები</t>
  </si>
  <si>
    <t>ბოლო 3 თვის განმავალობაში ბალანსიდან ჩამოწერილი საკრედიტო მოთხოვნების ძირი თანხა</t>
  </si>
  <si>
    <t>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</si>
  <si>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ბოლო 5 წლის განმავლობაში (ბოლო 3 თვის ჩათვლით) ბალანსიდან ჩამოწერილი საკრედიტო მოთხოვნების ძირი თანხა</t>
  </si>
  <si>
    <t>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</si>
  <si>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ნაღდი ფული, ფულადი სახსრები საქართველოს ეროვნული ბანკში და სხვა ბანკებში</t>
  </si>
  <si>
    <t>განმარტებები გვერდისთვის 2. SOFP, 3. SOPL, ცხრილები 2 და 3</t>
  </si>
  <si>
    <t>ცხრილებში მოთხოვნილი ინფორმაცია მჟღავნდება ფასს-ის მიხედვით</t>
  </si>
  <si>
    <t>მე-3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3.1 და 2.2 სტრიქონებში უნდა ჩაიწეროს უზრუნველყოფის შესაბამისი ტიპის ჯამური ნომინალური ღირებულება</t>
  </si>
  <si>
    <t>მე-4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</si>
  <si>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1-ელ სტრიქონში უნდა ჩაიწეროს საანგარიშგებო თარიღისთვის არსებული ბანკის მიერ მიღებული "სესხის გაცემის ვალდებულების"  ჯამური ნომინალური ღირებულება</t>
  </si>
  <si>
    <t>მე-6 სტრიქონში უნდა ჩაიწეროს საანგარიშგებო თარიღისთვის არსებული ბანკის მიერ გაცემული "სესხის გაცემის ვალდებულების"  ჯამური ნომინალური ღირებულება</t>
  </si>
  <si>
    <t>მე-7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</si>
  <si>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მე-8 სტრიქონში უნდა ჩაიწეროს საანგარიშგებო თარიღისთვის არსებული ბანკის მიერ გაცემული აკრედიტივების ჯამური ნომინალური ღირებულება</t>
  </si>
  <si>
    <t>მე-9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პირობითი თანხების(Notional amount) ჯამური ოდენობა ტიპების მიხედვით  უნდა ჩაიწეროს 9.1-დან 9.7 სტრიქონის ჩათვლით შესაბამის ველში</t>
  </si>
  <si>
    <t>მე-10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10.1-დან 10.4 სტრიქონის ჩათვლით შესაბამის ველში</t>
  </si>
  <si>
    <t>მე-11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</si>
  <si>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5.3.5 , 5.7 , 9.6 და 9.7-ე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</si>
  <si>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საბალანსო ღირებულებები ფასს სტანდარტების აღრიცხვის წესების მიხედვით (ინდივიდუალური ფინანსური ანგარიშგება)</t>
  </si>
  <si>
    <t xml:space="preserve">(a) სვეტში წარმოდგენილი ინფორმაცია უნდა ემთხვეოდეს SOFP ცხრილში აქტივების საანგარიშგებო პერიოდის ჯამურ საბალანსო ღირებულებებს. </t>
  </si>
  <si>
    <t xml:space="preserve">საბალანსო ღირებულება ინდივიდუალურ ფინანსურ ანგარიშგებებში ფასს-ის სტანდარტების მიხედვით </t>
  </si>
  <si>
    <t>მე-2 სვეტში (საბალანსო ღირებულება ინდივიდუალურ ფინანსურ ანგარიშგებებში ფასს-ის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</si>
  <si>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ა) CC2 ცხრილის საბალანსო უწყისის ელემენტების შესაბამისი ოდენობები გავრცობამდე უნდა ემთხვეოდეს SOFP ცხრილის საანგარიშგებო პერიოდის ჯამურ ოდენობებს</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</si>
  <si>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</si>
  <si>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</si>
  <si>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(ა+ბ-გ-დ)</t>
  </si>
  <si>
    <t>აქტივების წმინდა ღირებულება</t>
  </si>
  <si>
    <t>ზოგადი რეზერვი</t>
  </si>
  <si>
    <t>მოსალოდენელი საკრედიტო ზარალი</t>
  </si>
  <si>
    <t xml:space="preserve">                                                                             საბალანსო აქტივები                                                                                                         
                                                                                                                                                                                                                                                                                                            რისკის კლასები</t>
  </si>
  <si>
    <t>საბითუმო ლომბარდი</t>
  </si>
  <si>
    <t xml:space="preserve">                                                                               საბალანსო აქტივები
                                                                                                                                                                                                             სექტორი დაფარვის წყაროს/კონტრაგენტის ტიპის მიხედვით</t>
  </si>
  <si>
    <t>აქტივების მოსალოდნელი საკრედიტო ზარალი საანგარიშგებო პერიოდის ბოლოსათვის</t>
  </si>
  <si>
    <t>აქტივების მოსალოდნელი საკრედიტო ზარალის შემცირება/ზრდა ლარის მიმართ უცხოური ვალუტის ცვლილების შედეგად</t>
  </si>
  <si>
    <t>აქტივების ხარისხის გაუმჯობესების შედეგად</t>
  </si>
  <si>
    <t>აქტივების დაფარვის შედეგად</t>
  </si>
  <si>
    <t>მოსალოდნელი საკრედიტო ზარალის შემცირება</t>
  </si>
  <si>
    <t>არსებული აქტივების ხარისხის გაუარესების შედეგად</t>
  </si>
  <si>
    <t>ახალი აქტივების წარმოშობის შედეგად</t>
  </si>
  <si>
    <t>მოსალოდნელი საკრედიტო ზარალის ზრდა</t>
  </si>
  <si>
    <t>მოსალოდნელი საკრედიტო ზარალი საანგარიშგებო პერიოდის დასაწყისისათვის</t>
  </si>
  <si>
    <t>კორპორატიული ფასიანი ქაღალდები</t>
  </si>
  <si>
    <t>მოსალოდნელი საკრედიტო ზარალის ცვლილება სესხებზე და კორპორატიულ სავალო ფასიანი ქაღალდებზე</t>
  </si>
  <si>
    <t>პერიოდის მანძილზე უმოქმედოდ კლასიფიცირებული სესხების შემცირება, საკრედიტო რისკის დონის შემცირების გზით</t>
  </si>
  <si>
    <t>ვადაგადაცილება &gt; 5 წელზე</t>
  </si>
  <si>
    <r>
      <t xml:space="preserve">ვადაგადაცილება &gt; 2 წელზე  </t>
    </r>
    <r>
      <rPr>
        <sz val="9"/>
        <rFont val="Calibri"/>
        <family val="2"/>
      </rPr>
      <t>≤</t>
    </r>
    <r>
      <rPr>
        <sz val="9"/>
        <rFont val="Sylfaen"/>
        <family val="1"/>
      </rPr>
      <t xml:space="preserve"> 5 წელზე</t>
    </r>
  </si>
  <si>
    <r>
      <t xml:space="preserve">ვადაგადაცილება &gt; 1 წელზე  </t>
    </r>
    <r>
      <rPr>
        <sz val="9"/>
        <rFont val="Calibri"/>
        <family val="2"/>
      </rPr>
      <t>≤</t>
    </r>
    <r>
      <rPr>
        <sz val="9"/>
        <rFont val="Sylfaen"/>
        <family val="1"/>
      </rPr>
      <t xml:space="preserve"> 2 წელზე</t>
    </r>
  </si>
  <si>
    <r>
      <t xml:space="preserve">ვადაგადაცილება &gt; 180 დღეზე  </t>
    </r>
    <r>
      <rPr>
        <sz val="9"/>
        <rFont val="Calibri"/>
        <family val="2"/>
      </rPr>
      <t>≤</t>
    </r>
    <r>
      <rPr>
        <sz val="9"/>
        <rFont val="Sylfaen"/>
        <family val="1"/>
      </rPr>
      <t xml:space="preserve"> 1 წელზე </t>
    </r>
  </si>
  <si>
    <r>
      <t xml:space="preserve">ვადაგადაცილება &gt; 90 დღეზე  </t>
    </r>
    <r>
      <rPr>
        <sz val="9"/>
        <rFont val="Calibri"/>
        <family val="2"/>
      </rPr>
      <t>≤</t>
    </r>
    <r>
      <rPr>
        <sz val="9"/>
        <rFont val="Sylfaen"/>
        <family val="1"/>
      </rPr>
      <t xml:space="preserve"> 180 დღეზე </t>
    </r>
  </si>
  <si>
    <r>
      <t xml:space="preserve">ვადაგადაცილება &gt; 30 დღეზე  </t>
    </r>
    <r>
      <rPr>
        <sz val="9"/>
        <rFont val="Calibri"/>
        <family val="2"/>
      </rPr>
      <t>≤</t>
    </r>
    <r>
      <rPr>
        <sz val="9"/>
        <rFont val="Sylfaen"/>
        <family val="1"/>
      </rPr>
      <t xml:space="preserve"> 90 დღეზე </t>
    </r>
  </si>
  <si>
    <t>ვადაგადაცილება &gt; 90 დღეზე</t>
  </si>
  <si>
    <t>შეძენილი ან გამოშვებული გაუფასურებული ფინანსური ინსტრუმნეტი (POCI)</t>
  </si>
  <si>
    <t>მე-3 დონის საკრედიტო რისკი</t>
  </si>
  <si>
    <t>მე-2 დონის საკრედიტო რისკი</t>
  </si>
  <si>
    <t>1-ი დონის საკრედიტო რისკი</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</si>
  <si>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მოსალოდენელი საკრედიტო ზარალის დაკლებამდე</t>
  </si>
  <si>
    <t>სესხების, სავალო ფასიანი ქაღალდების და გარესაბალანსო ვალდებულებების განაწილება, საკრედიტო რისკის დონის, ვადაგადაცილების და მსესხებლის ტიპის მიხედვით</t>
  </si>
  <si>
    <t>მოსალოდნელი საკრედიტო ზარალი უზრუნველყოფილ სესხებზე</t>
  </si>
  <si>
    <t>ვადაგადაცილება &gt; 2 წელზე  ≤ 5 წელზე</t>
  </si>
  <si>
    <t>ვადაგადაცილება &gt; 1 წელზე  ≤ 2 წელზე</t>
  </si>
  <si>
    <t xml:space="preserve">ვადაგადაცილება &gt; 180 დღეზე  ≤ 1 წელზე </t>
  </si>
  <si>
    <t xml:space="preserve">ვადაგადაცილება &gt; 90 დღეზე  ≤ 180 დღეზე </t>
  </si>
  <si>
    <t xml:space="preserve">ვადაგადაცილება &gt; 30 დღეზე  ≤ 90 დღეზე </t>
  </si>
  <si>
    <t xml:space="preserve">სესხების მთლიანი ღირებულების, უზრუნველყოფის კოეფიციენტის მიხედვით განაწილებული სესხების, სესხებზე მოსალოდნელი საკრედიტო ზარალის, სესხებზე უზრუნველყოფის ღირებულების და გარანტით უზრუნველყოფილი სესხების განაწილება საკრედიტო რისკის და ვადაგადაცილებების მიხედვით.
  </t>
  </si>
  <si>
    <t>მოსლაოდნელი საკრედიტო ზარალი</t>
  </si>
  <si>
    <t>მათ შორის:  უმოქმედო გარესაბალანსო ვალდებულებები</t>
  </si>
  <si>
    <t>მათ შორის:  უმოქმედო კორპორატიული სავალო ფასიანი ქაღალდები</t>
  </si>
  <si>
    <t>მათ შორის:  უმოქმედო სესხები</t>
  </si>
  <si>
    <t>ოქრო/ოქროს ნაკეთობებით უზრუნველყოფილი ვალდებულების საბაზრო ღირებულება</t>
  </si>
  <si>
    <t xml:space="preserve">                             სესხების და კორპორატიული ფასიანი ქაღალდების მთლიანი ღირებულების და გარესაბალანსო ვალდებულებების ნომინალური ღირებულების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</si>
  <si>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მოსალოდნელი საკრედიტო ზარალი</t>
  </si>
  <si>
    <t>სესხების ძირი თანხა</t>
  </si>
  <si>
    <t>სესხების სასესხო ხელშეკრულებაში მითითებული ვადის ბოლომდე დარჩენილი თვეების რაოდენობა (ძირი თანხის მიხედვით საშუალო შეწონილი). აღნიშნულ ველში არ შედის ინფორმაცია იმ სესხებზე, რომელთა საბოლოო საკონტრაქტო დაფარვის ვადა გასულია ანგარიშგების თარიღისათვის.</t>
  </si>
  <si>
    <t>სესხის ძირი თანხის მიხედვით დათვლილი საშუალო შეწონილი ნომინალური საპროცენტო განაკვეთი.</t>
  </si>
  <si>
    <t>კვარტლის შიგნით გაცემული სესხების ძირი თანხის მიხედვით დათვლილი საშუალო შეწონილი ეფექტური საპროცენტო განაკვეთი. თუ სესხზე დაიანგარიშება ერთზე მეტი ეფექტური საპროცენტო განაკვეთი, უნდა მოხდეს მათ შორის მაქსიმალურის გათვალისწინება. ამასთან, არ გაითვალისწინება ვალუტის გაუფასურების გათვალისწინებით დათვლილი ეფექტური საპროცენტო განაკვეთი.</t>
  </si>
  <si>
    <t>კვარტლის შიგნით გაცემული სესხების ძირი თანხის მიხედვით დათვლილი საშუალო შეწონილი ნომინალური საპროცენტო განაკვეთი.</t>
  </si>
  <si>
    <t>პორტფელში არსებული სესხების რაოდენობა. რაოდენობაში არ გაითვლაისწინება სესხები 0 ნაშთით.</t>
  </si>
  <si>
    <t>მოსალოდნელი საკრედიტო ზარალი IFRS 9-ის შესაბამისად</t>
  </si>
  <si>
    <t>სესხების მთლიანი ღირებულება მოსალოდენლი საკრედიტო ზარალის დაკლებამდე.</t>
  </si>
  <si>
    <t>სესხების მიმდინარე საკონტრაქტო ძირი თანხა</t>
  </si>
  <si>
    <t>სესხები და კორპორატიული სავალო ფასიანი ქაღალდების მთლიანი ღირებულება, გარესაბალანსო ვალდებულებების ნომინალური ღირებულება მოსალოდენლი საკრედიტო ზარალის დაკლებამდე, განაწილებული უზრუნველყოფის მიხედვით. ორი ან მეტი უზრუნველყოფის შემთხვევაში აქტივის ერთი ნაწილი გადანაწილდება უფრო მაღალი ლიკვიდობის მქონე უზრუნველყოფის სვეტში, მაქსიმუმ უზრუნველყოფის მოცულობით, ხოლო დარჩენილი ნაწილი დაბალი ლიკვიდობის უზრუნველყოფის სვეტში მაქსიმუმ ამ უზრუნველყოფის მოცულობით და ა.შ. ლიკვიდურობის მიხედვით განაწილება მოხდება, ყველაზე მეტად ლიკვიდური ა-დან არაუზრუნველყოფილ ნაწილამდე ი-მდე. უზრუნველყოფის ღირებულებად მოიაზრება მისი საბაზრო ღირებულება.</t>
  </si>
  <si>
    <t>IFRS 9-ის შესაბამისად.</t>
  </si>
  <si>
    <t>მოსალოდენლი საკრედიტო ზარალი</t>
  </si>
  <si>
    <t>სესხების და მათი მოსლაოდნელი საკრედიტო ზარალის  განაწილება მათი კლასიფიკაციის და დაფარვის წყაროს მიხედვით. სექტორების განმარტებები იხილეთ ზოგადი განმარტებების ცხრილში 9.01-9.26 პუნქტებში. სესხების კლასიფიკაცია მოხდება ბანკის IFRS 9-ის საკრედიტო რისკის დონეების შესაბამისად.</t>
  </si>
  <si>
    <t>1.1 ველში შემავალი უზრუნველყოფილი სესხების მოსალოდნელი საკრედიტო ზარალი IFRS 9-ის შესაბამისად</t>
  </si>
  <si>
    <t>სესხების განაწილება სესხის უზრუნველყოფის კოეფიციენტის მიხედვით, ანგარიშგების თარიღის მდგომარეობით. უზრუნველყოფაში გაითვალისწინება მხოლოდ უძრავი ქონება. უზრუნველყოფის ღირებულებად მოიაზრება მისი საბაზრო ღირებულება. LTV დაანგარიშებისას გათვალისწინება ამორტიზებული ღირებულება.</t>
  </si>
  <si>
    <t>სესხების მთლიანი ღირებულება, უზრუნველყოფის კოეფიციენტის მიხედვით განაწილებული სესხების მთლიანი ღირებულების, სესხებზე მოსალოდნელი საკრედიტო ზარალის, სესხებზე უზრუნველყოფის ღირებულების და გარანტით უზრუნველყოფილი სესხების მთლიანი ღირებულების განაწილება ბანკის IFRS 9-ს საკრედიტო რისკის დონისა და ვადაგადაცილებების მიხედვით. "ვადაგადაცილება ≤ 30 დღეზე" ინტერვალში არ მოხვდება არავადაგადაცილებული სესხები. უზრუნველყოფის ღირებულებად მოიაზრება მისი საბაზრო ღირებულება.</t>
  </si>
  <si>
    <t xml:space="preserve">შეივსება სესხების, სავალო ფასიანი ქაღალდების მთლიანი ღირებულება, გარესაბალანსო ვალდებულებებისთვის ნომინალური ღირებულება მოსალოდენლი საკრედიტო ზარალის დაკლებამდე, განაწილებული ბანკის IFRS 9-ს საკრედიტო რისკის დონის, ვადაგადაცილების და მსესხებლის ტიპის მიხედვით. "ვადაგადაცილება ≤ 30 დღეზე" ინტერვალში არ მოხვდება არავადაგადაცილებული სესხები და ფასიანი ქაღალდები. </t>
  </si>
  <si>
    <r>
      <t>სესხებზე სხვა ცვლილებების გზით უმოქმედოდ კლასიფიცირებული სესხების შემცირებასთან დაკავშირებული</t>
    </r>
    <r>
      <rPr>
        <u/>
        <sz val="8"/>
        <rFont val="Sylfaen"/>
        <family val="1"/>
      </rPr>
      <t xml:space="preserve"> წმინდა კუმულატიური ამოღება</t>
    </r>
  </si>
  <si>
    <r>
      <t xml:space="preserve">სესხების გაყიდვის გზით უმოქმედოდ კლასიფიცირებული სესხების შემცირებასთან დაკავშირებული </t>
    </r>
    <r>
      <rPr>
        <u/>
        <sz val="8"/>
        <rFont val="Sylfaen"/>
        <family val="1"/>
      </rPr>
      <t>წმინდა კუმულატიური ამოღება</t>
    </r>
  </si>
  <si>
    <r>
      <t xml:space="preserve">უზრუნველყოფის დასაკუთრების გზით უმოქმედოდ კლასიფიცირებული სესხების შემცირებასთან დაკავშირებული </t>
    </r>
    <r>
      <rPr>
        <u/>
        <sz val="8"/>
        <rFont val="Sylfaen"/>
        <family val="1"/>
      </rPr>
      <t>წმინდა კუმულატიური ამოღება</t>
    </r>
  </si>
  <si>
    <t>უმოქმედოდ კლასიფიცირებული სესხების შემცირება, საკრედიტო რისკის დონის შემცირების შედეგად</t>
  </si>
  <si>
    <t>უმოქმედოდ კლასიფიცირებული სესხების ზრდა, საკრედიტო რისკის დონის ზრდის შედეგად</t>
  </si>
  <si>
    <t>შეივსება შესაბამის კვარტლის ინფორმაცია. უცხოურ ვალუტაში ნომინირებული სესხებისთვის, ნომინალში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მე-3 და მე-11 სტრიქონები). ერთი სესხის ჭრილში კურსის ეფექტით ცვლილების ველები (3, 11) პერიოდზე შეივსება მხოლოდ ზრდაში ან შემცირებაში.</t>
  </si>
  <si>
    <t>IFRS 9-ის შესაბამისად. უცხოურ ვალუტაში ნომინირებული სესხებისთვის და ფასიანი ქაღალდებისთვის, ნომინალში მოსალოდნელი საკრედიტო ზარალის თანხის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ველში (მე-4 სტრიქონი).</t>
  </si>
  <si>
    <t>თუ ზოგადი რეზერვი არ არის შექმნილი კონკრეტულ კლასში/სექტორში შემავალ აქტივებზე, მისი მითითება მოხდება მხოლოდ ჯამის მაჩვენებელი G21 და G34 უჯრებში, მე-18 და მე-19 ცხრილებში შესაბამისად.</t>
  </si>
  <si>
    <t>ცხრილებში საბალანსო ელემენტების მთლიანი ღირებულებების, მოსალოდენლი საკრედიტო ზარალის, ზოგადი რეზერვების, პერიოდის მანძილზე კუმულატიური ჩამოწერის და აქტივების წმინდა ღირებულების განაწილება მოხდება რისკის კლასების და დაფარვის წყაროს სექტორის/კონტრაგენტის ტიპის მიხედვით.  სექტორების განმარტებები იხილეთ ზოგადი განმარტებების ცხრილში 9.01-9.27 პუნქტებში.</t>
  </si>
  <si>
    <t>ცხრილში შეივსება შეწონვას დაქვემდებარებული რისკის პოზიციების ღირებულებები ნარჩენი ვადიანობის მიხედვით. გრაფიკიანი რისკის პოზიციების შემთხვევაში, პოზიცია მოხვდება ბოლო შენატანის შესაბამის ინტერვალში.</t>
  </si>
  <si>
    <t>IFRS 9-ის კლასიფიკაციის შესაბამისად, მე-3 დონის საკრედიტო რისკის და შეძენილი ან გამოშვებული გაუფასურებული ფინანსური ინსტრუმნეტები (POCI)</t>
  </si>
  <si>
    <t>მე-19 ცხრილში სესხების/აქტივების განაწილება უნდა მოხდეს დაფარვის წყაროს სექტორის/კონტრაგენტის ტიპის მიხედვით ქვემოთ მოცემულ 9.01-9.27 პუნქტებში. ინვესტიციების შემთხვევაში შესაბამისი კომპანიის საქმიანობის სექტორის მიხედვით.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"საბითუმო ლომბარდი"-ს სექტორში მოხვდება ლომბარდებში დასაქმებული მსესხებლების სესხები/აქტივები და ა.შ. 
მე-24 ცხრილში სესხების განაწილება უნდა მოხდეს დაფარვის წყაროს სექტორის მიხედვით ქვემოთ მოცემულ 9.01-9.26 პუნქტებში.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"საბითუმო ლომბარდი"-ს სექტორში მოხვდება ლომბარდებში დასაქმებული მსესხებლების სესხები და ა.შ.</t>
  </si>
  <si>
    <t>მე- 22 და 25-ე ცხრილებისთვის გარესაბალანსო ვალდებულებები შეივსება ნომინალური ღირებულებით მოსალოდენლი საკრედიტო ზარალის დაკლებამდე</t>
  </si>
  <si>
    <t>საკრედიტო რისკის დონე განისაზღვრება IFRS 9-ის შესაბამისად</t>
  </si>
  <si>
    <t>მთლიანი  ღირებულება -  აქტივების ღირებულება IFRS 9-ით მოსალოდენლი საკრედიტო ზარალის დაკლებამდე</t>
  </si>
  <si>
    <t>აქტივების წმინდა ღირებულება - აქტივების ღირებულება IFRS 9-ით მოსალოდენლი საკრედიტო ზარალის დაკლების შემდეგ</t>
  </si>
  <si>
    <t xml:space="preserve"> ცხრილი 9 (Capital), N10 </t>
  </si>
  <si>
    <t>ფასს-ის საფუძელზე დაანგარიშებული რიცხვები</t>
  </si>
  <si>
    <t>"საქართველოს საბანკო დაწესებულებებისათვის ბუღალტრული აღრიცხვის ანგარიშთა გეგმის და ანგარიშთა გეგმის გამოყენების ინსტრუქციის“  შესაბამისად დაანგარიშებული რიცხვები</t>
  </si>
  <si>
    <t>სესხების, უზრუნველყოფის კოეფიციენტის მიხედვით განაწილებული სესხების, სესხებზე მოსალოდნელი საკრედიტო ზარალის, სესხებზე უზრუნველყოფის ღირებულების და გარანტიებით უზრუნველყოფილი სესხების განაწილება საკრედიტო რისკის კატეგორიისა და ვადაგადაცილების მიხედვით</t>
  </si>
  <si>
    <t>აქტივების, აქტივებზე მოსალოდნელი საკრედიტო ზარალის და ჩამოწერის განაწილება რისკის კლასების მიხედვით</t>
  </si>
  <si>
    <t>აქტივების, აქტივებზე მოსალოდნელი საკრედიტო ზარალის და ჩამოწერის განაწილება დაფარვის წყაროს სექტორების მიხედვით</t>
  </si>
  <si>
    <t>მოსალოდნელი საკრედიტო ზარალის ცვლილება სესხებზე და კორპორატიულ სავალო ფასიან ქაღალდებზე</t>
  </si>
  <si>
    <t>სესხების, სავალო ფასიანი ქაღალდების და გარესაბალანსო ვალდებულებების განაწილება, საკრედიტო რისკის კატეგორიის, ვადაგადაცილების და მსესხებლის ტიპის მიხედვით</t>
  </si>
  <si>
    <t>სესხების და სესხებზე მოსალოდნელი საკრედიტო ზარალის განაწილება, დაფარვის წყაროს სექტორების და საკრედიტო რისკის კატეგორიის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</si>
  <si>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</si>
  <si>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https://nbg.gov.ge/page/covid-19</t>
  </si>
  <si>
    <t>თომას ენგელჰარდტი</t>
  </si>
  <si>
    <t>ზაალ ფირცხელავა</t>
  </si>
  <si>
    <t>www.credo.ge</t>
  </si>
  <si>
    <t>სს "კრედო ბანკი"</t>
  </si>
  <si>
    <t>Thomas Engelhardt (Germany)</t>
  </si>
  <si>
    <t>არადამოუკიდებელ წევრი-თავმჯდომარე</t>
  </si>
  <si>
    <t>Farah, Katia Chams (Netherlands)</t>
  </si>
  <si>
    <t>არადამოუკიდებელ წევრი</t>
  </si>
  <si>
    <t>Paul-Catalin Panciu (Romania)</t>
  </si>
  <si>
    <t>Johannes Mainhardt (Germany)</t>
  </si>
  <si>
    <t>Andrew Pospielovsky (Great Britain)</t>
  </si>
  <si>
    <t>დამოუკიდებელი წევრი</t>
  </si>
  <si>
    <t>Olga Tomash (Ukraine)</t>
  </si>
  <si>
    <t>გენერალური დირექტორი</t>
  </si>
  <si>
    <t>ერეკლე ზათიაშვილი</t>
  </si>
  <si>
    <t>ფინანსური დირექტორი</t>
  </si>
  <si>
    <t>ზაზა ტყეშელაშვილი</t>
  </si>
  <si>
    <t>საკრედიტო ოპერაციების დირექტორი</t>
  </si>
  <si>
    <t>ნიკოლოზ ქუთათელაძე</t>
  </si>
  <si>
    <t>კომერციული დირექტორი</t>
  </si>
  <si>
    <t>ალექსანდრე ქუმსიაშვილი</t>
  </si>
  <si>
    <t>საინფორმაციო ტექნოლოგიების დირექტორი</t>
  </si>
  <si>
    <t>გიორგი ნადარეიშვილი</t>
  </si>
  <si>
    <t>რისკების დირექტორი</t>
  </si>
  <si>
    <t xml:space="preserve">Access Microfinance Holding AG (Germany) </t>
  </si>
  <si>
    <t xml:space="preserve">Triodos Custody B.V., Triodos Fair Share Fund (Netherlands) </t>
  </si>
  <si>
    <t xml:space="preserve">Triodos SICAV II, Triodos Microfinance Fund (Luxembourg) </t>
  </si>
  <si>
    <t xml:space="preserve">responsAbility Participations AG (Switzerland) </t>
  </si>
  <si>
    <t>Societe de Promotion et de Participation pour la Cooperation Economique (Proparco)</t>
  </si>
  <si>
    <t>British International Investment PLC (UK)</t>
  </si>
  <si>
    <t xml:space="preserve">European Investment Bank (Luxembourg) </t>
  </si>
  <si>
    <t xml:space="preserve">International Finance Corporation (USA) </t>
  </si>
  <si>
    <t xml:space="preserve">Kreditanstalt für Wiederaufbau (Germany) </t>
  </si>
  <si>
    <t xml:space="preserve">LFS Advisory GmbH (Germany) </t>
  </si>
  <si>
    <t xml:space="preserve">Dr. Bernd Zattler (Germany) </t>
  </si>
  <si>
    <t>Omidyar Tufts Active Citizenship Trust (USA)</t>
  </si>
  <si>
    <t>Agence Francaise de developpement</t>
  </si>
  <si>
    <t xml:space="preserve">responsAbility Management Company S.A., responsAbility Global Microfinance Fund (Luxembourg) </t>
  </si>
  <si>
    <t xml:space="preserve">responsAbility SICAV (Lux) -  responsAbility SICAV (Lux) Microfinance Leaders Fund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</si>
</sst>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44">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family val="2"/>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8"/>
      <color rgb="FFFF0000"/>
      <name val="Sylfaen"/>
      <family val="1"/>
    </font>
    <font>
      <sz val="9"/>
      <color rgb="FF000000"/>
      <name val="Sylfaen"/>
      <family val="1"/>
    </font>
    <font>
      <b/>
      <sz val="12"/>
      <color theme="1"/>
      <name val="Calibri"/>
      <family val="2"/>
      <scheme val="minor"/>
    </font>
    <font>
      <sz val="10"/>
      <name val="Arial"/>
      <family val="2"/>
    </font>
    <font>
      <b/>
      <sz val="8"/>
      <name val="Verdana"/>
      <family val="2"/>
    </font>
    <font>
      <sz val="8"/>
      <name val="Verdana"/>
      <family val="2"/>
    </font>
    <font>
      <b/>
      <sz val="8"/>
      <color indexed="8"/>
      <name val="Verdana"/>
      <family val="2"/>
    </font>
    <font>
      <sz val="8"/>
      <color indexed="8"/>
      <name val="Verdana"/>
      <family val="2"/>
    </font>
    <font>
      <b/>
      <sz val="11"/>
      <color indexed="8"/>
      <name val="Calibri"/>
      <family val="2"/>
      <scheme val="minor"/>
    </font>
    <font>
      <b/>
      <sz val="8"/>
      <color rgb="FF000000"/>
      <name val="Verdana"/>
      <family val="2"/>
    </font>
    <font>
      <sz val="11"/>
      <name val="Calibri"/>
      <family val="2"/>
      <charset val="204"/>
      <scheme val="minor"/>
    </font>
    <font>
      <i/>
      <sz val="11"/>
      <name val="Calibri"/>
      <family val="2"/>
      <scheme val="minor"/>
    </font>
    <font>
      <i/>
      <sz val="11"/>
      <name val="Calibri"/>
      <family val="2"/>
      <charset val="204"/>
      <scheme val="minor"/>
    </font>
    <font>
      <sz val="11"/>
      <name val="Calibri"/>
      <family val="2"/>
      <scheme val="minor"/>
    </font>
    <font>
      <u/>
      <sz val="8"/>
      <name val="Sylfaen"/>
      <family val="1"/>
    </font>
    <font>
      <b/>
      <i/>
      <sz val="10"/>
      <color theme="1"/>
      <name val="Calibri"/>
      <family val="2"/>
      <scheme val="minor"/>
    </font>
    <font>
      <b/>
      <i/>
      <sz val="11"/>
      <color theme="1"/>
      <name val="Calibri"/>
      <family val="2"/>
      <scheme val="minor"/>
    </font>
    <font>
      <b/>
      <sz val="9"/>
      <name val="Calibri"/>
      <family val="2"/>
      <scheme val="minor"/>
    </font>
  </fonts>
  <fills count="8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6" tint="0.59999389629810485"/>
        <bgColor indexed="64"/>
      </patternFill>
    </fill>
  </fills>
  <borders count="162">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hair">
        <color indexed="64"/>
      </bottom>
      <diagonal/>
    </border>
    <border>
      <left/>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diagonal/>
    </border>
    <border>
      <left/>
      <right/>
      <top style="thin">
        <color auto="1"/>
      </top>
      <bottom style="thin">
        <color auto="1"/>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21415">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5" fillId="0" borderId="0"/>
    <xf numFmtId="168" fontId="26" fillId="37" borderId="0"/>
    <xf numFmtId="169" fontId="26" fillId="37" borderId="0"/>
    <xf numFmtId="168" fontId="26" fillId="37" borderId="0"/>
    <xf numFmtId="0" fontId="27" fillId="38" borderId="0" applyNumberFormat="0" applyBorder="0" applyAlignment="0" applyProtection="0"/>
    <xf numFmtId="0" fontId="4" fillId="13"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0" fontId="27"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0" fontId="27" fillId="38" borderId="0" applyNumberFormat="0" applyBorder="0" applyAlignment="0" applyProtection="0"/>
    <xf numFmtId="0" fontId="27" fillId="39" borderId="0" applyNumberFormat="0" applyBorder="0" applyAlignment="0" applyProtection="0"/>
    <xf numFmtId="0" fontId="4" fillId="17"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0" fontId="27"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0" fontId="27" fillId="39" borderId="0" applyNumberFormat="0" applyBorder="0" applyAlignment="0" applyProtection="0"/>
    <xf numFmtId="0" fontId="27" fillId="40" borderId="0" applyNumberFormat="0" applyBorder="0" applyAlignment="0" applyProtection="0"/>
    <xf numFmtId="0" fontId="4" fillId="21"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0" fontId="27"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0" fontId="27" fillId="40" borderId="0" applyNumberFormat="0" applyBorder="0" applyAlignment="0" applyProtection="0"/>
    <xf numFmtId="0" fontId="27" fillId="41" borderId="0" applyNumberFormat="0" applyBorder="0" applyAlignment="0" applyProtection="0"/>
    <xf numFmtId="0" fontId="4" fillId="25"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0" fontId="27"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0" fontId="27" fillId="41" borderId="0" applyNumberFormat="0" applyBorder="0" applyAlignment="0" applyProtection="0"/>
    <xf numFmtId="0" fontId="27" fillId="42" borderId="0" applyNumberFormat="0" applyBorder="0" applyAlignment="0" applyProtection="0"/>
    <xf numFmtId="0" fontId="4" fillId="29"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0" fontId="27"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0" fontId="27" fillId="42" borderId="0" applyNumberFormat="0" applyBorder="0" applyAlignment="0" applyProtection="0"/>
    <xf numFmtId="0" fontId="27" fillId="43" borderId="0" applyNumberFormat="0" applyBorder="0" applyAlignment="0" applyProtection="0"/>
    <xf numFmtId="0" fontId="4" fillId="3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0" fontId="27"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0" fontId="27" fillId="43" borderId="0" applyNumberFormat="0" applyBorder="0" applyAlignment="0" applyProtection="0"/>
    <xf numFmtId="0" fontId="27" fillId="44" borderId="0" applyNumberFormat="0" applyBorder="0" applyAlignment="0" applyProtection="0"/>
    <xf numFmtId="0" fontId="4" fillId="1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0" fontId="27"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0" fontId="27" fillId="44" borderId="0" applyNumberFormat="0" applyBorder="0" applyAlignment="0" applyProtection="0"/>
    <xf numFmtId="0" fontId="27" fillId="45" borderId="0" applyNumberFormat="0" applyBorder="0" applyAlignment="0" applyProtection="0"/>
    <xf numFmtId="0" fontId="4" fillId="18"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0" fontId="27"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0" fontId="27" fillId="45" borderId="0" applyNumberFormat="0" applyBorder="0" applyAlignment="0" applyProtection="0"/>
    <xf numFmtId="0" fontId="27" fillId="46" borderId="0" applyNumberFormat="0" applyBorder="0" applyAlignment="0" applyProtection="0"/>
    <xf numFmtId="0" fontId="4" fillId="22"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0" fontId="27"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0" fontId="27" fillId="46" borderId="0" applyNumberFormat="0" applyBorder="0" applyAlignment="0" applyProtection="0"/>
    <xf numFmtId="0" fontId="27" fillId="41" borderId="0" applyNumberFormat="0" applyBorder="0" applyAlignment="0" applyProtection="0"/>
    <xf numFmtId="0" fontId="4" fillId="26"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0" fontId="27"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0" fontId="27" fillId="41" borderId="0" applyNumberFormat="0" applyBorder="0" applyAlignment="0" applyProtection="0"/>
    <xf numFmtId="0" fontId="27" fillId="44" borderId="0" applyNumberFormat="0" applyBorder="0" applyAlignment="0" applyProtection="0"/>
    <xf numFmtId="0" fontId="4" fillId="30"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0" fontId="27"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0" fontId="27" fillId="44" borderId="0" applyNumberFormat="0" applyBorder="0" applyAlignment="0" applyProtection="0"/>
    <xf numFmtId="0" fontId="27" fillId="47" borderId="0" applyNumberFormat="0" applyBorder="0" applyAlignment="0" applyProtection="0"/>
    <xf numFmtId="0" fontId="4" fillId="34"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0" fontId="27"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0" fontId="27" fillId="47" borderId="0" applyNumberFormat="0" applyBorder="0" applyAlignment="0" applyProtection="0"/>
    <xf numFmtId="0" fontId="29" fillId="48" borderId="0" applyNumberFormat="0" applyBorder="0" applyAlignment="0" applyProtection="0"/>
    <xf numFmtId="0" fontId="30" fillId="15"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0" fontId="29" fillId="48"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0" fontId="29" fillId="48" borderId="0" applyNumberFormat="0" applyBorder="0" applyAlignment="0" applyProtection="0"/>
    <xf numFmtId="0" fontId="29" fillId="45" borderId="0" applyNumberFormat="0" applyBorder="0" applyAlignment="0" applyProtection="0"/>
    <xf numFmtId="0" fontId="30" fillId="19"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0" fontId="29" fillId="45"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30" fillId="23"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0" fontId="29" fillId="46"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0" fontId="29" fillId="46" borderId="0" applyNumberFormat="0" applyBorder="0" applyAlignment="0" applyProtection="0"/>
    <xf numFmtId="0" fontId="29" fillId="49" borderId="0" applyNumberFormat="0" applyBorder="0" applyAlignment="0" applyProtection="0"/>
    <xf numFmtId="0" fontId="30" fillId="27"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0" fontId="29" fillId="49"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0" fontId="29" fillId="49" borderId="0" applyNumberFormat="0" applyBorder="0" applyAlignment="0" applyProtection="0"/>
    <xf numFmtId="0" fontId="29" fillId="50" borderId="0" applyNumberFormat="0" applyBorder="0" applyAlignment="0" applyProtection="0"/>
    <xf numFmtId="0" fontId="30" fillId="31"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0" fontId="29" fillId="50"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0" fontId="29" fillId="50" borderId="0" applyNumberFormat="0" applyBorder="0" applyAlignment="0" applyProtection="0"/>
    <xf numFmtId="0" fontId="29" fillId="51" borderId="0" applyNumberFormat="0" applyBorder="0" applyAlignment="0" applyProtection="0"/>
    <xf numFmtId="0" fontId="30" fillId="35"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0" fontId="29" fillId="51"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0" fontId="29" fillId="51"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9" fillId="53" borderId="0" applyNumberFormat="0" applyBorder="0" applyAlignment="0" applyProtection="0"/>
    <xf numFmtId="0" fontId="29" fillId="54" borderId="0" applyNumberFormat="0" applyBorder="0" applyAlignment="0" applyProtection="0"/>
    <xf numFmtId="0" fontId="30" fillId="12"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0" fontId="29" fillId="54"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7" fillId="55" borderId="0" applyNumberFormat="0" applyBorder="0" applyAlignment="0" applyProtection="0"/>
    <xf numFmtId="0" fontId="27" fillId="56" borderId="0" applyNumberFormat="0" applyBorder="0" applyAlignment="0" applyProtection="0"/>
    <xf numFmtId="0" fontId="29" fillId="57" borderId="0" applyNumberFormat="0" applyBorder="0" applyAlignment="0" applyProtection="0"/>
    <xf numFmtId="0" fontId="29" fillId="58" borderId="0" applyNumberFormat="0" applyBorder="0" applyAlignment="0" applyProtection="0"/>
    <xf numFmtId="0" fontId="30" fillId="16"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0" fontId="29" fillId="58"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7" fillId="55" borderId="0" applyNumberFormat="0" applyBorder="0" applyAlignment="0" applyProtection="0"/>
    <xf numFmtId="0" fontId="27" fillId="59" borderId="0" applyNumberFormat="0" applyBorder="0" applyAlignment="0" applyProtection="0"/>
    <xf numFmtId="0" fontId="29" fillId="56" borderId="0" applyNumberFormat="0" applyBorder="0" applyAlignment="0" applyProtection="0"/>
    <xf numFmtId="0" fontId="29" fillId="60" borderId="0" applyNumberFormat="0" applyBorder="0" applyAlignment="0" applyProtection="0"/>
    <xf numFmtId="0" fontId="30" fillId="2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0" fontId="29" fillId="6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7" fillId="52" borderId="0" applyNumberFormat="0" applyBorder="0" applyAlignment="0" applyProtection="0"/>
    <xf numFmtId="0" fontId="27" fillId="56" borderId="0" applyNumberFormat="0" applyBorder="0" applyAlignment="0" applyProtection="0"/>
    <xf numFmtId="0" fontId="29" fillId="56" borderId="0" applyNumberFormat="0" applyBorder="0" applyAlignment="0" applyProtection="0"/>
    <xf numFmtId="0" fontId="29" fillId="49" borderId="0" applyNumberFormat="0" applyBorder="0" applyAlignment="0" applyProtection="0"/>
    <xf numFmtId="0" fontId="30" fillId="24"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0" fontId="29" fillId="49"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7" fillId="61" borderId="0" applyNumberFormat="0" applyBorder="0" applyAlignment="0" applyProtection="0"/>
    <xf numFmtId="0" fontId="27" fillId="52" borderId="0" applyNumberFormat="0" applyBorder="0" applyAlignment="0" applyProtection="0"/>
    <xf numFmtId="0" fontId="29" fillId="53" borderId="0" applyNumberFormat="0" applyBorder="0" applyAlignment="0" applyProtection="0"/>
    <xf numFmtId="0" fontId="29" fillId="50" borderId="0" applyNumberFormat="0" applyBorder="0" applyAlignment="0" applyProtection="0"/>
    <xf numFmtId="0" fontId="30" fillId="28"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0" fontId="29" fillId="50"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7" fillId="55" borderId="0" applyNumberFormat="0" applyBorder="0" applyAlignment="0" applyProtection="0"/>
    <xf numFmtId="0" fontId="27" fillId="62" borderId="0" applyNumberFormat="0" applyBorder="0" applyAlignment="0" applyProtection="0"/>
    <xf numFmtId="0" fontId="29" fillId="62" borderId="0" applyNumberFormat="0" applyBorder="0" applyAlignment="0" applyProtection="0"/>
    <xf numFmtId="0" fontId="29" fillId="63" borderId="0" applyNumberFormat="0" applyBorder="0" applyAlignment="0" applyProtection="0"/>
    <xf numFmtId="0" fontId="30" fillId="32"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0" fontId="29" fillId="63"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0" fontId="29" fillId="63" borderId="0" applyNumberFormat="0" applyBorder="0" applyAlignment="0" applyProtection="0"/>
    <xf numFmtId="0" fontId="29" fillId="63" borderId="0" applyNumberFormat="0" applyBorder="0" applyAlignment="0" applyProtection="0"/>
    <xf numFmtId="0" fontId="29" fillId="63" borderId="0" applyNumberFormat="0" applyBorder="0" applyAlignment="0" applyProtection="0"/>
    <xf numFmtId="0" fontId="32" fillId="39" borderId="0" applyNumberFormat="0" applyBorder="0" applyAlignment="0" applyProtection="0"/>
    <xf numFmtId="0" fontId="33" fillId="6"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0" fontId="32" fillId="39"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0" fontId="32" fillId="39" borderId="0" applyNumberFormat="0" applyBorder="0" applyAlignment="0" applyProtection="0"/>
    <xf numFmtId="170" fontId="35"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1" fontId="37" fillId="0" borderId="0" applyFill="0" applyBorder="0" applyAlignment="0"/>
    <xf numFmtId="171" fontId="37"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2" fontId="37" fillId="0" borderId="0" applyFill="0" applyBorder="0" applyAlignment="0"/>
    <xf numFmtId="173" fontId="37" fillId="0" borderId="0" applyFill="0" applyBorder="0" applyAlignment="0"/>
    <xf numFmtId="174" fontId="37" fillId="0" borderId="0" applyFill="0" applyBorder="0" applyAlignment="0"/>
    <xf numFmtId="175"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0" fontId="38" fillId="64" borderId="38" applyNumberFormat="0" applyAlignment="0" applyProtection="0"/>
    <xf numFmtId="0" fontId="39" fillId="9" borderId="31"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168" fontId="40"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168" fontId="40"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169" fontId="40"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9" fillId="9" borderId="31"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9" fillId="9" borderId="31"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9" fillId="9" borderId="31"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9" fillId="9" borderId="31"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9" fillId="9" borderId="31"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9" fillId="9" borderId="31"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9" fillId="9" borderId="31"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168" fontId="40" fillId="64" borderId="38" applyNumberFormat="0" applyAlignment="0" applyProtection="0"/>
    <xf numFmtId="169" fontId="40" fillId="64" borderId="38" applyNumberFormat="0" applyAlignment="0" applyProtection="0"/>
    <xf numFmtId="168" fontId="40" fillId="64" borderId="38" applyNumberFormat="0" applyAlignment="0" applyProtection="0"/>
    <xf numFmtId="168" fontId="40" fillId="64" borderId="38" applyNumberFormat="0" applyAlignment="0" applyProtection="0"/>
    <xf numFmtId="169" fontId="40" fillId="64" borderId="38" applyNumberFormat="0" applyAlignment="0" applyProtection="0"/>
    <xf numFmtId="168" fontId="40" fillId="64" borderId="38" applyNumberFormat="0" applyAlignment="0" applyProtection="0"/>
    <xf numFmtId="168" fontId="40" fillId="64" borderId="38" applyNumberFormat="0" applyAlignment="0" applyProtection="0"/>
    <xf numFmtId="169" fontId="40" fillId="64" borderId="38" applyNumberFormat="0" applyAlignment="0" applyProtection="0"/>
    <xf numFmtId="168" fontId="40" fillId="64" borderId="38" applyNumberFormat="0" applyAlignment="0" applyProtection="0"/>
    <xf numFmtId="168" fontId="40" fillId="64" borderId="38" applyNumberFormat="0" applyAlignment="0" applyProtection="0"/>
    <xf numFmtId="169" fontId="40" fillId="64" borderId="38" applyNumberFormat="0" applyAlignment="0" applyProtection="0"/>
    <xf numFmtId="168" fontId="40" fillId="64" borderId="38" applyNumberFormat="0" applyAlignment="0" applyProtection="0"/>
    <xf numFmtId="0" fontId="38" fillId="64" borderId="38" applyNumberFormat="0" applyAlignment="0" applyProtection="0"/>
    <xf numFmtId="0" fontId="41" fillId="65" borderId="39" applyNumberFormat="0" applyAlignment="0" applyProtection="0"/>
    <xf numFmtId="0" fontId="42" fillId="10" borderId="34" applyNumberFormat="0" applyAlignment="0" applyProtection="0"/>
    <xf numFmtId="168"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0" fontId="41"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0" fontId="42" fillId="10" borderId="34"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0" fontId="41" fillId="65" borderId="39"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quotePrefix="1">
      <protection locked="0"/>
    </xf>
    <xf numFmtId="43" fontId="27" fillId="0" borderId="0" applyFont="0" applyFill="0" applyBorder="0" applyAlignment="0" applyProtection="0"/>
    <xf numFmtId="43" fontId="2" fillId="0" borderId="0" quotePrefix="1">
      <protection locked="0"/>
    </xf>
    <xf numFmtId="43" fontId="27"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7" fillId="0" borderId="0" applyFont="0" applyFill="0" applyBorder="0" applyAlignment="0" applyProtection="0"/>
    <xf numFmtId="44" fontId="8" fillId="0" borderId="0" applyFont="0" applyFill="0" applyBorder="0" applyAlignment="0" applyProtection="0"/>
    <xf numFmtId="43" fontId="27" fillId="0" borderId="0" applyFont="0" applyFill="0" applyBorder="0" applyAlignment="0" applyProtection="0"/>
    <xf numFmtId="44" fontId="8" fillId="0" borderId="0" applyFont="0" applyFill="0" applyBorder="0" applyAlignment="0" applyProtection="0"/>
    <xf numFmtId="178" fontId="27"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7" fillId="0" borderId="0" applyFont="0" applyFill="0" applyBorder="0" applyAlignment="0" applyProtection="0"/>
    <xf numFmtId="44" fontId="8" fillId="0" borderId="0" applyFont="0" applyFill="0" applyBorder="0" applyAlignment="0" applyProtection="0"/>
    <xf numFmtId="178" fontId="27"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5" fillId="0" borderId="0"/>
    <xf numFmtId="172" fontId="37"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5" fillId="0" borderId="0"/>
    <xf numFmtId="14" fontId="46" fillId="0" borderId="0" applyFill="0" applyBorder="0" applyAlignment="0"/>
    <xf numFmtId="38" fontId="26" fillId="0" borderId="40">
      <alignment vertical="center"/>
    </xf>
    <xf numFmtId="38" fontId="26" fillId="0" borderId="40">
      <alignment vertical="center"/>
    </xf>
    <xf numFmtId="38" fontId="26" fillId="0" borderId="40">
      <alignment vertical="center"/>
    </xf>
    <xf numFmtId="38" fontId="26" fillId="0" borderId="40">
      <alignment vertical="center"/>
    </xf>
    <xf numFmtId="38" fontId="26" fillId="0" borderId="40">
      <alignment vertical="center"/>
    </xf>
    <xf numFmtId="38" fontId="26" fillId="0" borderId="40">
      <alignment vertical="center"/>
    </xf>
    <xf numFmtId="38" fontId="26" fillId="0" borderId="40">
      <alignment vertical="center"/>
    </xf>
    <xf numFmtId="38" fontId="26" fillId="0" borderId="0" applyFont="0" applyFill="0" applyBorder="0" applyAlignment="0" applyProtection="0"/>
    <xf numFmtId="180" fontId="2" fillId="0" borderId="0" applyFont="0" applyFill="0" applyBorder="0" applyAlignment="0" applyProtection="0"/>
    <xf numFmtId="0" fontId="47" fillId="66" borderId="0" applyNumberFormat="0" applyBorder="0" applyAlignment="0" applyProtection="0"/>
    <xf numFmtId="0" fontId="47" fillId="67" borderId="0" applyNumberFormat="0" applyBorder="0" applyAlignment="0" applyProtection="0"/>
    <xf numFmtId="0" fontId="47" fillId="68" borderId="0" applyNumberFormat="0" applyBorder="0" applyAlignment="0" applyProtection="0"/>
    <xf numFmtId="171" fontId="37" fillId="0" borderId="0" applyFill="0" applyBorder="0" applyAlignment="0"/>
    <xf numFmtId="172"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0" fontId="48" fillId="0" borderId="0" applyNumberFormat="0" applyFill="0" applyBorder="0" applyAlignment="0" applyProtection="0"/>
    <xf numFmtId="168" fontId="2" fillId="0" borderId="0"/>
    <xf numFmtId="0" fontId="2" fillId="0" borderId="0"/>
    <xf numFmtId="168" fontId="2" fillId="0" borderId="0"/>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51" fillId="40" borderId="0" applyNumberFormat="0" applyBorder="0" applyAlignment="0" applyProtection="0"/>
    <xf numFmtId="0" fontId="52" fillId="5"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0" fontId="51" fillId="40"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0" fontId="51" fillId="40" borderId="0" applyNumberFormat="0" applyBorder="0" applyAlignment="0" applyProtection="0"/>
    <xf numFmtId="0" fontId="2" fillId="69" borderId="3" applyNumberFormat="0" applyFont="0" applyBorder="0" applyProtection="0">
      <alignment horizontal="center" vertical="center"/>
    </xf>
    <xf numFmtId="0" fontId="54" fillId="0" borderId="29" applyNumberFormat="0" applyAlignment="0" applyProtection="0">
      <alignment horizontal="left" vertical="center"/>
    </xf>
    <xf numFmtId="0" fontId="54" fillId="0" borderId="29" applyNumberFormat="0" applyAlignment="0" applyProtection="0">
      <alignment horizontal="left" vertical="center"/>
    </xf>
    <xf numFmtId="168" fontId="54" fillId="0" borderId="29" applyNumberFormat="0" applyAlignment="0" applyProtection="0">
      <alignment horizontal="left" vertical="center"/>
    </xf>
    <xf numFmtId="0" fontId="54" fillId="0" borderId="9">
      <alignment horizontal="left" vertical="center"/>
    </xf>
    <xf numFmtId="0" fontId="54" fillId="0" borderId="9">
      <alignment horizontal="left" vertical="center"/>
    </xf>
    <xf numFmtId="168" fontId="54" fillId="0" borderId="9">
      <alignment horizontal="left" vertical="center"/>
    </xf>
    <xf numFmtId="0" fontId="55" fillId="0" borderId="41" applyNumberFormat="0" applyFill="0" applyAlignment="0" applyProtection="0"/>
    <xf numFmtId="169" fontId="55" fillId="0" borderId="41" applyNumberFormat="0" applyFill="0" applyAlignment="0" applyProtection="0"/>
    <xf numFmtId="0" fontId="55" fillId="0" borderId="41" applyNumberFormat="0" applyFill="0" applyAlignment="0" applyProtection="0"/>
    <xf numFmtId="168" fontId="55" fillId="0" borderId="41" applyNumberFormat="0" applyFill="0" applyAlignment="0" applyProtection="0"/>
    <xf numFmtId="168" fontId="55" fillId="0" borderId="41" applyNumberFormat="0" applyFill="0" applyAlignment="0" applyProtection="0"/>
    <xf numFmtId="168" fontId="55" fillId="0" borderId="41" applyNumberFormat="0" applyFill="0" applyAlignment="0" applyProtection="0"/>
    <xf numFmtId="169" fontId="55" fillId="0" borderId="41" applyNumberFormat="0" applyFill="0" applyAlignment="0" applyProtection="0"/>
    <xf numFmtId="168" fontId="55" fillId="0" borderId="41" applyNumberFormat="0" applyFill="0" applyAlignment="0" applyProtection="0"/>
    <xf numFmtId="168" fontId="55" fillId="0" borderId="41" applyNumberFormat="0" applyFill="0" applyAlignment="0" applyProtection="0"/>
    <xf numFmtId="169" fontId="55" fillId="0" borderId="41" applyNumberFormat="0" applyFill="0" applyAlignment="0" applyProtection="0"/>
    <xf numFmtId="168" fontId="55" fillId="0" borderId="41" applyNumberFormat="0" applyFill="0" applyAlignment="0" applyProtection="0"/>
    <xf numFmtId="168" fontId="55" fillId="0" borderId="41" applyNumberFormat="0" applyFill="0" applyAlignment="0" applyProtection="0"/>
    <xf numFmtId="169" fontId="55" fillId="0" borderId="41" applyNumberFormat="0" applyFill="0" applyAlignment="0" applyProtection="0"/>
    <xf numFmtId="168" fontId="55" fillId="0" borderId="41" applyNumberFormat="0" applyFill="0" applyAlignment="0" applyProtection="0"/>
    <xf numFmtId="168" fontId="55" fillId="0" borderId="41" applyNumberFormat="0" applyFill="0" applyAlignment="0" applyProtection="0"/>
    <xf numFmtId="169" fontId="55" fillId="0" borderId="41" applyNumberFormat="0" applyFill="0" applyAlignment="0" applyProtection="0"/>
    <xf numFmtId="168" fontId="55" fillId="0" borderId="41" applyNumberFormat="0" applyFill="0" applyAlignment="0" applyProtection="0"/>
    <xf numFmtId="0" fontId="55" fillId="0" borderId="41" applyNumberFormat="0" applyFill="0" applyAlignment="0" applyProtection="0"/>
    <xf numFmtId="0" fontId="56" fillId="0" borderId="42" applyNumberFormat="0" applyFill="0" applyAlignment="0" applyProtection="0"/>
    <xf numFmtId="169" fontId="56" fillId="0" borderId="42" applyNumberFormat="0" applyFill="0" applyAlignment="0" applyProtection="0"/>
    <xf numFmtId="0" fontId="56" fillId="0" borderId="42" applyNumberFormat="0" applyFill="0" applyAlignment="0" applyProtection="0"/>
    <xf numFmtId="168" fontId="56" fillId="0" borderId="42" applyNumberFormat="0" applyFill="0" applyAlignment="0" applyProtection="0"/>
    <xf numFmtId="168" fontId="56" fillId="0" borderId="42" applyNumberFormat="0" applyFill="0" applyAlignment="0" applyProtection="0"/>
    <xf numFmtId="168" fontId="56" fillId="0" borderId="42" applyNumberFormat="0" applyFill="0" applyAlignment="0" applyProtection="0"/>
    <xf numFmtId="169" fontId="56" fillId="0" borderId="42" applyNumberFormat="0" applyFill="0" applyAlignment="0" applyProtection="0"/>
    <xf numFmtId="168" fontId="56" fillId="0" borderId="42" applyNumberFormat="0" applyFill="0" applyAlignment="0" applyProtection="0"/>
    <xf numFmtId="168" fontId="56" fillId="0" borderId="42" applyNumberFormat="0" applyFill="0" applyAlignment="0" applyProtection="0"/>
    <xf numFmtId="169" fontId="56" fillId="0" borderId="42" applyNumberFormat="0" applyFill="0" applyAlignment="0" applyProtection="0"/>
    <xf numFmtId="168" fontId="56" fillId="0" borderId="42" applyNumberFormat="0" applyFill="0" applyAlignment="0" applyProtection="0"/>
    <xf numFmtId="168" fontId="56" fillId="0" borderId="42" applyNumberFormat="0" applyFill="0" applyAlignment="0" applyProtection="0"/>
    <xf numFmtId="169" fontId="56" fillId="0" borderId="42" applyNumberFormat="0" applyFill="0" applyAlignment="0" applyProtection="0"/>
    <xf numFmtId="168" fontId="56" fillId="0" borderId="42" applyNumberFormat="0" applyFill="0" applyAlignment="0" applyProtection="0"/>
    <xf numFmtId="168" fontId="56" fillId="0" borderId="42" applyNumberFormat="0" applyFill="0" applyAlignment="0" applyProtection="0"/>
    <xf numFmtId="169" fontId="56" fillId="0" borderId="42" applyNumberFormat="0" applyFill="0" applyAlignment="0" applyProtection="0"/>
    <xf numFmtId="168" fontId="56" fillId="0" borderId="42" applyNumberFormat="0" applyFill="0" applyAlignment="0" applyProtection="0"/>
    <xf numFmtId="0" fontId="56" fillId="0" borderId="42" applyNumberFormat="0" applyFill="0" applyAlignment="0" applyProtection="0"/>
    <xf numFmtId="0" fontId="57" fillId="0" borderId="43" applyNumberFormat="0" applyFill="0" applyAlignment="0" applyProtection="0"/>
    <xf numFmtId="169" fontId="57" fillId="0" borderId="43" applyNumberFormat="0" applyFill="0" applyAlignment="0" applyProtection="0"/>
    <xf numFmtId="0" fontId="57" fillId="0" borderId="43" applyNumberFormat="0" applyFill="0" applyAlignment="0" applyProtection="0"/>
    <xf numFmtId="168" fontId="57" fillId="0" borderId="43" applyNumberFormat="0" applyFill="0" applyAlignment="0" applyProtection="0"/>
    <xf numFmtId="0" fontId="57" fillId="0" borderId="43" applyNumberFormat="0" applyFill="0" applyAlignment="0" applyProtection="0"/>
    <xf numFmtId="168" fontId="57" fillId="0" borderId="43" applyNumberFormat="0" applyFill="0" applyAlignment="0" applyProtection="0"/>
    <xf numFmtId="0" fontId="57" fillId="0" borderId="43" applyNumberFormat="0" applyFill="0" applyAlignment="0" applyProtection="0"/>
    <xf numFmtId="0" fontId="57" fillId="0" borderId="43" applyNumberFormat="0" applyFill="0" applyAlignment="0" applyProtection="0"/>
    <xf numFmtId="168" fontId="57" fillId="0" borderId="43" applyNumberFormat="0" applyFill="0" applyAlignment="0" applyProtection="0"/>
    <xf numFmtId="169" fontId="57" fillId="0" borderId="43" applyNumberFormat="0" applyFill="0" applyAlignment="0" applyProtection="0"/>
    <xf numFmtId="168" fontId="57" fillId="0" borderId="43" applyNumberFormat="0" applyFill="0" applyAlignment="0" applyProtection="0"/>
    <xf numFmtId="168" fontId="57" fillId="0" borderId="43" applyNumberFormat="0" applyFill="0" applyAlignment="0" applyProtection="0"/>
    <xf numFmtId="169" fontId="57" fillId="0" borderId="43" applyNumberFormat="0" applyFill="0" applyAlignment="0" applyProtection="0"/>
    <xf numFmtId="168" fontId="57" fillId="0" borderId="43" applyNumberFormat="0" applyFill="0" applyAlignment="0" applyProtection="0"/>
    <xf numFmtId="168" fontId="57" fillId="0" borderId="43" applyNumberFormat="0" applyFill="0" applyAlignment="0" applyProtection="0"/>
    <xf numFmtId="169" fontId="57" fillId="0" borderId="43" applyNumberFormat="0" applyFill="0" applyAlignment="0" applyProtection="0"/>
    <xf numFmtId="168" fontId="57" fillId="0" borderId="43" applyNumberFormat="0" applyFill="0" applyAlignment="0" applyProtection="0"/>
    <xf numFmtId="168" fontId="57" fillId="0" borderId="43" applyNumberFormat="0" applyFill="0" applyAlignment="0" applyProtection="0"/>
    <xf numFmtId="169" fontId="57" fillId="0" borderId="43" applyNumberFormat="0" applyFill="0" applyAlignment="0" applyProtection="0"/>
    <xf numFmtId="168" fontId="57" fillId="0" borderId="43" applyNumberFormat="0" applyFill="0" applyAlignment="0" applyProtection="0"/>
    <xf numFmtId="0" fontId="57" fillId="0" borderId="43" applyNumberFormat="0" applyFill="0" applyAlignment="0" applyProtection="0"/>
    <xf numFmtId="0" fontId="57" fillId="0" borderId="0" applyNumberFormat="0" applyFill="0" applyBorder="0" applyAlignment="0" applyProtection="0"/>
    <xf numFmtId="169" fontId="57" fillId="0" borderId="0" applyNumberFormat="0" applyFill="0" applyBorder="0" applyAlignment="0" applyProtection="0"/>
    <xf numFmtId="0"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0" fontId="57" fillId="0" borderId="0" applyNumberFormat="0" applyFill="0" applyBorder="0" applyAlignment="0" applyProtection="0"/>
    <xf numFmtId="37" fontId="58" fillId="0" borderId="0"/>
    <xf numFmtId="168" fontId="59" fillId="0" borderId="0"/>
    <xf numFmtId="0" fontId="59" fillId="0" borderId="0"/>
    <xf numFmtId="168" fontId="59" fillId="0" borderId="0"/>
    <xf numFmtId="168" fontId="54" fillId="0" borderId="0"/>
    <xf numFmtId="0" fontId="54" fillId="0" borderId="0"/>
    <xf numFmtId="168" fontId="54" fillId="0" borderId="0"/>
    <xf numFmtId="168" fontId="60" fillId="0" borderId="0"/>
    <xf numFmtId="0" fontId="60" fillId="0" borderId="0"/>
    <xf numFmtId="168" fontId="60" fillId="0" borderId="0"/>
    <xf numFmtId="168" fontId="61" fillId="0" borderId="0"/>
    <xf numFmtId="0" fontId="61" fillId="0" borderId="0"/>
    <xf numFmtId="168" fontId="61" fillId="0" borderId="0"/>
    <xf numFmtId="168" fontId="62" fillId="0" borderId="0"/>
    <xf numFmtId="0" fontId="62" fillId="0" borderId="0"/>
    <xf numFmtId="168" fontId="62" fillId="0" borderId="0"/>
    <xf numFmtId="168" fontId="63" fillId="0" borderId="0"/>
    <xf numFmtId="0" fontId="63" fillId="0" borderId="0"/>
    <xf numFmtId="168" fontId="63" fillId="0" borderId="0"/>
    <xf numFmtId="0" fontId="62"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4" fillId="0" borderId="0" applyNumberFormat="0" applyFill="0" applyBorder="0" applyAlignment="0" applyProtection="0">
      <alignment vertical="top"/>
      <protection locked="0"/>
    </xf>
    <xf numFmtId="169" fontId="64" fillId="0" borderId="0" applyNumberFormat="0" applyFill="0" applyBorder="0" applyAlignment="0" applyProtection="0">
      <alignment vertical="top"/>
      <protection locked="0"/>
    </xf>
    <xf numFmtId="168" fontId="64" fillId="0" borderId="0" applyNumberFormat="0" applyFill="0" applyBorder="0" applyAlignment="0" applyProtection="0">
      <alignment vertical="top"/>
      <protection locked="0"/>
    </xf>
    <xf numFmtId="168" fontId="65" fillId="0" borderId="0"/>
    <xf numFmtId="0" fontId="66" fillId="43" borderId="38" applyNumberFormat="0" applyAlignment="0" applyProtection="0"/>
    <xf numFmtId="0" fontId="67" fillId="8" borderId="31"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168" fontId="68"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168" fontId="68"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169" fontId="68"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7" fillId="8" borderId="31"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7" fillId="8" borderId="31"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7" fillId="8" borderId="31"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7" fillId="8" borderId="31"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7" fillId="8" borderId="31"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7" fillId="8" borderId="31"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7" fillId="8" borderId="31"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168" fontId="68" fillId="43" borderId="38" applyNumberFormat="0" applyAlignment="0" applyProtection="0"/>
    <xf numFmtId="169" fontId="68" fillId="43" borderId="38" applyNumberFormat="0" applyAlignment="0" applyProtection="0"/>
    <xf numFmtId="168" fontId="68" fillId="43" borderId="38" applyNumberFormat="0" applyAlignment="0" applyProtection="0"/>
    <xf numFmtId="168" fontId="68" fillId="43" borderId="38" applyNumberFormat="0" applyAlignment="0" applyProtection="0"/>
    <xf numFmtId="169" fontId="68" fillId="43" borderId="38" applyNumberFormat="0" applyAlignment="0" applyProtection="0"/>
    <xf numFmtId="168" fontId="68" fillId="43" borderId="38" applyNumberFormat="0" applyAlignment="0" applyProtection="0"/>
    <xf numFmtId="168" fontId="68" fillId="43" borderId="38" applyNumberFormat="0" applyAlignment="0" applyProtection="0"/>
    <xf numFmtId="169" fontId="68" fillId="43" borderId="38" applyNumberFormat="0" applyAlignment="0" applyProtection="0"/>
    <xf numFmtId="168" fontId="68" fillId="43" borderId="38" applyNumberFormat="0" applyAlignment="0" applyProtection="0"/>
    <xf numFmtId="168" fontId="68" fillId="43" borderId="38" applyNumberFormat="0" applyAlignment="0" applyProtection="0"/>
    <xf numFmtId="169" fontId="68" fillId="43" borderId="38" applyNumberFormat="0" applyAlignment="0" applyProtection="0"/>
    <xf numFmtId="168" fontId="68" fillId="43" borderId="38" applyNumberFormat="0" applyAlignment="0" applyProtection="0"/>
    <xf numFmtId="0" fontId="66" fillId="43" borderId="38" applyNumberFormat="0" applyAlignment="0" applyProtection="0"/>
    <xf numFmtId="3" fontId="2" fillId="72" borderId="3" applyFont="0">
      <alignment horizontal="right" vertical="center"/>
      <protection locked="0"/>
    </xf>
    <xf numFmtId="171" fontId="37" fillId="0" borderId="0" applyFill="0" applyBorder="0" applyAlignment="0"/>
    <xf numFmtId="172"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0" fontId="69" fillId="0" borderId="44" applyNumberFormat="0" applyFill="0" applyAlignment="0" applyProtection="0"/>
    <xf numFmtId="0" fontId="70" fillId="0" borderId="33" applyNumberFormat="0" applyFill="0" applyAlignment="0" applyProtection="0"/>
    <xf numFmtId="168" fontId="71" fillId="0" borderId="44" applyNumberFormat="0" applyFill="0" applyAlignment="0" applyProtection="0"/>
    <xf numFmtId="168" fontId="71" fillId="0" borderId="44" applyNumberFormat="0" applyFill="0" applyAlignment="0" applyProtection="0"/>
    <xf numFmtId="169" fontId="71" fillId="0" borderId="44" applyNumberFormat="0" applyFill="0" applyAlignment="0" applyProtection="0"/>
    <xf numFmtId="0" fontId="69" fillId="0" borderId="44"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168" fontId="71" fillId="0" borderId="44" applyNumberFormat="0" applyFill="0" applyAlignment="0" applyProtection="0"/>
    <xf numFmtId="169" fontId="71" fillId="0" borderId="44" applyNumberFormat="0" applyFill="0" applyAlignment="0" applyProtection="0"/>
    <xf numFmtId="168" fontId="71" fillId="0" borderId="44" applyNumberFormat="0" applyFill="0" applyAlignment="0" applyProtection="0"/>
    <xf numFmtId="168" fontId="71" fillId="0" borderId="44" applyNumberFormat="0" applyFill="0" applyAlignment="0" applyProtection="0"/>
    <xf numFmtId="169" fontId="71" fillId="0" borderId="44" applyNumberFormat="0" applyFill="0" applyAlignment="0" applyProtection="0"/>
    <xf numFmtId="168" fontId="71" fillId="0" borderId="44" applyNumberFormat="0" applyFill="0" applyAlignment="0" applyProtection="0"/>
    <xf numFmtId="168" fontId="71" fillId="0" borderId="44" applyNumberFormat="0" applyFill="0" applyAlignment="0" applyProtection="0"/>
    <xf numFmtId="169" fontId="71" fillId="0" borderId="44" applyNumberFormat="0" applyFill="0" applyAlignment="0" applyProtection="0"/>
    <xf numFmtId="168" fontId="71" fillId="0" borderId="44" applyNumberFormat="0" applyFill="0" applyAlignment="0" applyProtection="0"/>
    <xf numFmtId="168" fontId="71" fillId="0" borderId="44" applyNumberFormat="0" applyFill="0" applyAlignment="0" applyProtection="0"/>
    <xf numFmtId="169" fontId="71" fillId="0" borderId="44" applyNumberFormat="0" applyFill="0" applyAlignment="0" applyProtection="0"/>
    <xf numFmtId="168" fontId="71" fillId="0" borderId="44" applyNumberFormat="0" applyFill="0" applyAlignment="0" applyProtection="0"/>
    <xf numFmtId="0" fontId="69" fillId="0" borderId="44"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2" fillId="73" borderId="0" applyNumberFormat="0" applyBorder="0" applyAlignment="0" applyProtection="0"/>
    <xf numFmtId="0" fontId="73" fillId="7"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0" fontId="72" fillId="73"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0" fontId="72" fillId="73" borderId="0" applyNumberFormat="0" applyBorder="0" applyAlignment="0" applyProtection="0"/>
    <xf numFmtId="1" fontId="75" fillId="0" borderId="0" applyProtection="0"/>
    <xf numFmtId="168" fontId="26" fillId="0" borderId="45"/>
    <xf numFmtId="169" fontId="26" fillId="0" borderId="45"/>
    <xf numFmtId="168" fontId="26" fillId="0" borderId="45"/>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6" fillId="0" borderId="0"/>
    <xf numFmtId="181" fontId="2" fillId="0" borderId="0"/>
    <xf numFmtId="179" fontId="28"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0" fontId="77" fillId="0" borderId="0"/>
    <xf numFmtId="0" fontId="76" fillId="0" borderId="0"/>
    <xf numFmtId="179" fontId="28" fillId="0" borderId="0"/>
    <xf numFmtId="179" fontId="2" fillId="0" borderId="0"/>
    <xf numFmtId="179" fontId="2" fillId="0" borderId="0"/>
    <xf numFmtId="0" fontId="2" fillId="0" borderId="0"/>
    <xf numFmtId="0" fontId="2"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28"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7"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8" fillId="0" borderId="0"/>
    <xf numFmtId="0" fontId="28" fillId="0" borderId="0"/>
    <xf numFmtId="168" fontId="28"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8" fillId="0" borderId="0"/>
    <xf numFmtId="168" fontId="28" fillId="0" borderId="0"/>
    <xf numFmtId="0" fontId="28" fillId="0" borderId="0"/>
    <xf numFmtId="0" fontId="28" fillId="0" borderId="0"/>
    <xf numFmtId="0" fontId="2" fillId="0" borderId="0"/>
    <xf numFmtId="17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7" fillId="0" borderId="0"/>
    <xf numFmtId="179" fontId="28" fillId="0" borderId="0"/>
    <xf numFmtId="179" fontId="2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28" fillId="0" borderId="0"/>
    <xf numFmtId="179" fontId="28" fillId="0" borderId="0"/>
    <xf numFmtId="179" fontId="28" fillId="0" borderId="0"/>
    <xf numFmtId="179"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8" fillId="0" borderId="0"/>
    <xf numFmtId="179"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8"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28" fillId="0" borderId="0"/>
    <xf numFmtId="0" fontId="2" fillId="0" borderId="0"/>
    <xf numFmtId="0" fontId="27" fillId="0" borderId="0"/>
    <xf numFmtId="168" fontId="25" fillId="0" borderId="0"/>
    <xf numFmtId="0" fontId="2"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28" fillId="0" borderId="0"/>
    <xf numFmtId="0" fontId="28" fillId="0" borderId="0"/>
    <xf numFmtId="168" fontId="25" fillId="0" borderId="0"/>
    <xf numFmtId="0" fontId="65" fillId="0" borderId="0"/>
    <xf numFmtId="0" fontId="2" fillId="0" borderId="0"/>
    <xf numFmtId="168" fontId="25" fillId="0" borderId="0"/>
    <xf numFmtId="0" fontId="1" fillId="0" borderId="0"/>
    <xf numFmtId="17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168" fontId="25" fillId="0" borderId="0"/>
    <xf numFmtId="168" fontId="25" fillId="0" borderId="0"/>
    <xf numFmtId="0" fontId="1" fillId="0" borderId="0"/>
    <xf numFmtId="179" fontId="28" fillId="0" borderId="0"/>
    <xf numFmtId="179" fontId="28" fillId="0" borderId="0"/>
    <xf numFmtId="179" fontId="2" fillId="0" borderId="0"/>
    <xf numFmtId="0" fontId="2" fillId="0" borderId="0"/>
    <xf numFmtId="179" fontId="2" fillId="0" borderId="0"/>
    <xf numFmtId="0" fontId="2" fillId="0" borderId="0"/>
    <xf numFmtId="179" fontId="2" fillId="0" borderId="0"/>
    <xf numFmtId="0" fontId="2" fillId="0" borderId="0"/>
    <xf numFmtId="0"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8" fillId="0" borderId="0"/>
    <xf numFmtId="168" fontId="25" fillId="0" borderId="0"/>
    <xf numFmtId="168" fontId="25" fillId="0" borderId="0"/>
    <xf numFmtId="0" fontId="1" fillId="0" borderId="0"/>
    <xf numFmtId="179" fontId="28" fillId="0" borderId="0"/>
    <xf numFmtId="179" fontId="28" fillId="0" borderId="0"/>
    <xf numFmtId="0"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6" fillId="0" borderId="0"/>
    <xf numFmtId="179" fontId="28"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179" fontId="2"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6"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6"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6"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6" fillId="0" borderId="0"/>
    <xf numFmtId="0" fontId="8"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179" fontId="8" fillId="0" borderId="0"/>
    <xf numFmtId="0" fontId="26" fillId="0" borderId="0"/>
    <xf numFmtId="179" fontId="26" fillId="0" borderId="0"/>
    <xf numFmtId="0" fontId="26" fillId="0" borderId="0"/>
    <xf numFmtId="0" fontId="2" fillId="0" borderId="0"/>
    <xf numFmtId="0" fontId="26"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6" fillId="0" borderId="0"/>
    <xf numFmtId="179" fontId="8"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6" fillId="0" borderId="0"/>
    <xf numFmtId="0" fontId="26" fillId="0" borderId="0"/>
    <xf numFmtId="168" fontId="26" fillId="0" borderId="0"/>
    <xf numFmtId="0" fontId="76"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6" fillId="0" borderId="0"/>
    <xf numFmtId="0" fontId="8" fillId="0" borderId="0"/>
    <xf numFmtId="0" fontId="76" fillId="0" borderId="0"/>
    <xf numFmtId="168" fontId="8" fillId="0" borderId="0"/>
    <xf numFmtId="0" fontId="76" fillId="0" borderId="0"/>
    <xf numFmtId="168" fontId="8" fillId="0" borderId="0"/>
    <xf numFmtId="0" fontId="76"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179" fontId="8"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179" fontId="2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6"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179" fontId="26" fillId="0" borderId="0"/>
    <xf numFmtId="179" fontId="26"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4" fillId="0" borderId="0"/>
    <xf numFmtId="0" fontId="2" fillId="0" borderId="0"/>
    <xf numFmtId="0" fontId="76" fillId="0" borderId="0"/>
    <xf numFmtId="168" fontId="44"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6" fillId="0" borderId="0"/>
    <xf numFmtId="0" fontId="2"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79" fontId="2"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169" fontId="2"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68"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168" fontId="2" fillId="0" borderId="0"/>
    <xf numFmtId="0" fontId="76"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68"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0" fillId="0" borderId="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168" fontId="2" fillId="0" borderId="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 fillId="74" borderId="46" applyNumberFormat="0" applyFont="0" applyAlignment="0" applyProtection="0"/>
    <xf numFmtId="0" fontId="27" fillId="74" borderId="46" applyNumberFormat="0" applyFont="0" applyAlignment="0" applyProtection="0"/>
    <xf numFmtId="168" fontId="2" fillId="0" borderId="0"/>
    <xf numFmtId="0" fontId="27" fillId="74" borderId="46" applyNumberFormat="0" applyFont="0" applyAlignment="0" applyProtection="0"/>
    <xf numFmtId="0" fontId="27"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0" fontId="27" fillId="74" borderId="46" applyNumberFormat="0" applyFont="0" applyAlignment="0" applyProtection="0"/>
    <xf numFmtId="0" fontId="2"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169" fontId="2" fillId="0" borderId="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 fillId="74" borderId="46" applyNumberFormat="0" applyFont="0" applyAlignment="0" applyProtection="0"/>
    <xf numFmtId="0" fontId="2" fillId="0" borderId="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169"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0" fontId="2" fillId="74" borderId="46" applyNumberFormat="0" applyFont="0" applyAlignment="0" applyProtection="0"/>
    <xf numFmtId="169" fontId="2" fillId="0" borderId="0"/>
    <xf numFmtId="168"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0" fontId="2" fillId="74" borderId="46" applyNumberFormat="0" applyFont="0" applyAlignment="0" applyProtection="0"/>
    <xf numFmtId="169"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0" fontId="2" fillId="74" borderId="46" applyNumberFormat="0" applyFont="0" applyAlignment="0" applyProtection="0"/>
    <xf numFmtId="169" fontId="2" fillId="0" borderId="0"/>
    <xf numFmtId="168" fontId="2" fillId="0" borderId="0"/>
    <xf numFmtId="168" fontId="2" fillId="0" borderId="0"/>
    <xf numFmtId="0" fontId="2"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1"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2" fillId="0" borderId="0"/>
    <xf numFmtId="0" fontId="82" fillId="0" borderId="0"/>
    <xf numFmtId="168" fontId="82" fillId="0" borderId="0"/>
    <xf numFmtId="0" fontId="83" fillId="64" borderId="47" applyNumberFormat="0" applyAlignment="0" applyProtection="0"/>
    <xf numFmtId="0" fontId="84" fillId="9" borderId="32"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168" fontId="85"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168" fontId="85"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169" fontId="85"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4" fillId="9" borderId="32"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4" fillId="9" borderId="32"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4" fillId="9" borderId="32"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4" fillId="9" borderId="32"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4" fillId="9" borderId="32"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4" fillId="9" borderId="32"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4" fillId="9" borderId="32"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168" fontId="85" fillId="64" borderId="47" applyNumberFormat="0" applyAlignment="0" applyProtection="0"/>
    <xf numFmtId="169" fontId="85" fillId="64" borderId="47" applyNumberFormat="0" applyAlignment="0" applyProtection="0"/>
    <xf numFmtId="168" fontId="85" fillId="64" borderId="47" applyNumberFormat="0" applyAlignment="0" applyProtection="0"/>
    <xf numFmtId="168" fontId="85" fillId="64" borderId="47" applyNumberFormat="0" applyAlignment="0" applyProtection="0"/>
    <xf numFmtId="169" fontId="85" fillId="64" borderId="47" applyNumberFormat="0" applyAlignment="0" applyProtection="0"/>
    <xf numFmtId="168" fontId="85" fillId="64" borderId="47" applyNumberFormat="0" applyAlignment="0" applyProtection="0"/>
    <xf numFmtId="168" fontId="85" fillId="64" borderId="47" applyNumberFormat="0" applyAlignment="0" applyProtection="0"/>
    <xf numFmtId="169" fontId="85" fillId="64" borderId="47" applyNumberFormat="0" applyAlignment="0" applyProtection="0"/>
    <xf numFmtId="168" fontId="85" fillId="64" borderId="47" applyNumberFormat="0" applyAlignment="0" applyProtection="0"/>
    <xf numFmtId="168" fontId="85" fillId="64" borderId="47" applyNumberFormat="0" applyAlignment="0" applyProtection="0"/>
    <xf numFmtId="169" fontId="85" fillId="64" borderId="47" applyNumberFormat="0" applyAlignment="0" applyProtection="0"/>
    <xf numFmtId="168" fontId="85" fillId="64" borderId="47" applyNumberFormat="0" applyAlignment="0" applyProtection="0"/>
    <xf numFmtId="0" fontId="83" fillId="64" borderId="47" applyNumberFormat="0" applyAlignment="0" applyProtection="0"/>
    <xf numFmtId="0" fontId="25" fillId="0" borderId="0"/>
    <xf numFmtId="175" fontId="37" fillId="0" borderId="0" applyFont="0" applyFill="0" applyBorder="0" applyAlignment="0" applyProtection="0"/>
    <xf numFmtId="186" fontId="3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86"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7" fillId="0" borderId="0" applyFill="0" applyBorder="0" applyAlignment="0"/>
    <xf numFmtId="172"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168" fontId="2" fillId="0" borderId="0"/>
    <xf numFmtId="0" fontId="2" fillId="0" borderId="0"/>
    <xf numFmtId="168" fontId="2" fillId="0" borderId="0"/>
    <xf numFmtId="187" fontId="65" fillId="0" borderId="3" applyNumberFormat="0">
      <alignment horizontal="center" vertical="top" wrapText="1"/>
    </xf>
    <xf numFmtId="0" fontId="87"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88" fillId="0" borderId="0"/>
    <xf numFmtId="0" fontId="25" fillId="0" borderId="0"/>
    <xf numFmtId="0" fontId="89" fillId="0" borderId="0"/>
    <xf numFmtId="0" fontId="89" fillId="0" borderId="0"/>
    <xf numFmtId="168" fontId="25" fillId="0" borderId="0"/>
    <xf numFmtId="168" fontId="25" fillId="0" borderId="0"/>
    <xf numFmtId="0" fontId="90" fillId="0" borderId="0"/>
    <xf numFmtId="0" fontId="91" fillId="0" borderId="0"/>
    <xf numFmtId="0" fontId="90" fillId="0" borderId="0"/>
    <xf numFmtId="0" fontId="90" fillId="0" borderId="0"/>
    <xf numFmtId="0" fontId="90" fillId="0" borderId="0"/>
    <xf numFmtId="0" fontId="90" fillId="0" borderId="0"/>
    <xf numFmtId="0" fontId="90" fillId="0" borderId="0"/>
    <xf numFmtId="49" fontId="46" fillId="0" borderId="0" applyFill="0" applyBorder="0" applyAlignment="0"/>
    <xf numFmtId="189" fontId="37" fillId="0" borderId="0" applyFill="0" applyBorder="0" applyAlignment="0"/>
    <xf numFmtId="190" fontId="37" fillId="0" borderId="0" applyFill="0" applyBorder="0" applyAlignment="0"/>
    <xf numFmtId="0" fontId="92" fillId="0" borderId="0">
      <alignment horizontal="center" vertical="top"/>
    </xf>
    <xf numFmtId="0" fontId="93" fillId="0" borderId="0" applyNumberFormat="0" applyFill="0" applyBorder="0" applyAlignment="0" applyProtection="0"/>
    <xf numFmtId="169" fontId="93" fillId="0" borderId="0" applyNumberFormat="0" applyFill="0" applyBorder="0" applyAlignment="0" applyProtection="0"/>
    <xf numFmtId="0"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0" fontId="93" fillId="0" borderId="0" applyNumberFormat="0" applyFill="0" applyBorder="0" applyAlignment="0" applyProtection="0"/>
    <xf numFmtId="0" fontId="47" fillId="0" borderId="48" applyNumberFormat="0" applyFill="0" applyAlignment="0" applyProtection="0"/>
    <xf numFmtId="0" fontId="6" fillId="0" borderId="36"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168" fontId="94"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168" fontId="94"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169" fontId="94"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6" fillId="0" borderId="36"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6" fillId="0" borderId="36"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6" fillId="0" borderId="36"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6" fillId="0" borderId="36"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6" fillId="0" borderId="36"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6" fillId="0" borderId="36"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6" fillId="0" borderId="36"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168" fontId="94" fillId="0" borderId="48" applyNumberFormat="0" applyFill="0" applyAlignment="0" applyProtection="0"/>
    <xf numFmtId="169" fontId="94" fillId="0" borderId="48" applyNumberFormat="0" applyFill="0" applyAlignment="0" applyProtection="0"/>
    <xf numFmtId="168" fontId="94" fillId="0" borderId="48" applyNumberFormat="0" applyFill="0" applyAlignment="0" applyProtection="0"/>
    <xf numFmtId="168" fontId="94" fillId="0" borderId="48" applyNumberFormat="0" applyFill="0" applyAlignment="0" applyProtection="0"/>
    <xf numFmtId="169" fontId="94" fillId="0" borderId="48" applyNumberFormat="0" applyFill="0" applyAlignment="0" applyProtection="0"/>
    <xf numFmtId="168" fontId="94" fillId="0" borderId="48" applyNumberFormat="0" applyFill="0" applyAlignment="0" applyProtection="0"/>
    <xf numFmtId="168" fontId="94" fillId="0" borderId="48" applyNumberFormat="0" applyFill="0" applyAlignment="0" applyProtection="0"/>
    <xf numFmtId="169" fontId="94" fillId="0" borderId="48" applyNumberFormat="0" applyFill="0" applyAlignment="0" applyProtection="0"/>
    <xf numFmtId="168" fontId="94" fillId="0" borderId="48" applyNumberFormat="0" applyFill="0" applyAlignment="0" applyProtection="0"/>
    <xf numFmtId="168" fontId="94" fillId="0" borderId="48" applyNumberFormat="0" applyFill="0" applyAlignment="0" applyProtection="0"/>
    <xf numFmtId="169" fontId="94" fillId="0" borderId="48" applyNumberFormat="0" applyFill="0" applyAlignment="0" applyProtection="0"/>
    <xf numFmtId="168" fontId="94" fillId="0" borderId="48" applyNumberFormat="0" applyFill="0" applyAlignment="0" applyProtection="0"/>
    <xf numFmtId="0" fontId="47" fillId="0" borderId="48" applyNumberFormat="0" applyFill="0" applyAlignment="0" applyProtection="0"/>
    <xf numFmtId="0" fontId="25" fillId="0" borderId="49"/>
    <xf numFmtId="185" fontId="81"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6" fillId="0" borderId="0" applyFont="0" applyFill="0" applyBorder="0" applyAlignment="0" applyProtection="0"/>
    <xf numFmtId="192" fontId="2" fillId="0" borderId="0" applyFont="0" applyFill="0" applyBorder="0" applyAlignment="0" applyProtection="0"/>
    <xf numFmtId="0" fontId="95" fillId="0" borderId="0" applyNumberFormat="0" applyFill="0" applyBorder="0" applyAlignment="0" applyProtection="0"/>
    <xf numFmtId="0" fontId="24"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0" fontId="95"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0" fontId="95" fillId="0" borderId="0" applyNumberFormat="0" applyFill="0" applyBorder="0" applyAlignment="0" applyProtection="0"/>
    <xf numFmtId="1" fontId="97" fillId="0" borderId="0" applyFill="0" applyProtection="0">
      <alignment horizontal="right"/>
    </xf>
    <xf numFmtId="42" fontId="98" fillId="0" borderId="0" applyFont="0" applyFill="0" applyBorder="0" applyAlignment="0" applyProtection="0"/>
    <xf numFmtId="44" fontId="98" fillId="0" borderId="0" applyFont="0" applyFill="0" applyBorder="0" applyAlignment="0" applyProtection="0"/>
    <xf numFmtId="0" fontId="99" fillId="0" borderId="0"/>
    <xf numFmtId="0" fontId="100" fillId="0" borderId="0"/>
    <xf numFmtId="38" fontId="26" fillId="0" borderId="0" applyFont="0" applyFill="0" applyBorder="0" applyAlignment="0" applyProtection="0"/>
    <xf numFmtId="40" fontId="26" fillId="0" borderId="0" applyFont="0" applyFill="0" applyBorder="0" applyAlignment="0" applyProtection="0"/>
    <xf numFmtId="41" fontId="98" fillId="0" borderId="0" applyFont="0" applyFill="0" applyBorder="0" applyAlignment="0" applyProtection="0"/>
    <xf numFmtId="43" fontId="98" fillId="0" borderId="0" applyFont="0" applyFill="0" applyBorder="0" applyAlignment="0" applyProtection="0"/>
    <xf numFmtId="0" fontId="2" fillId="0" borderId="0"/>
    <xf numFmtId="9" fontId="1" fillId="0" borderId="0" applyFont="0" applyFill="0" applyBorder="0" applyAlignment="0" applyProtection="0"/>
    <xf numFmtId="0" fontId="47" fillId="0" borderId="104" applyNumberFormat="0" applyFill="0" applyAlignment="0" applyProtection="0"/>
    <xf numFmtId="168" fontId="94" fillId="0" borderId="104" applyNumberFormat="0" applyFill="0" applyAlignment="0" applyProtection="0"/>
    <xf numFmtId="169" fontId="94" fillId="0" borderId="104" applyNumberFormat="0" applyFill="0" applyAlignment="0" applyProtection="0"/>
    <xf numFmtId="168" fontId="94" fillId="0" borderId="104" applyNumberFormat="0" applyFill="0" applyAlignment="0" applyProtection="0"/>
    <xf numFmtId="168" fontId="94" fillId="0" borderId="104" applyNumberFormat="0" applyFill="0" applyAlignment="0" applyProtection="0"/>
    <xf numFmtId="169" fontId="94" fillId="0" borderId="104" applyNumberFormat="0" applyFill="0" applyAlignment="0" applyProtection="0"/>
    <xf numFmtId="168" fontId="94" fillId="0" borderId="104" applyNumberFormat="0" applyFill="0" applyAlignment="0" applyProtection="0"/>
    <xf numFmtId="168" fontId="94" fillId="0" borderId="104" applyNumberFormat="0" applyFill="0" applyAlignment="0" applyProtection="0"/>
    <xf numFmtId="169" fontId="94" fillId="0" borderId="104" applyNumberFormat="0" applyFill="0" applyAlignment="0" applyProtection="0"/>
    <xf numFmtId="168" fontId="94" fillId="0" borderId="104" applyNumberFormat="0" applyFill="0" applyAlignment="0" applyProtection="0"/>
    <xf numFmtId="168" fontId="94" fillId="0" borderId="104" applyNumberFormat="0" applyFill="0" applyAlignment="0" applyProtection="0"/>
    <xf numFmtId="169" fontId="94" fillId="0" borderId="104" applyNumberFormat="0" applyFill="0" applyAlignment="0" applyProtection="0"/>
    <xf numFmtId="168" fontId="94"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169" fontId="94"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168" fontId="94"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168" fontId="94"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188" fontId="2" fillId="70" borderId="98" applyFont="0">
      <alignment horizontal="right" vertical="center"/>
    </xf>
    <xf numFmtId="3" fontId="2" fillId="70" borderId="98" applyFont="0">
      <alignment horizontal="right" vertical="center"/>
    </xf>
    <xf numFmtId="0" fontId="83" fillId="64" borderId="103" applyNumberFormat="0" applyAlignment="0" applyProtection="0"/>
    <xf numFmtId="168" fontId="85" fillId="64" borderId="103" applyNumberFormat="0" applyAlignment="0" applyProtection="0"/>
    <xf numFmtId="169" fontId="85" fillId="64" borderId="103" applyNumberFormat="0" applyAlignment="0" applyProtection="0"/>
    <xf numFmtId="168" fontId="85" fillId="64" borderId="103" applyNumberFormat="0" applyAlignment="0" applyProtection="0"/>
    <xf numFmtId="168" fontId="85" fillId="64" borderId="103" applyNumberFormat="0" applyAlignment="0" applyProtection="0"/>
    <xf numFmtId="169" fontId="85" fillId="64" borderId="103" applyNumberFormat="0" applyAlignment="0" applyProtection="0"/>
    <xf numFmtId="168" fontId="85" fillId="64" borderId="103" applyNumberFormat="0" applyAlignment="0" applyProtection="0"/>
    <xf numFmtId="168" fontId="85" fillId="64" borderId="103" applyNumberFormat="0" applyAlignment="0" applyProtection="0"/>
    <xf numFmtId="169" fontId="85" fillId="64" borderId="103" applyNumberFormat="0" applyAlignment="0" applyProtection="0"/>
    <xf numFmtId="168" fontId="85" fillId="64" borderId="103" applyNumberFormat="0" applyAlignment="0" applyProtection="0"/>
    <xf numFmtId="168" fontId="85" fillId="64" borderId="103" applyNumberFormat="0" applyAlignment="0" applyProtection="0"/>
    <xf numFmtId="169" fontId="85" fillId="64" borderId="103" applyNumberFormat="0" applyAlignment="0" applyProtection="0"/>
    <xf numFmtId="168" fontId="85"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169" fontId="85"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168" fontId="85"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168" fontId="85"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3" fontId="2" fillId="75" borderId="98" applyFont="0">
      <alignment horizontal="right" vertical="center"/>
      <protection locked="0"/>
    </xf>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 fillId="74" borderId="102" applyNumberFormat="0" applyFont="0" applyAlignment="0" applyProtection="0"/>
    <xf numFmtId="0" fontId="27"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3" fontId="2" fillId="72" borderId="98" applyFont="0">
      <alignment horizontal="right" vertical="center"/>
      <protection locked="0"/>
    </xf>
    <xf numFmtId="0" fontId="66" fillId="43" borderId="101" applyNumberFormat="0" applyAlignment="0" applyProtection="0"/>
    <xf numFmtId="168" fontId="68" fillId="43" borderId="101" applyNumberFormat="0" applyAlignment="0" applyProtection="0"/>
    <xf numFmtId="169" fontId="68" fillId="43" borderId="101" applyNumberFormat="0" applyAlignment="0" applyProtection="0"/>
    <xf numFmtId="168" fontId="68" fillId="43" borderId="101" applyNumberFormat="0" applyAlignment="0" applyProtection="0"/>
    <xf numFmtId="168" fontId="68" fillId="43" borderId="101" applyNumberFormat="0" applyAlignment="0" applyProtection="0"/>
    <xf numFmtId="169" fontId="68" fillId="43" borderId="101" applyNumberFormat="0" applyAlignment="0" applyProtection="0"/>
    <xf numFmtId="168" fontId="68" fillId="43" borderId="101" applyNumberFormat="0" applyAlignment="0" applyProtection="0"/>
    <xf numFmtId="168" fontId="68" fillId="43" borderId="101" applyNumberFormat="0" applyAlignment="0" applyProtection="0"/>
    <xf numFmtId="169" fontId="68" fillId="43" borderId="101" applyNumberFormat="0" applyAlignment="0" applyProtection="0"/>
    <xf numFmtId="168" fontId="68" fillId="43" borderId="101" applyNumberFormat="0" applyAlignment="0" applyProtection="0"/>
    <xf numFmtId="168" fontId="68" fillId="43" borderId="101" applyNumberFormat="0" applyAlignment="0" applyProtection="0"/>
    <xf numFmtId="169" fontId="68" fillId="43" borderId="101" applyNumberFormat="0" applyAlignment="0" applyProtection="0"/>
    <xf numFmtId="168" fontId="68"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169" fontId="68"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168" fontId="68"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168" fontId="68"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2" fillId="71" borderId="99" applyNumberFormat="0" applyFont="0" applyBorder="0" applyProtection="0">
      <alignment horizontal="left" vertical="center"/>
    </xf>
    <xf numFmtId="9" fontId="2" fillId="71" borderId="98" applyFont="0" applyProtection="0">
      <alignment horizontal="right" vertical="center"/>
    </xf>
    <xf numFmtId="3" fontId="2" fillId="71" borderId="98" applyFont="0" applyProtection="0">
      <alignment horizontal="right" vertical="center"/>
    </xf>
    <xf numFmtId="0" fontId="62" fillId="70" borderId="99" applyFont="0" applyBorder="0">
      <alignment horizontal="center" wrapText="1"/>
    </xf>
    <xf numFmtId="168" fontId="54" fillId="0" borderId="96">
      <alignment horizontal="left" vertical="center"/>
    </xf>
    <xf numFmtId="0" fontId="54" fillId="0" borderId="96">
      <alignment horizontal="left" vertical="center"/>
    </xf>
    <xf numFmtId="0" fontId="54" fillId="0" borderId="96">
      <alignment horizontal="left" vertical="center"/>
    </xf>
    <xf numFmtId="0" fontId="2" fillId="69" borderId="98" applyNumberFormat="0" applyFont="0" applyBorder="0" applyProtection="0">
      <alignment horizontal="center" vertical="center"/>
    </xf>
    <xf numFmtId="0" fontId="36" fillId="0" borderId="98" applyNumberFormat="0" applyAlignment="0">
      <alignment horizontal="right"/>
      <protection locked="0"/>
    </xf>
    <xf numFmtId="0" fontId="36" fillId="0" borderId="98" applyNumberFormat="0" applyAlignment="0">
      <alignment horizontal="right"/>
      <protection locked="0"/>
    </xf>
    <xf numFmtId="0" fontId="36" fillId="0" borderId="98" applyNumberFormat="0" applyAlignment="0">
      <alignment horizontal="right"/>
      <protection locked="0"/>
    </xf>
    <xf numFmtId="0" fontId="36" fillId="0" borderId="98" applyNumberFormat="0" applyAlignment="0">
      <alignment horizontal="right"/>
      <protection locked="0"/>
    </xf>
    <xf numFmtId="0" fontId="36" fillId="0" borderId="98" applyNumberFormat="0" applyAlignment="0">
      <alignment horizontal="right"/>
      <protection locked="0"/>
    </xf>
    <xf numFmtId="0" fontId="36" fillId="0" borderId="98" applyNumberFormat="0" applyAlignment="0">
      <alignment horizontal="right"/>
      <protection locked="0"/>
    </xf>
    <xf numFmtId="0" fontId="36" fillId="0" borderId="98" applyNumberFormat="0" applyAlignment="0">
      <alignment horizontal="right"/>
      <protection locked="0"/>
    </xf>
    <xf numFmtId="0" fontId="36" fillId="0" borderId="98" applyNumberFormat="0" applyAlignment="0">
      <alignment horizontal="right"/>
      <protection locked="0"/>
    </xf>
    <xf numFmtId="0" fontId="36" fillId="0" borderId="98" applyNumberFormat="0" applyAlignment="0">
      <alignment horizontal="right"/>
      <protection locked="0"/>
    </xf>
    <xf numFmtId="0" fontId="36" fillId="0" borderId="98" applyNumberFormat="0" applyAlignment="0">
      <alignment horizontal="right"/>
      <protection locked="0"/>
    </xf>
    <xf numFmtId="0" fontId="38" fillId="64" borderId="101" applyNumberFormat="0" applyAlignment="0" applyProtection="0"/>
    <xf numFmtId="168" fontId="40" fillId="64" borderId="101" applyNumberFormat="0" applyAlignment="0" applyProtection="0"/>
    <xf numFmtId="169" fontId="40" fillId="64" borderId="101" applyNumberFormat="0" applyAlignment="0" applyProtection="0"/>
    <xf numFmtId="168" fontId="40" fillId="64" borderId="101" applyNumberFormat="0" applyAlignment="0" applyProtection="0"/>
    <xf numFmtId="168" fontId="40" fillId="64" borderId="101" applyNumberFormat="0" applyAlignment="0" applyProtection="0"/>
    <xf numFmtId="169" fontId="40" fillId="64" borderId="101" applyNumberFormat="0" applyAlignment="0" applyProtection="0"/>
    <xf numFmtId="168" fontId="40" fillId="64" borderId="101" applyNumberFormat="0" applyAlignment="0" applyProtection="0"/>
    <xf numFmtId="168" fontId="40" fillId="64" borderId="101" applyNumberFormat="0" applyAlignment="0" applyProtection="0"/>
    <xf numFmtId="169" fontId="40" fillId="64" borderId="101" applyNumberFormat="0" applyAlignment="0" applyProtection="0"/>
    <xf numFmtId="168" fontId="40" fillId="64" borderId="101" applyNumberFormat="0" applyAlignment="0" applyProtection="0"/>
    <xf numFmtId="168" fontId="40" fillId="64" borderId="101" applyNumberFormat="0" applyAlignment="0" applyProtection="0"/>
    <xf numFmtId="169" fontId="40" fillId="64" borderId="101" applyNumberFormat="0" applyAlignment="0" applyProtection="0"/>
    <xf numFmtId="168" fontId="40"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169" fontId="40"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168" fontId="40"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168" fontId="40"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1" fillId="0" borderId="0"/>
    <xf numFmtId="169" fontId="26" fillId="37" borderId="0"/>
    <xf numFmtId="0" fontId="2" fillId="0" borderId="0">
      <alignment vertical="center"/>
    </xf>
    <xf numFmtId="166" fontId="1" fillId="0" borderId="0" applyFont="0" applyFill="0" applyBorder="0" applyAlignment="0" applyProtection="0"/>
    <xf numFmtId="0" fontId="129" fillId="0" borderId="0"/>
  </cellStyleXfs>
  <cellXfs count="935">
    <xf numFmtId="0" fontId="0" fillId="0" borderId="0" xfId="0"/>
    <xf numFmtId="0" fontId="4" fillId="0" borderId="0" xfId="0" applyFont="1"/>
    <xf numFmtId="0" fontId="0" fillId="0" borderId="0" xfId="0" applyAlignment="1">
      <alignment wrapText="1"/>
    </xf>
    <xf numFmtId="167" fontId="3" fillId="0" borderId="0" xfId="0" applyNumberFormat="1" applyFont="1" applyAlignment="1">
      <alignment horizontal="center"/>
    </xf>
    <xf numFmtId="167" fontId="0" fillId="0" borderId="0" xfId="0" applyNumberFormat="1" applyAlignment="1">
      <alignment horizontal="center"/>
    </xf>
    <xf numFmtId="167" fontId="5" fillId="0" borderId="0" xfId="0" applyNumberFormat="1" applyFont="1" applyAlignment="1">
      <alignment horizontal="center"/>
    </xf>
    <xf numFmtId="0" fontId="4" fillId="0" borderId="3" xfId="0" applyFont="1" applyBorder="1"/>
    <xf numFmtId="0" fontId="9" fillId="0" borderId="16" xfId="0" applyFont="1" applyBorder="1"/>
    <xf numFmtId="0" fontId="12" fillId="0" borderId="0" xfId="0" applyFont="1"/>
    <xf numFmtId="0" fontId="9" fillId="0" borderId="0" xfId="0" applyFont="1" applyAlignment="1">
      <alignment horizontal="right" wrapText="1"/>
    </xf>
    <xf numFmtId="0" fontId="9" fillId="0" borderId="19" xfId="0" applyFont="1" applyBorder="1" applyAlignment="1">
      <alignment vertical="center"/>
    </xf>
    <xf numFmtId="0" fontId="9" fillId="0" borderId="22" xfId="0" applyFont="1" applyBorder="1"/>
    <xf numFmtId="0" fontId="7" fillId="0" borderId="0" xfId="0" applyFont="1"/>
    <xf numFmtId="0" fontId="9" fillId="0" borderId="0" xfId="11" applyFont="1"/>
    <xf numFmtId="0" fontId="9" fillId="0" borderId="0" xfId="0" applyFont="1"/>
    <xf numFmtId="0" fontId="9" fillId="0" borderId="0" xfId="0" applyFont="1" applyAlignment="1">
      <alignment horizontal="right"/>
    </xf>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xf numFmtId="0" fontId="9" fillId="0" borderId="8" xfId="0" applyFont="1" applyBorder="1" applyAlignment="1">
      <alignment wrapText="1"/>
    </xf>
    <xf numFmtId="0" fontId="9" fillId="0" borderId="21" xfId="0" applyFont="1" applyBorder="1" applyAlignment="1">
      <alignment wrapText="1"/>
    </xf>
    <xf numFmtId="0" fontId="6" fillId="0" borderId="0" xfId="0" applyFont="1" applyAlignment="1">
      <alignment horizontal="center"/>
    </xf>
    <xf numFmtId="0" fontId="10" fillId="0" borderId="0" xfId="0" applyFont="1" applyAlignment="1">
      <alignment horizontal="center" wrapText="1"/>
    </xf>
    <xf numFmtId="0" fontId="13" fillId="0" borderId="8" xfId="0" applyFont="1" applyBorder="1" applyAlignment="1">
      <alignment wrapText="1"/>
    </xf>
    <xf numFmtId="0" fontId="4" fillId="0" borderId="21" xfId="0" applyFont="1" applyBorder="1"/>
    <xf numFmtId="0" fontId="13" fillId="0" borderId="25" xfId="0" applyFont="1" applyBorder="1" applyAlignment="1">
      <alignment wrapText="1"/>
    </xf>
    <xf numFmtId="0" fontId="23" fillId="0" borderId="0" xfId="0" applyFont="1" applyAlignment="1">
      <alignment horizontal="center" vertical="center"/>
    </xf>
    <xf numFmtId="0" fontId="23"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3" fillId="0" borderId="0" xfId="0" applyFont="1"/>
    <xf numFmtId="0" fontId="9" fillId="0" borderId="1" xfId="0" applyFont="1" applyBorder="1"/>
    <xf numFmtId="0" fontId="4" fillId="0" borderId="0" xfId="0" applyFont="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4" fillId="0" borderId="19" xfId="0" applyFont="1" applyBorder="1"/>
    <xf numFmtId="0" fontId="23" fillId="0" borderId="3" xfId="0" applyFont="1" applyBorder="1"/>
    <xf numFmtId="0" fontId="22" fillId="0" borderId="0" xfId="0" applyFont="1"/>
    <xf numFmtId="0" fontId="7" fillId="0" borderId="3" xfId="13" applyFont="1" applyBorder="1" applyAlignment="1" applyProtection="1">
      <alignment horizontal="center" vertical="center" wrapText="1"/>
      <protection locked="0"/>
    </xf>
    <xf numFmtId="0" fontId="4" fillId="0" borderId="0" xfId="0" applyFont="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19" xfId="1" applyNumberFormat="1" applyFont="1" applyFill="1" applyBorder="1" applyAlignment="1" applyProtection="1">
      <alignment horizontal="center" vertical="center" wrapText="1"/>
      <protection locked="0"/>
    </xf>
    <xf numFmtId="164" fontId="7" fillId="3" borderId="20" xfId="1" applyNumberFormat="1" applyFont="1" applyFill="1" applyBorder="1" applyAlignment="1" applyProtection="1">
      <alignment horizontal="center" vertical="center" wrapText="1"/>
      <protection locked="0"/>
    </xf>
    <xf numFmtId="0" fontId="4" fillId="0" borderId="16" xfId="0" applyFont="1" applyBorder="1"/>
    <xf numFmtId="0" fontId="4" fillId="0" borderId="18" xfId="0" applyFont="1" applyBorder="1"/>
    <xf numFmtId="0" fontId="7" fillId="3" borderId="22" xfId="9" applyFont="1" applyFill="1" applyBorder="1" applyAlignment="1" applyProtection="1">
      <alignment horizontal="left" vertical="center"/>
      <protection locked="0"/>
    </xf>
    <xf numFmtId="0" fontId="15" fillId="3" borderId="24" xfId="16" applyFont="1" applyFill="1" applyBorder="1" applyProtection="1">
      <protection locked="0"/>
    </xf>
    <xf numFmtId="0" fontId="9" fillId="3" borderId="3" xfId="5" applyFont="1" applyFill="1" applyBorder="1" applyProtection="1">
      <protection locked="0"/>
    </xf>
    <xf numFmtId="0" fontId="9" fillId="0" borderId="3" xfId="13" applyFont="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Border="1" applyAlignment="1" applyProtection="1">
      <alignment wrapText="1"/>
      <protection locked="0"/>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7" fillId="0" borderId="0" xfId="11" applyFont="1" applyAlignment="1">
      <alignment vertical="center"/>
    </xf>
    <xf numFmtId="0" fontId="4" fillId="0" borderId="19" xfId="0" applyFont="1" applyBorder="1" applyAlignment="1">
      <alignment vertical="center"/>
    </xf>
    <xf numFmtId="0" fontId="9" fillId="2" borderId="22" xfId="0" applyFont="1" applyFill="1" applyBorder="1" applyAlignment="1">
      <alignment horizontal="right" vertical="center"/>
    </xf>
    <xf numFmtId="0" fontId="4" fillId="0" borderId="54" xfId="0" applyFont="1" applyBorder="1"/>
    <xf numFmtId="0" fontId="20" fillId="0" borderId="22" xfId="0" applyFont="1" applyBorder="1" applyAlignment="1">
      <alignment horizontal="center" vertical="center" wrapText="1"/>
    </xf>
    <xf numFmtId="0" fontId="4" fillId="0" borderId="55" xfId="0" applyFont="1" applyBorder="1"/>
    <xf numFmtId="0" fontId="7" fillId="0" borderId="16" xfId="9" applyFont="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18" xfId="2" applyNumberFormat="1" applyFont="1" applyFill="1" applyBorder="1" applyAlignment="1" applyProtection="1">
      <alignment horizontal="center" vertical="center"/>
      <protection locked="0"/>
    </xf>
    <xf numFmtId="0" fontId="7" fillId="0" borderId="19" xfId="9" applyFont="1" applyBorder="1" applyAlignment="1" applyProtection="1">
      <alignment horizontal="center" vertical="center"/>
      <protection locked="0"/>
    </xf>
    <xf numFmtId="0" fontId="7" fillId="0" borderId="0" xfId="13" applyFont="1" applyAlignment="1" applyProtection="1">
      <alignment wrapText="1"/>
      <protection locked="0"/>
    </xf>
    <xf numFmtId="0" fontId="7" fillId="0" borderId="19" xfId="9" applyFont="1" applyBorder="1" applyAlignment="1" applyProtection="1">
      <alignment horizontal="center" vertical="center" wrapText="1"/>
      <protection locked="0"/>
    </xf>
    <xf numFmtId="0" fontId="15" fillId="36" borderId="23" xfId="13" applyFont="1" applyFill="1" applyBorder="1" applyAlignment="1" applyProtection="1">
      <alignment vertical="center" wrapText="1"/>
      <protection locked="0"/>
    </xf>
    <xf numFmtId="167" fontId="23" fillId="0" borderId="60" xfId="0" applyNumberFormat="1" applyFont="1" applyBorder="1" applyAlignment="1">
      <alignment horizontal="center"/>
    </xf>
    <xf numFmtId="167" fontId="23" fillId="0" borderId="58" xfId="0" applyNumberFormat="1" applyFont="1" applyBorder="1" applyAlignment="1">
      <alignment horizontal="center"/>
    </xf>
    <xf numFmtId="167" fontId="19" fillId="0" borderId="58" xfId="0" applyNumberFormat="1" applyFont="1" applyBorder="1" applyAlignment="1">
      <alignment horizontal="center"/>
    </xf>
    <xf numFmtId="167" fontId="23" fillId="0" borderId="61" xfId="0" applyNumberFormat="1" applyFont="1" applyBorder="1" applyAlignment="1">
      <alignment horizontal="center"/>
    </xf>
    <xf numFmtId="167" fontId="23" fillId="0" borderId="62" xfId="0" applyNumberFormat="1" applyFont="1" applyBorder="1" applyAlignment="1">
      <alignment horizont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59" xfId="0" applyFont="1" applyBorder="1" applyAlignment="1">
      <alignment horizontal="center" vertical="center" wrapText="1"/>
    </xf>
    <xf numFmtId="0" fontId="4" fillId="0" borderId="63" xfId="0" applyFont="1" applyBorder="1"/>
    <xf numFmtId="0" fontId="4" fillId="0" borderId="17" xfId="0" applyFont="1" applyBorder="1"/>
    <xf numFmtId="0" fontId="4" fillId="0" borderId="22" xfId="0" applyFont="1" applyBorder="1"/>
    <xf numFmtId="0" fontId="7" fillId="3" borderId="20" xfId="13" applyFont="1" applyFill="1" applyBorder="1" applyAlignment="1" applyProtection="1">
      <alignment horizontal="left" vertical="center"/>
      <protection locked="0"/>
    </xf>
    <xf numFmtId="0" fontId="7" fillId="3" borderId="19" xfId="5" applyFont="1" applyFill="1" applyBorder="1" applyAlignment="1" applyProtection="1">
      <alignment horizontal="right" vertical="center"/>
      <protection locked="0"/>
    </xf>
    <xf numFmtId="0" fontId="15" fillId="3" borderId="23" xfId="16" applyFont="1" applyFill="1" applyBorder="1" applyProtection="1">
      <protection locked="0"/>
    </xf>
    <xf numFmtId="0" fontId="4" fillId="0" borderId="17" xfId="0" applyFont="1" applyBorder="1" applyAlignment="1">
      <alignment wrapText="1"/>
    </xf>
    <xf numFmtId="0" fontId="4" fillId="0" borderId="18" xfId="0" applyFont="1" applyBorder="1" applyAlignment="1">
      <alignment wrapText="1"/>
    </xf>
    <xf numFmtId="0" fontId="6" fillId="0" borderId="23" xfId="0" applyFont="1" applyBorder="1"/>
    <xf numFmtId="0" fontId="9" fillId="3" borderId="19" xfId="5" applyFont="1" applyFill="1" applyBorder="1" applyAlignment="1" applyProtection="1">
      <alignment horizontal="left" vertical="center"/>
      <protection locked="0"/>
    </xf>
    <xf numFmtId="0" fontId="9" fillId="3" borderId="20" xfId="13" applyFont="1" applyFill="1" applyBorder="1" applyAlignment="1" applyProtection="1">
      <alignment horizontal="center" vertical="center" wrapText="1"/>
      <protection locked="0"/>
    </xf>
    <xf numFmtId="0" fontId="9" fillId="3" borderId="19" xfId="5" applyFont="1" applyFill="1" applyBorder="1" applyAlignment="1" applyProtection="1">
      <alignment horizontal="right" vertical="center"/>
      <protection locked="0"/>
    </xf>
    <xf numFmtId="3" fontId="9" fillId="36" borderId="20" xfId="5" applyNumberFormat="1" applyFont="1" applyFill="1" applyBorder="1" applyProtection="1">
      <protection locked="0"/>
    </xf>
    <xf numFmtId="0" fontId="9" fillId="3" borderId="22" xfId="9" applyFont="1" applyFill="1" applyBorder="1" applyAlignment="1" applyProtection="1">
      <alignment horizontal="right" vertical="center"/>
      <protection locked="0"/>
    </xf>
    <xf numFmtId="0" fontId="10" fillId="3" borderId="23" xfId="16" applyFont="1" applyFill="1" applyBorder="1" applyProtection="1">
      <protection locked="0"/>
    </xf>
    <xf numFmtId="3" fontId="10" fillId="36" borderId="23" xfId="16" applyNumberFormat="1" applyFont="1" applyFill="1" applyBorder="1" applyProtection="1">
      <protection locked="0"/>
    </xf>
    <xf numFmtId="164" fontId="10" fillId="36" borderId="24" xfId="1" applyNumberFormat="1" applyFont="1" applyFill="1" applyBorder="1" applyAlignment="1" applyProtection="1">
      <protection locked="0"/>
    </xf>
    <xf numFmtId="0" fontId="4" fillId="0" borderId="54" xfId="0" applyFont="1" applyBorder="1" applyAlignment="1">
      <alignment horizontal="center"/>
    </xf>
    <xf numFmtId="0" fontId="4" fillId="0" borderId="55" xfId="0" applyFont="1" applyBorder="1" applyAlignment="1">
      <alignment horizontal="center"/>
    </xf>
    <xf numFmtId="0" fontId="4" fillId="0" borderId="17" xfId="0" applyFont="1" applyBorder="1" applyAlignment="1">
      <alignment horizontal="center"/>
    </xf>
    <xf numFmtId="0" fontId="4" fillId="0" borderId="18"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0" xfId="0" applyFont="1" applyBorder="1" applyAlignment="1">
      <alignment horizontal="center" vertical="center"/>
    </xf>
    <xf numFmtId="0" fontId="1" fillId="0" borderId="0" xfId="0" applyFont="1"/>
    <xf numFmtId="0" fontId="9" fillId="3" borderId="3" xfId="20960" applyFont="1" applyFill="1" applyBorder="1" applyAlignment="1">
      <alignment horizontal="left" wrapText="1" indent="1"/>
    </xf>
    <xf numFmtId="0" fontId="9" fillId="0" borderId="3" xfId="20960" applyFont="1" applyBorder="1" applyAlignment="1">
      <alignment horizontal="left" wrapText="1" indent="1"/>
    </xf>
    <xf numFmtId="0" fontId="103" fillId="0" borderId="3" xfId="20960" applyFont="1" applyBorder="1" applyAlignment="1">
      <alignment horizontal="center" vertical="center"/>
    </xf>
    <xf numFmtId="0" fontId="104" fillId="0" borderId="0" xfId="0" applyFont="1" applyAlignment="1">
      <alignment wrapText="1"/>
    </xf>
    <xf numFmtId="0" fontId="9" fillId="0" borderId="2" xfId="20960" applyFont="1" applyBorder="1" applyAlignment="1">
      <alignment horizontal="left" wrapText="1" indent="1"/>
    </xf>
    <xf numFmtId="0" fontId="15" fillId="0" borderId="17" xfId="11" applyFont="1" applyBorder="1" applyAlignment="1">
      <alignment horizontal="center" vertical="center"/>
    </xf>
    <xf numFmtId="0" fontId="9" fillId="0" borderId="0" xfId="11" applyFont="1" applyAlignment="1">
      <alignment horizontal="left"/>
    </xf>
    <xf numFmtId="0" fontId="18" fillId="0" borderId="0" xfId="11" applyFont="1" applyAlignment="1">
      <alignment horizontal="right"/>
    </xf>
    <xf numFmtId="0" fontId="0" fillId="0" borderId="16" xfId="0" applyBorder="1" applyAlignment="1">
      <alignment horizontal="center" vertical="center"/>
    </xf>
    <xf numFmtId="0" fontId="6" fillId="36" borderId="27" xfId="0" applyFont="1" applyFill="1" applyBorder="1" applyAlignment="1">
      <alignment wrapText="1"/>
    </xf>
    <xf numFmtId="0" fontId="4" fillId="0" borderId="9" xfId="0" applyFont="1" applyBorder="1" applyAlignment="1">
      <alignment vertical="center" wrapText="1"/>
    </xf>
    <xf numFmtId="0" fontId="6" fillId="36" borderId="9" xfId="0" applyFont="1" applyFill="1" applyBorder="1" applyAlignment="1">
      <alignment wrapText="1"/>
    </xf>
    <xf numFmtId="0" fontId="6" fillId="36" borderId="68" xfId="0" applyFont="1" applyFill="1" applyBorder="1" applyAlignment="1">
      <alignment wrapText="1"/>
    </xf>
    <xf numFmtId="0" fontId="15" fillId="0" borderId="0" xfId="11" applyFont="1" applyAlignment="1">
      <alignment horizontal="center" vertical="center" wrapText="1"/>
    </xf>
    <xf numFmtId="0" fontId="4" fillId="0" borderId="19" xfId="0" applyFont="1" applyBorder="1" applyAlignment="1">
      <alignment horizontal="center" vertical="center" wrapText="1"/>
    </xf>
    <xf numFmtId="0" fontId="4" fillId="0" borderId="9" xfId="0" applyFont="1" applyBorder="1"/>
    <xf numFmtId="0" fontId="4" fillId="0" borderId="9" xfId="0" applyFont="1" applyBorder="1" applyAlignment="1">
      <alignment wrapText="1"/>
    </xf>
    <xf numFmtId="0" fontId="4" fillId="0" borderId="22" xfId="0" applyFont="1" applyBorder="1" applyAlignment="1">
      <alignment horizontal="center" vertical="center" wrapText="1"/>
    </xf>
    <xf numFmtId="0" fontId="4" fillId="0" borderId="9" xfId="0" applyFont="1" applyBorder="1" applyAlignment="1">
      <alignment vertical="center"/>
    </xf>
    <xf numFmtId="0" fontId="10" fillId="0" borderId="0" xfId="11" applyFont="1" applyAlignment="1">
      <alignment horizontal="center"/>
    </xf>
    <xf numFmtId="0" fontId="4" fillId="0" borderId="6" xfId="0" applyFont="1" applyBorder="1" applyAlignment="1">
      <alignment horizontal="center" vertical="center" wrapText="1"/>
    </xf>
    <xf numFmtId="0" fontId="18" fillId="0" borderId="0" xfId="0" applyFont="1" applyAlignment="1" applyProtection="1">
      <alignment horizontal="right"/>
      <protection locked="0"/>
    </xf>
    <xf numFmtId="0" fontId="10" fillId="0" borderId="1" xfId="0" applyFont="1" applyBorder="1" applyAlignment="1">
      <alignment horizontal="center"/>
    </xf>
    <xf numFmtId="0" fontId="15" fillId="0" borderId="1" xfId="0" applyFont="1" applyBorder="1" applyAlignment="1">
      <alignment horizontal="center" vertical="center"/>
    </xf>
    <xf numFmtId="0" fontId="4" fillId="0" borderId="69"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18" fillId="0" borderId="1" xfId="0" applyFont="1" applyBorder="1" applyAlignment="1">
      <alignment horizontal="center"/>
    </xf>
    <xf numFmtId="0" fontId="4" fillId="0" borderId="22" xfId="0" applyFont="1" applyBorder="1" applyAlignment="1">
      <alignment horizontal="center" vertical="center"/>
    </xf>
    <xf numFmtId="0" fontId="106" fillId="0" borderId="0" xfId="0" applyFont="1"/>
    <xf numFmtId="49" fontId="106" fillId="0" borderId="7" xfId="0" applyNumberFormat="1" applyFont="1" applyBorder="1" applyAlignment="1">
      <alignment horizontal="right" vertical="center"/>
    </xf>
    <xf numFmtId="49" fontId="106" fillId="0" borderId="76" xfId="0" applyNumberFormat="1" applyFont="1" applyBorder="1" applyAlignment="1">
      <alignment horizontal="right" vertical="center"/>
    </xf>
    <xf numFmtId="49" fontId="106" fillId="0" borderId="79" xfId="0" applyNumberFormat="1" applyFont="1" applyBorder="1" applyAlignment="1">
      <alignment horizontal="right" vertical="center"/>
    </xf>
    <xf numFmtId="49" fontId="106" fillId="0" borderId="84" xfId="0" applyNumberFormat="1" applyFont="1" applyBorder="1" applyAlignment="1">
      <alignment horizontal="right" vertical="center"/>
    </xf>
    <xf numFmtId="0" fontId="106" fillId="0" borderId="0" xfId="0" applyFont="1" applyAlignment="1">
      <alignment horizontal="left"/>
    </xf>
    <xf numFmtId="0" fontId="106" fillId="0" borderId="84" xfId="0" applyFont="1" applyBorder="1" applyAlignment="1">
      <alignment horizontal="right" vertical="center"/>
    </xf>
    <xf numFmtId="49" fontId="106" fillId="0" borderId="0" xfId="0" applyNumberFormat="1" applyFont="1" applyAlignment="1">
      <alignment horizontal="right" vertical="center"/>
    </xf>
    <xf numFmtId="0" fontId="106" fillId="0" borderId="0" xfId="0" applyFont="1" applyAlignment="1">
      <alignment vertical="center" wrapText="1"/>
    </xf>
    <xf numFmtId="0" fontId="106" fillId="0" borderId="0" xfId="0" applyFont="1" applyAlignment="1">
      <alignment horizontal="left" vertical="center" wrapText="1"/>
    </xf>
    <xf numFmtId="0" fontId="9" fillId="0" borderId="0" xfId="0" applyFont="1" applyAlignment="1">
      <alignment horizontal="left" wrapText="1"/>
    </xf>
    <xf numFmtId="0" fontId="9" fillId="0" borderId="1" xfId="11" applyFont="1" applyBorder="1"/>
    <xf numFmtId="0" fontId="15" fillId="0" borderId="1" xfId="11" applyFont="1" applyBorder="1" applyAlignment="1">
      <alignment horizontal="left" vertical="center"/>
    </xf>
    <xf numFmtId="0" fontId="7" fillId="3" borderId="3" xfId="20960" applyFont="1" applyFill="1" applyBorder="1" applyAlignment="1">
      <alignment horizontal="right" indent="1"/>
    </xf>
    <xf numFmtId="0" fontId="7" fillId="3" borderId="2" xfId="20960" applyFont="1" applyFill="1" applyBorder="1" applyAlignment="1">
      <alignment horizontal="right" indent="1"/>
    </xf>
    <xf numFmtId="193" fontId="9" fillId="2" borderId="23" xfId="0" applyNumberFormat="1" applyFont="1" applyFill="1" applyBorder="1" applyAlignment="1" applyProtection="1">
      <alignment vertical="center"/>
      <protection locked="0"/>
    </xf>
    <xf numFmtId="3" fontId="21" fillId="36" borderId="23" xfId="0" applyNumberFormat="1" applyFont="1" applyFill="1" applyBorder="1" applyAlignment="1">
      <alignment vertical="center" wrapText="1"/>
    </xf>
    <xf numFmtId="3" fontId="21" fillId="36" borderId="24" xfId="0" applyNumberFormat="1" applyFont="1" applyFill="1" applyBorder="1" applyAlignment="1">
      <alignment vertical="center" wrapText="1"/>
    </xf>
    <xf numFmtId="193" fontId="0" fillId="36" borderId="18" xfId="0" applyNumberFormat="1" applyFill="1" applyBorder="1" applyAlignment="1">
      <alignment horizontal="center" vertical="center"/>
    </xf>
    <xf numFmtId="193" fontId="0" fillId="0" borderId="20" xfId="0" applyNumberFormat="1" applyBorder="1"/>
    <xf numFmtId="193" fontId="0" fillId="0" borderId="20" xfId="0" applyNumberFormat="1" applyBorder="1" applyAlignment="1">
      <alignment wrapText="1"/>
    </xf>
    <xf numFmtId="193" fontId="0" fillId="36" borderId="20" xfId="0" applyNumberFormat="1" applyFill="1" applyBorder="1" applyAlignment="1">
      <alignment horizontal="center" vertical="center" wrapText="1"/>
    </xf>
    <xf numFmtId="193" fontId="0" fillId="36" borderId="24" xfId="0" applyNumberFormat="1" applyFill="1" applyBorder="1" applyAlignment="1">
      <alignment horizontal="center" vertical="center" wrapText="1"/>
    </xf>
    <xf numFmtId="193" fontId="7" fillId="36" borderId="20" xfId="2" applyNumberFormat="1" applyFont="1" applyFill="1" applyBorder="1" applyAlignment="1" applyProtection="1">
      <alignment vertical="top"/>
    </xf>
    <xf numFmtId="193" fontId="7" fillId="3" borderId="20" xfId="2" applyNumberFormat="1" applyFont="1" applyFill="1" applyBorder="1" applyAlignment="1" applyProtection="1">
      <alignment vertical="top"/>
      <protection locked="0"/>
    </xf>
    <xf numFmtId="193" fontId="7" fillId="36" borderId="20" xfId="2" applyNumberFormat="1" applyFont="1" applyFill="1" applyBorder="1" applyAlignment="1" applyProtection="1">
      <alignment vertical="top" wrapText="1"/>
    </xf>
    <xf numFmtId="193" fontId="7" fillId="3" borderId="20" xfId="2" applyNumberFormat="1" applyFont="1" applyFill="1" applyBorder="1" applyAlignment="1" applyProtection="1">
      <alignment vertical="top" wrapText="1"/>
      <protection locked="0"/>
    </xf>
    <xf numFmtId="193" fontId="7" fillId="36" borderId="20" xfId="2" applyNumberFormat="1" applyFont="1" applyFill="1" applyBorder="1" applyAlignment="1" applyProtection="1">
      <alignment vertical="top" wrapText="1"/>
      <protection locked="0"/>
    </xf>
    <xf numFmtId="193" fontId="7" fillId="36" borderId="24" xfId="2" applyNumberFormat="1" applyFont="1" applyFill="1" applyBorder="1" applyAlignment="1" applyProtection="1">
      <alignment vertical="top" wrapText="1"/>
    </xf>
    <xf numFmtId="193" fontId="19" fillId="0" borderId="13" xfId="0" applyNumberFormat="1" applyFont="1" applyBorder="1" applyAlignment="1">
      <alignment vertical="center"/>
    </xf>
    <xf numFmtId="193" fontId="4" fillId="0" borderId="3" xfId="0" applyNumberFormat="1" applyFont="1" applyBorder="1"/>
    <xf numFmtId="193" fontId="4" fillId="36" borderId="23" xfId="0" applyNumberFormat="1" applyFont="1" applyFill="1" applyBorder="1"/>
    <xf numFmtId="193" fontId="4" fillId="0" borderId="19" xfId="0" applyNumberFormat="1" applyFont="1" applyBorder="1"/>
    <xf numFmtId="193" fontId="4" fillId="0" borderId="20" xfId="0" applyNumberFormat="1" applyFont="1" applyBorder="1"/>
    <xf numFmtId="193" fontId="4" fillId="36" borderId="51" xfId="0" applyNumberFormat="1" applyFont="1" applyFill="1" applyBorder="1"/>
    <xf numFmtId="193" fontId="4" fillId="36" borderId="22" xfId="0" applyNumberFormat="1" applyFont="1" applyFill="1" applyBorder="1"/>
    <xf numFmtId="193" fontId="4" fillId="36" borderId="24" xfId="0" applyNumberFormat="1" applyFont="1" applyFill="1" applyBorder="1"/>
    <xf numFmtId="193" fontId="4" fillId="36" borderId="52"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3" xfId="16" applyNumberFormat="1" applyFont="1" applyFill="1" applyBorder="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3" xfId="1" applyNumberFormat="1" applyFont="1" applyFill="1" applyBorder="1" applyAlignment="1" applyProtection="1">
      <protection locked="0"/>
    </xf>
    <xf numFmtId="193" fontId="9" fillId="3" borderId="23" xfId="5" applyNumberFormat="1" applyFont="1" applyFill="1" applyBorder="1" applyProtection="1">
      <protection locked="0"/>
    </xf>
    <xf numFmtId="193" fontId="23" fillId="0" borderId="0" xfId="0" applyNumberFormat="1" applyFont="1"/>
    <xf numFmtId="0" fontId="4" fillId="0" borderId="26" xfId="0" applyFont="1" applyBorder="1" applyAlignment="1">
      <alignment horizontal="center" vertical="center"/>
    </xf>
    <xf numFmtId="193" fontId="4" fillId="0" borderId="8" xfId="0" applyNumberFormat="1" applyFont="1" applyBorder="1"/>
    <xf numFmtId="0" fontId="4" fillId="0" borderId="26" xfId="0" applyFont="1" applyBorder="1" applyAlignment="1">
      <alignment wrapText="1"/>
    </xf>
    <xf numFmtId="193" fontId="4" fillId="0" borderId="21" xfId="0" applyNumberFormat="1" applyFont="1" applyBorder="1"/>
    <xf numFmtId="193" fontId="4" fillId="0" borderId="21" xfId="0" applyNumberFormat="1" applyFont="1" applyBorder="1" applyAlignment="1">
      <alignment wrapText="1"/>
    </xf>
    <xf numFmtId="0" fontId="4" fillId="0" borderId="3" xfId="0" applyFont="1" applyBorder="1" applyAlignment="1">
      <alignment horizontal="center" vertical="center" wrapText="1"/>
    </xf>
    <xf numFmtId="9" fontId="107" fillId="0" borderId="3" xfId="0" applyNumberFormat="1" applyFont="1" applyBorder="1" applyAlignment="1">
      <alignment horizontal="center" vertical="center"/>
    </xf>
    <xf numFmtId="0" fontId="6" fillId="0" borderId="0" xfId="0" applyFont="1" applyAlignment="1">
      <alignment horizontal="center" wrapText="1"/>
    </xf>
    <xf numFmtId="9" fontId="4" fillId="0" borderId="20" xfId="20961" applyFont="1" applyBorder="1"/>
    <xf numFmtId="9" fontId="4" fillId="36" borderId="24" xfId="20961" applyFont="1" applyFill="1" applyBorder="1"/>
    <xf numFmtId="167" fontId="4" fillId="0" borderId="20" xfId="0" applyNumberFormat="1" applyFont="1" applyBorder="1"/>
    <xf numFmtId="167" fontId="6" fillId="36" borderId="23" xfId="0" applyNumberFormat="1" applyFont="1" applyFill="1" applyBorder="1" applyAlignment="1">
      <alignment horizontal="center" vertical="center"/>
    </xf>
    <xf numFmtId="0" fontId="9" fillId="0" borderId="16" xfId="0" applyFont="1" applyBorder="1" applyAlignment="1">
      <alignment horizontal="right" vertical="center" wrapText="1"/>
    </xf>
    <xf numFmtId="0" fontId="7" fillId="0" borderId="17" xfId="0" applyFont="1" applyBorder="1" applyAlignment="1">
      <alignment vertical="center" wrapText="1"/>
    </xf>
    <xf numFmtId="169" fontId="26" fillId="37" borderId="0" xfId="20"/>
    <xf numFmtId="169" fontId="26" fillId="37" borderId="92" xfId="20" applyBorder="1"/>
    <xf numFmtId="0" fontId="4" fillId="0" borderId="7" xfId="0" applyFont="1" applyBorder="1" applyAlignment="1">
      <alignment vertical="center"/>
    </xf>
    <xf numFmtId="0" fontId="4" fillId="0" borderId="98" xfId="0" applyFont="1" applyBorder="1" applyAlignment="1">
      <alignment vertical="center"/>
    </xf>
    <xf numFmtId="0" fontId="6" fillId="0" borderId="98" xfId="0" applyFont="1" applyBorder="1" applyAlignment="1">
      <alignment vertical="center"/>
    </xf>
    <xf numFmtId="0" fontId="4" fillId="0" borderId="17" xfId="0" applyFont="1" applyBorder="1" applyAlignment="1">
      <alignment vertical="center"/>
    </xf>
    <xf numFmtId="0" fontId="4" fillId="0" borderId="94" xfId="0" applyFont="1" applyBorder="1" applyAlignment="1">
      <alignment vertical="center"/>
    </xf>
    <xf numFmtId="0" fontId="4" fillId="0" borderId="95" xfId="0" applyFont="1" applyBorder="1" applyAlignment="1">
      <alignment vertical="center"/>
    </xf>
    <xf numFmtId="0" fontId="4" fillId="0" borderId="16" xfId="0" applyFont="1" applyBorder="1" applyAlignment="1">
      <alignment horizontal="center" vertical="center"/>
    </xf>
    <xf numFmtId="0" fontId="4" fillId="0" borderId="106" xfId="0" applyFont="1" applyBorder="1" applyAlignment="1">
      <alignment horizontal="center" vertical="center"/>
    </xf>
    <xf numFmtId="0" fontId="4" fillId="0" borderId="108" xfId="0" applyFont="1" applyBorder="1" applyAlignment="1">
      <alignment horizontal="center" vertical="center"/>
    </xf>
    <xf numFmtId="169" fontId="26" fillId="37" borderId="29" xfId="20" applyBorder="1"/>
    <xf numFmtId="169" fontId="26" fillId="37" borderId="109" xfId="20" applyBorder="1"/>
    <xf numFmtId="169" fontId="26" fillId="37" borderId="100" xfId="20" applyBorder="1"/>
    <xf numFmtId="169" fontId="26" fillId="37" borderId="55" xfId="20" applyBorder="1"/>
    <xf numFmtId="0" fontId="4" fillId="3" borderId="63" xfId="0" applyFont="1" applyFill="1" applyBorder="1" applyAlignment="1">
      <alignment horizontal="center" vertical="center"/>
    </xf>
    <xf numFmtId="0" fontId="4" fillId="3" borderId="0" xfId="0" applyFont="1" applyFill="1" applyAlignment="1">
      <alignment vertical="center"/>
    </xf>
    <xf numFmtId="0" fontId="4" fillId="0" borderId="69" xfId="0" applyFont="1" applyBorder="1" applyAlignment="1">
      <alignment horizontal="center" vertical="center"/>
    </xf>
    <xf numFmtId="0" fontId="4" fillId="3" borderId="96" xfId="0" applyFont="1" applyFill="1" applyBorder="1" applyAlignment="1">
      <alignment vertical="center"/>
    </xf>
    <xf numFmtId="0" fontId="14" fillId="3" borderId="110" xfId="0" applyFont="1" applyFill="1" applyBorder="1" applyAlignment="1">
      <alignment horizontal="left"/>
    </xf>
    <xf numFmtId="0" fontId="14" fillId="3" borderId="111" xfId="0" applyFont="1" applyFill="1" applyBorder="1" applyAlignment="1">
      <alignment horizontal="left"/>
    </xf>
    <xf numFmtId="0" fontId="4" fillId="0" borderId="98" xfId="0" applyFont="1" applyBorder="1" applyAlignment="1">
      <alignment horizontal="center" vertical="center" wrapText="1"/>
    </xf>
    <xf numFmtId="0" fontId="106" fillId="0" borderId="86" xfId="0" applyFont="1" applyBorder="1" applyAlignment="1">
      <alignment horizontal="right" vertical="center"/>
    </xf>
    <xf numFmtId="0" fontId="4" fillId="0" borderId="112" xfId="0" applyFont="1" applyBorder="1" applyAlignment="1">
      <alignment horizontal="center" vertical="center" wrapText="1"/>
    </xf>
    <xf numFmtId="0" fontId="6" fillId="3" borderId="113" xfId="0" applyFont="1" applyFill="1" applyBorder="1" applyAlignment="1">
      <alignment vertical="center"/>
    </xf>
    <xf numFmtId="0" fontId="4" fillId="3" borderId="21" xfId="0" applyFont="1" applyFill="1" applyBorder="1" applyAlignment="1">
      <alignment vertical="center"/>
    </xf>
    <xf numFmtId="0" fontId="4" fillId="0" borderId="114" xfId="0" applyFont="1" applyBorder="1" applyAlignment="1">
      <alignment horizontal="center" vertical="center"/>
    </xf>
    <xf numFmtId="0" fontId="6" fillId="0" borderId="23" xfId="0" applyFont="1" applyBorder="1" applyAlignment="1">
      <alignment vertical="center"/>
    </xf>
    <xf numFmtId="169" fontId="26" fillId="37" borderId="25" xfId="20" applyBorder="1"/>
    <xf numFmtId="0" fontId="4" fillId="0" borderId="7" xfId="0" applyFont="1" applyBorder="1" applyAlignment="1">
      <alignment horizontal="center" vertical="center" wrapText="1"/>
    </xf>
    <xf numFmtId="0" fontId="4" fillId="0" borderId="64" xfId="0" applyFont="1" applyBorder="1" applyAlignment="1">
      <alignment horizontal="center" vertical="center" wrapText="1"/>
    </xf>
    <xf numFmtId="0" fontId="7" fillId="0" borderId="16" xfId="11" applyFont="1" applyBorder="1" applyAlignment="1">
      <alignment vertical="center"/>
    </xf>
    <xf numFmtId="0" fontId="7" fillId="0" borderId="17" xfId="11" applyFont="1" applyBorder="1" applyAlignment="1">
      <alignment vertical="center"/>
    </xf>
    <xf numFmtId="0" fontId="15" fillId="0" borderId="18" xfId="11" applyFont="1" applyBorder="1" applyAlignment="1">
      <alignment horizontal="center" vertical="center"/>
    </xf>
    <xf numFmtId="0" fontId="0" fillId="0" borderId="114" xfId="0" applyBorder="1"/>
    <xf numFmtId="0" fontId="0" fillId="0" borderId="22" xfId="0" applyBorder="1"/>
    <xf numFmtId="0" fontId="6" fillId="36" borderId="115" xfId="0" applyFont="1" applyFill="1" applyBorder="1" applyAlignment="1">
      <alignment vertical="center" wrapText="1"/>
    </xf>
    <xf numFmtId="0" fontId="7" fillId="0" borderId="0" xfId="0" applyFont="1" applyAlignment="1">
      <alignment wrapText="1"/>
    </xf>
    <xf numFmtId="0" fontId="6" fillId="36" borderId="17" xfId="0" applyFont="1" applyFill="1" applyBorder="1" applyAlignment="1">
      <alignment horizontal="center" vertical="center" wrapText="1"/>
    </xf>
    <xf numFmtId="0" fontId="6" fillId="36" borderId="18" xfId="0" applyFont="1" applyFill="1" applyBorder="1" applyAlignment="1">
      <alignment horizontal="center" vertical="center" wrapText="1"/>
    </xf>
    <xf numFmtId="0" fontId="6" fillId="36" borderId="114" xfId="0" applyFont="1" applyFill="1" applyBorder="1" applyAlignment="1">
      <alignment horizontal="left" vertical="center" wrapText="1"/>
    </xf>
    <xf numFmtId="0" fontId="6" fillId="36" borderId="98" xfId="0" applyFont="1" applyFill="1" applyBorder="1" applyAlignment="1">
      <alignment horizontal="left" vertical="center" wrapText="1"/>
    </xf>
    <xf numFmtId="0" fontId="6" fillId="36" borderId="112" xfId="0" applyFont="1" applyFill="1" applyBorder="1" applyAlignment="1">
      <alignment horizontal="left" vertical="center" wrapText="1"/>
    </xf>
    <xf numFmtId="0" fontId="4" fillId="0" borderId="114" xfId="0" applyFont="1" applyBorder="1" applyAlignment="1">
      <alignment horizontal="right" vertical="center" wrapText="1"/>
    </xf>
    <xf numFmtId="0" fontId="4" fillId="0" borderId="98" xfId="0" applyFont="1" applyBorder="1" applyAlignment="1">
      <alignment horizontal="left" vertical="center" wrapText="1"/>
    </xf>
    <xf numFmtId="0" fontId="109" fillId="0" borderId="114" xfId="0" applyFont="1" applyBorder="1" applyAlignment="1">
      <alignment horizontal="right" vertical="center" wrapText="1"/>
    </xf>
    <xf numFmtId="0" fontId="109" fillId="0" borderId="98" xfId="0" applyFont="1" applyBorder="1" applyAlignment="1">
      <alignment horizontal="left" vertical="center" wrapText="1"/>
    </xf>
    <xf numFmtId="0" fontId="6" fillId="0" borderId="114" xfId="0" applyFont="1" applyBorder="1" applyAlignment="1">
      <alignment horizontal="left" vertical="center" wrapText="1"/>
    </xf>
    <xf numFmtId="0" fontId="6" fillId="0" borderId="0" xfId="21410" applyFont="1" applyAlignment="1" applyProtection="1">
      <alignment horizontal="left" vertical="center"/>
      <protection locked="0"/>
    </xf>
    <xf numFmtId="0" fontId="4" fillId="0" borderId="0" xfId="0" applyFont="1" applyAlignment="1">
      <alignment horizontal="left" vertical="center"/>
    </xf>
    <xf numFmtId="0" fontId="109" fillId="0" borderId="0" xfId="0" applyFont="1" applyAlignment="1">
      <alignment horizontal="left" vertical="center"/>
    </xf>
    <xf numFmtId="49" fontId="110" fillId="0" borderId="22" xfId="5" applyNumberFormat="1" applyFont="1" applyBorder="1" applyAlignment="1" applyProtection="1">
      <alignment horizontal="left" vertical="center"/>
      <protection locked="0"/>
    </xf>
    <xf numFmtId="0" fontId="111" fillId="0" borderId="23" xfId="9" applyFont="1" applyBorder="1" applyAlignment="1" applyProtection="1">
      <alignment horizontal="left" vertical="center" wrapText="1"/>
      <protection locked="0"/>
    </xf>
    <xf numFmtId="0" fontId="20" fillId="0" borderId="114" xfId="0" applyFont="1" applyBorder="1" applyAlignment="1">
      <alignment horizontal="center" vertical="center" wrapText="1"/>
    </xf>
    <xf numFmtId="3" fontId="21" fillId="36" borderId="98" xfId="0" applyNumberFormat="1" applyFont="1" applyFill="1" applyBorder="1" applyAlignment="1">
      <alignment vertical="center" wrapText="1"/>
    </xf>
    <xf numFmtId="3" fontId="21" fillId="36" borderId="112" xfId="0" applyNumberFormat="1" applyFont="1" applyFill="1" applyBorder="1" applyAlignment="1">
      <alignment vertical="center" wrapText="1"/>
    </xf>
    <xf numFmtId="14" fontId="7" fillId="3" borderId="98" xfId="8" quotePrefix="1" applyNumberFormat="1" applyFont="1" applyFill="1" applyBorder="1" applyAlignment="1" applyProtection="1">
      <alignment horizontal="left" vertical="center" wrapText="1" indent="2"/>
      <protection locked="0"/>
    </xf>
    <xf numFmtId="3" fontId="21" fillId="0" borderId="98" xfId="0" applyNumberFormat="1" applyFont="1" applyBorder="1" applyAlignment="1">
      <alignment vertical="center" wrapText="1"/>
    </xf>
    <xf numFmtId="14" fontId="7" fillId="3" borderId="98" xfId="8" quotePrefix="1" applyNumberFormat="1" applyFont="1" applyFill="1" applyBorder="1" applyAlignment="1" applyProtection="1">
      <alignment horizontal="left" vertical="center" wrapText="1" indent="3"/>
      <protection locked="0"/>
    </xf>
    <xf numFmtId="0" fontId="11" fillId="0" borderId="98" xfId="17" applyFill="1" applyBorder="1" applyAlignment="1" applyProtection="1"/>
    <xf numFmtId="49" fontId="109" fillId="0" borderId="114" xfId="0" applyNumberFormat="1" applyFont="1" applyBorder="1" applyAlignment="1">
      <alignment horizontal="right" vertical="center" wrapText="1"/>
    </xf>
    <xf numFmtId="0" fontId="7" fillId="3" borderId="98" xfId="20960" applyFont="1" applyFill="1" applyBorder="1"/>
    <xf numFmtId="0" fontId="103" fillId="0" borderId="98" xfId="20960" applyFont="1" applyBorder="1" applyAlignment="1">
      <alignment horizontal="center" vertical="center"/>
    </xf>
    <xf numFmtId="0" fontId="4" fillId="0" borderId="98" xfId="0" applyFont="1" applyBorder="1"/>
    <xf numFmtId="0" fontId="11" fillId="0" borderId="98" xfId="17" applyFill="1" applyBorder="1" applyAlignment="1" applyProtection="1">
      <alignment horizontal="left" vertical="center" wrapText="1"/>
    </xf>
    <xf numFmtId="49" fontId="109" fillId="0" borderId="98" xfId="0" applyNumberFormat="1" applyFont="1" applyBorder="1" applyAlignment="1">
      <alignment horizontal="right" vertical="center" wrapText="1"/>
    </xf>
    <xf numFmtId="0" fontId="11" fillId="0" borderId="98" xfId="17" applyFill="1" applyBorder="1" applyAlignment="1" applyProtection="1">
      <alignment horizontal="left" vertical="center"/>
    </xf>
    <xf numFmtId="0" fontId="112" fillId="78" borderId="99" xfId="21412" applyFont="1" applyFill="1" applyBorder="1" applyAlignment="1" applyProtection="1">
      <alignment vertical="center" wrapText="1"/>
      <protection locked="0"/>
    </xf>
    <xf numFmtId="0" fontId="113" fillId="70" borderId="94" xfId="21412" applyFont="1" applyFill="1" applyBorder="1" applyAlignment="1" applyProtection="1">
      <alignment horizontal="center" vertical="center"/>
      <protection locked="0"/>
    </xf>
    <xf numFmtId="0" fontId="112" fillId="79" borderId="98" xfId="21412" applyFont="1" applyFill="1" applyBorder="1" applyAlignment="1" applyProtection="1">
      <alignment horizontal="center" vertical="center"/>
      <protection locked="0"/>
    </xf>
    <xf numFmtId="0" fontId="112" fillId="78" borderId="99" xfId="21412" applyFont="1" applyFill="1" applyBorder="1" applyProtection="1">
      <alignment vertical="center"/>
      <protection locked="0"/>
    </xf>
    <xf numFmtId="0" fontId="114" fillId="70" borderId="94" xfId="21412" applyFont="1" applyFill="1" applyBorder="1" applyAlignment="1" applyProtection="1">
      <alignment horizontal="center" vertical="center"/>
      <protection locked="0"/>
    </xf>
    <xf numFmtId="0" fontId="114" fillId="3" borderId="94" xfId="21412" applyFont="1" applyFill="1" applyBorder="1" applyAlignment="1" applyProtection="1">
      <alignment horizontal="center" vertical="center"/>
      <protection locked="0"/>
    </xf>
    <xf numFmtId="0" fontId="114" fillId="0" borderId="94" xfId="21412" applyFont="1" applyBorder="1" applyAlignment="1" applyProtection="1">
      <alignment horizontal="center" vertical="center"/>
      <protection locked="0"/>
    </xf>
    <xf numFmtId="0" fontId="115" fillId="79" borderId="98" xfId="21412" applyFont="1" applyFill="1" applyBorder="1" applyAlignment="1" applyProtection="1">
      <alignment horizontal="center" vertical="center"/>
      <protection locked="0"/>
    </xf>
    <xf numFmtId="0" fontId="112" fillId="78" borderId="99" xfId="21412" applyFont="1" applyFill="1" applyBorder="1" applyAlignment="1" applyProtection="1">
      <alignment horizontal="center" vertical="center"/>
      <protection locked="0"/>
    </xf>
    <xf numFmtId="0" fontId="62" fillId="78" borderId="99" xfId="21412" applyFont="1" applyFill="1" applyBorder="1" applyProtection="1">
      <alignment vertical="center"/>
      <protection locked="0"/>
    </xf>
    <xf numFmtId="0" fontId="114" fillId="70" borderId="98" xfId="21412" applyFont="1" applyFill="1" applyBorder="1" applyAlignment="1" applyProtection="1">
      <alignment horizontal="center" vertical="center"/>
      <protection locked="0"/>
    </xf>
    <xf numFmtId="0" fontId="36" fillId="70" borderId="98" xfId="21412" applyFont="1" applyFill="1" applyBorder="1" applyAlignment="1" applyProtection="1">
      <alignment horizontal="center" vertical="center"/>
      <protection locked="0"/>
    </xf>
    <xf numFmtId="0" fontId="62" fillId="78" borderId="97" xfId="21412" applyFont="1" applyFill="1" applyBorder="1" applyProtection="1">
      <alignment vertical="center"/>
      <protection locked="0"/>
    </xf>
    <xf numFmtId="0" fontId="113" fillId="0" borderId="97" xfId="21412" applyFont="1" applyBorder="1" applyAlignment="1" applyProtection="1">
      <alignment horizontal="left" vertical="center" wrapText="1"/>
      <protection locked="0"/>
    </xf>
    <xf numFmtId="164" fontId="113" fillId="0" borderId="98" xfId="948" applyNumberFormat="1" applyFont="1" applyFill="1" applyBorder="1" applyAlignment="1" applyProtection="1">
      <alignment horizontal="right" vertical="center"/>
      <protection locked="0"/>
    </xf>
    <xf numFmtId="0" fontId="112" fillId="79" borderId="97" xfId="21412" applyFont="1" applyFill="1" applyBorder="1" applyAlignment="1" applyProtection="1">
      <alignment vertical="top" wrapText="1"/>
      <protection locked="0"/>
    </xf>
    <xf numFmtId="164" fontId="113" fillId="79" borderId="98" xfId="948" applyNumberFormat="1" applyFont="1" applyFill="1" applyBorder="1" applyAlignment="1" applyProtection="1">
      <alignment horizontal="right" vertical="center"/>
    </xf>
    <xf numFmtId="164" fontId="62" fillId="78" borderId="97" xfId="948" applyNumberFormat="1" applyFont="1" applyFill="1" applyBorder="1" applyAlignment="1" applyProtection="1">
      <alignment horizontal="right" vertical="center"/>
      <protection locked="0"/>
    </xf>
    <xf numFmtId="0" fontId="113" fillId="70" borderId="97" xfId="21412" applyFont="1" applyFill="1" applyBorder="1" applyAlignment="1" applyProtection="1">
      <alignment vertical="center" wrapText="1"/>
      <protection locked="0"/>
    </xf>
    <xf numFmtId="0" fontId="113" fillId="70" borderId="97" xfId="21412" applyFont="1" applyFill="1" applyBorder="1" applyAlignment="1" applyProtection="1">
      <alignment horizontal="left" vertical="center" wrapText="1"/>
      <protection locked="0"/>
    </xf>
    <xf numFmtId="0" fontId="113" fillId="0" borderId="97" xfId="21412" applyFont="1" applyBorder="1" applyAlignment="1" applyProtection="1">
      <alignment vertical="center" wrapText="1"/>
      <protection locked="0"/>
    </xf>
    <xf numFmtId="0" fontId="113" fillId="3" borderId="97" xfId="21412" applyFont="1" applyFill="1" applyBorder="1" applyAlignment="1" applyProtection="1">
      <alignment horizontal="left" vertical="center" wrapText="1"/>
      <protection locked="0"/>
    </xf>
    <xf numFmtId="0" fontId="112" fillId="79" borderId="97" xfId="21412" applyFont="1" applyFill="1" applyBorder="1" applyAlignment="1" applyProtection="1">
      <alignment vertical="center" wrapText="1"/>
      <protection locked="0"/>
    </xf>
    <xf numFmtId="164" fontId="112" fillId="78" borderId="97" xfId="948" applyNumberFormat="1" applyFont="1" applyFill="1" applyBorder="1" applyAlignment="1" applyProtection="1">
      <alignment horizontal="right" vertical="center"/>
      <protection locked="0"/>
    </xf>
    <xf numFmtId="164" fontId="113" fillId="3" borderId="98" xfId="948" applyNumberFormat="1" applyFont="1" applyFill="1" applyBorder="1" applyAlignment="1" applyProtection="1">
      <alignment horizontal="right" vertical="center"/>
      <protection locked="0"/>
    </xf>
    <xf numFmtId="10" fontId="7" fillId="0" borderId="98" xfId="20961" applyNumberFormat="1" applyFont="1" applyFill="1" applyBorder="1" applyAlignment="1">
      <alignment horizontal="left" vertical="center" wrapText="1"/>
    </xf>
    <xf numFmtId="10" fontId="4" fillId="0" borderId="98" xfId="20961" applyNumberFormat="1" applyFont="1" applyFill="1" applyBorder="1" applyAlignment="1">
      <alignment horizontal="left" vertical="center" wrapText="1"/>
    </xf>
    <xf numFmtId="10" fontId="6" fillId="36" borderId="98" xfId="0" applyNumberFormat="1" applyFont="1" applyFill="1" applyBorder="1" applyAlignment="1">
      <alignment horizontal="left" vertical="center" wrapText="1"/>
    </xf>
    <xf numFmtId="10" fontId="109" fillId="0" borderId="98" xfId="20961" applyNumberFormat="1" applyFont="1" applyFill="1" applyBorder="1" applyAlignment="1">
      <alignment horizontal="left" vertical="center" wrapText="1"/>
    </xf>
    <xf numFmtId="10" fontId="6" fillId="36" borderId="98" xfId="20961" applyNumberFormat="1" applyFont="1" applyFill="1" applyBorder="1" applyAlignment="1">
      <alignment horizontal="left" vertical="center" wrapText="1"/>
    </xf>
    <xf numFmtId="10" fontId="6" fillId="36" borderId="98" xfId="0" applyNumberFormat="1" applyFont="1" applyFill="1" applyBorder="1" applyAlignment="1">
      <alignment horizontal="center" vertical="center" wrapText="1"/>
    </xf>
    <xf numFmtId="10" fontId="111" fillId="0" borderId="23" xfId="20961" applyNumberFormat="1" applyFont="1" applyFill="1" applyBorder="1" applyAlignment="1" applyProtection="1">
      <alignment horizontal="left" vertical="center"/>
    </xf>
    <xf numFmtId="43" fontId="7" fillId="0" borderId="0" xfId="7" applyFont="1"/>
    <xf numFmtId="0" fontId="107" fillId="0" borderId="0" xfId="0" applyFont="1" applyAlignment="1">
      <alignment wrapText="1"/>
    </xf>
    <xf numFmtId="0" fontId="10" fillId="0" borderId="26" xfId="0" applyFont="1" applyBorder="1" applyAlignment="1">
      <alignment horizontal="center" wrapText="1"/>
    </xf>
    <xf numFmtId="0" fontId="10" fillId="0" borderId="8" xfId="0" applyFont="1" applyBorder="1" applyAlignment="1">
      <alignment horizontal="center" vertical="center" wrapText="1"/>
    </xf>
    <xf numFmtId="0" fontId="9" fillId="0" borderId="114" xfId="0" applyFont="1" applyBorder="1" applyAlignment="1">
      <alignment horizontal="right" vertical="center" wrapText="1"/>
    </xf>
    <xf numFmtId="0" fontId="7" fillId="0" borderId="98" xfId="0" applyFont="1" applyBorder="1" applyAlignment="1">
      <alignment vertical="center" wrapText="1"/>
    </xf>
    <xf numFmtId="0" fontId="4" fillId="0" borderId="98" xfId="0" applyFont="1" applyBorder="1" applyAlignment="1">
      <alignment vertical="center" wrapText="1"/>
    </xf>
    <xf numFmtId="0" fontId="4" fillId="0" borderId="98" xfId="0" applyFont="1" applyBorder="1" applyAlignment="1">
      <alignment horizontal="left" vertical="center" wrapText="1" indent="2"/>
    </xf>
    <xf numFmtId="3" fontId="21" fillId="36" borderId="99" xfId="0" applyNumberFormat="1" applyFont="1" applyFill="1" applyBorder="1" applyAlignment="1">
      <alignment vertical="center" wrapText="1"/>
    </xf>
    <xf numFmtId="3" fontId="21" fillId="36" borderId="21" xfId="0" applyNumberFormat="1" applyFont="1" applyFill="1" applyBorder="1" applyAlignment="1">
      <alignment vertical="center" wrapText="1"/>
    </xf>
    <xf numFmtId="3" fontId="21" fillId="0" borderId="99" xfId="0" applyNumberFormat="1" applyFont="1" applyBorder="1" applyAlignment="1">
      <alignment vertical="center" wrapText="1"/>
    </xf>
    <xf numFmtId="3" fontId="21" fillId="0" borderId="21" xfId="0" applyNumberFormat="1" applyFont="1" applyBorder="1" applyAlignment="1">
      <alignment vertical="center" wrapText="1"/>
    </xf>
    <xf numFmtId="3" fontId="21" fillId="36" borderId="25" xfId="0" applyNumberFormat="1" applyFont="1" applyFill="1" applyBorder="1" applyAlignment="1">
      <alignment vertical="center" wrapText="1"/>
    </xf>
    <xf numFmtId="3" fontId="21" fillId="36" borderId="37" xfId="0" applyNumberFormat="1" applyFont="1" applyFill="1" applyBorder="1" applyAlignment="1">
      <alignment vertical="center" wrapText="1"/>
    </xf>
    <xf numFmtId="0" fontId="6" fillId="0" borderId="23" xfId="0" applyFont="1" applyBorder="1" applyAlignment="1">
      <alignment vertical="center" wrapText="1"/>
    </xf>
    <xf numFmtId="0" fontId="4" fillId="0" borderId="112" xfId="0" applyFont="1" applyBorder="1"/>
    <xf numFmtId="0" fontId="4" fillId="0" borderId="24" xfId="0" applyFont="1" applyBorder="1"/>
    <xf numFmtId="0" fontId="9" fillId="0" borderId="112" xfId="0" applyFont="1" applyBorder="1"/>
    <xf numFmtId="0" fontId="10" fillId="0" borderId="18" xfId="0" applyFont="1" applyBorder="1" applyAlignment="1">
      <alignment horizontal="center"/>
    </xf>
    <xf numFmtId="0" fontId="10" fillId="0" borderId="112" xfId="0" applyFont="1" applyBorder="1" applyAlignment="1">
      <alignment horizontal="center" vertical="center" wrapText="1"/>
    </xf>
    <xf numFmtId="0" fontId="2" fillId="0" borderId="17" xfId="0" applyFont="1" applyBorder="1" applyAlignment="1">
      <alignment horizontal="left" vertical="center" wrapText="1" indent="1"/>
    </xf>
    <xf numFmtId="0" fontId="2" fillId="0" borderId="18" xfId="0" applyFont="1" applyBorder="1" applyAlignment="1">
      <alignment horizontal="left" vertical="center" wrapText="1" indent="1"/>
    </xf>
    <xf numFmtId="0" fontId="9" fillId="0" borderId="114" xfId="0" applyFont="1" applyBorder="1" applyAlignment="1">
      <alignment horizontal="center" vertical="center" wrapText="1"/>
    </xf>
    <xf numFmtId="0" fontId="15" fillId="0" borderId="98" xfId="0" applyFont="1" applyBorder="1" applyAlignment="1">
      <alignment horizontal="center" vertical="center" wrapText="1"/>
    </xf>
    <xf numFmtId="0" fontId="16" fillId="0" borderId="98" xfId="0" applyFont="1" applyBorder="1" applyAlignment="1">
      <alignment horizontal="left" vertical="center" wrapText="1"/>
    </xf>
    <xf numFmtId="193" fontId="7" fillId="0" borderId="98" xfId="0" applyNumberFormat="1" applyFont="1" applyBorder="1" applyAlignment="1" applyProtection="1">
      <alignment vertical="center" wrapText="1"/>
      <protection locked="0"/>
    </xf>
    <xf numFmtId="193" fontId="7" fillId="0" borderId="98" xfId="0" applyNumberFormat="1" applyFont="1" applyBorder="1" applyAlignment="1" applyProtection="1">
      <alignment horizontal="right" vertical="center" wrapText="1"/>
      <protection locked="0"/>
    </xf>
    <xf numFmtId="0" fontId="9" fillId="2" borderId="114" xfId="0" applyFont="1" applyFill="1" applyBorder="1" applyAlignment="1">
      <alignment horizontal="right" vertical="center"/>
    </xf>
    <xf numFmtId="0" fontId="9" fillId="2" borderId="98" xfId="0" applyFont="1" applyFill="1" applyBorder="1" applyAlignment="1">
      <alignment vertical="center"/>
    </xf>
    <xf numFmtId="193" fontId="9" fillId="2" borderId="98" xfId="0" applyNumberFormat="1" applyFont="1" applyFill="1" applyBorder="1" applyAlignment="1" applyProtection="1">
      <alignment vertical="center"/>
      <protection locked="0"/>
    </xf>
    <xf numFmtId="0" fontId="15" fillId="0" borderId="114" xfId="0" applyFont="1" applyBorder="1" applyAlignment="1">
      <alignment horizontal="center" vertical="center" wrapText="1"/>
    </xf>
    <xf numFmtId="14" fontId="4" fillId="0" borderId="0" xfId="0" applyNumberFormat="1" applyFont="1"/>
    <xf numFmtId="10" fontId="4" fillId="0" borderId="98" xfId="20961" applyNumberFormat="1" applyFont="1" applyFill="1" applyBorder="1" applyAlignment="1" applyProtection="1">
      <alignment horizontal="right" vertical="center" wrapText="1"/>
      <protection locked="0"/>
    </xf>
    <xf numFmtId="0" fontId="4" fillId="3" borderId="54" xfId="0" applyFont="1" applyFill="1" applyBorder="1"/>
    <xf numFmtId="0" fontId="4" fillId="3" borderId="117" xfId="0" applyFont="1" applyFill="1" applyBorder="1" applyAlignment="1">
      <alignment wrapText="1"/>
    </xf>
    <xf numFmtId="0" fontId="4" fillId="3" borderId="118" xfId="0" applyFont="1" applyFill="1" applyBorder="1"/>
    <xf numFmtId="0" fontId="6" fillId="3" borderId="11" xfId="0" applyFont="1" applyFill="1" applyBorder="1" applyAlignment="1">
      <alignment horizontal="center" wrapText="1"/>
    </xf>
    <xf numFmtId="0" fontId="4" fillId="0" borderId="98" xfId="0" applyFont="1" applyBorder="1" applyAlignment="1">
      <alignment horizontal="center"/>
    </xf>
    <xf numFmtId="0" fontId="4" fillId="3" borderId="63" xfId="0" applyFont="1" applyFill="1" applyBorder="1"/>
    <xf numFmtId="0" fontId="6" fillId="3" borderId="0" xfId="0" applyFont="1" applyFill="1" applyAlignment="1">
      <alignment horizontal="center" wrapText="1"/>
    </xf>
    <xf numFmtId="0" fontId="4" fillId="3" borderId="0" xfId="0" applyFont="1" applyFill="1" applyAlignment="1">
      <alignment horizontal="center"/>
    </xf>
    <xf numFmtId="0" fontId="4" fillId="3" borderId="92" xfId="0" applyFont="1" applyFill="1" applyBorder="1" applyAlignment="1">
      <alignment horizontal="center" vertical="center" wrapText="1"/>
    </xf>
    <xf numFmtId="0" fontId="4" fillId="0" borderId="114" xfId="0" applyFont="1" applyBorder="1"/>
    <xf numFmtId="0" fontId="4" fillId="0" borderId="98" xfId="0" applyFont="1" applyBorder="1" applyAlignment="1">
      <alignment wrapText="1"/>
    </xf>
    <xf numFmtId="164" fontId="4" fillId="0" borderId="98" xfId="7" applyNumberFormat="1" applyFont="1" applyBorder="1"/>
    <xf numFmtId="164" fontId="4" fillId="0" borderId="112" xfId="7" applyNumberFormat="1" applyFont="1" applyBorder="1"/>
    <xf numFmtId="0" fontId="14" fillId="0" borderId="98" xfId="0" applyFont="1" applyBorder="1" applyAlignment="1">
      <alignment horizontal="left" wrapText="1" indent="2"/>
    </xf>
    <xf numFmtId="169" fontId="26" fillId="37" borderId="98" xfId="20" applyBorder="1"/>
    <xf numFmtId="164" fontId="4" fillId="0" borderId="98" xfId="7" applyNumberFormat="1" applyFont="1" applyBorder="1" applyAlignment="1">
      <alignment vertical="center"/>
    </xf>
    <xf numFmtId="0" fontId="6" fillId="0" borderId="114" xfId="0" applyFont="1" applyBorder="1"/>
    <xf numFmtId="0" fontId="6" fillId="0" borderId="98" xfId="0" applyFont="1" applyBorder="1" applyAlignment="1">
      <alignment wrapText="1"/>
    </xf>
    <xf numFmtId="164" fontId="6" fillId="0" borderId="112" xfId="7" applyNumberFormat="1" applyFont="1" applyBorder="1"/>
    <xf numFmtId="0" fontId="3" fillId="3" borderId="63" xfId="0" applyFont="1" applyFill="1" applyBorder="1" applyAlignment="1">
      <alignment horizontal="left"/>
    </xf>
    <xf numFmtId="164" fontId="4" fillId="3" borderId="0" xfId="7" applyNumberFormat="1" applyFont="1" applyFill="1" applyBorder="1"/>
    <xf numFmtId="164" fontId="4" fillId="3" borderId="0" xfId="7" applyNumberFormat="1" applyFont="1" applyFill="1" applyBorder="1" applyAlignment="1">
      <alignment vertical="center"/>
    </xf>
    <xf numFmtId="164" fontId="4" fillId="3" borderId="92" xfId="7" applyNumberFormat="1" applyFont="1" applyFill="1" applyBorder="1"/>
    <xf numFmtId="0" fontId="14" fillId="0" borderId="98" xfId="0" applyFont="1" applyBorder="1" applyAlignment="1">
      <alignment horizontal="left" wrapText="1" indent="4"/>
    </xf>
    <xf numFmtId="0" fontId="4" fillId="3" borderId="0" xfId="0" applyFont="1" applyFill="1" applyAlignment="1">
      <alignment wrapText="1"/>
    </xf>
    <xf numFmtId="0" fontId="4" fillId="3" borderId="0" xfId="0" applyFont="1" applyFill="1"/>
    <xf numFmtId="0" fontId="4" fillId="3" borderId="92" xfId="0" applyFont="1" applyFill="1" applyBorder="1"/>
    <xf numFmtId="0" fontId="6" fillId="0" borderId="22" xfId="0" applyFont="1" applyBorder="1"/>
    <xf numFmtId="0" fontId="6" fillId="0" borderId="23" xfId="0" applyFont="1" applyBorder="1" applyAlignment="1">
      <alignment wrapText="1"/>
    </xf>
    <xf numFmtId="169" fontId="26" fillId="37" borderId="115" xfId="20" applyBorder="1"/>
    <xf numFmtId="10" fontId="6" fillId="0" borderId="24" xfId="20961" applyNumberFormat="1" applyFont="1" applyBorder="1"/>
    <xf numFmtId="0" fontId="9" fillId="2" borderId="106" xfId="0" applyFont="1" applyFill="1" applyBorder="1" applyAlignment="1">
      <alignment horizontal="right" vertical="center"/>
    </xf>
    <xf numFmtId="0" fontId="9" fillId="2" borderId="94" xfId="0" applyFont="1" applyFill="1" applyBorder="1" applyAlignment="1">
      <alignment vertical="center"/>
    </xf>
    <xf numFmtId="193" fontId="9" fillId="2" borderId="94" xfId="0" applyNumberFormat="1" applyFont="1" applyFill="1" applyBorder="1" applyAlignment="1" applyProtection="1">
      <alignment vertical="center"/>
      <protection locked="0"/>
    </xf>
    <xf numFmtId="0" fontId="9" fillId="0" borderId="98" xfId="0" applyFont="1" applyBorder="1" applyAlignment="1">
      <alignment horizontal="left" vertical="center" wrapText="1"/>
    </xf>
    <xf numFmtId="0" fontId="6" fillId="3" borderId="0" xfId="0" applyFont="1" applyFill="1" applyAlignment="1">
      <alignment horizontal="center"/>
    </xf>
    <xf numFmtId="0" fontId="106" fillId="0" borderId="86" xfId="0" applyFont="1" applyBorder="1" applyAlignment="1">
      <alignment horizontal="left" vertical="center"/>
    </xf>
    <xf numFmtId="0" fontId="106" fillId="0" borderId="84" xfId="0" applyFont="1" applyBorder="1" applyAlignment="1">
      <alignment vertical="center" wrapText="1"/>
    </xf>
    <xf numFmtId="0" fontId="106" fillId="0" borderId="84" xfId="0" applyFont="1" applyBorder="1" applyAlignment="1">
      <alignment horizontal="left" vertical="center" wrapText="1"/>
    </xf>
    <xf numFmtId="0" fontId="116" fillId="0" borderId="0" xfId="11" applyFont="1"/>
    <xf numFmtId="0" fontId="117" fillId="0" borderId="0" xfId="0" applyFont="1"/>
    <xf numFmtId="0" fontId="118" fillId="0" borderId="0" xfId="11" applyFont="1"/>
    <xf numFmtId="14" fontId="117" fillId="0" borderId="0" xfId="0" applyNumberFormat="1" applyFont="1"/>
    <xf numFmtId="0" fontId="117" fillId="0" borderId="0" xfId="0" applyFont="1" applyAlignment="1">
      <alignment wrapText="1"/>
    </xf>
    <xf numFmtId="0" fontId="120" fillId="0" borderId="0" xfId="0" applyFont="1"/>
    <xf numFmtId="0" fontId="117" fillId="0" borderId="0" xfId="0" applyFont="1" applyAlignment="1">
      <alignment horizontal="left"/>
    </xf>
    <xf numFmtId="0" fontId="119" fillId="0" borderId="128" xfId="0" applyFont="1" applyBorder="1" applyAlignment="1">
      <alignment horizontal="left" vertical="center" wrapText="1"/>
    </xf>
    <xf numFmtId="0" fontId="125" fillId="0" borderId="0" xfId="0" applyFont="1"/>
    <xf numFmtId="49" fontId="106" fillId="0" borderId="98" xfId="0" applyNumberFormat="1" applyFont="1" applyBorder="1" applyAlignment="1">
      <alignment horizontal="right" vertical="center"/>
    </xf>
    <xf numFmtId="0" fontId="126" fillId="0" borderId="0" xfId="0" applyFont="1"/>
    <xf numFmtId="0" fontId="117" fillId="0" borderId="0" xfId="0" applyFont="1" applyAlignment="1">
      <alignment horizontal="left" indent="1"/>
    </xf>
    <xf numFmtId="0" fontId="117" fillId="0" borderId="0" xfId="0" applyFont="1" applyAlignment="1">
      <alignment horizontal="left" indent="2"/>
    </xf>
    <xf numFmtId="49" fontId="117" fillId="0" borderId="0" xfId="0" applyNumberFormat="1" applyFont="1" applyAlignment="1">
      <alignment horizontal="left" indent="3"/>
    </xf>
    <xf numFmtId="49" fontId="117" fillId="0" borderId="0" xfId="0" applyNumberFormat="1" applyFont="1" applyAlignment="1">
      <alignment horizontal="left" indent="1"/>
    </xf>
    <xf numFmtId="49" fontId="117" fillId="0" borderId="0" xfId="0" applyNumberFormat="1" applyFont="1" applyAlignment="1">
      <alignment horizontal="left" wrapText="1" indent="2"/>
    </xf>
    <xf numFmtId="49" fontId="117" fillId="0" borderId="0" xfId="0" applyNumberFormat="1" applyFont="1" applyAlignment="1">
      <alignment horizontal="left" wrapText="1" indent="3"/>
    </xf>
    <xf numFmtId="0" fontId="117" fillId="0" borderId="0" xfId="0" applyFont="1" applyAlignment="1">
      <alignment horizontal="left" wrapText="1" indent="1"/>
    </xf>
    <xf numFmtId="0" fontId="117" fillId="0" borderId="0" xfId="0" applyFont="1" applyAlignment="1">
      <alignment horizontal="left" vertical="top" wrapText="1"/>
    </xf>
    <xf numFmtId="193" fontId="7" fillId="3" borderId="112" xfId="2" applyNumberFormat="1" applyFont="1" applyFill="1" applyBorder="1" applyAlignment="1" applyProtection="1">
      <alignment vertical="top" wrapText="1"/>
      <protection locked="0"/>
    </xf>
    <xf numFmtId="0" fontId="9" fillId="0" borderId="98" xfId="0" applyFont="1" applyBorder="1" applyAlignment="1">
      <alignment horizontal="center" vertical="center" wrapText="1"/>
    </xf>
    <xf numFmtId="0" fontId="3" fillId="0" borderId="98" xfId="0" applyFont="1" applyBorder="1" applyAlignment="1">
      <alignment horizontal="center" vertical="center"/>
    </xf>
    <xf numFmtId="0" fontId="130" fillId="3" borderId="98" xfId="21414" applyFont="1" applyFill="1" applyBorder="1" applyAlignment="1">
      <alignment horizontal="left" vertical="center" wrapText="1"/>
    </xf>
    <xf numFmtId="0" fontId="0" fillId="0" borderId="98" xfId="0" applyBorder="1"/>
    <xf numFmtId="0" fontId="0" fillId="36" borderId="98" xfId="0" applyFill="1" applyBorder="1"/>
    <xf numFmtId="0" fontId="131" fillId="0" borderId="98" xfId="21414" applyFont="1" applyBorder="1" applyAlignment="1">
      <alignment horizontal="left" vertical="center" wrapText="1" indent="1"/>
    </xf>
    <xf numFmtId="0" fontId="132" fillId="3" borderId="98" xfId="21414" applyFont="1" applyFill="1" applyBorder="1" applyAlignment="1">
      <alignment horizontal="left" vertical="center" wrapText="1"/>
    </xf>
    <xf numFmtId="0" fontId="131" fillId="3" borderId="98" xfId="21414" applyFont="1" applyFill="1" applyBorder="1" applyAlignment="1">
      <alignment horizontal="left" vertical="center" wrapText="1" indent="1"/>
    </xf>
    <xf numFmtId="0" fontId="130" fillId="0" borderId="135" xfId="0" applyFont="1" applyBorder="1" applyAlignment="1">
      <alignment horizontal="left" vertical="center" wrapText="1"/>
    </xf>
    <xf numFmtId="0" fontId="132" fillId="0" borderId="135" xfId="0" applyFont="1" applyBorder="1" applyAlignment="1">
      <alignment horizontal="left" vertical="center" wrapText="1"/>
    </xf>
    <xf numFmtId="0" fontId="133" fillId="3" borderId="135" xfId="0" applyFont="1" applyFill="1" applyBorder="1" applyAlignment="1">
      <alignment horizontal="left" vertical="center" wrapText="1" indent="1"/>
    </xf>
    <xf numFmtId="0" fontId="132" fillId="3" borderId="135" xfId="0" applyFont="1" applyFill="1" applyBorder="1" applyAlignment="1">
      <alignment horizontal="left" vertical="center" wrapText="1"/>
    </xf>
    <xf numFmtId="0" fontId="132" fillId="3" borderId="136" xfId="0" applyFont="1" applyFill="1" applyBorder="1" applyAlignment="1">
      <alignment horizontal="left" vertical="center" wrapText="1"/>
    </xf>
    <xf numFmtId="0" fontId="133" fillId="0" borderId="135" xfId="0" applyFont="1" applyBorder="1" applyAlignment="1">
      <alignment horizontal="left" vertical="center" wrapText="1" indent="1"/>
    </xf>
    <xf numFmtId="0" fontId="133" fillId="0" borderId="98" xfId="21414" applyFont="1" applyBorder="1" applyAlignment="1">
      <alignment horizontal="left" vertical="center" wrapText="1" indent="1"/>
    </xf>
    <xf numFmtId="0" fontId="132" fillId="0" borderId="98" xfId="21414" applyFont="1" applyBorder="1" applyAlignment="1">
      <alignment horizontal="left" vertical="center" wrapText="1"/>
    </xf>
    <xf numFmtId="0" fontId="134" fillId="0" borderId="98" xfId="21414" applyFont="1" applyBorder="1" applyAlignment="1">
      <alignment horizontal="center" vertical="center" wrapText="1"/>
    </xf>
    <xf numFmtId="0" fontId="132" fillId="3" borderId="137" xfId="0" applyFont="1" applyFill="1" applyBorder="1" applyAlignment="1">
      <alignment horizontal="left" vertical="center" wrapText="1"/>
    </xf>
    <xf numFmtId="0" fontId="0" fillId="0" borderId="138" xfId="0" applyBorder="1"/>
    <xf numFmtId="0" fontId="0" fillId="36" borderId="138" xfId="0" applyFill="1" applyBorder="1"/>
    <xf numFmtId="0" fontId="131" fillId="3" borderId="138" xfId="21414" applyFont="1" applyFill="1" applyBorder="1" applyAlignment="1">
      <alignment horizontal="left" vertical="center" wrapText="1" indent="1"/>
    </xf>
    <xf numFmtId="0" fontId="131" fillId="3" borderId="135" xfId="0" applyFont="1" applyFill="1" applyBorder="1" applyAlignment="1">
      <alignment horizontal="left" vertical="center" wrapText="1" indent="1"/>
    </xf>
    <xf numFmtId="0" fontId="131" fillId="0" borderId="138" xfId="21414" applyFont="1" applyBorder="1" applyAlignment="1">
      <alignment horizontal="left" vertical="center" wrapText="1" indent="1"/>
    </xf>
    <xf numFmtId="0" fontId="131" fillId="0" borderId="135" xfId="0" applyFont="1" applyBorder="1" applyAlignment="1">
      <alignment horizontal="left" vertical="center" wrapText="1" indent="1"/>
    </xf>
    <xf numFmtId="0" fontId="131" fillId="0" borderId="136" xfId="0" applyFont="1" applyBorder="1" applyAlignment="1">
      <alignment horizontal="left" vertical="center" wrapText="1" indent="1"/>
    </xf>
    <xf numFmtId="0" fontId="132" fillId="0" borderId="138" xfId="21414" applyFont="1" applyBorder="1" applyAlignment="1">
      <alignment horizontal="left" vertical="center" wrapText="1"/>
    </xf>
    <xf numFmtId="0" fontId="132" fillId="3" borderId="138" xfId="21414" applyFont="1" applyFill="1" applyBorder="1" applyAlignment="1">
      <alignment horizontal="left" vertical="center" wrapText="1"/>
    </xf>
    <xf numFmtId="0" fontId="134" fillId="0" borderId="138" xfId="21414" applyFont="1" applyBorder="1" applyAlignment="1">
      <alignment horizontal="center" vertical="center" wrapText="1"/>
    </xf>
    <xf numFmtId="0" fontId="135" fillId="0" borderId="138" xfId="0" applyFont="1" applyBorder="1" applyAlignment="1">
      <alignment horizontal="left"/>
    </xf>
    <xf numFmtId="0" fontId="132" fillId="0" borderId="138" xfId="0" applyFont="1" applyBorder="1" applyAlignment="1">
      <alignment horizontal="left" vertical="center" wrapText="1"/>
    </xf>
    <xf numFmtId="0" fontId="0" fillId="0" borderId="0" xfId="0" applyAlignment="1">
      <alignment horizontal="left" vertical="center"/>
    </xf>
    <xf numFmtId="0" fontId="9" fillId="0" borderId="138" xfId="0" applyFont="1" applyBorder="1" applyAlignment="1">
      <alignment horizontal="center" vertical="center" wrapText="1"/>
    </xf>
    <xf numFmtId="0" fontId="132" fillId="0" borderId="143" xfId="0" applyFont="1" applyBorder="1" applyAlignment="1">
      <alignment horizontal="justify" vertical="center" wrapText="1"/>
    </xf>
    <xf numFmtId="0" fontId="131" fillId="0" borderId="137" xfId="0" applyFont="1" applyBorder="1" applyAlignment="1">
      <alignment horizontal="left" vertical="center" wrapText="1" indent="1"/>
    </xf>
    <xf numFmtId="0" fontId="132" fillId="0" borderId="135" xfId="0" applyFont="1" applyBorder="1" applyAlignment="1">
      <alignment horizontal="justify" vertical="center" wrapText="1"/>
    </xf>
    <xf numFmtId="0" fontId="130" fillId="0" borderId="135" xfId="0" applyFont="1" applyBorder="1" applyAlignment="1">
      <alignment horizontal="justify" vertical="center" wrapText="1"/>
    </xf>
    <xf numFmtId="0" fontId="132" fillId="3" borderId="135" xfId="0" applyFont="1" applyFill="1" applyBorder="1" applyAlignment="1">
      <alignment horizontal="justify" vertical="center" wrapText="1"/>
    </xf>
    <xf numFmtId="0" fontId="132" fillId="0" borderId="136" xfId="0" applyFont="1" applyBorder="1" applyAlignment="1">
      <alignment horizontal="justify" vertical="center" wrapText="1"/>
    </xf>
    <xf numFmtId="0" fontId="132" fillId="0" borderId="137" xfId="0" applyFont="1" applyBorder="1" applyAlignment="1">
      <alignment horizontal="justify" vertical="center" wrapText="1"/>
    </xf>
    <xf numFmtId="0" fontId="132" fillId="0" borderId="138" xfId="21414" applyFont="1" applyBorder="1" applyAlignment="1">
      <alignment horizontal="justify" vertical="center" wrapText="1"/>
    </xf>
    <xf numFmtId="0" fontId="133" fillId="0" borderId="129" xfId="0" applyFont="1" applyBorder="1" applyAlignment="1">
      <alignment horizontal="left" vertical="center" wrapText="1" indent="1"/>
    </xf>
    <xf numFmtId="0" fontId="130" fillId="0" borderId="135" xfId="0" applyFont="1" applyBorder="1" applyAlignment="1">
      <alignment vertical="center" wrapText="1"/>
    </xf>
    <xf numFmtId="0" fontId="132" fillId="0" borderId="135" xfId="0" applyFont="1" applyBorder="1" applyAlignment="1">
      <alignment vertical="center" wrapText="1"/>
    </xf>
    <xf numFmtId="0" fontId="132" fillId="0" borderId="138" xfId="21414" applyFont="1" applyBorder="1" applyAlignment="1">
      <alignment vertical="center" wrapText="1"/>
    </xf>
    <xf numFmtId="0" fontId="9" fillId="0" borderId="112" xfId="0" applyFont="1" applyBorder="1" applyAlignment="1">
      <alignment horizontal="center" vertical="center" wrapText="1"/>
    </xf>
    <xf numFmtId="0" fontId="0" fillId="0" borderId="138" xfId="0" applyBorder="1" applyAlignment="1">
      <alignment horizontal="center"/>
    </xf>
    <xf numFmtId="0" fontId="15" fillId="83" borderId="138" xfId="0" applyFont="1" applyFill="1" applyBorder="1" applyAlignment="1">
      <alignment vertical="center" wrapText="1"/>
    </xf>
    <xf numFmtId="193" fontId="9" fillId="0" borderId="138" xfId="0" applyNumberFormat="1" applyFont="1" applyBorder="1" applyAlignment="1">
      <alignment horizontal="right"/>
    </xf>
    <xf numFmtId="193" fontId="9" fillId="36" borderId="138" xfId="0" applyNumberFormat="1" applyFont="1" applyFill="1" applyBorder="1" applyAlignment="1">
      <alignment horizontal="right"/>
    </xf>
    <xf numFmtId="193" fontId="9" fillId="36" borderId="112" xfId="0" applyNumberFormat="1" applyFont="1" applyFill="1" applyBorder="1" applyAlignment="1">
      <alignment horizontal="right"/>
    </xf>
    <xf numFmtId="0" fontId="15" fillId="0" borderId="138" xfId="0" applyFont="1" applyBorder="1" applyAlignment="1">
      <alignment vertical="center" wrapText="1"/>
    </xf>
    <xf numFmtId="0" fontId="7" fillId="0" borderId="138" xfId="0" applyFont="1" applyBorder="1" applyAlignment="1">
      <alignment horizontal="left" vertical="center" wrapText="1" indent="1"/>
    </xf>
    <xf numFmtId="0" fontId="3" fillId="0" borderId="138" xfId="0" applyFont="1" applyBorder="1" applyAlignment="1">
      <alignment vertical="center"/>
    </xf>
    <xf numFmtId="0" fontId="136" fillId="0" borderId="138" xfId="0" applyFont="1" applyBorder="1" applyAlignment="1" applyProtection="1">
      <alignment horizontal="left" vertical="center" indent="1"/>
      <protection locked="0"/>
    </xf>
    <xf numFmtId="0" fontId="137" fillId="0" borderId="138" xfId="0" applyFont="1" applyBorder="1" applyAlignment="1" applyProtection="1">
      <alignment horizontal="left" vertical="center" indent="3"/>
      <protection locked="0"/>
    </xf>
    <xf numFmtId="0" fontId="138" fillId="0" borderId="138" xfId="0" applyFont="1" applyBorder="1" applyAlignment="1" applyProtection="1">
      <alignment horizontal="left" vertical="center" indent="3"/>
      <protection locked="0"/>
    </xf>
    <xf numFmtId="0" fontId="3" fillId="0" borderId="138" xfId="0" applyFont="1" applyBorder="1"/>
    <xf numFmtId="0" fontId="0" fillId="0" borderId="0" xfId="0" applyAlignment="1">
      <alignment horizontal="center"/>
    </xf>
    <xf numFmtId="193" fontId="9" fillId="0" borderId="0" xfId="0" applyNumberFormat="1" applyFont="1" applyAlignment="1">
      <alignment horizontal="right"/>
    </xf>
    <xf numFmtId="49" fontId="106" fillId="0" borderId="138" xfId="0" applyNumberFormat="1" applyFont="1" applyBorder="1" applyAlignment="1">
      <alignment horizontal="right" vertical="center"/>
    </xf>
    <xf numFmtId="0" fontId="0" fillId="0" borderId="138" xfId="0" applyBorder="1" applyAlignment="1">
      <alignment horizontal="center" vertical="center"/>
    </xf>
    <xf numFmtId="43" fontId="4" fillId="0" borderId="138" xfId="7" applyFont="1" applyFill="1" applyBorder="1" applyAlignment="1">
      <alignment vertical="center" wrapText="1"/>
    </xf>
    <xf numFmtId="43" fontId="4" fillId="0" borderId="98" xfId="7" applyFont="1" applyBorder="1" applyAlignment="1">
      <alignment vertical="center"/>
    </xf>
    <xf numFmtId="43" fontId="4" fillId="0" borderId="138" xfId="7" applyFont="1" applyBorder="1" applyAlignment="1">
      <alignment vertical="center"/>
    </xf>
    <xf numFmtId="0" fontId="0" fillId="0" borderId="142" xfId="0" applyBorder="1" applyAlignment="1">
      <alignment horizontal="center"/>
    </xf>
    <xf numFmtId="0" fontId="131" fillId="0" borderId="142" xfId="21414" applyFont="1" applyBorder="1" applyAlignment="1">
      <alignment horizontal="left" vertical="center" wrapText="1" indent="1"/>
    </xf>
    <xf numFmtId="0" fontId="131" fillId="3" borderId="138" xfId="0" applyFont="1" applyFill="1" applyBorder="1" applyAlignment="1">
      <alignment horizontal="left" vertical="center" wrapText="1" indent="1"/>
    </xf>
    <xf numFmtId="167" fontId="23" fillId="0" borderId="138" xfId="0" applyNumberFormat="1" applyFont="1" applyBorder="1" applyAlignment="1">
      <alignment horizontal="center"/>
    </xf>
    <xf numFmtId="0" fontId="23" fillId="0" borderId="138" xfId="0" applyFont="1" applyBorder="1"/>
    <xf numFmtId="0" fontId="131" fillId="0" borderId="138" xfId="0" applyFont="1" applyBorder="1" applyAlignment="1">
      <alignment horizontal="left" vertical="center" wrapText="1" indent="1"/>
    </xf>
    <xf numFmtId="0" fontId="133" fillId="3" borderId="138" xfId="0" applyFont="1" applyFill="1" applyBorder="1" applyAlignment="1">
      <alignment horizontal="left" vertical="center" wrapText="1" indent="1"/>
    </xf>
    <xf numFmtId="0" fontId="133" fillId="0" borderId="138" xfId="0" applyFont="1" applyBorder="1" applyAlignment="1">
      <alignment horizontal="left" vertical="center" wrapText="1" indent="1"/>
    </xf>
    <xf numFmtId="167" fontId="22" fillId="0" borderId="56" xfId="0" applyNumberFormat="1" applyFont="1" applyBorder="1" applyAlignment="1">
      <alignment horizontal="center"/>
    </xf>
    <xf numFmtId="167" fontId="18" fillId="0" borderId="58" xfId="0" applyNumberFormat="1" applyFont="1" applyBorder="1" applyAlignment="1">
      <alignment horizontal="center"/>
    </xf>
    <xf numFmtId="193" fontId="23" fillId="0" borderId="12" xfId="0" applyNumberFormat="1" applyFont="1" applyBorder="1" applyAlignment="1">
      <alignment horizontal="center" vertical="center"/>
    </xf>
    <xf numFmtId="193" fontId="19" fillId="0" borderId="12" xfId="0" applyNumberFormat="1" applyFont="1" applyBorder="1" applyAlignment="1">
      <alignment horizontal="center" vertical="center"/>
    </xf>
    <xf numFmtId="193" fontId="23" fillId="0" borderId="13" xfId="0" applyNumberFormat="1" applyFont="1" applyBorder="1" applyAlignment="1">
      <alignment horizontal="center" vertical="center"/>
    </xf>
    <xf numFmtId="193" fontId="22" fillId="0" borderId="14" xfId="0" applyNumberFormat="1" applyFont="1" applyBorder="1" applyAlignment="1">
      <alignment horizontal="center" vertical="center"/>
    </xf>
    <xf numFmtId="193" fontId="23" fillId="0" borderId="138" xfId="0" applyNumberFormat="1" applyFont="1" applyBorder="1" applyAlignment="1">
      <alignment horizontal="center" vertical="center"/>
    </xf>
    <xf numFmtId="0" fontId="23" fillId="0" borderId="138" xfId="0" applyFont="1" applyBorder="1" applyAlignment="1">
      <alignment horizontal="center"/>
    </xf>
    <xf numFmtId="0" fontId="23" fillId="0" borderId="138" xfId="0" applyFont="1" applyBorder="1" applyAlignment="1">
      <alignment horizontal="center" vertical="center"/>
    </xf>
    <xf numFmtId="193" fontId="22" fillId="0" borderId="30" xfId="0" applyNumberFormat="1" applyFont="1" applyBorder="1" applyAlignment="1">
      <alignment horizontal="center" vertical="center"/>
    </xf>
    <xf numFmtId="193" fontId="104" fillId="0" borderId="12" xfId="0" applyNumberFormat="1" applyFont="1" applyBorder="1" applyAlignment="1">
      <alignment horizontal="center" vertical="center"/>
    </xf>
    <xf numFmtId="193" fontId="22" fillId="0" borderId="12" xfId="0" applyNumberFormat="1" applyFont="1" applyBorder="1" applyAlignment="1">
      <alignment horizontal="center" vertical="center"/>
    </xf>
    <xf numFmtId="193" fontId="22" fillId="0" borderId="15" xfId="0" applyNumberFormat="1" applyFont="1" applyBorder="1" applyAlignment="1">
      <alignment horizontal="center" vertical="center"/>
    </xf>
    <xf numFmtId="193" fontId="22" fillId="0" borderId="13" xfId="0" applyNumberFormat="1" applyFont="1" applyBorder="1" applyAlignment="1">
      <alignment horizontal="center" vertical="center"/>
    </xf>
    <xf numFmtId="193" fontId="22" fillId="0" borderId="138" xfId="0" applyNumberFormat="1" applyFont="1" applyBorder="1" applyAlignment="1">
      <alignment horizontal="center" vertical="center"/>
    </xf>
    <xf numFmtId="0" fontId="22" fillId="0" borderId="138" xfId="0" applyFont="1" applyBorder="1" applyAlignment="1">
      <alignment horizontal="center" vertical="center"/>
    </xf>
    <xf numFmtId="0" fontId="120" fillId="0" borderId="138" xfId="0" applyFont="1" applyBorder="1"/>
    <xf numFmtId="49" fontId="122" fillId="0" borderId="138" xfId="5" applyNumberFormat="1" applyFont="1" applyBorder="1" applyAlignment="1" applyProtection="1">
      <alignment horizontal="right" vertical="center"/>
      <protection locked="0"/>
    </xf>
    <xf numFmtId="0" fontId="121" fillId="3" borderId="138" xfId="13" applyFont="1" applyFill="1" applyBorder="1" applyAlignment="1" applyProtection="1">
      <alignment horizontal="left" vertical="center" wrapText="1"/>
      <protection locked="0"/>
    </xf>
    <xf numFmtId="49" fontId="121" fillId="3" borderId="138" xfId="5" applyNumberFormat="1" applyFont="1" applyFill="1" applyBorder="1" applyAlignment="1" applyProtection="1">
      <alignment horizontal="right" vertical="center"/>
      <protection locked="0"/>
    </xf>
    <xf numFmtId="0" fontId="121" fillId="0" borderId="138" xfId="13" applyFont="1" applyBorder="1" applyAlignment="1" applyProtection="1">
      <alignment horizontal="left" vertical="center" wrapText="1"/>
      <protection locked="0"/>
    </xf>
    <xf numFmtId="49" fontId="121" fillId="0" borderId="138" xfId="5" applyNumberFormat="1" applyFont="1" applyBorder="1" applyAlignment="1" applyProtection="1">
      <alignment horizontal="right" vertical="center"/>
      <protection locked="0"/>
    </xf>
    <xf numFmtId="0" fontId="123" fillId="0" borderId="138" xfId="13" applyFont="1" applyBorder="1" applyAlignment="1" applyProtection="1">
      <alignment horizontal="left" vertical="center" wrapText="1"/>
      <protection locked="0"/>
    </xf>
    <xf numFmtId="0" fontId="120" fillId="0" borderId="138" xfId="0" applyFont="1" applyBorder="1" applyAlignment="1">
      <alignment horizontal="center" vertical="center" wrapText="1"/>
    </xf>
    <xf numFmtId="166" fontId="116" fillId="36" borderId="146" xfId="21413" applyFont="1" applyFill="1" applyBorder="1"/>
    <xf numFmtId="0" fontId="116" fillId="0" borderId="146" xfId="0" applyFont="1" applyBorder="1"/>
    <xf numFmtId="0" fontId="116" fillId="0" borderId="146" xfId="0" applyFont="1" applyBorder="1" applyAlignment="1">
      <alignment horizontal="left" indent="8"/>
    </xf>
    <xf numFmtId="0" fontId="116" fillId="0" borderId="146" xfId="0" applyFont="1" applyBorder="1" applyAlignment="1">
      <alignment wrapText="1"/>
    </xf>
    <xf numFmtId="0" fontId="119" fillId="0" borderId="146" xfId="0" applyFont="1" applyBorder="1"/>
    <xf numFmtId="49" fontId="122" fillId="0" borderId="146" xfId="5" applyNumberFormat="1" applyFont="1" applyBorder="1" applyAlignment="1" applyProtection="1">
      <alignment horizontal="right" vertical="center" wrapText="1"/>
      <protection locked="0"/>
    </xf>
    <xf numFmtId="0" fontId="121" fillId="3" borderId="146" xfId="13" applyFont="1" applyFill="1" applyBorder="1" applyAlignment="1" applyProtection="1">
      <alignment horizontal="left" vertical="center" wrapText="1"/>
      <protection locked="0"/>
    </xf>
    <xf numFmtId="49" fontId="121" fillId="3" borderId="146" xfId="5" applyNumberFormat="1" applyFont="1" applyFill="1" applyBorder="1" applyAlignment="1" applyProtection="1">
      <alignment horizontal="right" vertical="center" wrapText="1"/>
      <protection locked="0"/>
    </xf>
    <xf numFmtId="0" fontId="121" fillId="0" borderId="146" xfId="13" applyFont="1" applyBorder="1" applyAlignment="1" applyProtection="1">
      <alignment horizontal="left" vertical="center" wrapText="1"/>
      <protection locked="0"/>
    </xf>
    <xf numFmtId="49" fontId="121" fillId="0" borderId="146" xfId="5" applyNumberFormat="1" applyFont="1" applyBorder="1" applyAlignment="1" applyProtection="1">
      <alignment horizontal="right" vertical="center" wrapText="1"/>
      <protection locked="0"/>
    </xf>
    <xf numFmtId="0" fontId="123" fillId="0" borderId="146" xfId="13" applyFont="1" applyBorder="1" applyAlignment="1" applyProtection="1">
      <alignment horizontal="left" vertical="center" wrapText="1"/>
      <protection locked="0"/>
    </xf>
    <xf numFmtId="0" fontId="116" fillId="0" borderId="146" xfId="0" applyFont="1" applyBorder="1" applyAlignment="1">
      <alignment horizontal="center" vertical="center" wrapText="1"/>
    </xf>
    <xf numFmtId="0" fontId="116" fillId="0" borderId="147" xfId="0" applyFont="1" applyBorder="1" applyAlignment="1">
      <alignment horizontal="center" vertical="center" wrapText="1"/>
    </xf>
    <xf numFmtId="0" fontId="116" fillId="0" borderId="146" xfId="0" applyFont="1" applyBorder="1" applyAlignment="1">
      <alignment horizontal="center" vertical="center"/>
    </xf>
    <xf numFmtId="0" fontId="116" fillId="0" borderId="0" xfId="0" applyFont="1"/>
    <xf numFmtId="0" fontId="116" fillId="0" borderId="0" xfId="0" applyFont="1" applyAlignment="1">
      <alignment wrapText="1"/>
    </xf>
    <xf numFmtId="14" fontId="116" fillId="0" borderId="0" xfId="0" applyNumberFormat="1" applyFont="1"/>
    <xf numFmtId="0" fontId="116" fillId="0" borderId="146" xfId="0" applyFont="1" applyBorder="1" applyAlignment="1">
      <alignment horizontal="left" vertical="center" wrapText="1"/>
    </xf>
    <xf numFmtId="0" fontId="120" fillId="0" borderId="146" xfId="0" applyFont="1" applyBorder="1"/>
    <xf numFmtId="0" fontId="119" fillId="0" borderId="146" xfId="0" applyFont="1" applyBorder="1" applyAlignment="1">
      <alignment horizontal="left" wrapText="1" indent="1"/>
    </xf>
    <xf numFmtId="0" fontId="119" fillId="0" borderId="146" xfId="0" applyFont="1" applyBorder="1" applyAlignment="1">
      <alignment horizontal="left" vertical="center" indent="1"/>
    </xf>
    <xf numFmtId="0" fontId="117" fillId="0" borderId="146" xfId="0" applyFont="1" applyBorder="1"/>
    <xf numFmtId="0" fontId="116" fillId="0" borderId="146" xfId="0" applyFont="1" applyBorder="1" applyAlignment="1">
      <alignment horizontal="left" wrapText="1" indent="1"/>
    </xf>
    <xf numFmtId="0" fontId="116" fillId="0" borderId="146" xfId="0" applyFont="1" applyBorder="1" applyAlignment="1">
      <alignment horizontal="left" indent="1"/>
    </xf>
    <xf numFmtId="0" fontId="116" fillId="0" borderId="146" xfId="0" applyFont="1" applyBorder="1" applyAlignment="1">
      <alignment horizontal="left" wrapText="1" indent="4"/>
    </xf>
    <xf numFmtId="0" fontId="116" fillId="0" borderId="146" xfId="0" applyFont="1" applyBorder="1" applyAlignment="1">
      <alignment horizontal="left" indent="3"/>
    </xf>
    <xf numFmtId="0" fontId="119" fillId="0" borderId="146" xfId="0" applyFont="1" applyBorder="1" applyAlignment="1">
      <alignment horizontal="left" indent="1"/>
    </xf>
    <xf numFmtId="0" fontId="120" fillId="0" borderId="146" xfId="0" applyFont="1" applyBorder="1" applyAlignment="1">
      <alignment horizontal="center" vertical="center" wrapText="1"/>
    </xf>
    <xf numFmtId="0" fontId="116" fillId="80" borderId="146" xfId="0" applyFont="1" applyFill="1" applyBorder="1"/>
    <xf numFmtId="0" fontId="119" fillId="0" borderId="7" xfId="0" applyFont="1" applyBorder="1"/>
    <xf numFmtId="0" fontId="116" fillId="0" borderId="146" xfId="0" applyFont="1" applyBorder="1" applyAlignment="1">
      <alignment horizontal="left" wrapText="1" indent="2"/>
    </xf>
    <xf numFmtId="0" fontId="116" fillId="0" borderId="146" xfId="0" applyFont="1" applyBorder="1" applyAlignment="1">
      <alignment horizontal="left" wrapText="1"/>
    </xf>
    <xf numFmtId="0" fontId="116" fillId="0" borderId="146" xfId="0" applyFont="1" applyBorder="1" applyAlignment="1">
      <alignment horizontal="center"/>
    </xf>
    <xf numFmtId="0" fontId="116" fillId="0" borderId="0" xfId="0" applyFont="1" applyAlignment="1">
      <alignment horizontal="center" vertical="center"/>
    </xf>
    <xf numFmtId="0" fontId="116" fillId="0" borderId="7" xfId="0" applyFont="1" applyBorder="1" applyAlignment="1">
      <alignment horizontal="center" vertical="center" wrapText="1"/>
    </xf>
    <xf numFmtId="0" fontId="116" fillId="0" borderId="11" xfId="0" applyFont="1" applyBorder="1" applyAlignment="1">
      <alignment horizontal="center" vertical="center" wrapText="1"/>
    </xf>
    <xf numFmtId="0" fontId="116" fillId="0" borderId="53" xfId="0" applyFont="1" applyBorder="1" applyAlignment="1">
      <alignment wrapText="1"/>
    </xf>
    <xf numFmtId="0" fontId="116" fillId="0" borderId="7" xfId="0" applyFont="1" applyBorder="1" applyAlignment="1">
      <alignment wrapText="1"/>
    </xf>
    <xf numFmtId="0" fontId="116" fillId="0" borderId="0" xfId="0" applyFont="1" applyAlignment="1">
      <alignment horizontal="center" vertical="center" wrapText="1"/>
    </xf>
    <xf numFmtId="0" fontId="116" fillId="0" borderId="145" xfId="0" applyFont="1" applyBorder="1" applyAlignment="1">
      <alignment horizontal="center" vertical="center" wrapText="1"/>
    </xf>
    <xf numFmtId="0" fontId="116" fillId="0" borderId="148" xfId="0" applyFont="1" applyBorder="1" applyAlignment="1">
      <alignment horizontal="center" vertical="center" wrapText="1"/>
    </xf>
    <xf numFmtId="0" fontId="116" fillId="0" borderId="144" xfId="0" applyFont="1" applyBorder="1" applyAlignment="1">
      <alignment horizontal="center" vertical="center" wrapText="1"/>
    </xf>
    <xf numFmtId="49" fontId="116" fillId="0" borderId="152" xfId="0" applyNumberFormat="1" applyFont="1" applyBorder="1" applyAlignment="1">
      <alignment horizontal="left" wrapText="1" indent="1"/>
    </xf>
    <xf numFmtId="0" fontId="116" fillId="0" borderId="154" xfId="0" applyFont="1" applyBorder="1" applyAlignment="1">
      <alignment horizontal="left" wrapText="1" indent="1"/>
    </xf>
    <xf numFmtId="49" fontId="116" fillId="0" borderId="155" xfId="0" applyNumberFormat="1" applyFont="1" applyBorder="1" applyAlignment="1">
      <alignment horizontal="left" wrapText="1" indent="1"/>
    </xf>
    <xf numFmtId="0" fontId="116" fillId="0" borderId="156" xfId="0" applyFont="1" applyBorder="1" applyAlignment="1">
      <alignment horizontal="left" wrapText="1" indent="1"/>
    </xf>
    <xf numFmtId="49" fontId="116" fillId="0" borderId="156" xfId="0" applyNumberFormat="1" applyFont="1" applyBorder="1" applyAlignment="1">
      <alignment horizontal="left" wrapText="1" indent="3"/>
    </xf>
    <xf numFmtId="49" fontId="116" fillId="0" borderId="155" xfId="0" applyNumberFormat="1" applyFont="1" applyBorder="1" applyAlignment="1">
      <alignment horizontal="left" wrapText="1" indent="3"/>
    </xf>
    <xf numFmtId="49" fontId="116" fillId="0" borderId="156" xfId="0" applyNumberFormat="1" applyFont="1" applyBorder="1" applyAlignment="1">
      <alignment horizontal="left" wrapText="1" indent="2"/>
    </xf>
    <xf numFmtId="49" fontId="116" fillId="0" borderId="155" xfId="0" applyNumberFormat="1" applyFont="1" applyBorder="1" applyAlignment="1">
      <alignment horizontal="left" wrapText="1" indent="2"/>
    </xf>
    <xf numFmtId="49" fontId="116" fillId="0" borderId="155" xfId="0" applyNumberFormat="1" applyFont="1" applyBorder="1" applyAlignment="1">
      <alignment horizontal="left" vertical="top" wrapText="1" indent="2"/>
    </xf>
    <xf numFmtId="49" fontId="116" fillId="0" borderId="155" xfId="0" applyNumberFormat="1" applyFont="1" applyBorder="1" applyAlignment="1">
      <alignment horizontal="left" indent="1"/>
    </xf>
    <xf numFmtId="0" fontId="116" fillId="0" borderId="156" xfId="0" applyFont="1" applyBorder="1" applyAlignment="1">
      <alignment horizontal="left" indent="1"/>
    </xf>
    <xf numFmtId="49" fontId="116" fillId="0" borderId="156" xfId="0" applyNumberFormat="1" applyFont="1" applyBorder="1" applyAlignment="1">
      <alignment horizontal="left" indent="1"/>
    </xf>
    <xf numFmtId="49" fontId="116" fillId="0" borderId="156" xfId="0" applyNumberFormat="1" applyFont="1" applyBorder="1" applyAlignment="1">
      <alignment horizontal="left" indent="3"/>
    </xf>
    <xf numFmtId="49" fontId="116" fillId="0" borderId="155" xfId="0" applyNumberFormat="1" applyFont="1" applyBorder="1" applyAlignment="1">
      <alignment horizontal="left" indent="3"/>
    </xf>
    <xf numFmtId="0" fontId="116" fillId="0" borderId="156" xfId="0" applyFont="1" applyBorder="1" applyAlignment="1">
      <alignment horizontal="left" indent="2"/>
    </xf>
    <xf numFmtId="0" fontId="116" fillId="0" borderId="155" xfId="0" applyFont="1" applyBorder="1" applyAlignment="1">
      <alignment horizontal="left" indent="2"/>
    </xf>
    <xf numFmtId="0" fontId="116" fillId="0" borderId="155" xfId="0" applyFont="1" applyBorder="1" applyAlignment="1">
      <alignment horizontal="left" indent="1"/>
    </xf>
    <xf numFmtId="0" fontId="119" fillId="0" borderId="64" xfId="0" applyFont="1" applyBorder="1"/>
    <xf numFmtId="0" fontId="116" fillId="0" borderId="69" xfId="0" applyFont="1" applyBorder="1"/>
    <xf numFmtId="0" fontId="116" fillId="0" borderId="0" xfId="0" applyFont="1" applyAlignment="1">
      <alignment horizontal="left"/>
    </xf>
    <xf numFmtId="0" fontId="119" fillId="0" borderId="146" xfId="0" applyFont="1" applyBorder="1" applyAlignment="1">
      <alignment horizontal="left" vertical="center" wrapText="1"/>
    </xf>
    <xf numFmtId="0" fontId="9" fillId="0" borderId="0" xfId="0" applyFont="1" applyAlignment="1">
      <alignment wrapText="1"/>
    </xf>
    <xf numFmtId="0" fontId="119" fillId="0" borderId="146" xfId="0" applyFont="1" applyBorder="1" applyAlignment="1">
      <alignment horizontal="center" vertical="center" wrapText="1"/>
    </xf>
    <xf numFmtId="0" fontId="121" fillId="0" borderId="0" xfId="0" applyFont="1" applyAlignment="1">
      <alignment horizontal="center" vertical="center"/>
    </xf>
    <xf numFmtId="0" fontId="121" fillId="0" borderId="0" xfId="0" applyFont="1"/>
    <xf numFmtId="0" fontId="139" fillId="0" borderId="0" xfId="0" applyFont="1"/>
    <xf numFmtId="0" fontId="116" fillId="0" borderId="133" xfId="0" applyFont="1" applyBorder="1" applyAlignment="1">
      <alignment horizontal="left" vertical="center" wrapText="1" indent="1" readingOrder="1"/>
    </xf>
    <xf numFmtId="0" fontId="121" fillId="0" borderId="146" xfId="0" applyFont="1" applyBorder="1" applyAlignment="1">
      <alignment horizontal="left" indent="3"/>
    </xf>
    <xf numFmtId="0" fontId="119" fillId="0" borderId="146" xfId="0" applyFont="1" applyBorder="1" applyAlignment="1">
      <alignment vertical="center" wrapText="1" readingOrder="1"/>
    </xf>
    <xf numFmtId="0" fontId="121" fillId="0" borderId="146" xfId="0" applyFont="1" applyBorder="1" applyAlignment="1">
      <alignment horizontal="left" indent="2"/>
    </xf>
    <xf numFmtId="0" fontId="116" fillId="0" borderId="134" xfId="0" applyFont="1" applyBorder="1" applyAlignment="1">
      <alignment vertical="center" wrapText="1" readingOrder="1"/>
    </xf>
    <xf numFmtId="0" fontId="121" fillId="0" borderId="147" xfId="0" applyFont="1" applyBorder="1" applyAlignment="1">
      <alignment horizontal="left" indent="2"/>
    </xf>
    <xf numFmtId="0" fontId="116" fillId="0" borderId="133" xfId="0" applyFont="1" applyBorder="1" applyAlignment="1">
      <alignment vertical="center" wrapText="1" readingOrder="1"/>
    </xf>
    <xf numFmtId="0" fontId="116" fillId="0" borderId="132" xfId="0" applyFont="1" applyBorder="1" applyAlignment="1">
      <alignment vertical="center" wrapText="1" readingOrder="1"/>
    </xf>
    <xf numFmtId="0" fontId="139" fillId="0" borderId="7" xfId="0" applyFont="1" applyBorder="1"/>
    <xf numFmtId="0" fontId="106" fillId="0" borderId="146" xfId="0" applyFont="1" applyBorder="1" applyAlignment="1">
      <alignment vertical="center" wrapText="1"/>
    </xf>
    <xf numFmtId="0" fontId="106" fillId="0" borderId="146" xfId="0" applyFont="1" applyBorder="1" applyAlignment="1">
      <alignment horizontal="left" vertical="center" wrapText="1"/>
    </xf>
    <xf numFmtId="0" fontId="106" fillId="0" borderId="146" xfId="0" applyFont="1" applyBorder="1" applyAlignment="1">
      <alignment horizontal="left" indent="2"/>
    </xf>
    <xf numFmtId="0" fontId="106" fillId="0" borderId="146" xfId="0" applyFont="1" applyBorder="1" applyAlignment="1">
      <alignment horizontal="left" vertical="center" indent="1"/>
    </xf>
    <xf numFmtId="0" fontId="106" fillId="0" borderId="146" xfId="0" applyFont="1" applyBorder="1" applyAlignment="1">
      <alignment horizontal="left" vertical="center" wrapText="1" indent="1"/>
    </xf>
    <xf numFmtId="0" fontId="106" fillId="0" borderId="146" xfId="0" applyFont="1" applyBorder="1" applyAlignment="1">
      <alignment horizontal="right" vertical="center"/>
    </xf>
    <xf numFmtId="49" fontId="106" fillId="0" borderId="146" xfId="0" applyNumberFormat="1" applyFont="1" applyBorder="1" applyAlignment="1">
      <alignment horizontal="right" vertical="center"/>
    </xf>
    <xf numFmtId="0" fontId="106" fillId="0" borderId="147" xfId="0" applyFont="1" applyBorder="1" applyAlignment="1">
      <alignment horizontal="left" vertical="top" wrapText="1"/>
    </xf>
    <xf numFmtId="49" fontId="106" fillId="0" borderId="146" xfId="0" applyNumberFormat="1" applyFont="1" applyBorder="1" applyAlignment="1">
      <alignment vertical="top" wrapText="1"/>
    </xf>
    <xf numFmtId="49" fontId="106" fillId="0" borderId="146" xfId="0" applyNumberFormat="1" applyFont="1" applyBorder="1" applyAlignment="1">
      <alignment horizontal="left" vertical="top" wrapText="1" indent="2"/>
    </xf>
    <xf numFmtId="49" fontId="106" fillId="0" borderId="146" xfId="0" applyNumberFormat="1" applyFont="1" applyBorder="1" applyAlignment="1">
      <alignment horizontal="left" vertical="center" wrapText="1" indent="3"/>
    </xf>
    <xf numFmtId="49" fontId="106" fillId="0" borderId="146" xfId="0" applyNumberFormat="1" applyFont="1" applyBorder="1" applyAlignment="1">
      <alignment horizontal="left" wrapText="1" indent="2"/>
    </xf>
    <xf numFmtId="49" fontId="106" fillId="0" borderId="146" xfId="0" applyNumberFormat="1" applyFont="1" applyBorder="1" applyAlignment="1">
      <alignment horizontal="left" vertical="top" wrapText="1"/>
    </xf>
    <xf numFmtId="49" fontId="106" fillId="0" borderId="146" xfId="0" applyNumberFormat="1" applyFont="1" applyBorder="1" applyAlignment="1">
      <alignment horizontal="left" wrapText="1" indent="3"/>
    </xf>
    <xf numFmtId="49" fontId="106" fillId="0" borderId="146" xfId="0" applyNumberFormat="1" applyFont="1" applyBorder="1" applyAlignment="1">
      <alignment vertical="center"/>
    </xf>
    <xf numFmtId="49" fontId="106" fillId="0" borderId="146" xfId="0" applyNumberFormat="1" applyFont="1" applyBorder="1" applyAlignment="1">
      <alignment horizontal="left" indent="3"/>
    </xf>
    <xf numFmtId="0" fontId="106" fillId="0" borderId="146" xfId="0" applyFont="1" applyBorder="1" applyAlignment="1">
      <alignment horizontal="left" indent="1"/>
    </xf>
    <xf numFmtId="0" fontId="106" fillId="0" borderId="146" xfId="0" applyFont="1" applyBorder="1" applyAlignment="1">
      <alignment horizontal="left" wrapText="1" indent="2"/>
    </xf>
    <xf numFmtId="0" fontId="106" fillId="0" borderId="146" xfId="0" applyFont="1" applyBorder="1" applyAlignment="1">
      <alignment horizontal="left" vertical="top" wrapText="1"/>
    </xf>
    <xf numFmtId="0" fontId="105" fillId="0" borderId="7" xfId="0" applyFont="1" applyBorder="1" applyAlignment="1">
      <alignment wrapText="1"/>
    </xf>
    <xf numFmtId="0" fontId="106" fillId="0" borderId="146" xfId="0" applyFont="1" applyBorder="1" applyAlignment="1">
      <alignment horizontal="left" vertical="top" wrapText="1" indent="2"/>
    </xf>
    <xf numFmtId="0" fontId="106" fillId="0" borderId="146" xfId="0" applyFont="1" applyBorder="1" applyAlignment="1">
      <alignment horizontal="left" wrapText="1"/>
    </xf>
    <xf numFmtId="0" fontId="106" fillId="0" borderId="146" xfId="12672" applyFont="1" applyBorder="1" applyAlignment="1">
      <alignment horizontal="left" vertical="center" wrapText="1" indent="2"/>
    </xf>
    <xf numFmtId="0" fontId="106" fillId="0" borderId="146" xfId="0" applyFont="1" applyBorder="1" applyAlignment="1">
      <alignment wrapText="1"/>
    </xf>
    <xf numFmtId="0" fontId="106" fillId="0" borderId="146" xfId="0" applyFont="1" applyBorder="1"/>
    <xf numFmtId="0" fontId="106" fillId="0" borderId="146" xfId="12672" applyFont="1" applyBorder="1" applyAlignment="1">
      <alignment horizontal="left" vertical="center" wrapText="1"/>
    </xf>
    <xf numFmtId="0" fontId="105" fillId="0" borderId="146" xfId="0" applyFont="1" applyBorder="1" applyAlignment="1">
      <alignment wrapText="1"/>
    </xf>
    <xf numFmtId="0" fontId="106" fillId="0" borderId="148" xfId="0" applyFont="1" applyBorder="1" applyAlignment="1">
      <alignment horizontal="left" vertical="center" wrapText="1"/>
    </xf>
    <xf numFmtId="0" fontId="106" fillId="3" borderId="146" xfId="5" applyFont="1" applyFill="1" applyBorder="1" applyAlignment="1" applyProtection="1">
      <alignment horizontal="right" vertical="center"/>
      <protection locked="0"/>
    </xf>
    <xf numFmtId="2" fontId="106" fillId="3" borderId="146" xfId="5" applyNumberFormat="1" applyFont="1" applyFill="1" applyBorder="1" applyAlignment="1" applyProtection="1">
      <alignment horizontal="right" vertical="center"/>
      <protection locked="0"/>
    </xf>
    <xf numFmtId="0" fontId="106" fillId="0" borderId="146" xfId="0" applyFont="1" applyBorder="1" applyAlignment="1">
      <alignment vertical="center"/>
    </xf>
    <xf numFmtId="0" fontId="106" fillId="0" borderId="148" xfId="13" applyFont="1" applyBorder="1" applyAlignment="1" applyProtection="1">
      <alignment horizontal="left" vertical="top" wrapText="1"/>
      <protection locked="0"/>
    </xf>
    <xf numFmtId="0" fontId="106" fillId="0" borderId="149" xfId="13" applyFont="1" applyBorder="1" applyAlignment="1" applyProtection="1">
      <alignment horizontal="left" vertical="top" wrapText="1"/>
      <protection locked="0"/>
    </xf>
    <xf numFmtId="0" fontId="106" fillId="0" borderId="147" xfId="0" applyFont="1" applyBorder="1" applyAlignment="1">
      <alignment vertical="center" wrapText="1"/>
    </xf>
    <xf numFmtId="0" fontId="125" fillId="0" borderId="0" xfId="0" applyFont="1" applyAlignment="1">
      <alignment horizontal="left" indent="2"/>
    </xf>
    <xf numFmtId="0" fontId="116" fillId="0" borderId="0" xfId="0" applyFont="1" applyAlignment="1">
      <alignment horizontal="left" vertical="center" indent="1"/>
    </xf>
    <xf numFmtId="0" fontId="116" fillId="0" borderId="0" xfId="0" applyFont="1" applyAlignment="1">
      <alignment vertical="center" wrapText="1"/>
    </xf>
    <xf numFmtId="0" fontId="127" fillId="0" borderId="0" xfId="0" applyFont="1" applyAlignment="1">
      <alignment horizontal="left" vertical="center" wrapText="1" readingOrder="1"/>
    </xf>
    <xf numFmtId="0" fontId="125" fillId="0" borderId="0" xfId="0" applyFont="1" applyAlignment="1">
      <alignment horizontal="left" vertical="center" wrapText="1"/>
    </xf>
    <xf numFmtId="0" fontId="116" fillId="0" borderId="0" xfId="0" applyFont="1" applyAlignment="1">
      <alignment horizontal="left" vertical="center" wrapText="1"/>
    </xf>
    <xf numFmtId="0" fontId="106" fillId="0" borderId="147" xfId="0" applyFont="1" applyBorder="1" applyAlignment="1">
      <alignment horizontal="left" indent="2"/>
    </xf>
    <xf numFmtId="0" fontId="106" fillId="0" borderId="134" xfId="0" applyFont="1" applyBorder="1" applyAlignment="1">
      <alignment horizontal="left" vertical="center" wrapText="1" readingOrder="1"/>
    </xf>
    <xf numFmtId="0" fontId="106" fillId="0" borderId="146" xfId="0" applyFont="1" applyBorder="1" applyAlignment="1">
      <alignment horizontal="left" vertical="center" wrapText="1" readingOrder="1"/>
    </xf>
    <xf numFmtId="167" fontId="19" fillId="85" borderId="57" xfId="0" applyNumberFormat="1" applyFont="1" applyFill="1" applyBorder="1" applyAlignment="1">
      <alignment horizontal="center"/>
    </xf>
    <xf numFmtId="0" fontId="2" fillId="0" borderId="16" xfId="0" applyFont="1" applyBorder="1" applyAlignment="1">
      <alignment horizontal="left" vertical="center" wrapText="1" indent="1"/>
    </xf>
    <xf numFmtId="169" fontId="26" fillId="37" borderId="63" xfId="20" applyBorder="1"/>
    <xf numFmtId="193" fontId="4" fillId="0" borderId="156" xfId="0" applyNumberFormat="1" applyFont="1" applyBorder="1" applyAlignment="1" applyProtection="1">
      <alignment vertical="center" wrapText="1"/>
      <protection locked="0"/>
    </xf>
    <xf numFmtId="193" fontId="4" fillId="0" borderId="146" xfId="0" applyNumberFormat="1" applyFont="1" applyBorder="1" applyAlignment="1" applyProtection="1">
      <alignment vertical="center" wrapText="1"/>
      <protection locked="0"/>
    </xf>
    <xf numFmtId="10" fontId="4" fillId="0" borderId="156" xfId="20961" applyNumberFormat="1" applyFont="1" applyBorder="1" applyAlignment="1" applyProtection="1">
      <alignment vertical="center" wrapText="1"/>
      <protection locked="0"/>
    </xf>
    <xf numFmtId="10" fontId="4" fillId="0" borderId="146" xfId="20961" applyNumberFormat="1" applyFont="1" applyBorder="1" applyAlignment="1" applyProtection="1">
      <alignment vertical="center" wrapText="1"/>
      <protection locked="0"/>
    </xf>
    <xf numFmtId="193" fontId="17" fillId="2" borderId="156" xfId="0" applyNumberFormat="1" applyFont="1" applyFill="1" applyBorder="1" applyAlignment="1" applyProtection="1">
      <alignment vertical="center"/>
      <protection locked="0"/>
    </xf>
    <xf numFmtId="193" fontId="17" fillId="2" borderId="146" xfId="0" applyNumberFormat="1" applyFont="1" applyFill="1" applyBorder="1" applyAlignment="1" applyProtection="1">
      <alignment vertical="center"/>
      <protection locked="0"/>
    </xf>
    <xf numFmtId="193" fontId="9" fillId="2" borderId="156" xfId="0" applyNumberFormat="1" applyFont="1" applyFill="1" applyBorder="1" applyAlignment="1" applyProtection="1">
      <alignment vertical="center"/>
      <protection locked="0"/>
    </xf>
    <xf numFmtId="193" fontId="9" fillId="2" borderId="146" xfId="0" applyNumberFormat="1" applyFont="1" applyFill="1" applyBorder="1" applyAlignment="1" applyProtection="1">
      <alignment vertical="center"/>
      <protection locked="0"/>
    </xf>
    <xf numFmtId="193" fontId="17" fillId="2" borderId="106" xfId="0" applyNumberFormat="1" applyFont="1" applyFill="1" applyBorder="1" applyAlignment="1" applyProtection="1">
      <alignment vertical="center"/>
      <protection locked="0"/>
    </xf>
    <xf numFmtId="193" fontId="17" fillId="2" borderId="147" xfId="0" applyNumberFormat="1" applyFont="1" applyFill="1" applyBorder="1" applyAlignment="1" applyProtection="1">
      <alignment vertical="center"/>
      <protection locked="0"/>
    </xf>
    <xf numFmtId="193" fontId="17" fillId="2" borderId="154" xfId="0" applyNumberFormat="1" applyFont="1" applyFill="1" applyBorder="1" applyAlignment="1" applyProtection="1">
      <alignment vertical="center"/>
      <protection locked="0"/>
    </xf>
    <xf numFmtId="193" fontId="17" fillId="2" borderId="153" xfId="0" applyNumberFormat="1" applyFont="1" applyFill="1" applyBorder="1" applyAlignment="1" applyProtection="1">
      <alignment vertical="center"/>
      <protection locked="0"/>
    </xf>
    <xf numFmtId="0" fontId="11" fillId="0" borderId="98" xfId="17" applyFill="1" applyBorder="1" applyAlignment="1" applyProtection="1">
      <alignment horizontal="left" vertical="top" wrapText="1"/>
    </xf>
    <xf numFmtId="0" fontId="7" fillId="83" borderId="146" xfId="13" applyFont="1" applyFill="1" applyBorder="1" applyAlignment="1" applyProtection="1">
      <alignment wrapText="1"/>
      <protection locked="0"/>
    </xf>
    <xf numFmtId="0" fontId="7" fillId="83" borderId="3" xfId="13" applyFont="1" applyFill="1" applyBorder="1" applyAlignment="1" applyProtection="1">
      <alignment vertical="center" wrapText="1"/>
      <protection locked="0"/>
    </xf>
    <xf numFmtId="0" fontId="102" fillId="0" borderId="146" xfId="0" applyFont="1" applyBorder="1"/>
    <xf numFmtId="0" fontId="11" fillId="0" borderId="146" xfId="17" applyBorder="1" applyAlignment="1" applyProtection="1"/>
    <xf numFmtId="164" fontId="0" fillId="0" borderId="146" xfId="7" applyNumberFormat="1" applyFont="1" applyBorder="1"/>
    <xf numFmtId="164" fontId="0" fillId="0" borderId="146" xfId="7" applyNumberFormat="1" applyFont="1" applyBorder="1" applyAlignment="1">
      <alignment vertical="center"/>
    </xf>
    <xf numFmtId="164" fontId="0" fillId="0" borderId="98" xfId="7" applyNumberFormat="1" applyFont="1" applyBorder="1"/>
    <xf numFmtId="164" fontId="0" fillId="36" borderId="98" xfId="7" applyNumberFormat="1" applyFont="1" applyFill="1" applyBorder="1"/>
    <xf numFmtId="164" fontId="0" fillId="36" borderId="98" xfId="7" applyNumberFormat="1" applyFont="1" applyFill="1" applyBorder="1" applyAlignment="1">
      <alignment vertical="center"/>
    </xf>
    <xf numFmtId="164" fontId="0" fillId="0" borderId="146" xfId="7" applyNumberFormat="1" applyFont="1" applyFill="1" applyBorder="1"/>
    <xf numFmtId="164" fontId="0" fillId="36" borderId="138" xfId="7" applyNumberFormat="1" applyFont="1" applyFill="1" applyBorder="1"/>
    <xf numFmtId="164" fontId="0" fillId="0" borderId="0" xfId="7" applyNumberFormat="1" applyFont="1"/>
    <xf numFmtId="193" fontId="9" fillId="0" borderId="146" xfId="0" applyNumberFormat="1" applyFont="1" applyBorder="1" applyAlignment="1">
      <alignment horizontal="right"/>
    </xf>
    <xf numFmtId="164" fontId="0" fillId="0" borderId="98" xfId="7" applyNumberFormat="1" applyFont="1" applyBorder="1" applyAlignment="1">
      <alignment vertical="center"/>
    </xf>
    <xf numFmtId="164" fontId="0" fillId="0" borderId="138" xfId="7" applyNumberFormat="1" applyFont="1" applyBorder="1"/>
    <xf numFmtId="164" fontId="0" fillId="0" borderId="0" xfId="0" applyNumberFormat="1"/>
    <xf numFmtId="164" fontId="7" fillId="0" borderId="146" xfId="7" applyNumberFormat="1" applyFont="1" applyBorder="1" applyAlignment="1" applyProtection="1">
      <alignment vertical="center" wrapText="1"/>
      <protection locked="0"/>
    </xf>
    <xf numFmtId="164" fontId="4" fillId="0" borderId="146" xfId="7" applyNumberFormat="1" applyFont="1" applyBorder="1" applyAlignment="1" applyProtection="1">
      <alignment vertical="center" wrapText="1"/>
      <protection locked="0"/>
    </xf>
    <xf numFmtId="193" fontId="7" fillId="0" borderId="146" xfId="0" applyNumberFormat="1" applyFont="1" applyBorder="1" applyAlignment="1" applyProtection="1">
      <alignment horizontal="right" vertical="center" wrapText="1"/>
      <protection locked="0"/>
    </xf>
    <xf numFmtId="10" fontId="4" fillId="0" borderId="146" xfId="20961" applyNumberFormat="1" applyFont="1" applyFill="1" applyBorder="1" applyAlignment="1" applyProtection="1">
      <alignment horizontal="right" vertical="center" wrapText="1"/>
    </xf>
    <xf numFmtId="10" fontId="4" fillId="0" borderId="146" xfId="20961" applyNumberFormat="1" applyFont="1" applyFill="1" applyBorder="1" applyAlignment="1" applyProtection="1">
      <alignment horizontal="right" vertical="center" wrapText="1"/>
      <protection locked="0"/>
    </xf>
    <xf numFmtId="10" fontId="17" fillId="2" borderId="98" xfId="20961" applyNumberFormat="1" applyFont="1" applyFill="1" applyBorder="1" applyAlignment="1" applyProtection="1">
      <alignment vertical="center"/>
      <protection locked="0"/>
    </xf>
    <xf numFmtId="10" fontId="17" fillId="2" borderId="112" xfId="20961" applyNumberFormat="1" applyFont="1" applyFill="1" applyBorder="1" applyAlignment="1" applyProtection="1">
      <alignment vertical="center"/>
      <protection locked="0"/>
    </xf>
    <xf numFmtId="10" fontId="9" fillId="2" borderId="146" xfId="20961" applyNumberFormat="1" applyFont="1" applyFill="1" applyBorder="1" applyAlignment="1" applyProtection="1">
      <alignment vertical="center"/>
      <protection locked="0"/>
    </xf>
    <xf numFmtId="10" fontId="17" fillId="2" borderId="146" xfId="20961" applyNumberFormat="1" applyFont="1" applyFill="1" applyBorder="1" applyAlignment="1" applyProtection="1">
      <alignment vertical="center"/>
    </xf>
    <xf numFmtId="10" fontId="17" fillId="2" borderId="146" xfId="20961" applyNumberFormat="1" applyFont="1" applyFill="1" applyBorder="1" applyAlignment="1" applyProtection="1">
      <alignment vertical="center"/>
      <protection locked="0"/>
    </xf>
    <xf numFmtId="10" fontId="9" fillId="0" borderId="146" xfId="20961" applyNumberFormat="1" applyFont="1" applyFill="1" applyBorder="1" applyAlignment="1" applyProtection="1">
      <alignment vertical="center"/>
      <protection locked="0"/>
    </xf>
    <xf numFmtId="164" fontId="9" fillId="0" borderId="146" xfId="7" applyNumberFormat="1" applyFont="1" applyFill="1" applyBorder="1" applyAlignment="1" applyProtection="1">
      <alignment vertical="center"/>
      <protection locked="0"/>
    </xf>
    <xf numFmtId="164" fontId="9" fillId="2" borderId="146" xfId="7" applyNumberFormat="1" applyFont="1" applyFill="1" applyBorder="1" applyAlignment="1" applyProtection="1">
      <alignment vertical="center"/>
      <protection locked="0"/>
    </xf>
    <xf numFmtId="164" fontId="17" fillId="2" borderId="146" xfId="7" applyNumberFormat="1" applyFont="1" applyFill="1" applyBorder="1" applyAlignment="1" applyProtection="1">
      <alignment vertical="center"/>
      <protection locked="0"/>
    </xf>
    <xf numFmtId="9" fontId="9" fillId="0" borderId="146" xfId="20961" applyFont="1" applyFill="1" applyBorder="1" applyAlignment="1" applyProtection="1">
      <alignment vertical="center"/>
      <protection locked="0"/>
    </xf>
    <xf numFmtId="9" fontId="9" fillId="2" borderId="146" xfId="20961" applyFont="1" applyFill="1" applyBorder="1" applyAlignment="1" applyProtection="1">
      <alignment vertical="center"/>
    </xf>
    <xf numFmtId="10" fontId="9" fillId="2" borderId="146" xfId="20961" applyNumberFormat="1" applyFont="1" applyFill="1" applyBorder="1" applyAlignment="1" applyProtection="1">
      <alignment vertical="center"/>
    </xf>
    <xf numFmtId="193" fontId="9" fillId="2" borderId="147" xfId="0" applyNumberFormat="1" applyFont="1" applyFill="1" applyBorder="1" applyAlignment="1" applyProtection="1">
      <alignment vertical="center"/>
      <protection locked="0"/>
    </xf>
    <xf numFmtId="10" fontId="9" fillId="2" borderId="153" xfId="20961" applyNumberFormat="1" applyFont="1" applyFill="1" applyBorder="1" applyAlignment="1" applyProtection="1">
      <alignment vertical="center"/>
      <protection locked="0"/>
    </xf>
    <xf numFmtId="9" fontId="17" fillId="2" borderId="153" xfId="20961" applyFont="1" applyFill="1" applyBorder="1" applyAlignment="1" applyProtection="1">
      <alignment vertical="center"/>
      <protection locked="0"/>
    </xf>
    <xf numFmtId="193" fontId="9" fillId="0" borderId="146" xfId="0" applyNumberFormat="1" applyFont="1" applyBorder="1" applyAlignment="1" applyProtection="1">
      <alignment vertical="center"/>
      <protection locked="0"/>
    </xf>
    <xf numFmtId="9" fontId="9" fillId="2" borderId="153" xfId="20961" applyFont="1" applyFill="1" applyBorder="1" applyAlignment="1" applyProtection="1">
      <alignment vertical="center"/>
      <protection locked="0"/>
    </xf>
    <xf numFmtId="10" fontId="9" fillId="2" borderId="23" xfId="20961" applyNumberFormat="1" applyFont="1" applyFill="1" applyBorder="1" applyAlignment="1" applyProtection="1">
      <alignment vertical="center"/>
      <protection locked="0"/>
    </xf>
    <xf numFmtId="164" fontId="4" fillId="0" borderId="112" xfId="7" applyNumberFormat="1" applyFont="1" applyBorder="1" applyAlignment="1">
      <alignment horizontal="right" vertical="center" wrapText="1"/>
    </xf>
    <xf numFmtId="164" fontId="6" fillId="36" borderId="112" xfId="7" applyNumberFormat="1" applyFont="1" applyFill="1" applyBorder="1" applyAlignment="1">
      <alignment horizontal="right" vertical="center" wrapText="1"/>
    </xf>
    <xf numFmtId="164" fontId="109" fillId="0" borderId="112" xfId="7" applyNumberFormat="1" applyFont="1" applyBorder="1" applyAlignment="1">
      <alignment horizontal="right" vertical="center" wrapText="1"/>
    </xf>
    <xf numFmtId="164" fontId="6" fillId="36" borderId="112" xfId="7" applyNumberFormat="1" applyFont="1" applyFill="1" applyBorder="1" applyAlignment="1">
      <alignment horizontal="center" vertical="center" wrapText="1"/>
    </xf>
    <xf numFmtId="164" fontId="7" fillId="0" borderId="24" xfId="7" applyNumberFormat="1" applyFont="1" applyFill="1" applyBorder="1" applyAlignment="1" applyProtection="1">
      <alignment horizontal="right" vertical="center"/>
    </xf>
    <xf numFmtId="0" fontId="9" fillId="0" borderId="156" xfId="0" applyFont="1" applyBorder="1" applyAlignment="1">
      <alignment vertical="center"/>
    </xf>
    <xf numFmtId="0" fontId="13" fillId="0" borderId="149" xfId="0" applyFont="1" applyBorder="1" applyAlignment="1">
      <alignment wrapText="1"/>
    </xf>
    <xf numFmtId="0" fontId="9" fillId="0" borderId="106" xfId="0" applyFont="1" applyBorder="1" applyAlignment="1">
      <alignment vertical="center"/>
    </xf>
    <xf numFmtId="0" fontId="13" fillId="0" borderId="145" xfId="0" applyFont="1" applyBorder="1" applyAlignment="1">
      <alignment wrapText="1"/>
    </xf>
    <xf numFmtId="10" fontId="4" fillId="0" borderId="155" xfId="20961" applyNumberFormat="1" applyFont="1" applyBorder="1"/>
    <xf numFmtId="10" fontId="4" fillId="0" borderId="107" xfId="20961" applyNumberFormat="1" applyFont="1" applyBorder="1"/>
    <xf numFmtId="43" fontId="4" fillId="0" borderId="146" xfId="7" applyFont="1" applyFill="1" applyBorder="1" applyAlignment="1">
      <alignment vertical="center" wrapText="1"/>
    </xf>
    <xf numFmtId="43" fontId="6" fillId="0" borderId="138" xfId="7" applyFont="1" applyFill="1" applyBorder="1" applyAlignment="1">
      <alignment vertical="center" wrapText="1"/>
    </xf>
    <xf numFmtId="43" fontId="6" fillId="0" borderId="138" xfId="7" applyFont="1" applyBorder="1" applyAlignment="1">
      <alignment vertical="center"/>
    </xf>
    <xf numFmtId="43" fontId="6" fillId="0" borderId="98" xfId="7" applyFont="1" applyBorder="1" applyAlignment="1">
      <alignment vertical="center"/>
    </xf>
    <xf numFmtId="43" fontId="6" fillId="0" borderId="146" xfId="7" applyFont="1" applyFill="1" applyBorder="1" applyAlignment="1">
      <alignment vertical="center" wrapText="1"/>
    </xf>
    <xf numFmtId="10" fontId="9" fillId="0" borderId="98" xfId="20961" applyNumberFormat="1" applyFont="1" applyFill="1" applyBorder="1" applyAlignment="1" applyProtection="1">
      <alignment vertical="center"/>
      <protection locked="0"/>
    </xf>
    <xf numFmtId="164" fontId="4" fillId="0" borderId="3" xfId="7" applyNumberFormat="1" applyFont="1" applyBorder="1"/>
    <xf numFmtId="164" fontId="4" fillId="36" borderId="24" xfId="7" applyNumberFormat="1" applyFont="1" applyFill="1" applyBorder="1"/>
    <xf numFmtId="0" fontId="7" fillId="0" borderId="0" xfId="0" applyFont="1" applyAlignment="1">
      <alignment horizontal="right" vertical="center" wrapText="1" indent="1"/>
    </xf>
    <xf numFmtId="164" fontId="120" fillId="0" borderId="138" xfId="7" applyNumberFormat="1" applyFont="1" applyBorder="1"/>
    <xf numFmtId="164" fontId="23" fillId="0" borderId="0" xfId="7" applyNumberFormat="1" applyFont="1"/>
    <xf numFmtId="164" fontId="117" fillId="0" borderId="0" xfId="0" applyNumberFormat="1" applyFont="1"/>
    <xf numFmtId="164" fontId="116" fillId="0" borderId="146" xfId="7" applyNumberFormat="1" applyFont="1" applyBorder="1"/>
    <xf numFmtId="164" fontId="119" fillId="0" borderId="146" xfId="7" applyNumberFormat="1" applyFont="1" applyBorder="1"/>
    <xf numFmtId="10" fontId="113" fillId="79" borderId="98" xfId="20961" applyNumberFormat="1" applyFont="1" applyFill="1" applyBorder="1" applyAlignment="1" applyProtection="1">
      <alignment horizontal="right" vertical="center"/>
    </xf>
    <xf numFmtId="164" fontId="4" fillId="0" borderId="99" xfId="7" applyNumberFormat="1" applyFont="1" applyBorder="1" applyAlignment="1">
      <alignment vertical="center"/>
    </xf>
    <xf numFmtId="164" fontId="4" fillId="0" borderId="112" xfId="7" applyNumberFormat="1" applyFont="1" applyBorder="1" applyAlignment="1">
      <alignment vertical="center"/>
    </xf>
    <xf numFmtId="164" fontId="4" fillId="3" borderId="96" xfId="7" applyNumberFormat="1" applyFont="1" applyFill="1" applyBorder="1" applyAlignment="1">
      <alignment vertical="center"/>
    </xf>
    <xf numFmtId="164" fontId="4" fillId="3" borderId="21" xfId="7" applyNumberFormat="1" applyFont="1" applyFill="1" applyBorder="1" applyAlignment="1">
      <alignment vertical="center"/>
    </xf>
    <xf numFmtId="164" fontId="4" fillId="0" borderId="53" xfId="7" applyNumberFormat="1" applyFont="1" applyBorder="1" applyAlignment="1">
      <alignment vertical="center"/>
    </xf>
    <xf numFmtId="164" fontId="4" fillId="0" borderId="146" xfId="7" applyNumberFormat="1" applyFont="1" applyBorder="1" applyAlignment="1">
      <alignment vertical="center"/>
    </xf>
    <xf numFmtId="0" fontId="4" fillId="3" borderId="148" xfId="0" applyFont="1" applyFill="1" applyBorder="1" applyAlignment="1">
      <alignment vertical="center"/>
    </xf>
    <xf numFmtId="164" fontId="6" fillId="0" borderId="98" xfId="7" applyNumberFormat="1" applyFont="1" applyBorder="1" applyAlignment="1">
      <alignment vertical="center"/>
    </xf>
    <xf numFmtId="164" fontId="6" fillId="0" borderId="99" xfId="7" applyNumberFormat="1" applyFont="1" applyBorder="1" applyAlignment="1">
      <alignment vertical="center"/>
    </xf>
    <xf numFmtId="164" fontId="6" fillId="0" borderId="146" xfId="7" applyNumberFormat="1" applyFont="1" applyBorder="1" applyAlignment="1">
      <alignment vertical="center"/>
    </xf>
    <xf numFmtId="164" fontId="4" fillId="0" borderId="26" xfId="7" applyNumberFormat="1" applyFont="1" applyFill="1" applyBorder="1" applyAlignment="1">
      <alignment vertical="center"/>
    </xf>
    <xf numFmtId="164" fontId="6" fillId="0" borderId="26" xfId="0" applyNumberFormat="1" applyFont="1" applyBorder="1" applyAlignment="1">
      <alignment vertical="center"/>
    </xf>
    <xf numFmtId="164" fontId="6" fillId="0" borderId="18" xfId="0" applyNumberFormat="1" applyFont="1" applyBorder="1" applyAlignment="1">
      <alignment vertical="center"/>
    </xf>
    <xf numFmtId="164" fontId="4" fillId="0" borderId="145" xfId="7" applyNumberFormat="1" applyFont="1" applyFill="1" applyBorder="1" applyAlignment="1">
      <alignment vertical="center"/>
    </xf>
    <xf numFmtId="9" fontId="4" fillId="0" borderId="93" xfId="20961" applyFont="1" applyFill="1" applyBorder="1" applyAlignment="1">
      <alignment vertical="center"/>
    </xf>
    <xf numFmtId="9" fontId="4" fillId="0" borderId="161" xfId="20961" applyFont="1" applyFill="1" applyBorder="1" applyAlignment="1">
      <alignment vertical="center"/>
    </xf>
    <xf numFmtId="164" fontId="6" fillId="0" borderId="153" xfId="0" applyNumberFormat="1" applyFont="1" applyBorder="1" applyAlignment="1">
      <alignment vertical="center"/>
    </xf>
    <xf numFmtId="193" fontId="9" fillId="0" borderId="98" xfId="0" applyNumberFormat="1" applyFont="1" applyBorder="1" applyAlignment="1" applyProtection="1">
      <alignment vertical="center"/>
      <protection locked="0"/>
    </xf>
    <xf numFmtId="9" fontId="9" fillId="0" borderId="98" xfId="20961" applyFont="1" applyFill="1" applyBorder="1" applyAlignment="1" applyProtection="1">
      <alignment vertical="center"/>
      <protection locked="0"/>
    </xf>
    <xf numFmtId="164" fontId="116" fillId="0" borderId="146" xfId="7" applyNumberFormat="1" applyFont="1" applyBorder="1" applyAlignment="1">
      <alignment horizontal="center" vertical="center" textRotation="90" wrapText="1"/>
    </xf>
    <xf numFmtId="164" fontId="116" fillId="0" borderId="146" xfId="7" applyNumberFormat="1" applyFont="1" applyBorder="1" applyAlignment="1">
      <alignment horizontal="center" vertical="center" wrapText="1"/>
    </xf>
    <xf numFmtId="164" fontId="116" fillId="0" borderId="146" xfId="7" applyNumberFormat="1" applyFont="1" applyBorder="1" applyAlignment="1">
      <alignment horizontal="center" vertical="center"/>
    </xf>
    <xf numFmtId="164" fontId="119" fillId="0" borderId="146" xfId="0" applyNumberFormat="1" applyFont="1" applyBorder="1"/>
    <xf numFmtId="164" fontId="119" fillId="0" borderId="146" xfId="0" applyNumberFormat="1" applyFont="1" applyBorder="1" applyAlignment="1">
      <alignment horizontal="center" vertical="center"/>
    </xf>
    <xf numFmtId="164" fontId="119" fillId="0" borderId="146" xfId="0" applyNumberFormat="1" applyFont="1" applyBorder="1" applyAlignment="1">
      <alignment horizontal="left" vertical="center" wrapText="1"/>
    </xf>
    <xf numFmtId="164" fontId="117" fillId="0" borderId="146" xfId="7" applyNumberFormat="1" applyFont="1" applyBorder="1"/>
    <xf numFmtId="164" fontId="120" fillId="0" borderId="146" xfId="7" applyNumberFormat="1" applyFont="1" applyBorder="1"/>
    <xf numFmtId="164" fontId="119" fillId="84" borderId="146" xfId="7" applyNumberFormat="1" applyFont="1" applyFill="1" applyBorder="1"/>
    <xf numFmtId="164" fontId="116" fillId="0" borderId="146" xfId="0" applyNumberFormat="1" applyFont="1" applyBorder="1" applyAlignment="1">
      <alignment horizontal="left" indent="1"/>
    </xf>
    <xf numFmtId="164" fontId="119" fillId="0" borderId="146" xfId="0" applyNumberFormat="1" applyFont="1" applyBorder="1" applyAlignment="1">
      <alignment horizontal="left" indent="1"/>
    </xf>
    <xf numFmtId="164" fontId="119" fillId="0" borderId="146" xfId="7" applyNumberFormat="1" applyFont="1" applyBorder="1" applyAlignment="1">
      <alignment horizontal="left" indent="1"/>
    </xf>
    <xf numFmtId="164" fontId="119" fillId="0" borderId="69" xfId="0" applyNumberFormat="1" applyFont="1" applyBorder="1"/>
    <xf numFmtId="164" fontId="116" fillId="0" borderId="156" xfId="7" applyNumberFormat="1" applyFont="1" applyBorder="1" applyAlignment="1">
      <alignment horizontal="left" indent="3"/>
    </xf>
    <xf numFmtId="164" fontId="119" fillId="0" borderId="156" xfId="7" applyNumberFormat="1" applyFont="1" applyBorder="1" applyAlignment="1">
      <alignment horizontal="left" indent="2"/>
    </xf>
    <xf numFmtId="164" fontId="119" fillId="0" borderId="156" xfId="7" applyNumberFormat="1" applyFont="1" applyBorder="1" applyAlignment="1">
      <alignment horizontal="left" wrapText="1" indent="3"/>
    </xf>
    <xf numFmtId="164" fontId="119" fillId="0" borderId="156" xfId="7" applyNumberFormat="1" applyFont="1" applyFill="1" applyBorder="1" applyAlignment="1">
      <alignment horizontal="left" indent="2"/>
    </xf>
    <xf numFmtId="164" fontId="116" fillId="0" borderId="155" xfId="7" applyNumberFormat="1" applyFont="1" applyBorder="1"/>
    <xf numFmtId="164" fontId="116" fillId="81" borderId="156" xfId="7" applyNumberFormat="1" applyFont="1" applyFill="1" applyBorder="1"/>
    <xf numFmtId="164" fontId="116" fillId="81" borderId="146" xfId="7" applyNumberFormat="1" applyFont="1" applyFill="1" applyBorder="1"/>
    <xf numFmtId="164" fontId="116" fillId="81" borderId="155" xfId="7" applyNumberFormat="1" applyFont="1" applyFill="1" applyBorder="1"/>
    <xf numFmtId="164" fontId="116" fillId="0" borderId="153" xfId="7" applyNumberFormat="1" applyFont="1" applyBorder="1"/>
    <xf numFmtId="164" fontId="116" fillId="0" borderId="152" xfId="7" applyNumberFormat="1" applyFont="1" applyBorder="1"/>
    <xf numFmtId="164" fontId="121" fillId="0" borderId="146" xfId="7" applyNumberFormat="1" applyFont="1" applyBorder="1"/>
    <xf numFmtId="164" fontId="125" fillId="0" borderId="0" xfId="0" applyNumberFormat="1" applyFont="1"/>
    <xf numFmtId="164" fontId="6" fillId="0" borderId="98" xfId="7" applyNumberFormat="1" applyFont="1" applyBorder="1"/>
    <xf numFmtId="164" fontId="4" fillId="0" borderId="98" xfId="7" applyNumberFormat="1" applyFont="1" applyBorder="1" applyAlignment="1"/>
    <xf numFmtId="164" fontId="4" fillId="0" borderId="112" xfId="7" applyNumberFormat="1" applyFont="1" applyBorder="1" applyAlignment="1"/>
    <xf numFmtId="164" fontId="6" fillId="0" borderId="98" xfId="7" applyNumberFormat="1" applyFont="1" applyFill="1" applyBorder="1"/>
    <xf numFmtId="164" fontId="6" fillId="0" borderId="98" xfId="7" applyNumberFormat="1" applyFont="1" applyFill="1" applyBorder="1" applyAlignment="1">
      <alignment vertical="center"/>
    </xf>
    <xf numFmtId="164" fontId="6" fillId="0" borderId="155" xfId="7" applyNumberFormat="1" applyFont="1" applyBorder="1"/>
    <xf numFmtId="164" fontId="121" fillId="0" borderId="146" xfId="0" applyNumberFormat="1" applyFont="1" applyBorder="1"/>
    <xf numFmtId="164" fontId="143" fillId="0" borderId="146" xfId="7" applyNumberFormat="1" applyFont="1" applyBorder="1"/>
    <xf numFmtId="164" fontId="143" fillId="0" borderId="146" xfId="0" applyNumberFormat="1" applyFont="1" applyBorder="1"/>
    <xf numFmtId="43" fontId="121" fillId="0" borderId="146" xfId="7" applyFont="1" applyBorder="1"/>
    <xf numFmtId="43" fontId="143" fillId="0" borderId="146" xfId="7" applyFont="1" applyBorder="1"/>
    <xf numFmtId="43" fontId="121" fillId="0" borderId="147" xfId="7" applyFont="1" applyBorder="1"/>
    <xf numFmtId="164" fontId="121" fillId="0" borderId="147" xfId="7" applyNumberFormat="1" applyFont="1" applyBorder="1"/>
    <xf numFmtId="9" fontId="121" fillId="0" borderId="146" xfId="20961" applyFont="1" applyBorder="1"/>
    <xf numFmtId="9" fontId="121" fillId="0" borderId="147" xfId="20961" applyFont="1" applyBorder="1"/>
    <xf numFmtId="43" fontId="139" fillId="0" borderId="0" xfId="7" applyFont="1"/>
    <xf numFmtId="164" fontId="139" fillId="0" borderId="0" xfId="7" applyNumberFormat="1" applyFont="1"/>
    <xf numFmtId="9" fontId="143" fillId="0" borderId="146" xfId="20961" applyFont="1" applyBorder="1"/>
    <xf numFmtId="0" fontId="104" fillId="0" borderId="66" xfId="0" applyFont="1" applyBorder="1" applyAlignment="1">
      <alignment horizontal="left" vertical="center" wrapText="1"/>
    </xf>
    <xf numFmtId="0" fontId="104" fillId="0" borderId="65" xfId="0" applyFont="1" applyBorder="1" applyAlignment="1">
      <alignment horizontal="left" vertical="center" wrapText="1"/>
    </xf>
    <xf numFmtId="0" fontId="141" fillId="0" borderId="159" xfId="0" applyFont="1" applyBorder="1" applyAlignment="1">
      <alignment horizontal="center" vertical="center"/>
    </xf>
    <xf numFmtId="0" fontId="141" fillId="0" borderId="29" xfId="0" applyFont="1" applyBorder="1" applyAlignment="1">
      <alignment horizontal="center" vertical="center"/>
    </xf>
    <xf numFmtId="0" fontId="141" fillId="0" borderId="160" xfId="0" applyFont="1" applyBorder="1" applyAlignment="1">
      <alignment horizontal="center" vertical="center"/>
    </xf>
    <xf numFmtId="0" fontId="142" fillId="0" borderId="159" xfId="0" applyFont="1" applyBorder="1" applyAlignment="1">
      <alignment horizontal="center" wrapText="1"/>
    </xf>
    <xf numFmtId="0" fontId="142" fillId="0" borderId="29" xfId="0" applyFont="1" applyBorder="1" applyAlignment="1">
      <alignment horizontal="center" wrapText="1"/>
    </xf>
    <xf numFmtId="0" fontId="142" fillId="0" borderId="160" xfId="0" applyFont="1" applyBorder="1" applyAlignment="1">
      <alignment horizontal="center" wrapText="1"/>
    </xf>
    <xf numFmtId="0" fontId="0" fillId="0" borderId="99" xfId="0" applyBorder="1" applyAlignment="1">
      <alignment horizontal="center"/>
    </xf>
    <xf numFmtId="0" fontId="0" fillId="0" borderId="96" xfId="0" applyBorder="1" applyAlignment="1">
      <alignment horizontal="center"/>
    </xf>
    <xf numFmtId="0" fontId="0" fillId="0" borderId="97" xfId="0" applyBorder="1" applyAlignment="1">
      <alignment horizontal="center"/>
    </xf>
    <xf numFmtId="0" fontId="0" fillId="0" borderId="139" xfId="0" applyBorder="1" applyAlignment="1">
      <alignment horizontal="center"/>
    </xf>
    <xf numFmtId="0" fontId="0" fillId="0" borderId="140" xfId="0" applyBorder="1" applyAlignment="1">
      <alignment horizontal="center"/>
    </xf>
    <xf numFmtId="0" fontId="0" fillId="0" borderId="141" xfId="0" applyBorder="1" applyAlignment="1">
      <alignment horizontal="center"/>
    </xf>
    <xf numFmtId="0" fontId="0" fillId="0" borderId="138" xfId="0" applyBorder="1" applyAlignment="1">
      <alignment horizontal="center" vertical="center"/>
    </xf>
    <xf numFmtId="0" fontId="128" fillId="0" borderId="94" xfId="0" applyFont="1" applyBorder="1" applyAlignment="1">
      <alignment horizontal="center" vertical="center"/>
    </xf>
    <xf numFmtId="0" fontId="128" fillId="0" borderId="7" xfId="0" applyFont="1" applyBorder="1" applyAlignment="1">
      <alignment horizontal="center" vertical="center"/>
    </xf>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128" fillId="0" borderId="142" xfId="0" applyFont="1" applyBorder="1" applyAlignment="1">
      <alignment horizontal="center" vertical="center" wrapText="1"/>
    </xf>
    <xf numFmtId="0" fontId="128" fillId="0" borderId="7" xfId="0" applyFont="1" applyBorder="1" applyAlignment="1">
      <alignment horizontal="center" vertical="center" wrapText="1"/>
    </xf>
    <xf numFmtId="0" fontId="0" fillId="0" borderId="128" xfId="0" applyBorder="1" applyAlignment="1">
      <alignment horizontal="center" vertical="center"/>
    </xf>
    <xf numFmtId="0" fontId="0" fillId="0" borderId="11" xfId="0" applyBorder="1" applyAlignment="1">
      <alignment horizontal="center" vertical="center"/>
    </xf>
    <xf numFmtId="0" fontId="0" fillId="0" borderId="138" xfId="0" applyBorder="1" applyAlignment="1">
      <alignment horizontal="center" vertical="center" wrapText="1"/>
    </xf>
    <xf numFmtId="0" fontId="10" fillId="0" borderId="17" xfId="0" applyFont="1" applyBorder="1" applyAlignment="1">
      <alignment horizontal="center"/>
    </xf>
    <xf numFmtId="0" fontId="10" fillId="0" borderId="18" xfId="0" applyFont="1" applyBorder="1" applyAlignment="1">
      <alignment horizontal="center"/>
    </xf>
    <xf numFmtId="0" fontId="13" fillId="0" borderId="3" xfId="0" applyFont="1" applyBorder="1" applyAlignment="1">
      <alignment wrapText="1"/>
    </xf>
    <xf numFmtId="0" fontId="4" fillId="0" borderId="20" xfId="0" applyFont="1" applyBorder="1"/>
    <xf numFmtId="0" fontId="10" fillId="0" borderId="8" xfId="0" applyFont="1" applyBorder="1" applyAlignment="1">
      <alignment horizontal="center" vertical="center" wrapText="1"/>
    </xf>
    <xf numFmtId="0" fontId="10" fillId="0" borderId="21" xfId="0" applyFont="1" applyBorder="1" applyAlignment="1">
      <alignment horizontal="center" vertical="center" wrapText="1"/>
    </xf>
    <xf numFmtId="0" fontId="4" fillId="0" borderId="98" xfId="0" applyFont="1" applyBorder="1" applyAlignment="1">
      <alignment horizontal="center" vertical="center" wrapText="1"/>
    </xf>
    <xf numFmtId="0" fontId="4" fillId="0" borderId="99" xfId="0" applyFont="1" applyBorder="1" applyAlignment="1">
      <alignment horizontal="center"/>
    </xf>
    <xf numFmtId="0" fontId="4" fillId="0" borderId="21" xfId="0" applyFont="1" applyBorder="1" applyAlignment="1">
      <alignment horizontal="center"/>
    </xf>
    <xf numFmtId="0" fontId="6" fillId="36" borderId="116" xfId="0" applyFont="1" applyFill="1" applyBorder="1" applyAlignment="1">
      <alignment horizontal="center" vertical="center" wrapText="1"/>
    </xf>
    <xf numFmtId="0" fontId="6" fillId="36" borderId="28" xfId="0" applyFont="1" applyFill="1" applyBorder="1" applyAlignment="1">
      <alignment horizontal="center" vertical="center" wrapText="1"/>
    </xf>
    <xf numFmtId="0" fontId="6" fillId="36" borderId="113" xfId="0" applyFont="1" applyFill="1" applyBorder="1" applyAlignment="1">
      <alignment horizontal="center" vertical="center" wrapText="1"/>
    </xf>
    <xf numFmtId="0" fontId="6" fillId="36" borderId="97" xfId="0" applyFont="1" applyFill="1" applyBorder="1" applyAlignment="1">
      <alignment horizontal="center" vertical="center" wrapText="1"/>
    </xf>
    <xf numFmtId="0" fontId="101" fillId="3" borderId="67" xfId="13" applyFont="1" applyFill="1" applyBorder="1" applyAlignment="1" applyProtection="1">
      <alignment horizontal="center" vertical="center" wrapText="1"/>
      <protection locked="0"/>
    </xf>
    <xf numFmtId="0" fontId="101" fillId="3" borderId="64"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6" xfId="1" applyNumberFormat="1" applyFont="1" applyFill="1" applyBorder="1" applyAlignment="1" applyProtection="1">
      <alignment horizontal="center"/>
      <protection locked="0"/>
    </xf>
    <xf numFmtId="164" fontId="15" fillId="3" borderId="17" xfId="1" applyNumberFormat="1" applyFont="1" applyFill="1" applyBorder="1" applyAlignment="1" applyProtection="1">
      <alignment horizontal="center"/>
      <protection locked="0"/>
    </xf>
    <xf numFmtId="164" fontId="15" fillId="3" borderId="18" xfId="1" applyNumberFormat="1" applyFont="1" applyFill="1" applyBorder="1" applyAlignment="1" applyProtection="1">
      <alignment horizontal="center"/>
      <protection locked="0"/>
    </xf>
    <xf numFmtId="0" fontId="6" fillId="0" borderId="50" xfId="0" applyFont="1" applyBorder="1" applyAlignment="1">
      <alignment horizontal="center" vertical="center" wrapText="1"/>
    </xf>
    <xf numFmtId="0" fontId="6" fillId="0" borderId="51" xfId="0" applyFont="1" applyBorder="1" applyAlignment="1">
      <alignment horizontal="center" vertical="center" wrapText="1"/>
    </xf>
    <xf numFmtId="164" fontId="15" fillId="0" borderId="90" xfId="1" applyNumberFormat="1" applyFont="1" applyFill="1" applyBorder="1" applyAlignment="1" applyProtection="1">
      <alignment horizontal="center" vertical="center" wrapText="1"/>
      <protection locked="0"/>
    </xf>
    <xf numFmtId="164" fontId="15" fillId="0" borderId="91" xfId="1" applyNumberFormat="1" applyFont="1" applyFill="1" applyBorder="1" applyAlignment="1" applyProtection="1">
      <alignment horizontal="center" vertical="center" wrapText="1"/>
      <protection locked="0"/>
    </xf>
    <xf numFmtId="0" fontId="4" fillId="0" borderId="67" xfId="0" applyFont="1" applyBorder="1" applyAlignment="1">
      <alignment horizontal="center" vertical="center" wrapText="1"/>
    </xf>
    <xf numFmtId="0" fontId="4" fillId="0" borderId="64" xfId="0" applyFont="1" applyBorder="1" applyAlignment="1">
      <alignment horizontal="center" vertical="center" wrapText="1"/>
    </xf>
    <xf numFmtId="0" fontId="4" fillId="0" borderId="8" xfId="0" applyFont="1" applyBorder="1" applyAlignment="1">
      <alignment horizontal="center" wrapText="1"/>
    </xf>
    <xf numFmtId="0" fontId="4" fillId="0" borderId="10" xfId="0" applyFont="1" applyBorder="1" applyAlignment="1">
      <alignment horizontal="center" wrapText="1"/>
    </xf>
    <xf numFmtId="0" fontId="4" fillId="0" borderId="59"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105" xfId="0" applyFont="1" applyBorder="1" applyAlignment="1">
      <alignment horizontal="center" vertical="center" wrapText="1"/>
    </xf>
    <xf numFmtId="0" fontId="14" fillId="0" borderId="54" xfId="0" applyFont="1" applyBorder="1" applyAlignment="1">
      <alignment horizontal="left" vertical="center"/>
    </xf>
    <xf numFmtId="0" fontId="14" fillId="0" borderId="55" xfId="0" applyFont="1" applyBorder="1" applyAlignment="1">
      <alignment horizontal="left" vertical="center"/>
    </xf>
    <xf numFmtId="0" fontId="4" fillId="0" borderId="17" xfId="0" applyFont="1" applyBorder="1" applyAlignment="1">
      <alignment horizontal="center"/>
    </xf>
    <xf numFmtId="0" fontId="4" fillId="0" borderId="18" xfId="0" applyFont="1" applyBorder="1" applyAlignment="1">
      <alignment horizontal="center" vertical="center" wrapText="1"/>
    </xf>
    <xf numFmtId="0" fontId="4" fillId="0" borderId="112" xfId="0" applyFont="1" applyBorder="1" applyAlignment="1">
      <alignment horizontal="center" vertical="center" wrapText="1"/>
    </xf>
    <xf numFmtId="0" fontId="119" fillId="0" borderId="119" xfId="0" applyFont="1" applyBorder="1" applyAlignment="1">
      <alignment horizontal="left" vertical="center" wrapText="1"/>
    </xf>
    <xf numFmtId="0" fontId="119" fillId="0" borderId="120" xfId="0" applyFont="1" applyBorder="1" applyAlignment="1">
      <alignment horizontal="left" vertical="center" wrapText="1"/>
    </xf>
    <xf numFmtId="0" fontId="119" fillId="0" borderId="122" xfId="0" applyFont="1" applyBorder="1" applyAlignment="1">
      <alignment horizontal="left" vertical="center" wrapText="1"/>
    </xf>
    <xf numFmtId="0" fontId="119" fillId="0" borderId="123" xfId="0" applyFont="1" applyBorder="1" applyAlignment="1">
      <alignment horizontal="left" vertical="center" wrapText="1"/>
    </xf>
    <xf numFmtId="0" fontId="119" fillId="0" borderId="125" xfId="0" applyFont="1" applyBorder="1" applyAlignment="1">
      <alignment horizontal="left" vertical="center" wrapText="1"/>
    </xf>
    <xf numFmtId="0" fontId="119" fillId="0" borderId="126" xfId="0" applyFont="1" applyBorder="1" applyAlignment="1">
      <alignment horizontal="left" vertical="center" wrapText="1"/>
    </xf>
    <xf numFmtId="0" fontId="120" fillId="0" borderId="145" xfId="0" applyFont="1" applyBorder="1" applyAlignment="1">
      <alignment horizontal="center" vertical="center" wrapText="1"/>
    </xf>
    <xf numFmtId="0" fontId="120" fillId="0" borderId="144" xfId="0" applyFont="1" applyBorder="1" applyAlignment="1">
      <alignment horizontal="center" vertical="center" wrapText="1"/>
    </xf>
    <xf numFmtId="0" fontId="120" fillId="0" borderId="121" xfId="0" applyFont="1" applyBorder="1" applyAlignment="1">
      <alignment horizontal="center" vertical="center" wrapText="1"/>
    </xf>
    <xf numFmtId="0" fontId="120" fillId="0" borderId="53" xfId="0" applyFont="1" applyBorder="1" applyAlignment="1">
      <alignment horizontal="center" vertical="center" wrapText="1"/>
    </xf>
    <xf numFmtId="0" fontId="120" fillId="0" borderId="124" xfId="0" applyFont="1" applyBorder="1" applyAlignment="1">
      <alignment horizontal="center" vertical="center" wrapText="1"/>
    </xf>
    <xf numFmtId="0" fontId="120" fillId="0" borderId="11" xfId="0" applyFont="1" applyBorder="1" applyAlignment="1">
      <alignment horizontal="center" vertical="center" wrapText="1"/>
    </xf>
    <xf numFmtId="0" fontId="116" fillId="0" borderId="147" xfId="0" applyFont="1" applyBorder="1" applyAlignment="1">
      <alignment horizontal="center" vertical="center" wrapText="1"/>
    </xf>
    <xf numFmtId="0" fontId="116" fillId="0" borderId="7" xfId="0" applyFont="1" applyBorder="1" applyAlignment="1">
      <alignment horizontal="center" vertical="center" wrapText="1"/>
    </xf>
    <xf numFmtId="0" fontId="116" fillId="0" borderId="146" xfId="0" applyFont="1" applyBorder="1" applyAlignment="1">
      <alignment horizontal="center" vertical="center" wrapText="1"/>
    </xf>
    <xf numFmtId="0" fontId="116" fillId="0" borderId="149" xfId="0" applyFont="1" applyBorder="1" applyAlignment="1">
      <alignment horizontal="center" vertical="center" wrapText="1"/>
    </xf>
    <xf numFmtId="0" fontId="116" fillId="0" borderId="148" xfId="0" applyFont="1" applyBorder="1" applyAlignment="1">
      <alignment horizontal="center" vertical="center" wrapText="1"/>
    </xf>
    <xf numFmtId="0" fontId="124" fillId="0" borderId="146" xfId="0" applyFont="1" applyBorder="1" applyAlignment="1">
      <alignment horizontal="center" vertical="center"/>
    </xf>
    <xf numFmtId="0" fontId="118" fillId="0" borderId="145" xfId="0" applyFont="1" applyBorder="1" applyAlignment="1">
      <alignment horizontal="center" vertical="center"/>
    </xf>
    <xf numFmtId="0" fontId="118" fillId="0" borderId="150" xfId="0" applyFont="1" applyBorder="1" applyAlignment="1">
      <alignment horizontal="center" vertical="center"/>
    </xf>
    <xf numFmtId="0" fontId="118" fillId="0" borderId="53" xfId="0" applyFont="1" applyBorder="1" applyAlignment="1">
      <alignment horizontal="center" vertical="center"/>
    </xf>
    <xf numFmtId="0" fontId="118" fillId="0" borderId="11" xfId="0" applyFont="1" applyBorder="1" applyAlignment="1">
      <alignment horizontal="center" vertical="center"/>
    </xf>
    <xf numFmtId="0" fontId="119" fillId="0" borderId="146" xfId="0" applyFont="1" applyBorder="1" applyAlignment="1">
      <alignment horizontal="center" vertical="center" wrapText="1"/>
    </xf>
    <xf numFmtId="0" fontId="119" fillId="0" borderId="145" xfId="0" applyFont="1" applyBorder="1" applyAlignment="1">
      <alignment horizontal="center" vertical="center" wrapText="1"/>
    </xf>
    <xf numFmtId="0" fontId="119" fillId="0" borderId="150" xfId="0" applyFont="1" applyBorder="1" applyAlignment="1">
      <alignment horizontal="center" vertical="center" wrapText="1"/>
    </xf>
    <xf numFmtId="0" fontId="119" fillId="0" borderId="127" xfId="0" applyFont="1" applyBorder="1" applyAlignment="1">
      <alignment horizontal="center" vertical="center" wrapText="1"/>
    </xf>
    <xf numFmtId="0" fontId="119" fillId="0" borderId="128" xfId="0" applyFont="1" applyBorder="1" applyAlignment="1">
      <alignment horizontal="center" vertical="center" wrapText="1"/>
    </xf>
    <xf numFmtId="0" fontId="119" fillId="0" borderId="53" xfId="0" applyFont="1" applyBorder="1" applyAlignment="1">
      <alignment horizontal="center" vertical="center" wrapText="1"/>
    </xf>
    <xf numFmtId="0" fontId="119" fillId="0" borderId="11" xfId="0" applyFont="1" applyBorder="1" applyAlignment="1">
      <alignment horizontal="center" vertical="center" wrapText="1"/>
    </xf>
    <xf numFmtId="0" fontId="116" fillId="0" borderId="151" xfId="0" applyFont="1" applyBorder="1" applyAlignment="1">
      <alignment horizontal="center" vertical="center" wrapText="1"/>
    </xf>
    <xf numFmtId="0" fontId="119" fillId="0" borderId="129" xfId="0" applyFont="1" applyBorder="1" applyAlignment="1">
      <alignment horizontal="center" vertical="center" wrapText="1"/>
    </xf>
    <xf numFmtId="0" fontId="119" fillId="0" borderId="7" xfId="0" applyFont="1" applyBorder="1" applyAlignment="1">
      <alignment horizontal="center" vertical="center" wrapText="1"/>
    </xf>
    <xf numFmtId="0" fontId="116" fillId="0" borderId="129" xfId="0" applyFont="1" applyBorder="1" applyAlignment="1">
      <alignment horizontal="center" vertical="center" wrapText="1"/>
    </xf>
    <xf numFmtId="0" fontId="116" fillId="0" borderId="145" xfId="0" applyFont="1" applyBorder="1" applyAlignment="1">
      <alignment horizontal="center" vertical="center" wrapText="1"/>
    </xf>
    <xf numFmtId="0" fontId="116" fillId="0" borderId="144" xfId="0" applyFont="1" applyBorder="1" applyAlignment="1">
      <alignment horizontal="center" vertical="center" wrapText="1"/>
    </xf>
    <xf numFmtId="0" fontId="116" fillId="0" borderId="150" xfId="0" applyFont="1" applyBorder="1" applyAlignment="1">
      <alignment horizontal="center" vertical="center" wrapText="1"/>
    </xf>
    <xf numFmtId="0" fontId="116" fillId="0" borderId="11" xfId="0" applyFont="1" applyBorder="1" applyAlignment="1">
      <alignment horizontal="center" vertical="center" wrapText="1"/>
    </xf>
    <xf numFmtId="0" fontId="116" fillId="0" borderId="155" xfId="0" applyFont="1" applyBorder="1" applyAlignment="1">
      <alignment horizontal="center" vertical="center" wrapText="1"/>
    </xf>
    <xf numFmtId="0" fontId="116" fillId="0" borderId="54" xfId="0" applyFont="1" applyBorder="1" applyAlignment="1">
      <alignment horizontal="center" vertical="center" wrapText="1"/>
    </xf>
    <xf numFmtId="0" fontId="116" fillId="0" borderId="55" xfId="0" applyFont="1" applyBorder="1" applyAlignment="1">
      <alignment horizontal="center" vertical="center" wrapText="1"/>
    </xf>
    <xf numFmtId="0" fontId="116" fillId="0" borderId="105" xfId="0" applyFont="1" applyBorder="1" applyAlignment="1">
      <alignment horizontal="center" vertical="center" wrapText="1"/>
    </xf>
    <xf numFmtId="0" fontId="119" fillId="0" borderId="54" xfId="0" applyFont="1" applyBorder="1" applyAlignment="1">
      <alignment horizontal="left" vertical="top" wrapText="1"/>
    </xf>
    <xf numFmtId="0" fontId="119" fillId="0" borderId="105" xfId="0" applyFont="1" applyBorder="1" applyAlignment="1">
      <alignment horizontal="left" vertical="top" wrapText="1"/>
    </xf>
    <xf numFmtId="0" fontId="119" fillId="0" borderId="63" xfId="0" applyFont="1" applyBorder="1" applyAlignment="1">
      <alignment horizontal="left" vertical="top" wrapText="1"/>
    </xf>
    <xf numFmtId="0" fontId="119" fillId="0" borderId="92" xfId="0" applyFont="1" applyBorder="1" applyAlignment="1">
      <alignment horizontal="left" vertical="top" wrapText="1"/>
    </xf>
    <xf numFmtId="0" fontId="119" fillId="0" borderId="118" xfId="0" applyFont="1" applyBorder="1" applyAlignment="1">
      <alignment horizontal="left" vertical="top" wrapText="1"/>
    </xf>
    <xf numFmtId="0" fontId="119" fillId="0" borderId="157" xfId="0" applyFont="1" applyBorder="1" applyAlignment="1">
      <alignment horizontal="left" vertical="top" wrapText="1"/>
    </xf>
    <xf numFmtId="0" fontId="119" fillId="0" borderId="158" xfId="0" applyFont="1" applyBorder="1" applyAlignment="1">
      <alignment horizontal="center" vertical="center" wrapText="1"/>
    </xf>
    <xf numFmtId="0" fontId="119" fillId="0" borderId="69" xfId="0" applyFont="1" applyBorder="1" applyAlignment="1">
      <alignment horizontal="center" vertical="center" wrapText="1"/>
    </xf>
    <xf numFmtId="0" fontId="116" fillId="0" borderId="145" xfId="0" applyFont="1" applyBorder="1" applyAlignment="1">
      <alignment horizontal="center" vertical="top" wrapText="1"/>
    </xf>
    <xf numFmtId="0" fontId="116" fillId="0" borderId="144" xfId="0" applyFont="1" applyBorder="1" applyAlignment="1">
      <alignment horizontal="center" vertical="top" wrapText="1"/>
    </xf>
    <xf numFmtId="0" fontId="116" fillId="0" borderId="151" xfId="0" applyFont="1" applyBorder="1" applyAlignment="1">
      <alignment horizontal="center" vertical="top" wrapText="1"/>
    </xf>
    <xf numFmtId="0" fontId="116" fillId="0" borderId="148" xfId="0" applyFont="1" applyBorder="1" applyAlignment="1">
      <alignment horizontal="center" vertical="top" wrapText="1"/>
    </xf>
    <xf numFmtId="0" fontId="105" fillId="0" borderId="130" xfId="0" applyFont="1" applyBorder="1" applyAlignment="1">
      <alignment horizontal="left" vertical="top" wrapText="1"/>
    </xf>
    <xf numFmtId="0" fontId="105" fillId="0" borderId="131" xfId="0" applyFont="1" applyBorder="1" applyAlignment="1">
      <alignment horizontal="left" vertical="top" wrapText="1"/>
    </xf>
    <xf numFmtId="0" fontId="122" fillId="0" borderId="146" xfId="0" applyFont="1" applyBorder="1" applyAlignment="1">
      <alignment horizontal="center" vertical="center"/>
    </xf>
    <xf numFmtId="0" fontId="121" fillId="0" borderId="146" xfId="0" applyFont="1" applyBorder="1" applyAlignment="1">
      <alignment horizontal="center" vertical="center" wrapText="1"/>
    </xf>
    <xf numFmtId="0" fontId="121" fillId="0" borderId="147" xfId="0" applyFont="1" applyBorder="1" applyAlignment="1">
      <alignment horizontal="center" vertical="center" wrapText="1"/>
    </xf>
    <xf numFmtId="0" fontId="105" fillId="76" borderId="149" xfId="0" applyFont="1" applyFill="1" applyBorder="1" applyAlignment="1">
      <alignment horizontal="center" vertical="center" wrapText="1"/>
    </xf>
    <xf numFmtId="0" fontId="105" fillId="76" borderId="148" xfId="0" applyFont="1" applyFill="1" applyBorder="1" applyAlignment="1">
      <alignment horizontal="center" vertical="center" wrapText="1"/>
    </xf>
    <xf numFmtId="0" fontId="106" fillId="0" borderId="149" xfId="0" applyFont="1" applyBorder="1" applyAlignment="1">
      <alignment horizontal="left" vertical="center" wrapText="1"/>
    </xf>
    <xf numFmtId="0" fontId="106" fillId="0" borderId="148" xfId="0" applyFont="1" applyBorder="1" applyAlignment="1">
      <alignment horizontal="left" vertical="center" wrapText="1"/>
    </xf>
    <xf numFmtId="0" fontId="106" fillId="0" borderId="149" xfId="13" applyFont="1" applyBorder="1" applyAlignment="1" applyProtection="1">
      <alignment horizontal="left" vertical="top" wrapText="1"/>
      <protection locked="0"/>
    </xf>
    <xf numFmtId="0" fontId="106" fillId="0" borderId="148" xfId="13" applyFont="1" applyBorder="1" applyAlignment="1" applyProtection="1">
      <alignment horizontal="left" vertical="top" wrapText="1"/>
      <protection locked="0"/>
    </xf>
    <xf numFmtId="0" fontId="106" fillId="0" borderId="149" xfId="0" applyFont="1" applyBorder="1" applyAlignment="1">
      <alignment horizontal="left" vertical="top" wrapText="1"/>
    </xf>
    <xf numFmtId="0" fontId="106" fillId="0" borderId="148" xfId="0" applyFont="1" applyBorder="1" applyAlignment="1">
      <alignment horizontal="left" vertical="top" wrapText="1"/>
    </xf>
    <xf numFmtId="49" fontId="106" fillId="0" borderId="0" xfId="0" applyNumberFormat="1" applyFont="1" applyAlignment="1">
      <alignment horizontal="center" vertical="center"/>
    </xf>
    <xf numFmtId="0" fontId="106" fillId="0" borderId="146" xfId="0" applyFont="1" applyBorder="1" applyAlignment="1">
      <alignment horizontal="left" vertical="top" wrapText="1"/>
    </xf>
    <xf numFmtId="0" fontId="106" fillId="0" borderId="146" xfId="0" applyFont="1" applyBorder="1" applyAlignment="1">
      <alignment horizontal="left" vertical="center" wrapText="1"/>
    </xf>
    <xf numFmtId="0" fontId="105" fillId="76" borderId="146" xfId="0" applyFont="1" applyFill="1" applyBorder="1" applyAlignment="1">
      <alignment horizontal="center" vertical="center" wrapText="1"/>
    </xf>
    <xf numFmtId="0" fontId="106" fillId="0" borderId="146" xfId="0" applyFont="1" applyBorder="1" applyAlignment="1">
      <alignment horizontal="center"/>
    </xf>
    <xf numFmtId="0" fontId="106" fillId="0" borderId="99" xfId="0" applyFont="1" applyBorder="1" applyAlignment="1">
      <alignment horizontal="left" vertical="center" wrapText="1"/>
    </xf>
    <xf numFmtId="0" fontId="106" fillId="0" borderId="97" xfId="0" applyFont="1" applyBorder="1" applyAlignment="1">
      <alignment horizontal="left" vertical="center" wrapText="1"/>
    </xf>
    <xf numFmtId="0" fontId="105" fillId="0" borderId="146" xfId="0" applyFont="1" applyBorder="1" applyAlignment="1">
      <alignment horizontal="center" vertical="center"/>
    </xf>
    <xf numFmtId="0" fontId="106" fillId="3" borderId="149" xfId="13" applyFont="1" applyFill="1" applyBorder="1" applyAlignment="1" applyProtection="1">
      <alignment horizontal="left" vertical="top" wrapText="1"/>
      <protection locked="0"/>
    </xf>
    <xf numFmtId="0" fontId="106" fillId="3" borderId="148" xfId="13" applyFont="1" applyFill="1" applyBorder="1" applyAlignment="1" applyProtection="1">
      <alignment horizontal="left" vertical="top" wrapText="1"/>
      <protection locked="0"/>
    </xf>
    <xf numFmtId="0" fontId="105" fillId="0" borderId="85" xfId="0" applyFont="1" applyBorder="1" applyAlignment="1">
      <alignment horizontal="center" vertical="center"/>
    </xf>
    <xf numFmtId="0" fontId="105" fillId="76" borderId="82" xfId="0" applyFont="1" applyFill="1" applyBorder="1" applyAlignment="1">
      <alignment horizontal="center" vertical="center" wrapText="1"/>
    </xf>
    <xf numFmtId="0" fontId="105" fillId="76" borderId="0" xfId="0" applyFont="1" applyFill="1" applyAlignment="1">
      <alignment horizontal="center" vertical="center" wrapText="1"/>
    </xf>
    <xf numFmtId="0" fontId="105" fillId="76" borderId="83" xfId="0" applyFont="1" applyFill="1" applyBorder="1" applyAlignment="1">
      <alignment horizontal="center" vertical="center" wrapText="1"/>
    </xf>
    <xf numFmtId="0" fontId="106" fillId="77" borderId="99" xfId="0" applyFont="1" applyFill="1" applyBorder="1" applyAlignment="1">
      <alignment vertical="center" wrapText="1"/>
    </xf>
    <xf numFmtId="0" fontId="106" fillId="77" borderId="97" xfId="0" applyFont="1" applyFill="1" applyBorder="1" applyAlignment="1">
      <alignment vertical="center" wrapText="1"/>
    </xf>
    <xf numFmtId="0" fontId="106" fillId="0" borderId="99" xfId="0" applyFont="1" applyBorder="1" applyAlignment="1">
      <alignment vertical="center" wrapText="1"/>
    </xf>
    <xf numFmtId="0" fontId="106" fillId="0" borderId="97" xfId="0" applyFont="1" applyBorder="1" applyAlignment="1">
      <alignment vertical="center" wrapText="1"/>
    </xf>
    <xf numFmtId="0" fontId="105" fillId="76" borderId="87" xfId="0" applyFont="1" applyFill="1" applyBorder="1" applyAlignment="1">
      <alignment horizontal="center" vertical="center"/>
    </xf>
    <xf numFmtId="0" fontId="105" fillId="76" borderId="88" xfId="0" applyFont="1" applyFill="1" applyBorder="1" applyAlignment="1">
      <alignment horizontal="center" vertical="center"/>
    </xf>
    <xf numFmtId="0" fontId="105" fillId="76" borderId="89" xfId="0" applyFont="1" applyFill="1" applyBorder="1" applyAlignment="1">
      <alignment horizontal="center" vertical="center"/>
    </xf>
    <xf numFmtId="0" fontId="106" fillId="3" borderId="99" xfId="0" applyFont="1" applyFill="1" applyBorder="1" applyAlignment="1">
      <alignment horizontal="left" vertical="center" wrapText="1"/>
    </xf>
    <xf numFmtId="0" fontId="106" fillId="3" borderId="97" xfId="0" applyFont="1" applyFill="1" applyBorder="1" applyAlignment="1">
      <alignment horizontal="left" vertical="center" wrapText="1"/>
    </xf>
    <xf numFmtId="0" fontId="106" fillId="0" borderId="77" xfId="0" applyFont="1" applyBorder="1" applyAlignment="1">
      <alignment horizontal="left" vertical="center" wrapText="1"/>
    </xf>
    <xf numFmtId="0" fontId="106" fillId="0" borderId="78" xfId="0" applyFont="1" applyBorder="1" applyAlignment="1">
      <alignment horizontal="left" vertical="center" wrapText="1"/>
    </xf>
    <xf numFmtId="0" fontId="105" fillId="76" borderId="73" xfId="0" applyFont="1" applyFill="1" applyBorder="1" applyAlignment="1">
      <alignment horizontal="center" vertical="center" wrapText="1"/>
    </xf>
    <xf numFmtId="0" fontId="105" fillId="76" borderId="74" xfId="0" applyFont="1" applyFill="1" applyBorder="1" applyAlignment="1">
      <alignment horizontal="center" vertical="center" wrapText="1"/>
    </xf>
    <xf numFmtId="0" fontId="105" fillId="76" borderId="75" xfId="0" applyFont="1" applyFill="1" applyBorder="1" applyAlignment="1">
      <alignment horizontal="center" vertical="center" wrapText="1"/>
    </xf>
    <xf numFmtId="0" fontId="106" fillId="0" borderId="53" xfId="0" applyFont="1" applyBorder="1" applyAlignment="1">
      <alignment horizontal="left" vertical="center" wrapText="1"/>
    </xf>
    <xf numFmtId="0" fontId="106" fillId="0" borderId="11" xfId="0" applyFont="1" applyBorder="1" applyAlignment="1">
      <alignment horizontal="left" vertical="center" wrapText="1"/>
    </xf>
    <xf numFmtId="0" fontId="106" fillId="82" borderId="99" xfId="0" applyFont="1" applyFill="1" applyBorder="1" applyAlignment="1">
      <alignment vertical="center" wrapText="1"/>
    </xf>
    <xf numFmtId="0" fontId="106" fillId="82" borderId="97" xfId="0" applyFont="1" applyFill="1" applyBorder="1" applyAlignment="1">
      <alignment vertical="center" wrapText="1"/>
    </xf>
    <xf numFmtId="0" fontId="106" fillId="82" borderId="139" xfId="0" applyFont="1" applyFill="1" applyBorder="1" applyAlignment="1">
      <alignment horizontal="left" vertical="center" wrapText="1"/>
    </xf>
    <xf numFmtId="0" fontId="106" fillId="82" borderId="140" xfId="0" applyFont="1" applyFill="1" applyBorder="1" applyAlignment="1">
      <alignment horizontal="left" vertical="center" wrapText="1"/>
    </xf>
    <xf numFmtId="0" fontId="106" fillId="82" borderId="141" xfId="0" applyFont="1" applyFill="1" applyBorder="1" applyAlignment="1">
      <alignment horizontal="left" vertical="center" wrapText="1"/>
    </xf>
    <xf numFmtId="0" fontId="106" fillId="3" borderId="77" xfId="0" applyFont="1" applyFill="1" applyBorder="1" applyAlignment="1">
      <alignment horizontal="left" vertical="center" wrapText="1"/>
    </xf>
    <xf numFmtId="0" fontId="106" fillId="3" borderId="78" xfId="0" applyFont="1" applyFill="1" applyBorder="1" applyAlignment="1">
      <alignment horizontal="left" vertical="center" wrapText="1"/>
    </xf>
    <xf numFmtId="0" fontId="106" fillId="82" borderId="80" xfId="0" applyFont="1" applyFill="1" applyBorder="1" applyAlignment="1">
      <alignment horizontal="left" vertical="center" wrapText="1"/>
    </xf>
    <xf numFmtId="0" fontId="106" fillId="82" borderId="81" xfId="0" applyFont="1" applyFill="1" applyBorder="1" applyAlignment="1">
      <alignment horizontal="left" vertical="center" wrapText="1"/>
    </xf>
    <xf numFmtId="0" fontId="106" fillId="82" borderId="53" xfId="0" applyFont="1" applyFill="1" applyBorder="1" applyAlignment="1">
      <alignment vertical="center" wrapText="1"/>
    </xf>
    <xf numFmtId="0" fontId="106" fillId="82" borderId="11" xfId="0" applyFont="1" applyFill="1" applyBorder="1" applyAlignment="1">
      <alignment vertical="center" wrapText="1"/>
    </xf>
    <xf numFmtId="0" fontId="106" fillId="3" borderId="99" xfId="0" applyFont="1" applyFill="1" applyBorder="1" applyAlignment="1">
      <alignment vertical="center" wrapText="1"/>
    </xf>
    <xf numFmtId="0" fontId="106" fillId="3" borderId="97" xfId="0" applyFont="1" applyFill="1" applyBorder="1" applyAlignment="1">
      <alignment vertical="center" wrapText="1"/>
    </xf>
    <xf numFmtId="0" fontId="105" fillId="0" borderId="70" xfId="0" applyFont="1" applyBorder="1" applyAlignment="1">
      <alignment horizontal="center" vertical="center"/>
    </xf>
    <xf numFmtId="0" fontId="105" fillId="0" borderId="71" xfId="0" applyFont="1" applyBorder="1" applyAlignment="1">
      <alignment horizontal="center" vertical="center"/>
    </xf>
    <xf numFmtId="0" fontId="105" fillId="0" borderId="72" xfId="0" applyFont="1" applyBorder="1" applyAlignment="1">
      <alignment horizontal="center" vertical="center"/>
    </xf>
    <xf numFmtId="0" fontId="106" fillId="0" borderId="98" xfId="0" applyFont="1" applyBorder="1" applyAlignment="1">
      <alignment horizontal="left" vertical="center" wrapText="1"/>
    </xf>
    <xf numFmtId="0" fontId="106" fillId="0" borderId="99" xfId="0" applyFont="1" applyBorder="1" applyAlignment="1">
      <alignment horizontal="left"/>
    </xf>
    <xf numFmtId="0" fontId="106" fillId="0" borderId="97" xfId="0" applyFont="1" applyBorder="1" applyAlignment="1">
      <alignment horizontal="left"/>
    </xf>
  </cellXfs>
  <cellStyles count="21415">
    <cellStyle name="_RC VALUTEBIS WRILSI " xfId="18" xr:uid="{00000000-0005-0000-0000-000000000000}"/>
    <cellStyle name="=C:\WINNT35\SYSTEM32\COMMAND.COM" xfId="21412"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2 2" xfId="21408" xr:uid="{00000000-0005-0000-0000-0000C3020000}"/>
    <cellStyle name="Calculation 2 10 3" xfId="724" xr:uid="{00000000-0005-0000-0000-0000C4020000}"/>
    <cellStyle name="Calculation 2 10 3 2" xfId="21407" xr:uid="{00000000-0005-0000-0000-0000C5020000}"/>
    <cellStyle name="Calculation 2 10 4" xfId="725" xr:uid="{00000000-0005-0000-0000-0000C6020000}"/>
    <cellStyle name="Calculation 2 10 4 2" xfId="21406" xr:uid="{00000000-0005-0000-0000-0000C7020000}"/>
    <cellStyle name="Calculation 2 10 5" xfId="726" xr:uid="{00000000-0005-0000-0000-0000C8020000}"/>
    <cellStyle name="Calculation 2 10 5 2" xfId="21405" xr:uid="{00000000-0005-0000-0000-0000C9020000}"/>
    <cellStyle name="Calculation 2 11" xfId="727" xr:uid="{00000000-0005-0000-0000-0000CA020000}"/>
    <cellStyle name="Calculation 2 11 2" xfId="728" xr:uid="{00000000-0005-0000-0000-0000CB020000}"/>
    <cellStyle name="Calculation 2 11 2 2" xfId="21403" xr:uid="{00000000-0005-0000-0000-0000CC020000}"/>
    <cellStyle name="Calculation 2 11 3" xfId="729" xr:uid="{00000000-0005-0000-0000-0000CD020000}"/>
    <cellStyle name="Calculation 2 11 3 2" xfId="21402" xr:uid="{00000000-0005-0000-0000-0000CE020000}"/>
    <cellStyle name="Calculation 2 11 4" xfId="730" xr:uid="{00000000-0005-0000-0000-0000CF020000}"/>
    <cellStyle name="Calculation 2 11 4 2" xfId="21401" xr:uid="{00000000-0005-0000-0000-0000D0020000}"/>
    <cellStyle name="Calculation 2 11 5" xfId="731" xr:uid="{00000000-0005-0000-0000-0000D1020000}"/>
    <cellStyle name="Calculation 2 11 5 2" xfId="21400" xr:uid="{00000000-0005-0000-0000-0000D2020000}"/>
    <cellStyle name="Calculation 2 11 6" xfId="21404" xr:uid="{00000000-0005-0000-0000-0000D3020000}"/>
    <cellStyle name="Calculation 2 12" xfId="732" xr:uid="{00000000-0005-0000-0000-0000D4020000}"/>
    <cellStyle name="Calculation 2 12 2" xfId="733" xr:uid="{00000000-0005-0000-0000-0000D5020000}"/>
    <cellStyle name="Calculation 2 12 2 2" xfId="21398" xr:uid="{00000000-0005-0000-0000-0000D6020000}"/>
    <cellStyle name="Calculation 2 12 3" xfId="734" xr:uid="{00000000-0005-0000-0000-0000D7020000}"/>
    <cellStyle name="Calculation 2 12 3 2" xfId="21397" xr:uid="{00000000-0005-0000-0000-0000D8020000}"/>
    <cellStyle name="Calculation 2 12 4" xfId="735" xr:uid="{00000000-0005-0000-0000-0000D9020000}"/>
    <cellStyle name="Calculation 2 12 4 2" xfId="21396" xr:uid="{00000000-0005-0000-0000-0000DA020000}"/>
    <cellStyle name="Calculation 2 12 5" xfId="736" xr:uid="{00000000-0005-0000-0000-0000DB020000}"/>
    <cellStyle name="Calculation 2 12 5 2" xfId="21395" xr:uid="{00000000-0005-0000-0000-0000DC020000}"/>
    <cellStyle name="Calculation 2 12 6" xfId="21399" xr:uid="{00000000-0005-0000-0000-0000DD020000}"/>
    <cellStyle name="Calculation 2 13" xfId="737" xr:uid="{00000000-0005-0000-0000-0000DE020000}"/>
    <cellStyle name="Calculation 2 13 2" xfId="738" xr:uid="{00000000-0005-0000-0000-0000DF020000}"/>
    <cellStyle name="Calculation 2 13 2 2" xfId="21393" xr:uid="{00000000-0005-0000-0000-0000E0020000}"/>
    <cellStyle name="Calculation 2 13 3" xfId="739" xr:uid="{00000000-0005-0000-0000-0000E1020000}"/>
    <cellStyle name="Calculation 2 13 3 2" xfId="21392" xr:uid="{00000000-0005-0000-0000-0000E2020000}"/>
    <cellStyle name="Calculation 2 13 4" xfId="740" xr:uid="{00000000-0005-0000-0000-0000E3020000}"/>
    <cellStyle name="Calculation 2 13 4 2" xfId="21391" xr:uid="{00000000-0005-0000-0000-0000E4020000}"/>
    <cellStyle name="Calculation 2 13 5" xfId="21394" xr:uid="{00000000-0005-0000-0000-0000E5020000}"/>
    <cellStyle name="Calculation 2 14" xfId="741" xr:uid="{00000000-0005-0000-0000-0000E6020000}"/>
    <cellStyle name="Calculation 2 14 2" xfId="21390" xr:uid="{00000000-0005-0000-0000-0000E7020000}"/>
    <cellStyle name="Calculation 2 15" xfId="742" xr:uid="{00000000-0005-0000-0000-0000E8020000}"/>
    <cellStyle name="Calculation 2 15 2" xfId="21389" xr:uid="{00000000-0005-0000-0000-0000E9020000}"/>
    <cellStyle name="Calculation 2 16" xfId="743" xr:uid="{00000000-0005-0000-0000-0000EA020000}"/>
    <cellStyle name="Calculation 2 16 2" xfId="21388" xr:uid="{00000000-0005-0000-0000-0000EB020000}"/>
    <cellStyle name="Calculation 2 17" xfId="21409" xr:uid="{00000000-0005-0000-0000-0000EC020000}"/>
    <cellStyle name="Calculation 2 2" xfId="744" xr:uid="{00000000-0005-0000-0000-0000ED020000}"/>
    <cellStyle name="Calculation 2 2 10" xfId="21387" xr:uid="{00000000-0005-0000-0000-0000EE020000}"/>
    <cellStyle name="Calculation 2 2 2" xfId="745" xr:uid="{00000000-0005-0000-0000-0000EF020000}"/>
    <cellStyle name="Calculation 2 2 2 2" xfId="746" xr:uid="{00000000-0005-0000-0000-0000F0020000}"/>
    <cellStyle name="Calculation 2 2 2 2 2" xfId="21385" xr:uid="{00000000-0005-0000-0000-0000F1020000}"/>
    <cellStyle name="Calculation 2 2 2 3" xfId="747" xr:uid="{00000000-0005-0000-0000-0000F2020000}"/>
    <cellStyle name="Calculation 2 2 2 3 2" xfId="21384" xr:uid="{00000000-0005-0000-0000-0000F3020000}"/>
    <cellStyle name="Calculation 2 2 2 4" xfId="748" xr:uid="{00000000-0005-0000-0000-0000F4020000}"/>
    <cellStyle name="Calculation 2 2 2 4 2" xfId="21383" xr:uid="{00000000-0005-0000-0000-0000F5020000}"/>
    <cellStyle name="Calculation 2 2 2 5" xfId="21386" xr:uid="{00000000-0005-0000-0000-0000F6020000}"/>
    <cellStyle name="Calculation 2 2 3" xfId="749" xr:uid="{00000000-0005-0000-0000-0000F7020000}"/>
    <cellStyle name="Calculation 2 2 3 2" xfId="750" xr:uid="{00000000-0005-0000-0000-0000F8020000}"/>
    <cellStyle name="Calculation 2 2 3 2 2" xfId="21381" xr:uid="{00000000-0005-0000-0000-0000F9020000}"/>
    <cellStyle name="Calculation 2 2 3 3" xfId="751" xr:uid="{00000000-0005-0000-0000-0000FA020000}"/>
    <cellStyle name="Calculation 2 2 3 3 2" xfId="21380" xr:uid="{00000000-0005-0000-0000-0000FB020000}"/>
    <cellStyle name="Calculation 2 2 3 4" xfId="752" xr:uid="{00000000-0005-0000-0000-0000FC020000}"/>
    <cellStyle name="Calculation 2 2 3 4 2" xfId="21379" xr:uid="{00000000-0005-0000-0000-0000FD020000}"/>
    <cellStyle name="Calculation 2 2 3 5" xfId="21382" xr:uid="{00000000-0005-0000-0000-0000FE020000}"/>
    <cellStyle name="Calculation 2 2 4" xfId="753" xr:uid="{00000000-0005-0000-0000-0000FF020000}"/>
    <cellStyle name="Calculation 2 2 4 2" xfId="754" xr:uid="{00000000-0005-0000-0000-000000030000}"/>
    <cellStyle name="Calculation 2 2 4 2 2" xfId="21377" xr:uid="{00000000-0005-0000-0000-000001030000}"/>
    <cellStyle name="Calculation 2 2 4 3" xfId="755" xr:uid="{00000000-0005-0000-0000-000002030000}"/>
    <cellStyle name="Calculation 2 2 4 3 2" xfId="21376" xr:uid="{00000000-0005-0000-0000-000003030000}"/>
    <cellStyle name="Calculation 2 2 4 4" xfId="756" xr:uid="{00000000-0005-0000-0000-000004030000}"/>
    <cellStyle name="Calculation 2 2 4 4 2" xfId="21375" xr:uid="{00000000-0005-0000-0000-000005030000}"/>
    <cellStyle name="Calculation 2 2 4 5" xfId="21378" xr:uid="{00000000-0005-0000-0000-000006030000}"/>
    <cellStyle name="Calculation 2 2 5" xfId="757" xr:uid="{00000000-0005-0000-0000-000007030000}"/>
    <cellStyle name="Calculation 2 2 5 2" xfId="758" xr:uid="{00000000-0005-0000-0000-000008030000}"/>
    <cellStyle name="Calculation 2 2 5 2 2" xfId="21373" xr:uid="{00000000-0005-0000-0000-000009030000}"/>
    <cellStyle name="Calculation 2 2 5 3" xfId="759" xr:uid="{00000000-0005-0000-0000-00000A030000}"/>
    <cellStyle name="Calculation 2 2 5 3 2" xfId="21372" xr:uid="{00000000-0005-0000-0000-00000B030000}"/>
    <cellStyle name="Calculation 2 2 5 4" xfId="760" xr:uid="{00000000-0005-0000-0000-00000C030000}"/>
    <cellStyle name="Calculation 2 2 5 4 2" xfId="21371" xr:uid="{00000000-0005-0000-0000-00000D030000}"/>
    <cellStyle name="Calculation 2 2 5 5" xfId="21374" xr:uid="{00000000-0005-0000-0000-00000E030000}"/>
    <cellStyle name="Calculation 2 2 6" xfId="761" xr:uid="{00000000-0005-0000-0000-00000F030000}"/>
    <cellStyle name="Calculation 2 2 6 2" xfId="21370" xr:uid="{00000000-0005-0000-0000-000010030000}"/>
    <cellStyle name="Calculation 2 2 7" xfId="762" xr:uid="{00000000-0005-0000-0000-000011030000}"/>
    <cellStyle name="Calculation 2 2 7 2" xfId="21369" xr:uid="{00000000-0005-0000-0000-000012030000}"/>
    <cellStyle name="Calculation 2 2 8" xfId="763" xr:uid="{00000000-0005-0000-0000-000013030000}"/>
    <cellStyle name="Calculation 2 2 8 2" xfId="21368" xr:uid="{00000000-0005-0000-0000-000014030000}"/>
    <cellStyle name="Calculation 2 2 9" xfId="764" xr:uid="{00000000-0005-0000-0000-000015030000}"/>
    <cellStyle name="Calculation 2 2 9 2" xfId="21367" xr:uid="{00000000-0005-0000-0000-000016030000}"/>
    <cellStyle name="Calculation 2 3" xfId="765" xr:uid="{00000000-0005-0000-0000-000017030000}"/>
    <cellStyle name="Calculation 2 3 2" xfId="766" xr:uid="{00000000-0005-0000-0000-000018030000}"/>
    <cellStyle name="Calculation 2 3 2 2" xfId="21366" xr:uid="{00000000-0005-0000-0000-000019030000}"/>
    <cellStyle name="Calculation 2 3 3" xfId="767" xr:uid="{00000000-0005-0000-0000-00001A030000}"/>
    <cellStyle name="Calculation 2 3 3 2" xfId="21365" xr:uid="{00000000-0005-0000-0000-00001B030000}"/>
    <cellStyle name="Calculation 2 3 4" xfId="768" xr:uid="{00000000-0005-0000-0000-00001C030000}"/>
    <cellStyle name="Calculation 2 3 4 2" xfId="21364" xr:uid="{00000000-0005-0000-0000-00001D030000}"/>
    <cellStyle name="Calculation 2 3 5" xfId="769" xr:uid="{00000000-0005-0000-0000-00001E030000}"/>
    <cellStyle name="Calculation 2 3 5 2" xfId="21363" xr:uid="{00000000-0005-0000-0000-00001F030000}"/>
    <cellStyle name="Calculation 2 4" xfId="770" xr:uid="{00000000-0005-0000-0000-000020030000}"/>
    <cellStyle name="Calculation 2 4 2" xfId="771" xr:uid="{00000000-0005-0000-0000-000021030000}"/>
    <cellStyle name="Calculation 2 4 2 2" xfId="21362" xr:uid="{00000000-0005-0000-0000-000022030000}"/>
    <cellStyle name="Calculation 2 4 3" xfId="772" xr:uid="{00000000-0005-0000-0000-000023030000}"/>
    <cellStyle name="Calculation 2 4 3 2" xfId="21361" xr:uid="{00000000-0005-0000-0000-000024030000}"/>
    <cellStyle name="Calculation 2 4 4" xfId="773" xr:uid="{00000000-0005-0000-0000-000025030000}"/>
    <cellStyle name="Calculation 2 4 4 2" xfId="21360" xr:uid="{00000000-0005-0000-0000-000026030000}"/>
    <cellStyle name="Calculation 2 4 5" xfId="774" xr:uid="{00000000-0005-0000-0000-000027030000}"/>
    <cellStyle name="Calculation 2 4 5 2" xfId="21359" xr:uid="{00000000-0005-0000-0000-000028030000}"/>
    <cellStyle name="Calculation 2 5" xfId="775" xr:uid="{00000000-0005-0000-0000-000029030000}"/>
    <cellStyle name="Calculation 2 5 2" xfId="776" xr:uid="{00000000-0005-0000-0000-00002A030000}"/>
    <cellStyle name="Calculation 2 5 2 2" xfId="21358" xr:uid="{00000000-0005-0000-0000-00002B030000}"/>
    <cellStyle name="Calculation 2 5 3" xfId="777" xr:uid="{00000000-0005-0000-0000-00002C030000}"/>
    <cellStyle name="Calculation 2 5 3 2" xfId="21357" xr:uid="{00000000-0005-0000-0000-00002D030000}"/>
    <cellStyle name="Calculation 2 5 4" xfId="778" xr:uid="{00000000-0005-0000-0000-00002E030000}"/>
    <cellStyle name="Calculation 2 5 4 2" xfId="21356" xr:uid="{00000000-0005-0000-0000-00002F030000}"/>
    <cellStyle name="Calculation 2 5 5" xfId="779" xr:uid="{00000000-0005-0000-0000-000030030000}"/>
    <cellStyle name="Calculation 2 5 5 2" xfId="21355" xr:uid="{00000000-0005-0000-0000-000031030000}"/>
    <cellStyle name="Calculation 2 6" xfId="780" xr:uid="{00000000-0005-0000-0000-000032030000}"/>
    <cellStyle name="Calculation 2 6 2" xfId="781" xr:uid="{00000000-0005-0000-0000-000033030000}"/>
    <cellStyle name="Calculation 2 6 2 2" xfId="21354" xr:uid="{00000000-0005-0000-0000-000034030000}"/>
    <cellStyle name="Calculation 2 6 3" xfId="782" xr:uid="{00000000-0005-0000-0000-000035030000}"/>
    <cellStyle name="Calculation 2 6 3 2" xfId="21353" xr:uid="{00000000-0005-0000-0000-000036030000}"/>
    <cellStyle name="Calculation 2 6 4" xfId="783" xr:uid="{00000000-0005-0000-0000-000037030000}"/>
    <cellStyle name="Calculation 2 6 4 2" xfId="21352" xr:uid="{00000000-0005-0000-0000-000038030000}"/>
    <cellStyle name="Calculation 2 6 5" xfId="784" xr:uid="{00000000-0005-0000-0000-000039030000}"/>
    <cellStyle name="Calculation 2 6 5 2" xfId="21351" xr:uid="{00000000-0005-0000-0000-00003A030000}"/>
    <cellStyle name="Calculation 2 7" xfId="785" xr:uid="{00000000-0005-0000-0000-00003B030000}"/>
    <cellStyle name="Calculation 2 7 2" xfId="786" xr:uid="{00000000-0005-0000-0000-00003C030000}"/>
    <cellStyle name="Calculation 2 7 2 2" xfId="21350" xr:uid="{00000000-0005-0000-0000-00003D030000}"/>
    <cellStyle name="Calculation 2 7 3" xfId="787" xr:uid="{00000000-0005-0000-0000-00003E030000}"/>
    <cellStyle name="Calculation 2 7 3 2" xfId="21349" xr:uid="{00000000-0005-0000-0000-00003F030000}"/>
    <cellStyle name="Calculation 2 7 4" xfId="788" xr:uid="{00000000-0005-0000-0000-000040030000}"/>
    <cellStyle name="Calculation 2 7 4 2" xfId="21348" xr:uid="{00000000-0005-0000-0000-000041030000}"/>
    <cellStyle name="Calculation 2 7 5" xfId="789" xr:uid="{00000000-0005-0000-0000-000042030000}"/>
    <cellStyle name="Calculation 2 7 5 2" xfId="21347" xr:uid="{00000000-0005-0000-0000-000043030000}"/>
    <cellStyle name="Calculation 2 8" xfId="790" xr:uid="{00000000-0005-0000-0000-000044030000}"/>
    <cellStyle name="Calculation 2 8 2" xfId="791" xr:uid="{00000000-0005-0000-0000-000045030000}"/>
    <cellStyle name="Calculation 2 8 2 2" xfId="21346" xr:uid="{00000000-0005-0000-0000-000046030000}"/>
    <cellStyle name="Calculation 2 8 3" xfId="792" xr:uid="{00000000-0005-0000-0000-000047030000}"/>
    <cellStyle name="Calculation 2 8 3 2" xfId="21345" xr:uid="{00000000-0005-0000-0000-000048030000}"/>
    <cellStyle name="Calculation 2 8 4" xfId="793" xr:uid="{00000000-0005-0000-0000-000049030000}"/>
    <cellStyle name="Calculation 2 8 4 2" xfId="21344" xr:uid="{00000000-0005-0000-0000-00004A030000}"/>
    <cellStyle name="Calculation 2 8 5" xfId="794" xr:uid="{00000000-0005-0000-0000-00004B030000}"/>
    <cellStyle name="Calculation 2 8 5 2" xfId="21343" xr:uid="{00000000-0005-0000-0000-00004C030000}"/>
    <cellStyle name="Calculation 2 9" xfId="795" xr:uid="{00000000-0005-0000-0000-00004D030000}"/>
    <cellStyle name="Calculation 2 9 2" xfId="796" xr:uid="{00000000-0005-0000-0000-00004E030000}"/>
    <cellStyle name="Calculation 2 9 2 2" xfId="21342" xr:uid="{00000000-0005-0000-0000-00004F030000}"/>
    <cellStyle name="Calculation 2 9 3" xfId="797" xr:uid="{00000000-0005-0000-0000-000050030000}"/>
    <cellStyle name="Calculation 2 9 3 2" xfId="21341" xr:uid="{00000000-0005-0000-0000-000051030000}"/>
    <cellStyle name="Calculation 2 9 4" xfId="798" xr:uid="{00000000-0005-0000-0000-000052030000}"/>
    <cellStyle name="Calculation 2 9 4 2" xfId="21340" xr:uid="{00000000-0005-0000-0000-000053030000}"/>
    <cellStyle name="Calculation 2 9 5" xfId="799" xr:uid="{00000000-0005-0000-0000-000054030000}"/>
    <cellStyle name="Calculation 2 9 5 2" xfId="21339" xr:uid="{00000000-0005-0000-0000-000055030000}"/>
    <cellStyle name="Calculation 3" xfId="800" xr:uid="{00000000-0005-0000-0000-000056030000}"/>
    <cellStyle name="Calculation 3 2" xfId="801" xr:uid="{00000000-0005-0000-0000-000057030000}"/>
    <cellStyle name="Calculation 3 2 2" xfId="21337" xr:uid="{00000000-0005-0000-0000-000058030000}"/>
    <cellStyle name="Calculation 3 3" xfId="802" xr:uid="{00000000-0005-0000-0000-000059030000}"/>
    <cellStyle name="Calculation 3 3 2" xfId="21336" xr:uid="{00000000-0005-0000-0000-00005A030000}"/>
    <cellStyle name="Calculation 3 4" xfId="21338" xr:uid="{00000000-0005-0000-0000-00005B030000}"/>
    <cellStyle name="Calculation 4" xfId="803" xr:uid="{00000000-0005-0000-0000-00005C030000}"/>
    <cellStyle name="Calculation 4 2" xfId="804" xr:uid="{00000000-0005-0000-0000-00005D030000}"/>
    <cellStyle name="Calculation 4 2 2" xfId="21334" xr:uid="{00000000-0005-0000-0000-00005E030000}"/>
    <cellStyle name="Calculation 4 3" xfId="805" xr:uid="{00000000-0005-0000-0000-00005F030000}"/>
    <cellStyle name="Calculation 4 3 2" xfId="21333" xr:uid="{00000000-0005-0000-0000-000060030000}"/>
    <cellStyle name="Calculation 4 4" xfId="21335" xr:uid="{00000000-0005-0000-0000-000061030000}"/>
    <cellStyle name="Calculation 5" xfId="806" xr:uid="{00000000-0005-0000-0000-000062030000}"/>
    <cellStyle name="Calculation 5 2" xfId="807" xr:uid="{00000000-0005-0000-0000-000063030000}"/>
    <cellStyle name="Calculation 5 2 2" xfId="21331" xr:uid="{00000000-0005-0000-0000-000064030000}"/>
    <cellStyle name="Calculation 5 3" xfId="808" xr:uid="{00000000-0005-0000-0000-000065030000}"/>
    <cellStyle name="Calculation 5 3 2" xfId="21330" xr:uid="{00000000-0005-0000-0000-000066030000}"/>
    <cellStyle name="Calculation 5 4" xfId="21332" xr:uid="{00000000-0005-0000-0000-000067030000}"/>
    <cellStyle name="Calculation 6" xfId="809" xr:uid="{00000000-0005-0000-0000-000068030000}"/>
    <cellStyle name="Calculation 6 2" xfId="810" xr:uid="{00000000-0005-0000-0000-000069030000}"/>
    <cellStyle name="Calculation 6 2 2" xfId="21328" xr:uid="{00000000-0005-0000-0000-00006A030000}"/>
    <cellStyle name="Calculation 6 3" xfId="811" xr:uid="{00000000-0005-0000-0000-00006B030000}"/>
    <cellStyle name="Calculation 6 3 2" xfId="21327" xr:uid="{00000000-0005-0000-0000-00006C030000}"/>
    <cellStyle name="Calculation 6 4" xfId="21329" xr:uid="{00000000-0005-0000-0000-00006D030000}"/>
    <cellStyle name="Calculation 7" xfId="812" xr:uid="{00000000-0005-0000-0000-00006E030000}"/>
    <cellStyle name="Calculation 7 2" xfId="21326" xr:uid="{00000000-0005-0000-0000-00006F030000}"/>
    <cellStyle name="Check Cell 2" xfId="813" xr:uid="{00000000-0005-0000-0000-000070030000}"/>
    <cellStyle name="Check Cell 2 10" xfId="814" xr:uid="{00000000-0005-0000-0000-000071030000}"/>
    <cellStyle name="Check Cell 2 11" xfId="815" xr:uid="{00000000-0005-0000-0000-000072030000}"/>
    <cellStyle name="Check Cell 2 12" xfId="816" xr:uid="{00000000-0005-0000-0000-000073030000}"/>
    <cellStyle name="Check Cell 2 2" xfId="817" xr:uid="{00000000-0005-0000-0000-000074030000}"/>
    <cellStyle name="Check Cell 2 2 2" xfId="818" xr:uid="{00000000-0005-0000-0000-000075030000}"/>
    <cellStyle name="Check Cell 2 2 3" xfId="819" xr:uid="{00000000-0005-0000-0000-000076030000}"/>
    <cellStyle name="Check Cell 2 2 4" xfId="820" xr:uid="{00000000-0005-0000-0000-000077030000}"/>
    <cellStyle name="Check Cell 2 3" xfId="821" xr:uid="{00000000-0005-0000-0000-000078030000}"/>
    <cellStyle name="Check Cell 2 3 2" xfId="822" xr:uid="{00000000-0005-0000-0000-000079030000}"/>
    <cellStyle name="Check Cell 2 3 3" xfId="823" xr:uid="{00000000-0005-0000-0000-00007A030000}"/>
    <cellStyle name="Check Cell 2 4" xfId="824" xr:uid="{00000000-0005-0000-0000-00007B030000}"/>
    <cellStyle name="Check Cell 2 4 2" xfId="825" xr:uid="{00000000-0005-0000-0000-00007C030000}"/>
    <cellStyle name="Check Cell 2 4 3" xfId="826" xr:uid="{00000000-0005-0000-0000-00007D030000}"/>
    <cellStyle name="Check Cell 2 5" xfId="827" xr:uid="{00000000-0005-0000-0000-00007E030000}"/>
    <cellStyle name="Check Cell 2 5 2" xfId="828" xr:uid="{00000000-0005-0000-0000-00007F030000}"/>
    <cellStyle name="Check Cell 2 5 3" xfId="829" xr:uid="{00000000-0005-0000-0000-000080030000}"/>
    <cellStyle name="Check Cell 2 6" xfId="830" xr:uid="{00000000-0005-0000-0000-000081030000}"/>
    <cellStyle name="Check Cell 2 6 2" xfId="831" xr:uid="{00000000-0005-0000-0000-000082030000}"/>
    <cellStyle name="Check Cell 2 6 3" xfId="832" xr:uid="{00000000-0005-0000-0000-000083030000}"/>
    <cellStyle name="Check Cell 2 7" xfId="833" xr:uid="{00000000-0005-0000-0000-000084030000}"/>
    <cellStyle name="Check Cell 2 7 2" xfId="834" xr:uid="{00000000-0005-0000-0000-000085030000}"/>
    <cellStyle name="Check Cell 2 7 3" xfId="835" xr:uid="{00000000-0005-0000-0000-000086030000}"/>
    <cellStyle name="Check Cell 2 8" xfId="836" xr:uid="{00000000-0005-0000-0000-000087030000}"/>
    <cellStyle name="Check Cell 2 9" xfId="837" xr:uid="{00000000-0005-0000-0000-000088030000}"/>
    <cellStyle name="Check Cell 3" xfId="838" xr:uid="{00000000-0005-0000-0000-000089030000}"/>
    <cellStyle name="Check Cell 3 2" xfId="839" xr:uid="{00000000-0005-0000-0000-00008A030000}"/>
    <cellStyle name="Check Cell 3 2 2" xfId="840" xr:uid="{00000000-0005-0000-0000-00008B030000}"/>
    <cellStyle name="Check Cell 3 2 3" xfId="841" xr:uid="{00000000-0005-0000-0000-00008C030000}"/>
    <cellStyle name="Check Cell 3 3" xfId="842" xr:uid="{00000000-0005-0000-0000-00008D030000}"/>
    <cellStyle name="Check Cell 3 3 2" xfId="843" xr:uid="{00000000-0005-0000-0000-00008E030000}"/>
    <cellStyle name="Check Cell 3 3 3" xfId="844" xr:uid="{00000000-0005-0000-0000-00008F030000}"/>
    <cellStyle name="Check Cell 3 4" xfId="845" xr:uid="{00000000-0005-0000-0000-000090030000}"/>
    <cellStyle name="Check Cell 3 4 2" xfId="846" xr:uid="{00000000-0005-0000-0000-000091030000}"/>
    <cellStyle name="Check Cell 3 4 3" xfId="847" xr:uid="{00000000-0005-0000-0000-000092030000}"/>
    <cellStyle name="Check Cell 3 5" xfId="848" xr:uid="{00000000-0005-0000-0000-000093030000}"/>
    <cellStyle name="Check Cell 3 5 2" xfId="849" xr:uid="{00000000-0005-0000-0000-000094030000}"/>
    <cellStyle name="Check Cell 3 5 3" xfId="850" xr:uid="{00000000-0005-0000-0000-000095030000}"/>
    <cellStyle name="Check Cell 3 6" xfId="851" xr:uid="{00000000-0005-0000-0000-000096030000}"/>
    <cellStyle name="Check Cell 3 6 2" xfId="852" xr:uid="{00000000-0005-0000-0000-000097030000}"/>
    <cellStyle name="Check Cell 3 6 3" xfId="853" xr:uid="{00000000-0005-0000-0000-000098030000}"/>
    <cellStyle name="Check Cell 3 7" xfId="854" xr:uid="{00000000-0005-0000-0000-000099030000}"/>
    <cellStyle name="Check Cell 3 7 2" xfId="855" xr:uid="{00000000-0005-0000-0000-00009A030000}"/>
    <cellStyle name="Check Cell 3 7 3" xfId="856" xr:uid="{00000000-0005-0000-0000-00009B030000}"/>
    <cellStyle name="Check Cell 3 8" xfId="857" xr:uid="{00000000-0005-0000-0000-00009C030000}"/>
    <cellStyle name="Check Cell 3 9" xfId="858" xr:uid="{00000000-0005-0000-0000-00009D030000}"/>
    <cellStyle name="Check Cell 4" xfId="859" xr:uid="{00000000-0005-0000-0000-00009E030000}"/>
    <cellStyle name="Check Cell 4 2" xfId="860" xr:uid="{00000000-0005-0000-0000-00009F030000}"/>
    <cellStyle name="Check Cell 4 2 2" xfId="861" xr:uid="{00000000-0005-0000-0000-0000A0030000}"/>
    <cellStyle name="Check Cell 4 2 3" xfId="862" xr:uid="{00000000-0005-0000-0000-0000A1030000}"/>
    <cellStyle name="Check Cell 4 3" xfId="863" xr:uid="{00000000-0005-0000-0000-0000A2030000}"/>
    <cellStyle name="Check Cell 4 3 2" xfId="864" xr:uid="{00000000-0005-0000-0000-0000A3030000}"/>
    <cellStyle name="Check Cell 4 3 3" xfId="865" xr:uid="{00000000-0005-0000-0000-0000A4030000}"/>
    <cellStyle name="Check Cell 4 4" xfId="866" xr:uid="{00000000-0005-0000-0000-0000A5030000}"/>
    <cellStyle name="Check Cell 4 4 2" xfId="867" xr:uid="{00000000-0005-0000-0000-0000A6030000}"/>
    <cellStyle name="Check Cell 4 4 3" xfId="868" xr:uid="{00000000-0005-0000-0000-0000A7030000}"/>
    <cellStyle name="Check Cell 4 5" xfId="869" xr:uid="{00000000-0005-0000-0000-0000A8030000}"/>
    <cellStyle name="Check Cell 4 5 2" xfId="870" xr:uid="{00000000-0005-0000-0000-0000A9030000}"/>
    <cellStyle name="Check Cell 4 5 3" xfId="871" xr:uid="{00000000-0005-0000-0000-0000AA030000}"/>
    <cellStyle name="Check Cell 4 6" xfId="872" xr:uid="{00000000-0005-0000-0000-0000AB030000}"/>
    <cellStyle name="Check Cell 4 6 2" xfId="873" xr:uid="{00000000-0005-0000-0000-0000AC030000}"/>
    <cellStyle name="Check Cell 4 6 3" xfId="874" xr:uid="{00000000-0005-0000-0000-0000AD030000}"/>
    <cellStyle name="Check Cell 4 7" xfId="875" xr:uid="{00000000-0005-0000-0000-0000AE030000}"/>
    <cellStyle name="Check Cell 4 7 2" xfId="876" xr:uid="{00000000-0005-0000-0000-0000AF030000}"/>
    <cellStyle name="Check Cell 4 7 3" xfId="877" xr:uid="{00000000-0005-0000-0000-0000B0030000}"/>
    <cellStyle name="Check Cell 4 8" xfId="878" xr:uid="{00000000-0005-0000-0000-0000B1030000}"/>
    <cellStyle name="Check Cell 4 9" xfId="879" xr:uid="{00000000-0005-0000-0000-0000B2030000}"/>
    <cellStyle name="Check Cell 5" xfId="880" xr:uid="{00000000-0005-0000-0000-0000B3030000}"/>
    <cellStyle name="Check Cell 5 2" xfId="881" xr:uid="{00000000-0005-0000-0000-0000B4030000}"/>
    <cellStyle name="Check Cell 5 2 2" xfId="882" xr:uid="{00000000-0005-0000-0000-0000B5030000}"/>
    <cellStyle name="Check Cell 5 2 3" xfId="883" xr:uid="{00000000-0005-0000-0000-0000B6030000}"/>
    <cellStyle name="Check Cell 5 3" xfId="884" xr:uid="{00000000-0005-0000-0000-0000B7030000}"/>
    <cellStyle name="Check Cell 5 3 2" xfId="885" xr:uid="{00000000-0005-0000-0000-0000B8030000}"/>
    <cellStyle name="Check Cell 5 3 3" xfId="886" xr:uid="{00000000-0005-0000-0000-0000B9030000}"/>
    <cellStyle name="Check Cell 5 4" xfId="887" xr:uid="{00000000-0005-0000-0000-0000BA030000}"/>
    <cellStyle name="Check Cell 5 4 2" xfId="888" xr:uid="{00000000-0005-0000-0000-0000BB030000}"/>
    <cellStyle name="Check Cell 5 4 3" xfId="889" xr:uid="{00000000-0005-0000-0000-0000BC030000}"/>
    <cellStyle name="Check Cell 5 5" xfId="890" xr:uid="{00000000-0005-0000-0000-0000BD030000}"/>
    <cellStyle name="Check Cell 5 5 2" xfId="891" xr:uid="{00000000-0005-0000-0000-0000BE030000}"/>
    <cellStyle name="Check Cell 5 5 3" xfId="892" xr:uid="{00000000-0005-0000-0000-0000BF030000}"/>
    <cellStyle name="Check Cell 5 6" xfId="893" xr:uid="{00000000-0005-0000-0000-0000C0030000}"/>
    <cellStyle name="Check Cell 5 6 2" xfId="894" xr:uid="{00000000-0005-0000-0000-0000C1030000}"/>
    <cellStyle name="Check Cell 5 6 3" xfId="895" xr:uid="{00000000-0005-0000-0000-0000C2030000}"/>
    <cellStyle name="Check Cell 5 7" xfId="896" xr:uid="{00000000-0005-0000-0000-0000C3030000}"/>
    <cellStyle name="Check Cell 5 7 2" xfId="897" xr:uid="{00000000-0005-0000-0000-0000C4030000}"/>
    <cellStyle name="Check Cell 5 7 3" xfId="898" xr:uid="{00000000-0005-0000-0000-0000C5030000}"/>
    <cellStyle name="Check Cell 5 8" xfId="899" xr:uid="{00000000-0005-0000-0000-0000C6030000}"/>
    <cellStyle name="Check Cell 5 9" xfId="900" xr:uid="{00000000-0005-0000-0000-0000C7030000}"/>
    <cellStyle name="Check Cell 6" xfId="901" xr:uid="{00000000-0005-0000-0000-0000C8030000}"/>
    <cellStyle name="Check Cell 6 2" xfId="902" xr:uid="{00000000-0005-0000-0000-0000C9030000}"/>
    <cellStyle name="Check Cell 6 2 2" xfId="903" xr:uid="{00000000-0005-0000-0000-0000CA030000}"/>
    <cellStyle name="Check Cell 6 2 3" xfId="904" xr:uid="{00000000-0005-0000-0000-0000CB030000}"/>
    <cellStyle name="Check Cell 6 3" xfId="905" xr:uid="{00000000-0005-0000-0000-0000CC030000}"/>
    <cellStyle name="Check Cell 6 3 2" xfId="906" xr:uid="{00000000-0005-0000-0000-0000CD030000}"/>
    <cellStyle name="Check Cell 6 3 3" xfId="907" xr:uid="{00000000-0005-0000-0000-0000CE030000}"/>
    <cellStyle name="Check Cell 6 4" xfId="908" xr:uid="{00000000-0005-0000-0000-0000CF030000}"/>
    <cellStyle name="Check Cell 6 4 2" xfId="909" xr:uid="{00000000-0005-0000-0000-0000D0030000}"/>
    <cellStyle name="Check Cell 6 4 3" xfId="910" xr:uid="{00000000-0005-0000-0000-0000D1030000}"/>
    <cellStyle name="Check Cell 6 5" xfId="911" xr:uid="{00000000-0005-0000-0000-0000D2030000}"/>
    <cellStyle name="Check Cell 6 5 2" xfId="912" xr:uid="{00000000-0005-0000-0000-0000D3030000}"/>
    <cellStyle name="Check Cell 6 5 3" xfId="913" xr:uid="{00000000-0005-0000-0000-0000D4030000}"/>
    <cellStyle name="Check Cell 6 6" xfId="914" xr:uid="{00000000-0005-0000-0000-0000D5030000}"/>
    <cellStyle name="Check Cell 6 6 2" xfId="915" xr:uid="{00000000-0005-0000-0000-0000D6030000}"/>
    <cellStyle name="Check Cell 6 6 3" xfId="916" xr:uid="{00000000-0005-0000-0000-0000D7030000}"/>
    <cellStyle name="Check Cell 6 7" xfId="917" xr:uid="{00000000-0005-0000-0000-0000D8030000}"/>
    <cellStyle name="Check Cell 6 7 2" xfId="918" xr:uid="{00000000-0005-0000-0000-0000D9030000}"/>
    <cellStyle name="Check Cell 6 7 3" xfId="919" xr:uid="{00000000-0005-0000-0000-0000DA030000}"/>
    <cellStyle name="Check Cell 6 8" xfId="920" xr:uid="{00000000-0005-0000-0000-0000DB030000}"/>
    <cellStyle name="Check Cell 6 9" xfId="921" xr:uid="{00000000-0005-0000-0000-0000DC030000}"/>
    <cellStyle name="Check Cell 7" xfId="922" xr:uid="{00000000-0005-0000-0000-0000DD030000}"/>
    <cellStyle name="Comma" xfId="7" builtinId="3"/>
    <cellStyle name="Comma [0] 10" xfId="923" xr:uid="{00000000-0005-0000-0000-0000DF030000}"/>
    <cellStyle name="Comma [0] 11" xfId="924" xr:uid="{00000000-0005-0000-0000-0000E0030000}"/>
    <cellStyle name="Comma [0] 2" xfId="925" xr:uid="{00000000-0005-0000-0000-0000E1030000}"/>
    <cellStyle name="Comma [0] 2 2" xfId="926" xr:uid="{00000000-0005-0000-0000-0000E2030000}"/>
    <cellStyle name="Comma [0] 2 2 2" xfId="927" xr:uid="{00000000-0005-0000-0000-0000E3030000}"/>
    <cellStyle name="Comma [0] 2 3" xfId="928" xr:uid="{00000000-0005-0000-0000-0000E4030000}"/>
    <cellStyle name="Comma [0] 3" xfId="929" xr:uid="{00000000-0005-0000-0000-0000E5030000}"/>
    <cellStyle name="Comma [0] 3 2" xfId="930" xr:uid="{00000000-0005-0000-0000-0000E6030000}"/>
    <cellStyle name="Comma [0] 3 2 2" xfId="931" xr:uid="{00000000-0005-0000-0000-0000E7030000}"/>
    <cellStyle name="Comma [0] 3 3" xfId="932" xr:uid="{00000000-0005-0000-0000-0000E8030000}"/>
    <cellStyle name="Comma [0] 3 4" xfId="933" xr:uid="{00000000-0005-0000-0000-0000E9030000}"/>
    <cellStyle name="Comma [0] 4" xfId="934" xr:uid="{00000000-0005-0000-0000-0000EA030000}"/>
    <cellStyle name="Comma [0] 4 2" xfId="935" xr:uid="{00000000-0005-0000-0000-0000EB030000}"/>
    <cellStyle name="Comma [0] 4 2 2" xfId="936" xr:uid="{00000000-0005-0000-0000-0000EC030000}"/>
    <cellStyle name="Comma [0] 4 3" xfId="937" xr:uid="{00000000-0005-0000-0000-0000ED030000}"/>
    <cellStyle name="Comma [0] 5" xfId="938" xr:uid="{00000000-0005-0000-0000-0000EE030000}"/>
    <cellStyle name="Comma [0] 5 2" xfId="939" xr:uid="{00000000-0005-0000-0000-0000EF030000}"/>
    <cellStyle name="Comma [0] 5 2 2" xfId="940" xr:uid="{00000000-0005-0000-0000-0000F0030000}"/>
    <cellStyle name="Comma [0] 6" xfId="941" xr:uid="{00000000-0005-0000-0000-0000F1030000}"/>
    <cellStyle name="Comma [0] 6 2" xfId="942" xr:uid="{00000000-0005-0000-0000-0000F2030000}"/>
    <cellStyle name="Comma [0] 7" xfId="943" xr:uid="{00000000-0005-0000-0000-0000F3030000}"/>
    <cellStyle name="Comma [0] 7 2" xfId="944" xr:uid="{00000000-0005-0000-0000-0000F4030000}"/>
    <cellStyle name="Comma [0] 8" xfId="945" xr:uid="{00000000-0005-0000-0000-0000F5030000}"/>
    <cellStyle name="Comma [0] 9" xfId="946" xr:uid="{00000000-0005-0000-0000-0000F6030000}"/>
    <cellStyle name="Comma [00]" xfId="947" xr:uid="{00000000-0005-0000-0000-0000F7030000}"/>
    <cellStyle name="Comma 10" xfId="948" xr:uid="{00000000-0005-0000-0000-0000F8030000}"/>
    <cellStyle name="Comma 10 10" xfId="949" xr:uid="{00000000-0005-0000-0000-0000F9030000}"/>
    <cellStyle name="Comma 10 11" xfId="950" xr:uid="{00000000-0005-0000-0000-0000FA030000}"/>
    <cellStyle name="Comma 10 12" xfId="951" xr:uid="{00000000-0005-0000-0000-0000FB030000}"/>
    <cellStyle name="Comma 10 12 2" xfId="952" xr:uid="{00000000-0005-0000-0000-0000FC030000}"/>
    <cellStyle name="Comma 10 13" xfId="953" xr:uid="{00000000-0005-0000-0000-0000FD030000}"/>
    <cellStyle name="Comma 10 14" xfId="954" xr:uid="{00000000-0005-0000-0000-0000FE030000}"/>
    <cellStyle name="Comma 10 2" xfId="955" xr:uid="{00000000-0005-0000-0000-0000FF030000}"/>
    <cellStyle name="Comma 10 2 2" xfId="956" xr:uid="{00000000-0005-0000-0000-000000040000}"/>
    <cellStyle name="Comma 10 2 2 2" xfId="957" xr:uid="{00000000-0005-0000-0000-000001040000}"/>
    <cellStyle name="Comma 10 2 3" xfId="958" xr:uid="{00000000-0005-0000-0000-000002040000}"/>
    <cellStyle name="Comma 10 2 4" xfId="959" xr:uid="{00000000-0005-0000-0000-000003040000}"/>
    <cellStyle name="Comma 10 2 5" xfId="960" xr:uid="{00000000-0005-0000-0000-000004040000}"/>
    <cellStyle name="Comma 10 2 6" xfId="961" xr:uid="{00000000-0005-0000-0000-000005040000}"/>
    <cellStyle name="Comma 10 2 7" xfId="962" xr:uid="{00000000-0005-0000-0000-000006040000}"/>
    <cellStyle name="Comma 10 3" xfId="963" xr:uid="{00000000-0005-0000-0000-000007040000}"/>
    <cellStyle name="Comma 10 4" xfId="964" xr:uid="{00000000-0005-0000-0000-000008040000}"/>
    <cellStyle name="Comma 10 5" xfId="965" xr:uid="{00000000-0005-0000-0000-000009040000}"/>
    <cellStyle name="Comma 10 6" xfId="966" xr:uid="{00000000-0005-0000-0000-00000A040000}"/>
    <cellStyle name="Comma 10 7" xfId="967" xr:uid="{00000000-0005-0000-0000-00000B040000}"/>
    <cellStyle name="Comma 10 8" xfId="968" xr:uid="{00000000-0005-0000-0000-00000C040000}"/>
    <cellStyle name="Comma 10 9" xfId="969" xr:uid="{00000000-0005-0000-0000-00000D040000}"/>
    <cellStyle name="Comma 100" xfId="970" xr:uid="{00000000-0005-0000-0000-00000E040000}"/>
    <cellStyle name="Comma 101" xfId="971" xr:uid="{00000000-0005-0000-0000-00000F040000}"/>
    <cellStyle name="Comma 102" xfId="972" xr:uid="{00000000-0005-0000-0000-000010040000}"/>
    <cellStyle name="Comma 103" xfId="973" xr:uid="{00000000-0005-0000-0000-000011040000}"/>
    <cellStyle name="Comma 104" xfId="974" xr:uid="{00000000-0005-0000-0000-000012040000}"/>
    <cellStyle name="Comma 105" xfId="975" xr:uid="{00000000-0005-0000-0000-000013040000}"/>
    <cellStyle name="Comma 106" xfId="976" xr:uid="{00000000-0005-0000-0000-000014040000}"/>
    <cellStyle name="Comma 107" xfId="977" xr:uid="{00000000-0005-0000-0000-000015040000}"/>
    <cellStyle name="Comma 107 2" xfId="978" xr:uid="{00000000-0005-0000-0000-000016040000}"/>
    <cellStyle name="Comma 107 2 2" xfId="979" xr:uid="{00000000-0005-0000-0000-000017040000}"/>
    <cellStyle name="Comma 107 2 3" xfId="980" xr:uid="{00000000-0005-0000-0000-000018040000}"/>
    <cellStyle name="Comma 107 2 4" xfId="981" xr:uid="{00000000-0005-0000-0000-000019040000}"/>
    <cellStyle name="Comma 107 3" xfId="982" xr:uid="{00000000-0005-0000-0000-00001A040000}"/>
    <cellStyle name="Comma 107 4" xfId="983" xr:uid="{00000000-0005-0000-0000-00001B040000}"/>
    <cellStyle name="Comma 107 5" xfId="984" xr:uid="{00000000-0005-0000-0000-00001C040000}"/>
    <cellStyle name="Comma 108" xfId="985" xr:uid="{00000000-0005-0000-0000-00001D040000}"/>
    <cellStyle name="Comma 109" xfId="986" xr:uid="{00000000-0005-0000-0000-00001E040000}"/>
    <cellStyle name="Comma 109 2" xfId="987" xr:uid="{00000000-0005-0000-0000-00001F040000}"/>
    <cellStyle name="Comma 109 3" xfId="988" xr:uid="{00000000-0005-0000-0000-000020040000}"/>
    <cellStyle name="Comma 109 4" xfId="989" xr:uid="{00000000-0005-0000-0000-000021040000}"/>
    <cellStyle name="Comma 11" xfId="990" xr:uid="{00000000-0005-0000-0000-000022040000}"/>
    <cellStyle name="Comma 11 2" xfId="991" xr:uid="{00000000-0005-0000-0000-000023040000}"/>
    <cellStyle name="Comma 11 2 2" xfId="992" xr:uid="{00000000-0005-0000-0000-000024040000}"/>
    <cellStyle name="Comma 11 2 3" xfId="993" xr:uid="{00000000-0005-0000-0000-000025040000}"/>
    <cellStyle name="Comma 11 2 4" xfId="994" xr:uid="{00000000-0005-0000-0000-000026040000}"/>
    <cellStyle name="Comma 11 2 5" xfId="995" xr:uid="{00000000-0005-0000-0000-000027040000}"/>
    <cellStyle name="Comma 11 2 6" xfId="996" xr:uid="{00000000-0005-0000-0000-000028040000}"/>
    <cellStyle name="Comma 11 2 7" xfId="997" xr:uid="{00000000-0005-0000-0000-000029040000}"/>
    <cellStyle name="Comma 11 2 8" xfId="998" xr:uid="{00000000-0005-0000-0000-00002A040000}"/>
    <cellStyle name="Comma 11 2 9" xfId="999" xr:uid="{00000000-0005-0000-0000-00002B040000}"/>
    <cellStyle name="Comma 11 3" xfId="1000" xr:uid="{00000000-0005-0000-0000-00002C040000}"/>
    <cellStyle name="Comma 11 3 2" xfId="1001" xr:uid="{00000000-0005-0000-0000-00002D040000}"/>
    <cellStyle name="Comma 11 3 3" xfId="1002" xr:uid="{00000000-0005-0000-0000-00002E040000}"/>
    <cellStyle name="Comma 11 4" xfId="1003" xr:uid="{00000000-0005-0000-0000-00002F040000}"/>
    <cellStyle name="Comma 11 4 2" xfId="1004" xr:uid="{00000000-0005-0000-0000-000030040000}"/>
    <cellStyle name="Comma 11 5" xfId="1005" xr:uid="{00000000-0005-0000-0000-000031040000}"/>
    <cellStyle name="Comma 110" xfId="1006" xr:uid="{00000000-0005-0000-0000-000032040000}"/>
    <cellStyle name="Comma 110 2" xfId="1007" xr:uid="{00000000-0005-0000-0000-000033040000}"/>
    <cellStyle name="Comma 111" xfId="21413" xr:uid="{00000000-0005-0000-0000-000034040000}"/>
    <cellStyle name="Comma 12" xfId="1008" xr:uid="{00000000-0005-0000-0000-000035040000}"/>
    <cellStyle name="Comma 12 2" xfId="1009" xr:uid="{00000000-0005-0000-0000-000036040000}"/>
    <cellStyle name="Comma 12 2 2" xfId="1010" xr:uid="{00000000-0005-0000-0000-000037040000}"/>
    <cellStyle name="Comma 12 2 2 2" xfId="1011" xr:uid="{00000000-0005-0000-0000-000038040000}"/>
    <cellStyle name="Comma 12 2 3" xfId="1012" xr:uid="{00000000-0005-0000-0000-000039040000}"/>
    <cellStyle name="Comma 12 2 4" xfId="1013" xr:uid="{00000000-0005-0000-0000-00003A040000}"/>
    <cellStyle name="Comma 12 2 5" xfId="1014" xr:uid="{00000000-0005-0000-0000-00003B040000}"/>
    <cellStyle name="Comma 12 2 6" xfId="1015" xr:uid="{00000000-0005-0000-0000-00003C040000}"/>
    <cellStyle name="Comma 12 2 7" xfId="1016" xr:uid="{00000000-0005-0000-0000-00003D040000}"/>
    <cellStyle name="Comma 12 3" xfId="1017" xr:uid="{00000000-0005-0000-0000-00003E040000}"/>
    <cellStyle name="Comma 12 3 2" xfId="1018" xr:uid="{00000000-0005-0000-0000-00003F040000}"/>
    <cellStyle name="Comma 12 4" xfId="1019" xr:uid="{00000000-0005-0000-0000-000040040000}"/>
    <cellStyle name="Comma 12 4 2" xfId="1020" xr:uid="{00000000-0005-0000-0000-000041040000}"/>
    <cellStyle name="Comma 13" xfId="1021" xr:uid="{00000000-0005-0000-0000-000042040000}"/>
    <cellStyle name="Comma 13 2" xfId="1022" xr:uid="{00000000-0005-0000-0000-000043040000}"/>
    <cellStyle name="Comma 13 2 2" xfId="1023" xr:uid="{00000000-0005-0000-0000-000044040000}"/>
    <cellStyle name="Comma 13 2 3" xfId="1024" xr:uid="{00000000-0005-0000-0000-000045040000}"/>
    <cellStyle name="Comma 13 2 4" xfId="1025" xr:uid="{00000000-0005-0000-0000-000046040000}"/>
    <cellStyle name="Comma 13 2 5" xfId="1026" xr:uid="{00000000-0005-0000-0000-000047040000}"/>
    <cellStyle name="Comma 13 2 6" xfId="1027" xr:uid="{00000000-0005-0000-0000-000048040000}"/>
    <cellStyle name="Comma 13 2 7" xfId="1028" xr:uid="{00000000-0005-0000-0000-000049040000}"/>
    <cellStyle name="Comma 13 3" xfId="1029" xr:uid="{00000000-0005-0000-0000-00004A040000}"/>
    <cellStyle name="Comma 13 3 2" xfId="1030" xr:uid="{00000000-0005-0000-0000-00004B040000}"/>
    <cellStyle name="Comma 14" xfId="1031" xr:uid="{00000000-0005-0000-0000-00004C040000}"/>
    <cellStyle name="Comma 14 2" xfId="1032" xr:uid="{00000000-0005-0000-0000-00004D040000}"/>
    <cellStyle name="Comma 14 2 2" xfId="1033" xr:uid="{00000000-0005-0000-0000-00004E040000}"/>
    <cellStyle name="Comma 14 3" xfId="1034" xr:uid="{00000000-0005-0000-0000-00004F040000}"/>
    <cellStyle name="Comma 15" xfId="1035" xr:uid="{00000000-0005-0000-0000-000050040000}"/>
    <cellStyle name="Comma 15 2" xfId="1036" xr:uid="{00000000-0005-0000-0000-000051040000}"/>
    <cellStyle name="Comma 15 2 2" xfId="1037" xr:uid="{00000000-0005-0000-0000-000052040000}"/>
    <cellStyle name="Comma 15 2 3" xfId="1038" xr:uid="{00000000-0005-0000-0000-000053040000}"/>
    <cellStyle name="Comma 15 2 4" xfId="1039" xr:uid="{00000000-0005-0000-0000-000054040000}"/>
    <cellStyle name="Comma 15 2 5" xfId="1040" xr:uid="{00000000-0005-0000-0000-000055040000}"/>
    <cellStyle name="Comma 15 2 6" xfId="1041" xr:uid="{00000000-0005-0000-0000-000056040000}"/>
    <cellStyle name="Comma 15 2 7" xfId="1042" xr:uid="{00000000-0005-0000-0000-000057040000}"/>
    <cellStyle name="Comma 15 3" xfId="1043" xr:uid="{00000000-0005-0000-0000-000058040000}"/>
    <cellStyle name="Comma 16" xfId="1044" xr:uid="{00000000-0005-0000-0000-000059040000}"/>
    <cellStyle name="Comma 16 10" xfId="1045" xr:uid="{00000000-0005-0000-0000-00005A040000}"/>
    <cellStyle name="Comma 16 11" xfId="1046" xr:uid="{00000000-0005-0000-0000-00005B040000}"/>
    <cellStyle name="Comma 16 2" xfId="1047" xr:uid="{00000000-0005-0000-0000-00005C040000}"/>
    <cellStyle name="Comma 16 3" xfId="1048" xr:uid="{00000000-0005-0000-0000-00005D040000}"/>
    <cellStyle name="Comma 16 4" xfId="1049" xr:uid="{00000000-0005-0000-0000-00005E040000}"/>
    <cellStyle name="Comma 16 5" xfId="1050" xr:uid="{00000000-0005-0000-0000-00005F040000}"/>
    <cellStyle name="Comma 16 6" xfId="1051" xr:uid="{00000000-0005-0000-0000-000060040000}"/>
    <cellStyle name="Comma 16 7" xfId="1052" xr:uid="{00000000-0005-0000-0000-000061040000}"/>
    <cellStyle name="Comma 16 8" xfId="1053" xr:uid="{00000000-0005-0000-0000-000062040000}"/>
    <cellStyle name="Comma 16 9" xfId="1054" xr:uid="{00000000-0005-0000-0000-000063040000}"/>
    <cellStyle name="Comma 17" xfId="1055" xr:uid="{00000000-0005-0000-0000-000064040000}"/>
    <cellStyle name="Comma 17 2" xfId="1056" xr:uid="{00000000-0005-0000-0000-000065040000}"/>
    <cellStyle name="Comma 17 2 2" xfId="1057" xr:uid="{00000000-0005-0000-0000-000066040000}"/>
    <cellStyle name="Comma 18" xfId="1058" xr:uid="{00000000-0005-0000-0000-000067040000}"/>
    <cellStyle name="Comma 18 2" xfId="1059" xr:uid="{00000000-0005-0000-0000-000068040000}"/>
    <cellStyle name="Comma 18 2 2" xfId="1060" xr:uid="{00000000-0005-0000-0000-000069040000}"/>
    <cellStyle name="Comma 19" xfId="1061" xr:uid="{00000000-0005-0000-0000-00006A040000}"/>
    <cellStyle name="Comma 19 10" xfId="1062" xr:uid="{00000000-0005-0000-0000-00006B040000}"/>
    <cellStyle name="Comma 19 11" xfId="1063" xr:uid="{00000000-0005-0000-0000-00006C040000}"/>
    <cellStyle name="Comma 19 2" xfId="1064" xr:uid="{00000000-0005-0000-0000-00006D040000}"/>
    <cellStyle name="Comma 19 3" xfId="1065" xr:uid="{00000000-0005-0000-0000-00006E040000}"/>
    <cellStyle name="Comma 19 4" xfId="1066" xr:uid="{00000000-0005-0000-0000-00006F040000}"/>
    <cellStyle name="Comma 19 5" xfId="1067" xr:uid="{00000000-0005-0000-0000-000070040000}"/>
    <cellStyle name="Comma 19 6" xfId="1068" xr:uid="{00000000-0005-0000-0000-000071040000}"/>
    <cellStyle name="Comma 19 7" xfId="1069" xr:uid="{00000000-0005-0000-0000-000072040000}"/>
    <cellStyle name="Comma 19 8" xfId="1070" xr:uid="{00000000-0005-0000-0000-000073040000}"/>
    <cellStyle name="Comma 19 9" xfId="1071" xr:uid="{00000000-0005-0000-0000-000074040000}"/>
    <cellStyle name="Comma 2" xfId="1" xr:uid="{00000000-0005-0000-0000-000075040000}"/>
    <cellStyle name="Comma 2 10" xfId="1072" xr:uid="{00000000-0005-0000-0000-000076040000}"/>
    <cellStyle name="Comma 2 10 10" xfId="1073" xr:uid="{00000000-0005-0000-0000-000077040000}"/>
    <cellStyle name="Comma 2 10 2" xfId="1074" xr:uid="{00000000-0005-0000-0000-000078040000}"/>
    <cellStyle name="Comma 2 10 2 10" xfId="1075" xr:uid="{00000000-0005-0000-0000-000079040000}"/>
    <cellStyle name="Comma 2 10 2 2" xfId="1076" xr:uid="{00000000-0005-0000-0000-00007A040000}"/>
    <cellStyle name="Comma 2 10 2 2 2" xfId="1077" xr:uid="{00000000-0005-0000-0000-00007B040000}"/>
    <cellStyle name="Comma 2 10 2 2 2 2" xfId="1078" xr:uid="{00000000-0005-0000-0000-00007C040000}"/>
    <cellStyle name="Comma 2 10 2 2 2 2 2" xfId="1079" xr:uid="{00000000-0005-0000-0000-00007D040000}"/>
    <cellStyle name="Comma 2 10 2 2 2 2 3" xfId="1080" xr:uid="{00000000-0005-0000-0000-00007E040000}"/>
    <cellStyle name="Comma 2 10 2 2 2 2 4" xfId="1081" xr:uid="{00000000-0005-0000-0000-00007F040000}"/>
    <cellStyle name="Comma 2 10 2 2 2 3" xfId="1082" xr:uid="{00000000-0005-0000-0000-000080040000}"/>
    <cellStyle name="Comma 2 10 2 2 2 4" xfId="1083" xr:uid="{00000000-0005-0000-0000-000081040000}"/>
    <cellStyle name="Comma 2 10 2 2 2 5" xfId="1084" xr:uid="{00000000-0005-0000-0000-000082040000}"/>
    <cellStyle name="Comma 2 10 2 2 3" xfId="1085" xr:uid="{00000000-0005-0000-0000-000083040000}"/>
    <cellStyle name="Comma 2 10 2 2 3 2" xfId="1086" xr:uid="{00000000-0005-0000-0000-000084040000}"/>
    <cellStyle name="Comma 2 10 2 2 3 3" xfId="1087" xr:uid="{00000000-0005-0000-0000-000085040000}"/>
    <cellStyle name="Comma 2 10 2 2 3 4" xfId="1088" xr:uid="{00000000-0005-0000-0000-000086040000}"/>
    <cellStyle name="Comma 2 10 2 2 4" xfId="1089" xr:uid="{00000000-0005-0000-0000-000087040000}"/>
    <cellStyle name="Comma 2 10 2 2 5" xfId="1090" xr:uid="{00000000-0005-0000-0000-000088040000}"/>
    <cellStyle name="Comma 2 10 2 2 6" xfId="1091" xr:uid="{00000000-0005-0000-0000-000089040000}"/>
    <cellStyle name="Comma 2 10 2 3" xfId="1092" xr:uid="{00000000-0005-0000-0000-00008A040000}"/>
    <cellStyle name="Comma 2 10 2 3 2" xfId="1093" xr:uid="{00000000-0005-0000-0000-00008B040000}"/>
    <cellStyle name="Comma 2 10 2 3 2 2" xfId="1094" xr:uid="{00000000-0005-0000-0000-00008C040000}"/>
    <cellStyle name="Comma 2 10 2 3 2 2 2" xfId="1095" xr:uid="{00000000-0005-0000-0000-00008D040000}"/>
    <cellStyle name="Comma 2 10 2 3 2 2 3" xfId="1096" xr:uid="{00000000-0005-0000-0000-00008E040000}"/>
    <cellStyle name="Comma 2 10 2 3 2 2 4" xfId="1097" xr:uid="{00000000-0005-0000-0000-00008F040000}"/>
    <cellStyle name="Comma 2 10 2 3 2 3" xfId="1098" xr:uid="{00000000-0005-0000-0000-000090040000}"/>
    <cellStyle name="Comma 2 10 2 3 2 4" xfId="1099" xr:uid="{00000000-0005-0000-0000-000091040000}"/>
    <cellStyle name="Comma 2 10 2 3 2 5" xfId="1100" xr:uid="{00000000-0005-0000-0000-000092040000}"/>
    <cellStyle name="Comma 2 10 2 3 3" xfId="1101" xr:uid="{00000000-0005-0000-0000-000093040000}"/>
    <cellStyle name="Comma 2 10 2 3 3 2" xfId="1102" xr:uid="{00000000-0005-0000-0000-000094040000}"/>
    <cellStyle name="Comma 2 10 2 3 3 3" xfId="1103" xr:uid="{00000000-0005-0000-0000-000095040000}"/>
    <cellStyle name="Comma 2 10 2 3 3 4" xfId="1104" xr:uid="{00000000-0005-0000-0000-000096040000}"/>
    <cellStyle name="Comma 2 10 2 3 4" xfId="1105" xr:uid="{00000000-0005-0000-0000-000097040000}"/>
    <cellStyle name="Comma 2 10 2 3 5" xfId="1106" xr:uid="{00000000-0005-0000-0000-000098040000}"/>
    <cellStyle name="Comma 2 10 2 3 6" xfId="1107" xr:uid="{00000000-0005-0000-0000-000099040000}"/>
    <cellStyle name="Comma 2 10 2 4" xfId="1108" xr:uid="{00000000-0005-0000-0000-00009A040000}"/>
    <cellStyle name="Comma 2 10 2 5" xfId="1109" xr:uid="{00000000-0005-0000-0000-00009B040000}"/>
    <cellStyle name="Comma 2 10 2 5 2" xfId="1110" xr:uid="{00000000-0005-0000-0000-00009C040000}"/>
    <cellStyle name="Comma 2 10 2 5 2 2" xfId="1111" xr:uid="{00000000-0005-0000-0000-00009D040000}"/>
    <cellStyle name="Comma 2 10 2 5 2 3" xfId="1112" xr:uid="{00000000-0005-0000-0000-00009E040000}"/>
    <cellStyle name="Comma 2 10 2 5 2 4" xfId="1113" xr:uid="{00000000-0005-0000-0000-00009F040000}"/>
    <cellStyle name="Comma 2 10 2 5 3" xfId="1114" xr:uid="{00000000-0005-0000-0000-0000A0040000}"/>
    <cellStyle name="Comma 2 10 2 5 4" xfId="1115" xr:uid="{00000000-0005-0000-0000-0000A1040000}"/>
    <cellStyle name="Comma 2 10 2 5 5" xfId="1116" xr:uid="{00000000-0005-0000-0000-0000A2040000}"/>
    <cellStyle name="Comma 2 10 2 6" xfId="1117" xr:uid="{00000000-0005-0000-0000-0000A3040000}"/>
    <cellStyle name="Comma 2 10 2 7" xfId="1118" xr:uid="{00000000-0005-0000-0000-0000A4040000}"/>
    <cellStyle name="Comma 2 10 2 7 2" xfId="1119" xr:uid="{00000000-0005-0000-0000-0000A5040000}"/>
    <cellStyle name="Comma 2 10 2 7 3" xfId="1120" xr:uid="{00000000-0005-0000-0000-0000A6040000}"/>
    <cellStyle name="Comma 2 10 2 7 4" xfId="1121" xr:uid="{00000000-0005-0000-0000-0000A7040000}"/>
    <cellStyle name="Comma 2 10 2 8" xfId="1122" xr:uid="{00000000-0005-0000-0000-0000A8040000}"/>
    <cellStyle name="Comma 2 10 2 9" xfId="1123" xr:uid="{00000000-0005-0000-0000-0000A9040000}"/>
    <cellStyle name="Comma 2 10 3" xfId="1124" xr:uid="{00000000-0005-0000-0000-0000AA040000}"/>
    <cellStyle name="Comma 2 10 3 2" xfId="1125" xr:uid="{00000000-0005-0000-0000-0000AB040000}"/>
    <cellStyle name="Comma 2 10 3 2 2" xfId="1126" xr:uid="{00000000-0005-0000-0000-0000AC040000}"/>
    <cellStyle name="Comma 2 10 3 2 2 2" xfId="1127" xr:uid="{00000000-0005-0000-0000-0000AD040000}"/>
    <cellStyle name="Comma 2 10 3 2 2 3" xfId="1128" xr:uid="{00000000-0005-0000-0000-0000AE040000}"/>
    <cellStyle name="Comma 2 10 3 2 2 4" xfId="1129" xr:uid="{00000000-0005-0000-0000-0000AF040000}"/>
    <cellStyle name="Comma 2 10 3 2 3" xfId="1130" xr:uid="{00000000-0005-0000-0000-0000B0040000}"/>
    <cellStyle name="Comma 2 10 3 2 4" xfId="1131" xr:uid="{00000000-0005-0000-0000-0000B1040000}"/>
    <cellStyle name="Comma 2 10 3 2 5" xfId="1132" xr:uid="{00000000-0005-0000-0000-0000B2040000}"/>
    <cellStyle name="Comma 2 10 3 3" xfId="1133" xr:uid="{00000000-0005-0000-0000-0000B3040000}"/>
    <cellStyle name="Comma 2 10 3 3 2" xfId="1134" xr:uid="{00000000-0005-0000-0000-0000B4040000}"/>
    <cellStyle name="Comma 2 10 3 3 3" xfId="1135" xr:uid="{00000000-0005-0000-0000-0000B5040000}"/>
    <cellStyle name="Comma 2 10 3 3 4" xfId="1136" xr:uid="{00000000-0005-0000-0000-0000B6040000}"/>
    <cellStyle name="Comma 2 10 3 4" xfId="1137" xr:uid="{00000000-0005-0000-0000-0000B7040000}"/>
    <cellStyle name="Comma 2 10 3 5" xfId="1138" xr:uid="{00000000-0005-0000-0000-0000B8040000}"/>
    <cellStyle name="Comma 2 10 3 6" xfId="1139" xr:uid="{00000000-0005-0000-0000-0000B9040000}"/>
    <cellStyle name="Comma 2 10 4" xfId="1140" xr:uid="{00000000-0005-0000-0000-0000BA040000}"/>
    <cellStyle name="Comma 2 10 4 2" xfId="1141" xr:uid="{00000000-0005-0000-0000-0000BB040000}"/>
    <cellStyle name="Comma 2 10 4 2 2" xfId="1142" xr:uid="{00000000-0005-0000-0000-0000BC040000}"/>
    <cellStyle name="Comma 2 10 4 2 2 2" xfId="1143" xr:uid="{00000000-0005-0000-0000-0000BD040000}"/>
    <cellStyle name="Comma 2 10 4 2 2 3" xfId="1144" xr:uid="{00000000-0005-0000-0000-0000BE040000}"/>
    <cellStyle name="Comma 2 10 4 2 2 4" xfId="1145" xr:uid="{00000000-0005-0000-0000-0000BF040000}"/>
    <cellStyle name="Comma 2 10 4 2 3" xfId="1146" xr:uid="{00000000-0005-0000-0000-0000C0040000}"/>
    <cellStyle name="Comma 2 10 4 2 4" xfId="1147" xr:uid="{00000000-0005-0000-0000-0000C1040000}"/>
    <cellStyle name="Comma 2 10 4 2 5" xfId="1148" xr:uid="{00000000-0005-0000-0000-0000C2040000}"/>
    <cellStyle name="Comma 2 10 4 3" xfId="1149" xr:uid="{00000000-0005-0000-0000-0000C3040000}"/>
    <cellStyle name="Comma 2 10 4 3 2" xfId="1150" xr:uid="{00000000-0005-0000-0000-0000C4040000}"/>
    <cellStyle name="Comma 2 10 4 3 3" xfId="1151" xr:uid="{00000000-0005-0000-0000-0000C5040000}"/>
    <cellStyle name="Comma 2 10 4 3 4" xfId="1152" xr:uid="{00000000-0005-0000-0000-0000C6040000}"/>
    <cellStyle name="Comma 2 10 4 4" xfId="1153" xr:uid="{00000000-0005-0000-0000-0000C7040000}"/>
    <cellStyle name="Comma 2 10 4 5" xfId="1154" xr:uid="{00000000-0005-0000-0000-0000C8040000}"/>
    <cellStyle name="Comma 2 10 4 6" xfId="1155" xr:uid="{00000000-0005-0000-0000-0000C9040000}"/>
    <cellStyle name="Comma 2 10 5" xfId="1156" xr:uid="{00000000-0005-0000-0000-0000CA040000}"/>
    <cellStyle name="Comma 2 10 6" xfId="1157" xr:uid="{00000000-0005-0000-0000-0000CB040000}"/>
    <cellStyle name="Comma 2 10 6 2" xfId="1158" xr:uid="{00000000-0005-0000-0000-0000CC040000}"/>
    <cellStyle name="Comma 2 10 6 2 2" xfId="1159" xr:uid="{00000000-0005-0000-0000-0000CD040000}"/>
    <cellStyle name="Comma 2 10 6 2 3" xfId="1160" xr:uid="{00000000-0005-0000-0000-0000CE040000}"/>
    <cellStyle name="Comma 2 10 6 2 4" xfId="1161" xr:uid="{00000000-0005-0000-0000-0000CF040000}"/>
    <cellStyle name="Comma 2 10 6 3" xfId="1162" xr:uid="{00000000-0005-0000-0000-0000D0040000}"/>
    <cellStyle name="Comma 2 10 6 4" xfId="1163" xr:uid="{00000000-0005-0000-0000-0000D1040000}"/>
    <cellStyle name="Comma 2 10 6 5" xfId="1164" xr:uid="{00000000-0005-0000-0000-0000D2040000}"/>
    <cellStyle name="Comma 2 10 7" xfId="1165" xr:uid="{00000000-0005-0000-0000-0000D3040000}"/>
    <cellStyle name="Comma 2 10 7 2" xfId="1166" xr:uid="{00000000-0005-0000-0000-0000D4040000}"/>
    <cellStyle name="Comma 2 10 7 3" xfId="1167" xr:uid="{00000000-0005-0000-0000-0000D5040000}"/>
    <cellStyle name="Comma 2 10 7 4" xfId="1168" xr:uid="{00000000-0005-0000-0000-0000D6040000}"/>
    <cellStyle name="Comma 2 10 8" xfId="1169" xr:uid="{00000000-0005-0000-0000-0000D7040000}"/>
    <cellStyle name="Comma 2 10 9" xfId="1170" xr:uid="{00000000-0005-0000-0000-0000D8040000}"/>
    <cellStyle name="Comma 2 100" xfId="1171" xr:uid="{00000000-0005-0000-0000-0000D9040000}"/>
    <cellStyle name="Comma 2 101" xfId="1172" xr:uid="{00000000-0005-0000-0000-0000DA040000}"/>
    <cellStyle name="Comma 2 102" xfId="1173" xr:uid="{00000000-0005-0000-0000-0000DB040000}"/>
    <cellStyle name="Comma 2 103" xfId="1174" xr:uid="{00000000-0005-0000-0000-0000DC040000}"/>
    <cellStyle name="Comma 2 104" xfId="1175" xr:uid="{00000000-0005-0000-0000-0000DD040000}"/>
    <cellStyle name="Comma 2 105" xfId="1176" xr:uid="{00000000-0005-0000-0000-0000DE040000}"/>
    <cellStyle name="Comma 2 106" xfId="1177" xr:uid="{00000000-0005-0000-0000-0000DF040000}"/>
    <cellStyle name="Comma 2 107" xfId="1178" xr:uid="{00000000-0005-0000-0000-0000E0040000}"/>
    <cellStyle name="Comma 2 107 2" xfId="1179" xr:uid="{00000000-0005-0000-0000-0000E1040000}"/>
    <cellStyle name="Comma 2 107 3" xfId="1180" xr:uid="{00000000-0005-0000-0000-0000E2040000}"/>
    <cellStyle name="Comma 2 108" xfId="1181" xr:uid="{00000000-0005-0000-0000-0000E3040000}"/>
    <cellStyle name="Comma 2 109" xfId="1182" xr:uid="{00000000-0005-0000-0000-0000E4040000}"/>
    <cellStyle name="Comma 2 11" xfId="1183" xr:uid="{00000000-0005-0000-0000-0000E5040000}"/>
    <cellStyle name="Comma 2 11 2" xfId="1184" xr:uid="{00000000-0005-0000-0000-0000E6040000}"/>
    <cellStyle name="Comma 2 11 2 2" xfId="1185" xr:uid="{00000000-0005-0000-0000-0000E7040000}"/>
    <cellStyle name="Comma 2 11 2 3" xfId="1186" xr:uid="{00000000-0005-0000-0000-0000E8040000}"/>
    <cellStyle name="Comma 2 11 2 3 2" xfId="1187" xr:uid="{00000000-0005-0000-0000-0000E9040000}"/>
    <cellStyle name="Comma 2 11 2 3 2 2" xfId="1188" xr:uid="{00000000-0005-0000-0000-0000EA040000}"/>
    <cellStyle name="Comma 2 11 2 3 2 3" xfId="1189" xr:uid="{00000000-0005-0000-0000-0000EB040000}"/>
    <cellStyle name="Comma 2 11 2 3 2 4" xfId="1190" xr:uid="{00000000-0005-0000-0000-0000EC040000}"/>
    <cellStyle name="Comma 2 11 2 3 3" xfId="1191" xr:uid="{00000000-0005-0000-0000-0000ED040000}"/>
    <cellStyle name="Comma 2 11 2 3 4" xfId="1192" xr:uid="{00000000-0005-0000-0000-0000EE040000}"/>
    <cellStyle name="Comma 2 11 2 3 5" xfId="1193" xr:uid="{00000000-0005-0000-0000-0000EF040000}"/>
    <cellStyle name="Comma 2 11 2 4" xfId="1194" xr:uid="{00000000-0005-0000-0000-0000F0040000}"/>
    <cellStyle name="Comma 2 11 2 5" xfId="1195" xr:uid="{00000000-0005-0000-0000-0000F1040000}"/>
    <cellStyle name="Comma 2 11 2 5 2" xfId="1196" xr:uid="{00000000-0005-0000-0000-0000F2040000}"/>
    <cellStyle name="Comma 2 11 2 5 3" xfId="1197" xr:uid="{00000000-0005-0000-0000-0000F3040000}"/>
    <cellStyle name="Comma 2 11 2 5 4" xfId="1198" xr:uid="{00000000-0005-0000-0000-0000F4040000}"/>
    <cellStyle name="Comma 2 11 2 6" xfId="1199" xr:uid="{00000000-0005-0000-0000-0000F5040000}"/>
    <cellStyle name="Comma 2 11 2 7" xfId="1200" xr:uid="{00000000-0005-0000-0000-0000F6040000}"/>
    <cellStyle name="Comma 2 11 2 8" xfId="1201" xr:uid="{00000000-0005-0000-0000-0000F7040000}"/>
    <cellStyle name="Comma 2 11 3" xfId="1202" xr:uid="{00000000-0005-0000-0000-0000F8040000}"/>
    <cellStyle name="Comma 2 11 3 2" xfId="1203" xr:uid="{00000000-0005-0000-0000-0000F9040000}"/>
    <cellStyle name="Comma 2 11 3 2 2" xfId="1204" xr:uid="{00000000-0005-0000-0000-0000FA040000}"/>
    <cellStyle name="Comma 2 11 3 2 2 2" xfId="1205" xr:uid="{00000000-0005-0000-0000-0000FB040000}"/>
    <cellStyle name="Comma 2 11 3 2 2 3" xfId="1206" xr:uid="{00000000-0005-0000-0000-0000FC040000}"/>
    <cellStyle name="Comma 2 11 3 2 2 4" xfId="1207" xr:uid="{00000000-0005-0000-0000-0000FD040000}"/>
    <cellStyle name="Comma 2 11 3 2 3" xfId="1208" xr:uid="{00000000-0005-0000-0000-0000FE040000}"/>
    <cellStyle name="Comma 2 11 3 2 4" xfId="1209" xr:uid="{00000000-0005-0000-0000-0000FF040000}"/>
    <cellStyle name="Comma 2 11 3 2 5" xfId="1210" xr:uid="{00000000-0005-0000-0000-000000050000}"/>
    <cellStyle name="Comma 2 11 3 3" xfId="1211" xr:uid="{00000000-0005-0000-0000-000001050000}"/>
    <cellStyle name="Comma 2 11 3 3 2" xfId="1212" xr:uid="{00000000-0005-0000-0000-000002050000}"/>
    <cellStyle name="Comma 2 11 3 3 3" xfId="1213" xr:uid="{00000000-0005-0000-0000-000003050000}"/>
    <cellStyle name="Comma 2 11 3 3 4" xfId="1214" xr:uid="{00000000-0005-0000-0000-000004050000}"/>
    <cellStyle name="Comma 2 11 3 4" xfId="1215" xr:uid="{00000000-0005-0000-0000-000005050000}"/>
    <cellStyle name="Comma 2 11 3 5" xfId="1216" xr:uid="{00000000-0005-0000-0000-000006050000}"/>
    <cellStyle name="Comma 2 11 3 6" xfId="1217" xr:uid="{00000000-0005-0000-0000-000007050000}"/>
    <cellStyle name="Comma 2 11 4" xfId="1218" xr:uid="{00000000-0005-0000-0000-000008050000}"/>
    <cellStyle name="Comma 2 11 5" xfId="1219" xr:uid="{00000000-0005-0000-0000-000009050000}"/>
    <cellStyle name="Comma 2 11 5 2" xfId="1220" xr:uid="{00000000-0005-0000-0000-00000A050000}"/>
    <cellStyle name="Comma 2 11 5 2 2" xfId="1221" xr:uid="{00000000-0005-0000-0000-00000B050000}"/>
    <cellStyle name="Comma 2 11 5 2 3" xfId="1222" xr:uid="{00000000-0005-0000-0000-00000C050000}"/>
    <cellStyle name="Comma 2 11 5 2 4" xfId="1223" xr:uid="{00000000-0005-0000-0000-00000D050000}"/>
    <cellStyle name="Comma 2 11 5 3" xfId="1224" xr:uid="{00000000-0005-0000-0000-00000E050000}"/>
    <cellStyle name="Comma 2 11 5 4" xfId="1225" xr:uid="{00000000-0005-0000-0000-00000F050000}"/>
    <cellStyle name="Comma 2 11 5 5" xfId="1226" xr:uid="{00000000-0005-0000-0000-000010050000}"/>
    <cellStyle name="Comma 2 11 6" xfId="1227" xr:uid="{00000000-0005-0000-0000-000011050000}"/>
    <cellStyle name="Comma 2 11 6 2" xfId="1228" xr:uid="{00000000-0005-0000-0000-000012050000}"/>
    <cellStyle name="Comma 2 11 6 3" xfId="1229" xr:uid="{00000000-0005-0000-0000-000013050000}"/>
    <cellStyle name="Comma 2 11 6 4" xfId="1230" xr:uid="{00000000-0005-0000-0000-000014050000}"/>
    <cellStyle name="Comma 2 11 7" xfId="1231" xr:uid="{00000000-0005-0000-0000-000015050000}"/>
    <cellStyle name="Comma 2 11 8" xfId="1232" xr:uid="{00000000-0005-0000-0000-000016050000}"/>
    <cellStyle name="Comma 2 11 9" xfId="1233" xr:uid="{00000000-0005-0000-0000-000017050000}"/>
    <cellStyle name="Comma 2 110" xfId="1234" xr:uid="{00000000-0005-0000-0000-000018050000}"/>
    <cellStyle name="Comma 2 12" xfId="1235" xr:uid="{00000000-0005-0000-0000-000019050000}"/>
    <cellStyle name="Comma 2 12 2" xfId="1236" xr:uid="{00000000-0005-0000-0000-00001A050000}"/>
    <cellStyle name="Comma 2 12 2 2" xfId="1237" xr:uid="{00000000-0005-0000-0000-00001B050000}"/>
    <cellStyle name="Comma 2 12 2 3" xfId="1238" xr:uid="{00000000-0005-0000-0000-00001C050000}"/>
    <cellStyle name="Comma 2 12 2 3 2" xfId="1239" xr:uid="{00000000-0005-0000-0000-00001D050000}"/>
    <cellStyle name="Comma 2 12 2 3 2 2" xfId="1240" xr:uid="{00000000-0005-0000-0000-00001E050000}"/>
    <cellStyle name="Comma 2 12 2 3 2 3" xfId="1241" xr:uid="{00000000-0005-0000-0000-00001F050000}"/>
    <cellStyle name="Comma 2 12 2 3 2 4" xfId="1242" xr:uid="{00000000-0005-0000-0000-000020050000}"/>
    <cellStyle name="Comma 2 12 2 3 3" xfId="1243" xr:uid="{00000000-0005-0000-0000-000021050000}"/>
    <cellStyle name="Comma 2 12 2 3 4" xfId="1244" xr:uid="{00000000-0005-0000-0000-000022050000}"/>
    <cellStyle name="Comma 2 12 2 3 5" xfId="1245" xr:uid="{00000000-0005-0000-0000-000023050000}"/>
    <cellStyle name="Comma 2 12 2 4" xfId="1246" xr:uid="{00000000-0005-0000-0000-000024050000}"/>
    <cellStyle name="Comma 2 12 2 5" xfId="1247" xr:uid="{00000000-0005-0000-0000-000025050000}"/>
    <cellStyle name="Comma 2 12 2 5 2" xfId="1248" xr:uid="{00000000-0005-0000-0000-000026050000}"/>
    <cellStyle name="Comma 2 12 2 5 3" xfId="1249" xr:uid="{00000000-0005-0000-0000-000027050000}"/>
    <cellStyle name="Comma 2 12 2 5 4" xfId="1250" xr:uid="{00000000-0005-0000-0000-000028050000}"/>
    <cellStyle name="Comma 2 12 2 6" xfId="1251" xr:uid="{00000000-0005-0000-0000-000029050000}"/>
    <cellStyle name="Comma 2 12 2 7" xfId="1252" xr:uid="{00000000-0005-0000-0000-00002A050000}"/>
    <cellStyle name="Comma 2 12 2 8" xfId="1253" xr:uid="{00000000-0005-0000-0000-00002B050000}"/>
    <cellStyle name="Comma 2 12 3" xfId="1254" xr:uid="{00000000-0005-0000-0000-00002C050000}"/>
    <cellStyle name="Comma 2 12 3 2" xfId="1255" xr:uid="{00000000-0005-0000-0000-00002D050000}"/>
    <cellStyle name="Comma 2 12 3 3" xfId="1256" xr:uid="{00000000-0005-0000-0000-00002E050000}"/>
    <cellStyle name="Comma 2 12 3 3 2" xfId="1257" xr:uid="{00000000-0005-0000-0000-00002F050000}"/>
    <cellStyle name="Comma 2 12 3 3 2 2" xfId="1258" xr:uid="{00000000-0005-0000-0000-000030050000}"/>
    <cellStyle name="Comma 2 12 3 3 2 3" xfId="1259" xr:uid="{00000000-0005-0000-0000-000031050000}"/>
    <cellStyle name="Comma 2 12 3 3 2 4" xfId="1260" xr:uid="{00000000-0005-0000-0000-000032050000}"/>
    <cellStyle name="Comma 2 12 3 3 3" xfId="1261" xr:uid="{00000000-0005-0000-0000-000033050000}"/>
    <cellStyle name="Comma 2 12 3 3 4" xfId="1262" xr:uid="{00000000-0005-0000-0000-000034050000}"/>
    <cellStyle name="Comma 2 12 3 3 5" xfId="1263" xr:uid="{00000000-0005-0000-0000-000035050000}"/>
    <cellStyle name="Comma 2 12 3 4" xfId="1264" xr:uid="{00000000-0005-0000-0000-000036050000}"/>
    <cellStyle name="Comma 2 12 3 4 2" xfId="1265" xr:uid="{00000000-0005-0000-0000-000037050000}"/>
    <cellStyle name="Comma 2 12 3 4 3" xfId="1266" xr:uid="{00000000-0005-0000-0000-000038050000}"/>
    <cellStyle name="Comma 2 12 3 4 4" xfId="1267" xr:uid="{00000000-0005-0000-0000-000039050000}"/>
    <cellStyle name="Comma 2 12 3 5" xfId="1268" xr:uid="{00000000-0005-0000-0000-00003A050000}"/>
    <cellStyle name="Comma 2 12 3 6" xfId="1269" xr:uid="{00000000-0005-0000-0000-00003B050000}"/>
    <cellStyle name="Comma 2 12 3 7" xfId="1270" xr:uid="{00000000-0005-0000-0000-00003C050000}"/>
    <cellStyle name="Comma 2 12 4" xfId="1271" xr:uid="{00000000-0005-0000-0000-00003D050000}"/>
    <cellStyle name="Comma 2 12 5" xfId="1272" xr:uid="{00000000-0005-0000-0000-00003E050000}"/>
    <cellStyle name="Comma 2 12 5 2" xfId="1273" xr:uid="{00000000-0005-0000-0000-00003F050000}"/>
    <cellStyle name="Comma 2 12 5 2 2" xfId="1274" xr:uid="{00000000-0005-0000-0000-000040050000}"/>
    <cellStyle name="Comma 2 12 5 2 3" xfId="1275" xr:uid="{00000000-0005-0000-0000-000041050000}"/>
    <cellStyle name="Comma 2 12 5 2 4" xfId="1276" xr:uid="{00000000-0005-0000-0000-000042050000}"/>
    <cellStyle name="Comma 2 12 5 3" xfId="1277" xr:uid="{00000000-0005-0000-0000-000043050000}"/>
    <cellStyle name="Comma 2 12 5 4" xfId="1278" xr:uid="{00000000-0005-0000-0000-000044050000}"/>
    <cellStyle name="Comma 2 12 5 5" xfId="1279" xr:uid="{00000000-0005-0000-0000-000045050000}"/>
    <cellStyle name="Comma 2 12 6" xfId="1280" xr:uid="{00000000-0005-0000-0000-000046050000}"/>
    <cellStyle name="Comma 2 12 6 2" xfId="1281" xr:uid="{00000000-0005-0000-0000-000047050000}"/>
    <cellStyle name="Comma 2 12 6 3" xfId="1282" xr:uid="{00000000-0005-0000-0000-000048050000}"/>
    <cellStyle name="Comma 2 12 6 4" xfId="1283" xr:uid="{00000000-0005-0000-0000-000049050000}"/>
    <cellStyle name="Comma 2 12 7" xfId="1284" xr:uid="{00000000-0005-0000-0000-00004A050000}"/>
    <cellStyle name="Comma 2 12 8" xfId="1285" xr:uid="{00000000-0005-0000-0000-00004B050000}"/>
    <cellStyle name="Comma 2 12 9" xfId="1286" xr:uid="{00000000-0005-0000-0000-00004C050000}"/>
    <cellStyle name="Comma 2 13" xfId="1287" xr:uid="{00000000-0005-0000-0000-00004D050000}"/>
    <cellStyle name="Comma 2 13 10" xfId="1288" xr:uid="{00000000-0005-0000-0000-00004E050000}"/>
    <cellStyle name="Comma 2 13 2" xfId="1289" xr:uid="{00000000-0005-0000-0000-00004F050000}"/>
    <cellStyle name="Comma 2 13 2 2" xfId="1290" xr:uid="{00000000-0005-0000-0000-000050050000}"/>
    <cellStyle name="Comma 2 13 3" xfId="1291" xr:uid="{00000000-0005-0000-0000-000051050000}"/>
    <cellStyle name="Comma 2 13 4" xfId="1292" xr:uid="{00000000-0005-0000-0000-000052050000}"/>
    <cellStyle name="Comma 2 13 5" xfId="1293" xr:uid="{00000000-0005-0000-0000-000053050000}"/>
    <cellStyle name="Comma 2 13 6" xfId="1294" xr:uid="{00000000-0005-0000-0000-000054050000}"/>
    <cellStyle name="Comma 2 13 6 2" xfId="1295" xr:uid="{00000000-0005-0000-0000-000055050000}"/>
    <cellStyle name="Comma 2 13 6 2 2" xfId="1296" xr:uid="{00000000-0005-0000-0000-000056050000}"/>
    <cellStyle name="Comma 2 13 6 2 3" xfId="1297" xr:uid="{00000000-0005-0000-0000-000057050000}"/>
    <cellStyle name="Comma 2 13 6 2 4" xfId="1298" xr:uid="{00000000-0005-0000-0000-000058050000}"/>
    <cellStyle name="Comma 2 13 6 3" xfId="1299" xr:uid="{00000000-0005-0000-0000-000059050000}"/>
    <cellStyle name="Comma 2 13 6 4" xfId="1300" xr:uid="{00000000-0005-0000-0000-00005A050000}"/>
    <cellStyle name="Comma 2 13 6 5" xfId="1301" xr:uid="{00000000-0005-0000-0000-00005B050000}"/>
    <cellStyle name="Comma 2 13 7" xfId="1302" xr:uid="{00000000-0005-0000-0000-00005C050000}"/>
    <cellStyle name="Comma 2 13 7 2" xfId="1303" xr:uid="{00000000-0005-0000-0000-00005D050000}"/>
    <cellStyle name="Comma 2 13 7 3" xfId="1304" xr:uid="{00000000-0005-0000-0000-00005E050000}"/>
    <cellStyle name="Comma 2 13 7 4" xfId="1305" xr:uid="{00000000-0005-0000-0000-00005F050000}"/>
    <cellStyle name="Comma 2 13 8" xfId="1306" xr:uid="{00000000-0005-0000-0000-000060050000}"/>
    <cellStyle name="Comma 2 13 9" xfId="1307" xr:uid="{00000000-0005-0000-0000-000061050000}"/>
    <cellStyle name="Comma 2 14" xfId="1308" xr:uid="{00000000-0005-0000-0000-000062050000}"/>
    <cellStyle name="Comma 2 14 2" xfId="1309" xr:uid="{00000000-0005-0000-0000-000063050000}"/>
    <cellStyle name="Comma 2 14 2 2" xfId="1310" xr:uid="{00000000-0005-0000-0000-000064050000}"/>
    <cellStyle name="Comma 2 14 3" xfId="1311" xr:uid="{00000000-0005-0000-0000-000065050000}"/>
    <cellStyle name="Comma 2 14 3 2" xfId="1312" xr:uid="{00000000-0005-0000-0000-000066050000}"/>
    <cellStyle name="Comma 2 14 4" xfId="1313" xr:uid="{00000000-0005-0000-0000-000067050000}"/>
    <cellStyle name="Comma 2 14 5" xfId="1314" xr:uid="{00000000-0005-0000-0000-000068050000}"/>
    <cellStyle name="Comma 2 14 5 2" xfId="1315" xr:uid="{00000000-0005-0000-0000-000069050000}"/>
    <cellStyle name="Comma 2 14 5 2 2" xfId="1316" xr:uid="{00000000-0005-0000-0000-00006A050000}"/>
    <cellStyle name="Comma 2 14 5 2 3" xfId="1317" xr:uid="{00000000-0005-0000-0000-00006B050000}"/>
    <cellStyle name="Comma 2 14 5 2 4" xfId="1318" xr:uid="{00000000-0005-0000-0000-00006C050000}"/>
    <cellStyle name="Comma 2 14 5 3" xfId="1319" xr:uid="{00000000-0005-0000-0000-00006D050000}"/>
    <cellStyle name="Comma 2 14 5 4" xfId="1320" xr:uid="{00000000-0005-0000-0000-00006E050000}"/>
    <cellStyle name="Comma 2 14 5 5" xfId="1321" xr:uid="{00000000-0005-0000-0000-00006F050000}"/>
    <cellStyle name="Comma 2 14 6" xfId="1322" xr:uid="{00000000-0005-0000-0000-000070050000}"/>
    <cellStyle name="Comma 2 14 6 2" xfId="1323" xr:uid="{00000000-0005-0000-0000-000071050000}"/>
    <cellStyle name="Comma 2 14 6 3" xfId="1324" xr:uid="{00000000-0005-0000-0000-000072050000}"/>
    <cellStyle name="Comma 2 14 6 4" xfId="1325" xr:uid="{00000000-0005-0000-0000-000073050000}"/>
    <cellStyle name="Comma 2 14 7" xfId="1326" xr:uid="{00000000-0005-0000-0000-000074050000}"/>
    <cellStyle name="Comma 2 14 8" xfId="1327" xr:uid="{00000000-0005-0000-0000-000075050000}"/>
    <cellStyle name="Comma 2 14 9" xfId="1328" xr:uid="{00000000-0005-0000-0000-000076050000}"/>
    <cellStyle name="Comma 2 15" xfId="1329" xr:uid="{00000000-0005-0000-0000-000077050000}"/>
    <cellStyle name="Comma 2 15 2" xfId="1330" xr:uid="{00000000-0005-0000-0000-000078050000}"/>
    <cellStyle name="Comma 2 15 3" xfId="1331" xr:uid="{00000000-0005-0000-0000-000079050000}"/>
    <cellStyle name="Comma 2 15 3 2" xfId="1332" xr:uid="{00000000-0005-0000-0000-00007A050000}"/>
    <cellStyle name="Comma 2 15 3 3" xfId="1333" xr:uid="{00000000-0005-0000-0000-00007B050000}"/>
    <cellStyle name="Comma 2 15 3 4" xfId="1334" xr:uid="{00000000-0005-0000-0000-00007C050000}"/>
    <cellStyle name="Comma 2 16" xfId="1335" xr:uid="{00000000-0005-0000-0000-00007D050000}"/>
    <cellStyle name="Comma 2 16 2" xfId="1336" xr:uid="{00000000-0005-0000-0000-00007E050000}"/>
    <cellStyle name="Comma 2 16 2 2" xfId="1337" xr:uid="{00000000-0005-0000-0000-00007F050000}"/>
    <cellStyle name="Comma 2 17" xfId="1338" xr:uid="{00000000-0005-0000-0000-000080050000}"/>
    <cellStyle name="Comma 2 17 2" xfId="1339" xr:uid="{00000000-0005-0000-0000-000081050000}"/>
    <cellStyle name="Comma 2 17 3" xfId="1340" xr:uid="{00000000-0005-0000-0000-000082050000}"/>
    <cellStyle name="Comma 2 17 3 2" xfId="1341" xr:uid="{00000000-0005-0000-0000-000083050000}"/>
    <cellStyle name="Comma 2 17 3 3" xfId="1342" xr:uid="{00000000-0005-0000-0000-000084050000}"/>
    <cellStyle name="Comma 2 17 3 4" xfId="1343" xr:uid="{00000000-0005-0000-0000-000085050000}"/>
    <cellStyle name="Comma 2 18" xfId="1344" xr:uid="{00000000-0005-0000-0000-000086050000}"/>
    <cellStyle name="Comma 2 18 2" xfId="1345" xr:uid="{00000000-0005-0000-0000-000087050000}"/>
    <cellStyle name="Comma 2 18 3" xfId="1346" xr:uid="{00000000-0005-0000-0000-000088050000}"/>
    <cellStyle name="Comma 2 18 3 2" xfId="1347" xr:uid="{00000000-0005-0000-0000-000089050000}"/>
    <cellStyle name="Comma 2 18 3 3" xfId="1348" xr:uid="{00000000-0005-0000-0000-00008A050000}"/>
    <cellStyle name="Comma 2 18 3 4" xfId="1349" xr:uid="{00000000-0005-0000-0000-00008B050000}"/>
    <cellStyle name="Comma 2 19" xfId="1350" xr:uid="{00000000-0005-0000-0000-00008C050000}"/>
    <cellStyle name="Comma 2 19 2" xfId="1351" xr:uid="{00000000-0005-0000-0000-00008D050000}"/>
    <cellStyle name="Comma 2 19 3" xfId="1352" xr:uid="{00000000-0005-0000-0000-00008E050000}"/>
    <cellStyle name="Comma 2 19 3 2" xfId="1353" xr:uid="{00000000-0005-0000-0000-00008F050000}"/>
    <cellStyle name="Comma 2 19 3 3" xfId="1354" xr:uid="{00000000-0005-0000-0000-000090050000}"/>
    <cellStyle name="Comma 2 19 3 4" xfId="1355" xr:uid="{00000000-0005-0000-0000-000091050000}"/>
    <cellStyle name="Comma 2 2" xfId="1356" xr:uid="{00000000-0005-0000-0000-000092050000}"/>
    <cellStyle name="Comma 2 2 10" xfId="1357" xr:uid="{00000000-0005-0000-0000-000093050000}"/>
    <cellStyle name="Comma 2 2 10 2" xfId="1358" xr:uid="{00000000-0005-0000-0000-000094050000}"/>
    <cellStyle name="Comma 2 2 10 3" xfId="1359" xr:uid="{00000000-0005-0000-0000-000095050000}"/>
    <cellStyle name="Comma 2 2 10 3 2" xfId="1360" xr:uid="{00000000-0005-0000-0000-000096050000}"/>
    <cellStyle name="Comma 2 2 10 3 2 2" xfId="1361" xr:uid="{00000000-0005-0000-0000-000097050000}"/>
    <cellStyle name="Comma 2 2 10 3 2 3" xfId="1362" xr:uid="{00000000-0005-0000-0000-000098050000}"/>
    <cellStyle name="Comma 2 2 10 3 2 4" xfId="1363" xr:uid="{00000000-0005-0000-0000-000099050000}"/>
    <cellStyle name="Comma 2 2 10 3 3" xfId="1364" xr:uid="{00000000-0005-0000-0000-00009A050000}"/>
    <cellStyle name="Comma 2 2 10 3 4" xfId="1365" xr:uid="{00000000-0005-0000-0000-00009B050000}"/>
    <cellStyle name="Comma 2 2 10 3 5" xfId="1366" xr:uid="{00000000-0005-0000-0000-00009C050000}"/>
    <cellStyle name="Comma 2 2 10 4" xfId="1367" xr:uid="{00000000-0005-0000-0000-00009D050000}"/>
    <cellStyle name="Comma 2 2 10 4 2" xfId="1368" xr:uid="{00000000-0005-0000-0000-00009E050000}"/>
    <cellStyle name="Comma 2 2 10 4 3" xfId="1369" xr:uid="{00000000-0005-0000-0000-00009F050000}"/>
    <cellStyle name="Comma 2 2 10 4 4" xfId="1370" xr:uid="{00000000-0005-0000-0000-0000A0050000}"/>
    <cellStyle name="Comma 2 2 10 5" xfId="1371" xr:uid="{00000000-0005-0000-0000-0000A1050000}"/>
    <cellStyle name="Comma 2 2 10 5 2" xfId="1372" xr:uid="{00000000-0005-0000-0000-0000A2050000}"/>
    <cellStyle name="Comma 2 2 10 5 3" xfId="1373" xr:uid="{00000000-0005-0000-0000-0000A3050000}"/>
    <cellStyle name="Comma 2 2 10 5 4" xfId="1374" xr:uid="{00000000-0005-0000-0000-0000A4050000}"/>
    <cellStyle name="Comma 2 2 10 6" xfId="1375" xr:uid="{00000000-0005-0000-0000-0000A5050000}"/>
    <cellStyle name="Comma 2 2 10 7" xfId="1376" xr:uid="{00000000-0005-0000-0000-0000A6050000}"/>
    <cellStyle name="Comma 2 2 10 8" xfId="1377" xr:uid="{00000000-0005-0000-0000-0000A7050000}"/>
    <cellStyle name="Comma 2 2 11" xfId="1378" xr:uid="{00000000-0005-0000-0000-0000A8050000}"/>
    <cellStyle name="Comma 2 2 11 2" xfId="1379" xr:uid="{00000000-0005-0000-0000-0000A9050000}"/>
    <cellStyle name="Comma 2 2 11 3" xfId="1380" xr:uid="{00000000-0005-0000-0000-0000AA050000}"/>
    <cellStyle name="Comma 2 2 11 3 2" xfId="1381" xr:uid="{00000000-0005-0000-0000-0000AB050000}"/>
    <cellStyle name="Comma 2 2 11 3 2 2" xfId="1382" xr:uid="{00000000-0005-0000-0000-0000AC050000}"/>
    <cellStyle name="Comma 2 2 11 3 2 3" xfId="1383" xr:uid="{00000000-0005-0000-0000-0000AD050000}"/>
    <cellStyle name="Comma 2 2 11 3 2 4" xfId="1384" xr:uid="{00000000-0005-0000-0000-0000AE050000}"/>
    <cellStyle name="Comma 2 2 11 3 3" xfId="1385" xr:uid="{00000000-0005-0000-0000-0000AF050000}"/>
    <cellStyle name="Comma 2 2 11 3 4" xfId="1386" xr:uid="{00000000-0005-0000-0000-0000B0050000}"/>
    <cellStyle name="Comma 2 2 11 3 5" xfId="1387" xr:uid="{00000000-0005-0000-0000-0000B1050000}"/>
    <cellStyle name="Comma 2 2 11 4" xfId="1388" xr:uid="{00000000-0005-0000-0000-0000B2050000}"/>
    <cellStyle name="Comma 2 2 11 4 2" xfId="1389" xr:uid="{00000000-0005-0000-0000-0000B3050000}"/>
    <cellStyle name="Comma 2 2 11 4 3" xfId="1390" xr:uid="{00000000-0005-0000-0000-0000B4050000}"/>
    <cellStyle name="Comma 2 2 11 4 4" xfId="1391" xr:uid="{00000000-0005-0000-0000-0000B5050000}"/>
    <cellStyle name="Comma 2 2 11 5" xfId="1392" xr:uid="{00000000-0005-0000-0000-0000B6050000}"/>
    <cellStyle name="Comma 2 2 11 5 2" xfId="1393" xr:uid="{00000000-0005-0000-0000-0000B7050000}"/>
    <cellStyle name="Comma 2 2 11 5 3" xfId="1394" xr:uid="{00000000-0005-0000-0000-0000B8050000}"/>
    <cellStyle name="Comma 2 2 11 5 4" xfId="1395" xr:uid="{00000000-0005-0000-0000-0000B9050000}"/>
    <cellStyle name="Comma 2 2 11 6" xfId="1396" xr:uid="{00000000-0005-0000-0000-0000BA050000}"/>
    <cellStyle name="Comma 2 2 11 7" xfId="1397" xr:uid="{00000000-0005-0000-0000-0000BB050000}"/>
    <cellStyle name="Comma 2 2 11 8" xfId="1398" xr:uid="{00000000-0005-0000-0000-0000BC050000}"/>
    <cellStyle name="Comma 2 2 12" xfId="1399" xr:uid="{00000000-0005-0000-0000-0000BD050000}"/>
    <cellStyle name="Comma 2 2 12 2" xfId="1400" xr:uid="{00000000-0005-0000-0000-0000BE050000}"/>
    <cellStyle name="Comma 2 2 12 2 2" xfId="1401" xr:uid="{00000000-0005-0000-0000-0000BF050000}"/>
    <cellStyle name="Comma 2 2 12 2 3" xfId="1402" xr:uid="{00000000-0005-0000-0000-0000C0050000}"/>
    <cellStyle name="Comma 2 2 12 2 4" xfId="1403" xr:uid="{00000000-0005-0000-0000-0000C1050000}"/>
    <cellStyle name="Comma 2 2 13" xfId="1404" xr:uid="{00000000-0005-0000-0000-0000C2050000}"/>
    <cellStyle name="Comma 2 2 13 2" xfId="1405" xr:uid="{00000000-0005-0000-0000-0000C3050000}"/>
    <cellStyle name="Comma 2 2 13 2 2" xfId="1406" xr:uid="{00000000-0005-0000-0000-0000C4050000}"/>
    <cellStyle name="Comma 2 2 13 2 3" xfId="1407" xr:uid="{00000000-0005-0000-0000-0000C5050000}"/>
    <cellStyle name="Comma 2 2 13 2 4" xfId="1408" xr:uid="{00000000-0005-0000-0000-0000C6050000}"/>
    <cellStyle name="Comma 2 2 14" xfId="1409" xr:uid="{00000000-0005-0000-0000-0000C7050000}"/>
    <cellStyle name="Comma 2 2 14 2" xfId="1410" xr:uid="{00000000-0005-0000-0000-0000C8050000}"/>
    <cellStyle name="Comma 2 2 14 2 2" xfId="1411" xr:uid="{00000000-0005-0000-0000-0000C9050000}"/>
    <cellStyle name="Comma 2 2 14 2 3" xfId="1412" xr:uid="{00000000-0005-0000-0000-0000CA050000}"/>
    <cellStyle name="Comma 2 2 14 2 4" xfId="1413" xr:uid="{00000000-0005-0000-0000-0000CB050000}"/>
    <cellStyle name="Comma 2 2 15" xfId="1414" xr:uid="{00000000-0005-0000-0000-0000CC050000}"/>
    <cellStyle name="Comma 2 2 15 2" xfId="1415" xr:uid="{00000000-0005-0000-0000-0000CD050000}"/>
    <cellStyle name="Comma 2 2 15 2 2" xfId="1416" xr:uid="{00000000-0005-0000-0000-0000CE050000}"/>
    <cellStyle name="Comma 2 2 15 2 3" xfId="1417" xr:uid="{00000000-0005-0000-0000-0000CF050000}"/>
    <cellStyle name="Comma 2 2 15 2 4" xfId="1418" xr:uid="{00000000-0005-0000-0000-0000D0050000}"/>
    <cellStyle name="Comma 2 2 16" xfId="1419" xr:uid="{00000000-0005-0000-0000-0000D1050000}"/>
    <cellStyle name="Comma 2 2 16 2" xfId="1420" xr:uid="{00000000-0005-0000-0000-0000D2050000}"/>
    <cellStyle name="Comma 2 2 16 2 2" xfId="1421" xr:uid="{00000000-0005-0000-0000-0000D3050000}"/>
    <cellStyle name="Comma 2 2 16 2 3" xfId="1422" xr:uid="{00000000-0005-0000-0000-0000D4050000}"/>
    <cellStyle name="Comma 2 2 16 2 4" xfId="1423" xr:uid="{00000000-0005-0000-0000-0000D5050000}"/>
    <cellStyle name="Comma 2 2 17" xfId="1424" xr:uid="{00000000-0005-0000-0000-0000D6050000}"/>
    <cellStyle name="Comma 2 2 17 2" xfId="1425" xr:uid="{00000000-0005-0000-0000-0000D7050000}"/>
    <cellStyle name="Comma 2 2 17 2 2" xfId="1426" xr:uid="{00000000-0005-0000-0000-0000D8050000}"/>
    <cellStyle name="Comma 2 2 17 2 3" xfId="1427" xr:uid="{00000000-0005-0000-0000-0000D9050000}"/>
    <cellStyle name="Comma 2 2 17 2 4" xfId="1428" xr:uid="{00000000-0005-0000-0000-0000DA050000}"/>
    <cellStyle name="Comma 2 2 18" xfId="1429" xr:uid="{00000000-0005-0000-0000-0000DB050000}"/>
    <cellStyle name="Comma 2 2 18 2" xfId="1430" xr:uid="{00000000-0005-0000-0000-0000DC050000}"/>
    <cellStyle name="Comma 2 2 18 3" xfId="1431" xr:uid="{00000000-0005-0000-0000-0000DD050000}"/>
    <cellStyle name="Comma 2 2 18 3 2" xfId="1432" xr:uid="{00000000-0005-0000-0000-0000DE050000}"/>
    <cellStyle name="Comma 2 2 18 3 3" xfId="1433" xr:uid="{00000000-0005-0000-0000-0000DF050000}"/>
    <cellStyle name="Comma 2 2 18 3 4" xfId="1434" xr:uid="{00000000-0005-0000-0000-0000E0050000}"/>
    <cellStyle name="Comma 2 2 18 4" xfId="1435" xr:uid="{00000000-0005-0000-0000-0000E1050000}"/>
    <cellStyle name="Comma 2 2 18 5" xfId="1436" xr:uid="{00000000-0005-0000-0000-0000E2050000}"/>
    <cellStyle name="Comma 2 2 18 6" xfId="1437" xr:uid="{00000000-0005-0000-0000-0000E3050000}"/>
    <cellStyle name="Comma 2 2 19" xfId="1438" xr:uid="{00000000-0005-0000-0000-0000E4050000}"/>
    <cellStyle name="Comma 2 2 2" xfId="1439" xr:uid="{00000000-0005-0000-0000-0000E5050000}"/>
    <cellStyle name="Comma 2 2 2 10" xfId="1440" xr:uid="{00000000-0005-0000-0000-0000E6050000}"/>
    <cellStyle name="Comma 2 2 2 10 2" xfId="1441" xr:uid="{00000000-0005-0000-0000-0000E7050000}"/>
    <cellStyle name="Comma 2 2 2 10 3" xfId="1442" xr:uid="{00000000-0005-0000-0000-0000E8050000}"/>
    <cellStyle name="Comma 2 2 2 10 3 2" xfId="1443" xr:uid="{00000000-0005-0000-0000-0000E9050000}"/>
    <cellStyle name="Comma 2 2 2 10 3 2 2" xfId="1444" xr:uid="{00000000-0005-0000-0000-0000EA050000}"/>
    <cellStyle name="Comma 2 2 2 10 3 2 3" xfId="1445" xr:uid="{00000000-0005-0000-0000-0000EB050000}"/>
    <cellStyle name="Comma 2 2 2 10 3 2 4" xfId="1446" xr:uid="{00000000-0005-0000-0000-0000EC050000}"/>
    <cellStyle name="Comma 2 2 2 10 3 3" xfId="1447" xr:uid="{00000000-0005-0000-0000-0000ED050000}"/>
    <cellStyle name="Comma 2 2 2 10 3 4" xfId="1448" xr:uid="{00000000-0005-0000-0000-0000EE050000}"/>
    <cellStyle name="Comma 2 2 2 10 3 5" xfId="1449" xr:uid="{00000000-0005-0000-0000-0000EF050000}"/>
    <cellStyle name="Comma 2 2 2 10 4" xfId="1450" xr:uid="{00000000-0005-0000-0000-0000F0050000}"/>
    <cellStyle name="Comma 2 2 2 10 4 2" xfId="1451" xr:uid="{00000000-0005-0000-0000-0000F1050000}"/>
    <cellStyle name="Comma 2 2 2 10 4 3" xfId="1452" xr:uid="{00000000-0005-0000-0000-0000F2050000}"/>
    <cellStyle name="Comma 2 2 2 10 4 4" xfId="1453" xr:uid="{00000000-0005-0000-0000-0000F3050000}"/>
    <cellStyle name="Comma 2 2 2 10 5" xfId="1454" xr:uid="{00000000-0005-0000-0000-0000F4050000}"/>
    <cellStyle name="Comma 2 2 2 10 6" xfId="1455" xr:uid="{00000000-0005-0000-0000-0000F5050000}"/>
    <cellStyle name="Comma 2 2 2 10 7" xfId="1456" xr:uid="{00000000-0005-0000-0000-0000F6050000}"/>
    <cellStyle name="Comma 2 2 2 11" xfId="1457" xr:uid="{00000000-0005-0000-0000-0000F7050000}"/>
    <cellStyle name="Comma 2 2 2 12" xfId="1458" xr:uid="{00000000-0005-0000-0000-0000F8050000}"/>
    <cellStyle name="Comma 2 2 2 13" xfId="1459" xr:uid="{00000000-0005-0000-0000-0000F9050000}"/>
    <cellStyle name="Comma 2 2 2 14" xfId="1460" xr:uid="{00000000-0005-0000-0000-0000FA050000}"/>
    <cellStyle name="Comma 2 2 2 15" xfId="1461" xr:uid="{00000000-0005-0000-0000-0000FB050000}"/>
    <cellStyle name="Comma 2 2 2 15 2" xfId="1462" xr:uid="{00000000-0005-0000-0000-0000FC050000}"/>
    <cellStyle name="Comma 2 2 2 16" xfId="1463" xr:uid="{00000000-0005-0000-0000-0000FD050000}"/>
    <cellStyle name="Comma 2 2 2 16 2" xfId="1464" xr:uid="{00000000-0005-0000-0000-0000FE050000}"/>
    <cellStyle name="Comma 2 2 2 17" xfId="1465" xr:uid="{00000000-0005-0000-0000-0000FF050000}"/>
    <cellStyle name="Comma 2 2 2 17 2" xfId="1466" xr:uid="{00000000-0005-0000-0000-000000060000}"/>
    <cellStyle name="Comma 2 2 2 18" xfId="1467" xr:uid="{00000000-0005-0000-0000-000001060000}"/>
    <cellStyle name="Comma 2 2 2 18 2" xfId="1468" xr:uid="{00000000-0005-0000-0000-000002060000}"/>
    <cellStyle name="Comma 2 2 2 18 3" xfId="1469" xr:uid="{00000000-0005-0000-0000-000003060000}"/>
    <cellStyle name="Comma 2 2 2 18 3 2" xfId="1470" xr:uid="{00000000-0005-0000-0000-000004060000}"/>
    <cellStyle name="Comma 2 2 2 18 3 3" xfId="1471" xr:uid="{00000000-0005-0000-0000-000005060000}"/>
    <cellStyle name="Comma 2 2 2 18 3 4" xfId="1472" xr:uid="{00000000-0005-0000-0000-000006060000}"/>
    <cellStyle name="Comma 2 2 2 18 4" xfId="1473" xr:uid="{00000000-0005-0000-0000-000007060000}"/>
    <cellStyle name="Comma 2 2 2 18 5" xfId="1474" xr:uid="{00000000-0005-0000-0000-000008060000}"/>
    <cellStyle name="Comma 2 2 2 18 6" xfId="1475" xr:uid="{00000000-0005-0000-0000-000009060000}"/>
    <cellStyle name="Comma 2 2 2 19" xfId="1476" xr:uid="{00000000-0005-0000-0000-00000A060000}"/>
    <cellStyle name="Comma 2 2 2 19 2" xfId="1477" xr:uid="{00000000-0005-0000-0000-00000B060000}"/>
    <cellStyle name="Comma 2 2 2 19 3" xfId="1478" xr:uid="{00000000-0005-0000-0000-00000C060000}"/>
    <cellStyle name="Comma 2 2 2 19 4" xfId="1479" xr:uid="{00000000-0005-0000-0000-00000D060000}"/>
    <cellStyle name="Comma 2 2 2 2" xfId="1480" xr:uid="{00000000-0005-0000-0000-00000E060000}"/>
    <cellStyle name="Comma 2 2 2 2 10" xfId="1481" xr:uid="{00000000-0005-0000-0000-00000F060000}"/>
    <cellStyle name="Comma 2 2 2 2 10 2" xfId="1482" xr:uid="{00000000-0005-0000-0000-000010060000}"/>
    <cellStyle name="Comma 2 2 2 2 10 2 2" xfId="1483" xr:uid="{00000000-0005-0000-0000-000011060000}"/>
    <cellStyle name="Comma 2 2 2 2 10 2 3" xfId="1484" xr:uid="{00000000-0005-0000-0000-000012060000}"/>
    <cellStyle name="Comma 2 2 2 2 10 2 4" xfId="1485" xr:uid="{00000000-0005-0000-0000-000013060000}"/>
    <cellStyle name="Comma 2 2 2 2 11" xfId="1486" xr:uid="{00000000-0005-0000-0000-000014060000}"/>
    <cellStyle name="Comma 2 2 2 2 11 2" xfId="1487" xr:uid="{00000000-0005-0000-0000-000015060000}"/>
    <cellStyle name="Comma 2 2 2 2 11 2 2" xfId="1488" xr:uid="{00000000-0005-0000-0000-000016060000}"/>
    <cellStyle name="Comma 2 2 2 2 11 2 3" xfId="1489" xr:uid="{00000000-0005-0000-0000-000017060000}"/>
    <cellStyle name="Comma 2 2 2 2 11 2 4" xfId="1490" xr:uid="{00000000-0005-0000-0000-000018060000}"/>
    <cellStyle name="Comma 2 2 2 2 12" xfId="1491" xr:uid="{00000000-0005-0000-0000-000019060000}"/>
    <cellStyle name="Comma 2 2 2 2 12 2" xfId="1492" xr:uid="{00000000-0005-0000-0000-00001A060000}"/>
    <cellStyle name="Comma 2 2 2 2 12 2 2" xfId="1493" xr:uid="{00000000-0005-0000-0000-00001B060000}"/>
    <cellStyle name="Comma 2 2 2 2 12 2 3" xfId="1494" xr:uid="{00000000-0005-0000-0000-00001C060000}"/>
    <cellStyle name="Comma 2 2 2 2 12 2 4" xfId="1495" xr:uid="{00000000-0005-0000-0000-00001D060000}"/>
    <cellStyle name="Comma 2 2 2 2 13" xfId="1496" xr:uid="{00000000-0005-0000-0000-00001E060000}"/>
    <cellStyle name="Comma 2 2 2 2 13 2" xfId="1497" xr:uid="{00000000-0005-0000-0000-00001F060000}"/>
    <cellStyle name="Comma 2 2 2 2 13 2 2" xfId="1498" xr:uid="{00000000-0005-0000-0000-000020060000}"/>
    <cellStyle name="Comma 2 2 2 2 13 2 3" xfId="1499" xr:uid="{00000000-0005-0000-0000-000021060000}"/>
    <cellStyle name="Comma 2 2 2 2 13 2 4" xfId="1500" xr:uid="{00000000-0005-0000-0000-000022060000}"/>
    <cellStyle name="Comma 2 2 2 2 14" xfId="1501" xr:uid="{00000000-0005-0000-0000-000023060000}"/>
    <cellStyle name="Comma 2 2 2 2 14 2" xfId="1502" xr:uid="{00000000-0005-0000-0000-000024060000}"/>
    <cellStyle name="Comma 2 2 2 2 14 2 2" xfId="1503" xr:uid="{00000000-0005-0000-0000-000025060000}"/>
    <cellStyle name="Comma 2 2 2 2 14 2 3" xfId="1504" xr:uid="{00000000-0005-0000-0000-000026060000}"/>
    <cellStyle name="Comma 2 2 2 2 14 2 4" xfId="1505" xr:uid="{00000000-0005-0000-0000-000027060000}"/>
    <cellStyle name="Comma 2 2 2 2 15" xfId="1506" xr:uid="{00000000-0005-0000-0000-000028060000}"/>
    <cellStyle name="Comma 2 2 2 2 15 2" xfId="1507" xr:uid="{00000000-0005-0000-0000-000029060000}"/>
    <cellStyle name="Comma 2 2 2 2 15 2 2" xfId="1508" xr:uid="{00000000-0005-0000-0000-00002A060000}"/>
    <cellStyle name="Comma 2 2 2 2 15 2 3" xfId="1509" xr:uid="{00000000-0005-0000-0000-00002B060000}"/>
    <cellStyle name="Comma 2 2 2 2 15 2 4" xfId="1510" xr:uid="{00000000-0005-0000-0000-00002C060000}"/>
    <cellStyle name="Comma 2 2 2 2 15 3" xfId="1511" xr:uid="{00000000-0005-0000-0000-00002D060000}"/>
    <cellStyle name="Comma 2 2 2 2 15 3 2" xfId="1512" xr:uid="{00000000-0005-0000-0000-00002E060000}"/>
    <cellStyle name="Comma 2 2 2 2 15 3 3" xfId="1513" xr:uid="{00000000-0005-0000-0000-00002F060000}"/>
    <cellStyle name="Comma 2 2 2 2 15 3 4" xfId="1514" xr:uid="{00000000-0005-0000-0000-000030060000}"/>
    <cellStyle name="Comma 2 2 2 2 15 4" xfId="1515" xr:uid="{00000000-0005-0000-0000-000031060000}"/>
    <cellStyle name="Comma 2 2 2 2 15 5" xfId="1516" xr:uid="{00000000-0005-0000-0000-000032060000}"/>
    <cellStyle name="Comma 2 2 2 2 15 6" xfId="1517" xr:uid="{00000000-0005-0000-0000-000033060000}"/>
    <cellStyle name="Comma 2 2 2 2 16" xfId="1518" xr:uid="{00000000-0005-0000-0000-000034060000}"/>
    <cellStyle name="Comma 2 2 2 2 17" xfId="1519" xr:uid="{00000000-0005-0000-0000-000035060000}"/>
    <cellStyle name="Comma 2 2 2 2 17 2" xfId="1520" xr:uid="{00000000-0005-0000-0000-000036060000}"/>
    <cellStyle name="Comma 2 2 2 2 17 3" xfId="1521" xr:uid="{00000000-0005-0000-0000-000037060000}"/>
    <cellStyle name="Comma 2 2 2 2 17 4" xfId="1522" xr:uid="{00000000-0005-0000-0000-000038060000}"/>
    <cellStyle name="Comma 2 2 2 2 18" xfId="1523" xr:uid="{00000000-0005-0000-0000-000039060000}"/>
    <cellStyle name="Comma 2 2 2 2 19" xfId="1524" xr:uid="{00000000-0005-0000-0000-00003A060000}"/>
    <cellStyle name="Comma 2 2 2 2 2" xfId="1525" xr:uid="{00000000-0005-0000-0000-00003B060000}"/>
    <cellStyle name="Comma 2 2 2 2 2 10" xfId="1526" xr:uid="{00000000-0005-0000-0000-00003C060000}"/>
    <cellStyle name="Comma 2 2 2 2 2 11" xfId="1527" xr:uid="{00000000-0005-0000-0000-00003D060000}"/>
    <cellStyle name="Comma 2 2 2 2 2 12" xfId="1528" xr:uid="{00000000-0005-0000-0000-00003E060000}"/>
    <cellStyle name="Comma 2 2 2 2 2 13" xfId="1529" xr:uid="{00000000-0005-0000-0000-00003F060000}"/>
    <cellStyle name="Comma 2 2 2 2 2 13 2" xfId="1530" xr:uid="{00000000-0005-0000-0000-000040060000}"/>
    <cellStyle name="Comma 2 2 2 2 2 14" xfId="1531" xr:uid="{00000000-0005-0000-0000-000041060000}"/>
    <cellStyle name="Comma 2 2 2 2 2 14 2" xfId="1532" xr:uid="{00000000-0005-0000-0000-000042060000}"/>
    <cellStyle name="Comma 2 2 2 2 2 15" xfId="1533" xr:uid="{00000000-0005-0000-0000-000043060000}"/>
    <cellStyle name="Comma 2 2 2 2 2 15 2" xfId="1534" xr:uid="{00000000-0005-0000-0000-000044060000}"/>
    <cellStyle name="Comma 2 2 2 2 2 15 3" xfId="1535" xr:uid="{00000000-0005-0000-0000-000045060000}"/>
    <cellStyle name="Comma 2 2 2 2 2 15 3 2" xfId="1536" xr:uid="{00000000-0005-0000-0000-000046060000}"/>
    <cellStyle name="Comma 2 2 2 2 2 15 3 3" xfId="1537" xr:uid="{00000000-0005-0000-0000-000047060000}"/>
    <cellStyle name="Comma 2 2 2 2 2 15 3 4" xfId="1538" xr:uid="{00000000-0005-0000-0000-000048060000}"/>
    <cellStyle name="Comma 2 2 2 2 2 15 4" xfId="1539" xr:uid="{00000000-0005-0000-0000-000049060000}"/>
    <cellStyle name="Comma 2 2 2 2 2 15 5" xfId="1540" xr:uid="{00000000-0005-0000-0000-00004A060000}"/>
    <cellStyle name="Comma 2 2 2 2 2 15 6" xfId="1541" xr:uid="{00000000-0005-0000-0000-00004B060000}"/>
    <cellStyle name="Comma 2 2 2 2 2 16" xfId="1542" xr:uid="{00000000-0005-0000-0000-00004C060000}"/>
    <cellStyle name="Comma 2 2 2 2 2 16 2" xfId="1543" xr:uid="{00000000-0005-0000-0000-00004D060000}"/>
    <cellStyle name="Comma 2 2 2 2 2 16 3" xfId="1544" xr:uid="{00000000-0005-0000-0000-00004E060000}"/>
    <cellStyle name="Comma 2 2 2 2 2 16 4" xfId="1545" xr:uid="{00000000-0005-0000-0000-00004F060000}"/>
    <cellStyle name="Comma 2 2 2 2 2 17" xfId="1546" xr:uid="{00000000-0005-0000-0000-000050060000}"/>
    <cellStyle name="Comma 2 2 2 2 2 17 2" xfId="1547" xr:uid="{00000000-0005-0000-0000-000051060000}"/>
    <cellStyle name="Comma 2 2 2 2 2 17 3" xfId="1548" xr:uid="{00000000-0005-0000-0000-000052060000}"/>
    <cellStyle name="Comma 2 2 2 2 2 17 4" xfId="1549" xr:uid="{00000000-0005-0000-0000-000053060000}"/>
    <cellStyle name="Comma 2 2 2 2 2 18" xfId="1550" xr:uid="{00000000-0005-0000-0000-000054060000}"/>
    <cellStyle name="Comma 2 2 2 2 2 19" xfId="1551" xr:uid="{00000000-0005-0000-0000-000055060000}"/>
    <cellStyle name="Comma 2 2 2 2 2 2" xfId="1552" xr:uid="{00000000-0005-0000-0000-000056060000}"/>
    <cellStyle name="Comma 2 2 2 2 2 2 2" xfId="1553" xr:uid="{00000000-0005-0000-0000-000057060000}"/>
    <cellStyle name="Comma 2 2 2 2 2 2 2 2" xfId="1554" xr:uid="{00000000-0005-0000-0000-000058060000}"/>
    <cellStyle name="Comma 2 2 2 2 2 2 2 3" xfId="1555" xr:uid="{00000000-0005-0000-0000-000059060000}"/>
    <cellStyle name="Comma 2 2 2 2 2 2 2 4" xfId="1556" xr:uid="{00000000-0005-0000-0000-00005A060000}"/>
    <cellStyle name="Comma 2 2 2 2 2 2 2 5" xfId="1557" xr:uid="{00000000-0005-0000-0000-00005B060000}"/>
    <cellStyle name="Comma 2 2 2 2 2 2 2 5 2" xfId="1558" xr:uid="{00000000-0005-0000-0000-00005C060000}"/>
    <cellStyle name="Comma 2 2 2 2 2 2 2 5 3" xfId="1559" xr:uid="{00000000-0005-0000-0000-00005D060000}"/>
    <cellStyle name="Comma 2 2 2 2 2 2 2 5 4" xfId="1560" xr:uid="{00000000-0005-0000-0000-00005E060000}"/>
    <cellStyle name="Comma 2 2 2 2 2 2 3" xfId="1561" xr:uid="{00000000-0005-0000-0000-00005F060000}"/>
    <cellStyle name="Comma 2 2 2 2 2 2 3 2" xfId="1562" xr:uid="{00000000-0005-0000-0000-000060060000}"/>
    <cellStyle name="Comma 2 2 2 2 2 2 3 2 2" xfId="1563" xr:uid="{00000000-0005-0000-0000-000061060000}"/>
    <cellStyle name="Comma 2 2 2 2 2 2 3 2 3" xfId="1564" xr:uid="{00000000-0005-0000-0000-000062060000}"/>
    <cellStyle name="Comma 2 2 2 2 2 2 3 2 4" xfId="1565" xr:uid="{00000000-0005-0000-0000-000063060000}"/>
    <cellStyle name="Comma 2 2 2 2 2 2 4" xfId="1566" xr:uid="{00000000-0005-0000-0000-000064060000}"/>
    <cellStyle name="Comma 2 2 2 2 2 2 4 2" xfId="1567" xr:uid="{00000000-0005-0000-0000-000065060000}"/>
    <cellStyle name="Comma 2 2 2 2 2 2 4 2 2" xfId="1568" xr:uid="{00000000-0005-0000-0000-000066060000}"/>
    <cellStyle name="Comma 2 2 2 2 2 2 4 2 3" xfId="1569" xr:uid="{00000000-0005-0000-0000-000067060000}"/>
    <cellStyle name="Comma 2 2 2 2 2 2 4 2 4" xfId="1570" xr:uid="{00000000-0005-0000-0000-000068060000}"/>
    <cellStyle name="Comma 2 2 2 2 2 2 5" xfId="1571" xr:uid="{00000000-0005-0000-0000-000069060000}"/>
    <cellStyle name="Comma 2 2 2 2 2 20" xfId="1572" xr:uid="{00000000-0005-0000-0000-00006A060000}"/>
    <cellStyle name="Comma 2 2 2 2 2 3" xfId="1573" xr:uid="{00000000-0005-0000-0000-00006B060000}"/>
    <cellStyle name="Comma 2 2 2 2 2 3 2" xfId="1574" xr:uid="{00000000-0005-0000-0000-00006C060000}"/>
    <cellStyle name="Comma 2 2 2 2 2 3 2 2" xfId="1575" xr:uid="{00000000-0005-0000-0000-00006D060000}"/>
    <cellStyle name="Comma 2 2 2 2 2 3 2 2 2" xfId="1576" xr:uid="{00000000-0005-0000-0000-00006E060000}"/>
    <cellStyle name="Comma 2 2 2 2 2 3 2 2 2 2" xfId="1577" xr:uid="{00000000-0005-0000-0000-00006F060000}"/>
    <cellStyle name="Comma 2 2 2 2 2 3 2 2 2 3" xfId="1578" xr:uid="{00000000-0005-0000-0000-000070060000}"/>
    <cellStyle name="Comma 2 2 2 2 2 3 2 2 2 4" xfId="1579" xr:uid="{00000000-0005-0000-0000-000071060000}"/>
    <cellStyle name="Comma 2 2 2 2 2 3 2 2 3" xfId="1580" xr:uid="{00000000-0005-0000-0000-000072060000}"/>
    <cellStyle name="Comma 2 2 2 2 2 3 2 2 4" xfId="1581" xr:uid="{00000000-0005-0000-0000-000073060000}"/>
    <cellStyle name="Comma 2 2 2 2 2 3 2 2 5" xfId="1582" xr:uid="{00000000-0005-0000-0000-000074060000}"/>
    <cellStyle name="Comma 2 2 2 2 2 3 2 3" xfId="1583" xr:uid="{00000000-0005-0000-0000-000075060000}"/>
    <cellStyle name="Comma 2 2 2 2 2 3 2 3 2" xfId="1584" xr:uid="{00000000-0005-0000-0000-000076060000}"/>
    <cellStyle name="Comma 2 2 2 2 2 3 2 3 3" xfId="1585" xr:uid="{00000000-0005-0000-0000-000077060000}"/>
    <cellStyle name="Comma 2 2 2 2 2 3 2 3 4" xfId="1586" xr:uid="{00000000-0005-0000-0000-000078060000}"/>
    <cellStyle name="Comma 2 2 2 2 2 3 2 4" xfId="1587" xr:uid="{00000000-0005-0000-0000-000079060000}"/>
    <cellStyle name="Comma 2 2 2 2 2 3 2 5" xfId="1588" xr:uid="{00000000-0005-0000-0000-00007A060000}"/>
    <cellStyle name="Comma 2 2 2 2 2 3 2 6" xfId="1589" xr:uid="{00000000-0005-0000-0000-00007B060000}"/>
    <cellStyle name="Comma 2 2 2 2 2 3 3" xfId="1590" xr:uid="{00000000-0005-0000-0000-00007C060000}"/>
    <cellStyle name="Comma 2 2 2 2 2 3 3 2" xfId="1591" xr:uid="{00000000-0005-0000-0000-00007D060000}"/>
    <cellStyle name="Comma 2 2 2 2 2 3 3 2 2" xfId="1592" xr:uid="{00000000-0005-0000-0000-00007E060000}"/>
    <cellStyle name="Comma 2 2 2 2 2 3 3 2 2 2" xfId="1593" xr:uid="{00000000-0005-0000-0000-00007F060000}"/>
    <cellStyle name="Comma 2 2 2 2 2 3 3 2 2 3" xfId="1594" xr:uid="{00000000-0005-0000-0000-000080060000}"/>
    <cellStyle name="Comma 2 2 2 2 2 3 3 2 2 4" xfId="1595" xr:uid="{00000000-0005-0000-0000-000081060000}"/>
    <cellStyle name="Comma 2 2 2 2 2 3 3 2 3" xfId="1596" xr:uid="{00000000-0005-0000-0000-000082060000}"/>
    <cellStyle name="Comma 2 2 2 2 2 3 3 2 4" xfId="1597" xr:uid="{00000000-0005-0000-0000-000083060000}"/>
    <cellStyle name="Comma 2 2 2 2 2 3 3 2 5" xfId="1598" xr:uid="{00000000-0005-0000-0000-000084060000}"/>
    <cellStyle name="Comma 2 2 2 2 2 3 3 3" xfId="1599" xr:uid="{00000000-0005-0000-0000-000085060000}"/>
    <cellStyle name="Comma 2 2 2 2 2 3 3 3 2" xfId="1600" xr:uid="{00000000-0005-0000-0000-000086060000}"/>
    <cellStyle name="Comma 2 2 2 2 2 3 3 3 3" xfId="1601" xr:uid="{00000000-0005-0000-0000-000087060000}"/>
    <cellStyle name="Comma 2 2 2 2 2 3 3 3 4" xfId="1602" xr:uid="{00000000-0005-0000-0000-000088060000}"/>
    <cellStyle name="Comma 2 2 2 2 2 3 3 4" xfId="1603" xr:uid="{00000000-0005-0000-0000-000089060000}"/>
    <cellStyle name="Comma 2 2 2 2 2 3 3 5" xfId="1604" xr:uid="{00000000-0005-0000-0000-00008A060000}"/>
    <cellStyle name="Comma 2 2 2 2 2 3 3 6" xfId="1605" xr:uid="{00000000-0005-0000-0000-00008B060000}"/>
    <cellStyle name="Comma 2 2 2 2 2 3 4" xfId="1606" xr:uid="{00000000-0005-0000-0000-00008C060000}"/>
    <cellStyle name="Comma 2 2 2 2 2 3 5" xfId="1607" xr:uid="{00000000-0005-0000-0000-00008D060000}"/>
    <cellStyle name="Comma 2 2 2 2 2 3 5 2" xfId="1608" xr:uid="{00000000-0005-0000-0000-00008E060000}"/>
    <cellStyle name="Comma 2 2 2 2 2 3 5 2 2" xfId="1609" xr:uid="{00000000-0005-0000-0000-00008F060000}"/>
    <cellStyle name="Comma 2 2 2 2 2 3 5 2 3" xfId="1610" xr:uid="{00000000-0005-0000-0000-000090060000}"/>
    <cellStyle name="Comma 2 2 2 2 2 3 5 2 4" xfId="1611" xr:uid="{00000000-0005-0000-0000-000091060000}"/>
    <cellStyle name="Comma 2 2 2 2 2 3 5 3" xfId="1612" xr:uid="{00000000-0005-0000-0000-000092060000}"/>
    <cellStyle name="Comma 2 2 2 2 2 3 5 4" xfId="1613" xr:uid="{00000000-0005-0000-0000-000093060000}"/>
    <cellStyle name="Comma 2 2 2 2 2 3 5 5" xfId="1614" xr:uid="{00000000-0005-0000-0000-000094060000}"/>
    <cellStyle name="Comma 2 2 2 2 2 3 6" xfId="1615" xr:uid="{00000000-0005-0000-0000-000095060000}"/>
    <cellStyle name="Comma 2 2 2 2 2 3 6 2" xfId="1616" xr:uid="{00000000-0005-0000-0000-000096060000}"/>
    <cellStyle name="Comma 2 2 2 2 2 3 6 3" xfId="1617" xr:uid="{00000000-0005-0000-0000-000097060000}"/>
    <cellStyle name="Comma 2 2 2 2 2 3 6 4" xfId="1618" xr:uid="{00000000-0005-0000-0000-000098060000}"/>
    <cellStyle name="Comma 2 2 2 2 2 3 7" xfId="1619" xr:uid="{00000000-0005-0000-0000-000099060000}"/>
    <cellStyle name="Comma 2 2 2 2 2 3 8" xfId="1620" xr:uid="{00000000-0005-0000-0000-00009A060000}"/>
    <cellStyle name="Comma 2 2 2 2 2 3 9" xfId="1621" xr:uid="{00000000-0005-0000-0000-00009B060000}"/>
    <cellStyle name="Comma 2 2 2 2 2 4" xfId="1622" xr:uid="{00000000-0005-0000-0000-00009C060000}"/>
    <cellStyle name="Comma 2 2 2 2 2 4 2" xfId="1623" xr:uid="{00000000-0005-0000-0000-00009D060000}"/>
    <cellStyle name="Comma 2 2 2 2 2 4 3" xfId="1624" xr:uid="{00000000-0005-0000-0000-00009E060000}"/>
    <cellStyle name="Comma 2 2 2 2 2 4 3 2" xfId="1625" xr:uid="{00000000-0005-0000-0000-00009F060000}"/>
    <cellStyle name="Comma 2 2 2 2 2 4 3 2 2" xfId="1626" xr:uid="{00000000-0005-0000-0000-0000A0060000}"/>
    <cellStyle name="Comma 2 2 2 2 2 4 3 2 3" xfId="1627" xr:uid="{00000000-0005-0000-0000-0000A1060000}"/>
    <cellStyle name="Comma 2 2 2 2 2 4 3 2 4" xfId="1628" xr:uid="{00000000-0005-0000-0000-0000A2060000}"/>
    <cellStyle name="Comma 2 2 2 2 2 4 3 3" xfId="1629" xr:uid="{00000000-0005-0000-0000-0000A3060000}"/>
    <cellStyle name="Comma 2 2 2 2 2 4 3 4" xfId="1630" xr:uid="{00000000-0005-0000-0000-0000A4060000}"/>
    <cellStyle name="Comma 2 2 2 2 2 4 3 5" xfId="1631" xr:uid="{00000000-0005-0000-0000-0000A5060000}"/>
    <cellStyle name="Comma 2 2 2 2 2 4 4" xfId="1632" xr:uid="{00000000-0005-0000-0000-0000A6060000}"/>
    <cellStyle name="Comma 2 2 2 2 2 4 4 2" xfId="1633" xr:uid="{00000000-0005-0000-0000-0000A7060000}"/>
    <cellStyle name="Comma 2 2 2 2 2 4 4 3" xfId="1634" xr:uid="{00000000-0005-0000-0000-0000A8060000}"/>
    <cellStyle name="Comma 2 2 2 2 2 4 4 4" xfId="1635" xr:uid="{00000000-0005-0000-0000-0000A9060000}"/>
    <cellStyle name="Comma 2 2 2 2 2 4 5" xfId="1636" xr:uid="{00000000-0005-0000-0000-0000AA060000}"/>
    <cellStyle name="Comma 2 2 2 2 2 4 6" xfId="1637" xr:uid="{00000000-0005-0000-0000-0000AB060000}"/>
    <cellStyle name="Comma 2 2 2 2 2 4 7" xfId="1638" xr:uid="{00000000-0005-0000-0000-0000AC060000}"/>
    <cellStyle name="Comma 2 2 2 2 2 5" xfId="1639" xr:uid="{00000000-0005-0000-0000-0000AD060000}"/>
    <cellStyle name="Comma 2 2 2 2 2 5 2" xfId="1640" xr:uid="{00000000-0005-0000-0000-0000AE060000}"/>
    <cellStyle name="Comma 2 2 2 2 2 5 3" xfId="1641" xr:uid="{00000000-0005-0000-0000-0000AF060000}"/>
    <cellStyle name="Comma 2 2 2 2 2 5 3 2" xfId="1642" xr:uid="{00000000-0005-0000-0000-0000B0060000}"/>
    <cellStyle name="Comma 2 2 2 2 2 5 3 2 2" xfId="1643" xr:uid="{00000000-0005-0000-0000-0000B1060000}"/>
    <cellStyle name="Comma 2 2 2 2 2 5 3 2 3" xfId="1644" xr:uid="{00000000-0005-0000-0000-0000B2060000}"/>
    <cellStyle name="Comma 2 2 2 2 2 5 3 2 4" xfId="1645" xr:uid="{00000000-0005-0000-0000-0000B3060000}"/>
    <cellStyle name="Comma 2 2 2 2 2 5 3 3" xfId="1646" xr:uid="{00000000-0005-0000-0000-0000B4060000}"/>
    <cellStyle name="Comma 2 2 2 2 2 5 3 4" xfId="1647" xr:uid="{00000000-0005-0000-0000-0000B5060000}"/>
    <cellStyle name="Comma 2 2 2 2 2 5 3 5" xfId="1648" xr:uid="{00000000-0005-0000-0000-0000B6060000}"/>
    <cellStyle name="Comma 2 2 2 2 2 5 4" xfId="1649" xr:uid="{00000000-0005-0000-0000-0000B7060000}"/>
    <cellStyle name="Comma 2 2 2 2 2 5 4 2" xfId="1650" xr:uid="{00000000-0005-0000-0000-0000B8060000}"/>
    <cellStyle name="Comma 2 2 2 2 2 5 4 3" xfId="1651" xr:uid="{00000000-0005-0000-0000-0000B9060000}"/>
    <cellStyle name="Comma 2 2 2 2 2 5 4 4" xfId="1652" xr:uid="{00000000-0005-0000-0000-0000BA060000}"/>
    <cellStyle name="Comma 2 2 2 2 2 5 5" xfId="1653" xr:uid="{00000000-0005-0000-0000-0000BB060000}"/>
    <cellStyle name="Comma 2 2 2 2 2 5 6" xfId="1654" xr:uid="{00000000-0005-0000-0000-0000BC060000}"/>
    <cellStyle name="Comma 2 2 2 2 2 5 7" xfId="1655" xr:uid="{00000000-0005-0000-0000-0000BD060000}"/>
    <cellStyle name="Comma 2 2 2 2 2 6" xfId="1656" xr:uid="{00000000-0005-0000-0000-0000BE060000}"/>
    <cellStyle name="Comma 2 2 2 2 2 7" xfId="1657" xr:uid="{00000000-0005-0000-0000-0000BF060000}"/>
    <cellStyle name="Comma 2 2 2 2 2 8" xfId="1658" xr:uid="{00000000-0005-0000-0000-0000C0060000}"/>
    <cellStyle name="Comma 2 2 2 2 2 9" xfId="1659" xr:uid="{00000000-0005-0000-0000-0000C1060000}"/>
    <cellStyle name="Comma 2 2 2 2 20" xfId="1660" xr:uid="{00000000-0005-0000-0000-0000C2060000}"/>
    <cellStyle name="Comma 2 2 2 2 3" xfId="1661" xr:uid="{00000000-0005-0000-0000-0000C3060000}"/>
    <cellStyle name="Comma 2 2 2 2 3 10" xfId="1662" xr:uid="{00000000-0005-0000-0000-0000C4060000}"/>
    <cellStyle name="Comma 2 2 2 2 3 11" xfId="1663" xr:uid="{00000000-0005-0000-0000-0000C5060000}"/>
    <cellStyle name="Comma 2 2 2 2 3 2" xfId="1664" xr:uid="{00000000-0005-0000-0000-0000C6060000}"/>
    <cellStyle name="Comma 2 2 2 2 3 2 2" xfId="1665" xr:uid="{00000000-0005-0000-0000-0000C7060000}"/>
    <cellStyle name="Comma 2 2 2 2 3 2 2 2" xfId="1666" xr:uid="{00000000-0005-0000-0000-0000C8060000}"/>
    <cellStyle name="Comma 2 2 2 2 3 2 2 2 2" xfId="1667" xr:uid="{00000000-0005-0000-0000-0000C9060000}"/>
    <cellStyle name="Comma 2 2 2 2 3 2 2 2 2 2" xfId="1668" xr:uid="{00000000-0005-0000-0000-0000CA060000}"/>
    <cellStyle name="Comma 2 2 2 2 3 2 2 2 2 3" xfId="1669" xr:uid="{00000000-0005-0000-0000-0000CB060000}"/>
    <cellStyle name="Comma 2 2 2 2 3 2 2 2 2 4" xfId="1670" xr:uid="{00000000-0005-0000-0000-0000CC060000}"/>
    <cellStyle name="Comma 2 2 2 2 3 2 2 2 3" xfId="1671" xr:uid="{00000000-0005-0000-0000-0000CD060000}"/>
    <cellStyle name="Comma 2 2 2 2 3 2 2 2 4" xfId="1672" xr:uid="{00000000-0005-0000-0000-0000CE060000}"/>
    <cellStyle name="Comma 2 2 2 2 3 2 2 2 5" xfId="1673" xr:uid="{00000000-0005-0000-0000-0000CF060000}"/>
    <cellStyle name="Comma 2 2 2 2 3 2 2 3" xfId="1674" xr:uid="{00000000-0005-0000-0000-0000D0060000}"/>
    <cellStyle name="Comma 2 2 2 2 3 2 2 3 2" xfId="1675" xr:uid="{00000000-0005-0000-0000-0000D1060000}"/>
    <cellStyle name="Comma 2 2 2 2 3 2 2 3 3" xfId="1676" xr:uid="{00000000-0005-0000-0000-0000D2060000}"/>
    <cellStyle name="Comma 2 2 2 2 3 2 2 3 4" xfId="1677" xr:uid="{00000000-0005-0000-0000-0000D3060000}"/>
    <cellStyle name="Comma 2 2 2 2 3 2 2 4" xfId="1678" xr:uid="{00000000-0005-0000-0000-0000D4060000}"/>
    <cellStyle name="Comma 2 2 2 2 3 2 2 4 2" xfId="1679" xr:uid="{00000000-0005-0000-0000-0000D5060000}"/>
    <cellStyle name="Comma 2 2 2 2 3 2 2 4 3" xfId="1680" xr:uid="{00000000-0005-0000-0000-0000D6060000}"/>
    <cellStyle name="Comma 2 2 2 2 3 2 2 4 4" xfId="1681" xr:uid="{00000000-0005-0000-0000-0000D7060000}"/>
    <cellStyle name="Comma 2 2 2 2 3 2 2 5" xfId="1682" xr:uid="{00000000-0005-0000-0000-0000D8060000}"/>
    <cellStyle name="Comma 2 2 2 2 3 2 2 6" xfId="1683" xr:uid="{00000000-0005-0000-0000-0000D9060000}"/>
    <cellStyle name="Comma 2 2 2 2 3 2 2 7" xfId="1684" xr:uid="{00000000-0005-0000-0000-0000DA060000}"/>
    <cellStyle name="Comma 2 2 2 2 3 2 3" xfId="1685" xr:uid="{00000000-0005-0000-0000-0000DB060000}"/>
    <cellStyle name="Comma 2 2 2 2 3 2 3 2" xfId="1686" xr:uid="{00000000-0005-0000-0000-0000DC060000}"/>
    <cellStyle name="Comma 2 2 2 2 3 2 3 2 2" xfId="1687" xr:uid="{00000000-0005-0000-0000-0000DD060000}"/>
    <cellStyle name="Comma 2 2 2 2 3 2 3 2 2 2" xfId="1688" xr:uid="{00000000-0005-0000-0000-0000DE060000}"/>
    <cellStyle name="Comma 2 2 2 2 3 2 3 2 2 3" xfId="1689" xr:uid="{00000000-0005-0000-0000-0000DF060000}"/>
    <cellStyle name="Comma 2 2 2 2 3 2 3 2 2 4" xfId="1690" xr:uid="{00000000-0005-0000-0000-0000E0060000}"/>
    <cellStyle name="Comma 2 2 2 2 3 2 3 2 3" xfId="1691" xr:uid="{00000000-0005-0000-0000-0000E1060000}"/>
    <cellStyle name="Comma 2 2 2 2 3 2 3 2 4" xfId="1692" xr:uid="{00000000-0005-0000-0000-0000E2060000}"/>
    <cellStyle name="Comma 2 2 2 2 3 2 3 2 5" xfId="1693" xr:uid="{00000000-0005-0000-0000-0000E3060000}"/>
    <cellStyle name="Comma 2 2 2 2 3 2 3 3" xfId="1694" xr:uid="{00000000-0005-0000-0000-0000E4060000}"/>
    <cellStyle name="Comma 2 2 2 2 3 2 3 3 2" xfId="1695" xr:uid="{00000000-0005-0000-0000-0000E5060000}"/>
    <cellStyle name="Comma 2 2 2 2 3 2 3 3 3" xfId="1696" xr:uid="{00000000-0005-0000-0000-0000E6060000}"/>
    <cellStyle name="Comma 2 2 2 2 3 2 3 3 4" xfId="1697" xr:uid="{00000000-0005-0000-0000-0000E7060000}"/>
    <cellStyle name="Comma 2 2 2 2 3 2 3 4" xfId="1698" xr:uid="{00000000-0005-0000-0000-0000E8060000}"/>
    <cellStyle name="Comma 2 2 2 2 3 2 3 4 2" xfId="1699" xr:uid="{00000000-0005-0000-0000-0000E9060000}"/>
    <cellStyle name="Comma 2 2 2 2 3 2 3 4 3" xfId="1700" xr:uid="{00000000-0005-0000-0000-0000EA060000}"/>
    <cellStyle name="Comma 2 2 2 2 3 2 3 4 4" xfId="1701" xr:uid="{00000000-0005-0000-0000-0000EB060000}"/>
    <cellStyle name="Comma 2 2 2 2 3 2 3 5" xfId="1702" xr:uid="{00000000-0005-0000-0000-0000EC060000}"/>
    <cellStyle name="Comma 2 2 2 2 3 2 3 6" xfId="1703" xr:uid="{00000000-0005-0000-0000-0000ED060000}"/>
    <cellStyle name="Comma 2 2 2 2 3 2 3 7" xfId="1704" xr:uid="{00000000-0005-0000-0000-0000EE060000}"/>
    <cellStyle name="Comma 2 2 2 2 3 2 4" xfId="1705" xr:uid="{00000000-0005-0000-0000-0000EF060000}"/>
    <cellStyle name="Comma 2 2 2 2 3 2 4 2" xfId="1706" xr:uid="{00000000-0005-0000-0000-0000F0060000}"/>
    <cellStyle name="Comma 2 2 2 2 3 2 4 2 2" xfId="1707" xr:uid="{00000000-0005-0000-0000-0000F1060000}"/>
    <cellStyle name="Comma 2 2 2 2 3 2 4 2 3" xfId="1708" xr:uid="{00000000-0005-0000-0000-0000F2060000}"/>
    <cellStyle name="Comma 2 2 2 2 3 2 4 2 4" xfId="1709" xr:uid="{00000000-0005-0000-0000-0000F3060000}"/>
    <cellStyle name="Comma 2 2 2 2 3 2 4 3" xfId="1710" xr:uid="{00000000-0005-0000-0000-0000F4060000}"/>
    <cellStyle name="Comma 2 2 2 2 3 2 4 3 2" xfId="1711" xr:uid="{00000000-0005-0000-0000-0000F5060000}"/>
    <cellStyle name="Comma 2 2 2 2 3 2 4 3 3" xfId="1712" xr:uid="{00000000-0005-0000-0000-0000F6060000}"/>
    <cellStyle name="Comma 2 2 2 2 3 2 4 3 4" xfId="1713" xr:uid="{00000000-0005-0000-0000-0000F7060000}"/>
    <cellStyle name="Comma 2 2 2 2 3 2 4 4" xfId="1714" xr:uid="{00000000-0005-0000-0000-0000F8060000}"/>
    <cellStyle name="Comma 2 2 2 2 3 2 4 5" xfId="1715" xr:uid="{00000000-0005-0000-0000-0000F9060000}"/>
    <cellStyle name="Comma 2 2 2 2 3 2 4 6" xfId="1716" xr:uid="{00000000-0005-0000-0000-0000FA060000}"/>
    <cellStyle name="Comma 2 2 2 2 3 2 5" xfId="1717" xr:uid="{00000000-0005-0000-0000-0000FB060000}"/>
    <cellStyle name="Comma 2 2 2 2 3 2 6" xfId="1718" xr:uid="{00000000-0005-0000-0000-0000FC060000}"/>
    <cellStyle name="Comma 2 2 2 2 3 2 6 2" xfId="1719" xr:uid="{00000000-0005-0000-0000-0000FD060000}"/>
    <cellStyle name="Comma 2 2 2 2 3 2 6 3" xfId="1720" xr:uid="{00000000-0005-0000-0000-0000FE060000}"/>
    <cellStyle name="Comma 2 2 2 2 3 2 6 4" xfId="1721" xr:uid="{00000000-0005-0000-0000-0000FF060000}"/>
    <cellStyle name="Comma 2 2 2 2 3 2 7" xfId="1722" xr:uid="{00000000-0005-0000-0000-000000070000}"/>
    <cellStyle name="Comma 2 2 2 2 3 2 8" xfId="1723" xr:uid="{00000000-0005-0000-0000-000001070000}"/>
    <cellStyle name="Comma 2 2 2 2 3 2 9" xfId="1724" xr:uid="{00000000-0005-0000-0000-000002070000}"/>
    <cellStyle name="Comma 2 2 2 2 3 3" xfId="1725" xr:uid="{00000000-0005-0000-0000-000003070000}"/>
    <cellStyle name="Comma 2 2 2 2 3 3 2" xfId="1726" xr:uid="{00000000-0005-0000-0000-000004070000}"/>
    <cellStyle name="Comma 2 2 2 2 3 3 2 2" xfId="1727" xr:uid="{00000000-0005-0000-0000-000005070000}"/>
    <cellStyle name="Comma 2 2 2 2 3 3 2 2 2" xfId="1728" xr:uid="{00000000-0005-0000-0000-000006070000}"/>
    <cellStyle name="Comma 2 2 2 2 3 3 2 2 3" xfId="1729" xr:uid="{00000000-0005-0000-0000-000007070000}"/>
    <cellStyle name="Comma 2 2 2 2 3 3 2 2 4" xfId="1730" xr:uid="{00000000-0005-0000-0000-000008070000}"/>
    <cellStyle name="Comma 2 2 2 2 3 3 2 3" xfId="1731" xr:uid="{00000000-0005-0000-0000-000009070000}"/>
    <cellStyle name="Comma 2 2 2 2 3 3 2 4" xfId="1732" xr:uid="{00000000-0005-0000-0000-00000A070000}"/>
    <cellStyle name="Comma 2 2 2 2 3 3 2 5" xfId="1733" xr:uid="{00000000-0005-0000-0000-00000B070000}"/>
    <cellStyle name="Comma 2 2 2 2 3 3 3" xfId="1734" xr:uid="{00000000-0005-0000-0000-00000C070000}"/>
    <cellStyle name="Comma 2 2 2 2 3 3 4" xfId="1735" xr:uid="{00000000-0005-0000-0000-00000D070000}"/>
    <cellStyle name="Comma 2 2 2 2 3 3 4 2" xfId="1736" xr:uid="{00000000-0005-0000-0000-00000E070000}"/>
    <cellStyle name="Comma 2 2 2 2 3 3 4 3" xfId="1737" xr:uid="{00000000-0005-0000-0000-00000F070000}"/>
    <cellStyle name="Comma 2 2 2 2 3 3 4 4" xfId="1738" xr:uid="{00000000-0005-0000-0000-000010070000}"/>
    <cellStyle name="Comma 2 2 2 2 3 3 5" xfId="1739" xr:uid="{00000000-0005-0000-0000-000011070000}"/>
    <cellStyle name="Comma 2 2 2 2 3 3 6" xfId="1740" xr:uid="{00000000-0005-0000-0000-000012070000}"/>
    <cellStyle name="Comma 2 2 2 2 3 3 7" xfId="1741" xr:uid="{00000000-0005-0000-0000-000013070000}"/>
    <cellStyle name="Comma 2 2 2 2 3 4" xfId="1742" xr:uid="{00000000-0005-0000-0000-000014070000}"/>
    <cellStyle name="Comma 2 2 2 2 3 4 2" xfId="1743" xr:uid="{00000000-0005-0000-0000-000015070000}"/>
    <cellStyle name="Comma 2 2 2 2 3 4 2 2" xfId="1744" xr:uid="{00000000-0005-0000-0000-000016070000}"/>
    <cellStyle name="Comma 2 2 2 2 3 4 2 2 2" xfId="1745" xr:uid="{00000000-0005-0000-0000-000017070000}"/>
    <cellStyle name="Comma 2 2 2 2 3 4 2 2 3" xfId="1746" xr:uid="{00000000-0005-0000-0000-000018070000}"/>
    <cellStyle name="Comma 2 2 2 2 3 4 2 2 4" xfId="1747" xr:uid="{00000000-0005-0000-0000-000019070000}"/>
    <cellStyle name="Comma 2 2 2 2 3 4 2 3" xfId="1748" xr:uid="{00000000-0005-0000-0000-00001A070000}"/>
    <cellStyle name="Comma 2 2 2 2 3 4 2 4" xfId="1749" xr:uid="{00000000-0005-0000-0000-00001B070000}"/>
    <cellStyle name="Comma 2 2 2 2 3 4 2 5" xfId="1750" xr:uid="{00000000-0005-0000-0000-00001C070000}"/>
    <cellStyle name="Comma 2 2 2 2 3 4 3" xfId="1751" xr:uid="{00000000-0005-0000-0000-00001D070000}"/>
    <cellStyle name="Comma 2 2 2 2 3 4 4" xfId="1752" xr:uid="{00000000-0005-0000-0000-00001E070000}"/>
    <cellStyle name="Comma 2 2 2 2 3 4 4 2" xfId="1753" xr:uid="{00000000-0005-0000-0000-00001F070000}"/>
    <cellStyle name="Comma 2 2 2 2 3 4 4 3" xfId="1754" xr:uid="{00000000-0005-0000-0000-000020070000}"/>
    <cellStyle name="Comma 2 2 2 2 3 4 4 4" xfId="1755" xr:uid="{00000000-0005-0000-0000-000021070000}"/>
    <cellStyle name="Comma 2 2 2 2 3 4 5" xfId="1756" xr:uid="{00000000-0005-0000-0000-000022070000}"/>
    <cellStyle name="Comma 2 2 2 2 3 4 6" xfId="1757" xr:uid="{00000000-0005-0000-0000-000023070000}"/>
    <cellStyle name="Comma 2 2 2 2 3 4 7" xfId="1758" xr:uid="{00000000-0005-0000-0000-000024070000}"/>
    <cellStyle name="Comma 2 2 2 2 3 5" xfId="1759" xr:uid="{00000000-0005-0000-0000-000025070000}"/>
    <cellStyle name="Comma 2 2 2 2 3 6" xfId="1760" xr:uid="{00000000-0005-0000-0000-000026070000}"/>
    <cellStyle name="Comma 2 2 2 2 3 6 2" xfId="1761" xr:uid="{00000000-0005-0000-0000-000027070000}"/>
    <cellStyle name="Comma 2 2 2 2 3 6 2 2" xfId="1762" xr:uid="{00000000-0005-0000-0000-000028070000}"/>
    <cellStyle name="Comma 2 2 2 2 3 6 2 3" xfId="1763" xr:uid="{00000000-0005-0000-0000-000029070000}"/>
    <cellStyle name="Comma 2 2 2 2 3 6 2 4" xfId="1764" xr:uid="{00000000-0005-0000-0000-00002A070000}"/>
    <cellStyle name="Comma 2 2 2 2 3 6 3" xfId="1765" xr:uid="{00000000-0005-0000-0000-00002B070000}"/>
    <cellStyle name="Comma 2 2 2 2 3 6 4" xfId="1766" xr:uid="{00000000-0005-0000-0000-00002C070000}"/>
    <cellStyle name="Comma 2 2 2 2 3 6 5" xfId="1767" xr:uid="{00000000-0005-0000-0000-00002D070000}"/>
    <cellStyle name="Comma 2 2 2 2 3 7" xfId="1768" xr:uid="{00000000-0005-0000-0000-00002E070000}"/>
    <cellStyle name="Comma 2 2 2 2 3 7 2" xfId="1769" xr:uid="{00000000-0005-0000-0000-00002F070000}"/>
    <cellStyle name="Comma 2 2 2 2 3 7 3" xfId="1770" xr:uid="{00000000-0005-0000-0000-000030070000}"/>
    <cellStyle name="Comma 2 2 2 2 3 7 4" xfId="1771" xr:uid="{00000000-0005-0000-0000-000031070000}"/>
    <cellStyle name="Comma 2 2 2 2 3 8" xfId="1772" xr:uid="{00000000-0005-0000-0000-000032070000}"/>
    <cellStyle name="Comma 2 2 2 2 3 8 2" xfId="1773" xr:uid="{00000000-0005-0000-0000-000033070000}"/>
    <cellStyle name="Comma 2 2 2 2 3 8 3" xfId="1774" xr:uid="{00000000-0005-0000-0000-000034070000}"/>
    <cellStyle name="Comma 2 2 2 2 3 8 4" xfId="1775" xr:uid="{00000000-0005-0000-0000-000035070000}"/>
    <cellStyle name="Comma 2 2 2 2 3 9" xfId="1776" xr:uid="{00000000-0005-0000-0000-000036070000}"/>
    <cellStyle name="Comma 2 2 2 2 4" xfId="1777" xr:uid="{00000000-0005-0000-0000-000037070000}"/>
    <cellStyle name="Comma 2 2 2 2 4 2" xfId="1778" xr:uid="{00000000-0005-0000-0000-000038070000}"/>
    <cellStyle name="Comma 2 2 2 2 4 3" xfId="1779" xr:uid="{00000000-0005-0000-0000-000039070000}"/>
    <cellStyle name="Comma 2 2 2 2 4 3 2" xfId="1780" xr:uid="{00000000-0005-0000-0000-00003A070000}"/>
    <cellStyle name="Comma 2 2 2 2 4 3 3" xfId="1781" xr:uid="{00000000-0005-0000-0000-00003B070000}"/>
    <cellStyle name="Comma 2 2 2 2 4 3 4" xfId="1782" xr:uid="{00000000-0005-0000-0000-00003C070000}"/>
    <cellStyle name="Comma 2 2 2 2 5" xfId="1783" xr:uid="{00000000-0005-0000-0000-00003D070000}"/>
    <cellStyle name="Comma 2 2 2 2 5 10" xfId="1784" xr:uid="{00000000-0005-0000-0000-00003E070000}"/>
    <cellStyle name="Comma 2 2 2 2 5 11" xfId="1785" xr:uid="{00000000-0005-0000-0000-00003F070000}"/>
    <cellStyle name="Comma 2 2 2 2 5 2" xfId="1786" xr:uid="{00000000-0005-0000-0000-000040070000}"/>
    <cellStyle name="Comma 2 2 2 2 5 2 2" xfId="1787" xr:uid="{00000000-0005-0000-0000-000041070000}"/>
    <cellStyle name="Comma 2 2 2 2 5 2 2 2" xfId="1788" xr:uid="{00000000-0005-0000-0000-000042070000}"/>
    <cellStyle name="Comma 2 2 2 2 5 2 2 2 2" xfId="1789" xr:uid="{00000000-0005-0000-0000-000043070000}"/>
    <cellStyle name="Comma 2 2 2 2 5 2 2 2 2 2" xfId="1790" xr:uid="{00000000-0005-0000-0000-000044070000}"/>
    <cellStyle name="Comma 2 2 2 2 5 2 2 2 2 3" xfId="1791" xr:uid="{00000000-0005-0000-0000-000045070000}"/>
    <cellStyle name="Comma 2 2 2 2 5 2 2 2 2 4" xfId="1792" xr:uid="{00000000-0005-0000-0000-000046070000}"/>
    <cellStyle name="Comma 2 2 2 2 5 2 2 2 3" xfId="1793" xr:uid="{00000000-0005-0000-0000-000047070000}"/>
    <cellStyle name="Comma 2 2 2 2 5 2 2 2 4" xfId="1794" xr:uid="{00000000-0005-0000-0000-000048070000}"/>
    <cellStyle name="Comma 2 2 2 2 5 2 2 2 5" xfId="1795" xr:uid="{00000000-0005-0000-0000-000049070000}"/>
    <cellStyle name="Comma 2 2 2 2 5 2 2 3" xfId="1796" xr:uid="{00000000-0005-0000-0000-00004A070000}"/>
    <cellStyle name="Comma 2 2 2 2 5 2 2 3 2" xfId="1797" xr:uid="{00000000-0005-0000-0000-00004B070000}"/>
    <cellStyle name="Comma 2 2 2 2 5 2 2 3 3" xfId="1798" xr:uid="{00000000-0005-0000-0000-00004C070000}"/>
    <cellStyle name="Comma 2 2 2 2 5 2 2 3 4" xfId="1799" xr:uid="{00000000-0005-0000-0000-00004D070000}"/>
    <cellStyle name="Comma 2 2 2 2 5 2 2 4" xfId="1800" xr:uid="{00000000-0005-0000-0000-00004E070000}"/>
    <cellStyle name="Comma 2 2 2 2 5 2 2 5" xfId="1801" xr:uid="{00000000-0005-0000-0000-00004F070000}"/>
    <cellStyle name="Comma 2 2 2 2 5 2 2 6" xfId="1802" xr:uid="{00000000-0005-0000-0000-000050070000}"/>
    <cellStyle name="Comma 2 2 2 2 5 2 3" xfId="1803" xr:uid="{00000000-0005-0000-0000-000051070000}"/>
    <cellStyle name="Comma 2 2 2 2 5 2 3 2" xfId="1804" xr:uid="{00000000-0005-0000-0000-000052070000}"/>
    <cellStyle name="Comma 2 2 2 2 5 2 3 2 2" xfId="1805" xr:uid="{00000000-0005-0000-0000-000053070000}"/>
    <cellStyle name="Comma 2 2 2 2 5 2 3 2 2 2" xfId="1806" xr:uid="{00000000-0005-0000-0000-000054070000}"/>
    <cellStyle name="Comma 2 2 2 2 5 2 3 2 2 3" xfId="1807" xr:uid="{00000000-0005-0000-0000-000055070000}"/>
    <cellStyle name="Comma 2 2 2 2 5 2 3 2 2 4" xfId="1808" xr:uid="{00000000-0005-0000-0000-000056070000}"/>
    <cellStyle name="Comma 2 2 2 2 5 2 3 2 3" xfId="1809" xr:uid="{00000000-0005-0000-0000-000057070000}"/>
    <cellStyle name="Comma 2 2 2 2 5 2 3 2 4" xfId="1810" xr:uid="{00000000-0005-0000-0000-000058070000}"/>
    <cellStyle name="Comma 2 2 2 2 5 2 3 2 5" xfId="1811" xr:uid="{00000000-0005-0000-0000-000059070000}"/>
    <cellStyle name="Comma 2 2 2 2 5 2 3 3" xfId="1812" xr:uid="{00000000-0005-0000-0000-00005A070000}"/>
    <cellStyle name="Comma 2 2 2 2 5 2 3 3 2" xfId="1813" xr:uid="{00000000-0005-0000-0000-00005B070000}"/>
    <cellStyle name="Comma 2 2 2 2 5 2 3 3 3" xfId="1814" xr:uid="{00000000-0005-0000-0000-00005C070000}"/>
    <cellStyle name="Comma 2 2 2 2 5 2 3 3 4" xfId="1815" xr:uid="{00000000-0005-0000-0000-00005D070000}"/>
    <cellStyle name="Comma 2 2 2 2 5 2 3 4" xfId="1816" xr:uid="{00000000-0005-0000-0000-00005E070000}"/>
    <cellStyle name="Comma 2 2 2 2 5 2 3 5" xfId="1817" xr:uid="{00000000-0005-0000-0000-00005F070000}"/>
    <cellStyle name="Comma 2 2 2 2 5 2 3 6" xfId="1818" xr:uid="{00000000-0005-0000-0000-000060070000}"/>
    <cellStyle name="Comma 2 2 2 2 5 2 4" xfId="1819" xr:uid="{00000000-0005-0000-0000-000061070000}"/>
    <cellStyle name="Comma 2 2 2 2 5 2 4 2" xfId="1820" xr:uid="{00000000-0005-0000-0000-000062070000}"/>
    <cellStyle name="Comma 2 2 2 2 5 2 4 2 2" xfId="1821" xr:uid="{00000000-0005-0000-0000-000063070000}"/>
    <cellStyle name="Comma 2 2 2 2 5 2 4 2 3" xfId="1822" xr:uid="{00000000-0005-0000-0000-000064070000}"/>
    <cellStyle name="Comma 2 2 2 2 5 2 4 2 4" xfId="1823" xr:uid="{00000000-0005-0000-0000-000065070000}"/>
    <cellStyle name="Comma 2 2 2 2 5 2 4 3" xfId="1824" xr:uid="{00000000-0005-0000-0000-000066070000}"/>
    <cellStyle name="Comma 2 2 2 2 5 2 4 4" xfId="1825" xr:uid="{00000000-0005-0000-0000-000067070000}"/>
    <cellStyle name="Comma 2 2 2 2 5 2 4 5" xfId="1826" xr:uid="{00000000-0005-0000-0000-000068070000}"/>
    <cellStyle name="Comma 2 2 2 2 5 2 5" xfId="1827" xr:uid="{00000000-0005-0000-0000-000069070000}"/>
    <cellStyle name="Comma 2 2 2 2 5 2 5 2" xfId="1828" xr:uid="{00000000-0005-0000-0000-00006A070000}"/>
    <cellStyle name="Comma 2 2 2 2 5 2 5 3" xfId="1829" xr:uid="{00000000-0005-0000-0000-00006B070000}"/>
    <cellStyle name="Comma 2 2 2 2 5 2 5 4" xfId="1830" xr:uid="{00000000-0005-0000-0000-00006C070000}"/>
    <cellStyle name="Comma 2 2 2 2 5 2 6" xfId="1831" xr:uid="{00000000-0005-0000-0000-00006D070000}"/>
    <cellStyle name="Comma 2 2 2 2 5 2 7" xfId="1832" xr:uid="{00000000-0005-0000-0000-00006E070000}"/>
    <cellStyle name="Comma 2 2 2 2 5 2 8" xfId="1833" xr:uid="{00000000-0005-0000-0000-00006F070000}"/>
    <cellStyle name="Comma 2 2 2 2 5 3" xfId="1834" xr:uid="{00000000-0005-0000-0000-000070070000}"/>
    <cellStyle name="Comma 2 2 2 2 5 3 2" xfId="1835" xr:uid="{00000000-0005-0000-0000-000071070000}"/>
    <cellStyle name="Comma 2 2 2 2 5 3 2 2" xfId="1836" xr:uid="{00000000-0005-0000-0000-000072070000}"/>
    <cellStyle name="Comma 2 2 2 2 5 3 2 2 2" xfId="1837" xr:uid="{00000000-0005-0000-0000-000073070000}"/>
    <cellStyle name="Comma 2 2 2 2 5 3 2 2 3" xfId="1838" xr:uid="{00000000-0005-0000-0000-000074070000}"/>
    <cellStyle name="Comma 2 2 2 2 5 3 2 2 4" xfId="1839" xr:uid="{00000000-0005-0000-0000-000075070000}"/>
    <cellStyle name="Comma 2 2 2 2 5 3 2 3" xfId="1840" xr:uid="{00000000-0005-0000-0000-000076070000}"/>
    <cellStyle name="Comma 2 2 2 2 5 3 2 4" xfId="1841" xr:uid="{00000000-0005-0000-0000-000077070000}"/>
    <cellStyle name="Comma 2 2 2 2 5 3 2 5" xfId="1842" xr:uid="{00000000-0005-0000-0000-000078070000}"/>
    <cellStyle name="Comma 2 2 2 2 5 3 3" xfId="1843" xr:uid="{00000000-0005-0000-0000-000079070000}"/>
    <cellStyle name="Comma 2 2 2 2 5 3 3 2" xfId="1844" xr:uid="{00000000-0005-0000-0000-00007A070000}"/>
    <cellStyle name="Comma 2 2 2 2 5 3 3 3" xfId="1845" xr:uid="{00000000-0005-0000-0000-00007B070000}"/>
    <cellStyle name="Comma 2 2 2 2 5 3 3 4" xfId="1846" xr:uid="{00000000-0005-0000-0000-00007C070000}"/>
    <cellStyle name="Comma 2 2 2 2 5 3 4" xfId="1847" xr:uid="{00000000-0005-0000-0000-00007D070000}"/>
    <cellStyle name="Comma 2 2 2 2 5 3 5" xfId="1848" xr:uid="{00000000-0005-0000-0000-00007E070000}"/>
    <cellStyle name="Comma 2 2 2 2 5 3 6" xfId="1849" xr:uid="{00000000-0005-0000-0000-00007F070000}"/>
    <cellStyle name="Comma 2 2 2 2 5 4" xfId="1850" xr:uid="{00000000-0005-0000-0000-000080070000}"/>
    <cellStyle name="Comma 2 2 2 2 5 4 2" xfId="1851" xr:uid="{00000000-0005-0000-0000-000081070000}"/>
    <cellStyle name="Comma 2 2 2 2 5 4 2 2" xfId="1852" xr:uid="{00000000-0005-0000-0000-000082070000}"/>
    <cellStyle name="Comma 2 2 2 2 5 4 2 2 2" xfId="1853" xr:uid="{00000000-0005-0000-0000-000083070000}"/>
    <cellStyle name="Comma 2 2 2 2 5 4 2 2 3" xfId="1854" xr:uid="{00000000-0005-0000-0000-000084070000}"/>
    <cellStyle name="Comma 2 2 2 2 5 4 2 2 4" xfId="1855" xr:uid="{00000000-0005-0000-0000-000085070000}"/>
    <cellStyle name="Comma 2 2 2 2 5 4 2 3" xfId="1856" xr:uid="{00000000-0005-0000-0000-000086070000}"/>
    <cellStyle name="Comma 2 2 2 2 5 4 2 4" xfId="1857" xr:uid="{00000000-0005-0000-0000-000087070000}"/>
    <cellStyle name="Comma 2 2 2 2 5 4 2 5" xfId="1858" xr:uid="{00000000-0005-0000-0000-000088070000}"/>
    <cellStyle name="Comma 2 2 2 2 5 4 3" xfId="1859" xr:uid="{00000000-0005-0000-0000-000089070000}"/>
    <cellStyle name="Comma 2 2 2 2 5 4 3 2" xfId="1860" xr:uid="{00000000-0005-0000-0000-00008A070000}"/>
    <cellStyle name="Comma 2 2 2 2 5 4 3 3" xfId="1861" xr:uid="{00000000-0005-0000-0000-00008B070000}"/>
    <cellStyle name="Comma 2 2 2 2 5 4 3 4" xfId="1862" xr:uid="{00000000-0005-0000-0000-00008C070000}"/>
    <cellStyle name="Comma 2 2 2 2 5 4 4" xfId="1863" xr:uid="{00000000-0005-0000-0000-00008D070000}"/>
    <cellStyle name="Comma 2 2 2 2 5 4 5" xfId="1864" xr:uid="{00000000-0005-0000-0000-00008E070000}"/>
    <cellStyle name="Comma 2 2 2 2 5 4 6" xfId="1865" xr:uid="{00000000-0005-0000-0000-00008F070000}"/>
    <cellStyle name="Comma 2 2 2 2 5 5" xfId="1866" xr:uid="{00000000-0005-0000-0000-000090070000}"/>
    <cellStyle name="Comma 2 2 2 2 5 6" xfId="1867" xr:uid="{00000000-0005-0000-0000-000091070000}"/>
    <cellStyle name="Comma 2 2 2 2 5 6 2" xfId="1868" xr:uid="{00000000-0005-0000-0000-000092070000}"/>
    <cellStyle name="Comma 2 2 2 2 5 6 2 2" xfId="1869" xr:uid="{00000000-0005-0000-0000-000093070000}"/>
    <cellStyle name="Comma 2 2 2 2 5 6 2 3" xfId="1870" xr:uid="{00000000-0005-0000-0000-000094070000}"/>
    <cellStyle name="Comma 2 2 2 2 5 6 2 4" xfId="1871" xr:uid="{00000000-0005-0000-0000-000095070000}"/>
    <cellStyle name="Comma 2 2 2 2 5 6 3" xfId="1872" xr:uid="{00000000-0005-0000-0000-000096070000}"/>
    <cellStyle name="Comma 2 2 2 2 5 6 4" xfId="1873" xr:uid="{00000000-0005-0000-0000-000097070000}"/>
    <cellStyle name="Comma 2 2 2 2 5 6 5" xfId="1874" xr:uid="{00000000-0005-0000-0000-000098070000}"/>
    <cellStyle name="Comma 2 2 2 2 5 7" xfId="1875" xr:uid="{00000000-0005-0000-0000-000099070000}"/>
    <cellStyle name="Comma 2 2 2 2 5 7 2" xfId="1876" xr:uid="{00000000-0005-0000-0000-00009A070000}"/>
    <cellStyle name="Comma 2 2 2 2 5 7 3" xfId="1877" xr:uid="{00000000-0005-0000-0000-00009B070000}"/>
    <cellStyle name="Comma 2 2 2 2 5 7 4" xfId="1878" xr:uid="{00000000-0005-0000-0000-00009C070000}"/>
    <cellStyle name="Comma 2 2 2 2 5 8" xfId="1879" xr:uid="{00000000-0005-0000-0000-00009D070000}"/>
    <cellStyle name="Comma 2 2 2 2 5 8 2" xfId="1880" xr:uid="{00000000-0005-0000-0000-00009E070000}"/>
    <cellStyle name="Comma 2 2 2 2 5 8 3" xfId="1881" xr:uid="{00000000-0005-0000-0000-00009F070000}"/>
    <cellStyle name="Comma 2 2 2 2 5 8 4" xfId="1882" xr:uid="{00000000-0005-0000-0000-0000A0070000}"/>
    <cellStyle name="Comma 2 2 2 2 5 9" xfId="1883" xr:uid="{00000000-0005-0000-0000-0000A1070000}"/>
    <cellStyle name="Comma 2 2 2 2 6" xfId="1884" xr:uid="{00000000-0005-0000-0000-0000A2070000}"/>
    <cellStyle name="Comma 2 2 2 2 6 10" xfId="1885" xr:uid="{00000000-0005-0000-0000-0000A3070000}"/>
    <cellStyle name="Comma 2 2 2 2 6 2" xfId="1886" xr:uid="{00000000-0005-0000-0000-0000A4070000}"/>
    <cellStyle name="Comma 2 2 2 2 6 2 2" xfId="1887" xr:uid="{00000000-0005-0000-0000-0000A5070000}"/>
    <cellStyle name="Comma 2 2 2 2 6 2 2 2" xfId="1888" xr:uid="{00000000-0005-0000-0000-0000A6070000}"/>
    <cellStyle name="Comma 2 2 2 2 6 2 2 2 2" xfId="1889" xr:uid="{00000000-0005-0000-0000-0000A7070000}"/>
    <cellStyle name="Comma 2 2 2 2 6 2 2 2 3" xfId="1890" xr:uid="{00000000-0005-0000-0000-0000A8070000}"/>
    <cellStyle name="Comma 2 2 2 2 6 2 2 2 4" xfId="1891" xr:uid="{00000000-0005-0000-0000-0000A9070000}"/>
    <cellStyle name="Comma 2 2 2 2 6 2 2 3" xfId="1892" xr:uid="{00000000-0005-0000-0000-0000AA070000}"/>
    <cellStyle name="Comma 2 2 2 2 6 2 2 4" xfId="1893" xr:uid="{00000000-0005-0000-0000-0000AB070000}"/>
    <cellStyle name="Comma 2 2 2 2 6 2 2 5" xfId="1894" xr:uid="{00000000-0005-0000-0000-0000AC070000}"/>
    <cellStyle name="Comma 2 2 2 2 6 2 3" xfId="1895" xr:uid="{00000000-0005-0000-0000-0000AD070000}"/>
    <cellStyle name="Comma 2 2 2 2 6 2 3 2" xfId="1896" xr:uid="{00000000-0005-0000-0000-0000AE070000}"/>
    <cellStyle name="Comma 2 2 2 2 6 2 3 3" xfId="1897" xr:uid="{00000000-0005-0000-0000-0000AF070000}"/>
    <cellStyle name="Comma 2 2 2 2 6 2 3 4" xfId="1898" xr:uid="{00000000-0005-0000-0000-0000B0070000}"/>
    <cellStyle name="Comma 2 2 2 2 6 2 4" xfId="1899" xr:uid="{00000000-0005-0000-0000-0000B1070000}"/>
    <cellStyle name="Comma 2 2 2 2 6 2 5" xfId="1900" xr:uid="{00000000-0005-0000-0000-0000B2070000}"/>
    <cellStyle name="Comma 2 2 2 2 6 2 6" xfId="1901" xr:uid="{00000000-0005-0000-0000-0000B3070000}"/>
    <cellStyle name="Comma 2 2 2 2 6 3" xfId="1902" xr:uid="{00000000-0005-0000-0000-0000B4070000}"/>
    <cellStyle name="Comma 2 2 2 2 6 3 2" xfId="1903" xr:uid="{00000000-0005-0000-0000-0000B5070000}"/>
    <cellStyle name="Comma 2 2 2 2 6 3 2 2" xfId="1904" xr:uid="{00000000-0005-0000-0000-0000B6070000}"/>
    <cellStyle name="Comma 2 2 2 2 6 3 2 2 2" xfId="1905" xr:uid="{00000000-0005-0000-0000-0000B7070000}"/>
    <cellStyle name="Comma 2 2 2 2 6 3 2 2 3" xfId="1906" xr:uid="{00000000-0005-0000-0000-0000B8070000}"/>
    <cellStyle name="Comma 2 2 2 2 6 3 2 2 4" xfId="1907" xr:uid="{00000000-0005-0000-0000-0000B9070000}"/>
    <cellStyle name="Comma 2 2 2 2 6 3 2 3" xfId="1908" xr:uid="{00000000-0005-0000-0000-0000BA070000}"/>
    <cellStyle name="Comma 2 2 2 2 6 3 2 4" xfId="1909" xr:uid="{00000000-0005-0000-0000-0000BB070000}"/>
    <cellStyle name="Comma 2 2 2 2 6 3 2 5" xfId="1910" xr:uid="{00000000-0005-0000-0000-0000BC070000}"/>
    <cellStyle name="Comma 2 2 2 2 6 3 3" xfId="1911" xr:uid="{00000000-0005-0000-0000-0000BD070000}"/>
    <cellStyle name="Comma 2 2 2 2 6 3 3 2" xfId="1912" xr:uid="{00000000-0005-0000-0000-0000BE070000}"/>
    <cellStyle name="Comma 2 2 2 2 6 3 3 3" xfId="1913" xr:uid="{00000000-0005-0000-0000-0000BF070000}"/>
    <cellStyle name="Comma 2 2 2 2 6 3 3 4" xfId="1914" xr:uid="{00000000-0005-0000-0000-0000C0070000}"/>
    <cellStyle name="Comma 2 2 2 2 6 3 4" xfId="1915" xr:uid="{00000000-0005-0000-0000-0000C1070000}"/>
    <cellStyle name="Comma 2 2 2 2 6 3 5" xfId="1916" xr:uid="{00000000-0005-0000-0000-0000C2070000}"/>
    <cellStyle name="Comma 2 2 2 2 6 3 6" xfId="1917" xr:uid="{00000000-0005-0000-0000-0000C3070000}"/>
    <cellStyle name="Comma 2 2 2 2 6 4" xfId="1918" xr:uid="{00000000-0005-0000-0000-0000C4070000}"/>
    <cellStyle name="Comma 2 2 2 2 6 5" xfId="1919" xr:uid="{00000000-0005-0000-0000-0000C5070000}"/>
    <cellStyle name="Comma 2 2 2 2 6 5 2" xfId="1920" xr:uid="{00000000-0005-0000-0000-0000C6070000}"/>
    <cellStyle name="Comma 2 2 2 2 6 5 2 2" xfId="1921" xr:uid="{00000000-0005-0000-0000-0000C7070000}"/>
    <cellStyle name="Comma 2 2 2 2 6 5 2 3" xfId="1922" xr:uid="{00000000-0005-0000-0000-0000C8070000}"/>
    <cellStyle name="Comma 2 2 2 2 6 5 2 4" xfId="1923" xr:uid="{00000000-0005-0000-0000-0000C9070000}"/>
    <cellStyle name="Comma 2 2 2 2 6 5 3" xfId="1924" xr:uid="{00000000-0005-0000-0000-0000CA070000}"/>
    <cellStyle name="Comma 2 2 2 2 6 5 4" xfId="1925" xr:uid="{00000000-0005-0000-0000-0000CB070000}"/>
    <cellStyle name="Comma 2 2 2 2 6 5 5" xfId="1926" xr:uid="{00000000-0005-0000-0000-0000CC070000}"/>
    <cellStyle name="Comma 2 2 2 2 6 6" xfId="1927" xr:uid="{00000000-0005-0000-0000-0000CD070000}"/>
    <cellStyle name="Comma 2 2 2 2 6 6 2" xfId="1928" xr:uid="{00000000-0005-0000-0000-0000CE070000}"/>
    <cellStyle name="Comma 2 2 2 2 6 6 3" xfId="1929" xr:uid="{00000000-0005-0000-0000-0000CF070000}"/>
    <cellStyle name="Comma 2 2 2 2 6 6 4" xfId="1930" xr:uid="{00000000-0005-0000-0000-0000D0070000}"/>
    <cellStyle name="Comma 2 2 2 2 6 7" xfId="1931" xr:uid="{00000000-0005-0000-0000-0000D1070000}"/>
    <cellStyle name="Comma 2 2 2 2 6 7 2" xfId="1932" xr:uid="{00000000-0005-0000-0000-0000D2070000}"/>
    <cellStyle name="Comma 2 2 2 2 6 7 3" xfId="1933" xr:uid="{00000000-0005-0000-0000-0000D3070000}"/>
    <cellStyle name="Comma 2 2 2 2 6 7 4" xfId="1934" xr:uid="{00000000-0005-0000-0000-0000D4070000}"/>
    <cellStyle name="Comma 2 2 2 2 6 8" xfId="1935" xr:uid="{00000000-0005-0000-0000-0000D5070000}"/>
    <cellStyle name="Comma 2 2 2 2 6 9" xfId="1936" xr:uid="{00000000-0005-0000-0000-0000D6070000}"/>
    <cellStyle name="Comma 2 2 2 2 7" xfId="1937" xr:uid="{00000000-0005-0000-0000-0000D7070000}"/>
    <cellStyle name="Comma 2 2 2 2 7 10" xfId="1938" xr:uid="{00000000-0005-0000-0000-0000D8070000}"/>
    <cellStyle name="Comma 2 2 2 2 7 2" xfId="1939" xr:uid="{00000000-0005-0000-0000-0000D9070000}"/>
    <cellStyle name="Comma 2 2 2 2 7 2 2" xfId="1940" xr:uid="{00000000-0005-0000-0000-0000DA070000}"/>
    <cellStyle name="Comma 2 2 2 2 7 2 2 2" xfId="1941" xr:uid="{00000000-0005-0000-0000-0000DB070000}"/>
    <cellStyle name="Comma 2 2 2 2 7 2 2 2 2" xfId="1942" xr:uid="{00000000-0005-0000-0000-0000DC070000}"/>
    <cellStyle name="Comma 2 2 2 2 7 2 2 2 3" xfId="1943" xr:uid="{00000000-0005-0000-0000-0000DD070000}"/>
    <cellStyle name="Comma 2 2 2 2 7 2 2 2 4" xfId="1944" xr:uid="{00000000-0005-0000-0000-0000DE070000}"/>
    <cellStyle name="Comma 2 2 2 2 7 2 2 3" xfId="1945" xr:uid="{00000000-0005-0000-0000-0000DF070000}"/>
    <cellStyle name="Comma 2 2 2 2 7 2 2 4" xfId="1946" xr:uid="{00000000-0005-0000-0000-0000E0070000}"/>
    <cellStyle name="Comma 2 2 2 2 7 2 2 5" xfId="1947" xr:uid="{00000000-0005-0000-0000-0000E1070000}"/>
    <cellStyle name="Comma 2 2 2 2 7 2 3" xfId="1948" xr:uid="{00000000-0005-0000-0000-0000E2070000}"/>
    <cellStyle name="Comma 2 2 2 2 7 2 3 2" xfId="1949" xr:uid="{00000000-0005-0000-0000-0000E3070000}"/>
    <cellStyle name="Comma 2 2 2 2 7 2 3 3" xfId="1950" xr:uid="{00000000-0005-0000-0000-0000E4070000}"/>
    <cellStyle name="Comma 2 2 2 2 7 2 3 4" xfId="1951" xr:uid="{00000000-0005-0000-0000-0000E5070000}"/>
    <cellStyle name="Comma 2 2 2 2 7 2 4" xfId="1952" xr:uid="{00000000-0005-0000-0000-0000E6070000}"/>
    <cellStyle name="Comma 2 2 2 2 7 2 5" xfId="1953" xr:uid="{00000000-0005-0000-0000-0000E7070000}"/>
    <cellStyle name="Comma 2 2 2 2 7 2 6" xfId="1954" xr:uid="{00000000-0005-0000-0000-0000E8070000}"/>
    <cellStyle name="Comma 2 2 2 2 7 3" xfId="1955" xr:uid="{00000000-0005-0000-0000-0000E9070000}"/>
    <cellStyle name="Comma 2 2 2 2 7 3 2" xfId="1956" xr:uid="{00000000-0005-0000-0000-0000EA070000}"/>
    <cellStyle name="Comma 2 2 2 2 7 3 2 2" xfId="1957" xr:uid="{00000000-0005-0000-0000-0000EB070000}"/>
    <cellStyle name="Comma 2 2 2 2 7 3 2 2 2" xfId="1958" xr:uid="{00000000-0005-0000-0000-0000EC070000}"/>
    <cellStyle name="Comma 2 2 2 2 7 3 2 2 3" xfId="1959" xr:uid="{00000000-0005-0000-0000-0000ED070000}"/>
    <cellStyle name="Comma 2 2 2 2 7 3 2 2 4" xfId="1960" xr:uid="{00000000-0005-0000-0000-0000EE070000}"/>
    <cellStyle name="Comma 2 2 2 2 7 3 2 3" xfId="1961" xr:uid="{00000000-0005-0000-0000-0000EF070000}"/>
    <cellStyle name="Comma 2 2 2 2 7 3 2 4" xfId="1962" xr:uid="{00000000-0005-0000-0000-0000F0070000}"/>
    <cellStyle name="Comma 2 2 2 2 7 3 2 5" xfId="1963" xr:uid="{00000000-0005-0000-0000-0000F1070000}"/>
    <cellStyle name="Comma 2 2 2 2 7 3 3" xfId="1964" xr:uid="{00000000-0005-0000-0000-0000F2070000}"/>
    <cellStyle name="Comma 2 2 2 2 7 3 3 2" xfId="1965" xr:uid="{00000000-0005-0000-0000-0000F3070000}"/>
    <cellStyle name="Comma 2 2 2 2 7 3 3 3" xfId="1966" xr:uid="{00000000-0005-0000-0000-0000F4070000}"/>
    <cellStyle name="Comma 2 2 2 2 7 3 3 4" xfId="1967" xr:uid="{00000000-0005-0000-0000-0000F5070000}"/>
    <cellStyle name="Comma 2 2 2 2 7 3 4" xfId="1968" xr:uid="{00000000-0005-0000-0000-0000F6070000}"/>
    <cellStyle name="Comma 2 2 2 2 7 3 5" xfId="1969" xr:uid="{00000000-0005-0000-0000-0000F7070000}"/>
    <cellStyle name="Comma 2 2 2 2 7 3 6" xfId="1970" xr:uid="{00000000-0005-0000-0000-0000F8070000}"/>
    <cellStyle name="Comma 2 2 2 2 7 4" xfId="1971" xr:uid="{00000000-0005-0000-0000-0000F9070000}"/>
    <cellStyle name="Comma 2 2 2 2 7 5" xfId="1972" xr:uid="{00000000-0005-0000-0000-0000FA070000}"/>
    <cellStyle name="Comma 2 2 2 2 7 5 2" xfId="1973" xr:uid="{00000000-0005-0000-0000-0000FB070000}"/>
    <cellStyle name="Comma 2 2 2 2 7 5 2 2" xfId="1974" xr:uid="{00000000-0005-0000-0000-0000FC070000}"/>
    <cellStyle name="Comma 2 2 2 2 7 5 2 3" xfId="1975" xr:uid="{00000000-0005-0000-0000-0000FD070000}"/>
    <cellStyle name="Comma 2 2 2 2 7 5 2 4" xfId="1976" xr:uid="{00000000-0005-0000-0000-0000FE070000}"/>
    <cellStyle name="Comma 2 2 2 2 7 5 3" xfId="1977" xr:uid="{00000000-0005-0000-0000-0000FF070000}"/>
    <cellStyle name="Comma 2 2 2 2 7 5 4" xfId="1978" xr:uid="{00000000-0005-0000-0000-000000080000}"/>
    <cellStyle name="Comma 2 2 2 2 7 5 5" xfId="1979" xr:uid="{00000000-0005-0000-0000-000001080000}"/>
    <cellStyle name="Comma 2 2 2 2 7 6" xfId="1980" xr:uid="{00000000-0005-0000-0000-000002080000}"/>
    <cellStyle name="Comma 2 2 2 2 7 6 2" xfId="1981" xr:uid="{00000000-0005-0000-0000-000003080000}"/>
    <cellStyle name="Comma 2 2 2 2 7 6 3" xfId="1982" xr:uid="{00000000-0005-0000-0000-000004080000}"/>
    <cellStyle name="Comma 2 2 2 2 7 6 4" xfId="1983" xr:uid="{00000000-0005-0000-0000-000005080000}"/>
    <cellStyle name="Comma 2 2 2 2 7 7" xfId="1984" xr:uid="{00000000-0005-0000-0000-000006080000}"/>
    <cellStyle name="Comma 2 2 2 2 7 7 2" xfId="1985" xr:uid="{00000000-0005-0000-0000-000007080000}"/>
    <cellStyle name="Comma 2 2 2 2 7 7 3" xfId="1986" xr:uid="{00000000-0005-0000-0000-000008080000}"/>
    <cellStyle name="Comma 2 2 2 2 7 7 4" xfId="1987" xr:uid="{00000000-0005-0000-0000-000009080000}"/>
    <cellStyle name="Comma 2 2 2 2 7 8" xfId="1988" xr:uid="{00000000-0005-0000-0000-00000A080000}"/>
    <cellStyle name="Comma 2 2 2 2 7 9" xfId="1989" xr:uid="{00000000-0005-0000-0000-00000B080000}"/>
    <cellStyle name="Comma 2 2 2 2 8" xfId="1990" xr:uid="{00000000-0005-0000-0000-00000C080000}"/>
    <cellStyle name="Comma 2 2 2 2 8 2" xfId="1991" xr:uid="{00000000-0005-0000-0000-00000D080000}"/>
    <cellStyle name="Comma 2 2 2 2 8 3" xfId="1992" xr:uid="{00000000-0005-0000-0000-00000E080000}"/>
    <cellStyle name="Comma 2 2 2 2 8 3 2" xfId="1993" xr:uid="{00000000-0005-0000-0000-00000F080000}"/>
    <cellStyle name="Comma 2 2 2 2 8 3 2 2" xfId="1994" xr:uid="{00000000-0005-0000-0000-000010080000}"/>
    <cellStyle name="Comma 2 2 2 2 8 3 2 3" xfId="1995" xr:uid="{00000000-0005-0000-0000-000011080000}"/>
    <cellStyle name="Comma 2 2 2 2 8 3 2 4" xfId="1996" xr:uid="{00000000-0005-0000-0000-000012080000}"/>
    <cellStyle name="Comma 2 2 2 2 8 3 3" xfId="1997" xr:uid="{00000000-0005-0000-0000-000013080000}"/>
    <cellStyle name="Comma 2 2 2 2 8 3 4" xfId="1998" xr:uid="{00000000-0005-0000-0000-000014080000}"/>
    <cellStyle name="Comma 2 2 2 2 8 3 5" xfId="1999" xr:uid="{00000000-0005-0000-0000-000015080000}"/>
    <cellStyle name="Comma 2 2 2 2 8 4" xfId="2000" xr:uid="{00000000-0005-0000-0000-000016080000}"/>
    <cellStyle name="Comma 2 2 2 2 8 4 2" xfId="2001" xr:uid="{00000000-0005-0000-0000-000017080000}"/>
    <cellStyle name="Comma 2 2 2 2 8 4 3" xfId="2002" xr:uid="{00000000-0005-0000-0000-000018080000}"/>
    <cellStyle name="Comma 2 2 2 2 8 4 4" xfId="2003" xr:uid="{00000000-0005-0000-0000-000019080000}"/>
    <cellStyle name="Comma 2 2 2 2 8 5" xfId="2004" xr:uid="{00000000-0005-0000-0000-00001A080000}"/>
    <cellStyle name="Comma 2 2 2 2 8 5 2" xfId="2005" xr:uid="{00000000-0005-0000-0000-00001B080000}"/>
    <cellStyle name="Comma 2 2 2 2 8 5 3" xfId="2006" xr:uid="{00000000-0005-0000-0000-00001C080000}"/>
    <cellStyle name="Comma 2 2 2 2 8 5 4" xfId="2007" xr:uid="{00000000-0005-0000-0000-00001D080000}"/>
    <cellStyle name="Comma 2 2 2 2 8 6" xfId="2008" xr:uid="{00000000-0005-0000-0000-00001E080000}"/>
    <cellStyle name="Comma 2 2 2 2 8 7" xfId="2009" xr:uid="{00000000-0005-0000-0000-00001F080000}"/>
    <cellStyle name="Comma 2 2 2 2 8 8" xfId="2010" xr:uid="{00000000-0005-0000-0000-000020080000}"/>
    <cellStyle name="Comma 2 2 2 2 9" xfId="2011" xr:uid="{00000000-0005-0000-0000-000021080000}"/>
    <cellStyle name="Comma 2 2 2 2 9 2" xfId="2012" xr:uid="{00000000-0005-0000-0000-000022080000}"/>
    <cellStyle name="Comma 2 2 2 2 9 3" xfId="2013" xr:uid="{00000000-0005-0000-0000-000023080000}"/>
    <cellStyle name="Comma 2 2 2 2 9 3 2" xfId="2014" xr:uid="{00000000-0005-0000-0000-000024080000}"/>
    <cellStyle name="Comma 2 2 2 2 9 3 2 2" xfId="2015" xr:uid="{00000000-0005-0000-0000-000025080000}"/>
    <cellStyle name="Comma 2 2 2 2 9 3 2 3" xfId="2016" xr:uid="{00000000-0005-0000-0000-000026080000}"/>
    <cellStyle name="Comma 2 2 2 2 9 3 2 4" xfId="2017" xr:uid="{00000000-0005-0000-0000-000027080000}"/>
    <cellStyle name="Comma 2 2 2 2 9 3 3" xfId="2018" xr:uid="{00000000-0005-0000-0000-000028080000}"/>
    <cellStyle name="Comma 2 2 2 2 9 3 4" xfId="2019" xr:uid="{00000000-0005-0000-0000-000029080000}"/>
    <cellStyle name="Comma 2 2 2 2 9 3 5" xfId="2020" xr:uid="{00000000-0005-0000-0000-00002A080000}"/>
    <cellStyle name="Comma 2 2 2 2 9 4" xfId="2021" xr:uid="{00000000-0005-0000-0000-00002B080000}"/>
    <cellStyle name="Comma 2 2 2 2 9 4 2" xfId="2022" xr:uid="{00000000-0005-0000-0000-00002C080000}"/>
    <cellStyle name="Comma 2 2 2 2 9 4 3" xfId="2023" xr:uid="{00000000-0005-0000-0000-00002D080000}"/>
    <cellStyle name="Comma 2 2 2 2 9 4 4" xfId="2024" xr:uid="{00000000-0005-0000-0000-00002E080000}"/>
    <cellStyle name="Comma 2 2 2 2 9 5" xfId="2025" xr:uid="{00000000-0005-0000-0000-00002F080000}"/>
    <cellStyle name="Comma 2 2 2 2 9 5 2" xfId="2026" xr:uid="{00000000-0005-0000-0000-000030080000}"/>
    <cellStyle name="Comma 2 2 2 2 9 5 3" xfId="2027" xr:uid="{00000000-0005-0000-0000-000031080000}"/>
    <cellStyle name="Comma 2 2 2 2 9 5 4" xfId="2028" xr:uid="{00000000-0005-0000-0000-000032080000}"/>
    <cellStyle name="Comma 2 2 2 2 9 6" xfId="2029" xr:uid="{00000000-0005-0000-0000-000033080000}"/>
    <cellStyle name="Comma 2 2 2 2 9 7" xfId="2030" xr:uid="{00000000-0005-0000-0000-000034080000}"/>
    <cellStyle name="Comma 2 2 2 2 9 8" xfId="2031" xr:uid="{00000000-0005-0000-0000-000035080000}"/>
    <cellStyle name="Comma 2 2 2 20" xfId="2032" xr:uid="{00000000-0005-0000-0000-000036080000}"/>
    <cellStyle name="Comma 2 2 2 20 2" xfId="2033" xr:uid="{00000000-0005-0000-0000-000037080000}"/>
    <cellStyle name="Comma 2 2 2 20 3" xfId="2034" xr:uid="{00000000-0005-0000-0000-000038080000}"/>
    <cellStyle name="Comma 2 2 2 20 4" xfId="2035" xr:uid="{00000000-0005-0000-0000-000039080000}"/>
    <cellStyle name="Comma 2 2 2 21" xfId="2036" xr:uid="{00000000-0005-0000-0000-00003A080000}"/>
    <cellStyle name="Comma 2 2 2 22" xfId="2037" xr:uid="{00000000-0005-0000-0000-00003B080000}"/>
    <cellStyle name="Comma 2 2 2 23" xfId="2038" xr:uid="{00000000-0005-0000-0000-00003C080000}"/>
    <cellStyle name="Comma 2 2 2 3" xfId="2039" xr:uid="{00000000-0005-0000-0000-00003D080000}"/>
    <cellStyle name="Comma 2 2 2 3 10" xfId="2040" xr:uid="{00000000-0005-0000-0000-00003E080000}"/>
    <cellStyle name="Comma 2 2 2 3 2" xfId="2041" xr:uid="{00000000-0005-0000-0000-00003F080000}"/>
    <cellStyle name="Comma 2 2 2 3 2 2" xfId="2042" xr:uid="{00000000-0005-0000-0000-000040080000}"/>
    <cellStyle name="Comma 2 2 2 3 2 2 2" xfId="2043" xr:uid="{00000000-0005-0000-0000-000041080000}"/>
    <cellStyle name="Comma 2 2 2 3 2 2 2 2" xfId="2044" xr:uid="{00000000-0005-0000-0000-000042080000}"/>
    <cellStyle name="Comma 2 2 2 3 2 2 2 2 2" xfId="2045" xr:uid="{00000000-0005-0000-0000-000043080000}"/>
    <cellStyle name="Comma 2 2 2 3 2 2 2 2 3" xfId="2046" xr:uid="{00000000-0005-0000-0000-000044080000}"/>
    <cellStyle name="Comma 2 2 2 3 2 2 2 2 4" xfId="2047" xr:uid="{00000000-0005-0000-0000-000045080000}"/>
    <cellStyle name="Comma 2 2 2 3 2 2 2 3" xfId="2048" xr:uid="{00000000-0005-0000-0000-000046080000}"/>
    <cellStyle name="Comma 2 2 2 3 2 2 2 4" xfId="2049" xr:uid="{00000000-0005-0000-0000-000047080000}"/>
    <cellStyle name="Comma 2 2 2 3 2 2 2 5" xfId="2050" xr:uid="{00000000-0005-0000-0000-000048080000}"/>
    <cellStyle name="Comma 2 2 2 3 2 2 3" xfId="2051" xr:uid="{00000000-0005-0000-0000-000049080000}"/>
    <cellStyle name="Comma 2 2 2 3 2 2 4" xfId="2052" xr:uid="{00000000-0005-0000-0000-00004A080000}"/>
    <cellStyle name="Comma 2 2 2 3 2 2 4 2" xfId="2053" xr:uid="{00000000-0005-0000-0000-00004B080000}"/>
    <cellStyle name="Comma 2 2 2 3 2 2 4 3" xfId="2054" xr:uid="{00000000-0005-0000-0000-00004C080000}"/>
    <cellStyle name="Comma 2 2 2 3 2 2 4 4" xfId="2055" xr:uid="{00000000-0005-0000-0000-00004D080000}"/>
    <cellStyle name="Comma 2 2 2 3 2 2 5" xfId="2056" xr:uid="{00000000-0005-0000-0000-00004E080000}"/>
    <cellStyle name="Comma 2 2 2 3 2 2 6" xfId="2057" xr:uid="{00000000-0005-0000-0000-00004F080000}"/>
    <cellStyle name="Comma 2 2 2 3 2 2 7" xfId="2058" xr:uid="{00000000-0005-0000-0000-000050080000}"/>
    <cellStyle name="Comma 2 2 2 3 2 3" xfId="2059" xr:uid="{00000000-0005-0000-0000-000051080000}"/>
    <cellStyle name="Comma 2 2 2 3 2 3 2" xfId="2060" xr:uid="{00000000-0005-0000-0000-000052080000}"/>
    <cellStyle name="Comma 2 2 2 3 2 3 2 2" xfId="2061" xr:uid="{00000000-0005-0000-0000-000053080000}"/>
    <cellStyle name="Comma 2 2 2 3 2 3 2 2 2" xfId="2062" xr:uid="{00000000-0005-0000-0000-000054080000}"/>
    <cellStyle name="Comma 2 2 2 3 2 3 2 2 3" xfId="2063" xr:uid="{00000000-0005-0000-0000-000055080000}"/>
    <cellStyle name="Comma 2 2 2 3 2 3 2 2 4" xfId="2064" xr:uid="{00000000-0005-0000-0000-000056080000}"/>
    <cellStyle name="Comma 2 2 2 3 2 3 2 3" xfId="2065" xr:uid="{00000000-0005-0000-0000-000057080000}"/>
    <cellStyle name="Comma 2 2 2 3 2 3 2 4" xfId="2066" xr:uid="{00000000-0005-0000-0000-000058080000}"/>
    <cellStyle name="Comma 2 2 2 3 2 3 2 5" xfId="2067" xr:uid="{00000000-0005-0000-0000-000059080000}"/>
    <cellStyle name="Comma 2 2 2 3 2 3 3" xfId="2068" xr:uid="{00000000-0005-0000-0000-00005A080000}"/>
    <cellStyle name="Comma 2 2 2 3 2 3 4" xfId="2069" xr:uid="{00000000-0005-0000-0000-00005B080000}"/>
    <cellStyle name="Comma 2 2 2 3 2 3 4 2" xfId="2070" xr:uid="{00000000-0005-0000-0000-00005C080000}"/>
    <cellStyle name="Comma 2 2 2 3 2 3 4 3" xfId="2071" xr:uid="{00000000-0005-0000-0000-00005D080000}"/>
    <cellStyle name="Comma 2 2 2 3 2 3 4 4" xfId="2072" xr:uid="{00000000-0005-0000-0000-00005E080000}"/>
    <cellStyle name="Comma 2 2 2 3 2 3 5" xfId="2073" xr:uid="{00000000-0005-0000-0000-00005F080000}"/>
    <cellStyle name="Comma 2 2 2 3 2 3 6" xfId="2074" xr:uid="{00000000-0005-0000-0000-000060080000}"/>
    <cellStyle name="Comma 2 2 2 3 2 3 7" xfId="2075" xr:uid="{00000000-0005-0000-0000-000061080000}"/>
    <cellStyle name="Comma 2 2 2 3 2 4" xfId="2076" xr:uid="{00000000-0005-0000-0000-000062080000}"/>
    <cellStyle name="Comma 2 2 2 3 2 4 2" xfId="2077" xr:uid="{00000000-0005-0000-0000-000063080000}"/>
    <cellStyle name="Comma 2 2 2 3 2 4 3" xfId="2078" xr:uid="{00000000-0005-0000-0000-000064080000}"/>
    <cellStyle name="Comma 2 2 2 3 2 4 3 2" xfId="2079" xr:uid="{00000000-0005-0000-0000-000065080000}"/>
    <cellStyle name="Comma 2 2 2 3 2 4 3 3" xfId="2080" xr:uid="{00000000-0005-0000-0000-000066080000}"/>
    <cellStyle name="Comma 2 2 2 3 2 4 3 4" xfId="2081" xr:uid="{00000000-0005-0000-0000-000067080000}"/>
    <cellStyle name="Comma 2 2 2 3 2 4 4" xfId="2082" xr:uid="{00000000-0005-0000-0000-000068080000}"/>
    <cellStyle name="Comma 2 2 2 3 2 4 5" xfId="2083" xr:uid="{00000000-0005-0000-0000-000069080000}"/>
    <cellStyle name="Comma 2 2 2 3 2 4 6" xfId="2084" xr:uid="{00000000-0005-0000-0000-00006A080000}"/>
    <cellStyle name="Comma 2 2 2 3 2 5" xfId="2085" xr:uid="{00000000-0005-0000-0000-00006B080000}"/>
    <cellStyle name="Comma 2 2 2 3 2 5 2" xfId="2086" xr:uid="{00000000-0005-0000-0000-00006C080000}"/>
    <cellStyle name="Comma 2 2 2 3 2 5 3" xfId="2087" xr:uid="{00000000-0005-0000-0000-00006D080000}"/>
    <cellStyle name="Comma 2 2 2 3 2 5 4" xfId="2088" xr:uid="{00000000-0005-0000-0000-00006E080000}"/>
    <cellStyle name="Comma 2 2 2 3 2 6" xfId="2089" xr:uid="{00000000-0005-0000-0000-00006F080000}"/>
    <cellStyle name="Comma 2 2 2 3 2 6 2" xfId="2090" xr:uid="{00000000-0005-0000-0000-000070080000}"/>
    <cellStyle name="Comma 2 2 2 3 2 6 3" xfId="2091" xr:uid="{00000000-0005-0000-0000-000071080000}"/>
    <cellStyle name="Comma 2 2 2 3 2 6 4" xfId="2092" xr:uid="{00000000-0005-0000-0000-000072080000}"/>
    <cellStyle name="Comma 2 2 2 3 2 7" xfId="2093" xr:uid="{00000000-0005-0000-0000-000073080000}"/>
    <cellStyle name="Comma 2 2 2 3 2 8" xfId="2094" xr:uid="{00000000-0005-0000-0000-000074080000}"/>
    <cellStyle name="Comma 2 2 2 3 2 9" xfId="2095" xr:uid="{00000000-0005-0000-0000-000075080000}"/>
    <cellStyle name="Comma 2 2 2 3 3" xfId="2096" xr:uid="{00000000-0005-0000-0000-000076080000}"/>
    <cellStyle name="Comma 2 2 2 3 3 2" xfId="2097" xr:uid="{00000000-0005-0000-0000-000077080000}"/>
    <cellStyle name="Comma 2 2 2 3 3 2 2" xfId="2098" xr:uid="{00000000-0005-0000-0000-000078080000}"/>
    <cellStyle name="Comma 2 2 2 3 3 2 2 2" xfId="2099" xr:uid="{00000000-0005-0000-0000-000079080000}"/>
    <cellStyle name="Comma 2 2 2 3 3 2 2 3" xfId="2100" xr:uid="{00000000-0005-0000-0000-00007A080000}"/>
    <cellStyle name="Comma 2 2 2 3 3 2 2 4" xfId="2101" xr:uid="{00000000-0005-0000-0000-00007B080000}"/>
    <cellStyle name="Comma 2 2 2 3 3 2 3" xfId="2102" xr:uid="{00000000-0005-0000-0000-00007C080000}"/>
    <cellStyle name="Comma 2 2 2 3 3 2 4" xfId="2103" xr:uid="{00000000-0005-0000-0000-00007D080000}"/>
    <cellStyle name="Comma 2 2 2 3 3 2 5" xfId="2104" xr:uid="{00000000-0005-0000-0000-00007E080000}"/>
    <cellStyle name="Comma 2 2 2 3 3 3" xfId="2105" xr:uid="{00000000-0005-0000-0000-00007F080000}"/>
    <cellStyle name="Comma 2 2 2 3 3 3 2" xfId="2106" xr:uid="{00000000-0005-0000-0000-000080080000}"/>
    <cellStyle name="Comma 2 2 2 3 3 3 3" xfId="2107" xr:uid="{00000000-0005-0000-0000-000081080000}"/>
    <cellStyle name="Comma 2 2 2 3 3 3 4" xfId="2108" xr:uid="{00000000-0005-0000-0000-000082080000}"/>
    <cellStyle name="Comma 2 2 2 3 3 4" xfId="2109" xr:uid="{00000000-0005-0000-0000-000083080000}"/>
    <cellStyle name="Comma 2 2 2 3 3 4 2" xfId="2110" xr:uid="{00000000-0005-0000-0000-000084080000}"/>
    <cellStyle name="Comma 2 2 2 3 3 4 3" xfId="2111" xr:uid="{00000000-0005-0000-0000-000085080000}"/>
    <cellStyle name="Comma 2 2 2 3 3 4 4" xfId="2112" xr:uid="{00000000-0005-0000-0000-000086080000}"/>
    <cellStyle name="Comma 2 2 2 3 3 5" xfId="2113" xr:uid="{00000000-0005-0000-0000-000087080000}"/>
    <cellStyle name="Comma 2 2 2 3 3 6" xfId="2114" xr:uid="{00000000-0005-0000-0000-000088080000}"/>
    <cellStyle name="Comma 2 2 2 3 3 7" xfId="2115" xr:uid="{00000000-0005-0000-0000-000089080000}"/>
    <cellStyle name="Comma 2 2 2 3 4" xfId="2116" xr:uid="{00000000-0005-0000-0000-00008A080000}"/>
    <cellStyle name="Comma 2 2 2 3 4 2" xfId="2117" xr:uid="{00000000-0005-0000-0000-00008B080000}"/>
    <cellStyle name="Comma 2 2 2 3 4 2 2" xfId="2118" xr:uid="{00000000-0005-0000-0000-00008C080000}"/>
    <cellStyle name="Comma 2 2 2 3 4 2 2 2" xfId="2119" xr:uid="{00000000-0005-0000-0000-00008D080000}"/>
    <cellStyle name="Comma 2 2 2 3 4 2 2 3" xfId="2120" xr:uid="{00000000-0005-0000-0000-00008E080000}"/>
    <cellStyle name="Comma 2 2 2 3 4 2 2 4" xfId="2121" xr:uid="{00000000-0005-0000-0000-00008F080000}"/>
    <cellStyle name="Comma 2 2 2 3 4 2 3" xfId="2122" xr:uid="{00000000-0005-0000-0000-000090080000}"/>
    <cellStyle name="Comma 2 2 2 3 4 2 4" xfId="2123" xr:uid="{00000000-0005-0000-0000-000091080000}"/>
    <cellStyle name="Comma 2 2 2 3 4 2 5" xfId="2124" xr:uid="{00000000-0005-0000-0000-000092080000}"/>
    <cellStyle name="Comma 2 2 2 3 4 3" xfId="2125" xr:uid="{00000000-0005-0000-0000-000093080000}"/>
    <cellStyle name="Comma 2 2 2 3 4 3 2" xfId="2126" xr:uid="{00000000-0005-0000-0000-000094080000}"/>
    <cellStyle name="Comma 2 2 2 3 4 3 3" xfId="2127" xr:uid="{00000000-0005-0000-0000-000095080000}"/>
    <cellStyle name="Comma 2 2 2 3 4 3 4" xfId="2128" xr:uid="{00000000-0005-0000-0000-000096080000}"/>
    <cellStyle name="Comma 2 2 2 3 4 4" xfId="2129" xr:uid="{00000000-0005-0000-0000-000097080000}"/>
    <cellStyle name="Comma 2 2 2 3 4 4 2" xfId="2130" xr:uid="{00000000-0005-0000-0000-000098080000}"/>
    <cellStyle name="Comma 2 2 2 3 4 4 3" xfId="2131" xr:uid="{00000000-0005-0000-0000-000099080000}"/>
    <cellStyle name="Comma 2 2 2 3 4 4 4" xfId="2132" xr:uid="{00000000-0005-0000-0000-00009A080000}"/>
    <cellStyle name="Comma 2 2 2 3 4 5" xfId="2133" xr:uid="{00000000-0005-0000-0000-00009B080000}"/>
    <cellStyle name="Comma 2 2 2 3 4 6" xfId="2134" xr:uid="{00000000-0005-0000-0000-00009C080000}"/>
    <cellStyle name="Comma 2 2 2 3 4 7" xfId="2135" xr:uid="{00000000-0005-0000-0000-00009D080000}"/>
    <cellStyle name="Comma 2 2 2 3 5" xfId="2136" xr:uid="{00000000-0005-0000-0000-00009E080000}"/>
    <cellStyle name="Comma 2 2 2 3 5 2" xfId="2137" xr:uid="{00000000-0005-0000-0000-00009F080000}"/>
    <cellStyle name="Comma 2 2 2 3 6" xfId="2138" xr:uid="{00000000-0005-0000-0000-0000A0080000}"/>
    <cellStyle name="Comma 2 2 2 3 6 2" xfId="2139" xr:uid="{00000000-0005-0000-0000-0000A1080000}"/>
    <cellStyle name="Comma 2 2 2 3 6 2 2" xfId="2140" xr:uid="{00000000-0005-0000-0000-0000A2080000}"/>
    <cellStyle name="Comma 2 2 2 3 6 2 3" xfId="2141" xr:uid="{00000000-0005-0000-0000-0000A3080000}"/>
    <cellStyle name="Comma 2 2 2 3 6 2 4" xfId="2142" xr:uid="{00000000-0005-0000-0000-0000A4080000}"/>
    <cellStyle name="Comma 2 2 2 3 6 3" xfId="2143" xr:uid="{00000000-0005-0000-0000-0000A5080000}"/>
    <cellStyle name="Comma 2 2 2 3 6 4" xfId="2144" xr:uid="{00000000-0005-0000-0000-0000A6080000}"/>
    <cellStyle name="Comma 2 2 2 3 6 5" xfId="2145" xr:uid="{00000000-0005-0000-0000-0000A7080000}"/>
    <cellStyle name="Comma 2 2 2 3 7" xfId="2146" xr:uid="{00000000-0005-0000-0000-0000A8080000}"/>
    <cellStyle name="Comma 2 2 2 3 7 2" xfId="2147" xr:uid="{00000000-0005-0000-0000-0000A9080000}"/>
    <cellStyle name="Comma 2 2 2 3 7 3" xfId="2148" xr:uid="{00000000-0005-0000-0000-0000AA080000}"/>
    <cellStyle name="Comma 2 2 2 3 7 4" xfId="2149" xr:uid="{00000000-0005-0000-0000-0000AB080000}"/>
    <cellStyle name="Comma 2 2 2 3 8" xfId="2150" xr:uid="{00000000-0005-0000-0000-0000AC080000}"/>
    <cellStyle name="Comma 2 2 2 3 9" xfId="2151" xr:uid="{00000000-0005-0000-0000-0000AD080000}"/>
    <cellStyle name="Comma 2 2 2 4" xfId="2152" xr:uid="{00000000-0005-0000-0000-0000AE080000}"/>
    <cellStyle name="Comma 2 2 2 4 10" xfId="2153" xr:uid="{00000000-0005-0000-0000-0000AF080000}"/>
    <cellStyle name="Comma 2 2 2 4 2" xfId="2154" xr:uid="{00000000-0005-0000-0000-0000B0080000}"/>
    <cellStyle name="Comma 2 2 2 4 2 2" xfId="2155" xr:uid="{00000000-0005-0000-0000-0000B1080000}"/>
    <cellStyle name="Comma 2 2 2 4 2 2 2" xfId="2156" xr:uid="{00000000-0005-0000-0000-0000B2080000}"/>
    <cellStyle name="Comma 2 2 2 4 2 2 2 2" xfId="2157" xr:uid="{00000000-0005-0000-0000-0000B3080000}"/>
    <cellStyle name="Comma 2 2 2 4 2 2 2 2 2" xfId="2158" xr:uid="{00000000-0005-0000-0000-0000B4080000}"/>
    <cellStyle name="Comma 2 2 2 4 2 2 2 2 3" xfId="2159" xr:uid="{00000000-0005-0000-0000-0000B5080000}"/>
    <cellStyle name="Comma 2 2 2 4 2 2 2 2 4" xfId="2160" xr:uid="{00000000-0005-0000-0000-0000B6080000}"/>
    <cellStyle name="Comma 2 2 2 4 2 2 2 3" xfId="2161" xr:uid="{00000000-0005-0000-0000-0000B7080000}"/>
    <cellStyle name="Comma 2 2 2 4 2 2 2 4" xfId="2162" xr:uid="{00000000-0005-0000-0000-0000B8080000}"/>
    <cellStyle name="Comma 2 2 2 4 2 2 2 5" xfId="2163" xr:uid="{00000000-0005-0000-0000-0000B9080000}"/>
    <cellStyle name="Comma 2 2 2 4 2 2 3" xfId="2164" xr:uid="{00000000-0005-0000-0000-0000BA080000}"/>
    <cellStyle name="Comma 2 2 2 4 2 2 3 2" xfId="2165" xr:uid="{00000000-0005-0000-0000-0000BB080000}"/>
    <cellStyle name="Comma 2 2 2 4 2 2 3 3" xfId="2166" xr:uid="{00000000-0005-0000-0000-0000BC080000}"/>
    <cellStyle name="Comma 2 2 2 4 2 2 3 4" xfId="2167" xr:uid="{00000000-0005-0000-0000-0000BD080000}"/>
    <cellStyle name="Comma 2 2 2 4 2 2 4" xfId="2168" xr:uid="{00000000-0005-0000-0000-0000BE080000}"/>
    <cellStyle name="Comma 2 2 2 4 2 2 5" xfId="2169" xr:uid="{00000000-0005-0000-0000-0000BF080000}"/>
    <cellStyle name="Comma 2 2 2 4 2 2 6" xfId="2170" xr:uid="{00000000-0005-0000-0000-0000C0080000}"/>
    <cellStyle name="Comma 2 2 2 4 2 3" xfId="2171" xr:uid="{00000000-0005-0000-0000-0000C1080000}"/>
    <cellStyle name="Comma 2 2 2 4 2 3 2" xfId="2172" xr:uid="{00000000-0005-0000-0000-0000C2080000}"/>
    <cellStyle name="Comma 2 2 2 4 2 3 2 2" xfId="2173" xr:uid="{00000000-0005-0000-0000-0000C3080000}"/>
    <cellStyle name="Comma 2 2 2 4 2 3 2 2 2" xfId="2174" xr:uid="{00000000-0005-0000-0000-0000C4080000}"/>
    <cellStyle name="Comma 2 2 2 4 2 3 2 2 3" xfId="2175" xr:uid="{00000000-0005-0000-0000-0000C5080000}"/>
    <cellStyle name="Comma 2 2 2 4 2 3 2 2 4" xfId="2176" xr:uid="{00000000-0005-0000-0000-0000C6080000}"/>
    <cellStyle name="Comma 2 2 2 4 2 3 2 3" xfId="2177" xr:uid="{00000000-0005-0000-0000-0000C7080000}"/>
    <cellStyle name="Comma 2 2 2 4 2 3 2 4" xfId="2178" xr:uid="{00000000-0005-0000-0000-0000C8080000}"/>
    <cellStyle name="Comma 2 2 2 4 2 3 2 5" xfId="2179" xr:uid="{00000000-0005-0000-0000-0000C9080000}"/>
    <cellStyle name="Comma 2 2 2 4 2 3 3" xfId="2180" xr:uid="{00000000-0005-0000-0000-0000CA080000}"/>
    <cellStyle name="Comma 2 2 2 4 2 3 3 2" xfId="2181" xr:uid="{00000000-0005-0000-0000-0000CB080000}"/>
    <cellStyle name="Comma 2 2 2 4 2 3 3 3" xfId="2182" xr:uid="{00000000-0005-0000-0000-0000CC080000}"/>
    <cellStyle name="Comma 2 2 2 4 2 3 3 4" xfId="2183" xr:uid="{00000000-0005-0000-0000-0000CD080000}"/>
    <cellStyle name="Comma 2 2 2 4 2 3 4" xfId="2184" xr:uid="{00000000-0005-0000-0000-0000CE080000}"/>
    <cellStyle name="Comma 2 2 2 4 2 3 5" xfId="2185" xr:uid="{00000000-0005-0000-0000-0000CF080000}"/>
    <cellStyle name="Comma 2 2 2 4 2 3 6" xfId="2186" xr:uid="{00000000-0005-0000-0000-0000D0080000}"/>
    <cellStyle name="Comma 2 2 2 4 2 4" xfId="2187" xr:uid="{00000000-0005-0000-0000-0000D1080000}"/>
    <cellStyle name="Comma 2 2 2 4 2 4 2" xfId="2188" xr:uid="{00000000-0005-0000-0000-0000D2080000}"/>
    <cellStyle name="Comma 2 2 2 4 2 4 2 2" xfId="2189" xr:uid="{00000000-0005-0000-0000-0000D3080000}"/>
    <cellStyle name="Comma 2 2 2 4 2 4 2 3" xfId="2190" xr:uid="{00000000-0005-0000-0000-0000D4080000}"/>
    <cellStyle name="Comma 2 2 2 4 2 4 2 4" xfId="2191" xr:uid="{00000000-0005-0000-0000-0000D5080000}"/>
    <cellStyle name="Comma 2 2 2 4 2 4 3" xfId="2192" xr:uid="{00000000-0005-0000-0000-0000D6080000}"/>
    <cellStyle name="Comma 2 2 2 4 2 4 4" xfId="2193" xr:uid="{00000000-0005-0000-0000-0000D7080000}"/>
    <cellStyle name="Comma 2 2 2 4 2 4 5" xfId="2194" xr:uid="{00000000-0005-0000-0000-0000D8080000}"/>
    <cellStyle name="Comma 2 2 2 4 2 5" xfId="2195" xr:uid="{00000000-0005-0000-0000-0000D9080000}"/>
    <cellStyle name="Comma 2 2 2 4 2 5 2" xfId="2196" xr:uid="{00000000-0005-0000-0000-0000DA080000}"/>
    <cellStyle name="Comma 2 2 2 4 2 5 3" xfId="2197" xr:uid="{00000000-0005-0000-0000-0000DB080000}"/>
    <cellStyle name="Comma 2 2 2 4 2 5 4" xfId="2198" xr:uid="{00000000-0005-0000-0000-0000DC080000}"/>
    <cellStyle name="Comma 2 2 2 4 2 6" xfId="2199" xr:uid="{00000000-0005-0000-0000-0000DD080000}"/>
    <cellStyle name="Comma 2 2 2 4 2 7" xfId="2200" xr:uid="{00000000-0005-0000-0000-0000DE080000}"/>
    <cellStyle name="Comma 2 2 2 4 2 8" xfId="2201" xr:uid="{00000000-0005-0000-0000-0000DF080000}"/>
    <cellStyle name="Comma 2 2 2 4 3" xfId="2202" xr:uid="{00000000-0005-0000-0000-0000E0080000}"/>
    <cellStyle name="Comma 2 2 2 4 3 2" xfId="2203" xr:uid="{00000000-0005-0000-0000-0000E1080000}"/>
    <cellStyle name="Comma 2 2 2 4 3 2 2" xfId="2204" xr:uid="{00000000-0005-0000-0000-0000E2080000}"/>
    <cellStyle name="Comma 2 2 2 4 3 2 2 2" xfId="2205" xr:uid="{00000000-0005-0000-0000-0000E3080000}"/>
    <cellStyle name="Comma 2 2 2 4 3 2 2 3" xfId="2206" xr:uid="{00000000-0005-0000-0000-0000E4080000}"/>
    <cellStyle name="Comma 2 2 2 4 3 2 2 4" xfId="2207" xr:uid="{00000000-0005-0000-0000-0000E5080000}"/>
    <cellStyle name="Comma 2 2 2 4 3 2 3" xfId="2208" xr:uid="{00000000-0005-0000-0000-0000E6080000}"/>
    <cellStyle name="Comma 2 2 2 4 3 2 4" xfId="2209" xr:uid="{00000000-0005-0000-0000-0000E7080000}"/>
    <cellStyle name="Comma 2 2 2 4 3 2 5" xfId="2210" xr:uid="{00000000-0005-0000-0000-0000E8080000}"/>
    <cellStyle name="Comma 2 2 2 4 3 3" xfId="2211" xr:uid="{00000000-0005-0000-0000-0000E9080000}"/>
    <cellStyle name="Comma 2 2 2 4 3 3 2" xfId="2212" xr:uid="{00000000-0005-0000-0000-0000EA080000}"/>
    <cellStyle name="Comma 2 2 2 4 3 3 3" xfId="2213" xr:uid="{00000000-0005-0000-0000-0000EB080000}"/>
    <cellStyle name="Comma 2 2 2 4 3 3 4" xfId="2214" xr:uid="{00000000-0005-0000-0000-0000EC080000}"/>
    <cellStyle name="Comma 2 2 2 4 3 4" xfId="2215" xr:uid="{00000000-0005-0000-0000-0000ED080000}"/>
    <cellStyle name="Comma 2 2 2 4 3 5" xfId="2216" xr:uid="{00000000-0005-0000-0000-0000EE080000}"/>
    <cellStyle name="Comma 2 2 2 4 3 6" xfId="2217" xr:uid="{00000000-0005-0000-0000-0000EF080000}"/>
    <cellStyle name="Comma 2 2 2 4 4" xfId="2218" xr:uid="{00000000-0005-0000-0000-0000F0080000}"/>
    <cellStyle name="Comma 2 2 2 4 4 2" xfId="2219" xr:uid="{00000000-0005-0000-0000-0000F1080000}"/>
    <cellStyle name="Comma 2 2 2 4 4 2 2" xfId="2220" xr:uid="{00000000-0005-0000-0000-0000F2080000}"/>
    <cellStyle name="Comma 2 2 2 4 4 2 2 2" xfId="2221" xr:uid="{00000000-0005-0000-0000-0000F3080000}"/>
    <cellStyle name="Comma 2 2 2 4 4 2 2 3" xfId="2222" xr:uid="{00000000-0005-0000-0000-0000F4080000}"/>
    <cellStyle name="Comma 2 2 2 4 4 2 2 4" xfId="2223" xr:uid="{00000000-0005-0000-0000-0000F5080000}"/>
    <cellStyle name="Comma 2 2 2 4 4 2 3" xfId="2224" xr:uid="{00000000-0005-0000-0000-0000F6080000}"/>
    <cellStyle name="Comma 2 2 2 4 4 2 4" xfId="2225" xr:uid="{00000000-0005-0000-0000-0000F7080000}"/>
    <cellStyle name="Comma 2 2 2 4 4 2 5" xfId="2226" xr:uid="{00000000-0005-0000-0000-0000F8080000}"/>
    <cellStyle name="Comma 2 2 2 4 4 3" xfId="2227" xr:uid="{00000000-0005-0000-0000-0000F9080000}"/>
    <cellStyle name="Comma 2 2 2 4 4 3 2" xfId="2228" xr:uid="{00000000-0005-0000-0000-0000FA080000}"/>
    <cellStyle name="Comma 2 2 2 4 4 3 3" xfId="2229" xr:uid="{00000000-0005-0000-0000-0000FB080000}"/>
    <cellStyle name="Comma 2 2 2 4 4 3 4" xfId="2230" xr:uid="{00000000-0005-0000-0000-0000FC080000}"/>
    <cellStyle name="Comma 2 2 2 4 4 4" xfId="2231" xr:uid="{00000000-0005-0000-0000-0000FD080000}"/>
    <cellStyle name="Comma 2 2 2 4 4 5" xfId="2232" xr:uid="{00000000-0005-0000-0000-0000FE080000}"/>
    <cellStyle name="Comma 2 2 2 4 4 6" xfId="2233" xr:uid="{00000000-0005-0000-0000-0000FF080000}"/>
    <cellStyle name="Comma 2 2 2 4 5" xfId="2234" xr:uid="{00000000-0005-0000-0000-000000090000}"/>
    <cellStyle name="Comma 2 2 2 4 6" xfId="2235" xr:uid="{00000000-0005-0000-0000-000001090000}"/>
    <cellStyle name="Comma 2 2 2 4 6 2" xfId="2236" xr:uid="{00000000-0005-0000-0000-000002090000}"/>
    <cellStyle name="Comma 2 2 2 4 6 2 2" xfId="2237" xr:uid="{00000000-0005-0000-0000-000003090000}"/>
    <cellStyle name="Comma 2 2 2 4 6 2 3" xfId="2238" xr:uid="{00000000-0005-0000-0000-000004090000}"/>
    <cellStyle name="Comma 2 2 2 4 6 2 4" xfId="2239" xr:uid="{00000000-0005-0000-0000-000005090000}"/>
    <cellStyle name="Comma 2 2 2 4 6 3" xfId="2240" xr:uid="{00000000-0005-0000-0000-000006090000}"/>
    <cellStyle name="Comma 2 2 2 4 6 4" xfId="2241" xr:uid="{00000000-0005-0000-0000-000007090000}"/>
    <cellStyle name="Comma 2 2 2 4 6 5" xfId="2242" xr:uid="{00000000-0005-0000-0000-000008090000}"/>
    <cellStyle name="Comma 2 2 2 4 7" xfId="2243" xr:uid="{00000000-0005-0000-0000-000009090000}"/>
    <cellStyle name="Comma 2 2 2 4 7 2" xfId="2244" xr:uid="{00000000-0005-0000-0000-00000A090000}"/>
    <cellStyle name="Comma 2 2 2 4 7 3" xfId="2245" xr:uid="{00000000-0005-0000-0000-00000B090000}"/>
    <cellStyle name="Comma 2 2 2 4 7 4" xfId="2246" xr:uid="{00000000-0005-0000-0000-00000C090000}"/>
    <cellStyle name="Comma 2 2 2 4 8" xfId="2247" xr:uid="{00000000-0005-0000-0000-00000D090000}"/>
    <cellStyle name="Comma 2 2 2 4 9" xfId="2248" xr:uid="{00000000-0005-0000-0000-00000E090000}"/>
    <cellStyle name="Comma 2 2 2 5" xfId="2249" xr:uid="{00000000-0005-0000-0000-00000F090000}"/>
    <cellStyle name="Comma 2 2 2 5 2" xfId="2250" xr:uid="{00000000-0005-0000-0000-000010090000}"/>
    <cellStyle name="Comma 2 2 2 6" xfId="2251" xr:uid="{00000000-0005-0000-0000-000011090000}"/>
    <cellStyle name="Comma 2 2 2 6 10" xfId="2252" xr:uid="{00000000-0005-0000-0000-000012090000}"/>
    <cellStyle name="Comma 2 2 2 6 2" xfId="2253" xr:uid="{00000000-0005-0000-0000-000013090000}"/>
    <cellStyle name="Comma 2 2 2 6 2 2" xfId="2254" xr:uid="{00000000-0005-0000-0000-000014090000}"/>
    <cellStyle name="Comma 2 2 2 6 2 2 2" xfId="2255" xr:uid="{00000000-0005-0000-0000-000015090000}"/>
    <cellStyle name="Comma 2 2 2 6 2 2 2 2" xfId="2256" xr:uid="{00000000-0005-0000-0000-000016090000}"/>
    <cellStyle name="Comma 2 2 2 6 2 2 2 2 2" xfId="2257" xr:uid="{00000000-0005-0000-0000-000017090000}"/>
    <cellStyle name="Comma 2 2 2 6 2 2 2 2 3" xfId="2258" xr:uid="{00000000-0005-0000-0000-000018090000}"/>
    <cellStyle name="Comma 2 2 2 6 2 2 2 2 4" xfId="2259" xr:uid="{00000000-0005-0000-0000-000019090000}"/>
    <cellStyle name="Comma 2 2 2 6 2 2 2 3" xfId="2260" xr:uid="{00000000-0005-0000-0000-00001A090000}"/>
    <cellStyle name="Comma 2 2 2 6 2 2 2 4" xfId="2261" xr:uid="{00000000-0005-0000-0000-00001B090000}"/>
    <cellStyle name="Comma 2 2 2 6 2 2 2 5" xfId="2262" xr:uid="{00000000-0005-0000-0000-00001C090000}"/>
    <cellStyle name="Comma 2 2 2 6 2 2 3" xfId="2263" xr:uid="{00000000-0005-0000-0000-00001D090000}"/>
    <cellStyle name="Comma 2 2 2 6 2 2 3 2" xfId="2264" xr:uid="{00000000-0005-0000-0000-00001E090000}"/>
    <cellStyle name="Comma 2 2 2 6 2 2 3 3" xfId="2265" xr:uid="{00000000-0005-0000-0000-00001F090000}"/>
    <cellStyle name="Comma 2 2 2 6 2 2 3 4" xfId="2266" xr:uid="{00000000-0005-0000-0000-000020090000}"/>
    <cellStyle name="Comma 2 2 2 6 2 2 4" xfId="2267" xr:uid="{00000000-0005-0000-0000-000021090000}"/>
    <cellStyle name="Comma 2 2 2 6 2 2 5" xfId="2268" xr:uid="{00000000-0005-0000-0000-000022090000}"/>
    <cellStyle name="Comma 2 2 2 6 2 2 6" xfId="2269" xr:uid="{00000000-0005-0000-0000-000023090000}"/>
    <cellStyle name="Comma 2 2 2 6 2 3" xfId="2270" xr:uid="{00000000-0005-0000-0000-000024090000}"/>
    <cellStyle name="Comma 2 2 2 6 2 3 2" xfId="2271" xr:uid="{00000000-0005-0000-0000-000025090000}"/>
    <cellStyle name="Comma 2 2 2 6 2 3 2 2" xfId="2272" xr:uid="{00000000-0005-0000-0000-000026090000}"/>
    <cellStyle name="Comma 2 2 2 6 2 3 2 2 2" xfId="2273" xr:uid="{00000000-0005-0000-0000-000027090000}"/>
    <cellStyle name="Comma 2 2 2 6 2 3 2 2 3" xfId="2274" xr:uid="{00000000-0005-0000-0000-000028090000}"/>
    <cellStyle name="Comma 2 2 2 6 2 3 2 2 4" xfId="2275" xr:uid="{00000000-0005-0000-0000-000029090000}"/>
    <cellStyle name="Comma 2 2 2 6 2 3 2 3" xfId="2276" xr:uid="{00000000-0005-0000-0000-00002A090000}"/>
    <cellStyle name="Comma 2 2 2 6 2 3 2 4" xfId="2277" xr:uid="{00000000-0005-0000-0000-00002B090000}"/>
    <cellStyle name="Comma 2 2 2 6 2 3 2 5" xfId="2278" xr:uid="{00000000-0005-0000-0000-00002C090000}"/>
    <cellStyle name="Comma 2 2 2 6 2 3 3" xfId="2279" xr:uid="{00000000-0005-0000-0000-00002D090000}"/>
    <cellStyle name="Comma 2 2 2 6 2 3 3 2" xfId="2280" xr:uid="{00000000-0005-0000-0000-00002E090000}"/>
    <cellStyle name="Comma 2 2 2 6 2 3 3 3" xfId="2281" xr:uid="{00000000-0005-0000-0000-00002F090000}"/>
    <cellStyle name="Comma 2 2 2 6 2 3 3 4" xfId="2282" xr:uid="{00000000-0005-0000-0000-000030090000}"/>
    <cellStyle name="Comma 2 2 2 6 2 3 4" xfId="2283" xr:uid="{00000000-0005-0000-0000-000031090000}"/>
    <cellStyle name="Comma 2 2 2 6 2 3 5" xfId="2284" xr:uid="{00000000-0005-0000-0000-000032090000}"/>
    <cellStyle name="Comma 2 2 2 6 2 3 6" xfId="2285" xr:uid="{00000000-0005-0000-0000-000033090000}"/>
    <cellStyle name="Comma 2 2 2 6 2 4" xfId="2286" xr:uid="{00000000-0005-0000-0000-000034090000}"/>
    <cellStyle name="Comma 2 2 2 6 2 4 2" xfId="2287" xr:uid="{00000000-0005-0000-0000-000035090000}"/>
    <cellStyle name="Comma 2 2 2 6 2 4 2 2" xfId="2288" xr:uid="{00000000-0005-0000-0000-000036090000}"/>
    <cellStyle name="Comma 2 2 2 6 2 4 2 3" xfId="2289" xr:uid="{00000000-0005-0000-0000-000037090000}"/>
    <cellStyle name="Comma 2 2 2 6 2 4 2 4" xfId="2290" xr:uid="{00000000-0005-0000-0000-000038090000}"/>
    <cellStyle name="Comma 2 2 2 6 2 4 3" xfId="2291" xr:uid="{00000000-0005-0000-0000-000039090000}"/>
    <cellStyle name="Comma 2 2 2 6 2 4 4" xfId="2292" xr:uid="{00000000-0005-0000-0000-00003A090000}"/>
    <cellStyle name="Comma 2 2 2 6 2 4 5" xfId="2293" xr:uid="{00000000-0005-0000-0000-00003B090000}"/>
    <cellStyle name="Comma 2 2 2 6 2 5" xfId="2294" xr:uid="{00000000-0005-0000-0000-00003C090000}"/>
    <cellStyle name="Comma 2 2 2 6 2 5 2" xfId="2295" xr:uid="{00000000-0005-0000-0000-00003D090000}"/>
    <cellStyle name="Comma 2 2 2 6 2 5 3" xfId="2296" xr:uid="{00000000-0005-0000-0000-00003E090000}"/>
    <cellStyle name="Comma 2 2 2 6 2 5 4" xfId="2297" xr:uid="{00000000-0005-0000-0000-00003F090000}"/>
    <cellStyle name="Comma 2 2 2 6 2 6" xfId="2298" xr:uid="{00000000-0005-0000-0000-000040090000}"/>
    <cellStyle name="Comma 2 2 2 6 2 7" xfId="2299" xr:uid="{00000000-0005-0000-0000-000041090000}"/>
    <cellStyle name="Comma 2 2 2 6 2 8" xfId="2300" xr:uid="{00000000-0005-0000-0000-000042090000}"/>
    <cellStyle name="Comma 2 2 2 6 3" xfId="2301" xr:uid="{00000000-0005-0000-0000-000043090000}"/>
    <cellStyle name="Comma 2 2 2 6 3 2" xfId="2302" xr:uid="{00000000-0005-0000-0000-000044090000}"/>
    <cellStyle name="Comma 2 2 2 6 3 2 2" xfId="2303" xr:uid="{00000000-0005-0000-0000-000045090000}"/>
    <cellStyle name="Comma 2 2 2 6 3 2 2 2" xfId="2304" xr:uid="{00000000-0005-0000-0000-000046090000}"/>
    <cellStyle name="Comma 2 2 2 6 3 2 2 3" xfId="2305" xr:uid="{00000000-0005-0000-0000-000047090000}"/>
    <cellStyle name="Comma 2 2 2 6 3 2 2 4" xfId="2306" xr:uid="{00000000-0005-0000-0000-000048090000}"/>
    <cellStyle name="Comma 2 2 2 6 3 2 3" xfId="2307" xr:uid="{00000000-0005-0000-0000-000049090000}"/>
    <cellStyle name="Comma 2 2 2 6 3 2 4" xfId="2308" xr:uid="{00000000-0005-0000-0000-00004A090000}"/>
    <cellStyle name="Comma 2 2 2 6 3 2 5" xfId="2309" xr:uid="{00000000-0005-0000-0000-00004B090000}"/>
    <cellStyle name="Comma 2 2 2 6 3 3" xfId="2310" xr:uid="{00000000-0005-0000-0000-00004C090000}"/>
    <cellStyle name="Comma 2 2 2 6 3 3 2" xfId="2311" xr:uid="{00000000-0005-0000-0000-00004D090000}"/>
    <cellStyle name="Comma 2 2 2 6 3 3 3" xfId="2312" xr:uid="{00000000-0005-0000-0000-00004E090000}"/>
    <cellStyle name="Comma 2 2 2 6 3 3 4" xfId="2313" xr:uid="{00000000-0005-0000-0000-00004F090000}"/>
    <cellStyle name="Comma 2 2 2 6 3 4" xfId="2314" xr:uid="{00000000-0005-0000-0000-000050090000}"/>
    <cellStyle name="Comma 2 2 2 6 3 5" xfId="2315" xr:uid="{00000000-0005-0000-0000-000051090000}"/>
    <cellStyle name="Comma 2 2 2 6 3 6" xfId="2316" xr:uid="{00000000-0005-0000-0000-000052090000}"/>
    <cellStyle name="Comma 2 2 2 6 4" xfId="2317" xr:uid="{00000000-0005-0000-0000-000053090000}"/>
    <cellStyle name="Comma 2 2 2 6 4 2" xfId="2318" xr:uid="{00000000-0005-0000-0000-000054090000}"/>
    <cellStyle name="Comma 2 2 2 6 4 2 2" xfId="2319" xr:uid="{00000000-0005-0000-0000-000055090000}"/>
    <cellStyle name="Comma 2 2 2 6 4 2 2 2" xfId="2320" xr:uid="{00000000-0005-0000-0000-000056090000}"/>
    <cellStyle name="Comma 2 2 2 6 4 2 2 3" xfId="2321" xr:uid="{00000000-0005-0000-0000-000057090000}"/>
    <cellStyle name="Comma 2 2 2 6 4 2 2 4" xfId="2322" xr:uid="{00000000-0005-0000-0000-000058090000}"/>
    <cellStyle name="Comma 2 2 2 6 4 2 3" xfId="2323" xr:uid="{00000000-0005-0000-0000-000059090000}"/>
    <cellStyle name="Comma 2 2 2 6 4 2 4" xfId="2324" xr:uid="{00000000-0005-0000-0000-00005A090000}"/>
    <cellStyle name="Comma 2 2 2 6 4 2 5" xfId="2325" xr:uid="{00000000-0005-0000-0000-00005B090000}"/>
    <cellStyle name="Comma 2 2 2 6 4 3" xfId="2326" xr:uid="{00000000-0005-0000-0000-00005C090000}"/>
    <cellStyle name="Comma 2 2 2 6 4 3 2" xfId="2327" xr:uid="{00000000-0005-0000-0000-00005D090000}"/>
    <cellStyle name="Comma 2 2 2 6 4 3 3" xfId="2328" xr:uid="{00000000-0005-0000-0000-00005E090000}"/>
    <cellStyle name="Comma 2 2 2 6 4 3 4" xfId="2329" xr:uid="{00000000-0005-0000-0000-00005F090000}"/>
    <cellStyle name="Comma 2 2 2 6 4 4" xfId="2330" xr:uid="{00000000-0005-0000-0000-000060090000}"/>
    <cellStyle name="Comma 2 2 2 6 4 5" xfId="2331" xr:uid="{00000000-0005-0000-0000-000061090000}"/>
    <cellStyle name="Comma 2 2 2 6 4 6" xfId="2332" xr:uid="{00000000-0005-0000-0000-000062090000}"/>
    <cellStyle name="Comma 2 2 2 6 5" xfId="2333" xr:uid="{00000000-0005-0000-0000-000063090000}"/>
    <cellStyle name="Comma 2 2 2 6 6" xfId="2334" xr:uid="{00000000-0005-0000-0000-000064090000}"/>
    <cellStyle name="Comma 2 2 2 6 6 2" xfId="2335" xr:uid="{00000000-0005-0000-0000-000065090000}"/>
    <cellStyle name="Comma 2 2 2 6 6 2 2" xfId="2336" xr:uid="{00000000-0005-0000-0000-000066090000}"/>
    <cellStyle name="Comma 2 2 2 6 6 2 3" xfId="2337" xr:uid="{00000000-0005-0000-0000-000067090000}"/>
    <cellStyle name="Comma 2 2 2 6 6 2 4" xfId="2338" xr:uid="{00000000-0005-0000-0000-000068090000}"/>
    <cellStyle name="Comma 2 2 2 6 6 3" xfId="2339" xr:uid="{00000000-0005-0000-0000-000069090000}"/>
    <cellStyle name="Comma 2 2 2 6 6 4" xfId="2340" xr:uid="{00000000-0005-0000-0000-00006A090000}"/>
    <cellStyle name="Comma 2 2 2 6 6 5" xfId="2341" xr:uid="{00000000-0005-0000-0000-00006B090000}"/>
    <cellStyle name="Comma 2 2 2 6 7" xfId="2342" xr:uid="{00000000-0005-0000-0000-00006C090000}"/>
    <cellStyle name="Comma 2 2 2 6 7 2" xfId="2343" xr:uid="{00000000-0005-0000-0000-00006D090000}"/>
    <cellStyle name="Comma 2 2 2 6 7 3" xfId="2344" xr:uid="{00000000-0005-0000-0000-00006E090000}"/>
    <cellStyle name="Comma 2 2 2 6 7 4" xfId="2345" xr:uid="{00000000-0005-0000-0000-00006F090000}"/>
    <cellStyle name="Comma 2 2 2 6 8" xfId="2346" xr:uid="{00000000-0005-0000-0000-000070090000}"/>
    <cellStyle name="Comma 2 2 2 6 9" xfId="2347" xr:uid="{00000000-0005-0000-0000-000071090000}"/>
    <cellStyle name="Comma 2 2 2 7" xfId="2348" xr:uid="{00000000-0005-0000-0000-000072090000}"/>
    <cellStyle name="Comma 2 2 2 7 2" xfId="2349" xr:uid="{00000000-0005-0000-0000-000073090000}"/>
    <cellStyle name="Comma 2 2 2 7 2 2" xfId="2350" xr:uid="{00000000-0005-0000-0000-000074090000}"/>
    <cellStyle name="Comma 2 2 2 7 2 2 2" xfId="2351" xr:uid="{00000000-0005-0000-0000-000075090000}"/>
    <cellStyle name="Comma 2 2 2 7 2 2 2 2" xfId="2352" xr:uid="{00000000-0005-0000-0000-000076090000}"/>
    <cellStyle name="Comma 2 2 2 7 2 2 2 3" xfId="2353" xr:uid="{00000000-0005-0000-0000-000077090000}"/>
    <cellStyle name="Comma 2 2 2 7 2 2 2 4" xfId="2354" xr:uid="{00000000-0005-0000-0000-000078090000}"/>
    <cellStyle name="Comma 2 2 2 7 2 2 3" xfId="2355" xr:uid="{00000000-0005-0000-0000-000079090000}"/>
    <cellStyle name="Comma 2 2 2 7 2 2 4" xfId="2356" xr:uid="{00000000-0005-0000-0000-00007A090000}"/>
    <cellStyle name="Comma 2 2 2 7 2 2 5" xfId="2357" xr:uid="{00000000-0005-0000-0000-00007B090000}"/>
    <cellStyle name="Comma 2 2 2 7 2 3" xfId="2358" xr:uid="{00000000-0005-0000-0000-00007C090000}"/>
    <cellStyle name="Comma 2 2 2 7 2 3 2" xfId="2359" xr:uid="{00000000-0005-0000-0000-00007D090000}"/>
    <cellStyle name="Comma 2 2 2 7 2 3 3" xfId="2360" xr:uid="{00000000-0005-0000-0000-00007E090000}"/>
    <cellStyle name="Comma 2 2 2 7 2 3 4" xfId="2361" xr:uid="{00000000-0005-0000-0000-00007F090000}"/>
    <cellStyle name="Comma 2 2 2 7 2 4" xfId="2362" xr:uid="{00000000-0005-0000-0000-000080090000}"/>
    <cellStyle name="Comma 2 2 2 7 2 5" xfId="2363" xr:uid="{00000000-0005-0000-0000-000081090000}"/>
    <cellStyle name="Comma 2 2 2 7 2 6" xfId="2364" xr:uid="{00000000-0005-0000-0000-000082090000}"/>
    <cellStyle name="Comma 2 2 2 7 3" xfId="2365" xr:uid="{00000000-0005-0000-0000-000083090000}"/>
    <cellStyle name="Comma 2 2 2 7 3 2" xfId="2366" xr:uid="{00000000-0005-0000-0000-000084090000}"/>
    <cellStyle name="Comma 2 2 2 7 3 2 2" xfId="2367" xr:uid="{00000000-0005-0000-0000-000085090000}"/>
    <cellStyle name="Comma 2 2 2 7 3 2 2 2" xfId="2368" xr:uid="{00000000-0005-0000-0000-000086090000}"/>
    <cellStyle name="Comma 2 2 2 7 3 2 2 3" xfId="2369" xr:uid="{00000000-0005-0000-0000-000087090000}"/>
    <cellStyle name="Comma 2 2 2 7 3 2 2 4" xfId="2370" xr:uid="{00000000-0005-0000-0000-000088090000}"/>
    <cellStyle name="Comma 2 2 2 7 3 2 3" xfId="2371" xr:uid="{00000000-0005-0000-0000-000089090000}"/>
    <cellStyle name="Comma 2 2 2 7 3 2 4" xfId="2372" xr:uid="{00000000-0005-0000-0000-00008A090000}"/>
    <cellStyle name="Comma 2 2 2 7 3 2 5" xfId="2373" xr:uid="{00000000-0005-0000-0000-00008B090000}"/>
    <cellStyle name="Comma 2 2 2 7 3 3" xfId="2374" xr:uid="{00000000-0005-0000-0000-00008C090000}"/>
    <cellStyle name="Comma 2 2 2 7 3 3 2" xfId="2375" xr:uid="{00000000-0005-0000-0000-00008D090000}"/>
    <cellStyle name="Comma 2 2 2 7 3 3 3" xfId="2376" xr:uid="{00000000-0005-0000-0000-00008E090000}"/>
    <cellStyle name="Comma 2 2 2 7 3 3 4" xfId="2377" xr:uid="{00000000-0005-0000-0000-00008F090000}"/>
    <cellStyle name="Comma 2 2 2 7 3 4" xfId="2378" xr:uid="{00000000-0005-0000-0000-000090090000}"/>
    <cellStyle name="Comma 2 2 2 7 3 5" xfId="2379" xr:uid="{00000000-0005-0000-0000-000091090000}"/>
    <cellStyle name="Comma 2 2 2 7 3 6" xfId="2380" xr:uid="{00000000-0005-0000-0000-000092090000}"/>
    <cellStyle name="Comma 2 2 2 7 4" xfId="2381" xr:uid="{00000000-0005-0000-0000-000093090000}"/>
    <cellStyle name="Comma 2 2 2 7 5" xfId="2382" xr:uid="{00000000-0005-0000-0000-000094090000}"/>
    <cellStyle name="Comma 2 2 2 7 5 2" xfId="2383" xr:uid="{00000000-0005-0000-0000-000095090000}"/>
    <cellStyle name="Comma 2 2 2 7 5 2 2" xfId="2384" xr:uid="{00000000-0005-0000-0000-000096090000}"/>
    <cellStyle name="Comma 2 2 2 7 5 2 3" xfId="2385" xr:uid="{00000000-0005-0000-0000-000097090000}"/>
    <cellStyle name="Comma 2 2 2 7 5 2 4" xfId="2386" xr:uid="{00000000-0005-0000-0000-000098090000}"/>
    <cellStyle name="Comma 2 2 2 7 5 3" xfId="2387" xr:uid="{00000000-0005-0000-0000-000099090000}"/>
    <cellStyle name="Comma 2 2 2 7 5 4" xfId="2388" xr:uid="{00000000-0005-0000-0000-00009A090000}"/>
    <cellStyle name="Comma 2 2 2 7 5 5" xfId="2389" xr:uid="{00000000-0005-0000-0000-00009B090000}"/>
    <cellStyle name="Comma 2 2 2 7 6" xfId="2390" xr:uid="{00000000-0005-0000-0000-00009C090000}"/>
    <cellStyle name="Comma 2 2 2 7 6 2" xfId="2391" xr:uid="{00000000-0005-0000-0000-00009D090000}"/>
    <cellStyle name="Comma 2 2 2 7 6 3" xfId="2392" xr:uid="{00000000-0005-0000-0000-00009E090000}"/>
    <cellStyle name="Comma 2 2 2 7 6 4" xfId="2393" xr:uid="{00000000-0005-0000-0000-00009F090000}"/>
    <cellStyle name="Comma 2 2 2 7 7" xfId="2394" xr:uid="{00000000-0005-0000-0000-0000A0090000}"/>
    <cellStyle name="Comma 2 2 2 7 8" xfId="2395" xr:uid="{00000000-0005-0000-0000-0000A1090000}"/>
    <cellStyle name="Comma 2 2 2 7 9" xfId="2396" xr:uid="{00000000-0005-0000-0000-0000A2090000}"/>
    <cellStyle name="Comma 2 2 2 8" xfId="2397" xr:uid="{00000000-0005-0000-0000-0000A3090000}"/>
    <cellStyle name="Comma 2 2 2 8 2" xfId="2398" xr:uid="{00000000-0005-0000-0000-0000A4090000}"/>
    <cellStyle name="Comma 2 2 2 8 2 2" xfId="2399" xr:uid="{00000000-0005-0000-0000-0000A5090000}"/>
    <cellStyle name="Comma 2 2 2 8 2 2 2" xfId="2400" xr:uid="{00000000-0005-0000-0000-0000A6090000}"/>
    <cellStyle name="Comma 2 2 2 8 2 2 2 2" xfId="2401" xr:uid="{00000000-0005-0000-0000-0000A7090000}"/>
    <cellStyle name="Comma 2 2 2 8 2 2 2 3" xfId="2402" xr:uid="{00000000-0005-0000-0000-0000A8090000}"/>
    <cellStyle name="Comma 2 2 2 8 2 2 2 4" xfId="2403" xr:uid="{00000000-0005-0000-0000-0000A9090000}"/>
    <cellStyle name="Comma 2 2 2 8 2 2 3" xfId="2404" xr:uid="{00000000-0005-0000-0000-0000AA090000}"/>
    <cellStyle name="Comma 2 2 2 8 2 2 4" xfId="2405" xr:uid="{00000000-0005-0000-0000-0000AB090000}"/>
    <cellStyle name="Comma 2 2 2 8 2 2 5" xfId="2406" xr:uid="{00000000-0005-0000-0000-0000AC090000}"/>
    <cellStyle name="Comma 2 2 2 8 2 3" xfId="2407" xr:uid="{00000000-0005-0000-0000-0000AD090000}"/>
    <cellStyle name="Comma 2 2 2 8 2 3 2" xfId="2408" xr:uid="{00000000-0005-0000-0000-0000AE090000}"/>
    <cellStyle name="Comma 2 2 2 8 2 3 3" xfId="2409" xr:uid="{00000000-0005-0000-0000-0000AF090000}"/>
    <cellStyle name="Comma 2 2 2 8 2 3 4" xfId="2410" xr:uid="{00000000-0005-0000-0000-0000B0090000}"/>
    <cellStyle name="Comma 2 2 2 8 2 4" xfId="2411" xr:uid="{00000000-0005-0000-0000-0000B1090000}"/>
    <cellStyle name="Comma 2 2 2 8 2 5" xfId="2412" xr:uid="{00000000-0005-0000-0000-0000B2090000}"/>
    <cellStyle name="Comma 2 2 2 8 2 6" xfId="2413" xr:uid="{00000000-0005-0000-0000-0000B3090000}"/>
    <cellStyle name="Comma 2 2 2 8 3" xfId="2414" xr:uid="{00000000-0005-0000-0000-0000B4090000}"/>
    <cellStyle name="Comma 2 2 2 8 3 2" xfId="2415" xr:uid="{00000000-0005-0000-0000-0000B5090000}"/>
    <cellStyle name="Comma 2 2 2 8 3 2 2" xfId="2416" xr:uid="{00000000-0005-0000-0000-0000B6090000}"/>
    <cellStyle name="Comma 2 2 2 8 3 2 2 2" xfId="2417" xr:uid="{00000000-0005-0000-0000-0000B7090000}"/>
    <cellStyle name="Comma 2 2 2 8 3 2 2 3" xfId="2418" xr:uid="{00000000-0005-0000-0000-0000B8090000}"/>
    <cellStyle name="Comma 2 2 2 8 3 2 2 4" xfId="2419" xr:uid="{00000000-0005-0000-0000-0000B9090000}"/>
    <cellStyle name="Comma 2 2 2 8 3 2 3" xfId="2420" xr:uid="{00000000-0005-0000-0000-0000BA090000}"/>
    <cellStyle name="Comma 2 2 2 8 3 2 4" xfId="2421" xr:uid="{00000000-0005-0000-0000-0000BB090000}"/>
    <cellStyle name="Comma 2 2 2 8 3 2 5" xfId="2422" xr:uid="{00000000-0005-0000-0000-0000BC090000}"/>
    <cellStyle name="Comma 2 2 2 8 3 3" xfId="2423" xr:uid="{00000000-0005-0000-0000-0000BD090000}"/>
    <cellStyle name="Comma 2 2 2 8 3 3 2" xfId="2424" xr:uid="{00000000-0005-0000-0000-0000BE090000}"/>
    <cellStyle name="Comma 2 2 2 8 3 3 3" xfId="2425" xr:uid="{00000000-0005-0000-0000-0000BF090000}"/>
    <cellStyle name="Comma 2 2 2 8 3 3 4" xfId="2426" xr:uid="{00000000-0005-0000-0000-0000C0090000}"/>
    <cellStyle name="Comma 2 2 2 8 3 4" xfId="2427" xr:uid="{00000000-0005-0000-0000-0000C1090000}"/>
    <cellStyle name="Comma 2 2 2 8 3 5" xfId="2428" xr:uid="{00000000-0005-0000-0000-0000C2090000}"/>
    <cellStyle name="Comma 2 2 2 8 3 6" xfId="2429" xr:uid="{00000000-0005-0000-0000-0000C3090000}"/>
    <cellStyle name="Comma 2 2 2 8 4" xfId="2430" xr:uid="{00000000-0005-0000-0000-0000C4090000}"/>
    <cellStyle name="Comma 2 2 2 8 5" xfId="2431" xr:uid="{00000000-0005-0000-0000-0000C5090000}"/>
    <cellStyle name="Comma 2 2 2 8 5 2" xfId="2432" xr:uid="{00000000-0005-0000-0000-0000C6090000}"/>
    <cellStyle name="Comma 2 2 2 8 5 2 2" xfId="2433" xr:uid="{00000000-0005-0000-0000-0000C7090000}"/>
    <cellStyle name="Comma 2 2 2 8 5 2 3" xfId="2434" xr:uid="{00000000-0005-0000-0000-0000C8090000}"/>
    <cellStyle name="Comma 2 2 2 8 5 2 4" xfId="2435" xr:uid="{00000000-0005-0000-0000-0000C9090000}"/>
    <cellStyle name="Comma 2 2 2 8 5 3" xfId="2436" xr:uid="{00000000-0005-0000-0000-0000CA090000}"/>
    <cellStyle name="Comma 2 2 2 8 5 4" xfId="2437" xr:uid="{00000000-0005-0000-0000-0000CB090000}"/>
    <cellStyle name="Comma 2 2 2 8 5 5" xfId="2438" xr:uid="{00000000-0005-0000-0000-0000CC090000}"/>
    <cellStyle name="Comma 2 2 2 8 6" xfId="2439" xr:uid="{00000000-0005-0000-0000-0000CD090000}"/>
    <cellStyle name="Comma 2 2 2 8 6 2" xfId="2440" xr:uid="{00000000-0005-0000-0000-0000CE090000}"/>
    <cellStyle name="Comma 2 2 2 8 6 3" xfId="2441" xr:uid="{00000000-0005-0000-0000-0000CF090000}"/>
    <cellStyle name="Comma 2 2 2 8 6 4" xfId="2442" xr:uid="{00000000-0005-0000-0000-0000D0090000}"/>
    <cellStyle name="Comma 2 2 2 8 7" xfId="2443" xr:uid="{00000000-0005-0000-0000-0000D1090000}"/>
    <cellStyle name="Comma 2 2 2 8 8" xfId="2444" xr:uid="{00000000-0005-0000-0000-0000D2090000}"/>
    <cellStyle name="Comma 2 2 2 8 9" xfId="2445" xr:uid="{00000000-0005-0000-0000-0000D3090000}"/>
    <cellStyle name="Comma 2 2 2 9" xfId="2446" xr:uid="{00000000-0005-0000-0000-0000D4090000}"/>
    <cellStyle name="Comma 2 2 2 9 2" xfId="2447" xr:uid="{00000000-0005-0000-0000-0000D5090000}"/>
    <cellStyle name="Comma 2 2 2 9 3" xfId="2448" xr:uid="{00000000-0005-0000-0000-0000D6090000}"/>
    <cellStyle name="Comma 2 2 2 9 3 2" xfId="2449" xr:uid="{00000000-0005-0000-0000-0000D7090000}"/>
    <cellStyle name="Comma 2 2 2 9 3 2 2" xfId="2450" xr:uid="{00000000-0005-0000-0000-0000D8090000}"/>
    <cellStyle name="Comma 2 2 2 9 3 2 3" xfId="2451" xr:uid="{00000000-0005-0000-0000-0000D9090000}"/>
    <cellStyle name="Comma 2 2 2 9 3 2 4" xfId="2452" xr:uid="{00000000-0005-0000-0000-0000DA090000}"/>
    <cellStyle name="Comma 2 2 2 9 3 3" xfId="2453" xr:uid="{00000000-0005-0000-0000-0000DB090000}"/>
    <cellStyle name="Comma 2 2 2 9 3 4" xfId="2454" xr:uid="{00000000-0005-0000-0000-0000DC090000}"/>
    <cellStyle name="Comma 2 2 2 9 3 5" xfId="2455" xr:uid="{00000000-0005-0000-0000-0000DD090000}"/>
    <cellStyle name="Comma 2 2 2 9 4" xfId="2456" xr:uid="{00000000-0005-0000-0000-0000DE090000}"/>
    <cellStyle name="Comma 2 2 2 9 4 2" xfId="2457" xr:uid="{00000000-0005-0000-0000-0000DF090000}"/>
    <cellStyle name="Comma 2 2 2 9 4 3" xfId="2458" xr:uid="{00000000-0005-0000-0000-0000E0090000}"/>
    <cellStyle name="Comma 2 2 2 9 4 4" xfId="2459" xr:uid="{00000000-0005-0000-0000-0000E1090000}"/>
    <cellStyle name="Comma 2 2 2 9 5" xfId="2460" xr:uid="{00000000-0005-0000-0000-0000E2090000}"/>
    <cellStyle name="Comma 2 2 2 9 6" xfId="2461" xr:uid="{00000000-0005-0000-0000-0000E3090000}"/>
    <cellStyle name="Comma 2 2 2 9 7" xfId="2462" xr:uid="{00000000-0005-0000-0000-0000E4090000}"/>
    <cellStyle name="Comma 2 2 20" xfId="2463" xr:uid="{00000000-0005-0000-0000-0000E5090000}"/>
    <cellStyle name="Comma 2 2 20 2" xfId="2464" xr:uid="{00000000-0005-0000-0000-0000E6090000}"/>
    <cellStyle name="Comma 2 2 20 3" xfId="2465" xr:uid="{00000000-0005-0000-0000-0000E7090000}"/>
    <cellStyle name="Comma 2 2 20 4" xfId="2466" xr:uid="{00000000-0005-0000-0000-0000E8090000}"/>
    <cellStyle name="Comma 2 2 21" xfId="2467" xr:uid="{00000000-0005-0000-0000-0000E9090000}"/>
    <cellStyle name="Comma 2 2 22" xfId="2468" xr:uid="{00000000-0005-0000-0000-0000EA090000}"/>
    <cellStyle name="Comma 2 2 23" xfId="2469" xr:uid="{00000000-0005-0000-0000-0000EB090000}"/>
    <cellStyle name="Comma 2 2 3" xfId="2470" xr:uid="{00000000-0005-0000-0000-0000EC090000}"/>
    <cellStyle name="Comma 2 2 3 10" xfId="2471" xr:uid="{00000000-0005-0000-0000-0000ED090000}"/>
    <cellStyle name="Comma 2 2 3 10 2" xfId="2472" xr:uid="{00000000-0005-0000-0000-0000EE090000}"/>
    <cellStyle name="Comma 2 2 3 10 2 2" xfId="2473" xr:uid="{00000000-0005-0000-0000-0000EF090000}"/>
    <cellStyle name="Comma 2 2 3 10 2 3" xfId="2474" xr:uid="{00000000-0005-0000-0000-0000F0090000}"/>
    <cellStyle name="Comma 2 2 3 10 2 4" xfId="2475" xr:uid="{00000000-0005-0000-0000-0000F1090000}"/>
    <cellStyle name="Comma 2 2 3 11" xfId="2476" xr:uid="{00000000-0005-0000-0000-0000F2090000}"/>
    <cellStyle name="Comma 2 2 3 11 2" xfId="2477" xr:uid="{00000000-0005-0000-0000-0000F3090000}"/>
    <cellStyle name="Comma 2 2 3 11 2 2" xfId="2478" xr:uid="{00000000-0005-0000-0000-0000F4090000}"/>
    <cellStyle name="Comma 2 2 3 11 2 3" xfId="2479" xr:uid="{00000000-0005-0000-0000-0000F5090000}"/>
    <cellStyle name="Comma 2 2 3 11 2 4" xfId="2480" xr:uid="{00000000-0005-0000-0000-0000F6090000}"/>
    <cellStyle name="Comma 2 2 3 12" xfId="2481" xr:uid="{00000000-0005-0000-0000-0000F7090000}"/>
    <cellStyle name="Comma 2 2 3 12 2" xfId="2482" xr:uid="{00000000-0005-0000-0000-0000F8090000}"/>
    <cellStyle name="Comma 2 2 3 12 2 2" xfId="2483" xr:uid="{00000000-0005-0000-0000-0000F9090000}"/>
    <cellStyle name="Comma 2 2 3 12 2 3" xfId="2484" xr:uid="{00000000-0005-0000-0000-0000FA090000}"/>
    <cellStyle name="Comma 2 2 3 12 2 4" xfId="2485" xr:uid="{00000000-0005-0000-0000-0000FB090000}"/>
    <cellStyle name="Comma 2 2 3 13" xfId="2486" xr:uid="{00000000-0005-0000-0000-0000FC090000}"/>
    <cellStyle name="Comma 2 2 3 13 2" xfId="2487" xr:uid="{00000000-0005-0000-0000-0000FD090000}"/>
    <cellStyle name="Comma 2 2 3 13 2 2" xfId="2488" xr:uid="{00000000-0005-0000-0000-0000FE090000}"/>
    <cellStyle name="Comma 2 2 3 13 2 3" xfId="2489" xr:uid="{00000000-0005-0000-0000-0000FF090000}"/>
    <cellStyle name="Comma 2 2 3 13 2 4" xfId="2490" xr:uid="{00000000-0005-0000-0000-0000000A0000}"/>
    <cellStyle name="Comma 2 2 3 14" xfId="2491" xr:uid="{00000000-0005-0000-0000-0000010A0000}"/>
    <cellStyle name="Comma 2 2 3 14 2" xfId="2492" xr:uid="{00000000-0005-0000-0000-0000020A0000}"/>
    <cellStyle name="Comma 2 2 3 14 2 2" xfId="2493" xr:uid="{00000000-0005-0000-0000-0000030A0000}"/>
    <cellStyle name="Comma 2 2 3 14 2 3" xfId="2494" xr:uid="{00000000-0005-0000-0000-0000040A0000}"/>
    <cellStyle name="Comma 2 2 3 14 2 4" xfId="2495" xr:uid="{00000000-0005-0000-0000-0000050A0000}"/>
    <cellStyle name="Comma 2 2 3 15" xfId="2496" xr:uid="{00000000-0005-0000-0000-0000060A0000}"/>
    <cellStyle name="Comma 2 2 3 15 2" xfId="2497" xr:uid="{00000000-0005-0000-0000-0000070A0000}"/>
    <cellStyle name="Comma 2 2 3 15 2 2" xfId="2498" xr:uid="{00000000-0005-0000-0000-0000080A0000}"/>
    <cellStyle name="Comma 2 2 3 15 2 3" xfId="2499" xr:uid="{00000000-0005-0000-0000-0000090A0000}"/>
    <cellStyle name="Comma 2 2 3 15 2 4" xfId="2500" xr:uid="{00000000-0005-0000-0000-00000A0A0000}"/>
    <cellStyle name="Comma 2 2 3 15 3" xfId="2501" xr:uid="{00000000-0005-0000-0000-00000B0A0000}"/>
    <cellStyle name="Comma 2 2 3 15 4" xfId="2502" xr:uid="{00000000-0005-0000-0000-00000C0A0000}"/>
    <cellStyle name="Comma 2 2 3 15 5" xfId="2503" xr:uid="{00000000-0005-0000-0000-00000D0A0000}"/>
    <cellStyle name="Comma 2 2 3 16" xfId="2504" xr:uid="{00000000-0005-0000-0000-00000E0A0000}"/>
    <cellStyle name="Comma 2 2 3 16 2" xfId="2505" xr:uid="{00000000-0005-0000-0000-00000F0A0000}"/>
    <cellStyle name="Comma 2 2 3 16 3" xfId="2506" xr:uid="{00000000-0005-0000-0000-0000100A0000}"/>
    <cellStyle name="Comma 2 2 3 16 4" xfId="2507" xr:uid="{00000000-0005-0000-0000-0000110A0000}"/>
    <cellStyle name="Comma 2 2 3 17" xfId="2508" xr:uid="{00000000-0005-0000-0000-0000120A0000}"/>
    <cellStyle name="Comma 2 2 3 17 2" xfId="2509" xr:uid="{00000000-0005-0000-0000-0000130A0000}"/>
    <cellStyle name="Comma 2 2 3 17 3" xfId="2510" xr:uid="{00000000-0005-0000-0000-0000140A0000}"/>
    <cellStyle name="Comma 2 2 3 17 4" xfId="2511" xr:uid="{00000000-0005-0000-0000-0000150A0000}"/>
    <cellStyle name="Comma 2 2 3 18" xfId="2512" xr:uid="{00000000-0005-0000-0000-0000160A0000}"/>
    <cellStyle name="Comma 2 2 3 19" xfId="2513" xr:uid="{00000000-0005-0000-0000-0000170A0000}"/>
    <cellStyle name="Comma 2 2 3 2" xfId="2514" xr:uid="{00000000-0005-0000-0000-0000180A0000}"/>
    <cellStyle name="Comma 2 2 3 2 10" xfId="2515" xr:uid="{00000000-0005-0000-0000-0000190A0000}"/>
    <cellStyle name="Comma 2 2 3 2 2" xfId="2516" xr:uid="{00000000-0005-0000-0000-00001A0A0000}"/>
    <cellStyle name="Comma 2 2 3 2 2 2" xfId="2517" xr:uid="{00000000-0005-0000-0000-00001B0A0000}"/>
    <cellStyle name="Comma 2 2 3 2 2 2 2" xfId="2518" xr:uid="{00000000-0005-0000-0000-00001C0A0000}"/>
    <cellStyle name="Comma 2 2 3 2 2 2 2 2" xfId="2519" xr:uid="{00000000-0005-0000-0000-00001D0A0000}"/>
    <cellStyle name="Comma 2 2 3 2 2 2 2 2 2" xfId="2520" xr:uid="{00000000-0005-0000-0000-00001E0A0000}"/>
    <cellStyle name="Comma 2 2 3 2 2 2 2 2 3" xfId="2521" xr:uid="{00000000-0005-0000-0000-00001F0A0000}"/>
    <cellStyle name="Comma 2 2 3 2 2 2 2 2 4" xfId="2522" xr:uid="{00000000-0005-0000-0000-0000200A0000}"/>
    <cellStyle name="Comma 2 2 3 2 2 2 2 3" xfId="2523" xr:uid="{00000000-0005-0000-0000-0000210A0000}"/>
    <cellStyle name="Comma 2 2 3 2 2 2 2 4" xfId="2524" xr:uid="{00000000-0005-0000-0000-0000220A0000}"/>
    <cellStyle name="Comma 2 2 3 2 2 2 2 5" xfId="2525" xr:uid="{00000000-0005-0000-0000-0000230A0000}"/>
    <cellStyle name="Comma 2 2 3 2 2 2 3" xfId="2526" xr:uid="{00000000-0005-0000-0000-0000240A0000}"/>
    <cellStyle name="Comma 2 2 3 2 2 2 3 2" xfId="2527" xr:uid="{00000000-0005-0000-0000-0000250A0000}"/>
    <cellStyle name="Comma 2 2 3 2 2 2 3 3" xfId="2528" xr:uid="{00000000-0005-0000-0000-0000260A0000}"/>
    <cellStyle name="Comma 2 2 3 2 2 2 3 4" xfId="2529" xr:uid="{00000000-0005-0000-0000-0000270A0000}"/>
    <cellStyle name="Comma 2 2 3 2 2 2 4" xfId="2530" xr:uid="{00000000-0005-0000-0000-0000280A0000}"/>
    <cellStyle name="Comma 2 2 3 2 2 2 5" xfId="2531" xr:uid="{00000000-0005-0000-0000-0000290A0000}"/>
    <cellStyle name="Comma 2 2 3 2 2 2 6" xfId="2532" xr:uid="{00000000-0005-0000-0000-00002A0A0000}"/>
    <cellStyle name="Comma 2 2 3 2 2 3" xfId="2533" xr:uid="{00000000-0005-0000-0000-00002B0A0000}"/>
    <cellStyle name="Comma 2 2 3 2 2 3 2" xfId="2534" xr:uid="{00000000-0005-0000-0000-00002C0A0000}"/>
    <cellStyle name="Comma 2 2 3 2 2 3 2 2" xfId="2535" xr:uid="{00000000-0005-0000-0000-00002D0A0000}"/>
    <cellStyle name="Comma 2 2 3 2 2 3 2 2 2" xfId="2536" xr:uid="{00000000-0005-0000-0000-00002E0A0000}"/>
    <cellStyle name="Comma 2 2 3 2 2 3 2 2 3" xfId="2537" xr:uid="{00000000-0005-0000-0000-00002F0A0000}"/>
    <cellStyle name="Comma 2 2 3 2 2 3 2 2 4" xfId="2538" xr:uid="{00000000-0005-0000-0000-0000300A0000}"/>
    <cellStyle name="Comma 2 2 3 2 2 3 2 3" xfId="2539" xr:uid="{00000000-0005-0000-0000-0000310A0000}"/>
    <cellStyle name="Comma 2 2 3 2 2 3 2 4" xfId="2540" xr:uid="{00000000-0005-0000-0000-0000320A0000}"/>
    <cellStyle name="Comma 2 2 3 2 2 3 2 5" xfId="2541" xr:uid="{00000000-0005-0000-0000-0000330A0000}"/>
    <cellStyle name="Comma 2 2 3 2 2 3 3" xfId="2542" xr:uid="{00000000-0005-0000-0000-0000340A0000}"/>
    <cellStyle name="Comma 2 2 3 2 2 3 3 2" xfId="2543" xr:uid="{00000000-0005-0000-0000-0000350A0000}"/>
    <cellStyle name="Comma 2 2 3 2 2 3 3 3" xfId="2544" xr:uid="{00000000-0005-0000-0000-0000360A0000}"/>
    <cellStyle name="Comma 2 2 3 2 2 3 3 4" xfId="2545" xr:uid="{00000000-0005-0000-0000-0000370A0000}"/>
    <cellStyle name="Comma 2 2 3 2 2 3 4" xfId="2546" xr:uid="{00000000-0005-0000-0000-0000380A0000}"/>
    <cellStyle name="Comma 2 2 3 2 2 3 5" xfId="2547" xr:uid="{00000000-0005-0000-0000-0000390A0000}"/>
    <cellStyle name="Comma 2 2 3 2 2 3 6" xfId="2548" xr:uid="{00000000-0005-0000-0000-00003A0A0000}"/>
    <cellStyle name="Comma 2 2 3 2 2 4" xfId="2549" xr:uid="{00000000-0005-0000-0000-00003B0A0000}"/>
    <cellStyle name="Comma 2 2 3 2 2 4 2" xfId="2550" xr:uid="{00000000-0005-0000-0000-00003C0A0000}"/>
    <cellStyle name="Comma 2 2 3 2 2 4 2 2" xfId="2551" xr:uid="{00000000-0005-0000-0000-00003D0A0000}"/>
    <cellStyle name="Comma 2 2 3 2 2 4 2 3" xfId="2552" xr:uid="{00000000-0005-0000-0000-00003E0A0000}"/>
    <cellStyle name="Comma 2 2 3 2 2 4 2 4" xfId="2553" xr:uid="{00000000-0005-0000-0000-00003F0A0000}"/>
    <cellStyle name="Comma 2 2 3 2 2 4 3" xfId="2554" xr:uid="{00000000-0005-0000-0000-0000400A0000}"/>
    <cellStyle name="Comma 2 2 3 2 2 4 4" xfId="2555" xr:uid="{00000000-0005-0000-0000-0000410A0000}"/>
    <cellStyle name="Comma 2 2 3 2 2 4 5" xfId="2556" xr:uid="{00000000-0005-0000-0000-0000420A0000}"/>
    <cellStyle name="Comma 2 2 3 2 2 5" xfId="2557" xr:uid="{00000000-0005-0000-0000-0000430A0000}"/>
    <cellStyle name="Comma 2 2 3 2 2 5 2" xfId="2558" xr:uid="{00000000-0005-0000-0000-0000440A0000}"/>
    <cellStyle name="Comma 2 2 3 2 2 5 3" xfId="2559" xr:uid="{00000000-0005-0000-0000-0000450A0000}"/>
    <cellStyle name="Comma 2 2 3 2 2 5 4" xfId="2560" xr:uid="{00000000-0005-0000-0000-0000460A0000}"/>
    <cellStyle name="Comma 2 2 3 2 2 6" xfId="2561" xr:uid="{00000000-0005-0000-0000-0000470A0000}"/>
    <cellStyle name="Comma 2 2 3 2 2 7" xfId="2562" xr:uid="{00000000-0005-0000-0000-0000480A0000}"/>
    <cellStyle name="Comma 2 2 3 2 2 8" xfId="2563" xr:uid="{00000000-0005-0000-0000-0000490A0000}"/>
    <cellStyle name="Comma 2 2 3 2 3" xfId="2564" xr:uid="{00000000-0005-0000-0000-00004A0A0000}"/>
    <cellStyle name="Comma 2 2 3 2 3 2" xfId="2565" xr:uid="{00000000-0005-0000-0000-00004B0A0000}"/>
    <cellStyle name="Comma 2 2 3 2 3 2 2" xfId="2566" xr:uid="{00000000-0005-0000-0000-00004C0A0000}"/>
    <cellStyle name="Comma 2 2 3 2 3 2 2 2" xfId="2567" xr:uid="{00000000-0005-0000-0000-00004D0A0000}"/>
    <cellStyle name="Comma 2 2 3 2 3 2 2 3" xfId="2568" xr:uid="{00000000-0005-0000-0000-00004E0A0000}"/>
    <cellStyle name="Comma 2 2 3 2 3 2 2 4" xfId="2569" xr:uid="{00000000-0005-0000-0000-00004F0A0000}"/>
    <cellStyle name="Comma 2 2 3 2 3 2 3" xfId="2570" xr:uid="{00000000-0005-0000-0000-0000500A0000}"/>
    <cellStyle name="Comma 2 2 3 2 3 2 4" xfId="2571" xr:uid="{00000000-0005-0000-0000-0000510A0000}"/>
    <cellStyle name="Comma 2 2 3 2 3 2 5" xfId="2572" xr:uid="{00000000-0005-0000-0000-0000520A0000}"/>
    <cellStyle name="Comma 2 2 3 2 3 3" xfId="2573" xr:uid="{00000000-0005-0000-0000-0000530A0000}"/>
    <cellStyle name="Comma 2 2 3 2 3 3 2" xfId="2574" xr:uid="{00000000-0005-0000-0000-0000540A0000}"/>
    <cellStyle name="Comma 2 2 3 2 3 3 3" xfId="2575" xr:uid="{00000000-0005-0000-0000-0000550A0000}"/>
    <cellStyle name="Comma 2 2 3 2 3 3 4" xfId="2576" xr:uid="{00000000-0005-0000-0000-0000560A0000}"/>
    <cellStyle name="Comma 2 2 3 2 3 4" xfId="2577" xr:uid="{00000000-0005-0000-0000-0000570A0000}"/>
    <cellStyle name="Comma 2 2 3 2 3 4 2" xfId="2578" xr:uid="{00000000-0005-0000-0000-0000580A0000}"/>
    <cellStyle name="Comma 2 2 3 2 3 4 3" xfId="2579" xr:uid="{00000000-0005-0000-0000-0000590A0000}"/>
    <cellStyle name="Comma 2 2 3 2 3 4 4" xfId="2580" xr:uid="{00000000-0005-0000-0000-00005A0A0000}"/>
    <cellStyle name="Comma 2 2 3 2 3 5" xfId="2581" xr:uid="{00000000-0005-0000-0000-00005B0A0000}"/>
    <cellStyle name="Comma 2 2 3 2 3 6" xfId="2582" xr:uid="{00000000-0005-0000-0000-00005C0A0000}"/>
    <cellStyle name="Comma 2 2 3 2 3 7" xfId="2583" xr:uid="{00000000-0005-0000-0000-00005D0A0000}"/>
    <cellStyle name="Comma 2 2 3 2 4" xfId="2584" xr:uid="{00000000-0005-0000-0000-00005E0A0000}"/>
    <cellStyle name="Comma 2 2 3 2 4 2" xfId="2585" xr:uid="{00000000-0005-0000-0000-00005F0A0000}"/>
    <cellStyle name="Comma 2 2 3 2 4 2 2" xfId="2586" xr:uid="{00000000-0005-0000-0000-0000600A0000}"/>
    <cellStyle name="Comma 2 2 3 2 4 2 2 2" xfId="2587" xr:uid="{00000000-0005-0000-0000-0000610A0000}"/>
    <cellStyle name="Comma 2 2 3 2 4 2 2 3" xfId="2588" xr:uid="{00000000-0005-0000-0000-0000620A0000}"/>
    <cellStyle name="Comma 2 2 3 2 4 2 2 4" xfId="2589" xr:uid="{00000000-0005-0000-0000-0000630A0000}"/>
    <cellStyle name="Comma 2 2 3 2 4 2 3" xfId="2590" xr:uid="{00000000-0005-0000-0000-0000640A0000}"/>
    <cellStyle name="Comma 2 2 3 2 4 2 4" xfId="2591" xr:uid="{00000000-0005-0000-0000-0000650A0000}"/>
    <cellStyle name="Comma 2 2 3 2 4 2 5" xfId="2592" xr:uid="{00000000-0005-0000-0000-0000660A0000}"/>
    <cellStyle name="Comma 2 2 3 2 4 3" xfId="2593" xr:uid="{00000000-0005-0000-0000-0000670A0000}"/>
    <cellStyle name="Comma 2 2 3 2 4 3 2" xfId="2594" xr:uid="{00000000-0005-0000-0000-0000680A0000}"/>
    <cellStyle name="Comma 2 2 3 2 4 3 3" xfId="2595" xr:uid="{00000000-0005-0000-0000-0000690A0000}"/>
    <cellStyle name="Comma 2 2 3 2 4 3 4" xfId="2596" xr:uid="{00000000-0005-0000-0000-00006A0A0000}"/>
    <cellStyle name="Comma 2 2 3 2 4 4" xfId="2597" xr:uid="{00000000-0005-0000-0000-00006B0A0000}"/>
    <cellStyle name="Comma 2 2 3 2 4 4 2" xfId="2598" xr:uid="{00000000-0005-0000-0000-00006C0A0000}"/>
    <cellStyle name="Comma 2 2 3 2 4 4 3" xfId="2599" xr:uid="{00000000-0005-0000-0000-00006D0A0000}"/>
    <cellStyle name="Comma 2 2 3 2 4 4 4" xfId="2600" xr:uid="{00000000-0005-0000-0000-00006E0A0000}"/>
    <cellStyle name="Comma 2 2 3 2 4 5" xfId="2601" xr:uid="{00000000-0005-0000-0000-00006F0A0000}"/>
    <cellStyle name="Comma 2 2 3 2 4 6" xfId="2602" xr:uid="{00000000-0005-0000-0000-0000700A0000}"/>
    <cellStyle name="Comma 2 2 3 2 4 7" xfId="2603" xr:uid="{00000000-0005-0000-0000-0000710A0000}"/>
    <cellStyle name="Comma 2 2 3 2 5" xfId="2604" xr:uid="{00000000-0005-0000-0000-0000720A0000}"/>
    <cellStyle name="Comma 2 2 3 2 6" xfId="2605" xr:uid="{00000000-0005-0000-0000-0000730A0000}"/>
    <cellStyle name="Comma 2 2 3 2 6 2" xfId="2606" xr:uid="{00000000-0005-0000-0000-0000740A0000}"/>
    <cellStyle name="Comma 2 2 3 2 6 2 2" xfId="2607" xr:uid="{00000000-0005-0000-0000-0000750A0000}"/>
    <cellStyle name="Comma 2 2 3 2 6 2 3" xfId="2608" xr:uid="{00000000-0005-0000-0000-0000760A0000}"/>
    <cellStyle name="Comma 2 2 3 2 6 2 4" xfId="2609" xr:uid="{00000000-0005-0000-0000-0000770A0000}"/>
    <cellStyle name="Comma 2 2 3 2 6 3" xfId="2610" xr:uid="{00000000-0005-0000-0000-0000780A0000}"/>
    <cellStyle name="Comma 2 2 3 2 6 4" xfId="2611" xr:uid="{00000000-0005-0000-0000-0000790A0000}"/>
    <cellStyle name="Comma 2 2 3 2 6 5" xfId="2612" xr:uid="{00000000-0005-0000-0000-00007A0A0000}"/>
    <cellStyle name="Comma 2 2 3 2 7" xfId="2613" xr:uid="{00000000-0005-0000-0000-00007B0A0000}"/>
    <cellStyle name="Comma 2 2 3 2 7 2" xfId="2614" xr:uid="{00000000-0005-0000-0000-00007C0A0000}"/>
    <cellStyle name="Comma 2 2 3 2 7 3" xfId="2615" xr:uid="{00000000-0005-0000-0000-00007D0A0000}"/>
    <cellStyle name="Comma 2 2 3 2 7 4" xfId="2616" xr:uid="{00000000-0005-0000-0000-00007E0A0000}"/>
    <cellStyle name="Comma 2 2 3 2 8" xfId="2617" xr:uid="{00000000-0005-0000-0000-00007F0A0000}"/>
    <cellStyle name="Comma 2 2 3 2 9" xfId="2618" xr:uid="{00000000-0005-0000-0000-0000800A0000}"/>
    <cellStyle name="Comma 2 2 3 20" xfId="2619" xr:uid="{00000000-0005-0000-0000-0000810A0000}"/>
    <cellStyle name="Comma 2 2 3 3" xfId="2620" xr:uid="{00000000-0005-0000-0000-0000820A0000}"/>
    <cellStyle name="Comma 2 2 3 3 10" xfId="2621" xr:uid="{00000000-0005-0000-0000-0000830A0000}"/>
    <cellStyle name="Comma 2 2 3 3 2" xfId="2622" xr:uid="{00000000-0005-0000-0000-0000840A0000}"/>
    <cellStyle name="Comma 2 2 3 3 2 2" xfId="2623" xr:uid="{00000000-0005-0000-0000-0000850A0000}"/>
    <cellStyle name="Comma 2 2 3 3 2 2 2" xfId="2624" xr:uid="{00000000-0005-0000-0000-0000860A0000}"/>
    <cellStyle name="Comma 2 2 3 3 2 2 2 2" xfId="2625" xr:uid="{00000000-0005-0000-0000-0000870A0000}"/>
    <cellStyle name="Comma 2 2 3 3 2 2 2 2 2" xfId="2626" xr:uid="{00000000-0005-0000-0000-0000880A0000}"/>
    <cellStyle name="Comma 2 2 3 3 2 2 2 2 3" xfId="2627" xr:uid="{00000000-0005-0000-0000-0000890A0000}"/>
    <cellStyle name="Comma 2 2 3 3 2 2 2 2 4" xfId="2628" xr:uid="{00000000-0005-0000-0000-00008A0A0000}"/>
    <cellStyle name="Comma 2 2 3 3 2 2 2 3" xfId="2629" xr:uid="{00000000-0005-0000-0000-00008B0A0000}"/>
    <cellStyle name="Comma 2 2 3 3 2 2 2 4" xfId="2630" xr:uid="{00000000-0005-0000-0000-00008C0A0000}"/>
    <cellStyle name="Comma 2 2 3 3 2 2 2 5" xfId="2631" xr:uid="{00000000-0005-0000-0000-00008D0A0000}"/>
    <cellStyle name="Comma 2 2 3 3 2 2 3" xfId="2632" xr:uid="{00000000-0005-0000-0000-00008E0A0000}"/>
    <cellStyle name="Comma 2 2 3 3 2 2 3 2" xfId="2633" xr:uid="{00000000-0005-0000-0000-00008F0A0000}"/>
    <cellStyle name="Comma 2 2 3 3 2 2 3 3" xfId="2634" xr:uid="{00000000-0005-0000-0000-0000900A0000}"/>
    <cellStyle name="Comma 2 2 3 3 2 2 3 4" xfId="2635" xr:uid="{00000000-0005-0000-0000-0000910A0000}"/>
    <cellStyle name="Comma 2 2 3 3 2 2 4" xfId="2636" xr:uid="{00000000-0005-0000-0000-0000920A0000}"/>
    <cellStyle name="Comma 2 2 3 3 2 2 5" xfId="2637" xr:uid="{00000000-0005-0000-0000-0000930A0000}"/>
    <cellStyle name="Comma 2 2 3 3 2 2 6" xfId="2638" xr:uid="{00000000-0005-0000-0000-0000940A0000}"/>
    <cellStyle name="Comma 2 2 3 3 2 3" xfId="2639" xr:uid="{00000000-0005-0000-0000-0000950A0000}"/>
    <cellStyle name="Comma 2 2 3 3 2 3 2" xfId="2640" xr:uid="{00000000-0005-0000-0000-0000960A0000}"/>
    <cellStyle name="Comma 2 2 3 3 2 3 2 2" xfId="2641" xr:uid="{00000000-0005-0000-0000-0000970A0000}"/>
    <cellStyle name="Comma 2 2 3 3 2 3 2 2 2" xfId="2642" xr:uid="{00000000-0005-0000-0000-0000980A0000}"/>
    <cellStyle name="Comma 2 2 3 3 2 3 2 2 3" xfId="2643" xr:uid="{00000000-0005-0000-0000-0000990A0000}"/>
    <cellStyle name="Comma 2 2 3 3 2 3 2 2 4" xfId="2644" xr:uid="{00000000-0005-0000-0000-00009A0A0000}"/>
    <cellStyle name="Comma 2 2 3 3 2 3 2 3" xfId="2645" xr:uid="{00000000-0005-0000-0000-00009B0A0000}"/>
    <cellStyle name="Comma 2 2 3 3 2 3 2 4" xfId="2646" xr:uid="{00000000-0005-0000-0000-00009C0A0000}"/>
    <cellStyle name="Comma 2 2 3 3 2 3 2 5" xfId="2647" xr:uid="{00000000-0005-0000-0000-00009D0A0000}"/>
    <cellStyle name="Comma 2 2 3 3 2 3 3" xfId="2648" xr:uid="{00000000-0005-0000-0000-00009E0A0000}"/>
    <cellStyle name="Comma 2 2 3 3 2 3 3 2" xfId="2649" xr:uid="{00000000-0005-0000-0000-00009F0A0000}"/>
    <cellStyle name="Comma 2 2 3 3 2 3 3 3" xfId="2650" xr:uid="{00000000-0005-0000-0000-0000A00A0000}"/>
    <cellStyle name="Comma 2 2 3 3 2 3 3 4" xfId="2651" xr:uid="{00000000-0005-0000-0000-0000A10A0000}"/>
    <cellStyle name="Comma 2 2 3 3 2 3 4" xfId="2652" xr:uid="{00000000-0005-0000-0000-0000A20A0000}"/>
    <cellStyle name="Comma 2 2 3 3 2 3 5" xfId="2653" xr:uid="{00000000-0005-0000-0000-0000A30A0000}"/>
    <cellStyle name="Comma 2 2 3 3 2 3 6" xfId="2654" xr:uid="{00000000-0005-0000-0000-0000A40A0000}"/>
    <cellStyle name="Comma 2 2 3 3 2 4" xfId="2655" xr:uid="{00000000-0005-0000-0000-0000A50A0000}"/>
    <cellStyle name="Comma 2 2 3 3 2 4 2" xfId="2656" xr:uid="{00000000-0005-0000-0000-0000A60A0000}"/>
    <cellStyle name="Comma 2 2 3 3 2 4 2 2" xfId="2657" xr:uid="{00000000-0005-0000-0000-0000A70A0000}"/>
    <cellStyle name="Comma 2 2 3 3 2 4 2 3" xfId="2658" xr:uid="{00000000-0005-0000-0000-0000A80A0000}"/>
    <cellStyle name="Comma 2 2 3 3 2 4 2 4" xfId="2659" xr:uid="{00000000-0005-0000-0000-0000A90A0000}"/>
    <cellStyle name="Comma 2 2 3 3 2 4 3" xfId="2660" xr:uid="{00000000-0005-0000-0000-0000AA0A0000}"/>
    <cellStyle name="Comma 2 2 3 3 2 4 4" xfId="2661" xr:uid="{00000000-0005-0000-0000-0000AB0A0000}"/>
    <cellStyle name="Comma 2 2 3 3 2 4 5" xfId="2662" xr:uid="{00000000-0005-0000-0000-0000AC0A0000}"/>
    <cellStyle name="Comma 2 2 3 3 2 5" xfId="2663" xr:uid="{00000000-0005-0000-0000-0000AD0A0000}"/>
    <cellStyle name="Comma 2 2 3 3 2 5 2" xfId="2664" xr:uid="{00000000-0005-0000-0000-0000AE0A0000}"/>
    <cellStyle name="Comma 2 2 3 3 2 5 3" xfId="2665" xr:uid="{00000000-0005-0000-0000-0000AF0A0000}"/>
    <cellStyle name="Comma 2 2 3 3 2 5 4" xfId="2666" xr:uid="{00000000-0005-0000-0000-0000B00A0000}"/>
    <cellStyle name="Comma 2 2 3 3 2 6" xfId="2667" xr:uid="{00000000-0005-0000-0000-0000B10A0000}"/>
    <cellStyle name="Comma 2 2 3 3 2 7" xfId="2668" xr:uid="{00000000-0005-0000-0000-0000B20A0000}"/>
    <cellStyle name="Comma 2 2 3 3 2 8" xfId="2669" xr:uid="{00000000-0005-0000-0000-0000B30A0000}"/>
    <cellStyle name="Comma 2 2 3 3 3" xfId="2670" xr:uid="{00000000-0005-0000-0000-0000B40A0000}"/>
    <cellStyle name="Comma 2 2 3 3 3 2" xfId="2671" xr:uid="{00000000-0005-0000-0000-0000B50A0000}"/>
    <cellStyle name="Comma 2 2 3 3 3 2 2" xfId="2672" xr:uid="{00000000-0005-0000-0000-0000B60A0000}"/>
    <cellStyle name="Comma 2 2 3 3 3 2 2 2" xfId="2673" xr:uid="{00000000-0005-0000-0000-0000B70A0000}"/>
    <cellStyle name="Comma 2 2 3 3 3 2 2 3" xfId="2674" xr:uid="{00000000-0005-0000-0000-0000B80A0000}"/>
    <cellStyle name="Comma 2 2 3 3 3 2 2 4" xfId="2675" xr:uid="{00000000-0005-0000-0000-0000B90A0000}"/>
    <cellStyle name="Comma 2 2 3 3 3 2 3" xfId="2676" xr:uid="{00000000-0005-0000-0000-0000BA0A0000}"/>
    <cellStyle name="Comma 2 2 3 3 3 2 4" xfId="2677" xr:uid="{00000000-0005-0000-0000-0000BB0A0000}"/>
    <cellStyle name="Comma 2 2 3 3 3 2 5" xfId="2678" xr:uid="{00000000-0005-0000-0000-0000BC0A0000}"/>
    <cellStyle name="Comma 2 2 3 3 3 3" xfId="2679" xr:uid="{00000000-0005-0000-0000-0000BD0A0000}"/>
    <cellStyle name="Comma 2 2 3 3 3 3 2" xfId="2680" xr:uid="{00000000-0005-0000-0000-0000BE0A0000}"/>
    <cellStyle name="Comma 2 2 3 3 3 3 3" xfId="2681" xr:uid="{00000000-0005-0000-0000-0000BF0A0000}"/>
    <cellStyle name="Comma 2 2 3 3 3 3 4" xfId="2682" xr:uid="{00000000-0005-0000-0000-0000C00A0000}"/>
    <cellStyle name="Comma 2 2 3 3 3 4" xfId="2683" xr:uid="{00000000-0005-0000-0000-0000C10A0000}"/>
    <cellStyle name="Comma 2 2 3 3 3 5" xfId="2684" xr:uid="{00000000-0005-0000-0000-0000C20A0000}"/>
    <cellStyle name="Comma 2 2 3 3 3 6" xfId="2685" xr:uid="{00000000-0005-0000-0000-0000C30A0000}"/>
    <cellStyle name="Comma 2 2 3 3 4" xfId="2686" xr:uid="{00000000-0005-0000-0000-0000C40A0000}"/>
    <cellStyle name="Comma 2 2 3 3 4 2" xfId="2687" xr:uid="{00000000-0005-0000-0000-0000C50A0000}"/>
    <cellStyle name="Comma 2 2 3 3 4 2 2" xfId="2688" xr:uid="{00000000-0005-0000-0000-0000C60A0000}"/>
    <cellStyle name="Comma 2 2 3 3 4 2 2 2" xfId="2689" xr:uid="{00000000-0005-0000-0000-0000C70A0000}"/>
    <cellStyle name="Comma 2 2 3 3 4 2 2 3" xfId="2690" xr:uid="{00000000-0005-0000-0000-0000C80A0000}"/>
    <cellStyle name="Comma 2 2 3 3 4 2 2 4" xfId="2691" xr:uid="{00000000-0005-0000-0000-0000C90A0000}"/>
    <cellStyle name="Comma 2 2 3 3 4 2 3" xfId="2692" xr:uid="{00000000-0005-0000-0000-0000CA0A0000}"/>
    <cellStyle name="Comma 2 2 3 3 4 2 4" xfId="2693" xr:uid="{00000000-0005-0000-0000-0000CB0A0000}"/>
    <cellStyle name="Comma 2 2 3 3 4 2 5" xfId="2694" xr:uid="{00000000-0005-0000-0000-0000CC0A0000}"/>
    <cellStyle name="Comma 2 2 3 3 4 3" xfId="2695" xr:uid="{00000000-0005-0000-0000-0000CD0A0000}"/>
    <cellStyle name="Comma 2 2 3 3 4 3 2" xfId="2696" xr:uid="{00000000-0005-0000-0000-0000CE0A0000}"/>
    <cellStyle name="Comma 2 2 3 3 4 3 3" xfId="2697" xr:uid="{00000000-0005-0000-0000-0000CF0A0000}"/>
    <cellStyle name="Comma 2 2 3 3 4 3 4" xfId="2698" xr:uid="{00000000-0005-0000-0000-0000D00A0000}"/>
    <cellStyle name="Comma 2 2 3 3 4 4" xfId="2699" xr:uid="{00000000-0005-0000-0000-0000D10A0000}"/>
    <cellStyle name="Comma 2 2 3 3 4 5" xfId="2700" xr:uid="{00000000-0005-0000-0000-0000D20A0000}"/>
    <cellStyle name="Comma 2 2 3 3 4 6" xfId="2701" xr:uid="{00000000-0005-0000-0000-0000D30A0000}"/>
    <cellStyle name="Comma 2 2 3 3 5" xfId="2702" xr:uid="{00000000-0005-0000-0000-0000D40A0000}"/>
    <cellStyle name="Comma 2 2 3 3 6" xfId="2703" xr:uid="{00000000-0005-0000-0000-0000D50A0000}"/>
    <cellStyle name="Comma 2 2 3 3 6 2" xfId="2704" xr:uid="{00000000-0005-0000-0000-0000D60A0000}"/>
    <cellStyle name="Comma 2 2 3 3 6 2 2" xfId="2705" xr:uid="{00000000-0005-0000-0000-0000D70A0000}"/>
    <cellStyle name="Comma 2 2 3 3 6 2 3" xfId="2706" xr:uid="{00000000-0005-0000-0000-0000D80A0000}"/>
    <cellStyle name="Comma 2 2 3 3 6 2 4" xfId="2707" xr:uid="{00000000-0005-0000-0000-0000D90A0000}"/>
    <cellStyle name="Comma 2 2 3 3 6 3" xfId="2708" xr:uid="{00000000-0005-0000-0000-0000DA0A0000}"/>
    <cellStyle name="Comma 2 2 3 3 6 4" xfId="2709" xr:uid="{00000000-0005-0000-0000-0000DB0A0000}"/>
    <cellStyle name="Comma 2 2 3 3 6 5" xfId="2710" xr:uid="{00000000-0005-0000-0000-0000DC0A0000}"/>
    <cellStyle name="Comma 2 2 3 3 7" xfId="2711" xr:uid="{00000000-0005-0000-0000-0000DD0A0000}"/>
    <cellStyle name="Comma 2 2 3 3 7 2" xfId="2712" xr:uid="{00000000-0005-0000-0000-0000DE0A0000}"/>
    <cellStyle name="Comma 2 2 3 3 7 3" xfId="2713" xr:uid="{00000000-0005-0000-0000-0000DF0A0000}"/>
    <cellStyle name="Comma 2 2 3 3 7 4" xfId="2714" xr:uid="{00000000-0005-0000-0000-0000E00A0000}"/>
    <cellStyle name="Comma 2 2 3 3 8" xfId="2715" xr:uid="{00000000-0005-0000-0000-0000E10A0000}"/>
    <cellStyle name="Comma 2 2 3 3 9" xfId="2716" xr:uid="{00000000-0005-0000-0000-0000E20A0000}"/>
    <cellStyle name="Comma 2 2 3 4" xfId="2717" xr:uid="{00000000-0005-0000-0000-0000E30A0000}"/>
    <cellStyle name="Comma 2 2 3 4 2" xfId="2718" xr:uid="{00000000-0005-0000-0000-0000E40A0000}"/>
    <cellStyle name="Comma 2 2 3 4 2 2" xfId="2719" xr:uid="{00000000-0005-0000-0000-0000E50A0000}"/>
    <cellStyle name="Comma 2 2 3 4 2 3" xfId="2720" xr:uid="{00000000-0005-0000-0000-0000E60A0000}"/>
    <cellStyle name="Comma 2 2 3 4 2 4" xfId="2721" xr:uid="{00000000-0005-0000-0000-0000E70A0000}"/>
    <cellStyle name="Comma 2 2 3 5" xfId="2722" xr:uid="{00000000-0005-0000-0000-0000E80A0000}"/>
    <cellStyle name="Comma 2 2 3 5 10" xfId="2723" xr:uid="{00000000-0005-0000-0000-0000E90A0000}"/>
    <cellStyle name="Comma 2 2 3 5 2" xfId="2724" xr:uid="{00000000-0005-0000-0000-0000EA0A0000}"/>
    <cellStyle name="Comma 2 2 3 5 2 2" xfId="2725" xr:uid="{00000000-0005-0000-0000-0000EB0A0000}"/>
    <cellStyle name="Comma 2 2 3 5 2 2 2" xfId="2726" xr:uid="{00000000-0005-0000-0000-0000EC0A0000}"/>
    <cellStyle name="Comma 2 2 3 5 2 2 2 2" xfId="2727" xr:uid="{00000000-0005-0000-0000-0000ED0A0000}"/>
    <cellStyle name="Comma 2 2 3 5 2 2 2 2 2" xfId="2728" xr:uid="{00000000-0005-0000-0000-0000EE0A0000}"/>
    <cellStyle name="Comma 2 2 3 5 2 2 2 2 3" xfId="2729" xr:uid="{00000000-0005-0000-0000-0000EF0A0000}"/>
    <cellStyle name="Comma 2 2 3 5 2 2 2 2 4" xfId="2730" xr:uid="{00000000-0005-0000-0000-0000F00A0000}"/>
    <cellStyle name="Comma 2 2 3 5 2 2 2 3" xfId="2731" xr:uid="{00000000-0005-0000-0000-0000F10A0000}"/>
    <cellStyle name="Comma 2 2 3 5 2 2 2 4" xfId="2732" xr:uid="{00000000-0005-0000-0000-0000F20A0000}"/>
    <cellStyle name="Comma 2 2 3 5 2 2 2 5" xfId="2733" xr:uid="{00000000-0005-0000-0000-0000F30A0000}"/>
    <cellStyle name="Comma 2 2 3 5 2 2 3" xfId="2734" xr:uid="{00000000-0005-0000-0000-0000F40A0000}"/>
    <cellStyle name="Comma 2 2 3 5 2 2 3 2" xfId="2735" xr:uid="{00000000-0005-0000-0000-0000F50A0000}"/>
    <cellStyle name="Comma 2 2 3 5 2 2 3 3" xfId="2736" xr:uid="{00000000-0005-0000-0000-0000F60A0000}"/>
    <cellStyle name="Comma 2 2 3 5 2 2 3 4" xfId="2737" xr:uid="{00000000-0005-0000-0000-0000F70A0000}"/>
    <cellStyle name="Comma 2 2 3 5 2 2 4" xfId="2738" xr:uid="{00000000-0005-0000-0000-0000F80A0000}"/>
    <cellStyle name="Comma 2 2 3 5 2 2 5" xfId="2739" xr:uid="{00000000-0005-0000-0000-0000F90A0000}"/>
    <cellStyle name="Comma 2 2 3 5 2 2 6" xfId="2740" xr:uid="{00000000-0005-0000-0000-0000FA0A0000}"/>
    <cellStyle name="Comma 2 2 3 5 2 3" xfId="2741" xr:uid="{00000000-0005-0000-0000-0000FB0A0000}"/>
    <cellStyle name="Comma 2 2 3 5 2 3 2" xfId="2742" xr:uid="{00000000-0005-0000-0000-0000FC0A0000}"/>
    <cellStyle name="Comma 2 2 3 5 2 3 2 2" xfId="2743" xr:uid="{00000000-0005-0000-0000-0000FD0A0000}"/>
    <cellStyle name="Comma 2 2 3 5 2 3 2 2 2" xfId="2744" xr:uid="{00000000-0005-0000-0000-0000FE0A0000}"/>
    <cellStyle name="Comma 2 2 3 5 2 3 2 2 3" xfId="2745" xr:uid="{00000000-0005-0000-0000-0000FF0A0000}"/>
    <cellStyle name="Comma 2 2 3 5 2 3 2 2 4" xfId="2746" xr:uid="{00000000-0005-0000-0000-0000000B0000}"/>
    <cellStyle name="Comma 2 2 3 5 2 3 2 3" xfId="2747" xr:uid="{00000000-0005-0000-0000-0000010B0000}"/>
    <cellStyle name="Comma 2 2 3 5 2 3 2 4" xfId="2748" xr:uid="{00000000-0005-0000-0000-0000020B0000}"/>
    <cellStyle name="Comma 2 2 3 5 2 3 2 5" xfId="2749" xr:uid="{00000000-0005-0000-0000-0000030B0000}"/>
    <cellStyle name="Comma 2 2 3 5 2 3 3" xfId="2750" xr:uid="{00000000-0005-0000-0000-0000040B0000}"/>
    <cellStyle name="Comma 2 2 3 5 2 3 3 2" xfId="2751" xr:uid="{00000000-0005-0000-0000-0000050B0000}"/>
    <cellStyle name="Comma 2 2 3 5 2 3 3 3" xfId="2752" xr:uid="{00000000-0005-0000-0000-0000060B0000}"/>
    <cellStyle name="Comma 2 2 3 5 2 3 3 4" xfId="2753" xr:uid="{00000000-0005-0000-0000-0000070B0000}"/>
    <cellStyle name="Comma 2 2 3 5 2 3 4" xfId="2754" xr:uid="{00000000-0005-0000-0000-0000080B0000}"/>
    <cellStyle name="Comma 2 2 3 5 2 3 5" xfId="2755" xr:uid="{00000000-0005-0000-0000-0000090B0000}"/>
    <cellStyle name="Comma 2 2 3 5 2 3 6" xfId="2756" xr:uid="{00000000-0005-0000-0000-00000A0B0000}"/>
    <cellStyle name="Comma 2 2 3 5 2 4" xfId="2757" xr:uid="{00000000-0005-0000-0000-00000B0B0000}"/>
    <cellStyle name="Comma 2 2 3 5 2 4 2" xfId="2758" xr:uid="{00000000-0005-0000-0000-00000C0B0000}"/>
    <cellStyle name="Comma 2 2 3 5 2 4 2 2" xfId="2759" xr:uid="{00000000-0005-0000-0000-00000D0B0000}"/>
    <cellStyle name="Comma 2 2 3 5 2 4 2 3" xfId="2760" xr:uid="{00000000-0005-0000-0000-00000E0B0000}"/>
    <cellStyle name="Comma 2 2 3 5 2 4 2 4" xfId="2761" xr:uid="{00000000-0005-0000-0000-00000F0B0000}"/>
    <cellStyle name="Comma 2 2 3 5 2 4 3" xfId="2762" xr:uid="{00000000-0005-0000-0000-0000100B0000}"/>
    <cellStyle name="Comma 2 2 3 5 2 4 4" xfId="2763" xr:uid="{00000000-0005-0000-0000-0000110B0000}"/>
    <cellStyle name="Comma 2 2 3 5 2 4 5" xfId="2764" xr:uid="{00000000-0005-0000-0000-0000120B0000}"/>
    <cellStyle name="Comma 2 2 3 5 2 5" xfId="2765" xr:uid="{00000000-0005-0000-0000-0000130B0000}"/>
    <cellStyle name="Comma 2 2 3 5 2 5 2" xfId="2766" xr:uid="{00000000-0005-0000-0000-0000140B0000}"/>
    <cellStyle name="Comma 2 2 3 5 2 5 3" xfId="2767" xr:uid="{00000000-0005-0000-0000-0000150B0000}"/>
    <cellStyle name="Comma 2 2 3 5 2 5 4" xfId="2768" xr:uid="{00000000-0005-0000-0000-0000160B0000}"/>
    <cellStyle name="Comma 2 2 3 5 2 6" xfId="2769" xr:uid="{00000000-0005-0000-0000-0000170B0000}"/>
    <cellStyle name="Comma 2 2 3 5 2 7" xfId="2770" xr:uid="{00000000-0005-0000-0000-0000180B0000}"/>
    <cellStyle name="Comma 2 2 3 5 2 8" xfId="2771" xr:uid="{00000000-0005-0000-0000-0000190B0000}"/>
    <cellStyle name="Comma 2 2 3 5 3" xfId="2772" xr:uid="{00000000-0005-0000-0000-00001A0B0000}"/>
    <cellStyle name="Comma 2 2 3 5 3 2" xfId="2773" xr:uid="{00000000-0005-0000-0000-00001B0B0000}"/>
    <cellStyle name="Comma 2 2 3 5 3 2 2" xfId="2774" xr:uid="{00000000-0005-0000-0000-00001C0B0000}"/>
    <cellStyle name="Comma 2 2 3 5 3 2 2 2" xfId="2775" xr:uid="{00000000-0005-0000-0000-00001D0B0000}"/>
    <cellStyle name="Comma 2 2 3 5 3 2 2 3" xfId="2776" xr:uid="{00000000-0005-0000-0000-00001E0B0000}"/>
    <cellStyle name="Comma 2 2 3 5 3 2 2 4" xfId="2777" xr:uid="{00000000-0005-0000-0000-00001F0B0000}"/>
    <cellStyle name="Comma 2 2 3 5 3 2 3" xfId="2778" xr:uid="{00000000-0005-0000-0000-0000200B0000}"/>
    <cellStyle name="Comma 2 2 3 5 3 2 4" xfId="2779" xr:uid="{00000000-0005-0000-0000-0000210B0000}"/>
    <cellStyle name="Comma 2 2 3 5 3 2 5" xfId="2780" xr:uid="{00000000-0005-0000-0000-0000220B0000}"/>
    <cellStyle name="Comma 2 2 3 5 3 3" xfId="2781" xr:uid="{00000000-0005-0000-0000-0000230B0000}"/>
    <cellStyle name="Comma 2 2 3 5 3 3 2" xfId="2782" xr:uid="{00000000-0005-0000-0000-0000240B0000}"/>
    <cellStyle name="Comma 2 2 3 5 3 3 3" xfId="2783" xr:uid="{00000000-0005-0000-0000-0000250B0000}"/>
    <cellStyle name="Comma 2 2 3 5 3 3 4" xfId="2784" xr:uid="{00000000-0005-0000-0000-0000260B0000}"/>
    <cellStyle name="Comma 2 2 3 5 3 4" xfId="2785" xr:uid="{00000000-0005-0000-0000-0000270B0000}"/>
    <cellStyle name="Comma 2 2 3 5 3 5" xfId="2786" xr:uid="{00000000-0005-0000-0000-0000280B0000}"/>
    <cellStyle name="Comma 2 2 3 5 3 6" xfId="2787" xr:uid="{00000000-0005-0000-0000-0000290B0000}"/>
    <cellStyle name="Comma 2 2 3 5 4" xfId="2788" xr:uid="{00000000-0005-0000-0000-00002A0B0000}"/>
    <cellStyle name="Comma 2 2 3 5 4 2" xfId="2789" xr:uid="{00000000-0005-0000-0000-00002B0B0000}"/>
    <cellStyle name="Comma 2 2 3 5 4 2 2" xfId="2790" xr:uid="{00000000-0005-0000-0000-00002C0B0000}"/>
    <cellStyle name="Comma 2 2 3 5 4 2 2 2" xfId="2791" xr:uid="{00000000-0005-0000-0000-00002D0B0000}"/>
    <cellStyle name="Comma 2 2 3 5 4 2 2 3" xfId="2792" xr:uid="{00000000-0005-0000-0000-00002E0B0000}"/>
    <cellStyle name="Comma 2 2 3 5 4 2 2 4" xfId="2793" xr:uid="{00000000-0005-0000-0000-00002F0B0000}"/>
    <cellStyle name="Comma 2 2 3 5 4 2 3" xfId="2794" xr:uid="{00000000-0005-0000-0000-0000300B0000}"/>
    <cellStyle name="Comma 2 2 3 5 4 2 4" xfId="2795" xr:uid="{00000000-0005-0000-0000-0000310B0000}"/>
    <cellStyle name="Comma 2 2 3 5 4 2 5" xfId="2796" xr:uid="{00000000-0005-0000-0000-0000320B0000}"/>
    <cellStyle name="Comma 2 2 3 5 4 3" xfId="2797" xr:uid="{00000000-0005-0000-0000-0000330B0000}"/>
    <cellStyle name="Comma 2 2 3 5 4 3 2" xfId="2798" xr:uid="{00000000-0005-0000-0000-0000340B0000}"/>
    <cellStyle name="Comma 2 2 3 5 4 3 3" xfId="2799" xr:uid="{00000000-0005-0000-0000-0000350B0000}"/>
    <cellStyle name="Comma 2 2 3 5 4 3 4" xfId="2800" xr:uid="{00000000-0005-0000-0000-0000360B0000}"/>
    <cellStyle name="Comma 2 2 3 5 4 4" xfId="2801" xr:uid="{00000000-0005-0000-0000-0000370B0000}"/>
    <cellStyle name="Comma 2 2 3 5 4 5" xfId="2802" xr:uid="{00000000-0005-0000-0000-0000380B0000}"/>
    <cellStyle name="Comma 2 2 3 5 4 6" xfId="2803" xr:uid="{00000000-0005-0000-0000-0000390B0000}"/>
    <cellStyle name="Comma 2 2 3 5 5" xfId="2804" xr:uid="{00000000-0005-0000-0000-00003A0B0000}"/>
    <cellStyle name="Comma 2 2 3 5 6" xfId="2805" xr:uid="{00000000-0005-0000-0000-00003B0B0000}"/>
    <cellStyle name="Comma 2 2 3 5 6 2" xfId="2806" xr:uid="{00000000-0005-0000-0000-00003C0B0000}"/>
    <cellStyle name="Comma 2 2 3 5 6 2 2" xfId="2807" xr:uid="{00000000-0005-0000-0000-00003D0B0000}"/>
    <cellStyle name="Comma 2 2 3 5 6 2 3" xfId="2808" xr:uid="{00000000-0005-0000-0000-00003E0B0000}"/>
    <cellStyle name="Comma 2 2 3 5 6 2 4" xfId="2809" xr:uid="{00000000-0005-0000-0000-00003F0B0000}"/>
    <cellStyle name="Comma 2 2 3 5 6 3" xfId="2810" xr:uid="{00000000-0005-0000-0000-0000400B0000}"/>
    <cellStyle name="Comma 2 2 3 5 6 4" xfId="2811" xr:uid="{00000000-0005-0000-0000-0000410B0000}"/>
    <cellStyle name="Comma 2 2 3 5 6 5" xfId="2812" xr:uid="{00000000-0005-0000-0000-0000420B0000}"/>
    <cellStyle name="Comma 2 2 3 5 7" xfId="2813" xr:uid="{00000000-0005-0000-0000-0000430B0000}"/>
    <cellStyle name="Comma 2 2 3 5 7 2" xfId="2814" xr:uid="{00000000-0005-0000-0000-0000440B0000}"/>
    <cellStyle name="Comma 2 2 3 5 7 3" xfId="2815" xr:uid="{00000000-0005-0000-0000-0000450B0000}"/>
    <cellStyle name="Comma 2 2 3 5 7 4" xfId="2816" xr:uid="{00000000-0005-0000-0000-0000460B0000}"/>
    <cellStyle name="Comma 2 2 3 5 8" xfId="2817" xr:uid="{00000000-0005-0000-0000-0000470B0000}"/>
    <cellStyle name="Comma 2 2 3 5 9" xfId="2818" xr:uid="{00000000-0005-0000-0000-0000480B0000}"/>
    <cellStyle name="Comma 2 2 3 6" xfId="2819" xr:uid="{00000000-0005-0000-0000-0000490B0000}"/>
    <cellStyle name="Comma 2 2 3 6 2" xfId="2820" xr:uid="{00000000-0005-0000-0000-00004A0B0000}"/>
    <cellStyle name="Comma 2 2 3 6 2 2" xfId="2821" xr:uid="{00000000-0005-0000-0000-00004B0B0000}"/>
    <cellStyle name="Comma 2 2 3 6 2 2 2" xfId="2822" xr:uid="{00000000-0005-0000-0000-00004C0B0000}"/>
    <cellStyle name="Comma 2 2 3 6 2 2 2 2" xfId="2823" xr:uid="{00000000-0005-0000-0000-00004D0B0000}"/>
    <cellStyle name="Comma 2 2 3 6 2 2 2 3" xfId="2824" xr:uid="{00000000-0005-0000-0000-00004E0B0000}"/>
    <cellStyle name="Comma 2 2 3 6 2 2 2 4" xfId="2825" xr:uid="{00000000-0005-0000-0000-00004F0B0000}"/>
    <cellStyle name="Comma 2 2 3 6 2 2 3" xfId="2826" xr:uid="{00000000-0005-0000-0000-0000500B0000}"/>
    <cellStyle name="Comma 2 2 3 6 2 2 4" xfId="2827" xr:uid="{00000000-0005-0000-0000-0000510B0000}"/>
    <cellStyle name="Comma 2 2 3 6 2 2 5" xfId="2828" xr:uid="{00000000-0005-0000-0000-0000520B0000}"/>
    <cellStyle name="Comma 2 2 3 6 2 3" xfId="2829" xr:uid="{00000000-0005-0000-0000-0000530B0000}"/>
    <cellStyle name="Comma 2 2 3 6 2 3 2" xfId="2830" xr:uid="{00000000-0005-0000-0000-0000540B0000}"/>
    <cellStyle name="Comma 2 2 3 6 2 3 3" xfId="2831" xr:uid="{00000000-0005-0000-0000-0000550B0000}"/>
    <cellStyle name="Comma 2 2 3 6 2 3 4" xfId="2832" xr:uid="{00000000-0005-0000-0000-0000560B0000}"/>
    <cellStyle name="Comma 2 2 3 6 2 4" xfId="2833" xr:uid="{00000000-0005-0000-0000-0000570B0000}"/>
    <cellStyle name="Comma 2 2 3 6 2 5" xfId="2834" xr:uid="{00000000-0005-0000-0000-0000580B0000}"/>
    <cellStyle name="Comma 2 2 3 6 2 6" xfId="2835" xr:uid="{00000000-0005-0000-0000-0000590B0000}"/>
    <cellStyle name="Comma 2 2 3 6 3" xfId="2836" xr:uid="{00000000-0005-0000-0000-00005A0B0000}"/>
    <cellStyle name="Comma 2 2 3 6 3 2" xfId="2837" xr:uid="{00000000-0005-0000-0000-00005B0B0000}"/>
    <cellStyle name="Comma 2 2 3 6 3 2 2" xfId="2838" xr:uid="{00000000-0005-0000-0000-00005C0B0000}"/>
    <cellStyle name="Comma 2 2 3 6 3 2 2 2" xfId="2839" xr:uid="{00000000-0005-0000-0000-00005D0B0000}"/>
    <cellStyle name="Comma 2 2 3 6 3 2 2 3" xfId="2840" xr:uid="{00000000-0005-0000-0000-00005E0B0000}"/>
    <cellStyle name="Comma 2 2 3 6 3 2 2 4" xfId="2841" xr:uid="{00000000-0005-0000-0000-00005F0B0000}"/>
    <cellStyle name="Comma 2 2 3 6 3 2 3" xfId="2842" xr:uid="{00000000-0005-0000-0000-0000600B0000}"/>
    <cellStyle name="Comma 2 2 3 6 3 2 4" xfId="2843" xr:uid="{00000000-0005-0000-0000-0000610B0000}"/>
    <cellStyle name="Comma 2 2 3 6 3 2 5" xfId="2844" xr:uid="{00000000-0005-0000-0000-0000620B0000}"/>
    <cellStyle name="Comma 2 2 3 6 3 3" xfId="2845" xr:uid="{00000000-0005-0000-0000-0000630B0000}"/>
    <cellStyle name="Comma 2 2 3 6 3 3 2" xfId="2846" xr:uid="{00000000-0005-0000-0000-0000640B0000}"/>
    <cellStyle name="Comma 2 2 3 6 3 3 3" xfId="2847" xr:uid="{00000000-0005-0000-0000-0000650B0000}"/>
    <cellStyle name="Comma 2 2 3 6 3 3 4" xfId="2848" xr:uid="{00000000-0005-0000-0000-0000660B0000}"/>
    <cellStyle name="Comma 2 2 3 6 3 4" xfId="2849" xr:uid="{00000000-0005-0000-0000-0000670B0000}"/>
    <cellStyle name="Comma 2 2 3 6 3 5" xfId="2850" xr:uid="{00000000-0005-0000-0000-0000680B0000}"/>
    <cellStyle name="Comma 2 2 3 6 3 6" xfId="2851" xr:uid="{00000000-0005-0000-0000-0000690B0000}"/>
    <cellStyle name="Comma 2 2 3 6 4" xfId="2852" xr:uid="{00000000-0005-0000-0000-00006A0B0000}"/>
    <cellStyle name="Comma 2 2 3 6 5" xfId="2853" xr:uid="{00000000-0005-0000-0000-00006B0B0000}"/>
    <cellStyle name="Comma 2 2 3 6 5 2" xfId="2854" xr:uid="{00000000-0005-0000-0000-00006C0B0000}"/>
    <cellStyle name="Comma 2 2 3 6 5 2 2" xfId="2855" xr:uid="{00000000-0005-0000-0000-00006D0B0000}"/>
    <cellStyle name="Comma 2 2 3 6 5 2 3" xfId="2856" xr:uid="{00000000-0005-0000-0000-00006E0B0000}"/>
    <cellStyle name="Comma 2 2 3 6 5 2 4" xfId="2857" xr:uid="{00000000-0005-0000-0000-00006F0B0000}"/>
    <cellStyle name="Comma 2 2 3 6 5 3" xfId="2858" xr:uid="{00000000-0005-0000-0000-0000700B0000}"/>
    <cellStyle name="Comma 2 2 3 6 5 4" xfId="2859" xr:uid="{00000000-0005-0000-0000-0000710B0000}"/>
    <cellStyle name="Comma 2 2 3 6 5 5" xfId="2860" xr:uid="{00000000-0005-0000-0000-0000720B0000}"/>
    <cellStyle name="Comma 2 2 3 6 6" xfId="2861" xr:uid="{00000000-0005-0000-0000-0000730B0000}"/>
    <cellStyle name="Comma 2 2 3 6 6 2" xfId="2862" xr:uid="{00000000-0005-0000-0000-0000740B0000}"/>
    <cellStyle name="Comma 2 2 3 6 6 3" xfId="2863" xr:uid="{00000000-0005-0000-0000-0000750B0000}"/>
    <cellStyle name="Comma 2 2 3 6 6 4" xfId="2864" xr:uid="{00000000-0005-0000-0000-0000760B0000}"/>
    <cellStyle name="Comma 2 2 3 6 7" xfId="2865" xr:uid="{00000000-0005-0000-0000-0000770B0000}"/>
    <cellStyle name="Comma 2 2 3 6 8" xfId="2866" xr:uid="{00000000-0005-0000-0000-0000780B0000}"/>
    <cellStyle name="Comma 2 2 3 6 9" xfId="2867" xr:uid="{00000000-0005-0000-0000-0000790B0000}"/>
    <cellStyle name="Comma 2 2 3 7" xfId="2868" xr:uid="{00000000-0005-0000-0000-00007A0B0000}"/>
    <cellStyle name="Comma 2 2 3 7 2" xfId="2869" xr:uid="{00000000-0005-0000-0000-00007B0B0000}"/>
    <cellStyle name="Comma 2 2 3 7 2 2" xfId="2870" xr:uid="{00000000-0005-0000-0000-00007C0B0000}"/>
    <cellStyle name="Comma 2 2 3 7 2 2 2" xfId="2871" xr:uid="{00000000-0005-0000-0000-00007D0B0000}"/>
    <cellStyle name="Comma 2 2 3 7 2 2 2 2" xfId="2872" xr:uid="{00000000-0005-0000-0000-00007E0B0000}"/>
    <cellStyle name="Comma 2 2 3 7 2 2 2 3" xfId="2873" xr:uid="{00000000-0005-0000-0000-00007F0B0000}"/>
    <cellStyle name="Comma 2 2 3 7 2 2 2 4" xfId="2874" xr:uid="{00000000-0005-0000-0000-0000800B0000}"/>
    <cellStyle name="Comma 2 2 3 7 2 2 3" xfId="2875" xr:uid="{00000000-0005-0000-0000-0000810B0000}"/>
    <cellStyle name="Comma 2 2 3 7 2 2 4" xfId="2876" xr:uid="{00000000-0005-0000-0000-0000820B0000}"/>
    <cellStyle name="Comma 2 2 3 7 2 2 5" xfId="2877" xr:uid="{00000000-0005-0000-0000-0000830B0000}"/>
    <cellStyle name="Comma 2 2 3 7 2 3" xfId="2878" xr:uid="{00000000-0005-0000-0000-0000840B0000}"/>
    <cellStyle name="Comma 2 2 3 7 2 3 2" xfId="2879" xr:uid="{00000000-0005-0000-0000-0000850B0000}"/>
    <cellStyle name="Comma 2 2 3 7 2 3 3" xfId="2880" xr:uid="{00000000-0005-0000-0000-0000860B0000}"/>
    <cellStyle name="Comma 2 2 3 7 2 3 4" xfId="2881" xr:uid="{00000000-0005-0000-0000-0000870B0000}"/>
    <cellStyle name="Comma 2 2 3 7 2 4" xfId="2882" xr:uid="{00000000-0005-0000-0000-0000880B0000}"/>
    <cellStyle name="Comma 2 2 3 7 2 5" xfId="2883" xr:uid="{00000000-0005-0000-0000-0000890B0000}"/>
    <cellStyle name="Comma 2 2 3 7 2 6" xfId="2884" xr:uid="{00000000-0005-0000-0000-00008A0B0000}"/>
    <cellStyle name="Comma 2 2 3 7 3" xfId="2885" xr:uid="{00000000-0005-0000-0000-00008B0B0000}"/>
    <cellStyle name="Comma 2 2 3 7 3 2" xfId="2886" xr:uid="{00000000-0005-0000-0000-00008C0B0000}"/>
    <cellStyle name="Comma 2 2 3 7 3 2 2" xfId="2887" xr:uid="{00000000-0005-0000-0000-00008D0B0000}"/>
    <cellStyle name="Comma 2 2 3 7 3 2 2 2" xfId="2888" xr:uid="{00000000-0005-0000-0000-00008E0B0000}"/>
    <cellStyle name="Comma 2 2 3 7 3 2 2 3" xfId="2889" xr:uid="{00000000-0005-0000-0000-00008F0B0000}"/>
    <cellStyle name="Comma 2 2 3 7 3 2 2 4" xfId="2890" xr:uid="{00000000-0005-0000-0000-0000900B0000}"/>
    <cellStyle name="Comma 2 2 3 7 3 2 3" xfId="2891" xr:uid="{00000000-0005-0000-0000-0000910B0000}"/>
    <cellStyle name="Comma 2 2 3 7 3 2 4" xfId="2892" xr:uid="{00000000-0005-0000-0000-0000920B0000}"/>
    <cellStyle name="Comma 2 2 3 7 3 2 5" xfId="2893" xr:uid="{00000000-0005-0000-0000-0000930B0000}"/>
    <cellStyle name="Comma 2 2 3 7 3 3" xfId="2894" xr:uid="{00000000-0005-0000-0000-0000940B0000}"/>
    <cellStyle name="Comma 2 2 3 7 3 3 2" xfId="2895" xr:uid="{00000000-0005-0000-0000-0000950B0000}"/>
    <cellStyle name="Comma 2 2 3 7 3 3 3" xfId="2896" xr:uid="{00000000-0005-0000-0000-0000960B0000}"/>
    <cellStyle name="Comma 2 2 3 7 3 3 4" xfId="2897" xr:uid="{00000000-0005-0000-0000-0000970B0000}"/>
    <cellStyle name="Comma 2 2 3 7 3 4" xfId="2898" xr:uid="{00000000-0005-0000-0000-0000980B0000}"/>
    <cellStyle name="Comma 2 2 3 7 3 5" xfId="2899" xr:uid="{00000000-0005-0000-0000-0000990B0000}"/>
    <cellStyle name="Comma 2 2 3 7 3 6" xfId="2900" xr:uid="{00000000-0005-0000-0000-00009A0B0000}"/>
    <cellStyle name="Comma 2 2 3 7 4" xfId="2901" xr:uid="{00000000-0005-0000-0000-00009B0B0000}"/>
    <cellStyle name="Comma 2 2 3 7 5" xfId="2902" xr:uid="{00000000-0005-0000-0000-00009C0B0000}"/>
    <cellStyle name="Comma 2 2 3 7 5 2" xfId="2903" xr:uid="{00000000-0005-0000-0000-00009D0B0000}"/>
    <cellStyle name="Comma 2 2 3 7 5 2 2" xfId="2904" xr:uid="{00000000-0005-0000-0000-00009E0B0000}"/>
    <cellStyle name="Comma 2 2 3 7 5 2 3" xfId="2905" xr:uid="{00000000-0005-0000-0000-00009F0B0000}"/>
    <cellStyle name="Comma 2 2 3 7 5 2 4" xfId="2906" xr:uid="{00000000-0005-0000-0000-0000A00B0000}"/>
    <cellStyle name="Comma 2 2 3 7 5 3" xfId="2907" xr:uid="{00000000-0005-0000-0000-0000A10B0000}"/>
    <cellStyle name="Comma 2 2 3 7 5 4" xfId="2908" xr:uid="{00000000-0005-0000-0000-0000A20B0000}"/>
    <cellStyle name="Comma 2 2 3 7 5 5" xfId="2909" xr:uid="{00000000-0005-0000-0000-0000A30B0000}"/>
    <cellStyle name="Comma 2 2 3 7 6" xfId="2910" xr:uid="{00000000-0005-0000-0000-0000A40B0000}"/>
    <cellStyle name="Comma 2 2 3 7 6 2" xfId="2911" xr:uid="{00000000-0005-0000-0000-0000A50B0000}"/>
    <cellStyle name="Comma 2 2 3 7 6 3" xfId="2912" xr:uid="{00000000-0005-0000-0000-0000A60B0000}"/>
    <cellStyle name="Comma 2 2 3 7 6 4" xfId="2913" xr:uid="{00000000-0005-0000-0000-0000A70B0000}"/>
    <cellStyle name="Comma 2 2 3 7 7" xfId="2914" xr:uid="{00000000-0005-0000-0000-0000A80B0000}"/>
    <cellStyle name="Comma 2 2 3 7 8" xfId="2915" xr:uid="{00000000-0005-0000-0000-0000A90B0000}"/>
    <cellStyle name="Comma 2 2 3 7 9" xfId="2916" xr:uid="{00000000-0005-0000-0000-0000AA0B0000}"/>
    <cellStyle name="Comma 2 2 3 8" xfId="2917" xr:uid="{00000000-0005-0000-0000-0000AB0B0000}"/>
    <cellStyle name="Comma 2 2 3 8 2" xfId="2918" xr:uid="{00000000-0005-0000-0000-0000AC0B0000}"/>
    <cellStyle name="Comma 2 2 3 8 3" xfId="2919" xr:uid="{00000000-0005-0000-0000-0000AD0B0000}"/>
    <cellStyle name="Comma 2 2 3 8 3 2" xfId="2920" xr:uid="{00000000-0005-0000-0000-0000AE0B0000}"/>
    <cellStyle name="Comma 2 2 3 8 3 2 2" xfId="2921" xr:uid="{00000000-0005-0000-0000-0000AF0B0000}"/>
    <cellStyle name="Comma 2 2 3 8 3 2 3" xfId="2922" xr:uid="{00000000-0005-0000-0000-0000B00B0000}"/>
    <cellStyle name="Comma 2 2 3 8 3 2 4" xfId="2923" xr:uid="{00000000-0005-0000-0000-0000B10B0000}"/>
    <cellStyle name="Comma 2 2 3 8 3 3" xfId="2924" xr:uid="{00000000-0005-0000-0000-0000B20B0000}"/>
    <cellStyle name="Comma 2 2 3 8 3 4" xfId="2925" xr:uid="{00000000-0005-0000-0000-0000B30B0000}"/>
    <cellStyle name="Comma 2 2 3 8 3 5" xfId="2926" xr:uid="{00000000-0005-0000-0000-0000B40B0000}"/>
    <cellStyle name="Comma 2 2 3 8 4" xfId="2927" xr:uid="{00000000-0005-0000-0000-0000B50B0000}"/>
    <cellStyle name="Comma 2 2 3 8 4 2" xfId="2928" xr:uid="{00000000-0005-0000-0000-0000B60B0000}"/>
    <cellStyle name="Comma 2 2 3 8 4 3" xfId="2929" xr:uid="{00000000-0005-0000-0000-0000B70B0000}"/>
    <cellStyle name="Comma 2 2 3 8 4 4" xfId="2930" xr:uid="{00000000-0005-0000-0000-0000B80B0000}"/>
    <cellStyle name="Comma 2 2 3 8 5" xfId="2931" xr:uid="{00000000-0005-0000-0000-0000B90B0000}"/>
    <cellStyle name="Comma 2 2 3 8 6" xfId="2932" xr:uid="{00000000-0005-0000-0000-0000BA0B0000}"/>
    <cellStyle name="Comma 2 2 3 8 7" xfId="2933" xr:uid="{00000000-0005-0000-0000-0000BB0B0000}"/>
    <cellStyle name="Comma 2 2 3 9" xfId="2934" xr:uid="{00000000-0005-0000-0000-0000BC0B0000}"/>
    <cellStyle name="Comma 2 2 3 9 2" xfId="2935" xr:uid="{00000000-0005-0000-0000-0000BD0B0000}"/>
    <cellStyle name="Comma 2 2 3 9 3" xfId="2936" xr:uid="{00000000-0005-0000-0000-0000BE0B0000}"/>
    <cellStyle name="Comma 2 2 3 9 3 2" xfId="2937" xr:uid="{00000000-0005-0000-0000-0000BF0B0000}"/>
    <cellStyle name="Comma 2 2 3 9 3 2 2" xfId="2938" xr:uid="{00000000-0005-0000-0000-0000C00B0000}"/>
    <cellStyle name="Comma 2 2 3 9 3 2 3" xfId="2939" xr:uid="{00000000-0005-0000-0000-0000C10B0000}"/>
    <cellStyle name="Comma 2 2 3 9 3 2 4" xfId="2940" xr:uid="{00000000-0005-0000-0000-0000C20B0000}"/>
    <cellStyle name="Comma 2 2 3 9 3 3" xfId="2941" xr:uid="{00000000-0005-0000-0000-0000C30B0000}"/>
    <cellStyle name="Comma 2 2 3 9 3 4" xfId="2942" xr:uid="{00000000-0005-0000-0000-0000C40B0000}"/>
    <cellStyle name="Comma 2 2 3 9 3 5" xfId="2943" xr:uid="{00000000-0005-0000-0000-0000C50B0000}"/>
    <cellStyle name="Comma 2 2 3 9 4" xfId="2944" xr:uid="{00000000-0005-0000-0000-0000C60B0000}"/>
    <cellStyle name="Comma 2 2 3 9 4 2" xfId="2945" xr:uid="{00000000-0005-0000-0000-0000C70B0000}"/>
    <cellStyle name="Comma 2 2 3 9 4 3" xfId="2946" xr:uid="{00000000-0005-0000-0000-0000C80B0000}"/>
    <cellStyle name="Comma 2 2 3 9 4 4" xfId="2947" xr:uid="{00000000-0005-0000-0000-0000C90B0000}"/>
    <cellStyle name="Comma 2 2 3 9 5" xfId="2948" xr:uid="{00000000-0005-0000-0000-0000CA0B0000}"/>
    <cellStyle name="Comma 2 2 3 9 6" xfId="2949" xr:uid="{00000000-0005-0000-0000-0000CB0B0000}"/>
    <cellStyle name="Comma 2 2 3 9 7" xfId="2950" xr:uid="{00000000-0005-0000-0000-0000CC0B0000}"/>
    <cellStyle name="Comma 2 2 4" xfId="2951" xr:uid="{00000000-0005-0000-0000-0000CD0B0000}"/>
    <cellStyle name="Comma 2 2 4 10" xfId="2952" xr:uid="{00000000-0005-0000-0000-0000CE0B0000}"/>
    <cellStyle name="Comma 2 2 4 2" xfId="2953" xr:uid="{00000000-0005-0000-0000-0000CF0B0000}"/>
    <cellStyle name="Comma 2 2 4 2 2" xfId="2954" xr:uid="{00000000-0005-0000-0000-0000D00B0000}"/>
    <cellStyle name="Comma 2 2 4 2 2 2" xfId="2955" xr:uid="{00000000-0005-0000-0000-0000D10B0000}"/>
    <cellStyle name="Comma 2 2 4 2 2 2 2" xfId="2956" xr:uid="{00000000-0005-0000-0000-0000D20B0000}"/>
    <cellStyle name="Comma 2 2 4 2 2 2 2 2" xfId="2957" xr:uid="{00000000-0005-0000-0000-0000D30B0000}"/>
    <cellStyle name="Comma 2 2 4 2 2 2 2 3" xfId="2958" xr:uid="{00000000-0005-0000-0000-0000D40B0000}"/>
    <cellStyle name="Comma 2 2 4 2 2 2 2 4" xfId="2959" xr:uid="{00000000-0005-0000-0000-0000D50B0000}"/>
    <cellStyle name="Comma 2 2 4 2 2 2 3" xfId="2960" xr:uid="{00000000-0005-0000-0000-0000D60B0000}"/>
    <cellStyle name="Comma 2 2 4 2 2 2 4" xfId="2961" xr:uid="{00000000-0005-0000-0000-0000D70B0000}"/>
    <cellStyle name="Comma 2 2 4 2 2 2 5" xfId="2962" xr:uid="{00000000-0005-0000-0000-0000D80B0000}"/>
    <cellStyle name="Comma 2 2 4 2 2 3" xfId="2963" xr:uid="{00000000-0005-0000-0000-0000D90B0000}"/>
    <cellStyle name="Comma 2 2 4 2 2 3 2" xfId="2964" xr:uid="{00000000-0005-0000-0000-0000DA0B0000}"/>
    <cellStyle name="Comma 2 2 4 2 2 3 3" xfId="2965" xr:uid="{00000000-0005-0000-0000-0000DB0B0000}"/>
    <cellStyle name="Comma 2 2 4 2 2 3 4" xfId="2966" xr:uid="{00000000-0005-0000-0000-0000DC0B0000}"/>
    <cellStyle name="Comma 2 2 4 2 2 4" xfId="2967" xr:uid="{00000000-0005-0000-0000-0000DD0B0000}"/>
    <cellStyle name="Comma 2 2 4 2 2 4 2" xfId="2968" xr:uid="{00000000-0005-0000-0000-0000DE0B0000}"/>
    <cellStyle name="Comma 2 2 4 2 2 4 3" xfId="2969" xr:uid="{00000000-0005-0000-0000-0000DF0B0000}"/>
    <cellStyle name="Comma 2 2 4 2 2 4 4" xfId="2970" xr:uid="{00000000-0005-0000-0000-0000E00B0000}"/>
    <cellStyle name="Comma 2 2 4 2 2 5" xfId="2971" xr:uid="{00000000-0005-0000-0000-0000E10B0000}"/>
    <cellStyle name="Comma 2 2 4 2 2 6" xfId="2972" xr:uid="{00000000-0005-0000-0000-0000E20B0000}"/>
    <cellStyle name="Comma 2 2 4 2 2 7" xfId="2973" xr:uid="{00000000-0005-0000-0000-0000E30B0000}"/>
    <cellStyle name="Comma 2 2 4 2 3" xfId="2974" xr:uid="{00000000-0005-0000-0000-0000E40B0000}"/>
    <cellStyle name="Comma 2 2 4 2 3 2" xfId="2975" xr:uid="{00000000-0005-0000-0000-0000E50B0000}"/>
    <cellStyle name="Comma 2 2 4 2 3 2 2" xfId="2976" xr:uid="{00000000-0005-0000-0000-0000E60B0000}"/>
    <cellStyle name="Comma 2 2 4 2 3 2 2 2" xfId="2977" xr:uid="{00000000-0005-0000-0000-0000E70B0000}"/>
    <cellStyle name="Comma 2 2 4 2 3 2 2 3" xfId="2978" xr:uid="{00000000-0005-0000-0000-0000E80B0000}"/>
    <cellStyle name="Comma 2 2 4 2 3 2 2 4" xfId="2979" xr:uid="{00000000-0005-0000-0000-0000E90B0000}"/>
    <cellStyle name="Comma 2 2 4 2 3 2 3" xfId="2980" xr:uid="{00000000-0005-0000-0000-0000EA0B0000}"/>
    <cellStyle name="Comma 2 2 4 2 3 2 4" xfId="2981" xr:uid="{00000000-0005-0000-0000-0000EB0B0000}"/>
    <cellStyle name="Comma 2 2 4 2 3 2 5" xfId="2982" xr:uid="{00000000-0005-0000-0000-0000EC0B0000}"/>
    <cellStyle name="Comma 2 2 4 2 3 3" xfId="2983" xr:uid="{00000000-0005-0000-0000-0000ED0B0000}"/>
    <cellStyle name="Comma 2 2 4 2 3 3 2" xfId="2984" xr:uid="{00000000-0005-0000-0000-0000EE0B0000}"/>
    <cellStyle name="Comma 2 2 4 2 3 3 3" xfId="2985" xr:uid="{00000000-0005-0000-0000-0000EF0B0000}"/>
    <cellStyle name="Comma 2 2 4 2 3 3 4" xfId="2986" xr:uid="{00000000-0005-0000-0000-0000F00B0000}"/>
    <cellStyle name="Comma 2 2 4 2 3 4" xfId="2987" xr:uid="{00000000-0005-0000-0000-0000F10B0000}"/>
    <cellStyle name="Comma 2 2 4 2 3 4 2" xfId="2988" xr:uid="{00000000-0005-0000-0000-0000F20B0000}"/>
    <cellStyle name="Comma 2 2 4 2 3 4 3" xfId="2989" xr:uid="{00000000-0005-0000-0000-0000F30B0000}"/>
    <cellStyle name="Comma 2 2 4 2 3 4 4" xfId="2990" xr:uid="{00000000-0005-0000-0000-0000F40B0000}"/>
    <cellStyle name="Comma 2 2 4 2 3 5" xfId="2991" xr:uid="{00000000-0005-0000-0000-0000F50B0000}"/>
    <cellStyle name="Comma 2 2 4 2 3 6" xfId="2992" xr:uid="{00000000-0005-0000-0000-0000F60B0000}"/>
    <cellStyle name="Comma 2 2 4 2 3 7" xfId="2993" xr:uid="{00000000-0005-0000-0000-0000F70B0000}"/>
    <cellStyle name="Comma 2 2 4 2 4" xfId="2994" xr:uid="{00000000-0005-0000-0000-0000F80B0000}"/>
    <cellStyle name="Comma 2 2 4 2 4 2" xfId="2995" xr:uid="{00000000-0005-0000-0000-0000F90B0000}"/>
    <cellStyle name="Comma 2 2 4 2 4 2 2" xfId="2996" xr:uid="{00000000-0005-0000-0000-0000FA0B0000}"/>
    <cellStyle name="Comma 2 2 4 2 4 2 3" xfId="2997" xr:uid="{00000000-0005-0000-0000-0000FB0B0000}"/>
    <cellStyle name="Comma 2 2 4 2 4 2 4" xfId="2998" xr:uid="{00000000-0005-0000-0000-0000FC0B0000}"/>
    <cellStyle name="Comma 2 2 4 2 5" xfId="2999" xr:uid="{00000000-0005-0000-0000-0000FD0B0000}"/>
    <cellStyle name="Comma 2 2 4 2 5 2" xfId="3000" xr:uid="{00000000-0005-0000-0000-0000FE0B0000}"/>
    <cellStyle name="Comma 2 2 4 2 5 2 2" xfId="3001" xr:uid="{00000000-0005-0000-0000-0000FF0B0000}"/>
    <cellStyle name="Comma 2 2 4 2 5 2 3" xfId="3002" xr:uid="{00000000-0005-0000-0000-0000000C0000}"/>
    <cellStyle name="Comma 2 2 4 2 5 2 4" xfId="3003" xr:uid="{00000000-0005-0000-0000-0000010C0000}"/>
    <cellStyle name="Comma 2 2 4 2 5 3" xfId="3004" xr:uid="{00000000-0005-0000-0000-0000020C0000}"/>
    <cellStyle name="Comma 2 2 4 2 5 4" xfId="3005" xr:uid="{00000000-0005-0000-0000-0000030C0000}"/>
    <cellStyle name="Comma 2 2 4 2 5 5" xfId="3006" xr:uid="{00000000-0005-0000-0000-0000040C0000}"/>
    <cellStyle name="Comma 2 2 4 2 6" xfId="3007" xr:uid="{00000000-0005-0000-0000-0000050C0000}"/>
    <cellStyle name="Comma 2 2 4 2 6 2" xfId="3008" xr:uid="{00000000-0005-0000-0000-0000060C0000}"/>
    <cellStyle name="Comma 2 2 4 2 6 3" xfId="3009" xr:uid="{00000000-0005-0000-0000-0000070C0000}"/>
    <cellStyle name="Comma 2 2 4 2 6 4" xfId="3010" xr:uid="{00000000-0005-0000-0000-0000080C0000}"/>
    <cellStyle name="Comma 2 2 4 2 7" xfId="3011" xr:uid="{00000000-0005-0000-0000-0000090C0000}"/>
    <cellStyle name="Comma 2 2 4 2 8" xfId="3012" xr:uid="{00000000-0005-0000-0000-00000A0C0000}"/>
    <cellStyle name="Comma 2 2 4 2 9" xfId="3013" xr:uid="{00000000-0005-0000-0000-00000B0C0000}"/>
    <cellStyle name="Comma 2 2 4 3" xfId="3014" xr:uid="{00000000-0005-0000-0000-00000C0C0000}"/>
    <cellStyle name="Comma 2 2 4 3 2" xfId="3015" xr:uid="{00000000-0005-0000-0000-00000D0C0000}"/>
    <cellStyle name="Comma 2 2 4 3 2 2" xfId="3016" xr:uid="{00000000-0005-0000-0000-00000E0C0000}"/>
    <cellStyle name="Comma 2 2 4 3 2 2 2" xfId="3017" xr:uid="{00000000-0005-0000-0000-00000F0C0000}"/>
    <cellStyle name="Comma 2 2 4 3 2 2 3" xfId="3018" xr:uid="{00000000-0005-0000-0000-0000100C0000}"/>
    <cellStyle name="Comma 2 2 4 3 2 2 4" xfId="3019" xr:uid="{00000000-0005-0000-0000-0000110C0000}"/>
    <cellStyle name="Comma 2 2 4 3 2 3" xfId="3020" xr:uid="{00000000-0005-0000-0000-0000120C0000}"/>
    <cellStyle name="Comma 2 2 4 3 2 4" xfId="3021" xr:uid="{00000000-0005-0000-0000-0000130C0000}"/>
    <cellStyle name="Comma 2 2 4 3 2 5" xfId="3022" xr:uid="{00000000-0005-0000-0000-0000140C0000}"/>
    <cellStyle name="Comma 2 2 4 3 3" xfId="3023" xr:uid="{00000000-0005-0000-0000-0000150C0000}"/>
    <cellStyle name="Comma 2 2 4 3 3 2" xfId="3024" xr:uid="{00000000-0005-0000-0000-0000160C0000}"/>
    <cellStyle name="Comma 2 2 4 3 3 3" xfId="3025" xr:uid="{00000000-0005-0000-0000-0000170C0000}"/>
    <cellStyle name="Comma 2 2 4 3 3 4" xfId="3026" xr:uid="{00000000-0005-0000-0000-0000180C0000}"/>
    <cellStyle name="Comma 2 2 4 3 4" xfId="3027" xr:uid="{00000000-0005-0000-0000-0000190C0000}"/>
    <cellStyle name="Comma 2 2 4 3 5" xfId="3028" xr:uid="{00000000-0005-0000-0000-00001A0C0000}"/>
    <cellStyle name="Comma 2 2 4 3 6" xfId="3029" xr:uid="{00000000-0005-0000-0000-00001B0C0000}"/>
    <cellStyle name="Comma 2 2 4 4" xfId="3030" xr:uid="{00000000-0005-0000-0000-00001C0C0000}"/>
    <cellStyle name="Comma 2 2 4 4 2" xfId="3031" xr:uid="{00000000-0005-0000-0000-00001D0C0000}"/>
    <cellStyle name="Comma 2 2 4 4 2 2" xfId="3032" xr:uid="{00000000-0005-0000-0000-00001E0C0000}"/>
    <cellStyle name="Comma 2 2 4 4 2 2 2" xfId="3033" xr:uid="{00000000-0005-0000-0000-00001F0C0000}"/>
    <cellStyle name="Comma 2 2 4 4 2 2 3" xfId="3034" xr:uid="{00000000-0005-0000-0000-0000200C0000}"/>
    <cellStyle name="Comma 2 2 4 4 2 2 4" xfId="3035" xr:uid="{00000000-0005-0000-0000-0000210C0000}"/>
    <cellStyle name="Comma 2 2 4 4 2 3" xfId="3036" xr:uid="{00000000-0005-0000-0000-0000220C0000}"/>
    <cellStyle name="Comma 2 2 4 4 2 4" xfId="3037" xr:uid="{00000000-0005-0000-0000-0000230C0000}"/>
    <cellStyle name="Comma 2 2 4 4 2 5" xfId="3038" xr:uid="{00000000-0005-0000-0000-0000240C0000}"/>
    <cellStyle name="Comma 2 2 4 4 3" xfId="3039" xr:uid="{00000000-0005-0000-0000-0000250C0000}"/>
    <cellStyle name="Comma 2 2 4 4 3 2" xfId="3040" xr:uid="{00000000-0005-0000-0000-0000260C0000}"/>
    <cellStyle name="Comma 2 2 4 4 3 3" xfId="3041" xr:uid="{00000000-0005-0000-0000-0000270C0000}"/>
    <cellStyle name="Comma 2 2 4 4 3 4" xfId="3042" xr:uid="{00000000-0005-0000-0000-0000280C0000}"/>
    <cellStyle name="Comma 2 2 4 4 4" xfId="3043" xr:uid="{00000000-0005-0000-0000-0000290C0000}"/>
    <cellStyle name="Comma 2 2 4 4 5" xfId="3044" xr:uid="{00000000-0005-0000-0000-00002A0C0000}"/>
    <cellStyle name="Comma 2 2 4 4 6" xfId="3045" xr:uid="{00000000-0005-0000-0000-00002B0C0000}"/>
    <cellStyle name="Comma 2 2 4 5" xfId="3046" xr:uid="{00000000-0005-0000-0000-00002C0C0000}"/>
    <cellStyle name="Comma 2 2 4 6" xfId="3047" xr:uid="{00000000-0005-0000-0000-00002D0C0000}"/>
    <cellStyle name="Comma 2 2 4 6 2" xfId="3048" xr:uid="{00000000-0005-0000-0000-00002E0C0000}"/>
    <cellStyle name="Comma 2 2 4 6 2 2" xfId="3049" xr:uid="{00000000-0005-0000-0000-00002F0C0000}"/>
    <cellStyle name="Comma 2 2 4 6 2 3" xfId="3050" xr:uid="{00000000-0005-0000-0000-0000300C0000}"/>
    <cellStyle name="Comma 2 2 4 6 2 4" xfId="3051" xr:uid="{00000000-0005-0000-0000-0000310C0000}"/>
    <cellStyle name="Comma 2 2 4 6 3" xfId="3052" xr:uid="{00000000-0005-0000-0000-0000320C0000}"/>
    <cellStyle name="Comma 2 2 4 6 4" xfId="3053" xr:uid="{00000000-0005-0000-0000-0000330C0000}"/>
    <cellStyle name="Comma 2 2 4 6 5" xfId="3054" xr:uid="{00000000-0005-0000-0000-0000340C0000}"/>
    <cellStyle name="Comma 2 2 4 7" xfId="3055" xr:uid="{00000000-0005-0000-0000-0000350C0000}"/>
    <cellStyle name="Comma 2 2 4 7 2" xfId="3056" xr:uid="{00000000-0005-0000-0000-0000360C0000}"/>
    <cellStyle name="Comma 2 2 4 7 3" xfId="3057" xr:uid="{00000000-0005-0000-0000-0000370C0000}"/>
    <cellStyle name="Comma 2 2 4 7 4" xfId="3058" xr:uid="{00000000-0005-0000-0000-0000380C0000}"/>
    <cellStyle name="Comma 2 2 4 8" xfId="3059" xr:uid="{00000000-0005-0000-0000-0000390C0000}"/>
    <cellStyle name="Comma 2 2 4 9" xfId="3060" xr:uid="{00000000-0005-0000-0000-00003A0C0000}"/>
    <cellStyle name="Comma 2 2 5" xfId="3061" xr:uid="{00000000-0005-0000-0000-00003B0C0000}"/>
    <cellStyle name="Comma 2 2 5 10" xfId="3062" xr:uid="{00000000-0005-0000-0000-00003C0C0000}"/>
    <cellStyle name="Comma 2 2 5 11" xfId="3063" xr:uid="{00000000-0005-0000-0000-00003D0C0000}"/>
    <cellStyle name="Comma 2 2 5 2" xfId="3064" xr:uid="{00000000-0005-0000-0000-00003E0C0000}"/>
    <cellStyle name="Comma 2 2 5 2 2" xfId="3065" xr:uid="{00000000-0005-0000-0000-00003F0C0000}"/>
    <cellStyle name="Comma 2 2 5 2 2 2" xfId="3066" xr:uid="{00000000-0005-0000-0000-0000400C0000}"/>
    <cellStyle name="Comma 2 2 5 2 2 2 2" xfId="3067" xr:uid="{00000000-0005-0000-0000-0000410C0000}"/>
    <cellStyle name="Comma 2 2 5 2 2 2 2 2" xfId="3068" xr:uid="{00000000-0005-0000-0000-0000420C0000}"/>
    <cellStyle name="Comma 2 2 5 2 2 2 2 3" xfId="3069" xr:uid="{00000000-0005-0000-0000-0000430C0000}"/>
    <cellStyle name="Comma 2 2 5 2 2 2 2 4" xfId="3070" xr:uid="{00000000-0005-0000-0000-0000440C0000}"/>
    <cellStyle name="Comma 2 2 5 2 2 2 3" xfId="3071" xr:uid="{00000000-0005-0000-0000-0000450C0000}"/>
    <cellStyle name="Comma 2 2 5 2 2 2 4" xfId="3072" xr:uid="{00000000-0005-0000-0000-0000460C0000}"/>
    <cellStyle name="Comma 2 2 5 2 2 2 5" xfId="3073" xr:uid="{00000000-0005-0000-0000-0000470C0000}"/>
    <cellStyle name="Comma 2 2 5 2 2 3" xfId="3074" xr:uid="{00000000-0005-0000-0000-0000480C0000}"/>
    <cellStyle name="Comma 2 2 5 2 2 3 2" xfId="3075" xr:uid="{00000000-0005-0000-0000-0000490C0000}"/>
    <cellStyle name="Comma 2 2 5 2 2 3 3" xfId="3076" xr:uid="{00000000-0005-0000-0000-00004A0C0000}"/>
    <cellStyle name="Comma 2 2 5 2 2 3 4" xfId="3077" xr:uid="{00000000-0005-0000-0000-00004B0C0000}"/>
    <cellStyle name="Comma 2 2 5 2 2 4" xfId="3078" xr:uid="{00000000-0005-0000-0000-00004C0C0000}"/>
    <cellStyle name="Comma 2 2 5 2 2 5" xfId="3079" xr:uid="{00000000-0005-0000-0000-00004D0C0000}"/>
    <cellStyle name="Comma 2 2 5 2 2 6" xfId="3080" xr:uid="{00000000-0005-0000-0000-00004E0C0000}"/>
    <cellStyle name="Comma 2 2 5 2 3" xfId="3081" xr:uid="{00000000-0005-0000-0000-00004F0C0000}"/>
    <cellStyle name="Comma 2 2 5 2 3 2" xfId="3082" xr:uid="{00000000-0005-0000-0000-0000500C0000}"/>
    <cellStyle name="Comma 2 2 5 2 3 2 2" xfId="3083" xr:uid="{00000000-0005-0000-0000-0000510C0000}"/>
    <cellStyle name="Comma 2 2 5 2 3 2 2 2" xfId="3084" xr:uid="{00000000-0005-0000-0000-0000520C0000}"/>
    <cellStyle name="Comma 2 2 5 2 3 2 2 3" xfId="3085" xr:uid="{00000000-0005-0000-0000-0000530C0000}"/>
    <cellStyle name="Comma 2 2 5 2 3 2 2 4" xfId="3086" xr:uid="{00000000-0005-0000-0000-0000540C0000}"/>
    <cellStyle name="Comma 2 2 5 2 3 2 3" xfId="3087" xr:uid="{00000000-0005-0000-0000-0000550C0000}"/>
    <cellStyle name="Comma 2 2 5 2 3 2 4" xfId="3088" xr:uid="{00000000-0005-0000-0000-0000560C0000}"/>
    <cellStyle name="Comma 2 2 5 2 3 2 5" xfId="3089" xr:uid="{00000000-0005-0000-0000-0000570C0000}"/>
    <cellStyle name="Comma 2 2 5 2 3 3" xfId="3090" xr:uid="{00000000-0005-0000-0000-0000580C0000}"/>
    <cellStyle name="Comma 2 2 5 2 3 3 2" xfId="3091" xr:uid="{00000000-0005-0000-0000-0000590C0000}"/>
    <cellStyle name="Comma 2 2 5 2 3 3 3" xfId="3092" xr:uid="{00000000-0005-0000-0000-00005A0C0000}"/>
    <cellStyle name="Comma 2 2 5 2 3 3 4" xfId="3093" xr:uid="{00000000-0005-0000-0000-00005B0C0000}"/>
    <cellStyle name="Comma 2 2 5 2 3 4" xfId="3094" xr:uid="{00000000-0005-0000-0000-00005C0C0000}"/>
    <cellStyle name="Comma 2 2 5 2 3 5" xfId="3095" xr:uid="{00000000-0005-0000-0000-00005D0C0000}"/>
    <cellStyle name="Comma 2 2 5 2 3 6" xfId="3096" xr:uid="{00000000-0005-0000-0000-00005E0C0000}"/>
    <cellStyle name="Comma 2 2 5 2 4" xfId="3097" xr:uid="{00000000-0005-0000-0000-00005F0C0000}"/>
    <cellStyle name="Comma 2 2 5 2 4 2" xfId="3098" xr:uid="{00000000-0005-0000-0000-0000600C0000}"/>
    <cellStyle name="Comma 2 2 5 2 4 2 2" xfId="3099" xr:uid="{00000000-0005-0000-0000-0000610C0000}"/>
    <cellStyle name="Comma 2 2 5 2 4 2 3" xfId="3100" xr:uid="{00000000-0005-0000-0000-0000620C0000}"/>
    <cellStyle name="Comma 2 2 5 2 4 2 4" xfId="3101" xr:uid="{00000000-0005-0000-0000-0000630C0000}"/>
    <cellStyle name="Comma 2 2 5 2 4 3" xfId="3102" xr:uid="{00000000-0005-0000-0000-0000640C0000}"/>
    <cellStyle name="Comma 2 2 5 2 4 4" xfId="3103" xr:uid="{00000000-0005-0000-0000-0000650C0000}"/>
    <cellStyle name="Comma 2 2 5 2 4 5" xfId="3104" xr:uid="{00000000-0005-0000-0000-0000660C0000}"/>
    <cellStyle name="Comma 2 2 5 2 5" xfId="3105" xr:uid="{00000000-0005-0000-0000-0000670C0000}"/>
    <cellStyle name="Comma 2 2 5 2 5 2" xfId="3106" xr:uid="{00000000-0005-0000-0000-0000680C0000}"/>
    <cellStyle name="Comma 2 2 5 2 5 3" xfId="3107" xr:uid="{00000000-0005-0000-0000-0000690C0000}"/>
    <cellStyle name="Comma 2 2 5 2 5 4" xfId="3108" xr:uid="{00000000-0005-0000-0000-00006A0C0000}"/>
    <cellStyle name="Comma 2 2 5 2 6" xfId="3109" xr:uid="{00000000-0005-0000-0000-00006B0C0000}"/>
    <cellStyle name="Comma 2 2 5 2 7" xfId="3110" xr:uid="{00000000-0005-0000-0000-00006C0C0000}"/>
    <cellStyle name="Comma 2 2 5 2 8" xfId="3111" xr:uid="{00000000-0005-0000-0000-00006D0C0000}"/>
    <cellStyle name="Comma 2 2 5 3" xfId="3112" xr:uid="{00000000-0005-0000-0000-00006E0C0000}"/>
    <cellStyle name="Comma 2 2 5 3 2" xfId="3113" xr:uid="{00000000-0005-0000-0000-00006F0C0000}"/>
    <cellStyle name="Comma 2 2 5 3 2 2" xfId="3114" xr:uid="{00000000-0005-0000-0000-0000700C0000}"/>
    <cellStyle name="Comma 2 2 5 3 2 2 2" xfId="3115" xr:uid="{00000000-0005-0000-0000-0000710C0000}"/>
    <cellStyle name="Comma 2 2 5 3 2 2 3" xfId="3116" xr:uid="{00000000-0005-0000-0000-0000720C0000}"/>
    <cellStyle name="Comma 2 2 5 3 2 2 4" xfId="3117" xr:uid="{00000000-0005-0000-0000-0000730C0000}"/>
    <cellStyle name="Comma 2 2 5 3 2 3" xfId="3118" xr:uid="{00000000-0005-0000-0000-0000740C0000}"/>
    <cellStyle name="Comma 2 2 5 3 2 4" xfId="3119" xr:uid="{00000000-0005-0000-0000-0000750C0000}"/>
    <cellStyle name="Comma 2 2 5 3 2 5" xfId="3120" xr:uid="{00000000-0005-0000-0000-0000760C0000}"/>
    <cellStyle name="Comma 2 2 5 3 3" xfId="3121" xr:uid="{00000000-0005-0000-0000-0000770C0000}"/>
    <cellStyle name="Comma 2 2 5 3 3 2" xfId="3122" xr:uid="{00000000-0005-0000-0000-0000780C0000}"/>
    <cellStyle name="Comma 2 2 5 3 3 3" xfId="3123" xr:uid="{00000000-0005-0000-0000-0000790C0000}"/>
    <cellStyle name="Comma 2 2 5 3 3 4" xfId="3124" xr:uid="{00000000-0005-0000-0000-00007A0C0000}"/>
    <cellStyle name="Comma 2 2 5 3 4" xfId="3125" xr:uid="{00000000-0005-0000-0000-00007B0C0000}"/>
    <cellStyle name="Comma 2 2 5 3 5" xfId="3126" xr:uid="{00000000-0005-0000-0000-00007C0C0000}"/>
    <cellStyle name="Comma 2 2 5 3 6" xfId="3127" xr:uid="{00000000-0005-0000-0000-00007D0C0000}"/>
    <cellStyle name="Comma 2 2 5 4" xfId="3128" xr:uid="{00000000-0005-0000-0000-00007E0C0000}"/>
    <cellStyle name="Comma 2 2 5 4 2" xfId="3129" xr:uid="{00000000-0005-0000-0000-00007F0C0000}"/>
    <cellStyle name="Comma 2 2 5 4 2 2" xfId="3130" xr:uid="{00000000-0005-0000-0000-0000800C0000}"/>
    <cellStyle name="Comma 2 2 5 4 2 2 2" xfId="3131" xr:uid="{00000000-0005-0000-0000-0000810C0000}"/>
    <cellStyle name="Comma 2 2 5 4 2 2 3" xfId="3132" xr:uid="{00000000-0005-0000-0000-0000820C0000}"/>
    <cellStyle name="Comma 2 2 5 4 2 2 4" xfId="3133" xr:uid="{00000000-0005-0000-0000-0000830C0000}"/>
    <cellStyle name="Comma 2 2 5 4 2 3" xfId="3134" xr:uid="{00000000-0005-0000-0000-0000840C0000}"/>
    <cellStyle name="Comma 2 2 5 4 2 4" xfId="3135" xr:uid="{00000000-0005-0000-0000-0000850C0000}"/>
    <cellStyle name="Comma 2 2 5 4 2 5" xfId="3136" xr:uid="{00000000-0005-0000-0000-0000860C0000}"/>
    <cellStyle name="Comma 2 2 5 4 3" xfId="3137" xr:uid="{00000000-0005-0000-0000-0000870C0000}"/>
    <cellStyle name="Comma 2 2 5 4 3 2" xfId="3138" xr:uid="{00000000-0005-0000-0000-0000880C0000}"/>
    <cellStyle name="Comma 2 2 5 4 3 3" xfId="3139" xr:uid="{00000000-0005-0000-0000-0000890C0000}"/>
    <cellStyle name="Comma 2 2 5 4 3 4" xfId="3140" xr:uid="{00000000-0005-0000-0000-00008A0C0000}"/>
    <cellStyle name="Comma 2 2 5 4 4" xfId="3141" xr:uid="{00000000-0005-0000-0000-00008B0C0000}"/>
    <cellStyle name="Comma 2 2 5 4 5" xfId="3142" xr:uid="{00000000-0005-0000-0000-00008C0C0000}"/>
    <cellStyle name="Comma 2 2 5 4 6" xfId="3143" xr:uid="{00000000-0005-0000-0000-00008D0C0000}"/>
    <cellStyle name="Comma 2 2 5 5" xfId="3144" xr:uid="{00000000-0005-0000-0000-00008E0C0000}"/>
    <cellStyle name="Comma 2 2 5 6" xfId="3145" xr:uid="{00000000-0005-0000-0000-00008F0C0000}"/>
    <cellStyle name="Comma 2 2 5 6 2" xfId="3146" xr:uid="{00000000-0005-0000-0000-0000900C0000}"/>
    <cellStyle name="Comma 2 2 5 6 2 2" xfId="3147" xr:uid="{00000000-0005-0000-0000-0000910C0000}"/>
    <cellStyle name="Comma 2 2 5 6 2 3" xfId="3148" xr:uid="{00000000-0005-0000-0000-0000920C0000}"/>
    <cellStyle name="Comma 2 2 5 6 2 4" xfId="3149" xr:uid="{00000000-0005-0000-0000-0000930C0000}"/>
    <cellStyle name="Comma 2 2 5 6 3" xfId="3150" xr:uid="{00000000-0005-0000-0000-0000940C0000}"/>
    <cellStyle name="Comma 2 2 5 6 4" xfId="3151" xr:uid="{00000000-0005-0000-0000-0000950C0000}"/>
    <cellStyle name="Comma 2 2 5 6 5" xfId="3152" xr:uid="{00000000-0005-0000-0000-0000960C0000}"/>
    <cellStyle name="Comma 2 2 5 7" xfId="3153" xr:uid="{00000000-0005-0000-0000-0000970C0000}"/>
    <cellStyle name="Comma 2 2 5 7 2" xfId="3154" xr:uid="{00000000-0005-0000-0000-0000980C0000}"/>
    <cellStyle name="Comma 2 2 5 7 3" xfId="3155" xr:uid="{00000000-0005-0000-0000-0000990C0000}"/>
    <cellStyle name="Comma 2 2 5 7 4" xfId="3156" xr:uid="{00000000-0005-0000-0000-00009A0C0000}"/>
    <cellStyle name="Comma 2 2 5 8" xfId="3157" xr:uid="{00000000-0005-0000-0000-00009B0C0000}"/>
    <cellStyle name="Comma 2 2 5 8 2" xfId="3158" xr:uid="{00000000-0005-0000-0000-00009C0C0000}"/>
    <cellStyle name="Comma 2 2 5 8 3" xfId="3159" xr:uid="{00000000-0005-0000-0000-00009D0C0000}"/>
    <cellStyle name="Comma 2 2 5 8 4" xfId="3160" xr:uid="{00000000-0005-0000-0000-00009E0C0000}"/>
    <cellStyle name="Comma 2 2 5 9" xfId="3161" xr:uid="{00000000-0005-0000-0000-00009F0C0000}"/>
    <cellStyle name="Comma 2 2 6" xfId="3162" xr:uid="{00000000-0005-0000-0000-0000A00C0000}"/>
    <cellStyle name="Comma 2 2 6 2" xfId="3163" xr:uid="{00000000-0005-0000-0000-0000A10C0000}"/>
    <cellStyle name="Comma 2 2 6 3" xfId="3164" xr:uid="{00000000-0005-0000-0000-0000A20C0000}"/>
    <cellStyle name="Comma 2 2 6 3 2" xfId="3165" xr:uid="{00000000-0005-0000-0000-0000A30C0000}"/>
    <cellStyle name="Comma 2 2 6 3 3" xfId="3166" xr:uid="{00000000-0005-0000-0000-0000A40C0000}"/>
    <cellStyle name="Comma 2 2 6 3 4" xfId="3167" xr:uid="{00000000-0005-0000-0000-0000A50C0000}"/>
    <cellStyle name="Comma 2 2 7" xfId="3168" xr:uid="{00000000-0005-0000-0000-0000A60C0000}"/>
    <cellStyle name="Comma 2 2 7 10" xfId="3169" xr:uid="{00000000-0005-0000-0000-0000A70C0000}"/>
    <cellStyle name="Comma 2 2 7 11" xfId="3170" xr:uid="{00000000-0005-0000-0000-0000A80C0000}"/>
    <cellStyle name="Comma 2 2 7 2" xfId="3171" xr:uid="{00000000-0005-0000-0000-0000A90C0000}"/>
    <cellStyle name="Comma 2 2 7 2 2" xfId="3172" xr:uid="{00000000-0005-0000-0000-0000AA0C0000}"/>
    <cellStyle name="Comma 2 2 7 2 2 2" xfId="3173" xr:uid="{00000000-0005-0000-0000-0000AB0C0000}"/>
    <cellStyle name="Comma 2 2 7 2 2 2 2" xfId="3174" xr:uid="{00000000-0005-0000-0000-0000AC0C0000}"/>
    <cellStyle name="Comma 2 2 7 2 2 2 2 2" xfId="3175" xr:uid="{00000000-0005-0000-0000-0000AD0C0000}"/>
    <cellStyle name="Comma 2 2 7 2 2 2 2 3" xfId="3176" xr:uid="{00000000-0005-0000-0000-0000AE0C0000}"/>
    <cellStyle name="Comma 2 2 7 2 2 2 2 4" xfId="3177" xr:uid="{00000000-0005-0000-0000-0000AF0C0000}"/>
    <cellStyle name="Comma 2 2 7 2 2 2 3" xfId="3178" xr:uid="{00000000-0005-0000-0000-0000B00C0000}"/>
    <cellStyle name="Comma 2 2 7 2 2 2 4" xfId="3179" xr:uid="{00000000-0005-0000-0000-0000B10C0000}"/>
    <cellStyle name="Comma 2 2 7 2 2 2 5" xfId="3180" xr:uid="{00000000-0005-0000-0000-0000B20C0000}"/>
    <cellStyle name="Comma 2 2 7 2 2 3" xfId="3181" xr:uid="{00000000-0005-0000-0000-0000B30C0000}"/>
    <cellStyle name="Comma 2 2 7 2 2 3 2" xfId="3182" xr:uid="{00000000-0005-0000-0000-0000B40C0000}"/>
    <cellStyle name="Comma 2 2 7 2 2 3 3" xfId="3183" xr:uid="{00000000-0005-0000-0000-0000B50C0000}"/>
    <cellStyle name="Comma 2 2 7 2 2 3 4" xfId="3184" xr:uid="{00000000-0005-0000-0000-0000B60C0000}"/>
    <cellStyle name="Comma 2 2 7 2 2 4" xfId="3185" xr:uid="{00000000-0005-0000-0000-0000B70C0000}"/>
    <cellStyle name="Comma 2 2 7 2 2 5" xfId="3186" xr:uid="{00000000-0005-0000-0000-0000B80C0000}"/>
    <cellStyle name="Comma 2 2 7 2 2 6" xfId="3187" xr:uid="{00000000-0005-0000-0000-0000B90C0000}"/>
    <cellStyle name="Comma 2 2 7 2 3" xfId="3188" xr:uid="{00000000-0005-0000-0000-0000BA0C0000}"/>
    <cellStyle name="Comma 2 2 7 2 3 2" xfId="3189" xr:uid="{00000000-0005-0000-0000-0000BB0C0000}"/>
    <cellStyle name="Comma 2 2 7 2 3 2 2" xfId="3190" xr:uid="{00000000-0005-0000-0000-0000BC0C0000}"/>
    <cellStyle name="Comma 2 2 7 2 3 2 2 2" xfId="3191" xr:uid="{00000000-0005-0000-0000-0000BD0C0000}"/>
    <cellStyle name="Comma 2 2 7 2 3 2 2 3" xfId="3192" xr:uid="{00000000-0005-0000-0000-0000BE0C0000}"/>
    <cellStyle name="Comma 2 2 7 2 3 2 2 4" xfId="3193" xr:uid="{00000000-0005-0000-0000-0000BF0C0000}"/>
    <cellStyle name="Comma 2 2 7 2 3 2 3" xfId="3194" xr:uid="{00000000-0005-0000-0000-0000C00C0000}"/>
    <cellStyle name="Comma 2 2 7 2 3 2 4" xfId="3195" xr:uid="{00000000-0005-0000-0000-0000C10C0000}"/>
    <cellStyle name="Comma 2 2 7 2 3 2 5" xfId="3196" xr:uid="{00000000-0005-0000-0000-0000C20C0000}"/>
    <cellStyle name="Comma 2 2 7 2 3 3" xfId="3197" xr:uid="{00000000-0005-0000-0000-0000C30C0000}"/>
    <cellStyle name="Comma 2 2 7 2 3 3 2" xfId="3198" xr:uid="{00000000-0005-0000-0000-0000C40C0000}"/>
    <cellStyle name="Comma 2 2 7 2 3 3 3" xfId="3199" xr:uid="{00000000-0005-0000-0000-0000C50C0000}"/>
    <cellStyle name="Comma 2 2 7 2 3 3 4" xfId="3200" xr:uid="{00000000-0005-0000-0000-0000C60C0000}"/>
    <cellStyle name="Comma 2 2 7 2 3 4" xfId="3201" xr:uid="{00000000-0005-0000-0000-0000C70C0000}"/>
    <cellStyle name="Comma 2 2 7 2 3 5" xfId="3202" xr:uid="{00000000-0005-0000-0000-0000C80C0000}"/>
    <cellStyle name="Comma 2 2 7 2 3 6" xfId="3203" xr:uid="{00000000-0005-0000-0000-0000C90C0000}"/>
    <cellStyle name="Comma 2 2 7 2 4" xfId="3204" xr:uid="{00000000-0005-0000-0000-0000CA0C0000}"/>
    <cellStyle name="Comma 2 2 7 2 4 2" xfId="3205" xr:uid="{00000000-0005-0000-0000-0000CB0C0000}"/>
    <cellStyle name="Comma 2 2 7 2 4 2 2" xfId="3206" xr:uid="{00000000-0005-0000-0000-0000CC0C0000}"/>
    <cellStyle name="Comma 2 2 7 2 4 2 3" xfId="3207" xr:uid="{00000000-0005-0000-0000-0000CD0C0000}"/>
    <cellStyle name="Comma 2 2 7 2 4 2 4" xfId="3208" xr:uid="{00000000-0005-0000-0000-0000CE0C0000}"/>
    <cellStyle name="Comma 2 2 7 2 4 3" xfId="3209" xr:uid="{00000000-0005-0000-0000-0000CF0C0000}"/>
    <cellStyle name="Comma 2 2 7 2 4 4" xfId="3210" xr:uid="{00000000-0005-0000-0000-0000D00C0000}"/>
    <cellStyle name="Comma 2 2 7 2 4 5" xfId="3211" xr:uid="{00000000-0005-0000-0000-0000D10C0000}"/>
    <cellStyle name="Comma 2 2 7 2 5" xfId="3212" xr:uid="{00000000-0005-0000-0000-0000D20C0000}"/>
    <cellStyle name="Comma 2 2 7 2 5 2" xfId="3213" xr:uid="{00000000-0005-0000-0000-0000D30C0000}"/>
    <cellStyle name="Comma 2 2 7 2 5 3" xfId="3214" xr:uid="{00000000-0005-0000-0000-0000D40C0000}"/>
    <cellStyle name="Comma 2 2 7 2 5 4" xfId="3215" xr:uid="{00000000-0005-0000-0000-0000D50C0000}"/>
    <cellStyle name="Comma 2 2 7 2 6" xfId="3216" xr:uid="{00000000-0005-0000-0000-0000D60C0000}"/>
    <cellStyle name="Comma 2 2 7 2 7" xfId="3217" xr:uid="{00000000-0005-0000-0000-0000D70C0000}"/>
    <cellStyle name="Comma 2 2 7 2 8" xfId="3218" xr:uid="{00000000-0005-0000-0000-0000D80C0000}"/>
    <cellStyle name="Comma 2 2 7 3" xfId="3219" xr:uid="{00000000-0005-0000-0000-0000D90C0000}"/>
    <cellStyle name="Comma 2 2 7 3 2" xfId="3220" xr:uid="{00000000-0005-0000-0000-0000DA0C0000}"/>
    <cellStyle name="Comma 2 2 7 3 2 2" xfId="3221" xr:uid="{00000000-0005-0000-0000-0000DB0C0000}"/>
    <cellStyle name="Comma 2 2 7 3 2 2 2" xfId="3222" xr:uid="{00000000-0005-0000-0000-0000DC0C0000}"/>
    <cellStyle name="Comma 2 2 7 3 2 2 3" xfId="3223" xr:uid="{00000000-0005-0000-0000-0000DD0C0000}"/>
    <cellStyle name="Comma 2 2 7 3 2 2 4" xfId="3224" xr:uid="{00000000-0005-0000-0000-0000DE0C0000}"/>
    <cellStyle name="Comma 2 2 7 3 2 3" xfId="3225" xr:uid="{00000000-0005-0000-0000-0000DF0C0000}"/>
    <cellStyle name="Comma 2 2 7 3 2 4" xfId="3226" xr:uid="{00000000-0005-0000-0000-0000E00C0000}"/>
    <cellStyle name="Comma 2 2 7 3 2 5" xfId="3227" xr:uid="{00000000-0005-0000-0000-0000E10C0000}"/>
    <cellStyle name="Comma 2 2 7 3 3" xfId="3228" xr:uid="{00000000-0005-0000-0000-0000E20C0000}"/>
    <cellStyle name="Comma 2 2 7 3 3 2" xfId="3229" xr:uid="{00000000-0005-0000-0000-0000E30C0000}"/>
    <cellStyle name="Comma 2 2 7 3 3 3" xfId="3230" xr:uid="{00000000-0005-0000-0000-0000E40C0000}"/>
    <cellStyle name="Comma 2 2 7 3 3 4" xfId="3231" xr:uid="{00000000-0005-0000-0000-0000E50C0000}"/>
    <cellStyle name="Comma 2 2 7 3 4" xfId="3232" xr:uid="{00000000-0005-0000-0000-0000E60C0000}"/>
    <cellStyle name="Comma 2 2 7 3 5" xfId="3233" xr:uid="{00000000-0005-0000-0000-0000E70C0000}"/>
    <cellStyle name="Comma 2 2 7 3 6" xfId="3234" xr:uid="{00000000-0005-0000-0000-0000E80C0000}"/>
    <cellStyle name="Comma 2 2 7 4" xfId="3235" xr:uid="{00000000-0005-0000-0000-0000E90C0000}"/>
    <cellStyle name="Comma 2 2 7 4 2" xfId="3236" xr:uid="{00000000-0005-0000-0000-0000EA0C0000}"/>
    <cellStyle name="Comma 2 2 7 4 2 2" xfId="3237" xr:uid="{00000000-0005-0000-0000-0000EB0C0000}"/>
    <cellStyle name="Comma 2 2 7 4 2 2 2" xfId="3238" xr:uid="{00000000-0005-0000-0000-0000EC0C0000}"/>
    <cellStyle name="Comma 2 2 7 4 2 2 3" xfId="3239" xr:uid="{00000000-0005-0000-0000-0000ED0C0000}"/>
    <cellStyle name="Comma 2 2 7 4 2 2 4" xfId="3240" xr:uid="{00000000-0005-0000-0000-0000EE0C0000}"/>
    <cellStyle name="Comma 2 2 7 4 2 3" xfId="3241" xr:uid="{00000000-0005-0000-0000-0000EF0C0000}"/>
    <cellStyle name="Comma 2 2 7 4 2 4" xfId="3242" xr:uid="{00000000-0005-0000-0000-0000F00C0000}"/>
    <cellStyle name="Comma 2 2 7 4 2 5" xfId="3243" xr:uid="{00000000-0005-0000-0000-0000F10C0000}"/>
    <cellStyle name="Comma 2 2 7 4 3" xfId="3244" xr:uid="{00000000-0005-0000-0000-0000F20C0000}"/>
    <cellStyle name="Comma 2 2 7 4 3 2" xfId="3245" xr:uid="{00000000-0005-0000-0000-0000F30C0000}"/>
    <cellStyle name="Comma 2 2 7 4 3 3" xfId="3246" xr:uid="{00000000-0005-0000-0000-0000F40C0000}"/>
    <cellStyle name="Comma 2 2 7 4 3 4" xfId="3247" xr:uid="{00000000-0005-0000-0000-0000F50C0000}"/>
    <cellStyle name="Comma 2 2 7 4 4" xfId="3248" xr:uid="{00000000-0005-0000-0000-0000F60C0000}"/>
    <cellStyle name="Comma 2 2 7 4 5" xfId="3249" xr:uid="{00000000-0005-0000-0000-0000F70C0000}"/>
    <cellStyle name="Comma 2 2 7 4 6" xfId="3250" xr:uid="{00000000-0005-0000-0000-0000F80C0000}"/>
    <cellStyle name="Comma 2 2 7 5" xfId="3251" xr:uid="{00000000-0005-0000-0000-0000F90C0000}"/>
    <cellStyle name="Comma 2 2 7 6" xfId="3252" xr:uid="{00000000-0005-0000-0000-0000FA0C0000}"/>
    <cellStyle name="Comma 2 2 7 6 2" xfId="3253" xr:uid="{00000000-0005-0000-0000-0000FB0C0000}"/>
    <cellStyle name="Comma 2 2 7 6 2 2" xfId="3254" xr:uid="{00000000-0005-0000-0000-0000FC0C0000}"/>
    <cellStyle name="Comma 2 2 7 6 2 3" xfId="3255" xr:uid="{00000000-0005-0000-0000-0000FD0C0000}"/>
    <cellStyle name="Comma 2 2 7 6 2 4" xfId="3256" xr:uid="{00000000-0005-0000-0000-0000FE0C0000}"/>
    <cellStyle name="Comma 2 2 7 6 3" xfId="3257" xr:uid="{00000000-0005-0000-0000-0000FF0C0000}"/>
    <cellStyle name="Comma 2 2 7 6 4" xfId="3258" xr:uid="{00000000-0005-0000-0000-0000000D0000}"/>
    <cellStyle name="Comma 2 2 7 6 5" xfId="3259" xr:uid="{00000000-0005-0000-0000-0000010D0000}"/>
    <cellStyle name="Comma 2 2 7 7" xfId="3260" xr:uid="{00000000-0005-0000-0000-0000020D0000}"/>
    <cellStyle name="Comma 2 2 7 7 2" xfId="3261" xr:uid="{00000000-0005-0000-0000-0000030D0000}"/>
    <cellStyle name="Comma 2 2 7 7 3" xfId="3262" xr:uid="{00000000-0005-0000-0000-0000040D0000}"/>
    <cellStyle name="Comma 2 2 7 7 4" xfId="3263" xr:uid="{00000000-0005-0000-0000-0000050D0000}"/>
    <cellStyle name="Comma 2 2 7 8" xfId="3264" xr:uid="{00000000-0005-0000-0000-0000060D0000}"/>
    <cellStyle name="Comma 2 2 7 8 2" xfId="3265" xr:uid="{00000000-0005-0000-0000-0000070D0000}"/>
    <cellStyle name="Comma 2 2 7 8 3" xfId="3266" xr:uid="{00000000-0005-0000-0000-0000080D0000}"/>
    <cellStyle name="Comma 2 2 7 8 4" xfId="3267" xr:uid="{00000000-0005-0000-0000-0000090D0000}"/>
    <cellStyle name="Comma 2 2 7 9" xfId="3268" xr:uid="{00000000-0005-0000-0000-00000A0D0000}"/>
    <cellStyle name="Comma 2 2 8" xfId="3269" xr:uid="{00000000-0005-0000-0000-00000B0D0000}"/>
    <cellStyle name="Comma 2 2 8 10" xfId="3270" xr:uid="{00000000-0005-0000-0000-00000C0D0000}"/>
    <cellStyle name="Comma 2 2 8 2" xfId="3271" xr:uid="{00000000-0005-0000-0000-00000D0D0000}"/>
    <cellStyle name="Comma 2 2 8 2 2" xfId="3272" xr:uid="{00000000-0005-0000-0000-00000E0D0000}"/>
    <cellStyle name="Comma 2 2 8 2 2 2" xfId="3273" xr:uid="{00000000-0005-0000-0000-00000F0D0000}"/>
    <cellStyle name="Comma 2 2 8 2 2 2 2" xfId="3274" xr:uid="{00000000-0005-0000-0000-0000100D0000}"/>
    <cellStyle name="Comma 2 2 8 2 2 2 3" xfId="3275" xr:uid="{00000000-0005-0000-0000-0000110D0000}"/>
    <cellStyle name="Comma 2 2 8 2 2 2 4" xfId="3276" xr:uid="{00000000-0005-0000-0000-0000120D0000}"/>
    <cellStyle name="Comma 2 2 8 2 2 3" xfId="3277" xr:uid="{00000000-0005-0000-0000-0000130D0000}"/>
    <cellStyle name="Comma 2 2 8 2 2 4" xfId="3278" xr:uid="{00000000-0005-0000-0000-0000140D0000}"/>
    <cellStyle name="Comma 2 2 8 2 2 5" xfId="3279" xr:uid="{00000000-0005-0000-0000-0000150D0000}"/>
    <cellStyle name="Comma 2 2 8 2 3" xfId="3280" xr:uid="{00000000-0005-0000-0000-0000160D0000}"/>
    <cellStyle name="Comma 2 2 8 2 3 2" xfId="3281" xr:uid="{00000000-0005-0000-0000-0000170D0000}"/>
    <cellStyle name="Comma 2 2 8 2 3 3" xfId="3282" xr:uid="{00000000-0005-0000-0000-0000180D0000}"/>
    <cellStyle name="Comma 2 2 8 2 3 4" xfId="3283" xr:uid="{00000000-0005-0000-0000-0000190D0000}"/>
    <cellStyle name="Comma 2 2 8 2 4" xfId="3284" xr:uid="{00000000-0005-0000-0000-00001A0D0000}"/>
    <cellStyle name="Comma 2 2 8 2 5" xfId="3285" xr:uid="{00000000-0005-0000-0000-00001B0D0000}"/>
    <cellStyle name="Comma 2 2 8 2 6" xfId="3286" xr:uid="{00000000-0005-0000-0000-00001C0D0000}"/>
    <cellStyle name="Comma 2 2 8 3" xfId="3287" xr:uid="{00000000-0005-0000-0000-00001D0D0000}"/>
    <cellStyle name="Comma 2 2 8 3 2" xfId="3288" xr:uid="{00000000-0005-0000-0000-00001E0D0000}"/>
    <cellStyle name="Comma 2 2 8 3 2 2" xfId="3289" xr:uid="{00000000-0005-0000-0000-00001F0D0000}"/>
    <cellStyle name="Comma 2 2 8 3 2 2 2" xfId="3290" xr:uid="{00000000-0005-0000-0000-0000200D0000}"/>
    <cellStyle name="Comma 2 2 8 3 2 2 3" xfId="3291" xr:uid="{00000000-0005-0000-0000-0000210D0000}"/>
    <cellStyle name="Comma 2 2 8 3 2 2 4" xfId="3292" xr:uid="{00000000-0005-0000-0000-0000220D0000}"/>
    <cellStyle name="Comma 2 2 8 3 2 3" xfId="3293" xr:uid="{00000000-0005-0000-0000-0000230D0000}"/>
    <cellStyle name="Comma 2 2 8 3 2 4" xfId="3294" xr:uid="{00000000-0005-0000-0000-0000240D0000}"/>
    <cellStyle name="Comma 2 2 8 3 2 5" xfId="3295" xr:uid="{00000000-0005-0000-0000-0000250D0000}"/>
    <cellStyle name="Comma 2 2 8 3 3" xfId="3296" xr:uid="{00000000-0005-0000-0000-0000260D0000}"/>
    <cellStyle name="Comma 2 2 8 3 3 2" xfId="3297" xr:uid="{00000000-0005-0000-0000-0000270D0000}"/>
    <cellStyle name="Comma 2 2 8 3 3 3" xfId="3298" xr:uid="{00000000-0005-0000-0000-0000280D0000}"/>
    <cellStyle name="Comma 2 2 8 3 3 4" xfId="3299" xr:uid="{00000000-0005-0000-0000-0000290D0000}"/>
    <cellStyle name="Comma 2 2 8 3 4" xfId="3300" xr:uid="{00000000-0005-0000-0000-00002A0D0000}"/>
    <cellStyle name="Comma 2 2 8 3 5" xfId="3301" xr:uid="{00000000-0005-0000-0000-00002B0D0000}"/>
    <cellStyle name="Comma 2 2 8 3 6" xfId="3302" xr:uid="{00000000-0005-0000-0000-00002C0D0000}"/>
    <cellStyle name="Comma 2 2 8 4" xfId="3303" xr:uid="{00000000-0005-0000-0000-00002D0D0000}"/>
    <cellStyle name="Comma 2 2 8 5" xfId="3304" xr:uid="{00000000-0005-0000-0000-00002E0D0000}"/>
    <cellStyle name="Comma 2 2 8 5 2" xfId="3305" xr:uid="{00000000-0005-0000-0000-00002F0D0000}"/>
    <cellStyle name="Comma 2 2 8 5 2 2" xfId="3306" xr:uid="{00000000-0005-0000-0000-0000300D0000}"/>
    <cellStyle name="Comma 2 2 8 5 2 3" xfId="3307" xr:uid="{00000000-0005-0000-0000-0000310D0000}"/>
    <cellStyle name="Comma 2 2 8 5 2 4" xfId="3308" xr:uid="{00000000-0005-0000-0000-0000320D0000}"/>
    <cellStyle name="Comma 2 2 8 5 3" xfId="3309" xr:uid="{00000000-0005-0000-0000-0000330D0000}"/>
    <cellStyle name="Comma 2 2 8 5 4" xfId="3310" xr:uid="{00000000-0005-0000-0000-0000340D0000}"/>
    <cellStyle name="Comma 2 2 8 5 5" xfId="3311" xr:uid="{00000000-0005-0000-0000-0000350D0000}"/>
    <cellStyle name="Comma 2 2 8 6" xfId="3312" xr:uid="{00000000-0005-0000-0000-0000360D0000}"/>
    <cellStyle name="Comma 2 2 8 6 2" xfId="3313" xr:uid="{00000000-0005-0000-0000-0000370D0000}"/>
    <cellStyle name="Comma 2 2 8 6 3" xfId="3314" xr:uid="{00000000-0005-0000-0000-0000380D0000}"/>
    <cellStyle name="Comma 2 2 8 6 4" xfId="3315" xr:uid="{00000000-0005-0000-0000-0000390D0000}"/>
    <cellStyle name="Comma 2 2 8 7" xfId="3316" xr:uid="{00000000-0005-0000-0000-00003A0D0000}"/>
    <cellStyle name="Comma 2 2 8 7 2" xfId="3317" xr:uid="{00000000-0005-0000-0000-00003B0D0000}"/>
    <cellStyle name="Comma 2 2 8 7 3" xfId="3318" xr:uid="{00000000-0005-0000-0000-00003C0D0000}"/>
    <cellStyle name="Comma 2 2 8 7 4" xfId="3319" xr:uid="{00000000-0005-0000-0000-00003D0D0000}"/>
    <cellStyle name="Comma 2 2 8 8" xfId="3320" xr:uid="{00000000-0005-0000-0000-00003E0D0000}"/>
    <cellStyle name="Comma 2 2 8 9" xfId="3321" xr:uid="{00000000-0005-0000-0000-00003F0D0000}"/>
    <cellStyle name="Comma 2 2 9" xfId="3322" xr:uid="{00000000-0005-0000-0000-0000400D0000}"/>
    <cellStyle name="Comma 2 2 9 10" xfId="3323" xr:uid="{00000000-0005-0000-0000-0000410D0000}"/>
    <cellStyle name="Comma 2 2 9 2" xfId="3324" xr:uid="{00000000-0005-0000-0000-0000420D0000}"/>
    <cellStyle name="Comma 2 2 9 2 2" xfId="3325" xr:uid="{00000000-0005-0000-0000-0000430D0000}"/>
    <cellStyle name="Comma 2 2 9 2 2 2" xfId="3326" xr:uid="{00000000-0005-0000-0000-0000440D0000}"/>
    <cellStyle name="Comma 2 2 9 2 2 2 2" xfId="3327" xr:uid="{00000000-0005-0000-0000-0000450D0000}"/>
    <cellStyle name="Comma 2 2 9 2 2 2 3" xfId="3328" xr:uid="{00000000-0005-0000-0000-0000460D0000}"/>
    <cellStyle name="Comma 2 2 9 2 2 2 4" xfId="3329" xr:uid="{00000000-0005-0000-0000-0000470D0000}"/>
    <cellStyle name="Comma 2 2 9 2 2 3" xfId="3330" xr:uid="{00000000-0005-0000-0000-0000480D0000}"/>
    <cellStyle name="Comma 2 2 9 2 2 4" xfId="3331" xr:uid="{00000000-0005-0000-0000-0000490D0000}"/>
    <cellStyle name="Comma 2 2 9 2 2 5" xfId="3332" xr:uid="{00000000-0005-0000-0000-00004A0D0000}"/>
    <cellStyle name="Comma 2 2 9 2 3" xfId="3333" xr:uid="{00000000-0005-0000-0000-00004B0D0000}"/>
    <cellStyle name="Comma 2 2 9 2 3 2" xfId="3334" xr:uid="{00000000-0005-0000-0000-00004C0D0000}"/>
    <cellStyle name="Comma 2 2 9 2 3 3" xfId="3335" xr:uid="{00000000-0005-0000-0000-00004D0D0000}"/>
    <cellStyle name="Comma 2 2 9 2 3 4" xfId="3336" xr:uid="{00000000-0005-0000-0000-00004E0D0000}"/>
    <cellStyle name="Comma 2 2 9 2 4" xfId="3337" xr:uid="{00000000-0005-0000-0000-00004F0D0000}"/>
    <cellStyle name="Comma 2 2 9 2 5" xfId="3338" xr:uid="{00000000-0005-0000-0000-0000500D0000}"/>
    <cellStyle name="Comma 2 2 9 2 6" xfId="3339" xr:uid="{00000000-0005-0000-0000-0000510D0000}"/>
    <cellStyle name="Comma 2 2 9 3" xfId="3340" xr:uid="{00000000-0005-0000-0000-0000520D0000}"/>
    <cellStyle name="Comma 2 2 9 3 2" xfId="3341" xr:uid="{00000000-0005-0000-0000-0000530D0000}"/>
    <cellStyle name="Comma 2 2 9 3 2 2" xfId="3342" xr:uid="{00000000-0005-0000-0000-0000540D0000}"/>
    <cellStyle name="Comma 2 2 9 3 2 2 2" xfId="3343" xr:uid="{00000000-0005-0000-0000-0000550D0000}"/>
    <cellStyle name="Comma 2 2 9 3 2 2 3" xfId="3344" xr:uid="{00000000-0005-0000-0000-0000560D0000}"/>
    <cellStyle name="Comma 2 2 9 3 2 2 4" xfId="3345" xr:uid="{00000000-0005-0000-0000-0000570D0000}"/>
    <cellStyle name="Comma 2 2 9 3 2 3" xfId="3346" xr:uid="{00000000-0005-0000-0000-0000580D0000}"/>
    <cellStyle name="Comma 2 2 9 3 2 4" xfId="3347" xr:uid="{00000000-0005-0000-0000-0000590D0000}"/>
    <cellStyle name="Comma 2 2 9 3 2 5" xfId="3348" xr:uid="{00000000-0005-0000-0000-00005A0D0000}"/>
    <cellStyle name="Comma 2 2 9 3 3" xfId="3349" xr:uid="{00000000-0005-0000-0000-00005B0D0000}"/>
    <cellStyle name="Comma 2 2 9 3 3 2" xfId="3350" xr:uid="{00000000-0005-0000-0000-00005C0D0000}"/>
    <cellStyle name="Comma 2 2 9 3 3 3" xfId="3351" xr:uid="{00000000-0005-0000-0000-00005D0D0000}"/>
    <cellStyle name="Comma 2 2 9 3 3 4" xfId="3352" xr:uid="{00000000-0005-0000-0000-00005E0D0000}"/>
    <cellStyle name="Comma 2 2 9 3 4" xfId="3353" xr:uid="{00000000-0005-0000-0000-00005F0D0000}"/>
    <cellStyle name="Comma 2 2 9 3 5" xfId="3354" xr:uid="{00000000-0005-0000-0000-0000600D0000}"/>
    <cellStyle name="Comma 2 2 9 3 6" xfId="3355" xr:uid="{00000000-0005-0000-0000-0000610D0000}"/>
    <cellStyle name="Comma 2 2 9 4" xfId="3356" xr:uid="{00000000-0005-0000-0000-0000620D0000}"/>
    <cellStyle name="Comma 2 2 9 5" xfId="3357" xr:uid="{00000000-0005-0000-0000-0000630D0000}"/>
    <cellStyle name="Comma 2 2 9 5 2" xfId="3358" xr:uid="{00000000-0005-0000-0000-0000640D0000}"/>
    <cellStyle name="Comma 2 2 9 5 2 2" xfId="3359" xr:uid="{00000000-0005-0000-0000-0000650D0000}"/>
    <cellStyle name="Comma 2 2 9 5 2 3" xfId="3360" xr:uid="{00000000-0005-0000-0000-0000660D0000}"/>
    <cellStyle name="Comma 2 2 9 5 2 4" xfId="3361" xr:uid="{00000000-0005-0000-0000-0000670D0000}"/>
    <cellStyle name="Comma 2 2 9 5 3" xfId="3362" xr:uid="{00000000-0005-0000-0000-0000680D0000}"/>
    <cellStyle name="Comma 2 2 9 5 4" xfId="3363" xr:uid="{00000000-0005-0000-0000-0000690D0000}"/>
    <cellStyle name="Comma 2 2 9 5 5" xfId="3364" xr:uid="{00000000-0005-0000-0000-00006A0D0000}"/>
    <cellStyle name="Comma 2 2 9 6" xfId="3365" xr:uid="{00000000-0005-0000-0000-00006B0D0000}"/>
    <cellStyle name="Comma 2 2 9 6 2" xfId="3366" xr:uid="{00000000-0005-0000-0000-00006C0D0000}"/>
    <cellStyle name="Comma 2 2 9 6 3" xfId="3367" xr:uid="{00000000-0005-0000-0000-00006D0D0000}"/>
    <cellStyle name="Comma 2 2 9 6 4" xfId="3368" xr:uid="{00000000-0005-0000-0000-00006E0D0000}"/>
    <cellStyle name="Comma 2 2 9 7" xfId="3369" xr:uid="{00000000-0005-0000-0000-00006F0D0000}"/>
    <cellStyle name="Comma 2 2 9 7 2" xfId="3370" xr:uid="{00000000-0005-0000-0000-0000700D0000}"/>
    <cellStyle name="Comma 2 2 9 7 3" xfId="3371" xr:uid="{00000000-0005-0000-0000-0000710D0000}"/>
    <cellStyle name="Comma 2 2 9 7 4" xfId="3372" xr:uid="{00000000-0005-0000-0000-0000720D0000}"/>
    <cellStyle name="Comma 2 2 9 8" xfId="3373" xr:uid="{00000000-0005-0000-0000-0000730D0000}"/>
    <cellStyle name="Comma 2 2 9 9" xfId="3374" xr:uid="{00000000-0005-0000-0000-0000740D0000}"/>
    <cellStyle name="Comma 2 20" xfId="3375" xr:uid="{00000000-0005-0000-0000-0000750D0000}"/>
    <cellStyle name="Comma 2 20 2" xfId="3376" xr:uid="{00000000-0005-0000-0000-0000760D0000}"/>
    <cellStyle name="Comma 2 20 3" xfId="3377" xr:uid="{00000000-0005-0000-0000-0000770D0000}"/>
    <cellStyle name="Comma 2 20 3 2" xfId="3378" xr:uid="{00000000-0005-0000-0000-0000780D0000}"/>
    <cellStyle name="Comma 2 20 3 3" xfId="3379" xr:uid="{00000000-0005-0000-0000-0000790D0000}"/>
    <cellStyle name="Comma 2 20 3 4" xfId="3380" xr:uid="{00000000-0005-0000-0000-00007A0D0000}"/>
    <cellStyle name="Comma 2 21" xfId="3381" xr:uid="{00000000-0005-0000-0000-00007B0D0000}"/>
    <cellStyle name="Comma 2 21 2" xfId="3382" xr:uid="{00000000-0005-0000-0000-00007C0D0000}"/>
    <cellStyle name="Comma 2 21 3" xfId="3383" xr:uid="{00000000-0005-0000-0000-00007D0D0000}"/>
    <cellStyle name="Comma 2 21 3 2" xfId="3384" xr:uid="{00000000-0005-0000-0000-00007E0D0000}"/>
    <cellStyle name="Comma 2 21 3 3" xfId="3385" xr:uid="{00000000-0005-0000-0000-00007F0D0000}"/>
    <cellStyle name="Comma 2 21 3 4" xfId="3386" xr:uid="{00000000-0005-0000-0000-0000800D0000}"/>
    <cellStyle name="Comma 2 22" xfId="3387" xr:uid="{00000000-0005-0000-0000-0000810D0000}"/>
    <cellStyle name="Comma 2 22 2" xfId="3388" xr:uid="{00000000-0005-0000-0000-0000820D0000}"/>
    <cellStyle name="Comma 2 22 3" xfId="3389" xr:uid="{00000000-0005-0000-0000-0000830D0000}"/>
    <cellStyle name="Comma 2 22 3 2" xfId="3390" xr:uid="{00000000-0005-0000-0000-0000840D0000}"/>
    <cellStyle name="Comma 2 22 3 3" xfId="3391" xr:uid="{00000000-0005-0000-0000-0000850D0000}"/>
    <cellStyle name="Comma 2 22 3 4" xfId="3392" xr:uid="{00000000-0005-0000-0000-0000860D0000}"/>
    <cellStyle name="Comma 2 23" xfId="3393" xr:uid="{00000000-0005-0000-0000-0000870D0000}"/>
    <cellStyle name="Comma 2 23 2" xfId="3394" xr:uid="{00000000-0005-0000-0000-0000880D0000}"/>
    <cellStyle name="Comma 2 23 3" xfId="3395" xr:uid="{00000000-0005-0000-0000-0000890D0000}"/>
    <cellStyle name="Comma 2 23 3 2" xfId="3396" xr:uid="{00000000-0005-0000-0000-00008A0D0000}"/>
    <cellStyle name="Comma 2 23 3 3" xfId="3397" xr:uid="{00000000-0005-0000-0000-00008B0D0000}"/>
    <cellStyle name="Comma 2 23 3 4" xfId="3398" xr:uid="{00000000-0005-0000-0000-00008C0D0000}"/>
    <cellStyle name="Comma 2 23 4" xfId="3399" xr:uid="{00000000-0005-0000-0000-00008D0D0000}"/>
    <cellStyle name="Comma 2 23 5" xfId="3400" xr:uid="{00000000-0005-0000-0000-00008E0D0000}"/>
    <cellStyle name="Comma 2 23 6" xfId="3401" xr:uid="{00000000-0005-0000-0000-00008F0D0000}"/>
    <cellStyle name="Comma 2 24" xfId="3402" xr:uid="{00000000-0005-0000-0000-0000900D0000}"/>
    <cellStyle name="Comma 2 25" xfId="3403" xr:uid="{00000000-0005-0000-0000-0000910D0000}"/>
    <cellStyle name="Comma 2 26" xfId="3404" xr:uid="{00000000-0005-0000-0000-0000920D0000}"/>
    <cellStyle name="Comma 2 27" xfId="3405" xr:uid="{00000000-0005-0000-0000-0000930D0000}"/>
    <cellStyle name="Comma 2 28" xfId="3406" xr:uid="{00000000-0005-0000-0000-0000940D0000}"/>
    <cellStyle name="Comma 2 29" xfId="3407" xr:uid="{00000000-0005-0000-0000-0000950D0000}"/>
    <cellStyle name="Comma 2 3" xfId="3408" xr:uid="{00000000-0005-0000-0000-0000960D0000}"/>
    <cellStyle name="Comma 2 3 10" xfId="3409" xr:uid="{00000000-0005-0000-0000-0000970D0000}"/>
    <cellStyle name="Comma 2 3 10 2" xfId="3410" xr:uid="{00000000-0005-0000-0000-0000980D0000}"/>
    <cellStyle name="Comma 2 3 10 2 2" xfId="3411" xr:uid="{00000000-0005-0000-0000-0000990D0000}"/>
    <cellStyle name="Comma 2 3 10 2 2 2" xfId="3412" xr:uid="{00000000-0005-0000-0000-00009A0D0000}"/>
    <cellStyle name="Comma 2 3 10 2 2 3" xfId="3413" xr:uid="{00000000-0005-0000-0000-00009B0D0000}"/>
    <cellStyle name="Comma 2 3 10 2 2 4" xfId="3414" xr:uid="{00000000-0005-0000-0000-00009C0D0000}"/>
    <cellStyle name="Comma 2 3 10 2 3" xfId="3415" xr:uid="{00000000-0005-0000-0000-00009D0D0000}"/>
    <cellStyle name="Comma 2 3 10 2 4" xfId="3416" xr:uid="{00000000-0005-0000-0000-00009E0D0000}"/>
    <cellStyle name="Comma 2 3 10 2 5" xfId="3417" xr:uid="{00000000-0005-0000-0000-00009F0D0000}"/>
    <cellStyle name="Comma 2 3 10 3" xfId="3418" xr:uid="{00000000-0005-0000-0000-0000A00D0000}"/>
    <cellStyle name="Comma 2 3 10 3 2" xfId="3419" xr:uid="{00000000-0005-0000-0000-0000A10D0000}"/>
    <cellStyle name="Comma 2 3 10 3 3" xfId="3420" xr:uid="{00000000-0005-0000-0000-0000A20D0000}"/>
    <cellStyle name="Comma 2 3 10 3 4" xfId="3421" xr:uid="{00000000-0005-0000-0000-0000A30D0000}"/>
    <cellStyle name="Comma 2 3 10 4" xfId="3422" xr:uid="{00000000-0005-0000-0000-0000A40D0000}"/>
    <cellStyle name="Comma 2 3 10 5" xfId="3423" xr:uid="{00000000-0005-0000-0000-0000A50D0000}"/>
    <cellStyle name="Comma 2 3 10 6" xfId="3424" xr:uid="{00000000-0005-0000-0000-0000A60D0000}"/>
    <cellStyle name="Comma 2 3 11" xfId="3425" xr:uid="{00000000-0005-0000-0000-0000A70D0000}"/>
    <cellStyle name="Comma 2 3 12" xfId="3426" xr:uid="{00000000-0005-0000-0000-0000A80D0000}"/>
    <cellStyle name="Comma 2 3 12 2" xfId="3427" xr:uid="{00000000-0005-0000-0000-0000A90D0000}"/>
    <cellStyle name="Comma 2 3 12 2 2" xfId="3428" xr:uid="{00000000-0005-0000-0000-0000AA0D0000}"/>
    <cellStyle name="Comma 2 3 12 2 3" xfId="3429" xr:uid="{00000000-0005-0000-0000-0000AB0D0000}"/>
    <cellStyle name="Comma 2 3 12 2 4" xfId="3430" xr:uid="{00000000-0005-0000-0000-0000AC0D0000}"/>
    <cellStyle name="Comma 2 3 12 3" xfId="3431" xr:uid="{00000000-0005-0000-0000-0000AD0D0000}"/>
    <cellStyle name="Comma 2 3 12 4" xfId="3432" xr:uid="{00000000-0005-0000-0000-0000AE0D0000}"/>
    <cellStyle name="Comma 2 3 12 5" xfId="3433" xr:uid="{00000000-0005-0000-0000-0000AF0D0000}"/>
    <cellStyle name="Comma 2 3 13" xfId="3434" xr:uid="{00000000-0005-0000-0000-0000B00D0000}"/>
    <cellStyle name="Comma 2 3 13 2" xfId="3435" xr:uid="{00000000-0005-0000-0000-0000B10D0000}"/>
    <cellStyle name="Comma 2 3 13 3" xfId="3436" xr:uid="{00000000-0005-0000-0000-0000B20D0000}"/>
    <cellStyle name="Comma 2 3 13 4" xfId="3437" xr:uid="{00000000-0005-0000-0000-0000B30D0000}"/>
    <cellStyle name="Comma 2 3 14" xfId="3438" xr:uid="{00000000-0005-0000-0000-0000B40D0000}"/>
    <cellStyle name="Comma 2 3 15" xfId="3439" xr:uid="{00000000-0005-0000-0000-0000B50D0000}"/>
    <cellStyle name="Comma 2 3 16" xfId="3440" xr:uid="{00000000-0005-0000-0000-0000B60D0000}"/>
    <cellStyle name="Comma 2 3 2" xfId="3441" xr:uid="{00000000-0005-0000-0000-0000B70D0000}"/>
    <cellStyle name="Comma 2 3 2 10" xfId="3442" xr:uid="{00000000-0005-0000-0000-0000B80D0000}"/>
    <cellStyle name="Comma 2 3 2 10 2" xfId="3443" xr:uid="{00000000-0005-0000-0000-0000B90D0000}"/>
    <cellStyle name="Comma 2 3 2 10 2 2" xfId="3444" xr:uid="{00000000-0005-0000-0000-0000BA0D0000}"/>
    <cellStyle name="Comma 2 3 2 10 2 3" xfId="3445" xr:uid="{00000000-0005-0000-0000-0000BB0D0000}"/>
    <cellStyle name="Comma 2 3 2 10 2 4" xfId="3446" xr:uid="{00000000-0005-0000-0000-0000BC0D0000}"/>
    <cellStyle name="Comma 2 3 2 10 3" xfId="3447" xr:uid="{00000000-0005-0000-0000-0000BD0D0000}"/>
    <cellStyle name="Comma 2 3 2 10 4" xfId="3448" xr:uid="{00000000-0005-0000-0000-0000BE0D0000}"/>
    <cellStyle name="Comma 2 3 2 10 5" xfId="3449" xr:uid="{00000000-0005-0000-0000-0000BF0D0000}"/>
    <cellStyle name="Comma 2 3 2 11" xfId="3450" xr:uid="{00000000-0005-0000-0000-0000C00D0000}"/>
    <cellStyle name="Comma 2 3 2 11 2" xfId="3451" xr:uid="{00000000-0005-0000-0000-0000C10D0000}"/>
    <cellStyle name="Comma 2 3 2 11 3" xfId="3452" xr:uid="{00000000-0005-0000-0000-0000C20D0000}"/>
    <cellStyle name="Comma 2 3 2 11 4" xfId="3453" xr:uid="{00000000-0005-0000-0000-0000C30D0000}"/>
    <cellStyle name="Comma 2 3 2 12" xfId="3454" xr:uid="{00000000-0005-0000-0000-0000C40D0000}"/>
    <cellStyle name="Comma 2 3 2 13" xfId="3455" xr:uid="{00000000-0005-0000-0000-0000C50D0000}"/>
    <cellStyle name="Comma 2 3 2 14" xfId="3456" xr:uid="{00000000-0005-0000-0000-0000C60D0000}"/>
    <cellStyle name="Comma 2 3 2 2" xfId="3457" xr:uid="{00000000-0005-0000-0000-0000C70D0000}"/>
    <cellStyle name="Comma 2 3 2 2 10" xfId="3458" xr:uid="{00000000-0005-0000-0000-0000C80D0000}"/>
    <cellStyle name="Comma 2 3 2 2 2" xfId="3459" xr:uid="{00000000-0005-0000-0000-0000C90D0000}"/>
    <cellStyle name="Comma 2 3 2 2 2 2" xfId="3460" xr:uid="{00000000-0005-0000-0000-0000CA0D0000}"/>
    <cellStyle name="Comma 2 3 2 2 2 2 2" xfId="3461" xr:uid="{00000000-0005-0000-0000-0000CB0D0000}"/>
    <cellStyle name="Comma 2 3 2 2 2 2 2 2" xfId="3462" xr:uid="{00000000-0005-0000-0000-0000CC0D0000}"/>
    <cellStyle name="Comma 2 3 2 2 2 2 2 2 2" xfId="3463" xr:uid="{00000000-0005-0000-0000-0000CD0D0000}"/>
    <cellStyle name="Comma 2 3 2 2 2 2 2 2 3" xfId="3464" xr:uid="{00000000-0005-0000-0000-0000CE0D0000}"/>
    <cellStyle name="Comma 2 3 2 2 2 2 2 2 4" xfId="3465" xr:uid="{00000000-0005-0000-0000-0000CF0D0000}"/>
    <cellStyle name="Comma 2 3 2 2 2 2 2 3" xfId="3466" xr:uid="{00000000-0005-0000-0000-0000D00D0000}"/>
    <cellStyle name="Comma 2 3 2 2 2 2 2 4" xfId="3467" xr:uid="{00000000-0005-0000-0000-0000D10D0000}"/>
    <cellStyle name="Comma 2 3 2 2 2 2 2 5" xfId="3468" xr:uid="{00000000-0005-0000-0000-0000D20D0000}"/>
    <cellStyle name="Comma 2 3 2 2 2 2 3" xfId="3469" xr:uid="{00000000-0005-0000-0000-0000D30D0000}"/>
    <cellStyle name="Comma 2 3 2 2 2 2 3 2" xfId="3470" xr:uid="{00000000-0005-0000-0000-0000D40D0000}"/>
    <cellStyle name="Comma 2 3 2 2 2 2 3 3" xfId="3471" xr:uid="{00000000-0005-0000-0000-0000D50D0000}"/>
    <cellStyle name="Comma 2 3 2 2 2 2 3 4" xfId="3472" xr:uid="{00000000-0005-0000-0000-0000D60D0000}"/>
    <cellStyle name="Comma 2 3 2 2 2 2 4" xfId="3473" xr:uid="{00000000-0005-0000-0000-0000D70D0000}"/>
    <cellStyle name="Comma 2 3 2 2 2 2 5" xfId="3474" xr:uid="{00000000-0005-0000-0000-0000D80D0000}"/>
    <cellStyle name="Comma 2 3 2 2 2 2 6" xfId="3475" xr:uid="{00000000-0005-0000-0000-0000D90D0000}"/>
    <cellStyle name="Comma 2 3 2 2 2 3" xfId="3476" xr:uid="{00000000-0005-0000-0000-0000DA0D0000}"/>
    <cellStyle name="Comma 2 3 2 2 2 3 2" xfId="3477" xr:uid="{00000000-0005-0000-0000-0000DB0D0000}"/>
    <cellStyle name="Comma 2 3 2 2 2 3 2 2" xfId="3478" xr:uid="{00000000-0005-0000-0000-0000DC0D0000}"/>
    <cellStyle name="Comma 2 3 2 2 2 3 2 2 2" xfId="3479" xr:uid="{00000000-0005-0000-0000-0000DD0D0000}"/>
    <cellStyle name="Comma 2 3 2 2 2 3 2 2 3" xfId="3480" xr:uid="{00000000-0005-0000-0000-0000DE0D0000}"/>
    <cellStyle name="Comma 2 3 2 2 2 3 2 2 4" xfId="3481" xr:uid="{00000000-0005-0000-0000-0000DF0D0000}"/>
    <cellStyle name="Comma 2 3 2 2 2 3 2 3" xfId="3482" xr:uid="{00000000-0005-0000-0000-0000E00D0000}"/>
    <cellStyle name="Comma 2 3 2 2 2 3 2 4" xfId="3483" xr:uid="{00000000-0005-0000-0000-0000E10D0000}"/>
    <cellStyle name="Comma 2 3 2 2 2 3 2 5" xfId="3484" xr:uid="{00000000-0005-0000-0000-0000E20D0000}"/>
    <cellStyle name="Comma 2 3 2 2 2 3 3" xfId="3485" xr:uid="{00000000-0005-0000-0000-0000E30D0000}"/>
    <cellStyle name="Comma 2 3 2 2 2 3 3 2" xfId="3486" xr:uid="{00000000-0005-0000-0000-0000E40D0000}"/>
    <cellStyle name="Comma 2 3 2 2 2 3 3 3" xfId="3487" xr:uid="{00000000-0005-0000-0000-0000E50D0000}"/>
    <cellStyle name="Comma 2 3 2 2 2 3 3 4" xfId="3488" xr:uid="{00000000-0005-0000-0000-0000E60D0000}"/>
    <cellStyle name="Comma 2 3 2 2 2 3 4" xfId="3489" xr:uid="{00000000-0005-0000-0000-0000E70D0000}"/>
    <cellStyle name="Comma 2 3 2 2 2 3 5" xfId="3490" xr:uid="{00000000-0005-0000-0000-0000E80D0000}"/>
    <cellStyle name="Comma 2 3 2 2 2 3 6" xfId="3491" xr:uid="{00000000-0005-0000-0000-0000E90D0000}"/>
    <cellStyle name="Comma 2 3 2 2 2 4" xfId="3492" xr:uid="{00000000-0005-0000-0000-0000EA0D0000}"/>
    <cellStyle name="Comma 2 3 2 2 2 4 2" xfId="3493" xr:uid="{00000000-0005-0000-0000-0000EB0D0000}"/>
    <cellStyle name="Comma 2 3 2 2 2 4 2 2" xfId="3494" xr:uid="{00000000-0005-0000-0000-0000EC0D0000}"/>
    <cellStyle name="Comma 2 3 2 2 2 4 2 3" xfId="3495" xr:uid="{00000000-0005-0000-0000-0000ED0D0000}"/>
    <cellStyle name="Comma 2 3 2 2 2 4 2 4" xfId="3496" xr:uid="{00000000-0005-0000-0000-0000EE0D0000}"/>
    <cellStyle name="Comma 2 3 2 2 2 4 3" xfId="3497" xr:uid="{00000000-0005-0000-0000-0000EF0D0000}"/>
    <cellStyle name="Comma 2 3 2 2 2 4 4" xfId="3498" xr:uid="{00000000-0005-0000-0000-0000F00D0000}"/>
    <cellStyle name="Comma 2 3 2 2 2 4 5" xfId="3499" xr:uid="{00000000-0005-0000-0000-0000F10D0000}"/>
    <cellStyle name="Comma 2 3 2 2 2 5" xfId="3500" xr:uid="{00000000-0005-0000-0000-0000F20D0000}"/>
    <cellStyle name="Comma 2 3 2 2 2 5 2" xfId="3501" xr:uid="{00000000-0005-0000-0000-0000F30D0000}"/>
    <cellStyle name="Comma 2 3 2 2 2 5 3" xfId="3502" xr:uid="{00000000-0005-0000-0000-0000F40D0000}"/>
    <cellStyle name="Comma 2 3 2 2 2 5 4" xfId="3503" xr:uid="{00000000-0005-0000-0000-0000F50D0000}"/>
    <cellStyle name="Comma 2 3 2 2 2 6" xfId="3504" xr:uid="{00000000-0005-0000-0000-0000F60D0000}"/>
    <cellStyle name="Comma 2 3 2 2 2 7" xfId="3505" xr:uid="{00000000-0005-0000-0000-0000F70D0000}"/>
    <cellStyle name="Comma 2 3 2 2 2 8" xfId="3506" xr:uid="{00000000-0005-0000-0000-0000F80D0000}"/>
    <cellStyle name="Comma 2 3 2 2 3" xfId="3507" xr:uid="{00000000-0005-0000-0000-0000F90D0000}"/>
    <cellStyle name="Comma 2 3 2 2 3 2" xfId="3508" xr:uid="{00000000-0005-0000-0000-0000FA0D0000}"/>
    <cellStyle name="Comma 2 3 2 2 3 2 2" xfId="3509" xr:uid="{00000000-0005-0000-0000-0000FB0D0000}"/>
    <cellStyle name="Comma 2 3 2 2 3 2 2 2" xfId="3510" xr:uid="{00000000-0005-0000-0000-0000FC0D0000}"/>
    <cellStyle name="Comma 2 3 2 2 3 2 2 3" xfId="3511" xr:uid="{00000000-0005-0000-0000-0000FD0D0000}"/>
    <cellStyle name="Comma 2 3 2 2 3 2 2 4" xfId="3512" xr:uid="{00000000-0005-0000-0000-0000FE0D0000}"/>
    <cellStyle name="Comma 2 3 2 2 3 2 3" xfId="3513" xr:uid="{00000000-0005-0000-0000-0000FF0D0000}"/>
    <cellStyle name="Comma 2 3 2 2 3 2 4" xfId="3514" xr:uid="{00000000-0005-0000-0000-0000000E0000}"/>
    <cellStyle name="Comma 2 3 2 2 3 2 5" xfId="3515" xr:uid="{00000000-0005-0000-0000-0000010E0000}"/>
    <cellStyle name="Comma 2 3 2 2 3 3" xfId="3516" xr:uid="{00000000-0005-0000-0000-0000020E0000}"/>
    <cellStyle name="Comma 2 3 2 2 3 3 2" xfId="3517" xr:uid="{00000000-0005-0000-0000-0000030E0000}"/>
    <cellStyle name="Comma 2 3 2 2 3 3 3" xfId="3518" xr:uid="{00000000-0005-0000-0000-0000040E0000}"/>
    <cellStyle name="Comma 2 3 2 2 3 3 4" xfId="3519" xr:uid="{00000000-0005-0000-0000-0000050E0000}"/>
    <cellStyle name="Comma 2 3 2 2 3 4" xfId="3520" xr:uid="{00000000-0005-0000-0000-0000060E0000}"/>
    <cellStyle name="Comma 2 3 2 2 3 5" xfId="3521" xr:uid="{00000000-0005-0000-0000-0000070E0000}"/>
    <cellStyle name="Comma 2 3 2 2 3 6" xfId="3522" xr:uid="{00000000-0005-0000-0000-0000080E0000}"/>
    <cellStyle name="Comma 2 3 2 2 4" xfId="3523" xr:uid="{00000000-0005-0000-0000-0000090E0000}"/>
    <cellStyle name="Comma 2 3 2 2 4 2" xfId="3524" xr:uid="{00000000-0005-0000-0000-00000A0E0000}"/>
    <cellStyle name="Comma 2 3 2 2 4 2 2" xfId="3525" xr:uid="{00000000-0005-0000-0000-00000B0E0000}"/>
    <cellStyle name="Comma 2 3 2 2 4 2 2 2" xfId="3526" xr:uid="{00000000-0005-0000-0000-00000C0E0000}"/>
    <cellStyle name="Comma 2 3 2 2 4 2 2 3" xfId="3527" xr:uid="{00000000-0005-0000-0000-00000D0E0000}"/>
    <cellStyle name="Comma 2 3 2 2 4 2 2 4" xfId="3528" xr:uid="{00000000-0005-0000-0000-00000E0E0000}"/>
    <cellStyle name="Comma 2 3 2 2 4 2 3" xfId="3529" xr:uid="{00000000-0005-0000-0000-00000F0E0000}"/>
    <cellStyle name="Comma 2 3 2 2 4 2 4" xfId="3530" xr:uid="{00000000-0005-0000-0000-0000100E0000}"/>
    <cellStyle name="Comma 2 3 2 2 4 2 5" xfId="3531" xr:uid="{00000000-0005-0000-0000-0000110E0000}"/>
    <cellStyle name="Comma 2 3 2 2 4 3" xfId="3532" xr:uid="{00000000-0005-0000-0000-0000120E0000}"/>
    <cellStyle name="Comma 2 3 2 2 4 3 2" xfId="3533" xr:uid="{00000000-0005-0000-0000-0000130E0000}"/>
    <cellStyle name="Comma 2 3 2 2 4 3 3" xfId="3534" xr:uid="{00000000-0005-0000-0000-0000140E0000}"/>
    <cellStyle name="Comma 2 3 2 2 4 3 4" xfId="3535" xr:uid="{00000000-0005-0000-0000-0000150E0000}"/>
    <cellStyle name="Comma 2 3 2 2 4 4" xfId="3536" xr:uid="{00000000-0005-0000-0000-0000160E0000}"/>
    <cellStyle name="Comma 2 3 2 2 4 5" xfId="3537" xr:uid="{00000000-0005-0000-0000-0000170E0000}"/>
    <cellStyle name="Comma 2 3 2 2 4 6" xfId="3538" xr:uid="{00000000-0005-0000-0000-0000180E0000}"/>
    <cellStyle name="Comma 2 3 2 2 5" xfId="3539" xr:uid="{00000000-0005-0000-0000-0000190E0000}"/>
    <cellStyle name="Comma 2 3 2 2 6" xfId="3540" xr:uid="{00000000-0005-0000-0000-00001A0E0000}"/>
    <cellStyle name="Comma 2 3 2 2 6 2" xfId="3541" xr:uid="{00000000-0005-0000-0000-00001B0E0000}"/>
    <cellStyle name="Comma 2 3 2 2 6 2 2" xfId="3542" xr:uid="{00000000-0005-0000-0000-00001C0E0000}"/>
    <cellStyle name="Comma 2 3 2 2 6 2 3" xfId="3543" xr:uid="{00000000-0005-0000-0000-00001D0E0000}"/>
    <cellStyle name="Comma 2 3 2 2 6 2 4" xfId="3544" xr:uid="{00000000-0005-0000-0000-00001E0E0000}"/>
    <cellStyle name="Comma 2 3 2 2 6 3" xfId="3545" xr:uid="{00000000-0005-0000-0000-00001F0E0000}"/>
    <cellStyle name="Comma 2 3 2 2 6 4" xfId="3546" xr:uid="{00000000-0005-0000-0000-0000200E0000}"/>
    <cellStyle name="Comma 2 3 2 2 6 5" xfId="3547" xr:uid="{00000000-0005-0000-0000-0000210E0000}"/>
    <cellStyle name="Comma 2 3 2 2 7" xfId="3548" xr:uid="{00000000-0005-0000-0000-0000220E0000}"/>
    <cellStyle name="Comma 2 3 2 2 7 2" xfId="3549" xr:uid="{00000000-0005-0000-0000-0000230E0000}"/>
    <cellStyle name="Comma 2 3 2 2 7 3" xfId="3550" xr:uid="{00000000-0005-0000-0000-0000240E0000}"/>
    <cellStyle name="Comma 2 3 2 2 7 4" xfId="3551" xr:uid="{00000000-0005-0000-0000-0000250E0000}"/>
    <cellStyle name="Comma 2 3 2 2 8" xfId="3552" xr:uid="{00000000-0005-0000-0000-0000260E0000}"/>
    <cellStyle name="Comma 2 3 2 2 9" xfId="3553" xr:uid="{00000000-0005-0000-0000-0000270E0000}"/>
    <cellStyle name="Comma 2 3 2 3" xfId="3554" xr:uid="{00000000-0005-0000-0000-0000280E0000}"/>
    <cellStyle name="Comma 2 3 2 3 2" xfId="3555" xr:uid="{00000000-0005-0000-0000-0000290E0000}"/>
    <cellStyle name="Comma 2 3 2 3 2 2" xfId="3556" xr:uid="{00000000-0005-0000-0000-00002A0E0000}"/>
    <cellStyle name="Comma 2 3 2 3 2 2 2" xfId="3557" xr:uid="{00000000-0005-0000-0000-00002B0E0000}"/>
    <cellStyle name="Comma 2 3 2 3 2 2 2 2" xfId="3558" xr:uid="{00000000-0005-0000-0000-00002C0E0000}"/>
    <cellStyle name="Comma 2 3 2 3 2 2 2 2 2" xfId="3559" xr:uid="{00000000-0005-0000-0000-00002D0E0000}"/>
    <cellStyle name="Comma 2 3 2 3 2 2 2 2 3" xfId="3560" xr:uid="{00000000-0005-0000-0000-00002E0E0000}"/>
    <cellStyle name="Comma 2 3 2 3 2 2 2 2 4" xfId="3561" xr:uid="{00000000-0005-0000-0000-00002F0E0000}"/>
    <cellStyle name="Comma 2 3 2 3 2 2 2 3" xfId="3562" xr:uid="{00000000-0005-0000-0000-0000300E0000}"/>
    <cellStyle name="Comma 2 3 2 3 2 2 2 4" xfId="3563" xr:uid="{00000000-0005-0000-0000-0000310E0000}"/>
    <cellStyle name="Comma 2 3 2 3 2 2 2 5" xfId="3564" xr:uid="{00000000-0005-0000-0000-0000320E0000}"/>
    <cellStyle name="Comma 2 3 2 3 2 2 3" xfId="3565" xr:uid="{00000000-0005-0000-0000-0000330E0000}"/>
    <cellStyle name="Comma 2 3 2 3 2 2 3 2" xfId="3566" xr:uid="{00000000-0005-0000-0000-0000340E0000}"/>
    <cellStyle name="Comma 2 3 2 3 2 2 3 3" xfId="3567" xr:uid="{00000000-0005-0000-0000-0000350E0000}"/>
    <cellStyle name="Comma 2 3 2 3 2 2 3 4" xfId="3568" xr:uid="{00000000-0005-0000-0000-0000360E0000}"/>
    <cellStyle name="Comma 2 3 2 3 2 2 4" xfId="3569" xr:uid="{00000000-0005-0000-0000-0000370E0000}"/>
    <cellStyle name="Comma 2 3 2 3 2 2 5" xfId="3570" xr:uid="{00000000-0005-0000-0000-0000380E0000}"/>
    <cellStyle name="Comma 2 3 2 3 2 2 6" xfId="3571" xr:uid="{00000000-0005-0000-0000-0000390E0000}"/>
    <cellStyle name="Comma 2 3 2 3 2 3" xfId="3572" xr:uid="{00000000-0005-0000-0000-00003A0E0000}"/>
    <cellStyle name="Comma 2 3 2 3 2 3 2" xfId="3573" xr:uid="{00000000-0005-0000-0000-00003B0E0000}"/>
    <cellStyle name="Comma 2 3 2 3 2 3 2 2" xfId="3574" xr:uid="{00000000-0005-0000-0000-00003C0E0000}"/>
    <cellStyle name="Comma 2 3 2 3 2 3 2 2 2" xfId="3575" xr:uid="{00000000-0005-0000-0000-00003D0E0000}"/>
    <cellStyle name="Comma 2 3 2 3 2 3 2 2 3" xfId="3576" xr:uid="{00000000-0005-0000-0000-00003E0E0000}"/>
    <cellStyle name="Comma 2 3 2 3 2 3 2 2 4" xfId="3577" xr:uid="{00000000-0005-0000-0000-00003F0E0000}"/>
    <cellStyle name="Comma 2 3 2 3 2 3 2 3" xfId="3578" xr:uid="{00000000-0005-0000-0000-0000400E0000}"/>
    <cellStyle name="Comma 2 3 2 3 2 3 2 4" xfId="3579" xr:uid="{00000000-0005-0000-0000-0000410E0000}"/>
    <cellStyle name="Comma 2 3 2 3 2 3 2 5" xfId="3580" xr:uid="{00000000-0005-0000-0000-0000420E0000}"/>
    <cellStyle name="Comma 2 3 2 3 2 3 3" xfId="3581" xr:uid="{00000000-0005-0000-0000-0000430E0000}"/>
    <cellStyle name="Comma 2 3 2 3 2 3 3 2" xfId="3582" xr:uid="{00000000-0005-0000-0000-0000440E0000}"/>
    <cellStyle name="Comma 2 3 2 3 2 3 3 3" xfId="3583" xr:uid="{00000000-0005-0000-0000-0000450E0000}"/>
    <cellStyle name="Comma 2 3 2 3 2 3 3 4" xfId="3584" xr:uid="{00000000-0005-0000-0000-0000460E0000}"/>
    <cellStyle name="Comma 2 3 2 3 2 3 4" xfId="3585" xr:uid="{00000000-0005-0000-0000-0000470E0000}"/>
    <cellStyle name="Comma 2 3 2 3 2 3 5" xfId="3586" xr:uid="{00000000-0005-0000-0000-0000480E0000}"/>
    <cellStyle name="Comma 2 3 2 3 2 3 6" xfId="3587" xr:uid="{00000000-0005-0000-0000-0000490E0000}"/>
    <cellStyle name="Comma 2 3 2 3 2 4" xfId="3588" xr:uid="{00000000-0005-0000-0000-00004A0E0000}"/>
    <cellStyle name="Comma 2 3 2 3 2 4 2" xfId="3589" xr:uid="{00000000-0005-0000-0000-00004B0E0000}"/>
    <cellStyle name="Comma 2 3 2 3 2 4 2 2" xfId="3590" xr:uid="{00000000-0005-0000-0000-00004C0E0000}"/>
    <cellStyle name="Comma 2 3 2 3 2 4 2 3" xfId="3591" xr:uid="{00000000-0005-0000-0000-00004D0E0000}"/>
    <cellStyle name="Comma 2 3 2 3 2 4 2 4" xfId="3592" xr:uid="{00000000-0005-0000-0000-00004E0E0000}"/>
    <cellStyle name="Comma 2 3 2 3 2 4 3" xfId="3593" xr:uid="{00000000-0005-0000-0000-00004F0E0000}"/>
    <cellStyle name="Comma 2 3 2 3 2 4 4" xfId="3594" xr:uid="{00000000-0005-0000-0000-0000500E0000}"/>
    <cellStyle name="Comma 2 3 2 3 2 4 5" xfId="3595" xr:uid="{00000000-0005-0000-0000-0000510E0000}"/>
    <cellStyle name="Comma 2 3 2 3 2 5" xfId="3596" xr:uid="{00000000-0005-0000-0000-0000520E0000}"/>
    <cellStyle name="Comma 2 3 2 3 2 5 2" xfId="3597" xr:uid="{00000000-0005-0000-0000-0000530E0000}"/>
    <cellStyle name="Comma 2 3 2 3 2 5 3" xfId="3598" xr:uid="{00000000-0005-0000-0000-0000540E0000}"/>
    <cellStyle name="Comma 2 3 2 3 2 5 4" xfId="3599" xr:uid="{00000000-0005-0000-0000-0000550E0000}"/>
    <cellStyle name="Comma 2 3 2 3 2 6" xfId="3600" xr:uid="{00000000-0005-0000-0000-0000560E0000}"/>
    <cellStyle name="Comma 2 3 2 3 2 7" xfId="3601" xr:uid="{00000000-0005-0000-0000-0000570E0000}"/>
    <cellStyle name="Comma 2 3 2 3 2 8" xfId="3602" xr:uid="{00000000-0005-0000-0000-0000580E0000}"/>
    <cellStyle name="Comma 2 3 2 3 3" xfId="3603" xr:uid="{00000000-0005-0000-0000-0000590E0000}"/>
    <cellStyle name="Comma 2 3 2 3 3 2" xfId="3604" xr:uid="{00000000-0005-0000-0000-00005A0E0000}"/>
    <cellStyle name="Comma 2 3 2 3 3 2 2" xfId="3605" xr:uid="{00000000-0005-0000-0000-00005B0E0000}"/>
    <cellStyle name="Comma 2 3 2 3 3 2 2 2" xfId="3606" xr:uid="{00000000-0005-0000-0000-00005C0E0000}"/>
    <cellStyle name="Comma 2 3 2 3 3 2 2 3" xfId="3607" xr:uid="{00000000-0005-0000-0000-00005D0E0000}"/>
    <cellStyle name="Comma 2 3 2 3 3 2 2 4" xfId="3608" xr:uid="{00000000-0005-0000-0000-00005E0E0000}"/>
    <cellStyle name="Comma 2 3 2 3 3 2 3" xfId="3609" xr:uid="{00000000-0005-0000-0000-00005F0E0000}"/>
    <cellStyle name="Comma 2 3 2 3 3 2 4" xfId="3610" xr:uid="{00000000-0005-0000-0000-0000600E0000}"/>
    <cellStyle name="Comma 2 3 2 3 3 2 5" xfId="3611" xr:uid="{00000000-0005-0000-0000-0000610E0000}"/>
    <cellStyle name="Comma 2 3 2 3 3 3" xfId="3612" xr:uid="{00000000-0005-0000-0000-0000620E0000}"/>
    <cellStyle name="Comma 2 3 2 3 3 3 2" xfId="3613" xr:uid="{00000000-0005-0000-0000-0000630E0000}"/>
    <cellStyle name="Comma 2 3 2 3 3 3 3" xfId="3614" xr:uid="{00000000-0005-0000-0000-0000640E0000}"/>
    <cellStyle name="Comma 2 3 2 3 3 3 4" xfId="3615" xr:uid="{00000000-0005-0000-0000-0000650E0000}"/>
    <cellStyle name="Comma 2 3 2 3 3 4" xfId="3616" xr:uid="{00000000-0005-0000-0000-0000660E0000}"/>
    <cellStyle name="Comma 2 3 2 3 3 5" xfId="3617" xr:uid="{00000000-0005-0000-0000-0000670E0000}"/>
    <cellStyle name="Comma 2 3 2 3 3 6" xfId="3618" xr:uid="{00000000-0005-0000-0000-0000680E0000}"/>
    <cellStyle name="Comma 2 3 2 3 4" xfId="3619" xr:uid="{00000000-0005-0000-0000-0000690E0000}"/>
    <cellStyle name="Comma 2 3 2 3 4 2" xfId="3620" xr:uid="{00000000-0005-0000-0000-00006A0E0000}"/>
    <cellStyle name="Comma 2 3 2 3 4 2 2" xfId="3621" xr:uid="{00000000-0005-0000-0000-00006B0E0000}"/>
    <cellStyle name="Comma 2 3 2 3 4 2 2 2" xfId="3622" xr:uid="{00000000-0005-0000-0000-00006C0E0000}"/>
    <cellStyle name="Comma 2 3 2 3 4 2 2 3" xfId="3623" xr:uid="{00000000-0005-0000-0000-00006D0E0000}"/>
    <cellStyle name="Comma 2 3 2 3 4 2 2 4" xfId="3624" xr:uid="{00000000-0005-0000-0000-00006E0E0000}"/>
    <cellStyle name="Comma 2 3 2 3 4 2 3" xfId="3625" xr:uid="{00000000-0005-0000-0000-00006F0E0000}"/>
    <cellStyle name="Comma 2 3 2 3 4 2 4" xfId="3626" xr:uid="{00000000-0005-0000-0000-0000700E0000}"/>
    <cellStyle name="Comma 2 3 2 3 4 2 5" xfId="3627" xr:uid="{00000000-0005-0000-0000-0000710E0000}"/>
    <cellStyle name="Comma 2 3 2 3 4 3" xfId="3628" xr:uid="{00000000-0005-0000-0000-0000720E0000}"/>
    <cellStyle name="Comma 2 3 2 3 4 3 2" xfId="3629" xr:uid="{00000000-0005-0000-0000-0000730E0000}"/>
    <cellStyle name="Comma 2 3 2 3 4 3 3" xfId="3630" xr:uid="{00000000-0005-0000-0000-0000740E0000}"/>
    <cellStyle name="Comma 2 3 2 3 4 3 4" xfId="3631" xr:uid="{00000000-0005-0000-0000-0000750E0000}"/>
    <cellStyle name="Comma 2 3 2 3 4 4" xfId="3632" xr:uid="{00000000-0005-0000-0000-0000760E0000}"/>
    <cellStyle name="Comma 2 3 2 3 4 5" xfId="3633" xr:uid="{00000000-0005-0000-0000-0000770E0000}"/>
    <cellStyle name="Comma 2 3 2 3 4 6" xfId="3634" xr:uid="{00000000-0005-0000-0000-0000780E0000}"/>
    <cellStyle name="Comma 2 3 2 3 5" xfId="3635" xr:uid="{00000000-0005-0000-0000-0000790E0000}"/>
    <cellStyle name="Comma 2 3 2 3 5 2" xfId="3636" xr:uid="{00000000-0005-0000-0000-00007A0E0000}"/>
    <cellStyle name="Comma 2 3 2 3 5 2 2" xfId="3637" xr:uid="{00000000-0005-0000-0000-00007B0E0000}"/>
    <cellStyle name="Comma 2 3 2 3 5 2 3" xfId="3638" xr:uid="{00000000-0005-0000-0000-00007C0E0000}"/>
    <cellStyle name="Comma 2 3 2 3 5 2 4" xfId="3639" xr:uid="{00000000-0005-0000-0000-00007D0E0000}"/>
    <cellStyle name="Comma 2 3 2 3 5 3" xfId="3640" xr:uid="{00000000-0005-0000-0000-00007E0E0000}"/>
    <cellStyle name="Comma 2 3 2 3 5 4" xfId="3641" xr:uid="{00000000-0005-0000-0000-00007F0E0000}"/>
    <cellStyle name="Comma 2 3 2 3 5 5" xfId="3642" xr:uid="{00000000-0005-0000-0000-0000800E0000}"/>
    <cellStyle name="Comma 2 3 2 3 6" xfId="3643" xr:uid="{00000000-0005-0000-0000-0000810E0000}"/>
    <cellStyle name="Comma 2 3 2 3 6 2" xfId="3644" xr:uid="{00000000-0005-0000-0000-0000820E0000}"/>
    <cellStyle name="Comma 2 3 2 3 6 3" xfId="3645" xr:uid="{00000000-0005-0000-0000-0000830E0000}"/>
    <cellStyle name="Comma 2 3 2 3 6 4" xfId="3646" xr:uid="{00000000-0005-0000-0000-0000840E0000}"/>
    <cellStyle name="Comma 2 3 2 3 7" xfId="3647" xr:uid="{00000000-0005-0000-0000-0000850E0000}"/>
    <cellStyle name="Comma 2 3 2 3 8" xfId="3648" xr:uid="{00000000-0005-0000-0000-0000860E0000}"/>
    <cellStyle name="Comma 2 3 2 3 9" xfId="3649" xr:uid="{00000000-0005-0000-0000-0000870E0000}"/>
    <cellStyle name="Comma 2 3 2 4" xfId="3650" xr:uid="{00000000-0005-0000-0000-0000880E0000}"/>
    <cellStyle name="Comma 2 3 2 4 2" xfId="3651" xr:uid="{00000000-0005-0000-0000-0000890E0000}"/>
    <cellStyle name="Comma 2 3 2 4 2 2" xfId="3652" xr:uid="{00000000-0005-0000-0000-00008A0E0000}"/>
    <cellStyle name="Comma 2 3 2 4 2 2 2" xfId="3653" xr:uid="{00000000-0005-0000-0000-00008B0E0000}"/>
    <cellStyle name="Comma 2 3 2 4 2 2 2 2" xfId="3654" xr:uid="{00000000-0005-0000-0000-00008C0E0000}"/>
    <cellStyle name="Comma 2 3 2 4 2 2 2 2 2" xfId="3655" xr:uid="{00000000-0005-0000-0000-00008D0E0000}"/>
    <cellStyle name="Comma 2 3 2 4 2 2 2 2 3" xfId="3656" xr:uid="{00000000-0005-0000-0000-00008E0E0000}"/>
    <cellStyle name="Comma 2 3 2 4 2 2 2 2 4" xfId="3657" xr:uid="{00000000-0005-0000-0000-00008F0E0000}"/>
    <cellStyle name="Comma 2 3 2 4 2 2 2 3" xfId="3658" xr:uid="{00000000-0005-0000-0000-0000900E0000}"/>
    <cellStyle name="Comma 2 3 2 4 2 2 2 4" xfId="3659" xr:uid="{00000000-0005-0000-0000-0000910E0000}"/>
    <cellStyle name="Comma 2 3 2 4 2 2 2 5" xfId="3660" xr:uid="{00000000-0005-0000-0000-0000920E0000}"/>
    <cellStyle name="Comma 2 3 2 4 2 2 3" xfId="3661" xr:uid="{00000000-0005-0000-0000-0000930E0000}"/>
    <cellStyle name="Comma 2 3 2 4 2 2 3 2" xfId="3662" xr:uid="{00000000-0005-0000-0000-0000940E0000}"/>
    <cellStyle name="Comma 2 3 2 4 2 2 3 3" xfId="3663" xr:uid="{00000000-0005-0000-0000-0000950E0000}"/>
    <cellStyle name="Comma 2 3 2 4 2 2 3 4" xfId="3664" xr:uid="{00000000-0005-0000-0000-0000960E0000}"/>
    <cellStyle name="Comma 2 3 2 4 2 2 4" xfId="3665" xr:uid="{00000000-0005-0000-0000-0000970E0000}"/>
    <cellStyle name="Comma 2 3 2 4 2 2 5" xfId="3666" xr:uid="{00000000-0005-0000-0000-0000980E0000}"/>
    <cellStyle name="Comma 2 3 2 4 2 2 6" xfId="3667" xr:uid="{00000000-0005-0000-0000-0000990E0000}"/>
    <cellStyle name="Comma 2 3 2 4 2 3" xfId="3668" xr:uid="{00000000-0005-0000-0000-00009A0E0000}"/>
    <cellStyle name="Comma 2 3 2 4 2 3 2" xfId="3669" xr:uid="{00000000-0005-0000-0000-00009B0E0000}"/>
    <cellStyle name="Comma 2 3 2 4 2 3 2 2" xfId="3670" xr:uid="{00000000-0005-0000-0000-00009C0E0000}"/>
    <cellStyle name="Comma 2 3 2 4 2 3 2 2 2" xfId="3671" xr:uid="{00000000-0005-0000-0000-00009D0E0000}"/>
    <cellStyle name="Comma 2 3 2 4 2 3 2 2 3" xfId="3672" xr:uid="{00000000-0005-0000-0000-00009E0E0000}"/>
    <cellStyle name="Comma 2 3 2 4 2 3 2 2 4" xfId="3673" xr:uid="{00000000-0005-0000-0000-00009F0E0000}"/>
    <cellStyle name="Comma 2 3 2 4 2 3 2 3" xfId="3674" xr:uid="{00000000-0005-0000-0000-0000A00E0000}"/>
    <cellStyle name="Comma 2 3 2 4 2 3 2 4" xfId="3675" xr:uid="{00000000-0005-0000-0000-0000A10E0000}"/>
    <cellStyle name="Comma 2 3 2 4 2 3 2 5" xfId="3676" xr:uid="{00000000-0005-0000-0000-0000A20E0000}"/>
    <cellStyle name="Comma 2 3 2 4 2 3 3" xfId="3677" xr:uid="{00000000-0005-0000-0000-0000A30E0000}"/>
    <cellStyle name="Comma 2 3 2 4 2 3 3 2" xfId="3678" xr:uid="{00000000-0005-0000-0000-0000A40E0000}"/>
    <cellStyle name="Comma 2 3 2 4 2 3 3 3" xfId="3679" xr:uid="{00000000-0005-0000-0000-0000A50E0000}"/>
    <cellStyle name="Comma 2 3 2 4 2 3 3 4" xfId="3680" xr:uid="{00000000-0005-0000-0000-0000A60E0000}"/>
    <cellStyle name="Comma 2 3 2 4 2 3 4" xfId="3681" xr:uid="{00000000-0005-0000-0000-0000A70E0000}"/>
    <cellStyle name="Comma 2 3 2 4 2 3 5" xfId="3682" xr:uid="{00000000-0005-0000-0000-0000A80E0000}"/>
    <cellStyle name="Comma 2 3 2 4 2 3 6" xfId="3683" xr:uid="{00000000-0005-0000-0000-0000A90E0000}"/>
    <cellStyle name="Comma 2 3 2 4 2 4" xfId="3684" xr:uid="{00000000-0005-0000-0000-0000AA0E0000}"/>
    <cellStyle name="Comma 2 3 2 4 2 4 2" xfId="3685" xr:uid="{00000000-0005-0000-0000-0000AB0E0000}"/>
    <cellStyle name="Comma 2 3 2 4 2 4 2 2" xfId="3686" xr:uid="{00000000-0005-0000-0000-0000AC0E0000}"/>
    <cellStyle name="Comma 2 3 2 4 2 4 2 3" xfId="3687" xr:uid="{00000000-0005-0000-0000-0000AD0E0000}"/>
    <cellStyle name="Comma 2 3 2 4 2 4 2 4" xfId="3688" xr:uid="{00000000-0005-0000-0000-0000AE0E0000}"/>
    <cellStyle name="Comma 2 3 2 4 2 4 3" xfId="3689" xr:uid="{00000000-0005-0000-0000-0000AF0E0000}"/>
    <cellStyle name="Comma 2 3 2 4 2 4 4" xfId="3690" xr:uid="{00000000-0005-0000-0000-0000B00E0000}"/>
    <cellStyle name="Comma 2 3 2 4 2 4 5" xfId="3691" xr:uid="{00000000-0005-0000-0000-0000B10E0000}"/>
    <cellStyle name="Comma 2 3 2 4 2 5" xfId="3692" xr:uid="{00000000-0005-0000-0000-0000B20E0000}"/>
    <cellStyle name="Comma 2 3 2 4 2 5 2" xfId="3693" xr:uid="{00000000-0005-0000-0000-0000B30E0000}"/>
    <cellStyle name="Comma 2 3 2 4 2 5 3" xfId="3694" xr:uid="{00000000-0005-0000-0000-0000B40E0000}"/>
    <cellStyle name="Comma 2 3 2 4 2 5 4" xfId="3695" xr:uid="{00000000-0005-0000-0000-0000B50E0000}"/>
    <cellStyle name="Comma 2 3 2 4 2 6" xfId="3696" xr:uid="{00000000-0005-0000-0000-0000B60E0000}"/>
    <cellStyle name="Comma 2 3 2 4 2 7" xfId="3697" xr:uid="{00000000-0005-0000-0000-0000B70E0000}"/>
    <cellStyle name="Comma 2 3 2 4 2 8" xfId="3698" xr:uid="{00000000-0005-0000-0000-0000B80E0000}"/>
    <cellStyle name="Comma 2 3 2 4 3" xfId="3699" xr:uid="{00000000-0005-0000-0000-0000B90E0000}"/>
    <cellStyle name="Comma 2 3 2 4 3 2" xfId="3700" xr:uid="{00000000-0005-0000-0000-0000BA0E0000}"/>
    <cellStyle name="Comma 2 3 2 4 3 2 2" xfId="3701" xr:uid="{00000000-0005-0000-0000-0000BB0E0000}"/>
    <cellStyle name="Comma 2 3 2 4 3 2 2 2" xfId="3702" xr:uid="{00000000-0005-0000-0000-0000BC0E0000}"/>
    <cellStyle name="Comma 2 3 2 4 3 2 2 3" xfId="3703" xr:uid="{00000000-0005-0000-0000-0000BD0E0000}"/>
    <cellStyle name="Comma 2 3 2 4 3 2 2 4" xfId="3704" xr:uid="{00000000-0005-0000-0000-0000BE0E0000}"/>
    <cellStyle name="Comma 2 3 2 4 3 2 3" xfId="3705" xr:uid="{00000000-0005-0000-0000-0000BF0E0000}"/>
    <cellStyle name="Comma 2 3 2 4 3 2 4" xfId="3706" xr:uid="{00000000-0005-0000-0000-0000C00E0000}"/>
    <cellStyle name="Comma 2 3 2 4 3 2 5" xfId="3707" xr:uid="{00000000-0005-0000-0000-0000C10E0000}"/>
    <cellStyle name="Comma 2 3 2 4 3 3" xfId="3708" xr:uid="{00000000-0005-0000-0000-0000C20E0000}"/>
    <cellStyle name="Comma 2 3 2 4 3 3 2" xfId="3709" xr:uid="{00000000-0005-0000-0000-0000C30E0000}"/>
    <cellStyle name="Comma 2 3 2 4 3 3 3" xfId="3710" xr:uid="{00000000-0005-0000-0000-0000C40E0000}"/>
    <cellStyle name="Comma 2 3 2 4 3 3 4" xfId="3711" xr:uid="{00000000-0005-0000-0000-0000C50E0000}"/>
    <cellStyle name="Comma 2 3 2 4 3 4" xfId="3712" xr:uid="{00000000-0005-0000-0000-0000C60E0000}"/>
    <cellStyle name="Comma 2 3 2 4 3 5" xfId="3713" xr:uid="{00000000-0005-0000-0000-0000C70E0000}"/>
    <cellStyle name="Comma 2 3 2 4 3 6" xfId="3714" xr:uid="{00000000-0005-0000-0000-0000C80E0000}"/>
    <cellStyle name="Comma 2 3 2 4 4" xfId="3715" xr:uid="{00000000-0005-0000-0000-0000C90E0000}"/>
    <cellStyle name="Comma 2 3 2 4 4 2" xfId="3716" xr:uid="{00000000-0005-0000-0000-0000CA0E0000}"/>
    <cellStyle name="Comma 2 3 2 4 4 2 2" xfId="3717" xr:uid="{00000000-0005-0000-0000-0000CB0E0000}"/>
    <cellStyle name="Comma 2 3 2 4 4 2 2 2" xfId="3718" xr:uid="{00000000-0005-0000-0000-0000CC0E0000}"/>
    <cellStyle name="Comma 2 3 2 4 4 2 2 3" xfId="3719" xr:uid="{00000000-0005-0000-0000-0000CD0E0000}"/>
    <cellStyle name="Comma 2 3 2 4 4 2 2 4" xfId="3720" xr:uid="{00000000-0005-0000-0000-0000CE0E0000}"/>
    <cellStyle name="Comma 2 3 2 4 4 2 3" xfId="3721" xr:uid="{00000000-0005-0000-0000-0000CF0E0000}"/>
    <cellStyle name="Comma 2 3 2 4 4 2 4" xfId="3722" xr:uid="{00000000-0005-0000-0000-0000D00E0000}"/>
    <cellStyle name="Comma 2 3 2 4 4 2 5" xfId="3723" xr:uid="{00000000-0005-0000-0000-0000D10E0000}"/>
    <cellStyle name="Comma 2 3 2 4 4 3" xfId="3724" xr:uid="{00000000-0005-0000-0000-0000D20E0000}"/>
    <cellStyle name="Comma 2 3 2 4 4 3 2" xfId="3725" xr:uid="{00000000-0005-0000-0000-0000D30E0000}"/>
    <cellStyle name="Comma 2 3 2 4 4 3 3" xfId="3726" xr:uid="{00000000-0005-0000-0000-0000D40E0000}"/>
    <cellStyle name="Comma 2 3 2 4 4 3 4" xfId="3727" xr:uid="{00000000-0005-0000-0000-0000D50E0000}"/>
    <cellStyle name="Comma 2 3 2 4 4 4" xfId="3728" xr:uid="{00000000-0005-0000-0000-0000D60E0000}"/>
    <cellStyle name="Comma 2 3 2 4 4 5" xfId="3729" xr:uid="{00000000-0005-0000-0000-0000D70E0000}"/>
    <cellStyle name="Comma 2 3 2 4 4 6" xfId="3730" xr:uid="{00000000-0005-0000-0000-0000D80E0000}"/>
    <cellStyle name="Comma 2 3 2 4 5" xfId="3731" xr:uid="{00000000-0005-0000-0000-0000D90E0000}"/>
    <cellStyle name="Comma 2 3 2 4 5 2" xfId="3732" xr:uid="{00000000-0005-0000-0000-0000DA0E0000}"/>
    <cellStyle name="Comma 2 3 2 4 5 2 2" xfId="3733" xr:uid="{00000000-0005-0000-0000-0000DB0E0000}"/>
    <cellStyle name="Comma 2 3 2 4 5 2 3" xfId="3734" xr:uid="{00000000-0005-0000-0000-0000DC0E0000}"/>
    <cellStyle name="Comma 2 3 2 4 5 2 4" xfId="3735" xr:uid="{00000000-0005-0000-0000-0000DD0E0000}"/>
    <cellStyle name="Comma 2 3 2 4 5 3" xfId="3736" xr:uid="{00000000-0005-0000-0000-0000DE0E0000}"/>
    <cellStyle name="Comma 2 3 2 4 5 4" xfId="3737" xr:uid="{00000000-0005-0000-0000-0000DF0E0000}"/>
    <cellStyle name="Comma 2 3 2 4 5 5" xfId="3738" xr:uid="{00000000-0005-0000-0000-0000E00E0000}"/>
    <cellStyle name="Comma 2 3 2 4 6" xfId="3739" xr:uid="{00000000-0005-0000-0000-0000E10E0000}"/>
    <cellStyle name="Comma 2 3 2 4 6 2" xfId="3740" xr:uid="{00000000-0005-0000-0000-0000E20E0000}"/>
    <cellStyle name="Comma 2 3 2 4 6 3" xfId="3741" xr:uid="{00000000-0005-0000-0000-0000E30E0000}"/>
    <cellStyle name="Comma 2 3 2 4 6 4" xfId="3742" xr:uid="{00000000-0005-0000-0000-0000E40E0000}"/>
    <cellStyle name="Comma 2 3 2 4 7" xfId="3743" xr:uid="{00000000-0005-0000-0000-0000E50E0000}"/>
    <cellStyle name="Comma 2 3 2 4 8" xfId="3744" xr:uid="{00000000-0005-0000-0000-0000E60E0000}"/>
    <cellStyle name="Comma 2 3 2 4 9" xfId="3745" xr:uid="{00000000-0005-0000-0000-0000E70E0000}"/>
    <cellStyle name="Comma 2 3 2 5" xfId="3746" xr:uid="{00000000-0005-0000-0000-0000E80E0000}"/>
    <cellStyle name="Comma 2 3 2 5 2" xfId="3747" xr:uid="{00000000-0005-0000-0000-0000E90E0000}"/>
    <cellStyle name="Comma 2 3 2 5 2 2" xfId="3748" xr:uid="{00000000-0005-0000-0000-0000EA0E0000}"/>
    <cellStyle name="Comma 2 3 2 5 2 2 2" xfId="3749" xr:uid="{00000000-0005-0000-0000-0000EB0E0000}"/>
    <cellStyle name="Comma 2 3 2 5 2 2 2 2" xfId="3750" xr:uid="{00000000-0005-0000-0000-0000EC0E0000}"/>
    <cellStyle name="Comma 2 3 2 5 2 2 2 3" xfId="3751" xr:uid="{00000000-0005-0000-0000-0000ED0E0000}"/>
    <cellStyle name="Comma 2 3 2 5 2 2 2 4" xfId="3752" xr:uid="{00000000-0005-0000-0000-0000EE0E0000}"/>
    <cellStyle name="Comma 2 3 2 5 2 2 3" xfId="3753" xr:uid="{00000000-0005-0000-0000-0000EF0E0000}"/>
    <cellStyle name="Comma 2 3 2 5 2 2 4" xfId="3754" xr:uid="{00000000-0005-0000-0000-0000F00E0000}"/>
    <cellStyle name="Comma 2 3 2 5 2 2 5" xfId="3755" xr:uid="{00000000-0005-0000-0000-0000F10E0000}"/>
    <cellStyle name="Comma 2 3 2 5 2 3" xfId="3756" xr:uid="{00000000-0005-0000-0000-0000F20E0000}"/>
    <cellStyle name="Comma 2 3 2 5 2 3 2" xfId="3757" xr:uid="{00000000-0005-0000-0000-0000F30E0000}"/>
    <cellStyle name="Comma 2 3 2 5 2 3 3" xfId="3758" xr:uid="{00000000-0005-0000-0000-0000F40E0000}"/>
    <cellStyle name="Comma 2 3 2 5 2 3 4" xfId="3759" xr:uid="{00000000-0005-0000-0000-0000F50E0000}"/>
    <cellStyle name="Comma 2 3 2 5 2 4" xfId="3760" xr:uid="{00000000-0005-0000-0000-0000F60E0000}"/>
    <cellStyle name="Comma 2 3 2 5 2 5" xfId="3761" xr:uid="{00000000-0005-0000-0000-0000F70E0000}"/>
    <cellStyle name="Comma 2 3 2 5 2 6" xfId="3762" xr:uid="{00000000-0005-0000-0000-0000F80E0000}"/>
    <cellStyle name="Comma 2 3 2 5 3" xfId="3763" xr:uid="{00000000-0005-0000-0000-0000F90E0000}"/>
    <cellStyle name="Comma 2 3 2 5 3 2" xfId="3764" xr:uid="{00000000-0005-0000-0000-0000FA0E0000}"/>
    <cellStyle name="Comma 2 3 2 5 3 2 2" xfId="3765" xr:uid="{00000000-0005-0000-0000-0000FB0E0000}"/>
    <cellStyle name="Comma 2 3 2 5 3 2 2 2" xfId="3766" xr:uid="{00000000-0005-0000-0000-0000FC0E0000}"/>
    <cellStyle name="Comma 2 3 2 5 3 2 2 3" xfId="3767" xr:uid="{00000000-0005-0000-0000-0000FD0E0000}"/>
    <cellStyle name="Comma 2 3 2 5 3 2 2 4" xfId="3768" xr:uid="{00000000-0005-0000-0000-0000FE0E0000}"/>
    <cellStyle name="Comma 2 3 2 5 3 2 3" xfId="3769" xr:uid="{00000000-0005-0000-0000-0000FF0E0000}"/>
    <cellStyle name="Comma 2 3 2 5 3 2 4" xfId="3770" xr:uid="{00000000-0005-0000-0000-0000000F0000}"/>
    <cellStyle name="Comma 2 3 2 5 3 2 5" xfId="3771" xr:uid="{00000000-0005-0000-0000-0000010F0000}"/>
    <cellStyle name="Comma 2 3 2 5 3 3" xfId="3772" xr:uid="{00000000-0005-0000-0000-0000020F0000}"/>
    <cellStyle name="Comma 2 3 2 5 3 3 2" xfId="3773" xr:uid="{00000000-0005-0000-0000-0000030F0000}"/>
    <cellStyle name="Comma 2 3 2 5 3 3 3" xfId="3774" xr:uid="{00000000-0005-0000-0000-0000040F0000}"/>
    <cellStyle name="Comma 2 3 2 5 3 3 4" xfId="3775" xr:uid="{00000000-0005-0000-0000-0000050F0000}"/>
    <cellStyle name="Comma 2 3 2 5 3 4" xfId="3776" xr:uid="{00000000-0005-0000-0000-0000060F0000}"/>
    <cellStyle name="Comma 2 3 2 5 3 5" xfId="3777" xr:uid="{00000000-0005-0000-0000-0000070F0000}"/>
    <cellStyle name="Comma 2 3 2 5 3 6" xfId="3778" xr:uid="{00000000-0005-0000-0000-0000080F0000}"/>
    <cellStyle name="Comma 2 3 2 5 4" xfId="3779" xr:uid="{00000000-0005-0000-0000-0000090F0000}"/>
    <cellStyle name="Comma 2 3 2 5 4 2" xfId="3780" xr:uid="{00000000-0005-0000-0000-00000A0F0000}"/>
    <cellStyle name="Comma 2 3 2 5 4 2 2" xfId="3781" xr:uid="{00000000-0005-0000-0000-00000B0F0000}"/>
    <cellStyle name="Comma 2 3 2 5 4 2 3" xfId="3782" xr:uid="{00000000-0005-0000-0000-00000C0F0000}"/>
    <cellStyle name="Comma 2 3 2 5 4 2 4" xfId="3783" xr:uid="{00000000-0005-0000-0000-00000D0F0000}"/>
    <cellStyle name="Comma 2 3 2 5 4 3" xfId="3784" xr:uid="{00000000-0005-0000-0000-00000E0F0000}"/>
    <cellStyle name="Comma 2 3 2 5 4 4" xfId="3785" xr:uid="{00000000-0005-0000-0000-00000F0F0000}"/>
    <cellStyle name="Comma 2 3 2 5 4 5" xfId="3786" xr:uid="{00000000-0005-0000-0000-0000100F0000}"/>
    <cellStyle name="Comma 2 3 2 5 5" xfId="3787" xr:uid="{00000000-0005-0000-0000-0000110F0000}"/>
    <cellStyle name="Comma 2 3 2 5 5 2" xfId="3788" xr:uid="{00000000-0005-0000-0000-0000120F0000}"/>
    <cellStyle name="Comma 2 3 2 5 5 3" xfId="3789" xr:uid="{00000000-0005-0000-0000-0000130F0000}"/>
    <cellStyle name="Comma 2 3 2 5 5 4" xfId="3790" xr:uid="{00000000-0005-0000-0000-0000140F0000}"/>
    <cellStyle name="Comma 2 3 2 5 6" xfId="3791" xr:uid="{00000000-0005-0000-0000-0000150F0000}"/>
    <cellStyle name="Comma 2 3 2 5 7" xfId="3792" xr:uid="{00000000-0005-0000-0000-0000160F0000}"/>
    <cellStyle name="Comma 2 3 2 5 8" xfId="3793" xr:uid="{00000000-0005-0000-0000-0000170F0000}"/>
    <cellStyle name="Comma 2 3 2 6" xfId="3794" xr:uid="{00000000-0005-0000-0000-0000180F0000}"/>
    <cellStyle name="Comma 2 3 2 6 2" xfId="3795" xr:uid="{00000000-0005-0000-0000-0000190F0000}"/>
    <cellStyle name="Comma 2 3 2 6 2 2" xfId="3796" xr:uid="{00000000-0005-0000-0000-00001A0F0000}"/>
    <cellStyle name="Comma 2 3 2 6 2 2 2" xfId="3797" xr:uid="{00000000-0005-0000-0000-00001B0F0000}"/>
    <cellStyle name="Comma 2 3 2 6 2 2 2 2" xfId="3798" xr:uid="{00000000-0005-0000-0000-00001C0F0000}"/>
    <cellStyle name="Comma 2 3 2 6 2 2 2 3" xfId="3799" xr:uid="{00000000-0005-0000-0000-00001D0F0000}"/>
    <cellStyle name="Comma 2 3 2 6 2 2 2 4" xfId="3800" xr:uid="{00000000-0005-0000-0000-00001E0F0000}"/>
    <cellStyle name="Comma 2 3 2 6 2 2 3" xfId="3801" xr:uid="{00000000-0005-0000-0000-00001F0F0000}"/>
    <cellStyle name="Comma 2 3 2 6 2 2 4" xfId="3802" xr:uid="{00000000-0005-0000-0000-0000200F0000}"/>
    <cellStyle name="Comma 2 3 2 6 2 2 5" xfId="3803" xr:uid="{00000000-0005-0000-0000-0000210F0000}"/>
    <cellStyle name="Comma 2 3 2 6 2 3" xfId="3804" xr:uid="{00000000-0005-0000-0000-0000220F0000}"/>
    <cellStyle name="Comma 2 3 2 6 2 3 2" xfId="3805" xr:uid="{00000000-0005-0000-0000-0000230F0000}"/>
    <cellStyle name="Comma 2 3 2 6 2 3 3" xfId="3806" xr:uid="{00000000-0005-0000-0000-0000240F0000}"/>
    <cellStyle name="Comma 2 3 2 6 2 3 4" xfId="3807" xr:uid="{00000000-0005-0000-0000-0000250F0000}"/>
    <cellStyle name="Comma 2 3 2 6 2 4" xfId="3808" xr:uid="{00000000-0005-0000-0000-0000260F0000}"/>
    <cellStyle name="Comma 2 3 2 6 2 5" xfId="3809" xr:uid="{00000000-0005-0000-0000-0000270F0000}"/>
    <cellStyle name="Comma 2 3 2 6 2 6" xfId="3810" xr:uid="{00000000-0005-0000-0000-0000280F0000}"/>
    <cellStyle name="Comma 2 3 2 6 3" xfId="3811" xr:uid="{00000000-0005-0000-0000-0000290F0000}"/>
    <cellStyle name="Comma 2 3 2 6 3 2" xfId="3812" xr:uid="{00000000-0005-0000-0000-00002A0F0000}"/>
    <cellStyle name="Comma 2 3 2 6 3 2 2" xfId="3813" xr:uid="{00000000-0005-0000-0000-00002B0F0000}"/>
    <cellStyle name="Comma 2 3 2 6 3 2 2 2" xfId="3814" xr:uid="{00000000-0005-0000-0000-00002C0F0000}"/>
    <cellStyle name="Comma 2 3 2 6 3 2 2 3" xfId="3815" xr:uid="{00000000-0005-0000-0000-00002D0F0000}"/>
    <cellStyle name="Comma 2 3 2 6 3 2 2 4" xfId="3816" xr:uid="{00000000-0005-0000-0000-00002E0F0000}"/>
    <cellStyle name="Comma 2 3 2 6 3 2 3" xfId="3817" xr:uid="{00000000-0005-0000-0000-00002F0F0000}"/>
    <cellStyle name="Comma 2 3 2 6 3 2 4" xfId="3818" xr:uid="{00000000-0005-0000-0000-0000300F0000}"/>
    <cellStyle name="Comma 2 3 2 6 3 2 5" xfId="3819" xr:uid="{00000000-0005-0000-0000-0000310F0000}"/>
    <cellStyle name="Comma 2 3 2 6 3 3" xfId="3820" xr:uid="{00000000-0005-0000-0000-0000320F0000}"/>
    <cellStyle name="Comma 2 3 2 6 3 3 2" xfId="3821" xr:uid="{00000000-0005-0000-0000-0000330F0000}"/>
    <cellStyle name="Comma 2 3 2 6 3 3 3" xfId="3822" xr:uid="{00000000-0005-0000-0000-0000340F0000}"/>
    <cellStyle name="Comma 2 3 2 6 3 3 4" xfId="3823" xr:uid="{00000000-0005-0000-0000-0000350F0000}"/>
    <cellStyle name="Comma 2 3 2 6 3 4" xfId="3824" xr:uid="{00000000-0005-0000-0000-0000360F0000}"/>
    <cellStyle name="Comma 2 3 2 6 3 5" xfId="3825" xr:uid="{00000000-0005-0000-0000-0000370F0000}"/>
    <cellStyle name="Comma 2 3 2 6 3 6" xfId="3826" xr:uid="{00000000-0005-0000-0000-0000380F0000}"/>
    <cellStyle name="Comma 2 3 2 6 4" xfId="3827" xr:uid="{00000000-0005-0000-0000-0000390F0000}"/>
    <cellStyle name="Comma 2 3 2 6 4 2" xfId="3828" xr:uid="{00000000-0005-0000-0000-00003A0F0000}"/>
    <cellStyle name="Comma 2 3 2 6 4 2 2" xfId="3829" xr:uid="{00000000-0005-0000-0000-00003B0F0000}"/>
    <cellStyle name="Comma 2 3 2 6 4 2 3" xfId="3830" xr:uid="{00000000-0005-0000-0000-00003C0F0000}"/>
    <cellStyle name="Comma 2 3 2 6 4 2 4" xfId="3831" xr:uid="{00000000-0005-0000-0000-00003D0F0000}"/>
    <cellStyle name="Comma 2 3 2 6 4 3" xfId="3832" xr:uid="{00000000-0005-0000-0000-00003E0F0000}"/>
    <cellStyle name="Comma 2 3 2 6 4 4" xfId="3833" xr:uid="{00000000-0005-0000-0000-00003F0F0000}"/>
    <cellStyle name="Comma 2 3 2 6 4 5" xfId="3834" xr:uid="{00000000-0005-0000-0000-0000400F0000}"/>
    <cellStyle name="Comma 2 3 2 6 5" xfId="3835" xr:uid="{00000000-0005-0000-0000-0000410F0000}"/>
    <cellStyle name="Comma 2 3 2 6 5 2" xfId="3836" xr:uid="{00000000-0005-0000-0000-0000420F0000}"/>
    <cellStyle name="Comma 2 3 2 6 5 3" xfId="3837" xr:uid="{00000000-0005-0000-0000-0000430F0000}"/>
    <cellStyle name="Comma 2 3 2 6 5 4" xfId="3838" xr:uid="{00000000-0005-0000-0000-0000440F0000}"/>
    <cellStyle name="Comma 2 3 2 6 6" xfId="3839" xr:uid="{00000000-0005-0000-0000-0000450F0000}"/>
    <cellStyle name="Comma 2 3 2 6 7" xfId="3840" xr:uid="{00000000-0005-0000-0000-0000460F0000}"/>
    <cellStyle name="Comma 2 3 2 6 8" xfId="3841" xr:uid="{00000000-0005-0000-0000-0000470F0000}"/>
    <cellStyle name="Comma 2 3 2 7" xfId="3842" xr:uid="{00000000-0005-0000-0000-0000480F0000}"/>
    <cellStyle name="Comma 2 3 2 7 2" xfId="3843" xr:uid="{00000000-0005-0000-0000-0000490F0000}"/>
    <cellStyle name="Comma 2 3 2 7 2 2" xfId="3844" xr:uid="{00000000-0005-0000-0000-00004A0F0000}"/>
    <cellStyle name="Comma 2 3 2 7 2 2 2" xfId="3845" xr:uid="{00000000-0005-0000-0000-00004B0F0000}"/>
    <cellStyle name="Comma 2 3 2 7 2 2 3" xfId="3846" xr:uid="{00000000-0005-0000-0000-00004C0F0000}"/>
    <cellStyle name="Comma 2 3 2 7 2 2 4" xfId="3847" xr:uid="{00000000-0005-0000-0000-00004D0F0000}"/>
    <cellStyle name="Comma 2 3 2 7 2 3" xfId="3848" xr:uid="{00000000-0005-0000-0000-00004E0F0000}"/>
    <cellStyle name="Comma 2 3 2 7 2 4" xfId="3849" xr:uid="{00000000-0005-0000-0000-00004F0F0000}"/>
    <cellStyle name="Comma 2 3 2 7 2 5" xfId="3850" xr:uid="{00000000-0005-0000-0000-0000500F0000}"/>
    <cellStyle name="Comma 2 3 2 7 3" xfId="3851" xr:uid="{00000000-0005-0000-0000-0000510F0000}"/>
    <cellStyle name="Comma 2 3 2 7 3 2" xfId="3852" xr:uid="{00000000-0005-0000-0000-0000520F0000}"/>
    <cellStyle name="Comma 2 3 2 7 3 3" xfId="3853" xr:uid="{00000000-0005-0000-0000-0000530F0000}"/>
    <cellStyle name="Comma 2 3 2 7 3 4" xfId="3854" xr:uid="{00000000-0005-0000-0000-0000540F0000}"/>
    <cellStyle name="Comma 2 3 2 7 4" xfId="3855" xr:uid="{00000000-0005-0000-0000-0000550F0000}"/>
    <cellStyle name="Comma 2 3 2 7 5" xfId="3856" xr:uid="{00000000-0005-0000-0000-0000560F0000}"/>
    <cellStyle name="Comma 2 3 2 7 6" xfId="3857" xr:uid="{00000000-0005-0000-0000-0000570F0000}"/>
    <cellStyle name="Comma 2 3 2 8" xfId="3858" xr:uid="{00000000-0005-0000-0000-0000580F0000}"/>
    <cellStyle name="Comma 2 3 2 8 2" xfId="3859" xr:uid="{00000000-0005-0000-0000-0000590F0000}"/>
    <cellStyle name="Comma 2 3 2 8 2 2" xfId="3860" xr:uid="{00000000-0005-0000-0000-00005A0F0000}"/>
    <cellStyle name="Comma 2 3 2 8 2 2 2" xfId="3861" xr:uid="{00000000-0005-0000-0000-00005B0F0000}"/>
    <cellStyle name="Comma 2 3 2 8 2 2 3" xfId="3862" xr:uid="{00000000-0005-0000-0000-00005C0F0000}"/>
    <cellStyle name="Comma 2 3 2 8 2 2 4" xfId="3863" xr:uid="{00000000-0005-0000-0000-00005D0F0000}"/>
    <cellStyle name="Comma 2 3 2 8 2 3" xfId="3864" xr:uid="{00000000-0005-0000-0000-00005E0F0000}"/>
    <cellStyle name="Comma 2 3 2 8 2 4" xfId="3865" xr:uid="{00000000-0005-0000-0000-00005F0F0000}"/>
    <cellStyle name="Comma 2 3 2 8 2 5" xfId="3866" xr:uid="{00000000-0005-0000-0000-0000600F0000}"/>
    <cellStyle name="Comma 2 3 2 8 3" xfId="3867" xr:uid="{00000000-0005-0000-0000-0000610F0000}"/>
    <cellStyle name="Comma 2 3 2 8 3 2" xfId="3868" xr:uid="{00000000-0005-0000-0000-0000620F0000}"/>
    <cellStyle name="Comma 2 3 2 8 3 3" xfId="3869" xr:uid="{00000000-0005-0000-0000-0000630F0000}"/>
    <cellStyle name="Comma 2 3 2 8 3 4" xfId="3870" xr:uid="{00000000-0005-0000-0000-0000640F0000}"/>
    <cellStyle name="Comma 2 3 2 8 4" xfId="3871" xr:uid="{00000000-0005-0000-0000-0000650F0000}"/>
    <cellStyle name="Comma 2 3 2 8 5" xfId="3872" xr:uid="{00000000-0005-0000-0000-0000660F0000}"/>
    <cellStyle name="Comma 2 3 2 8 6" xfId="3873" xr:uid="{00000000-0005-0000-0000-0000670F0000}"/>
    <cellStyle name="Comma 2 3 2 9" xfId="3874" xr:uid="{00000000-0005-0000-0000-0000680F0000}"/>
    <cellStyle name="Comma 2 3 3" xfId="3875" xr:uid="{00000000-0005-0000-0000-0000690F0000}"/>
    <cellStyle name="Comma 2 3 3 10" xfId="3876" xr:uid="{00000000-0005-0000-0000-00006A0F0000}"/>
    <cellStyle name="Comma 2 3 3 2" xfId="3877" xr:uid="{00000000-0005-0000-0000-00006B0F0000}"/>
    <cellStyle name="Comma 2 3 3 2 2" xfId="3878" xr:uid="{00000000-0005-0000-0000-00006C0F0000}"/>
    <cellStyle name="Comma 2 3 3 2 2 2" xfId="3879" xr:uid="{00000000-0005-0000-0000-00006D0F0000}"/>
    <cellStyle name="Comma 2 3 3 2 2 2 2" xfId="3880" xr:uid="{00000000-0005-0000-0000-00006E0F0000}"/>
    <cellStyle name="Comma 2 3 3 2 2 2 2 2" xfId="3881" xr:uid="{00000000-0005-0000-0000-00006F0F0000}"/>
    <cellStyle name="Comma 2 3 3 2 2 2 2 3" xfId="3882" xr:uid="{00000000-0005-0000-0000-0000700F0000}"/>
    <cellStyle name="Comma 2 3 3 2 2 2 2 4" xfId="3883" xr:uid="{00000000-0005-0000-0000-0000710F0000}"/>
    <cellStyle name="Comma 2 3 3 2 2 2 3" xfId="3884" xr:uid="{00000000-0005-0000-0000-0000720F0000}"/>
    <cellStyle name="Comma 2 3 3 2 2 2 4" xfId="3885" xr:uid="{00000000-0005-0000-0000-0000730F0000}"/>
    <cellStyle name="Comma 2 3 3 2 2 2 5" xfId="3886" xr:uid="{00000000-0005-0000-0000-0000740F0000}"/>
    <cellStyle name="Comma 2 3 3 2 2 3" xfId="3887" xr:uid="{00000000-0005-0000-0000-0000750F0000}"/>
    <cellStyle name="Comma 2 3 3 2 2 3 2" xfId="3888" xr:uid="{00000000-0005-0000-0000-0000760F0000}"/>
    <cellStyle name="Comma 2 3 3 2 2 3 3" xfId="3889" xr:uid="{00000000-0005-0000-0000-0000770F0000}"/>
    <cellStyle name="Comma 2 3 3 2 2 3 4" xfId="3890" xr:uid="{00000000-0005-0000-0000-0000780F0000}"/>
    <cellStyle name="Comma 2 3 3 2 2 4" xfId="3891" xr:uid="{00000000-0005-0000-0000-0000790F0000}"/>
    <cellStyle name="Comma 2 3 3 2 2 5" xfId="3892" xr:uid="{00000000-0005-0000-0000-00007A0F0000}"/>
    <cellStyle name="Comma 2 3 3 2 2 6" xfId="3893" xr:uid="{00000000-0005-0000-0000-00007B0F0000}"/>
    <cellStyle name="Comma 2 3 3 2 3" xfId="3894" xr:uid="{00000000-0005-0000-0000-00007C0F0000}"/>
    <cellStyle name="Comma 2 3 3 2 3 2" xfId="3895" xr:uid="{00000000-0005-0000-0000-00007D0F0000}"/>
    <cellStyle name="Comma 2 3 3 2 3 2 2" xfId="3896" xr:uid="{00000000-0005-0000-0000-00007E0F0000}"/>
    <cellStyle name="Comma 2 3 3 2 3 2 2 2" xfId="3897" xr:uid="{00000000-0005-0000-0000-00007F0F0000}"/>
    <cellStyle name="Comma 2 3 3 2 3 2 2 3" xfId="3898" xr:uid="{00000000-0005-0000-0000-0000800F0000}"/>
    <cellStyle name="Comma 2 3 3 2 3 2 2 4" xfId="3899" xr:uid="{00000000-0005-0000-0000-0000810F0000}"/>
    <cellStyle name="Comma 2 3 3 2 3 2 3" xfId="3900" xr:uid="{00000000-0005-0000-0000-0000820F0000}"/>
    <cellStyle name="Comma 2 3 3 2 3 2 4" xfId="3901" xr:uid="{00000000-0005-0000-0000-0000830F0000}"/>
    <cellStyle name="Comma 2 3 3 2 3 2 5" xfId="3902" xr:uid="{00000000-0005-0000-0000-0000840F0000}"/>
    <cellStyle name="Comma 2 3 3 2 3 3" xfId="3903" xr:uid="{00000000-0005-0000-0000-0000850F0000}"/>
    <cellStyle name="Comma 2 3 3 2 3 3 2" xfId="3904" xr:uid="{00000000-0005-0000-0000-0000860F0000}"/>
    <cellStyle name="Comma 2 3 3 2 3 3 3" xfId="3905" xr:uid="{00000000-0005-0000-0000-0000870F0000}"/>
    <cellStyle name="Comma 2 3 3 2 3 3 4" xfId="3906" xr:uid="{00000000-0005-0000-0000-0000880F0000}"/>
    <cellStyle name="Comma 2 3 3 2 3 4" xfId="3907" xr:uid="{00000000-0005-0000-0000-0000890F0000}"/>
    <cellStyle name="Comma 2 3 3 2 3 5" xfId="3908" xr:uid="{00000000-0005-0000-0000-00008A0F0000}"/>
    <cellStyle name="Comma 2 3 3 2 3 6" xfId="3909" xr:uid="{00000000-0005-0000-0000-00008B0F0000}"/>
    <cellStyle name="Comma 2 3 3 2 4" xfId="3910" xr:uid="{00000000-0005-0000-0000-00008C0F0000}"/>
    <cellStyle name="Comma 2 3 3 2 4 2" xfId="3911" xr:uid="{00000000-0005-0000-0000-00008D0F0000}"/>
    <cellStyle name="Comma 2 3 3 2 4 2 2" xfId="3912" xr:uid="{00000000-0005-0000-0000-00008E0F0000}"/>
    <cellStyle name="Comma 2 3 3 2 4 2 3" xfId="3913" xr:uid="{00000000-0005-0000-0000-00008F0F0000}"/>
    <cellStyle name="Comma 2 3 3 2 4 2 4" xfId="3914" xr:uid="{00000000-0005-0000-0000-0000900F0000}"/>
    <cellStyle name="Comma 2 3 3 2 4 3" xfId="3915" xr:uid="{00000000-0005-0000-0000-0000910F0000}"/>
    <cellStyle name="Comma 2 3 3 2 4 4" xfId="3916" xr:uid="{00000000-0005-0000-0000-0000920F0000}"/>
    <cellStyle name="Comma 2 3 3 2 4 5" xfId="3917" xr:uid="{00000000-0005-0000-0000-0000930F0000}"/>
    <cellStyle name="Comma 2 3 3 2 5" xfId="3918" xr:uid="{00000000-0005-0000-0000-0000940F0000}"/>
    <cellStyle name="Comma 2 3 3 2 5 2" xfId="3919" xr:uid="{00000000-0005-0000-0000-0000950F0000}"/>
    <cellStyle name="Comma 2 3 3 2 5 3" xfId="3920" xr:uid="{00000000-0005-0000-0000-0000960F0000}"/>
    <cellStyle name="Comma 2 3 3 2 5 4" xfId="3921" xr:uid="{00000000-0005-0000-0000-0000970F0000}"/>
    <cellStyle name="Comma 2 3 3 2 6" xfId="3922" xr:uid="{00000000-0005-0000-0000-0000980F0000}"/>
    <cellStyle name="Comma 2 3 3 2 7" xfId="3923" xr:uid="{00000000-0005-0000-0000-0000990F0000}"/>
    <cellStyle name="Comma 2 3 3 2 8" xfId="3924" xr:uid="{00000000-0005-0000-0000-00009A0F0000}"/>
    <cellStyle name="Comma 2 3 3 3" xfId="3925" xr:uid="{00000000-0005-0000-0000-00009B0F0000}"/>
    <cellStyle name="Comma 2 3 3 3 2" xfId="3926" xr:uid="{00000000-0005-0000-0000-00009C0F0000}"/>
    <cellStyle name="Comma 2 3 3 3 2 2" xfId="3927" xr:uid="{00000000-0005-0000-0000-00009D0F0000}"/>
    <cellStyle name="Comma 2 3 3 3 2 2 2" xfId="3928" xr:uid="{00000000-0005-0000-0000-00009E0F0000}"/>
    <cellStyle name="Comma 2 3 3 3 2 2 3" xfId="3929" xr:uid="{00000000-0005-0000-0000-00009F0F0000}"/>
    <cellStyle name="Comma 2 3 3 3 2 2 4" xfId="3930" xr:uid="{00000000-0005-0000-0000-0000A00F0000}"/>
    <cellStyle name="Comma 2 3 3 3 2 3" xfId="3931" xr:uid="{00000000-0005-0000-0000-0000A10F0000}"/>
    <cellStyle name="Comma 2 3 3 3 2 4" xfId="3932" xr:uid="{00000000-0005-0000-0000-0000A20F0000}"/>
    <cellStyle name="Comma 2 3 3 3 2 5" xfId="3933" xr:uid="{00000000-0005-0000-0000-0000A30F0000}"/>
    <cellStyle name="Comma 2 3 3 3 3" xfId="3934" xr:uid="{00000000-0005-0000-0000-0000A40F0000}"/>
    <cellStyle name="Comma 2 3 3 3 3 2" xfId="3935" xr:uid="{00000000-0005-0000-0000-0000A50F0000}"/>
    <cellStyle name="Comma 2 3 3 3 3 3" xfId="3936" xr:uid="{00000000-0005-0000-0000-0000A60F0000}"/>
    <cellStyle name="Comma 2 3 3 3 3 4" xfId="3937" xr:uid="{00000000-0005-0000-0000-0000A70F0000}"/>
    <cellStyle name="Comma 2 3 3 3 4" xfId="3938" xr:uid="{00000000-0005-0000-0000-0000A80F0000}"/>
    <cellStyle name="Comma 2 3 3 3 5" xfId="3939" xr:uid="{00000000-0005-0000-0000-0000A90F0000}"/>
    <cellStyle name="Comma 2 3 3 3 6" xfId="3940" xr:uid="{00000000-0005-0000-0000-0000AA0F0000}"/>
    <cellStyle name="Comma 2 3 3 4" xfId="3941" xr:uid="{00000000-0005-0000-0000-0000AB0F0000}"/>
    <cellStyle name="Comma 2 3 3 4 2" xfId="3942" xr:uid="{00000000-0005-0000-0000-0000AC0F0000}"/>
    <cellStyle name="Comma 2 3 3 4 2 2" xfId="3943" xr:uid="{00000000-0005-0000-0000-0000AD0F0000}"/>
    <cellStyle name="Comma 2 3 3 4 2 2 2" xfId="3944" xr:uid="{00000000-0005-0000-0000-0000AE0F0000}"/>
    <cellStyle name="Comma 2 3 3 4 2 2 3" xfId="3945" xr:uid="{00000000-0005-0000-0000-0000AF0F0000}"/>
    <cellStyle name="Comma 2 3 3 4 2 2 4" xfId="3946" xr:uid="{00000000-0005-0000-0000-0000B00F0000}"/>
    <cellStyle name="Comma 2 3 3 4 2 3" xfId="3947" xr:uid="{00000000-0005-0000-0000-0000B10F0000}"/>
    <cellStyle name="Comma 2 3 3 4 2 4" xfId="3948" xr:uid="{00000000-0005-0000-0000-0000B20F0000}"/>
    <cellStyle name="Comma 2 3 3 4 2 5" xfId="3949" xr:uid="{00000000-0005-0000-0000-0000B30F0000}"/>
    <cellStyle name="Comma 2 3 3 4 3" xfId="3950" xr:uid="{00000000-0005-0000-0000-0000B40F0000}"/>
    <cellStyle name="Comma 2 3 3 4 3 2" xfId="3951" xr:uid="{00000000-0005-0000-0000-0000B50F0000}"/>
    <cellStyle name="Comma 2 3 3 4 3 3" xfId="3952" xr:uid="{00000000-0005-0000-0000-0000B60F0000}"/>
    <cellStyle name="Comma 2 3 3 4 3 4" xfId="3953" xr:uid="{00000000-0005-0000-0000-0000B70F0000}"/>
    <cellStyle name="Comma 2 3 3 4 4" xfId="3954" xr:uid="{00000000-0005-0000-0000-0000B80F0000}"/>
    <cellStyle name="Comma 2 3 3 4 5" xfId="3955" xr:uid="{00000000-0005-0000-0000-0000B90F0000}"/>
    <cellStyle name="Comma 2 3 3 4 6" xfId="3956" xr:uid="{00000000-0005-0000-0000-0000BA0F0000}"/>
    <cellStyle name="Comma 2 3 3 5" xfId="3957" xr:uid="{00000000-0005-0000-0000-0000BB0F0000}"/>
    <cellStyle name="Comma 2 3 3 5 2" xfId="3958" xr:uid="{00000000-0005-0000-0000-0000BC0F0000}"/>
    <cellStyle name="Comma 2 3 3 5 2 2" xfId="3959" xr:uid="{00000000-0005-0000-0000-0000BD0F0000}"/>
    <cellStyle name="Comma 2 3 3 5 2 3" xfId="3960" xr:uid="{00000000-0005-0000-0000-0000BE0F0000}"/>
    <cellStyle name="Comma 2 3 3 5 2 4" xfId="3961" xr:uid="{00000000-0005-0000-0000-0000BF0F0000}"/>
    <cellStyle name="Comma 2 3 3 5 3" xfId="3962" xr:uid="{00000000-0005-0000-0000-0000C00F0000}"/>
    <cellStyle name="Comma 2 3 3 5 4" xfId="3963" xr:uid="{00000000-0005-0000-0000-0000C10F0000}"/>
    <cellStyle name="Comma 2 3 3 5 5" xfId="3964" xr:uid="{00000000-0005-0000-0000-0000C20F0000}"/>
    <cellStyle name="Comma 2 3 3 6" xfId="3965" xr:uid="{00000000-0005-0000-0000-0000C30F0000}"/>
    <cellStyle name="Comma 2 3 3 7" xfId="3966" xr:uid="{00000000-0005-0000-0000-0000C40F0000}"/>
    <cellStyle name="Comma 2 3 3 7 2" xfId="3967" xr:uid="{00000000-0005-0000-0000-0000C50F0000}"/>
    <cellStyle name="Comma 2 3 3 7 3" xfId="3968" xr:uid="{00000000-0005-0000-0000-0000C60F0000}"/>
    <cellStyle name="Comma 2 3 3 7 4" xfId="3969" xr:uid="{00000000-0005-0000-0000-0000C70F0000}"/>
    <cellStyle name="Comma 2 3 3 8" xfId="3970" xr:uid="{00000000-0005-0000-0000-0000C80F0000}"/>
    <cellStyle name="Comma 2 3 3 9" xfId="3971" xr:uid="{00000000-0005-0000-0000-0000C90F0000}"/>
    <cellStyle name="Comma 2 3 4" xfId="3972" xr:uid="{00000000-0005-0000-0000-0000CA0F0000}"/>
    <cellStyle name="Comma 2 3 4 2" xfId="3973" xr:uid="{00000000-0005-0000-0000-0000CB0F0000}"/>
    <cellStyle name="Comma 2 3 4 2 2" xfId="3974" xr:uid="{00000000-0005-0000-0000-0000CC0F0000}"/>
    <cellStyle name="Comma 2 3 4 2 2 2" xfId="3975" xr:uid="{00000000-0005-0000-0000-0000CD0F0000}"/>
    <cellStyle name="Comma 2 3 4 2 2 2 2" xfId="3976" xr:uid="{00000000-0005-0000-0000-0000CE0F0000}"/>
    <cellStyle name="Comma 2 3 4 2 2 2 2 2" xfId="3977" xr:uid="{00000000-0005-0000-0000-0000CF0F0000}"/>
    <cellStyle name="Comma 2 3 4 2 2 2 2 3" xfId="3978" xr:uid="{00000000-0005-0000-0000-0000D00F0000}"/>
    <cellStyle name="Comma 2 3 4 2 2 2 2 4" xfId="3979" xr:uid="{00000000-0005-0000-0000-0000D10F0000}"/>
    <cellStyle name="Comma 2 3 4 2 2 2 3" xfId="3980" xr:uid="{00000000-0005-0000-0000-0000D20F0000}"/>
    <cellStyle name="Comma 2 3 4 2 2 2 4" xfId="3981" xr:uid="{00000000-0005-0000-0000-0000D30F0000}"/>
    <cellStyle name="Comma 2 3 4 2 2 2 5" xfId="3982" xr:uid="{00000000-0005-0000-0000-0000D40F0000}"/>
    <cellStyle name="Comma 2 3 4 2 2 3" xfId="3983" xr:uid="{00000000-0005-0000-0000-0000D50F0000}"/>
    <cellStyle name="Comma 2 3 4 2 2 3 2" xfId="3984" xr:uid="{00000000-0005-0000-0000-0000D60F0000}"/>
    <cellStyle name="Comma 2 3 4 2 2 3 3" xfId="3985" xr:uid="{00000000-0005-0000-0000-0000D70F0000}"/>
    <cellStyle name="Comma 2 3 4 2 2 3 4" xfId="3986" xr:uid="{00000000-0005-0000-0000-0000D80F0000}"/>
    <cellStyle name="Comma 2 3 4 2 2 4" xfId="3987" xr:uid="{00000000-0005-0000-0000-0000D90F0000}"/>
    <cellStyle name="Comma 2 3 4 2 2 5" xfId="3988" xr:uid="{00000000-0005-0000-0000-0000DA0F0000}"/>
    <cellStyle name="Comma 2 3 4 2 2 6" xfId="3989" xr:uid="{00000000-0005-0000-0000-0000DB0F0000}"/>
    <cellStyle name="Comma 2 3 4 2 3" xfId="3990" xr:uid="{00000000-0005-0000-0000-0000DC0F0000}"/>
    <cellStyle name="Comma 2 3 4 2 3 2" xfId="3991" xr:uid="{00000000-0005-0000-0000-0000DD0F0000}"/>
    <cellStyle name="Comma 2 3 4 2 3 2 2" xfId="3992" xr:uid="{00000000-0005-0000-0000-0000DE0F0000}"/>
    <cellStyle name="Comma 2 3 4 2 3 2 2 2" xfId="3993" xr:uid="{00000000-0005-0000-0000-0000DF0F0000}"/>
    <cellStyle name="Comma 2 3 4 2 3 2 2 3" xfId="3994" xr:uid="{00000000-0005-0000-0000-0000E00F0000}"/>
    <cellStyle name="Comma 2 3 4 2 3 2 2 4" xfId="3995" xr:uid="{00000000-0005-0000-0000-0000E10F0000}"/>
    <cellStyle name="Comma 2 3 4 2 3 2 3" xfId="3996" xr:uid="{00000000-0005-0000-0000-0000E20F0000}"/>
    <cellStyle name="Comma 2 3 4 2 3 2 4" xfId="3997" xr:uid="{00000000-0005-0000-0000-0000E30F0000}"/>
    <cellStyle name="Comma 2 3 4 2 3 2 5" xfId="3998" xr:uid="{00000000-0005-0000-0000-0000E40F0000}"/>
    <cellStyle name="Comma 2 3 4 2 3 3" xfId="3999" xr:uid="{00000000-0005-0000-0000-0000E50F0000}"/>
    <cellStyle name="Comma 2 3 4 2 3 3 2" xfId="4000" xr:uid="{00000000-0005-0000-0000-0000E60F0000}"/>
    <cellStyle name="Comma 2 3 4 2 3 3 3" xfId="4001" xr:uid="{00000000-0005-0000-0000-0000E70F0000}"/>
    <cellStyle name="Comma 2 3 4 2 3 3 4" xfId="4002" xr:uid="{00000000-0005-0000-0000-0000E80F0000}"/>
    <cellStyle name="Comma 2 3 4 2 3 4" xfId="4003" xr:uid="{00000000-0005-0000-0000-0000E90F0000}"/>
    <cellStyle name="Comma 2 3 4 2 3 5" xfId="4004" xr:uid="{00000000-0005-0000-0000-0000EA0F0000}"/>
    <cellStyle name="Comma 2 3 4 2 3 6" xfId="4005" xr:uid="{00000000-0005-0000-0000-0000EB0F0000}"/>
    <cellStyle name="Comma 2 3 4 2 4" xfId="4006" xr:uid="{00000000-0005-0000-0000-0000EC0F0000}"/>
    <cellStyle name="Comma 2 3 4 2 4 2" xfId="4007" xr:uid="{00000000-0005-0000-0000-0000ED0F0000}"/>
    <cellStyle name="Comma 2 3 4 2 4 2 2" xfId="4008" xr:uid="{00000000-0005-0000-0000-0000EE0F0000}"/>
    <cellStyle name="Comma 2 3 4 2 4 2 3" xfId="4009" xr:uid="{00000000-0005-0000-0000-0000EF0F0000}"/>
    <cellStyle name="Comma 2 3 4 2 4 2 4" xfId="4010" xr:uid="{00000000-0005-0000-0000-0000F00F0000}"/>
    <cellStyle name="Comma 2 3 4 2 4 3" xfId="4011" xr:uid="{00000000-0005-0000-0000-0000F10F0000}"/>
    <cellStyle name="Comma 2 3 4 2 4 4" xfId="4012" xr:uid="{00000000-0005-0000-0000-0000F20F0000}"/>
    <cellStyle name="Comma 2 3 4 2 4 5" xfId="4013" xr:uid="{00000000-0005-0000-0000-0000F30F0000}"/>
    <cellStyle name="Comma 2 3 4 2 5" xfId="4014" xr:uid="{00000000-0005-0000-0000-0000F40F0000}"/>
    <cellStyle name="Comma 2 3 4 2 5 2" xfId="4015" xr:uid="{00000000-0005-0000-0000-0000F50F0000}"/>
    <cellStyle name="Comma 2 3 4 2 5 3" xfId="4016" xr:uid="{00000000-0005-0000-0000-0000F60F0000}"/>
    <cellStyle name="Comma 2 3 4 2 5 4" xfId="4017" xr:uid="{00000000-0005-0000-0000-0000F70F0000}"/>
    <cellStyle name="Comma 2 3 4 2 6" xfId="4018" xr:uid="{00000000-0005-0000-0000-0000F80F0000}"/>
    <cellStyle name="Comma 2 3 4 2 7" xfId="4019" xr:uid="{00000000-0005-0000-0000-0000F90F0000}"/>
    <cellStyle name="Comma 2 3 4 2 8" xfId="4020" xr:uid="{00000000-0005-0000-0000-0000FA0F0000}"/>
    <cellStyle name="Comma 2 3 4 3" xfId="4021" xr:uid="{00000000-0005-0000-0000-0000FB0F0000}"/>
    <cellStyle name="Comma 2 3 4 3 2" xfId="4022" xr:uid="{00000000-0005-0000-0000-0000FC0F0000}"/>
    <cellStyle name="Comma 2 3 4 3 2 2" xfId="4023" xr:uid="{00000000-0005-0000-0000-0000FD0F0000}"/>
    <cellStyle name="Comma 2 3 4 3 2 2 2" xfId="4024" xr:uid="{00000000-0005-0000-0000-0000FE0F0000}"/>
    <cellStyle name="Comma 2 3 4 3 2 2 3" xfId="4025" xr:uid="{00000000-0005-0000-0000-0000FF0F0000}"/>
    <cellStyle name="Comma 2 3 4 3 2 2 4" xfId="4026" xr:uid="{00000000-0005-0000-0000-000000100000}"/>
    <cellStyle name="Comma 2 3 4 3 2 3" xfId="4027" xr:uid="{00000000-0005-0000-0000-000001100000}"/>
    <cellStyle name="Comma 2 3 4 3 2 4" xfId="4028" xr:uid="{00000000-0005-0000-0000-000002100000}"/>
    <cellStyle name="Comma 2 3 4 3 2 5" xfId="4029" xr:uid="{00000000-0005-0000-0000-000003100000}"/>
    <cellStyle name="Comma 2 3 4 3 3" xfId="4030" xr:uid="{00000000-0005-0000-0000-000004100000}"/>
    <cellStyle name="Comma 2 3 4 3 3 2" xfId="4031" xr:uid="{00000000-0005-0000-0000-000005100000}"/>
    <cellStyle name="Comma 2 3 4 3 3 3" xfId="4032" xr:uid="{00000000-0005-0000-0000-000006100000}"/>
    <cellStyle name="Comma 2 3 4 3 3 4" xfId="4033" xr:uid="{00000000-0005-0000-0000-000007100000}"/>
    <cellStyle name="Comma 2 3 4 3 4" xfId="4034" xr:uid="{00000000-0005-0000-0000-000008100000}"/>
    <cellStyle name="Comma 2 3 4 3 5" xfId="4035" xr:uid="{00000000-0005-0000-0000-000009100000}"/>
    <cellStyle name="Comma 2 3 4 3 6" xfId="4036" xr:uid="{00000000-0005-0000-0000-00000A100000}"/>
    <cellStyle name="Comma 2 3 4 4" xfId="4037" xr:uid="{00000000-0005-0000-0000-00000B100000}"/>
    <cellStyle name="Comma 2 3 4 4 2" xfId="4038" xr:uid="{00000000-0005-0000-0000-00000C100000}"/>
    <cellStyle name="Comma 2 3 4 4 2 2" xfId="4039" xr:uid="{00000000-0005-0000-0000-00000D100000}"/>
    <cellStyle name="Comma 2 3 4 4 2 2 2" xfId="4040" xr:uid="{00000000-0005-0000-0000-00000E100000}"/>
    <cellStyle name="Comma 2 3 4 4 2 2 3" xfId="4041" xr:uid="{00000000-0005-0000-0000-00000F100000}"/>
    <cellStyle name="Comma 2 3 4 4 2 2 4" xfId="4042" xr:uid="{00000000-0005-0000-0000-000010100000}"/>
    <cellStyle name="Comma 2 3 4 4 2 3" xfId="4043" xr:uid="{00000000-0005-0000-0000-000011100000}"/>
    <cellStyle name="Comma 2 3 4 4 2 4" xfId="4044" xr:uid="{00000000-0005-0000-0000-000012100000}"/>
    <cellStyle name="Comma 2 3 4 4 2 5" xfId="4045" xr:uid="{00000000-0005-0000-0000-000013100000}"/>
    <cellStyle name="Comma 2 3 4 4 3" xfId="4046" xr:uid="{00000000-0005-0000-0000-000014100000}"/>
    <cellStyle name="Comma 2 3 4 4 3 2" xfId="4047" xr:uid="{00000000-0005-0000-0000-000015100000}"/>
    <cellStyle name="Comma 2 3 4 4 3 3" xfId="4048" xr:uid="{00000000-0005-0000-0000-000016100000}"/>
    <cellStyle name="Comma 2 3 4 4 3 4" xfId="4049" xr:uid="{00000000-0005-0000-0000-000017100000}"/>
    <cellStyle name="Comma 2 3 4 4 4" xfId="4050" xr:uid="{00000000-0005-0000-0000-000018100000}"/>
    <cellStyle name="Comma 2 3 4 4 5" xfId="4051" xr:uid="{00000000-0005-0000-0000-000019100000}"/>
    <cellStyle name="Comma 2 3 4 4 6" xfId="4052" xr:uid="{00000000-0005-0000-0000-00001A100000}"/>
    <cellStyle name="Comma 2 3 4 5" xfId="4053" xr:uid="{00000000-0005-0000-0000-00001B100000}"/>
    <cellStyle name="Comma 2 3 4 5 2" xfId="4054" xr:uid="{00000000-0005-0000-0000-00001C100000}"/>
    <cellStyle name="Comma 2 3 4 5 2 2" xfId="4055" xr:uid="{00000000-0005-0000-0000-00001D100000}"/>
    <cellStyle name="Comma 2 3 4 5 2 3" xfId="4056" xr:uid="{00000000-0005-0000-0000-00001E100000}"/>
    <cellStyle name="Comma 2 3 4 5 2 4" xfId="4057" xr:uid="{00000000-0005-0000-0000-00001F100000}"/>
    <cellStyle name="Comma 2 3 4 5 3" xfId="4058" xr:uid="{00000000-0005-0000-0000-000020100000}"/>
    <cellStyle name="Comma 2 3 4 5 4" xfId="4059" xr:uid="{00000000-0005-0000-0000-000021100000}"/>
    <cellStyle name="Comma 2 3 4 5 5" xfId="4060" xr:uid="{00000000-0005-0000-0000-000022100000}"/>
    <cellStyle name="Comma 2 3 4 6" xfId="4061" xr:uid="{00000000-0005-0000-0000-000023100000}"/>
    <cellStyle name="Comma 2 3 4 6 2" xfId="4062" xr:uid="{00000000-0005-0000-0000-000024100000}"/>
    <cellStyle name="Comma 2 3 4 6 3" xfId="4063" xr:uid="{00000000-0005-0000-0000-000025100000}"/>
    <cellStyle name="Comma 2 3 4 6 4" xfId="4064" xr:uid="{00000000-0005-0000-0000-000026100000}"/>
    <cellStyle name="Comma 2 3 4 7" xfId="4065" xr:uid="{00000000-0005-0000-0000-000027100000}"/>
    <cellStyle name="Comma 2 3 4 8" xfId="4066" xr:uid="{00000000-0005-0000-0000-000028100000}"/>
    <cellStyle name="Comma 2 3 4 9" xfId="4067" xr:uid="{00000000-0005-0000-0000-000029100000}"/>
    <cellStyle name="Comma 2 3 5" xfId="4068" xr:uid="{00000000-0005-0000-0000-00002A100000}"/>
    <cellStyle name="Comma 2 3 6" xfId="4069" xr:uid="{00000000-0005-0000-0000-00002B100000}"/>
    <cellStyle name="Comma 2 3 6 2" xfId="4070" xr:uid="{00000000-0005-0000-0000-00002C100000}"/>
    <cellStyle name="Comma 2 3 6 2 2" xfId="4071" xr:uid="{00000000-0005-0000-0000-00002D100000}"/>
    <cellStyle name="Comma 2 3 6 2 2 2" xfId="4072" xr:uid="{00000000-0005-0000-0000-00002E100000}"/>
    <cellStyle name="Comma 2 3 6 2 2 2 2" xfId="4073" xr:uid="{00000000-0005-0000-0000-00002F100000}"/>
    <cellStyle name="Comma 2 3 6 2 2 2 2 2" xfId="4074" xr:uid="{00000000-0005-0000-0000-000030100000}"/>
    <cellStyle name="Comma 2 3 6 2 2 2 2 3" xfId="4075" xr:uid="{00000000-0005-0000-0000-000031100000}"/>
    <cellStyle name="Comma 2 3 6 2 2 2 2 4" xfId="4076" xr:uid="{00000000-0005-0000-0000-000032100000}"/>
    <cellStyle name="Comma 2 3 6 2 2 2 3" xfId="4077" xr:uid="{00000000-0005-0000-0000-000033100000}"/>
    <cellStyle name="Comma 2 3 6 2 2 2 4" xfId="4078" xr:uid="{00000000-0005-0000-0000-000034100000}"/>
    <cellStyle name="Comma 2 3 6 2 2 2 5" xfId="4079" xr:uid="{00000000-0005-0000-0000-000035100000}"/>
    <cellStyle name="Comma 2 3 6 2 2 3" xfId="4080" xr:uid="{00000000-0005-0000-0000-000036100000}"/>
    <cellStyle name="Comma 2 3 6 2 2 3 2" xfId="4081" xr:uid="{00000000-0005-0000-0000-000037100000}"/>
    <cellStyle name="Comma 2 3 6 2 2 3 3" xfId="4082" xr:uid="{00000000-0005-0000-0000-000038100000}"/>
    <cellStyle name="Comma 2 3 6 2 2 3 4" xfId="4083" xr:uid="{00000000-0005-0000-0000-000039100000}"/>
    <cellStyle name="Comma 2 3 6 2 2 4" xfId="4084" xr:uid="{00000000-0005-0000-0000-00003A100000}"/>
    <cellStyle name="Comma 2 3 6 2 2 5" xfId="4085" xr:uid="{00000000-0005-0000-0000-00003B100000}"/>
    <cellStyle name="Comma 2 3 6 2 2 6" xfId="4086" xr:uid="{00000000-0005-0000-0000-00003C100000}"/>
    <cellStyle name="Comma 2 3 6 2 3" xfId="4087" xr:uid="{00000000-0005-0000-0000-00003D100000}"/>
    <cellStyle name="Comma 2 3 6 2 3 2" xfId="4088" xr:uid="{00000000-0005-0000-0000-00003E100000}"/>
    <cellStyle name="Comma 2 3 6 2 3 2 2" xfId="4089" xr:uid="{00000000-0005-0000-0000-00003F100000}"/>
    <cellStyle name="Comma 2 3 6 2 3 2 2 2" xfId="4090" xr:uid="{00000000-0005-0000-0000-000040100000}"/>
    <cellStyle name="Comma 2 3 6 2 3 2 2 3" xfId="4091" xr:uid="{00000000-0005-0000-0000-000041100000}"/>
    <cellStyle name="Comma 2 3 6 2 3 2 2 4" xfId="4092" xr:uid="{00000000-0005-0000-0000-000042100000}"/>
    <cellStyle name="Comma 2 3 6 2 3 2 3" xfId="4093" xr:uid="{00000000-0005-0000-0000-000043100000}"/>
    <cellStyle name="Comma 2 3 6 2 3 2 4" xfId="4094" xr:uid="{00000000-0005-0000-0000-000044100000}"/>
    <cellStyle name="Comma 2 3 6 2 3 2 5" xfId="4095" xr:uid="{00000000-0005-0000-0000-000045100000}"/>
    <cellStyle name="Comma 2 3 6 2 3 3" xfId="4096" xr:uid="{00000000-0005-0000-0000-000046100000}"/>
    <cellStyle name="Comma 2 3 6 2 3 3 2" xfId="4097" xr:uid="{00000000-0005-0000-0000-000047100000}"/>
    <cellStyle name="Comma 2 3 6 2 3 3 3" xfId="4098" xr:uid="{00000000-0005-0000-0000-000048100000}"/>
    <cellStyle name="Comma 2 3 6 2 3 3 4" xfId="4099" xr:uid="{00000000-0005-0000-0000-000049100000}"/>
    <cellStyle name="Comma 2 3 6 2 3 4" xfId="4100" xr:uid="{00000000-0005-0000-0000-00004A100000}"/>
    <cellStyle name="Comma 2 3 6 2 3 5" xfId="4101" xr:uid="{00000000-0005-0000-0000-00004B100000}"/>
    <cellStyle name="Comma 2 3 6 2 3 6" xfId="4102" xr:uid="{00000000-0005-0000-0000-00004C100000}"/>
    <cellStyle name="Comma 2 3 6 2 4" xfId="4103" xr:uid="{00000000-0005-0000-0000-00004D100000}"/>
    <cellStyle name="Comma 2 3 6 2 4 2" xfId="4104" xr:uid="{00000000-0005-0000-0000-00004E100000}"/>
    <cellStyle name="Comma 2 3 6 2 4 2 2" xfId="4105" xr:uid="{00000000-0005-0000-0000-00004F100000}"/>
    <cellStyle name="Comma 2 3 6 2 4 2 3" xfId="4106" xr:uid="{00000000-0005-0000-0000-000050100000}"/>
    <cellStyle name="Comma 2 3 6 2 4 2 4" xfId="4107" xr:uid="{00000000-0005-0000-0000-000051100000}"/>
    <cellStyle name="Comma 2 3 6 2 4 3" xfId="4108" xr:uid="{00000000-0005-0000-0000-000052100000}"/>
    <cellStyle name="Comma 2 3 6 2 4 4" xfId="4109" xr:uid="{00000000-0005-0000-0000-000053100000}"/>
    <cellStyle name="Comma 2 3 6 2 4 5" xfId="4110" xr:uid="{00000000-0005-0000-0000-000054100000}"/>
    <cellStyle name="Comma 2 3 6 2 5" xfId="4111" xr:uid="{00000000-0005-0000-0000-000055100000}"/>
    <cellStyle name="Comma 2 3 6 2 5 2" xfId="4112" xr:uid="{00000000-0005-0000-0000-000056100000}"/>
    <cellStyle name="Comma 2 3 6 2 5 3" xfId="4113" xr:uid="{00000000-0005-0000-0000-000057100000}"/>
    <cellStyle name="Comma 2 3 6 2 5 4" xfId="4114" xr:uid="{00000000-0005-0000-0000-000058100000}"/>
    <cellStyle name="Comma 2 3 6 2 6" xfId="4115" xr:uid="{00000000-0005-0000-0000-000059100000}"/>
    <cellStyle name="Comma 2 3 6 2 7" xfId="4116" xr:uid="{00000000-0005-0000-0000-00005A100000}"/>
    <cellStyle name="Comma 2 3 6 2 8" xfId="4117" xr:uid="{00000000-0005-0000-0000-00005B100000}"/>
    <cellStyle name="Comma 2 3 6 3" xfId="4118" xr:uid="{00000000-0005-0000-0000-00005C100000}"/>
    <cellStyle name="Comma 2 3 6 3 2" xfId="4119" xr:uid="{00000000-0005-0000-0000-00005D100000}"/>
    <cellStyle name="Comma 2 3 6 3 2 2" xfId="4120" xr:uid="{00000000-0005-0000-0000-00005E100000}"/>
    <cellStyle name="Comma 2 3 6 3 2 2 2" xfId="4121" xr:uid="{00000000-0005-0000-0000-00005F100000}"/>
    <cellStyle name="Comma 2 3 6 3 2 2 3" xfId="4122" xr:uid="{00000000-0005-0000-0000-000060100000}"/>
    <cellStyle name="Comma 2 3 6 3 2 2 4" xfId="4123" xr:uid="{00000000-0005-0000-0000-000061100000}"/>
    <cellStyle name="Comma 2 3 6 3 2 3" xfId="4124" xr:uid="{00000000-0005-0000-0000-000062100000}"/>
    <cellStyle name="Comma 2 3 6 3 2 4" xfId="4125" xr:uid="{00000000-0005-0000-0000-000063100000}"/>
    <cellStyle name="Comma 2 3 6 3 2 5" xfId="4126" xr:uid="{00000000-0005-0000-0000-000064100000}"/>
    <cellStyle name="Comma 2 3 6 3 3" xfId="4127" xr:uid="{00000000-0005-0000-0000-000065100000}"/>
    <cellStyle name="Comma 2 3 6 3 3 2" xfId="4128" xr:uid="{00000000-0005-0000-0000-000066100000}"/>
    <cellStyle name="Comma 2 3 6 3 3 3" xfId="4129" xr:uid="{00000000-0005-0000-0000-000067100000}"/>
    <cellStyle name="Comma 2 3 6 3 3 4" xfId="4130" xr:uid="{00000000-0005-0000-0000-000068100000}"/>
    <cellStyle name="Comma 2 3 6 3 4" xfId="4131" xr:uid="{00000000-0005-0000-0000-000069100000}"/>
    <cellStyle name="Comma 2 3 6 3 5" xfId="4132" xr:uid="{00000000-0005-0000-0000-00006A100000}"/>
    <cellStyle name="Comma 2 3 6 3 6" xfId="4133" xr:uid="{00000000-0005-0000-0000-00006B100000}"/>
    <cellStyle name="Comma 2 3 6 4" xfId="4134" xr:uid="{00000000-0005-0000-0000-00006C100000}"/>
    <cellStyle name="Comma 2 3 6 4 2" xfId="4135" xr:uid="{00000000-0005-0000-0000-00006D100000}"/>
    <cellStyle name="Comma 2 3 6 4 2 2" xfId="4136" xr:uid="{00000000-0005-0000-0000-00006E100000}"/>
    <cellStyle name="Comma 2 3 6 4 2 2 2" xfId="4137" xr:uid="{00000000-0005-0000-0000-00006F100000}"/>
    <cellStyle name="Comma 2 3 6 4 2 2 3" xfId="4138" xr:uid="{00000000-0005-0000-0000-000070100000}"/>
    <cellStyle name="Comma 2 3 6 4 2 2 4" xfId="4139" xr:uid="{00000000-0005-0000-0000-000071100000}"/>
    <cellStyle name="Comma 2 3 6 4 2 3" xfId="4140" xr:uid="{00000000-0005-0000-0000-000072100000}"/>
    <cellStyle name="Comma 2 3 6 4 2 4" xfId="4141" xr:uid="{00000000-0005-0000-0000-000073100000}"/>
    <cellStyle name="Comma 2 3 6 4 2 5" xfId="4142" xr:uid="{00000000-0005-0000-0000-000074100000}"/>
    <cellStyle name="Comma 2 3 6 4 3" xfId="4143" xr:uid="{00000000-0005-0000-0000-000075100000}"/>
    <cellStyle name="Comma 2 3 6 4 3 2" xfId="4144" xr:uid="{00000000-0005-0000-0000-000076100000}"/>
    <cellStyle name="Comma 2 3 6 4 3 3" xfId="4145" xr:uid="{00000000-0005-0000-0000-000077100000}"/>
    <cellStyle name="Comma 2 3 6 4 3 4" xfId="4146" xr:uid="{00000000-0005-0000-0000-000078100000}"/>
    <cellStyle name="Comma 2 3 6 4 4" xfId="4147" xr:uid="{00000000-0005-0000-0000-000079100000}"/>
    <cellStyle name="Comma 2 3 6 4 5" xfId="4148" xr:uid="{00000000-0005-0000-0000-00007A100000}"/>
    <cellStyle name="Comma 2 3 6 4 6" xfId="4149" xr:uid="{00000000-0005-0000-0000-00007B100000}"/>
    <cellStyle name="Comma 2 3 6 5" xfId="4150" xr:uid="{00000000-0005-0000-0000-00007C100000}"/>
    <cellStyle name="Comma 2 3 6 5 2" xfId="4151" xr:uid="{00000000-0005-0000-0000-00007D100000}"/>
    <cellStyle name="Comma 2 3 6 5 2 2" xfId="4152" xr:uid="{00000000-0005-0000-0000-00007E100000}"/>
    <cellStyle name="Comma 2 3 6 5 2 3" xfId="4153" xr:uid="{00000000-0005-0000-0000-00007F100000}"/>
    <cellStyle name="Comma 2 3 6 5 2 4" xfId="4154" xr:uid="{00000000-0005-0000-0000-000080100000}"/>
    <cellStyle name="Comma 2 3 6 5 3" xfId="4155" xr:uid="{00000000-0005-0000-0000-000081100000}"/>
    <cellStyle name="Comma 2 3 6 5 4" xfId="4156" xr:uid="{00000000-0005-0000-0000-000082100000}"/>
    <cellStyle name="Comma 2 3 6 5 5" xfId="4157" xr:uid="{00000000-0005-0000-0000-000083100000}"/>
    <cellStyle name="Comma 2 3 6 6" xfId="4158" xr:uid="{00000000-0005-0000-0000-000084100000}"/>
    <cellStyle name="Comma 2 3 6 6 2" xfId="4159" xr:uid="{00000000-0005-0000-0000-000085100000}"/>
    <cellStyle name="Comma 2 3 6 6 3" xfId="4160" xr:uid="{00000000-0005-0000-0000-000086100000}"/>
    <cellStyle name="Comma 2 3 6 6 4" xfId="4161" xr:uid="{00000000-0005-0000-0000-000087100000}"/>
    <cellStyle name="Comma 2 3 6 7" xfId="4162" xr:uid="{00000000-0005-0000-0000-000088100000}"/>
    <cellStyle name="Comma 2 3 6 8" xfId="4163" xr:uid="{00000000-0005-0000-0000-000089100000}"/>
    <cellStyle name="Comma 2 3 6 9" xfId="4164" xr:uid="{00000000-0005-0000-0000-00008A100000}"/>
    <cellStyle name="Comma 2 3 7" xfId="4165" xr:uid="{00000000-0005-0000-0000-00008B100000}"/>
    <cellStyle name="Comma 2 3 7 2" xfId="4166" xr:uid="{00000000-0005-0000-0000-00008C100000}"/>
    <cellStyle name="Comma 2 3 7 2 2" xfId="4167" xr:uid="{00000000-0005-0000-0000-00008D100000}"/>
    <cellStyle name="Comma 2 3 7 2 2 2" xfId="4168" xr:uid="{00000000-0005-0000-0000-00008E100000}"/>
    <cellStyle name="Comma 2 3 7 2 2 2 2" xfId="4169" xr:uid="{00000000-0005-0000-0000-00008F100000}"/>
    <cellStyle name="Comma 2 3 7 2 2 2 3" xfId="4170" xr:uid="{00000000-0005-0000-0000-000090100000}"/>
    <cellStyle name="Comma 2 3 7 2 2 2 4" xfId="4171" xr:uid="{00000000-0005-0000-0000-000091100000}"/>
    <cellStyle name="Comma 2 3 7 2 2 3" xfId="4172" xr:uid="{00000000-0005-0000-0000-000092100000}"/>
    <cellStyle name="Comma 2 3 7 2 2 4" xfId="4173" xr:uid="{00000000-0005-0000-0000-000093100000}"/>
    <cellStyle name="Comma 2 3 7 2 2 5" xfId="4174" xr:uid="{00000000-0005-0000-0000-000094100000}"/>
    <cellStyle name="Comma 2 3 7 2 3" xfId="4175" xr:uid="{00000000-0005-0000-0000-000095100000}"/>
    <cellStyle name="Comma 2 3 7 2 3 2" xfId="4176" xr:uid="{00000000-0005-0000-0000-000096100000}"/>
    <cellStyle name="Comma 2 3 7 2 3 3" xfId="4177" xr:uid="{00000000-0005-0000-0000-000097100000}"/>
    <cellStyle name="Comma 2 3 7 2 3 4" xfId="4178" xr:uid="{00000000-0005-0000-0000-000098100000}"/>
    <cellStyle name="Comma 2 3 7 2 4" xfId="4179" xr:uid="{00000000-0005-0000-0000-000099100000}"/>
    <cellStyle name="Comma 2 3 7 2 5" xfId="4180" xr:uid="{00000000-0005-0000-0000-00009A100000}"/>
    <cellStyle name="Comma 2 3 7 2 6" xfId="4181" xr:uid="{00000000-0005-0000-0000-00009B100000}"/>
    <cellStyle name="Comma 2 3 7 3" xfId="4182" xr:uid="{00000000-0005-0000-0000-00009C100000}"/>
    <cellStyle name="Comma 2 3 7 3 2" xfId="4183" xr:uid="{00000000-0005-0000-0000-00009D100000}"/>
    <cellStyle name="Comma 2 3 7 3 2 2" xfId="4184" xr:uid="{00000000-0005-0000-0000-00009E100000}"/>
    <cellStyle name="Comma 2 3 7 3 2 2 2" xfId="4185" xr:uid="{00000000-0005-0000-0000-00009F100000}"/>
    <cellStyle name="Comma 2 3 7 3 2 2 3" xfId="4186" xr:uid="{00000000-0005-0000-0000-0000A0100000}"/>
    <cellStyle name="Comma 2 3 7 3 2 2 4" xfId="4187" xr:uid="{00000000-0005-0000-0000-0000A1100000}"/>
    <cellStyle name="Comma 2 3 7 3 2 3" xfId="4188" xr:uid="{00000000-0005-0000-0000-0000A2100000}"/>
    <cellStyle name="Comma 2 3 7 3 2 4" xfId="4189" xr:uid="{00000000-0005-0000-0000-0000A3100000}"/>
    <cellStyle name="Comma 2 3 7 3 2 5" xfId="4190" xr:uid="{00000000-0005-0000-0000-0000A4100000}"/>
    <cellStyle name="Comma 2 3 7 3 3" xfId="4191" xr:uid="{00000000-0005-0000-0000-0000A5100000}"/>
    <cellStyle name="Comma 2 3 7 3 3 2" xfId="4192" xr:uid="{00000000-0005-0000-0000-0000A6100000}"/>
    <cellStyle name="Comma 2 3 7 3 3 3" xfId="4193" xr:uid="{00000000-0005-0000-0000-0000A7100000}"/>
    <cellStyle name="Comma 2 3 7 3 3 4" xfId="4194" xr:uid="{00000000-0005-0000-0000-0000A8100000}"/>
    <cellStyle name="Comma 2 3 7 3 4" xfId="4195" xr:uid="{00000000-0005-0000-0000-0000A9100000}"/>
    <cellStyle name="Comma 2 3 7 3 5" xfId="4196" xr:uid="{00000000-0005-0000-0000-0000AA100000}"/>
    <cellStyle name="Comma 2 3 7 3 6" xfId="4197" xr:uid="{00000000-0005-0000-0000-0000AB100000}"/>
    <cellStyle name="Comma 2 3 7 4" xfId="4198" xr:uid="{00000000-0005-0000-0000-0000AC100000}"/>
    <cellStyle name="Comma 2 3 7 4 2" xfId="4199" xr:uid="{00000000-0005-0000-0000-0000AD100000}"/>
    <cellStyle name="Comma 2 3 7 4 2 2" xfId="4200" xr:uid="{00000000-0005-0000-0000-0000AE100000}"/>
    <cellStyle name="Comma 2 3 7 4 2 3" xfId="4201" xr:uid="{00000000-0005-0000-0000-0000AF100000}"/>
    <cellStyle name="Comma 2 3 7 4 2 4" xfId="4202" xr:uid="{00000000-0005-0000-0000-0000B0100000}"/>
    <cellStyle name="Comma 2 3 7 4 3" xfId="4203" xr:uid="{00000000-0005-0000-0000-0000B1100000}"/>
    <cellStyle name="Comma 2 3 7 4 4" xfId="4204" xr:uid="{00000000-0005-0000-0000-0000B2100000}"/>
    <cellStyle name="Comma 2 3 7 4 5" xfId="4205" xr:uid="{00000000-0005-0000-0000-0000B3100000}"/>
    <cellStyle name="Comma 2 3 7 5" xfId="4206" xr:uid="{00000000-0005-0000-0000-0000B4100000}"/>
    <cellStyle name="Comma 2 3 7 5 2" xfId="4207" xr:uid="{00000000-0005-0000-0000-0000B5100000}"/>
    <cellStyle name="Comma 2 3 7 5 3" xfId="4208" xr:uid="{00000000-0005-0000-0000-0000B6100000}"/>
    <cellStyle name="Comma 2 3 7 5 4" xfId="4209" xr:uid="{00000000-0005-0000-0000-0000B7100000}"/>
    <cellStyle name="Comma 2 3 7 6" xfId="4210" xr:uid="{00000000-0005-0000-0000-0000B8100000}"/>
    <cellStyle name="Comma 2 3 7 7" xfId="4211" xr:uid="{00000000-0005-0000-0000-0000B9100000}"/>
    <cellStyle name="Comma 2 3 7 8" xfId="4212" xr:uid="{00000000-0005-0000-0000-0000BA100000}"/>
    <cellStyle name="Comma 2 3 8" xfId="4213" xr:uid="{00000000-0005-0000-0000-0000BB100000}"/>
    <cellStyle name="Comma 2 3 8 2" xfId="4214" xr:uid="{00000000-0005-0000-0000-0000BC100000}"/>
    <cellStyle name="Comma 2 3 8 2 2" xfId="4215" xr:uid="{00000000-0005-0000-0000-0000BD100000}"/>
    <cellStyle name="Comma 2 3 8 2 2 2" xfId="4216" xr:uid="{00000000-0005-0000-0000-0000BE100000}"/>
    <cellStyle name="Comma 2 3 8 2 2 2 2" xfId="4217" xr:uid="{00000000-0005-0000-0000-0000BF100000}"/>
    <cellStyle name="Comma 2 3 8 2 2 2 3" xfId="4218" xr:uid="{00000000-0005-0000-0000-0000C0100000}"/>
    <cellStyle name="Comma 2 3 8 2 2 2 4" xfId="4219" xr:uid="{00000000-0005-0000-0000-0000C1100000}"/>
    <cellStyle name="Comma 2 3 8 2 2 3" xfId="4220" xr:uid="{00000000-0005-0000-0000-0000C2100000}"/>
    <cellStyle name="Comma 2 3 8 2 2 4" xfId="4221" xr:uid="{00000000-0005-0000-0000-0000C3100000}"/>
    <cellStyle name="Comma 2 3 8 2 2 5" xfId="4222" xr:uid="{00000000-0005-0000-0000-0000C4100000}"/>
    <cellStyle name="Comma 2 3 8 2 3" xfId="4223" xr:uid="{00000000-0005-0000-0000-0000C5100000}"/>
    <cellStyle name="Comma 2 3 8 2 3 2" xfId="4224" xr:uid="{00000000-0005-0000-0000-0000C6100000}"/>
    <cellStyle name="Comma 2 3 8 2 3 3" xfId="4225" xr:uid="{00000000-0005-0000-0000-0000C7100000}"/>
    <cellStyle name="Comma 2 3 8 2 3 4" xfId="4226" xr:uid="{00000000-0005-0000-0000-0000C8100000}"/>
    <cellStyle name="Comma 2 3 8 2 4" xfId="4227" xr:uid="{00000000-0005-0000-0000-0000C9100000}"/>
    <cellStyle name="Comma 2 3 8 2 5" xfId="4228" xr:uid="{00000000-0005-0000-0000-0000CA100000}"/>
    <cellStyle name="Comma 2 3 8 2 6" xfId="4229" xr:uid="{00000000-0005-0000-0000-0000CB100000}"/>
    <cellStyle name="Comma 2 3 8 3" xfId="4230" xr:uid="{00000000-0005-0000-0000-0000CC100000}"/>
    <cellStyle name="Comma 2 3 8 3 2" xfId="4231" xr:uid="{00000000-0005-0000-0000-0000CD100000}"/>
    <cellStyle name="Comma 2 3 8 3 2 2" xfId="4232" xr:uid="{00000000-0005-0000-0000-0000CE100000}"/>
    <cellStyle name="Comma 2 3 8 3 2 2 2" xfId="4233" xr:uid="{00000000-0005-0000-0000-0000CF100000}"/>
    <cellStyle name="Comma 2 3 8 3 2 2 3" xfId="4234" xr:uid="{00000000-0005-0000-0000-0000D0100000}"/>
    <cellStyle name="Comma 2 3 8 3 2 2 4" xfId="4235" xr:uid="{00000000-0005-0000-0000-0000D1100000}"/>
    <cellStyle name="Comma 2 3 8 3 2 3" xfId="4236" xr:uid="{00000000-0005-0000-0000-0000D2100000}"/>
    <cellStyle name="Comma 2 3 8 3 2 4" xfId="4237" xr:uid="{00000000-0005-0000-0000-0000D3100000}"/>
    <cellStyle name="Comma 2 3 8 3 2 5" xfId="4238" xr:uid="{00000000-0005-0000-0000-0000D4100000}"/>
    <cellStyle name="Comma 2 3 8 3 3" xfId="4239" xr:uid="{00000000-0005-0000-0000-0000D5100000}"/>
    <cellStyle name="Comma 2 3 8 3 3 2" xfId="4240" xr:uid="{00000000-0005-0000-0000-0000D6100000}"/>
    <cellStyle name="Comma 2 3 8 3 3 3" xfId="4241" xr:uid="{00000000-0005-0000-0000-0000D7100000}"/>
    <cellStyle name="Comma 2 3 8 3 3 4" xfId="4242" xr:uid="{00000000-0005-0000-0000-0000D8100000}"/>
    <cellStyle name="Comma 2 3 8 3 4" xfId="4243" xr:uid="{00000000-0005-0000-0000-0000D9100000}"/>
    <cellStyle name="Comma 2 3 8 3 5" xfId="4244" xr:uid="{00000000-0005-0000-0000-0000DA100000}"/>
    <cellStyle name="Comma 2 3 8 3 6" xfId="4245" xr:uid="{00000000-0005-0000-0000-0000DB100000}"/>
    <cellStyle name="Comma 2 3 8 4" xfId="4246" xr:uid="{00000000-0005-0000-0000-0000DC100000}"/>
    <cellStyle name="Comma 2 3 8 4 2" xfId="4247" xr:uid="{00000000-0005-0000-0000-0000DD100000}"/>
    <cellStyle name="Comma 2 3 8 4 2 2" xfId="4248" xr:uid="{00000000-0005-0000-0000-0000DE100000}"/>
    <cellStyle name="Comma 2 3 8 4 2 3" xfId="4249" xr:uid="{00000000-0005-0000-0000-0000DF100000}"/>
    <cellStyle name="Comma 2 3 8 4 2 4" xfId="4250" xr:uid="{00000000-0005-0000-0000-0000E0100000}"/>
    <cellStyle name="Comma 2 3 8 4 3" xfId="4251" xr:uid="{00000000-0005-0000-0000-0000E1100000}"/>
    <cellStyle name="Comma 2 3 8 4 4" xfId="4252" xr:uid="{00000000-0005-0000-0000-0000E2100000}"/>
    <cellStyle name="Comma 2 3 8 4 5" xfId="4253" xr:uid="{00000000-0005-0000-0000-0000E3100000}"/>
    <cellStyle name="Comma 2 3 8 5" xfId="4254" xr:uid="{00000000-0005-0000-0000-0000E4100000}"/>
    <cellStyle name="Comma 2 3 8 5 2" xfId="4255" xr:uid="{00000000-0005-0000-0000-0000E5100000}"/>
    <cellStyle name="Comma 2 3 8 5 3" xfId="4256" xr:uid="{00000000-0005-0000-0000-0000E6100000}"/>
    <cellStyle name="Comma 2 3 8 5 4" xfId="4257" xr:uid="{00000000-0005-0000-0000-0000E7100000}"/>
    <cellStyle name="Comma 2 3 8 6" xfId="4258" xr:uid="{00000000-0005-0000-0000-0000E8100000}"/>
    <cellStyle name="Comma 2 3 8 7" xfId="4259" xr:uid="{00000000-0005-0000-0000-0000E9100000}"/>
    <cellStyle name="Comma 2 3 8 8" xfId="4260" xr:uid="{00000000-0005-0000-0000-0000EA100000}"/>
    <cellStyle name="Comma 2 3 9" xfId="4261" xr:uid="{00000000-0005-0000-0000-0000EB100000}"/>
    <cellStyle name="Comma 2 3 9 2" xfId="4262" xr:uid="{00000000-0005-0000-0000-0000EC100000}"/>
    <cellStyle name="Comma 2 3 9 2 2" xfId="4263" xr:uid="{00000000-0005-0000-0000-0000ED100000}"/>
    <cellStyle name="Comma 2 3 9 2 2 2" xfId="4264" xr:uid="{00000000-0005-0000-0000-0000EE100000}"/>
    <cellStyle name="Comma 2 3 9 2 2 3" xfId="4265" xr:uid="{00000000-0005-0000-0000-0000EF100000}"/>
    <cellStyle name="Comma 2 3 9 2 2 4" xfId="4266" xr:uid="{00000000-0005-0000-0000-0000F0100000}"/>
    <cellStyle name="Comma 2 3 9 2 3" xfId="4267" xr:uid="{00000000-0005-0000-0000-0000F1100000}"/>
    <cellStyle name="Comma 2 3 9 2 4" xfId="4268" xr:uid="{00000000-0005-0000-0000-0000F2100000}"/>
    <cellStyle name="Comma 2 3 9 2 5" xfId="4269" xr:uid="{00000000-0005-0000-0000-0000F3100000}"/>
    <cellStyle name="Comma 2 3 9 3" xfId="4270" xr:uid="{00000000-0005-0000-0000-0000F4100000}"/>
    <cellStyle name="Comma 2 3 9 3 2" xfId="4271" xr:uid="{00000000-0005-0000-0000-0000F5100000}"/>
    <cellStyle name="Comma 2 3 9 3 3" xfId="4272" xr:uid="{00000000-0005-0000-0000-0000F6100000}"/>
    <cellStyle name="Comma 2 3 9 3 4" xfId="4273" xr:uid="{00000000-0005-0000-0000-0000F7100000}"/>
    <cellStyle name="Comma 2 3 9 4" xfId="4274" xr:uid="{00000000-0005-0000-0000-0000F8100000}"/>
    <cellStyle name="Comma 2 3 9 5" xfId="4275" xr:uid="{00000000-0005-0000-0000-0000F9100000}"/>
    <cellStyle name="Comma 2 3 9 6" xfId="4276" xr:uid="{00000000-0005-0000-0000-0000FA100000}"/>
    <cellStyle name="Comma 2 30" xfId="4277" xr:uid="{00000000-0005-0000-0000-0000FB100000}"/>
    <cellStyle name="Comma 2 31" xfId="4278" xr:uid="{00000000-0005-0000-0000-0000FC100000}"/>
    <cellStyle name="Comma 2 32" xfId="4279" xr:uid="{00000000-0005-0000-0000-0000FD100000}"/>
    <cellStyle name="Comma 2 33" xfId="4280" xr:uid="{00000000-0005-0000-0000-0000FE100000}"/>
    <cellStyle name="Comma 2 34" xfId="4281" xr:uid="{00000000-0005-0000-0000-0000FF100000}"/>
    <cellStyle name="Comma 2 35" xfId="4282" xr:uid="{00000000-0005-0000-0000-000000110000}"/>
    <cellStyle name="Comma 2 36" xfId="4283" xr:uid="{00000000-0005-0000-0000-000001110000}"/>
    <cellStyle name="Comma 2 37" xfId="4284" xr:uid="{00000000-0005-0000-0000-000002110000}"/>
    <cellStyle name="Comma 2 38" xfId="4285" xr:uid="{00000000-0005-0000-0000-000003110000}"/>
    <cellStyle name="Comma 2 39" xfId="4286" xr:uid="{00000000-0005-0000-0000-000004110000}"/>
    <cellStyle name="Comma 2 4" xfId="4287" xr:uid="{00000000-0005-0000-0000-000005110000}"/>
    <cellStyle name="Comma 2 4 10" xfId="4288" xr:uid="{00000000-0005-0000-0000-000006110000}"/>
    <cellStyle name="Comma 2 4 11" xfId="4289" xr:uid="{00000000-0005-0000-0000-000007110000}"/>
    <cellStyle name="Comma 2 4 11 2" xfId="4290" xr:uid="{00000000-0005-0000-0000-000008110000}"/>
    <cellStyle name="Comma 2 4 11 2 2" xfId="4291" xr:uid="{00000000-0005-0000-0000-000009110000}"/>
    <cellStyle name="Comma 2 4 11 2 3" xfId="4292" xr:uid="{00000000-0005-0000-0000-00000A110000}"/>
    <cellStyle name="Comma 2 4 11 2 4" xfId="4293" xr:uid="{00000000-0005-0000-0000-00000B110000}"/>
    <cellStyle name="Comma 2 4 11 3" xfId="4294" xr:uid="{00000000-0005-0000-0000-00000C110000}"/>
    <cellStyle name="Comma 2 4 11 4" xfId="4295" xr:uid="{00000000-0005-0000-0000-00000D110000}"/>
    <cellStyle name="Comma 2 4 11 5" xfId="4296" xr:uid="{00000000-0005-0000-0000-00000E110000}"/>
    <cellStyle name="Comma 2 4 12" xfId="4297" xr:uid="{00000000-0005-0000-0000-00000F110000}"/>
    <cellStyle name="Comma 2 4 12 2" xfId="4298" xr:uid="{00000000-0005-0000-0000-000010110000}"/>
    <cellStyle name="Comma 2 4 12 3" xfId="4299" xr:uid="{00000000-0005-0000-0000-000011110000}"/>
    <cellStyle name="Comma 2 4 12 4" xfId="4300" xr:uid="{00000000-0005-0000-0000-000012110000}"/>
    <cellStyle name="Comma 2 4 13" xfId="4301" xr:uid="{00000000-0005-0000-0000-000013110000}"/>
    <cellStyle name="Comma 2 4 14" xfId="4302" xr:uid="{00000000-0005-0000-0000-000014110000}"/>
    <cellStyle name="Comma 2 4 15" xfId="4303" xr:uid="{00000000-0005-0000-0000-000015110000}"/>
    <cellStyle name="Comma 2 4 2" xfId="4304" xr:uid="{00000000-0005-0000-0000-000016110000}"/>
    <cellStyle name="Comma 2 4 2 10" xfId="4305" xr:uid="{00000000-0005-0000-0000-000017110000}"/>
    <cellStyle name="Comma 2 4 2 2" xfId="4306" xr:uid="{00000000-0005-0000-0000-000018110000}"/>
    <cellStyle name="Comma 2 4 2 2 2" xfId="4307" xr:uid="{00000000-0005-0000-0000-000019110000}"/>
    <cellStyle name="Comma 2 4 2 2 2 2" xfId="4308" xr:uid="{00000000-0005-0000-0000-00001A110000}"/>
    <cellStyle name="Comma 2 4 2 2 2 2 2" xfId="4309" xr:uid="{00000000-0005-0000-0000-00001B110000}"/>
    <cellStyle name="Comma 2 4 2 2 2 2 2 2" xfId="4310" xr:uid="{00000000-0005-0000-0000-00001C110000}"/>
    <cellStyle name="Comma 2 4 2 2 2 2 2 3" xfId="4311" xr:uid="{00000000-0005-0000-0000-00001D110000}"/>
    <cellStyle name="Comma 2 4 2 2 2 2 2 4" xfId="4312" xr:uid="{00000000-0005-0000-0000-00001E110000}"/>
    <cellStyle name="Comma 2 4 2 2 2 2 3" xfId="4313" xr:uid="{00000000-0005-0000-0000-00001F110000}"/>
    <cellStyle name="Comma 2 4 2 2 2 2 4" xfId="4314" xr:uid="{00000000-0005-0000-0000-000020110000}"/>
    <cellStyle name="Comma 2 4 2 2 2 2 5" xfId="4315" xr:uid="{00000000-0005-0000-0000-000021110000}"/>
    <cellStyle name="Comma 2 4 2 2 2 3" xfId="4316" xr:uid="{00000000-0005-0000-0000-000022110000}"/>
    <cellStyle name="Comma 2 4 2 2 2 3 2" xfId="4317" xr:uid="{00000000-0005-0000-0000-000023110000}"/>
    <cellStyle name="Comma 2 4 2 2 2 3 3" xfId="4318" xr:uid="{00000000-0005-0000-0000-000024110000}"/>
    <cellStyle name="Comma 2 4 2 2 2 3 4" xfId="4319" xr:uid="{00000000-0005-0000-0000-000025110000}"/>
    <cellStyle name="Comma 2 4 2 2 2 4" xfId="4320" xr:uid="{00000000-0005-0000-0000-000026110000}"/>
    <cellStyle name="Comma 2 4 2 2 2 5" xfId="4321" xr:uid="{00000000-0005-0000-0000-000027110000}"/>
    <cellStyle name="Comma 2 4 2 2 2 6" xfId="4322" xr:uid="{00000000-0005-0000-0000-000028110000}"/>
    <cellStyle name="Comma 2 4 2 2 3" xfId="4323" xr:uid="{00000000-0005-0000-0000-000029110000}"/>
    <cellStyle name="Comma 2 4 2 2 3 2" xfId="4324" xr:uid="{00000000-0005-0000-0000-00002A110000}"/>
    <cellStyle name="Comma 2 4 2 2 3 2 2" xfId="4325" xr:uid="{00000000-0005-0000-0000-00002B110000}"/>
    <cellStyle name="Comma 2 4 2 2 3 2 2 2" xfId="4326" xr:uid="{00000000-0005-0000-0000-00002C110000}"/>
    <cellStyle name="Comma 2 4 2 2 3 2 2 3" xfId="4327" xr:uid="{00000000-0005-0000-0000-00002D110000}"/>
    <cellStyle name="Comma 2 4 2 2 3 2 2 4" xfId="4328" xr:uid="{00000000-0005-0000-0000-00002E110000}"/>
    <cellStyle name="Comma 2 4 2 2 3 2 3" xfId="4329" xr:uid="{00000000-0005-0000-0000-00002F110000}"/>
    <cellStyle name="Comma 2 4 2 2 3 2 4" xfId="4330" xr:uid="{00000000-0005-0000-0000-000030110000}"/>
    <cellStyle name="Comma 2 4 2 2 3 2 5" xfId="4331" xr:uid="{00000000-0005-0000-0000-000031110000}"/>
    <cellStyle name="Comma 2 4 2 2 3 3" xfId="4332" xr:uid="{00000000-0005-0000-0000-000032110000}"/>
    <cellStyle name="Comma 2 4 2 2 3 3 2" xfId="4333" xr:uid="{00000000-0005-0000-0000-000033110000}"/>
    <cellStyle name="Comma 2 4 2 2 3 3 3" xfId="4334" xr:uid="{00000000-0005-0000-0000-000034110000}"/>
    <cellStyle name="Comma 2 4 2 2 3 3 4" xfId="4335" xr:uid="{00000000-0005-0000-0000-000035110000}"/>
    <cellStyle name="Comma 2 4 2 2 3 4" xfId="4336" xr:uid="{00000000-0005-0000-0000-000036110000}"/>
    <cellStyle name="Comma 2 4 2 2 3 5" xfId="4337" xr:uid="{00000000-0005-0000-0000-000037110000}"/>
    <cellStyle name="Comma 2 4 2 2 3 6" xfId="4338" xr:uid="{00000000-0005-0000-0000-000038110000}"/>
    <cellStyle name="Comma 2 4 2 2 4" xfId="4339" xr:uid="{00000000-0005-0000-0000-000039110000}"/>
    <cellStyle name="Comma 2 4 2 2 5" xfId="4340" xr:uid="{00000000-0005-0000-0000-00003A110000}"/>
    <cellStyle name="Comma 2 4 2 2 5 2" xfId="4341" xr:uid="{00000000-0005-0000-0000-00003B110000}"/>
    <cellStyle name="Comma 2 4 2 2 5 2 2" xfId="4342" xr:uid="{00000000-0005-0000-0000-00003C110000}"/>
    <cellStyle name="Comma 2 4 2 2 5 2 3" xfId="4343" xr:uid="{00000000-0005-0000-0000-00003D110000}"/>
    <cellStyle name="Comma 2 4 2 2 5 2 4" xfId="4344" xr:uid="{00000000-0005-0000-0000-00003E110000}"/>
    <cellStyle name="Comma 2 4 2 2 5 3" xfId="4345" xr:uid="{00000000-0005-0000-0000-00003F110000}"/>
    <cellStyle name="Comma 2 4 2 2 5 4" xfId="4346" xr:uid="{00000000-0005-0000-0000-000040110000}"/>
    <cellStyle name="Comma 2 4 2 2 5 5" xfId="4347" xr:uid="{00000000-0005-0000-0000-000041110000}"/>
    <cellStyle name="Comma 2 4 2 2 6" xfId="4348" xr:uid="{00000000-0005-0000-0000-000042110000}"/>
    <cellStyle name="Comma 2 4 2 2 6 2" xfId="4349" xr:uid="{00000000-0005-0000-0000-000043110000}"/>
    <cellStyle name="Comma 2 4 2 2 6 3" xfId="4350" xr:uid="{00000000-0005-0000-0000-000044110000}"/>
    <cellStyle name="Comma 2 4 2 2 6 4" xfId="4351" xr:uid="{00000000-0005-0000-0000-000045110000}"/>
    <cellStyle name="Comma 2 4 2 2 7" xfId="4352" xr:uid="{00000000-0005-0000-0000-000046110000}"/>
    <cellStyle name="Comma 2 4 2 2 8" xfId="4353" xr:uid="{00000000-0005-0000-0000-000047110000}"/>
    <cellStyle name="Comma 2 4 2 2 9" xfId="4354" xr:uid="{00000000-0005-0000-0000-000048110000}"/>
    <cellStyle name="Comma 2 4 2 3" xfId="4355" xr:uid="{00000000-0005-0000-0000-000049110000}"/>
    <cellStyle name="Comma 2 4 2 3 2" xfId="4356" xr:uid="{00000000-0005-0000-0000-00004A110000}"/>
    <cellStyle name="Comma 2 4 2 3 2 2" xfId="4357" xr:uid="{00000000-0005-0000-0000-00004B110000}"/>
    <cellStyle name="Comma 2 4 2 3 2 2 2" xfId="4358" xr:uid="{00000000-0005-0000-0000-00004C110000}"/>
    <cellStyle name="Comma 2 4 2 3 2 2 3" xfId="4359" xr:uid="{00000000-0005-0000-0000-00004D110000}"/>
    <cellStyle name="Comma 2 4 2 3 2 2 4" xfId="4360" xr:uid="{00000000-0005-0000-0000-00004E110000}"/>
    <cellStyle name="Comma 2 4 2 3 2 3" xfId="4361" xr:uid="{00000000-0005-0000-0000-00004F110000}"/>
    <cellStyle name="Comma 2 4 2 3 2 4" xfId="4362" xr:uid="{00000000-0005-0000-0000-000050110000}"/>
    <cellStyle name="Comma 2 4 2 3 2 5" xfId="4363" xr:uid="{00000000-0005-0000-0000-000051110000}"/>
    <cellStyle name="Comma 2 4 2 3 3" xfId="4364" xr:uid="{00000000-0005-0000-0000-000052110000}"/>
    <cellStyle name="Comma 2 4 2 3 3 2" xfId="4365" xr:uid="{00000000-0005-0000-0000-000053110000}"/>
    <cellStyle name="Comma 2 4 2 3 3 3" xfId="4366" xr:uid="{00000000-0005-0000-0000-000054110000}"/>
    <cellStyle name="Comma 2 4 2 3 3 4" xfId="4367" xr:uid="{00000000-0005-0000-0000-000055110000}"/>
    <cellStyle name="Comma 2 4 2 3 4" xfId="4368" xr:uid="{00000000-0005-0000-0000-000056110000}"/>
    <cellStyle name="Comma 2 4 2 3 5" xfId="4369" xr:uid="{00000000-0005-0000-0000-000057110000}"/>
    <cellStyle name="Comma 2 4 2 3 6" xfId="4370" xr:uid="{00000000-0005-0000-0000-000058110000}"/>
    <cellStyle name="Comma 2 4 2 4" xfId="4371" xr:uid="{00000000-0005-0000-0000-000059110000}"/>
    <cellStyle name="Comma 2 4 2 4 2" xfId="4372" xr:uid="{00000000-0005-0000-0000-00005A110000}"/>
    <cellStyle name="Comma 2 4 2 4 2 2" xfId="4373" xr:uid="{00000000-0005-0000-0000-00005B110000}"/>
    <cellStyle name="Comma 2 4 2 4 2 2 2" xfId="4374" xr:uid="{00000000-0005-0000-0000-00005C110000}"/>
    <cellStyle name="Comma 2 4 2 4 2 2 3" xfId="4375" xr:uid="{00000000-0005-0000-0000-00005D110000}"/>
    <cellStyle name="Comma 2 4 2 4 2 2 4" xfId="4376" xr:uid="{00000000-0005-0000-0000-00005E110000}"/>
    <cellStyle name="Comma 2 4 2 4 2 3" xfId="4377" xr:uid="{00000000-0005-0000-0000-00005F110000}"/>
    <cellStyle name="Comma 2 4 2 4 2 4" xfId="4378" xr:uid="{00000000-0005-0000-0000-000060110000}"/>
    <cellStyle name="Comma 2 4 2 4 2 5" xfId="4379" xr:uid="{00000000-0005-0000-0000-000061110000}"/>
    <cellStyle name="Comma 2 4 2 4 3" xfId="4380" xr:uid="{00000000-0005-0000-0000-000062110000}"/>
    <cellStyle name="Comma 2 4 2 4 3 2" xfId="4381" xr:uid="{00000000-0005-0000-0000-000063110000}"/>
    <cellStyle name="Comma 2 4 2 4 3 3" xfId="4382" xr:uid="{00000000-0005-0000-0000-000064110000}"/>
    <cellStyle name="Comma 2 4 2 4 3 4" xfId="4383" xr:uid="{00000000-0005-0000-0000-000065110000}"/>
    <cellStyle name="Comma 2 4 2 4 4" xfId="4384" xr:uid="{00000000-0005-0000-0000-000066110000}"/>
    <cellStyle name="Comma 2 4 2 4 5" xfId="4385" xr:uid="{00000000-0005-0000-0000-000067110000}"/>
    <cellStyle name="Comma 2 4 2 4 6" xfId="4386" xr:uid="{00000000-0005-0000-0000-000068110000}"/>
    <cellStyle name="Comma 2 4 2 5" xfId="4387" xr:uid="{00000000-0005-0000-0000-000069110000}"/>
    <cellStyle name="Comma 2 4 2 6" xfId="4388" xr:uid="{00000000-0005-0000-0000-00006A110000}"/>
    <cellStyle name="Comma 2 4 2 6 2" xfId="4389" xr:uid="{00000000-0005-0000-0000-00006B110000}"/>
    <cellStyle name="Comma 2 4 2 6 2 2" xfId="4390" xr:uid="{00000000-0005-0000-0000-00006C110000}"/>
    <cellStyle name="Comma 2 4 2 6 2 3" xfId="4391" xr:uid="{00000000-0005-0000-0000-00006D110000}"/>
    <cellStyle name="Comma 2 4 2 6 2 4" xfId="4392" xr:uid="{00000000-0005-0000-0000-00006E110000}"/>
    <cellStyle name="Comma 2 4 2 6 3" xfId="4393" xr:uid="{00000000-0005-0000-0000-00006F110000}"/>
    <cellStyle name="Comma 2 4 2 6 4" xfId="4394" xr:uid="{00000000-0005-0000-0000-000070110000}"/>
    <cellStyle name="Comma 2 4 2 6 5" xfId="4395" xr:uid="{00000000-0005-0000-0000-000071110000}"/>
    <cellStyle name="Comma 2 4 2 7" xfId="4396" xr:uid="{00000000-0005-0000-0000-000072110000}"/>
    <cellStyle name="Comma 2 4 2 7 2" xfId="4397" xr:uid="{00000000-0005-0000-0000-000073110000}"/>
    <cellStyle name="Comma 2 4 2 7 3" xfId="4398" xr:uid="{00000000-0005-0000-0000-000074110000}"/>
    <cellStyle name="Comma 2 4 2 7 4" xfId="4399" xr:uid="{00000000-0005-0000-0000-000075110000}"/>
    <cellStyle name="Comma 2 4 2 8" xfId="4400" xr:uid="{00000000-0005-0000-0000-000076110000}"/>
    <cellStyle name="Comma 2 4 2 9" xfId="4401" xr:uid="{00000000-0005-0000-0000-000077110000}"/>
    <cellStyle name="Comma 2 4 3" xfId="4402" xr:uid="{00000000-0005-0000-0000-000078110000}"/>
    <cellStyle name="Comma 2 4 3 2" xfId="4403" xr:uid="{00000000-0005-0000-0000-000079110000}"/>
    <cellStyle name="Comma 2 4 3 2 2" xfId="4404" xr:uid="{00000000-0005-0000-0000-00007A110000}"/>
    <cellStyle name="Comma 2 4 3 2 2 2" xfId="4405" xr:uid="{00000000-0005-0000-0000-00007B110000}"/>
    <cellStyle name="Comma 2 4 3 2 2 2 2" xfId="4406" xr:uid="{00000000-0005-0000-0000-00007C110000}"/>
    <cellStyle name="Comma 2 4 3 2 2 2 2 2" xfId="4407" xr:uid="{00000000-0005-0000-0000-00007D110000}"/>
    <cellStyle name="Comma 2 4 3 2 2 2 2 3" xfId="4408" xr:uid="{00000000-0005-0000-0000-00007E110000}"/>
    <cellStyle name="Comma 2 4 3 2 2 2 2 4" xfId="4409" xr:uid="{00000000-0005-0000-0000-00007F110000}"/>
    <cellStyle name="Comma 2 4 3 2 2 2 3" xfId="4410" xr:uid="{00000000-0005-0000-0000-000080110000}"/>
    <cellStyle name="Comma 2 4 3 2 2 2 4" xfId="4411" xr:uid="{00000000-0005-0000-0000-000081110000}"/>
    <cellStyle name="Comma 2 4 3 2 2 2 5" xfId="4412" xr:uid="{00000000-0005-0000-0000-000082110000}"/>
    <cellStyle name="Comma 2 4 3 2 2 3" xfId="4413" xr:uid="{00000000-0005-0000-0000-000083110000}"/>
    <cellStyle name="Comma 2 4 3 2 2 3 2" xfId="4414" xr:uid="{00000000-0005-0000-0000-000084110000}"/>
    <cellStyle name="Comma 2 4 3 2 2 3 3" xfId="4415" xr:uid="{00000000-0005-0000-0000-000085110000}"/>
    <cellStyle name="Comma 2 4 3 2 2 3 4" xfId="4416" xr:uid="{00000000-0005-0000-0000-000086110000}"/>
    <cellStyle name="Comma 2 4 3 2 2 4" xfId="4417" xr:uid="{00000000-0005-0000-0000-000087110000}"/>
    <cellStyle name="Comma 2 4 3 2 2 5" xfId="4418" xr:uid="{00000000-0005-0000-0000-000088110000}"/>
    <cellStyle name="Comma 2 4 3 2 2 6" xfId="4419" xr:uid="{00000000-0005-0000-0000-000089110000}"/>
    <cellStyle name="Comma 2 4 3 2 3" xfId="4420" xr:uid="{00000000-0005-0000-0000-00008A110000}"/>
    <cellStyle name="Comma 2 4 3 2 3 2" xfId="4421" xr:uid="{00000000-0005-0000-0000-00008B110000}"/>
    <cellStyle name="Comma 2 4 3 2 3 2 2" xfId="4422" xr:uid="{00000000-0005-0000-0000-00008C110000}"/>
    <cellStyle name="Comma 2 4 3 2 3 2 2 2" xfId="4423" xr:uid="{00000000-0005-0000-0000-00008D110000}"/>
    <cellStyle name="Comma 2 4 3 2 3 2 2 3" xfId="4424" xr:uid="{00000000-0005-0000-0000-00008E110000}"/>
    <cellStyle name="Comma 2 4 3 2 3 2 2 4" xfId="4425" xr:uid="{00000000-0005-0000-0000-00008F110000}"/>
    <cellStyle name="Comma 2 4 3 2 3 2 3" xfId="4426" xr:uid="{00000000-0005-0000-0000-000090110000}"/>
    <cellStyle name="Comma 2 4 3 2 3 2 4" xfId="4427" xr:uid="{00000000-0005-0000-0000-000091110000}"/>
    <cellStyle name="Comma 2 4 3 2 3 2 5" xfId="4428" xr:uid="{00000000-0005-0000-0000-000092110000}"/>
    <cellStyle name="Comma 2 4 3 2 3 3" xfId="4429" xr:uid="{00000000-0005-0000-0000-000093110000}"/>
    <cellStyle name="Comma 2 4 3 2 3 3 2" xfId="4430" xr:uid="{00000000-0005-0000-0000-000094110000}"/>
    <cellStyle name="Comma 2 4 3 2 3 3 3" xfId="4431" xr:uid="{00000000-0005-0000-0000-000095110000}"/>
    <cellStyle name="Comma 2 4 3 2 3 3 4" xfId="4432" xr:uid="{00000000-0005-0000-0000-000096110000}"/>
    <cellStyle name="Comma 2 4 3 2 3 4" xfId="4433" xr:uid="{00000000-0005-0000-0000-000097110000}"/>
    <cellStyle name="Comma 2 4 3 2 3 5" xfId="4434" xr:uid="{00000000-0005-0000-0000-000098110000}"/>
    <cellStyle name="Comma 2 4 3 2 3 6" xfId="4435" xr:uid="{00000000-0005-0000-0000-000099110000}"/>
    <cellStyle name="Comma 2 4 3 2 4" xfId="4436" xr:uid="{00000000-0005-0000-0000-00009A110000}"/>
    <cellStyle name="Comma 2 4 3 2 4 2" xfId="4437" xr:uid="{00000000-0005-0000-0000-00009B110000}"/>
    <cellStyle name="Comma 2 4 3 2 4 2 2" xfId="4438" xr:uid="{00000000-0005-0000-0000-00009C110000}"/>
    <cellStyle name="Comma 2 4 3 2 4 2 3" xfId="4439" xr:uid="{00000000-0005-0000-0000-00009D110000}"/>
    <cellStyle name="Comma 2 4 3 2 4 2 4" xfId="4440" xr:uid="{00000000-0005-0000-0000-00009E110000}"/>
    <cellStyle name="Comma 2 4 3 2 4 3" xfId="4441" xr:uid="{00000000-0005-0000-0000-00009F110000}"/>
    <cellStyle name="Comma 2 4 3 2 4 4" xfId="4442" xr:uid="{00000000-0005-0000-0000-0000A0110000}"/>
    <cellStyle name="Comma 2 4 3 2 4 5" xfId="4443" xr:uid="{00000000-0005-0000-0000-0000A1110000}"/>
    <cellStyle name="Comma 2 4 3 2 5" xfId="4444" xr:uid="{00000000-0005-0000-0000-0000A2110000}"/>
    <cellStyle name="Comma 2 4 3 2 5 2" xfId="4445" xr:uid="{00000000-0005-0000-0000-0000A3110000}"/>
    <cellStyle name="Comma 2 4 3 2 5 3" xfId="4446" xr:uid="{00000000-0005-0000-0000-0000A4110000}"/>
    <cellStyle name="Comma 2 4 3 2 5 4" xfId="4447" xr:uid="{00000000-0005-0000-0000-0000A5110000}"/>
    <cellStyle name="Comma 2 4 3 2 6" xfId="4448" xr:uid="{00000000-0005-0000-0000-0000A6110000}"/>
    <cellStyle name="Comma 2 4 3 2 7" xfId="4449" xr:uid="{00000000-0005-0000-0000-0000A7110000}"/>
    <cellStyle name="Comma 2 4 3 2 8" xfId="4450" xr:uid="{00000000-0005-0000-0000-0000A8110000}"/>
    <cellStyle name="Comma 2 4 3 3" xfId="4451" xr:uid="{00000000-0005-0000-0000-0000A9110000}"/>
    <cellStyle name="Comma 2 4 3 3 2" xfId="4452" xr:uid="{00000000-0005-0000-0000-0000AA110000}"/>
    <cellStyle name="Comma 2 4 3 3 2 2" xfId="4453" xr:uid="{00000000-0005-0000-0000-0000AB110000}"/>
    <cellStyle name="Comma 2 4 3 3 2 2 2" xfId="4454" xr:uid="{00000000-0005-0000-0000-0000AC110000}"/>
    <cellStyle name="Comma 2 4 3 3 2 2 3" xfId="4455" xr:uid="{00000000-0005-0000-0000-0000AD110000}"/>
    <cellStyle name="Comma 2 4 3 3 2 2 4" xfId="4456" xr:uid="{00000000-0005-0000-0000-0000AE110000}"/>
    <cellStyle name="Comma 2 4 3 3 2 3" xfId="4457" xr:uid="{00000000-0005-0000-0000-0000AF110000}"/>
    <cellStyle name="Comma 2 4 3 3 2 4" xfId="4458" xr:uid="{00000000-0005-0000-0000-0000B0110000}"/>
    <cellStyle name="Comma 2 4 3 3 2 5" xfId="4459" xr:uid="{00000000-0005-0000-0000-0000B1110000}"/>
    <cellStyle name="Comma 2 4 3 3 3" xfId="4460" xr:uid="{00000000-0005-0000-0000-0000B2110000}"/>
    <cellStyle name="Comma 2 4 3 3 3 2" xfId="4461" xr:uid="{00000000-0005-0000-0000-0000B3110000}"/>
    <cellStyle name="Comma 2 4 3 3 3 3" xfId="4462" xr:uid="{00000000-0005-0000-0000-0000B4110000}"/>
    <cellStyle name="Comma 2 4 3 3 3 4" xfId="4463" xr:uid="{00000000-0005-0000-0000-0000B5110000}"/>
    <cellStyle name="Comma 2 4 3 3 4" xfId="4464" xr:uid="{00000000-0005-0000-0000-0000B6110000}"/>
    <cellStyle name="Comma 2 4 3 3 5" xfId="4465" xr:uid="{00000000-0005-0000-0000-0000B7110000}"/>
    <cellStyle name="Comma 2 4 3 3 6" xfId="4466" xr:uid="{00000000-0005-0000-0000-0000B8110000}"/>
    <cellStyle name="Comma 2 4 3 4" xfId="4467" xr:uid="{00000000-0005-0000-0000-0000B9110000}"/>
    <cellStyle name="Comma 2 4 3 4 2" xfId="4468" xr:uid="{00000000-0005-0000-0000-0000BA110000}"/>
    <cellStyle name="Comma 2 4 3 4 2 2" xfId="4469" xr:uid="{00000000-0005-0000-0000-0000BB110000}"/>
    <cellStyle name="Comma 2 4 3 4 2 2 2" xfId="4470" xr:uid="{00000000-0005-0000-0000-0000BC110000}"/>
    <cellStyle name="Comma 2 4 3 4 2 2 3" xfId="4471" xr:uid="{00000000-0005-0000-0000-0000BD110000}"/>
    <cellStyle name="Comma 2 4 3 4 2 2 4" xfId="4472" xr:uid="{00000000-0005-0000-0000-0000BE110000}"/>
    <cellStyle name="Comma 2 4 3 4 2 3" xfId="4473" xr:uid="{00000000-0005-0000-0000-0000BF110000}"/>
    <cellStyle name="Comma 2 4 3 4 2 4" xfId="4474" xr:uid="{00000000-0005-0000-0000-0000C0110000}"/>
    <cellStyle name="Comma 2 4 3 4 2 5" xfId="4475" xr:uid="{00000000-0005-0000-0000-0000C1110000}"/>
    <cellStyle name="Comma 2 4 3 4 3" xfId="4476" xr:uid="{00000000-0005-0000-0000-0000C2110000}"/>
    <cellStyle name="Comma 2 4 3 4 3 2" xfId="4477" xr:uid="{00000000-0005-0000-0000-0000C3110000}"/>
    <cellStyle name="Comma 2 4 3 4 3 3" xfId="4478" xr:uid="{00000000-0005-0000-0000-0000C4110000}"/>
    <cellStyle name="Comma 2 4 3 4 3 4" xfId="4479" xr:uid="{00000000-0005-0000-0000-0000C5110000}"/>
    <cellStyle name="Comma 2 4 3 4 4" xfId="4480" xr:uid="{00000000-0005-0000-0000-0000C6110000}"/>
    <cellStyle name="Comma 2 4 3 4 5" xfId="4481" xr:uid="{00000000-0005-0000-0000-0000C7110000}"/>
    <cellStyle name="Comma 2 4 3 4 6" xfId="4482" xr:uid="{00000000-0005-0000-0000-0000C8110000}"/>
    <cellStyle name="Comma 2 4 3 5" xfId="4483" xr:uid="{00000000-0005-0000-0000-0000C9110000}"/>
    <cellStyle name="Comma 2 4 3 5 2" xfId="4484" xr:uid="{00000000-0005-0000-0000-0000CA110000}"/>
    <cellStyle name="Comma 2 4 3 5 2 2" xfId="4485" xr:uid="{00000000-0005-0000-0000-0000CB110000}"/>
    <cellStyle name="Comma 2 4 3 5 2 3" xfId="4486" xr:uid="{00000000-0005-0000-0000-0000CC110000}"/>
    <cellStyle name="Comma 2 4 3 5 2 4" xfId="4487" xr:uid="{00000000-0005-0000-0000-0000CD110000}"/>
    <cellStyle name="Comma 2 4 3 5 3" xfId="4488" xr:uid="{00000000-0005-0000-0000-0000CE110000}"/>
    <cellStyle name="Comma 2 4 3 5 4" xfId="4489" xr:uid="{00000000-0005-0000-0000-0000CF110000}"/>
    <cellStyle name="Comma 2 4 3 5 5" xfId="4490" xr:uid="{00000000-0005-0000-0000-0000D0110000}"/>
    <cellStyle name="Comma 2 4 3 6" xfId="4491" xr:uid="{00000000-0005-0000-0000-0000D1110000}"/>
    <cellStyle name="Comma 2 4 3 6 2" xfId="4492" xr:uid="{00000000-0005-0000-0000-0000D2110000}"/>
    <cellStyle name="Comma 2 4 3 6 3" xfId="4493" xr:uid="{00000000-0005-0000-0000-0000D3110000}"/>
    <cellStyle name="Comma 2 4 3 6 4" xfId="4494" xr:uid="{00000000-0005-0000-0000-0000D4110000}"/>
    <cellStyle name="Comma 2 4 3 7" xfId="4495" xr:uid="{00000000-0005-0000-0000-0000D5110000}"/>
    <cellStyle name="Comma 2 4 3 8" xfId="4496" xr:uid="{00000000-0005-0000-0000-0000D6110000}"/>
    <cellStyle name="Comma 2 4 3 9" xfId="4497" xr:uid="{00000000-0005-0000-0000-0000D7110000}"/>
    <cellStyle name="Comma 2 4 4" xfId="4498" xr:uid="{00000000-0005-0000-0000-0000D8110000}"/>
    <cellStyle name="Comma 2 4 5" xfId="4499" xr:uid="{00000000-0005-0000-0000-0000D9110000}"/>
    <cellStyle name="Comma 2 4 5 2" xfId="4500" xr:uid="{00000000-0005-0000-0000-0000DA110000}"/>
    <cellStyle name="Comma 2 4 5 2 2" xfId="4501" xr:uid="{00000000-0005-0000-0000-0000DB110000}"/>
    <cellStyle name="Comma 2 4 5 2 2 2" xfId="4502" xr:uid="{00000000-0005-0000-0000-0000DC110000}"/>
    <cellStyle name="Comma 2 4 5 2 2 2 2" xfId="4503" xr:uid="{00000000-0005-0000-0000-0000DD110000}"/>
    <cellStyle name="Comma 2 4 5 2 2 2 2 2" xfId="4504" xr:uid="{00000000-0005-0000-0000-0000DE110000}"/>
    <cellStyle name="Comma 2 4 5 2 2 2 2 3" xfId="4505" xr:uid="{00000000-0005-0000-0000-0000DF110000}"/>
    <cellStyle name="Comma 2 4 5 2 2 2 2 4" xfId="4506" xr:uid="{00000000-0005-0000-0000-0000E0110000}"/>
    <cellStyle name="Comma 2 4 5 2 2 2 3" xfId="4507" xr:uid="{00000000-0005-0000-0000-0000E1110000}"/>
    <cellStyle name="Comma 2 4 5 2 2 2 4" xfId="4508" xr:uid="{00000000-0005-0000-0000-0000E2110000}"/>
    <cellStyle name="Comma 2 4 5 2 2 2 5" xfId="4509" xr:uid="{00000000-0005-0000-0000-0000E3110000}"/>
    <cellStyle name="Comma 2 4 5 2 2 3" xfId="4510" xr:uid="{00000000-0005-0000-0000-0000E4110000}"/>
    <cellStyle name="Comma 2 4 5 2 2 3 2" xfId="4511" xr:uid="{00000000-0005-0000-0000-0000E5110000}"/>
    <cellStyle name="Comma 2 4 5 2 2 3 3" xfId="4512" xr:uid="{00000000-0005-0000-0000-0000E6110000}"/>
    <cellStyle name="Comma 2 4 5 2 2 3 4" xfId="4513" xr:uid="{00000000-0005-0000-0000-0000E7110000}"/>
    <cellStyle name="Comma 2 4 5 2 2 4" xfId="4514" xr:uid="{00000000-0005-0000-0000-0000E8110000}"/>
    <cellStyle name="Comma 2 4 5 2 2 5" xfId="4515" xr:uid="{00000000-0005-0000-0000-0000E9110000}"/>
    <cellStyle name="Comma 2 4 5 2 2 6" xfId="4516" xr:uid="{00000000-0005-0000-0000-0000EA110000}"/>
    <cellStyle name="Comma 2 4 5 2 3" xfId="4517" xr:uid="{00000000-0005-0000-0000-0000EB110000}"/>
    <cellStyle name="Comma 2 4 5 2 3 2" xfId="4518" xr:uid="{00000000-0005-0000-0000-0000EC110000}"/>
    <cellStyle name="Comma 2 4 5 2 3 2 2" xfId="4519" xr:uid="{00000000-0005-0000-0000-0000ED110000}"/>
    <cellStyle name="Comma 2 4 5 2 3 2 2 2" xfId="4520" xr:uid="{00000000-0005-0000-0000-0000EE110000}"/>
    <cellStyle name="Comma 2 4 5 2 3 2 2 3" xfId="4521" xr:uid="{00000000-0005-0000-0000-0000EF110000}"/>
    <cellStyle name="Comma 2 4 5 2 3 2 2 4" xfId="4522" xr:uid="{00000000-0005-0000-0000-0000F0110000}"/>
    <cellStyle name="Comma 2 4 5 2 3 2 3" xfId="4523" xr:uid="{00000000-0005-0000-0000-0000F1110000}"/>
    <cellStyle name="Comma 2 4 5 2 3 2 4" xfId="4524" xr:uid="{00000000-0005-0000-0000-0000F2110000}"/>
    <cellStyle name="Comma 2 4 5 2 3 2 5" xfId="4525" xr:uid="{00000000-0005-0000-0000-0000F3110000}"/>
    <cellStyle name="Comma 2 4 5 2 3 3" xfId="4526" xr:uid="{00000000-0005-0000-0000-0000F4110000}"/>
    <cellStyle name="Comma 2 4 5 2 3 3 2" xfId="4527" xr:uid="{00000000-0005-0000-0000-0000F5110000}"/>
    <cellStyle name="Comma 2 4 5 2 3 3 3" xfId="4528" xr:uid="{00000000-0005-0000-0000-0000F6110000}"/>
    <cellStyle name="Comma 2 4 5 2 3 3 4" xfId="4529" xr:uid="{00000000-0005-0000-0000-0000F7110000}"/>
    <cellStyle name="Comma 2 4 5 2 3 4" xfId="4530" xr:uid="{00000000-0005-0000-0000-0000F8110000}"/>
    <cellStyle name="Comma 2 4 5 2 3 5" xfId="4531" xr:uid="{00000000-0005-0000-0000-0000F9110000}"/>
    <cellStyle name="Comma 2 4 5 2 3 6" xfId="4532" xr:uid="{00000000-0005-0000-0000-0000FA110000}"/>
    <cellStyle name="Comma 2 4 5 2 4" xfId="4533" xr:uid="{00000000-0005-0000-0000-0000FB110000}"/>
    <cellStyle name="Comma 2 4 5 2 4 2" xfId="4534" xr:uid="{00000000-0005-0000-0000-0000FC110000}"/>
    <cellStyle name="Comma 2 4 5 2 4 2 2" xfId="4535" xr:uid="{00000000-0005-0000-0000-0000FD110000}"/>
    <cellStyle name="Comma 2 4 5 2 4 2 3" xfId="4536" xr:uid="{00000000-0005-0000-0000-0000FE110000}"/>
    <cellStyle name="Comma 2 4 5 2 4 2 4" xfId="4537" xr:uid="{00000000-0005-0000-0000-0000FF110000}"/>
    <cellStyle name="Comma 2 4 5 2 4 3" xfId="4538" xr:uid="{00000000-0005-0000-0000-000000120000}"/>
    <cellStyle name="Comma 2 4 5 2 4 4" xfId="4539" xr:uid="{00000000-0005-0000-0000-000001120000}"/>
    <cellStyle name="Comma 2 4 5 2 4 5" xfId="4540" xr:uid="{00000000-0005-0000-0000-000002120000}"/>
    <cellStyle name="Comma 2 4 5 2 5" xfId="4541" xr:uid="{00000000-0005-0000-0000-000003120000}"/>
    <cellStyle name="Comma 2 4 5 2 5 2" xfId="4542" xr:uid="{00000000-0005-0000-0000-000004120000}"/>
    <cellStyle name="Comma 2 4 5 2 5 3" xfId="4543" xr:uid="{00000000-0005-0000-0000-000005120000}"/>
    <cellStyle name="Comma 2 4 5 2 5 4" xfId="4544" xr:uid="{00000000-0005-0000-0000-000006120000}"/>
    <cellStyle name="Comma 2 4 5 2 6" xfId="4545" xr:uid="{00000000-0005-0000-0000-000007120000}"/>
    <cellStyle name="Comma 2 4 5 2 7" xfId="4546" xr:uid="{00000000-0005-0000-0000-000008120000}"/>
    <cellStyle name="Comma 2 4 5 2 8" xfId="4547" xr:uid="{00000000-0005-0000-0000-000009120000}"/>
    <cellStyle name="Comma 2 4 5 3" xfId="4548" xr:uid="{00000000-0005-0000-0000-00000A120000}"/>
    <cellStyle name="Comma 2 4 5 3 2" xfId="4549" xr:uid="{00000000-0005-0000-0000-00000B120000}"/>
    <cellStyle name="Comma 2 4 5 3 2 2" xfId="4550" xr:uid="{00000000-0005-0000-0000-00000C120000}"/>
    <cellStyle name="Comma 2 4 5 3 2 2 2" xfId="4551" xr:uid="{00000000-0005-0000-0000-00000D120000}"/>
    <cellStyle name="Comma 2 4 5 3 2 2 3" xfId="4552" xr:uid="{00000000-0005-0000-0000-00000E120000}"/>
    <cellStyle name="Comma 2 4 5 3 2 2 4" xfId="4553" xr:uid="{00000000-0005-0000-0000-00000F120000}"/>
    <cellStyle name="Comma 2 4 5 3 2 3" xfId="4554" xr:uid="{00000000-0005-0000-0000-000010120000}"/>
    <cellStyle name="Comma 2 4 5 3 2 4" xfId="4555" xr:uid="{00000000-0005-0000-0000-000011120000}"/>
    <cellStyle name="Comma 2 4 5 3 2 5" xfId="4556" xr:uid="{00000000-0005-0000-0000-000012120000}"/>
    <cellStyle name="Comma 2 4 5 3 3" xfId="4557" xr:uid="{00000000-0005-0000-0000-000013120000}"/>
    <cellStyle name="Comma 2 4 5 3 3 2" xfId="4558" xr:uid="{00000000-0005-0000-0000-000014120000}"/>
    <cellStyle name="Comma 2 4 5 3 3 3" xfId="4559" xr:uid="{00000000-0005-0000-0000-000015120000}"/>
    <cellStyle name="Comma 2 4 5 3 3 4" xfId="4560" xr:uid="{00000000-0005-0000-0000-000016120000}"/>
    <cellStyle name="Comma 2 4 5 3 4" xfId="4561" xr:uid="{00000000-0005-0000-0000-000017120000}"/>
    <cellStyle name="Comma 2 4 5 3 5" xfId="4562" xr:uid="{00000000-0005-0000-0000-000018120000}"/>
    <cellStyle name="Comma 2 4 5 3 6" xfId="4563" xr:uid="{00000000-0005-0000-0000-000019120000}"/>
    <cellStyle name="Comma 2 4 5 4" xfId="4564" xr:uid="{00000000-0005-0000-0000-00001A120000}"/>
    <cellStyle name="Comma 2 4 5 4 2" xfId="4565" xr:uid="{00000000-0005-0000-0000-00001B120000}"/>
    <cellStyle name="Comma 2 4 5 4 2 2" xfId="4566" xr:uid="{00000000-0005-0000-0000-00001C120000}"/>
    <cellStyle name="Comma 2 4 5 4 2 2 2" xfId="4567" xr:uid="{00000000-0005-0000-0000-00001D120000}"/>
    <cellStyle name="Comma 2 4 5 4 2 2 3" xfId="4568" xr:uid="{00000000-0005-0000-0000-00001E120000}"/>
    <cellStyle name="Comma 2 4 5 4 2 2 4" xfId="4569" xr:uid="{00000000-0005-0000-0000-00001F120000}"/>
    <cellStyle name="Comma 2 4 5 4 2 3" xfId="4570" xr:uid="{00000000-0005-0000-0000-000020120000}"/>
    <cellStyle name="Comma 2 4 5 4 2 4" xfId="4571" xr:uid="{00000000-0005-0000-0000-000021120000}"/>
    <cellStyle name="Comma 2 4 5 4 2 5" xfId="4572" xr:uid="{00000000-0005-0000-0000-000022120000}"/>
    <cellStyle name="Comma 2 4 5 4 3" xfId="4573" xr:uid="{00000000-0005-0000-0000-000023120000}"/>
    <cellStyle name="Comma 2 4 5 4 3 2" xfId="4574" xr:uid="{00000000-0005-0000-0000-000024120000}"/>
    <cellStyle name="Comma 2 4 5 4 3 3" xfId="4575" xr:uid="{00000000-0005-0000-0000-000025120000}"/>
    <cellStyle name="Comma 2 4 5 4 3 4" xfId="4576" xr:uid="{00000000-0005-0000-0000-000026120000}"/>
    <cellStyle name="Comma 2 4 5 4 4" xfId="4577" xr:uid="{00000000-0005-0000-0000-000027120000}"/>
    <cellStyle name="Comma 2 4 5 4 5" xfId="4578" xr:uid="{00000000-0005-0000-0000-000028120000}"/>
    <cellStyle name="Comma 2 4 5 4 6" xfId="4579" xr:uid="{00000000-0005-0000-0000-000029120000}"/>
    <cellStyle name="Comma 2 4 5 5" xfId="4580" xr:uid="{00000000-0005-0000-0000-00002A120000}"/>
    <cellStyle name="Comma 2 4 5 5 2" xfId="4581" xr:uid="{00000000-0005-0000-0000-00002B120000}"/>
    <cellStyle name="Comma 2 4 5 5 2 2" xfId="4582" xr:uid="{00000000-0005-0000-0000-00002C120000}"/>
    <cellStyle name="Comma 2 4 5 5 2 3" xfId="4583" xr:uid="{00000000-0005-0000-0000-00002D120000}"/>
    <cellStyle name="Comma 2 4 5 5 2 4" xfId="4584" xr:uid="{00000000-0005-0000-0000-00002E120000}"/>
    <cellStyle name="Comma 2 4 5 5 3" xfId="4585" xr:uid="{00000000-0005-0000-0000-00002F120000}"/>
    <cellStyle name="Comma 2 4 5 5 4" xfId="4586" xr:uid="{00000000-0005-0000-0000-000030120000}"/>
    <cellStyle name="Comma 2 4 5 5 5" xfId="4587" xr:uid="{00000000-0005-0000-0000-000031120000}"/>
    <cellStyle name="Comma 2 4 5 6" xfId="4588" xr:uid="{00000000-0005-0000-0000-000032120000}"/>
    <cellStyle name="Comma 2 4 5 6 2" xfId="4589" xr:uid="{00000000-0005-0000-0000-000033120000}"/>
    <cellStyle name="Comma 2 4 5 6 3" xfId="4590" xr:uid="{00000000-0005-0000-0000-000034120000}"/>
    <cellStyle name="Comma 2 4 5 6 4" xfId="4591" xr:uid="{00000000-0005-0000-0000-000035120000}"/>
    <cellStyle name="Comma 2 4 5 7" xfId="4592" xr:uid="{00000000-0005-0000-0000-000036120000}"/>
    <cellStyle name="Comma 2 4 5 8" xfId="4593" xr:uid="{00000000-0005-0000-0000-000037120000}"/>
    <cellStyle name="Comma 2 4 5 9" xfId="4594" xr:uid="{00000000-0005-0000-0000-000038120000}"/>
    <cellStyle name="Comma 2 4 6" xfId="4595" xr:uid="{00000000-0005-0000-0000-000039120000}"/>
    <cellStyle name="Comma 2 4 6 2" xfId="4596" xr:uid="{00000000-0005-0000-0000-00003A120000}"/>
    <cellStyle name="Comma 2 4 6 2 2" xfId="4597" xr:uid="{00000000-0005-0000-0000-00003B120000}"/>
    <cellStyle name="Comma 2 4 6 2 2 2" xfId="4598" xr:uid="{00000000-0005-0000-0000-00003C120000}"/>
    <cellStyle name="Comma 2 4 6 2 2 2 2" xfId="4599" xr:uid="{00000000-0005-0000-0000-00003D120000}"/>
    <cellStyle name="Comma 2 4 6 2 2 2 3" xfId="4600" xr:uid="{00000000-0005-0000-0000-00003E120000}"/>
    <cellStyle name="Comma 2 4 6 2 2 2 4" xfId="4601" xr:uid="{00000000-0005-0000-0000-00003F120000}"/>
    <cellStyle name="Comma 2 4 6 2 2 3" xfId="4602" xr:uid="{00000000-0005-0000-0000-000040120000}"/>
    <cellStyle name="Comma 2 4 6 2 2 4" xfId="4603" xr:uid="{00000000-0005-0000-0000-000041120000}"/>
    <cellStyle name="Comma 2 4 6 2 2 5" xfId="4604" xr:uid="{00000000-0005-0000-0000-000042120000}"/>
    <cellStyle name="Comma 2 4 6 2 3" xfId="4605" xr:uid="{00000000-0005-0000-0000-000043120000}"/>
    <cellStyle name="Comma 2 4 6 2 3 2" xfId="4606" xr:uid="{00000000-0005-0000-0000-000044120000}"/>
    <cellStyle name="Comma 2 4 6 2 3 3" xfId="4607" xr:uid="{00000000-0005-0000-0000-000045120000}"/>
    <cellStyle name="Comma 2 4 6 2 3 4" xfId="4608" xr:uid="{00000000-0005-0000-0000-000046120000}"/>
    <cellStyle name="Comma 2 4 6 2 4" xfId="4609" xr:uid="{00000000-0005-0000-0000-000047120000}"/>
    <cellStyle name="Comma 2 4 6 2 5" xfId="4610" xr:uid="{00000000-0005-0000-0000-000048120000}"/>
    <cellStyle name="Comma 2 4 6 2 6" xfId="4611" xr:uid="{00000000-0005-0000-0000-000049120000}"/>
    <cellStyle name="Comma 2 4 6 3" xfId="4612" xr:uid="{00000000-0005-0000-0000-00004A120000}"/>
    <cellStyle name="Comma 2 4 6 3 2" xfId="4613" xr:uid="{00000000-0005-0000-0000-00004B120000}"/>
    <cellStyle name="Comma 2 4 6 3 2 2" xfId="4614" xr:uid="{00000000-0005-0000-0000-00004C120000}"/>
    <cellStyle name="Comma 2 4 6 3 2 2 2" xfId="4615" xr:uid="{00000000-0005-0000-0000-00004D120000}"/>
    <cellStyle name="Comma 2 4 6 3 2 2 3" xfId="4616" xr:uid="{00000000-0005-0000-0000-00004E120000}"/>
    <cellStyle name="Comma 2 4 6 3 2 2 4" xfId="4617" xr:uid="{00000000-0005-0000-0000-00004F120000}"/>
    <cellStyle name="Comma 2 4 6 3 2 3" xfId="4618" xr:uid="{00000000-0005-0000-0000-000050120000}"/>
    <cellStyle name="Comma 2 4 6 3 2 4" xfId="4619" xr:uid="{00000000-0005-0000-0000-000051120000}"/>
    <cellStyle name="Comma 2 4 6 3 2 5" xfId="4620" xr:uid="{00000000-0005-0000-0000-000052120000}"/>
    <cellStyle name="Comma 2 4 6 3 3" xfId="4621" xr:uid="{00000000-0005-0000-0000-000053120000}"/>
    <cellStyle name="Comma 2 4 6 3 3 2" xfId="4622" xr:uid="{00000000-0005-0000-0000-000054120000}"/>
    <cellStyle name="Comma 2 4 6 3 3 3" xfId="4623" xr:uid="{00000000-0005-0000-0000-000055120000}"/>
    <cellStyle name="Comma 2 4 6 3 3 4" xfId="4624" xr:uid="{00000000-0005-0000-0000-000056120000}"/>
    <cellStyle name="Comma 2 4 6 3 4" xfId="4625" xr:uid="{00000000-0005-0000-0000-000057120000}"/>
    <cellStyle name="Comma 2 4 6 3 5" xfId="4626" xr:uid="{00000000-0005-0000-0000-000058120000}"/>
    <cellStyle name="Comma 2 4 6 3 6" xfId="4627" xr:uid="{00000000-0005-0000-0000-000059120000}"/>
    <cellStyle name="Comma 2 4 6 4" xfId="4628" xr:uid="{00000000-0005-0000-0000-00005A120000}"/>
    <cellStyle name="Comma 2 4 6 4 2" xfId="4629" xr:uid="{00000000-0005-0000-0000-00005B120000}"/>
    <cellStyle name="Comma 2 4 6 4 2 2" xfId="4630" xr:uid="{00000000-0005-0000-0000-00005C120000}"/>
    <cellStyle name="Comma 2 4 6 4 2 3" xfId="4631" xr:uid="{00000000-0005-0000-0000-00005D120000}"/>
    <cellStyle name="Comma 2 4 6 4 2 4" xfId="4632" xr:uid="{00000000-0005-0000-0000-00005E120000}"/>
    <cellStyle name="Comma 2 4 6 4 3" xfId="4633" xr:uid="{00000000-0005-0000-0000-00005F120000}"/>
    <cellStyle name="Comma 2 4 6 4 4" xfId="4634" xr:uid="{00000000-0005-0000-0000-000060120000}"/>
    <cellStyle name="Comma 2 4 6 4 5" xfId="4635" xr:uid="{00000000-0005-0000-0000-000061120000}"/>
    <cellStyle name="Comma 2 4 6 5" xfId="4636" xr:uid="{00000000-0005-0000-0000-000062120000}"/>
    <cellStyle name="Comma 2 4 6 5 2" xfId="4637" xr:uid="{00000000-0005-0000-0000-000063120000}"/>
    <cellStyle name="Comma 2 4 6 5 3" xfId="4638" xr:uid="{00000000-0005-0000-0000-000064120000}"/>
    <cellStyle name="Comma 2 4 6 5 4" xfId="4639" xr:uid="{00000000-0005-0000-0000-000065120000}"/>
    <cellStyle name="Comma 2 4 6 6" xfId="4640" xr:uid="{00000000-0005-0000-0000-000066120000}"/>
    <cellStyle name="Comma 2 4 6 7" xfId="4641" xr:uid="{00000000-0005-0000-0000-000067120000}"/>
    <cellStyle name="Comma 2 4 6 8" xfId="4642" xr:uid="{00000000-0005-0000-0000-000068120000}"/>
    <cellStyle name="Comma 2 4 7" xfId="4643" xr:uid="{00000000-0005-0000-0000-000069120000}"/>
    <cellStyle name="Comma 2 4 7 2" xfId="4644" xr:uid="{00000000-0005-0000-0000-00006A120000}"/>
    <cellStyle name="Comma 2 4 7 2 2" xfId="4645" xr:uid="{00000000-0005-0000-0000-00006B120000}"/>
    <cellStyle name="Comma 2 4 7 2 2 2" xfId="4646" xr:uid="{00000000-0005-0000-0000-00006C120000}"/>
    <cellStyle name="Comma 2 4 7 2 2 2 2" xfId="4647" xr:uid="{00000000-0005-0000-0000-00006D120000}"/>
    <cellStyle name="Comma 2 4 7 2 2 2 3" xfId="4648" xr:uid="{00000000-0005-0000-0000-00006E120000}"/>
    <cellStyle name="Comma 2 4 7 2 2 2 4" xfId="4649" xr:uid="{00000000-0005-0000-0000-00006F120000}"/>
    <cellStyle name="Comma 2 4 7 2 2 3" xfId="4650" xr:uid="{00000000-0005-0000-0000-000070120000}"/>
    <cellStyle name="Comma 2 4 7 2 2 4" xfId="4651" xr:uid="{00000000-0005-0000-0000-000071120000}"/>
    <cellStyle name="Comma 2 4 7 2 2 5" xfId="4652" xr:uid="{00000000-0005-0000-0000-000072120000}"/>
    <cellStyle name="Comma 2 4 7 2 3" xfId="4653" xr:uid="{00000000-0005-0000-0000-000073120000}"/>
    <cellStyle name="Comma 2 4 7 2 3 2" xfId="4654" xr:uid="{00000000-0005-0000-0000-000074120000}"/>
    <cellStyle name="Comma 2 4 7 2 3 3" xfId="4655" xr:uid="{00000000-0005-0000-0000-000075120000}"/>
    <cellStyle name="Comma 2 4 7 2 3 4" xfId="4656" xr:uid="{00000000-0005-0000-0000-000076120000}"/>
    <cellStyle name="Comma 2 4 7 2 4" xfId="4657" xr:uid="{00000000-0005-0000-0000-000077120000}"/>
    <cellStyle name="Comma 2 4 7 2 5" xfId="4658" xr:uid="{00000000-0005-0000-0000-000078120000}"/>
    <cellStyle name="Comma 2 4 7 2 6" xfId="4659" xr:uid="{00000000-0005-0000-0000-000079120000}"/>
    <cellStyle name="Comma 2 4 7 3" xfId="4660" xr:uid="{00000000-0005-0000-0000-00007A120000}"/>
    <cellStyle name="Comma 2 4 7 3 2" xfId="4661" xr:uid="{00000000-0005-0000-0000-00007B120000}"/>
    <cellStyle name="Comma 2 4 7 3 2 2" xfId="4662" xr:uid="{00000000-0005-0000-0000-00007C120000}"/>
    <cellStyle name="Comma 2 4 7 3 2 2 2" xfId="4663" xr:uid="{00000000-0005-0000-0000-00007D120000}"/>
    <cellStyle name="Comma 2 4 7 3 2 2 3" xfId="4664" xr:uid="{00000000-0005-0000-0000-00007E120000}"/>
    <cellStyle name="Comma 2 4 7 3 2 2 4" xfId="4665" xr:uid="{00000000-0005-0000-0000-00007F120000}"/>
    <cellStyle name="Comma 2 4 7 3 2 3" xfId="4666" xr:uid="{00000000-0005-0000-0000-000080120000}"/>
    <cellStyle name="Comma 2 4 7 3 2 4" xfId="4667" xr:uid="{00000000-0005-0000-0000-000081120000}"/>
    <cellStyle name="Comma 2 4 7 3 2 5" xfId="4668" xr:uid="{00000000-0005-0000-0000-000082120000}"/>
    <cellStyle name="Comma 2 4 7 3 3" xfId="4669" xr:uid="{00000000-0005-0000-0000-000083120000}"/>
    <cellStyle name="Comma 2 4 7 3 3 2" xfId="4670" xr:uid="{00000000-0005-0000-0000-000084120000}"/>
    <cellStyle name="Comma 2 4 7 3 3 3" xfId="4671" xr:uid="{00000000-0005-0000-0000-000085120000}"/>
    <cellStyle name="Comma 2 4 7 3 3 4" xfId="4672" xr:uid="{00000000-0005-0000-0000-000086120000}"/>
    <cellStyle name="Comma 2 4 7 3 4" xfId="4673" xr:uid="{00000000-0005-0000-0000-000087120000}"/>
    <cellStyle name="Comma 2 4 7 3 5" xfId="4674" xr:uid="{00000000-0005-0000-0000-000088120000}"/>
    <cellStyle name="Comma 2 4 7 3 6" xfId="4675" xr:uid="{00000000-0005-0000-0000-000089120000}"/>
    <cellStyle name="Comma 2 4 7 4" xfId="4676" xr:uid="{00000000-0005-0000-0000-00008A120000}"/>
    <cellStyle name="Comma 2 4 7 4 2" xfId="4677" xr:uid="{00000000-0005-0000-0000-00008B120000}"/>
    <cellStyle name="Comma 2 4 7 4 2 2" xfId="4678" xr:uid="{00000000-0005-0000-0000-00008C120000}"/>
    <cellStyle name="Comma 2 4 7 4 2 3" xfId="4679" xr:uid="{00000000-0005-0000-0000-00008D120000}"/>
    <cellStyle name="Comma 2 4 7 4 2 4" xfId="4680" xr:uid="{00000000-0005-0000-0000-00008E120000}"/>
    <cellStyle name="Comma 2 4 7 4 3" xfId="4681" xr:uid="{00000000-0005-0000-0000-00008F120000}"/>
    <cellStyle name="Comma 2 4 7 4 4" xfId="4682" xr:uid="{00000000-0005-0000-0000-000090120000}"/>
    <cellStyle name="Comma 2 4 7 4 5" xfId="4683" xr:uid="{00000000-0005-0000-0000-000091120000}"/>
    <cellStyle name="Comma 2 4 7 5" xfId="4684" xr:uid="{00000000-0005-0000-0000-000092120000}"/>
    <cellStyle name="Comma 2 4 7 5 2" xfId="4685" xr:uid="{00000000-0005-0000-0000-000093120000}"/>
    <cellStyle name="Comma 2 4 7 5 3" xfId="4686" xr:uid="{00000000-0005-0000-0000-000094120000}"/>
    <cellStyle name="Comma 2 4 7 5 4" xfId="4687" xr:uid="{00000000-0005-0000-0000-000095120000}"/>
    <cellStyle name="Comma 2 4 7 6" xfId="4688" xr:uid="{00000000-0005-0000-0000-000096120000}"/>
    <cellStyle name="Comma 2 4 7 7" xfId="4689" xr:uid="{00000000-0005-0000-0000-000097120000}"/>
    <cellStyle name="Comma 2 4 7 8" xfId="4690" xr:uid="{00000000-0005-0000-0000-000098120000}"/>
    <cellStyle name="Comma 2 4 8" xfId="4691" xr:uid="{00000000-0005-0000-0000-000099120000}"/>
    <cellStyle name="Comma 2 4 8 2" xfId="4692" xr:uid="{00000000-0005-0000-0000-00009A120000}"/>
    <cellStyle name="Comma 2 4 8 2 2" xfId="4693" xr:uid="{00000000-0005-0000-0000-00009B120000}"/>
    <cellStyle name="Comma 2 4 8 2 2 2" xfId="4694" xr:uid="{00000000-0005-0000-0000-00009C120000}"/>
    <cellStyle name="Comma 2 4 8 2 2 3" xfId="4695" xr:uid="{00000000-0005-0000-0000-00009D120000}"/>
    <cellStyle name="Comma 2 4 8 2 2 4" xfId="4696" xr:uid="{00000000-0005-0000-0000-00009E120000}"/>
    <cellStyle name="Comma 2 4 8 2 3" xfId="4697" xr:uid="{00000000-0005-0000-0000-00009F120000}"/>
    <cellStyle name="Comma 2 4 8 2 4" xfId="4698" xr:uid="{00000000-0005-0000-0000-0000A0120000}"/>
    <cellStyle name="Comma 2 4 8 2 5" xfId="4699" xr:uid="{00000000-0005-0000-0000-0000A1120000}"/>
    <cellStyle name="Comma 2 4 8 3" xfId="4700" xr:uid="{00000000-0005-0000-0000-0000A2120000}"/>
    <cellStyle name="Comma 2 4 8 3 2" xfId="4701" xr:uid="{00000000-0005-0000-0000-0000A3120000}"/>
    <cellStyle name="Comma 2 4 8 3 3" xfId="4702" xr:uid="{00000000-0005-0000-0000-0000A4120000}"/>
    <cellStyle name="Comma 2 4 8 3 4" xfId="4703" xr:uid="{00000000-0005-0000-0000-0000A5120000}"/>
    <cellStyle name="Comma 2 4 8 4" xfId="4704" xr:uid="{00000000-0005-0000-0000-0000A6120000}"/>
    <cellStyle name="Comma 2 4 8 5" xfId="4705" xr:uid="{00000000-0005-0000-0000-0000A7120000}"/>
    <cellStyle name="Comma 2 4 8 6" xfId="4706" xr:uid="{00000000-0005-0000-0000-0000A8120000}"/>
    <cellStyle name="Comma 2 4 9" xfId="4707" xr:uid="{00000000-0005-0000-0000-0000A9120000}"/>
    <cellStyle name="Comma 2 4 9 2" xfId="4708" xr:uid="{00000000-0005-0000-0000-0000AA120000}"/>
    <cellStyle name="Comma 2 4 9 2 2" xfId="4709" xr:uid="{00000000-0005-0000-0000-0000AB120000}"/>
    <cellStyle name="Comma 2 4 9 2 2 2" xfId="4710" xr:uid="{00000000-0005-0000-0000-0000AC120000}"/>
    <cellStyle name="Comma 2 4 9 2 2 3" xfId="4711" xr:uid="{00000000-0005-0000-0000-0000AD120000}"/>
    <cellStyle name="Comma 2 4 9 2 2 4" xfId="4712" xr:uid="{00000000-0005-0000-0000-0000AE120000}"/>
    <cellStyle name="Comma 2 4 9 2 3" xfId="4713" xr:uid="{00000000-0005-0000-0000-0000AF120000}"/>
    <cellStyle name="Comma 2 4 9 2 4" xfId="4714" xr:uid="{00000000-0005-0000-0000-0000B0120000}"/>
    <cellStyle name="Comma 2 4 9 2 5" xfId="4715" xr:uid="{00000000-0005-0000-0000-0000B1120000}"/>
    <cellStyle name="Comma 2 4 9 3" xfId="4716" xr:uid="{00000000-0005-0000-0000-0000B2120000}"/>
    <cellStyle name="Comma 2 4 9 3 2" xfId="4717" xr:uid="{00000000-0005-0000-0000-0000B3120000}"/>
    <cellStyle name="Comma 2 4 9 3 3" xfId="4718" xr:uid="{00000000-0005-0000-0000-0000B4120000}"/>
    <cellStyle name="Comma 2 4 9 3 4" xfId="4719" xr:uid="{00000000-0005-0000-0000-0000B5120000}"/>
    <cellStyle name="Comma 2 4 9 4" xfId="4720" xr:uid="{00000000-0005-0000-0000-0000B6120000}"/>
    <cellStyle name="Comma 2 4 9 5" xfId="4721" xr:uid="{00000000-0005-0000-0000-0000B7120000}"/>
    <cellStyle name="Comma 2 4 9 6" xfId="4722" xr:uid="{00000000-0005-0000-0000-0000B8120000}"/>
    <cellStyle name="Comma 2 40" xfId="4723" xr:uid="{00000000-0005-0000-0000-0000B9120000}"/>
    <cellStyle name="Comma 2 41" xfId="4724" xr:uid="{00000000-0005-0000-0000-0000BA120000}"/>
    <cellStyle name="Comma 2 42" xfId="4725" xr:uid="{00000000-0005-0000-0000-0000BB120000}"/>
    <cellStyle name="Comma 2 43" xfId="4726" xr:uid="{00000000-0005-0000-0000-0000BC120000}"/>
    <cellStyle name="Comma 2 44" xfId="4727" xr:uid="{00000000-0005-0000-0000-0000BD120000}"/>
    <cellStyle name="Comma 2 45" xfId="4728" xr:uid="{00000000-0005-0000-0000-0000BE120000}"/>
    <cellStyle name="Comma 2 46" xfId="4729" xr:uid="{00000000-0005-0000-0000-0000BF120000}"/>
    <cellStyle name="Comma 2 47" xfId="4730" xr:uid="{00000000-0005-0000-0000-0000C0120000}"/>
    <cellStyle name="Comma 2 48" xfId="4731" xr:uid="{00000000-0005-0000-0000-0000C1120000}"/>
    <cellStyle name="Comma 2 49" xfId="4732" xr:uid="{00000000-0005-0000-0000-0000C2120000}"/>
    <cellStyle name="Comma 2 5" xfId="4733" xr:uid="{00000000-0005-0000-0000-0000C3120000}"/>
    <cellStyle name="Comma 2 5 10" xfId="4734" xr:uid="{00000000-0005-0000-0000-0000C4120000}"/>
    <cellStyle name="Comma 2 5 11" xfId="4735" xr:uid="{00000000-0005-0000-0000-0000C5120000}"/>
    <cellStyle name="Comma 2 5 2" xfId="4736" xr:uid="{00000000-0005-0000-0000-0000C6120000}"/>
    <cellStyle name="Comma 2 5 2 2" xfId="4737" xr:uid="{00000000-0005-0000-0000-0000C7120000}"/>
    <cellStyle name="Comma 2 5 2 3" xfId="4738" xr:uid="{00000000-0005-0000-0000-0000C8120000}"/>
    <cellStyle name="Comma 2 5 3" xfId="4739" xr:uid="{00000000-0005-0000-0000-0000C9120000}"/>
    <cellStyle name="Comma 2 5 3 2" xfId="4740" xr:uid="{00000000-0005-0000-0000-0000CA120000}"/>
    <cellStyle name="Comma 2 5 3 2 2" xfId="4741" xr:uid="{00000000-0005-0000-0000-0000CB120000}"/>
    <cellStyle name="Comma 2 5 3 2 2 2" xfId="4742" xr:uid="{00000000-0005-0000-0000-0000CC120000}"/>
    <cellStyle name="Comma 2 5 3 2 2 2 2" xfId="4743" xr:uid="{00000000-0005-0000-0000-0000CD120000}"/>
    <cellStyle name="Comma 2 5 3 2 2 2 3" xfId="4744" xr:uid="{00000000-0005-0000-0000-0000CE120000}"/>
    <cellStyle name="Comma 2 5 3 2 2 2 4" xfId="4745" xr:uid="{00000000-0005-0000-0000-0000CF120000}"/>
    <cellStyle name="Comma 2 5 3 2 2 3" xfId="4746" xr:uid="{00000000-0005-0000-0000-0000D0120000}"/>
    <cellStyle name="Comma 2 5 3 2 2 4" xfId="4747" xr:uid="{00000000-0005-0000-0000-0000D1120000}"/>
    <cellStyle name="Comma 2 5 3 2 2 5" xfId="4748" xr:uid="{00000000-0005-0000-0000-0000D2120000}"/>
    <cellStyle name="Comma 2 5 3 2 3" xfId="4749" xr:uid="{00000000-0005-0000-0000-0000D3120000}"/>
    <cellStyle name="Comma 2 5 3 2 3 2" xfId="4750" xr:uid="{00000000-0005-0000-0000-0000D4120000}"/>
    <cellStyle name="Comma 2 5 3 2 3 3" xfId="4751" xr:uid="{00000000-0005-0000-0000-0000D5120000}"/>
    <cellStyle name="Comma 2 5 3 2 3 4" xfId="4752" xr:uid="{00000000-0005-0000-0000-0000D6120000}"/>
    <cellStyle name="Comma 2 5 3 2 4" xfId="4753" xr:uid="{00000000-0005-0000-0000-0000D7120000}"/>
    <cellStyle name="Comma 2 5 3 2 5" xfId="4754" xr:uid="{00000000-0005-0000-0000-0000D8120000}"/>
    <cellStyle name="Comma 2 5 3 2 6" xfId="4755" xr:uid="{00000000-0005-0000-0000-0000D9120000}"/>
    <cellStyle name="Comma 2 5 3 3" xfId="4756" xr:uid="{00000000-0005-0000-0000-0000DA120000}"/>
    <cellStyle name="Comma 2 5 3 3 2" xfId="4757" xr:uid="{00000000-0005-0000-0000-0000DB120000}"/>
    <cellStyle name="Comma 2 5 3 3 2 2" xfId="4758" xr:uid="{00000000-0005-0000-0000-0000DC120000}"/>
    <cellStyle name="Comma 2 5 3 3 2 2 2" xfId="4759" xr:uid="{00000000-0005-0000-0000-0000DD120000}"/>
    <cellStyle name="Comma 2 5 3 3 2 2 3" xfId="4760" xr:uid="{00000000-0005-0000-0000-0000DE120000}"/>
    <cellStyle name="Comma 2 5 3 3 2 2 4" xfId="4761" xr:uid="{00000000-0005-0000-0000-0000DF120000}"/>
    <cellStyle name="Comma 2 5 3 3 2 3" xfId="4762" xr:uid="{00000000-0005-0000-0000-0000E0120000}"/>
    <cellStyle name="Comma 2 5 3 3 2 4" xfId="4763" xr:uid="{00000000-0005-0000-0000-0000E1120000}"/>
    <cellStyle name="Comma 2 5 3 3 2 5" xfId="4764" xr:uid="{00000000-0005-0000-0000-0000E2120000}"/>
    <cellStyle name="Comma 2 5 3 3 3" xfId="4765" xr:uid="{00000000-0005-0000-0000-0000E3120000}"/>
    <cellStyle name="Comma 2 5 3 3 3 2" xfId="4766" xr:uid="{00000000-0005-0000-0000-0000E4120000}"/>
    <cellStyle name="Comma 2 5 3 3 3 3" xfId="4767" xr:uid="{00000000-0005-0000-0000-0000E5120000}"/>
    <cellStyle name="Comma 2 5 3 3 3 4" xfId="4768" xr:uid="{00000000-0005-0000-0000-0000E6120000}"/>
    <cellStyle name="Comma 2 5 3 3 4" xfId="4769" xr:uid="{00000000-0005-0000-0000-0000E7120000}"/>
    <cellStyle name="Comma 2 5 3 3 5" xfId="4770" xr:uid="{00000000-0005-0000-0000-0000E8120000}"/>
    <cellStyle name="Comma 2 5 3 3 6" xfId="4771" xr:uid="{00000000-0005-0000-0000-0000E9120000}"/>
    <cellStyle name="Comma 2 5 3 4" xfId="4772" xr:uid="{00000000-0005-0000-0000-0000EA120000}"/>
    <cellStyle name="Comma 2 5 3 4 2" xfId="4773" xr:uid="{00000000-0005-0000-0000-0000EB120000}"/>
    <cellStyle name="Comma 2 5 3 4 2 2" xfId="4774" xr:uid="{00000000-0005-0000-0000-0000EC120000}"/>
    <cellStyle name="Comma 2 5 3 4 2 3" xfId="4775" xr:uid="{00000000-0005-0000-0000-0000ED120000}"/>
    <cellStyle name="Comma 2 5 3 4 2 4" xfId="4776" xr:uid="{00000000-0005-0000-0000-0000EE120000}"/>
    <cellStyle name="Comma 2 5 3 4 3" xfId="4777" xr:uid="{00000000-0005-0000-0000-0000EF120000}"/>
    <cellStyle name="Comma 2 5 3 4 4" xfId="4778" xr:uid="{00000000-0005-0000-0000-0000F0120000}"/>
    <cellStyle name="Comma 2 5 3 4 5" xfId="4779" xr:uid="{00000000-0005-0000-0000-0000F1120000}"/>
    <cellStyle name="Comma 2 5 3 5" xfId="4780" xr:uid="{00000000-0005-0000-0000-0000F2120000}"/>
    <cellStyle name="Comma 2 5 3 5 2" xfId="4781" xr:uid="{00000000-0005-0000-0000-0000F3120000}"/>
    <cellStyle name="Comma 2 5 3 5 3" xfId="4782" xr:uid="{00000000-0005-0000-0000-0000F4120000}"/>
    <cellStyle name="Comma 2 5 3 5 4" xfId="4783" xr:uid="{00000000-0005-0000-0000-0000F5120000}"/>
    <cellStyle name="Comma 2 5 3 6" xfId="4784" xr:uid="{00000000-0005-0000-0000-0000F6120000}"/>
    <cellStyle name="Comma 2 5 3 7" xfId="4785" xr:uid="{00000000-0005-0000-0000-0000F7120000}"/>
    <cellStyle name="Comma 2 5 3 8" xfId="4786" xr:uid="{00000000-0005-0000-0000-0000F8120000}"/>
    <cellStyle name="Comma 2 5 4" xfId="4787" xr:uid="{00000000-0005-0000-0000-0000F9120000}"/>
    <cellStyle name="Comma 2 5 4 2" xfId="4788" xr:uid="{00000000-0005-0000-0000-0000FA120000}"/>
    <cellStyle name="Comma 2 5 4 2 2" xfId="4789" xr:uid="{00000000-0005-0000-0000-0000FB120000}"/>
    <cellStyle name="Comma 2 5 4 2 2 2" xfId="4790" xr:uid="{00000000-0005-0000-0000-0000FC120000}"/>
    <cellStyle name="Comma 2 5 4 2 2 3" xfId="4791" xr:uid="{00000000-0005-0000-0000-0000FD120000}"/>
    <cellStyle name="Comma 2 5 4 2 2 4" xfId="4792" xr:uid="{00000000-0005-0000-0000-0000FE120000}"/>
    <cellStyle name="Comma 2 5 4 2 3" xfId="4793" xr:uid="{00000000-0005-0000-0000-0000FF120000}"/>
    <cellStyle name="Comma 2 5 4 2 4" xfId="4794" xr:uid="{00000000-0005-0000-0000-000000130000}"/>
    <cellStyle name="Comma 2 5 4 2 5" xfId="4795" xr:uid="{00000000-0005-0000-0000-000001130000}"/>
    <cellStyle name="Comma 2 5 4 3" xfId="4796" xr:uid="{00000000-0005-0000-0000-000002130000}"/>
    <cellStyle name="Comma 2 5 4 3 2" xfId="4797" xr:uid="{00000000-0005-0000-0000-000003130000}"/>
    <cellStyle name="Comma 2 5 4 3 3" xfId="4798" xr:uid="{00000000-0005-0000-0000-000004130000}"/>
    <cellStyle name="Comma 2 5 4 3 4" xfId="4799" xr:uid="{00000000-0005-0000-0000-000005130000}"/>
    <cellStyle name="Comma 2 5 4 4" xfId="4800" xr:uid="{00000000-0005-0000-0000-000006130000}"/>
    <cellStyle name="Comma 2 5 4 5" xfId="4801" xr:uid="{00000000-0005-0000-0000-000007130000}"/>
    <cellStyle name="Comma 2 5 4 6" xfId="4802" xr:uid="{00000000-0005-0000-0000-000008130000}"/>
    <cellStyle name="Comma 2 5 5" xfId="4803" xr:uid="{00000000-0005-0000-0000-000009130000}"/>
    <cellStyle name="Comma 2 5 5 2" xfId="4804" xr:uid="{00000000-0005-0000-0000-00000A130000}"/>
    <cellStyle name="Comma 2 5 5 2 2" xfId="4805" xr:uid="{00000000-0005-0000-0000-00000B130000}"/>
    <cellStyle name="Comma 2 5 5 2 2 2" xfId="4806" xr:uid="{00000000-0005-0000-0000-00000C130000}"/>
    <cellStyle name="Comma 2 5 5 2 2 3" xfId="4807" xr:uid="{00000000-0005-0000-0000-00000D130000}"/>
    <cellStyle name="Comma 2 5 5 2 2 4" xfId="4808" xr:uid="{00000000-0005-0000-0000-00000E130000}"/>
    <cellStyle name="Comma 2 5 5 2 3" xfId="4809" xr:uid="{00000000-0005-0000-0000-00000F130000}"/>
    <cellStyle name="Comma 2 5 5 2 4" xfId="4810" xr:uid="{00000000-0005-0000-0000-000010130000}"/>
    <cellStyle name="Comma 2 5 5 2 5" xfId="4811" xr:uid="{00000000-0005-0000-0000-000011130000}"/>
    <cellStyle name="Comma 2 5 5 3" xfId="4812" xr:uid="{00000000-0005-0000-0000-000012130000}"/>
    <cellStyle name="Comma 2 5 5 3 2" xfId="4813" xr:uid="{00000000-0005-0000-0000-000013130000}"/>
    <cellStyle name="Comma 2 5 5 3 3" xfId="4814" xr:uid="{00000000-0005-0000-0000-000014130000}"/>
    <cellStyle name="Comma 2 5 5 3 4" xfId="4815" xr:uid="{00000000-0005-0000-0000-000015130000}"/>
    <cellStyle name="Comma 2 5 5 4" xfId="4816" xr:uid="{00000000-0005-0000-0000-000016130000}"/>
    <cellStyle name="Comma 2 5 5 5" xfId="4817" xr:uid="{00000000-0005-0000-0000-000017130000}"/>
    <cellStyle name="Comma 2 5 5 6" xfId="4818" xr:uid="{00000000-0005-0000-0000-000018130000}"/>
    <cellStyle name="Comma 2 5 6" xfId="4819" xr:uid="{00000000-0005-0000-0000-000019130000}"/>
    <cellStyle name="Comma 2 5 7" xfId="4820" xr:uid="{00000000-0005-0000-0000-00001A130000}"/>
    <cellStyle name="Comma 2 5 7 2" xfId="4821" xr:uid="{00000000-0005-0000-0000-00001B130000}"/>
    <cellStyle name="Comma 2 5 7 2 2" xfId="4822" xr:uid="{00000000-0005-0000-0000-00001C130000}"/>
    <cellStyle name="Comma 2 5 7 2 3" xfId="4823" xr:uid="{00000000-0005-0000-0000-00001D130000}"/>
    <cellStyle name="Comma 2 5 7 2 4" xfId="4824" xr:uid="{00000000-0005-0000-0000-00001E130000}"/>
    <cellStyle name="Comma 2 5 7 3" xfId="4825" xr:uid="{00000000-0005-0000-0000-00001F130000}"/>
    <cellStyle name="Comma 2 5 7 4" xfId="4826" xr:uid="{00000000-0005-0000-0000-000020130000}"/>
    <cellStyle name="Comma 2 5 7 5" xfId="4827" xr:uid="{00000000-0005-0000-0000-000021130000}"/>
    <cellStyle name="Comma 2 5 8" xfId="4828" xr:uid="{00000000-0005-0000-0000-000022130000}"/>
    <cellStyle name="Comma 2 5 8 2" xfId="4829" xr:uid="{00000000-0005-0000-0000-000023130000}"/>
    <cellStyle name="Comma 2 5 8 3" xfId="4830" xr:uid="{00000000-0005-0000-0000-000024130000}"/>
    <cellStyle name="Comma 2 5 8 4" xfId="4831" xr:uid="{00000000-0005-0000-0000-000025130000}"/>
    <cellStyle name="Comma 2 5 9" xfId="4832" xr:uid="{00000000-0005-0000-0000-000026130000}"/>
    <cellStyle name="Comma 2 50" xfId="4833" xr:uid="{00000000-0005-0000-0000-000027130000}"/>
    <cellStyle name="Comma 2 51" xfId="4834" xr:uid="{00000000-0005-0000-0000-000028130000}"/>
    <cellStyle name="Comma 2 52" xfId="4835" xr:uid="{00000000-0005-0000-0000-000029130000}"/>
    <cellStyle name="Comma 2 53" xfId="4836" xr:uid="{00000000-0005-0000-0000-00002A130000}"/>
    <cellStyle name="Comma 2 54" xfId="4837" xr:uid="{00000000-0005-0000-0000-00002B130000}"/>
    <cellStyle name="Comma 2 55" xfId="4838" xr:uid="{00000000-0005-0000-0000-00002C130000}"/>
    <cellStyle name="Comma 2 56" xfId="4839" xr:uid="{00000000-0005-0000-0000-00002D130000}"/>
    <cellStyle name="Comma 2 57" xfId="4840" xr:uid="{00000000-0005-0000-0000-00002E130000}"/>
    <cellStyle name="Comma 2 58" xfId="4841" xr:uid="{00000000-0005-0000-0000-00002F130000}"/>
    <cellStyle name="Comma 2 59" xfId="4842" xr:uid="{00000000-0005-0000-0000-000030130000}"/>
    <cellStyle name="Comma 2 6" xfId="4843" xr:uid="{00000000-0005-0000-0000-000031130000}"/>
    <cellStyle name="Comma 2 6 10" xfId="4844" xr:uid="{00000000-0005-0000-0000-000032130000}"/>
    <cellStyle name="Comma 2 6 11" xfId="4845" xr:uid="{00000000-0005-0000-0000-000033130000}"/>
    <cellStyle name="Comma 2 6 2" xfId="4846" xr:uid="{00000000-0005-0000-0000-000034130000}"/>
    <cellStyle name="Comma 2 6 2 2" xfId="4847" xr:uid="{00000000-0005-0000-0000-000035130000}"/>
    <cellStyle name="Comma 2 6 2 3" xfId="4848" xr:uid="{00000000-0005-0000-0000-000036130000}"/>
    <cellStyle name="Comma 2 6 3" xfId="4849" xr:uid="{00000000-0005-0000-0000-000037130000}"/>
    <cellStyle name="Comma 2 6 3 2" xfId="4850" xr:uid="{00000000-0005-0000-0000-000038130000}"/>
    <cellStyle name="Comma 2 6 3 2 2" xfId="4851" xr:uid="{00000000-0005-0000-0000-000039130000}"/>
    <cellStyle name="Comma 2 6 3 2 2 2" xfId="4852" xr:uid="{00000000-0005-0000-0000-00003A130000}"/>
    <cellStyle name="Comma 2 6 3 2 2 2 2" xfId="4853" xr:uid="{00000000-0005-0000-0000-00003B130000}"/>
    <cellStyle name="Comma 2 6 3 2 2 2 3" xfId="4854" xr:uid="{00000000-0005-0000-0000-00003C130000}"/>
    <cellStyle name="Comma 2 6 3 2 2 2 4" xfId="4855" xr:uid="{00000000-0005-0000-0000-00003D130000}"/>
    <cellStyle name="Comma 2 6 3 2 2 3" xfId="4856" xr:uid="{00000000-0005-0000-0000-00003E130000}"/>
    <cellStyle name="Comma 2 6 3 2 2 4" xfId="4857" xr:uid="{00000000-0005-0000-0000-00003F130000}"/>
    <cellStyle name="Comma 2 6 3 2 2 5" xfId="4858" xr:uid="{00000000-0005-0000-0000-000040130000}"/>
    <cellStyle name="Comma 2 6 3 2 3" xfId="4859" xr:uid="{00000000-0005-0000-0000-000041130000}"/>
    <cellStyle name="Comma 2 6 3 2 3 2" xfId="4860" xr:uid="{00000000-0005-0000-0000-000042130000}"/>
    <cellStyle name="Comma 2 6 3 2 3 3" xfId="4861" xr:uid="{00000000-0005-0000-0000-000043130000}"/>
    <cellStyle name="Comma 2 6 3 2 3 4" xfId="4862" xr:uid="{00000000-0005-0000-0000-000044130000}"/>
    <cellStyle name="Comma 2 6 3 2 4" xfId="4863" xr:uid="{00000000-0005-0000-0000-000045130000}"/>
    <cellStyle name="Comma 2 6 3 2 5" xfId="4864" xr:uid="{00000000-0005-0000-0000-000046130000}"/>
    <cellStyle name="Comma 2 6 3 2 6" xfId="4865" xr:uid="{00000000-0005-0000-0000-000047130000}"/>
    <cellStyle name="Comma 2 6 3 3" xfId="4866" xr:uid="{00000000-0005-0000-0000-000048130000}"/>
    <cellStyle name="Comma 2 6 3 3 2" xfId="4867" xr:uid="{00000000-0005-0000-0000-000049130000}"/>
    <cellStyle name="Comma 2 6 3 3 2 2" xfId="4868" xr:uid="{00000000-0005-0000-0000-00004A130000}"/>
    <cellStyle name="Comma 2 6 3 3 2 2 2" xfId="4869" xr:uid="{00000000-0005-0000-0000-00004B130000}"/>
    <cellStyle name="Comma 2 6 3 3 2 2 3" xfId="4870" xr:uid="{00000000-0005-0000-0000-00004C130000}"/>
    <cellStyle name="Comma 2 6 3 3 2 2 4" xfId="4871" xr:uid="{00000000-0005-0000-0000-00004D130000}"/>
    <cellStyle name="Comma 2 6 3 3 2 3" xfId="4872" xr:uid="{00000000-0005-0000-0000-00004E130000}"/>
    <cellStyle name="Comma 2 6 3 3 2 4" xfId="4873" xr:uid="{00000000-0005-0000-0000-00004F130000}"/>
    <cellStyle name="Comma 2 6 3 3 2 5" xfId="4874" xr:uid="{00000000-0005-0000-0000-000050130000}"/>
    <cellStyle name="Comma 2 6 3 3 3" xfId="4875" xr:uid="{00000000-0005-0000-0000-000051130000}"/>
    <cellStyle name="Comma 2 6 3 3 3 2" xfId="4876" xr:uid="{00000000-0005-0000-0000-000052130000}"/>
    <cellStyle name="Comma 2 6 3 3 3 3" xfId="4877" xr:uid="{00000000-0005-0000-0000-000053130000}"/>
    <cellStyle name="Comma 2 6 3 3 3 4" xfId="4878" xr:uid="{00000000-0005-0000-0000-000054130000}"/>
    <cellStyle name="Comma 2 6 3 3 4" xfId="4879" xr:uid="{00000000-0005-0000-0000-000055130000}"/>
    <cellStyle name="Comma 2 6 3 3 5" xfId="4880" xr:uid="{00000000-0005-0000-0000-000056130000}"/>
    <cellStyle name="Comma 2 6 3 3 6" xfId="4881" xr:uid="{00000000-0005-0000-0000-000057130000}"/>
    <cellStyle name="Comma 2 6 3 4" xfId="4882" xr:uid="{00000000-0005-0000-0000-000058130000}"/>
    <cellStyle name="Comma 2 6 3 4 2" xfId="4883" xr:uid="{00000000-0005-0000-0000-000059130000}"/>
    <cellStyle name="Comma 2 6 3 4 2 2" xfId="4884" xr:uid="{00000000-0005-0000-0000-00005A130000}"/>
    <cellStyle name="Comma 2 6 3 4 2 3" xfId="4885" xr:uid="{00000000-0005-0000-0000-00005B130000}"/>
    <cellStyle name="Comma 2 6 3 4 2 4" xfId="4886" xr:uid="{00000000-0005-0000-0000-00005C130000}"/>
    <cellStyle name="Comma 2 6 3 4 3" xfId="4887" xr:uid="{00000000-0005-0000-0000-00005D130000}"/>
    <cellStyle name="Comma 2 6 3 4 4" xfId="4888" xr:uid="{00000000-0005-0000-0000-00005E130000}"/>
    <cellStyle name="Comma 2 6 3 4 5" xfId="4889" xr:uid="{00000000-0005-0000-0000-00005F130000}"/>
    <cellStyle name="Comma 2 6 3 5" xfId="4890" xr:uid="{00000000-0005-0000-0000-000060130000}"/>
    <cellStyle name="Comma 2 6 3 5 2" xfId="4891" xr:uid="{00000000-0005-0000-0000-000061130000}"/>
    <cellStyle name="Comma 2 6 3 5 3" xfId="4892" xr:uid="{00000000-0005-0000-0000-000062130000}"/>
    <cellStyle name="Comma 2 6 3 5 4" xfId="4893" xr:uid="{00000000-0005-0000-0000-000063130000}"/>
    <cellStyle name="Comma 2 6 3 6" xfId="4894" xr:uid="{00000000-0005-0000-0000-000064130000}"/>
    <cellStyle name="Comma 2 6 3 7" xfId="4895" xr:uid="{00000000-0005-0000-0000-000065130000}"/>
    <cellStyle name="Comma 2 6 3 8" xfId="4896" xr:uid="{00000000-0005-0000-0000-000066130000}"/>
    <cellStyle name="Comma 2 6 4" xfId="4897" xr:uid="{00000000-0005-0000-0000-000067130000}"/>
    <cellStyle name="Comma 2 6 4 2" xfId="4898" xr:uid="{00000000-0005-0000-0000-000068130000}"/>
    <cellStyle name="Comma 2 6 4 2 2" xfId="4899" xr:uid="{00000000-0005-0000-0000-000069130000}"/>
    <cellStyle name="Comma 2 6 4 2 2 2" xfId="4900" xr:uid="{00000000-0005-0000-0000-00006A130000}"/>
    <cellStyle name="Comma 2 6 4 2 2 3" xfId="4901" xr:uid="{00000000-0005-0000-0000-00006B130000}"/>
    <cellStyle name="Comma 2 6 4 2 2 4" xfId="4902" xr:uid="{00000000-0005-0000-0000-00006C130000}"/>
    <cellStyle name="Comma 2 6 4 2 3" xfId="4903" xr:uid="{00000000-0005-0000-0000-00006D130000}"/>
    <cellStyle name="Comma 2 6 4 2 4" xfId="4904" xr:uid="{00000000-0005-0000-0000-00006E130000}"/>
    <cellStyle name="Comma 2 6 4 2 5" xfId="4905" xr:uid="{00000000-0005-0000-0000-00006F130000}"/>
    <cellStyle name="Comma 2 6 4 3" xfId="4906" xr:uid="{00000000-0005-0000-0000-000070130000}"/>
    <cellStyle name="Comma 2 6 4 3 2" xfId="4907" xr:uid="{00000000-0005-0000-0000-000071130000}"/>
    <cellStyle name="Comma 2 6 4 3 3" xfId="4908" xr:uid="{00000000-0005-0000-0000-000072130000}"/>
    <cellStyle name="Comma 2 6 4 3 4" xfId="4909" xr:uid="{00000000-0005-0000-0000-000073130000}"/>
    <cellStyle name="Comma 2 6 4 4" xfId="4910" xr:uid="{00000000-0005-0000-0000-000074130000}"/>
    <cellStyle name="Comma 2 6 4 5" xfId="4911" xr:uid="{00000000-0005-0000-0000-000075130000}"/>
    <cellStyle name="Comma 2 6 4 6" xfId="4912" xr:uid="{00000000-0005-0000-0000-000076130000}"/>
    <cellStyle name="Comma 2 6 5" xfId="4913" xr:uid="{00000000-0005-0000-0000-000077130000}"/>
    <cellStyle name="Comma 2 6 5 2" xfId="4914" xr:uid="{00000000-0005-0000-0000-000078130000}"/>
    <cellStyle name="Comma 2 6 5 2 2" xfId="4915" xr:uid="{00000000-0005-0000-0000-000079130000}"/>
    <cellStyle name="Comma 2 6 5 2 2 2" xfId="4916" xr:uid="{00000000-0005-0000-0000-00007A130000}"/>
    <cellStyle name="Comma 2 6 5 2 2 3" xfId="4917" xr:uid="{00000000-0005-0000-0000-00007B130000}"/>
    <cellStyle name="Comma 2 6 5 2 2 4" xfId="4918" xr:uid="{00000000-0005-0000-0000-00007C130000}"/>
    <cellStyle name="Comma 2 6 5 2 3" xfId="4919" xr:uid="{00000000-0005-0000-0000-00007D130000}"/>
    <cellStyle name="Comma 2 6 5 2 4" xfId="4920" xr:uid="{00000000-0005-0000-0000-00007E130000}"/>
    <cellStyle name="Comma 2 6 5 2 5" xfId="4921" xr:uid="{00000000-0005-0000-0000-00007F130000}"/>
    <cellStyle name="Comma 2 6 5 3" xfId="4922" xr:uid="{00000000-0005-0000-0000-000080130000}"/>
    <cellStyle name="Comma 2 6 5 3 2" xfId="4923" xr:uid="{00000000-0005-0000-0000-000081130000}"/>
    <cellStyle name="Comma 2 6 5 3 3" xfId="4924" xr:uid="{00000000-0005-0000-0000-000082130000}"/>
    <cellStyle name="Comma 2 6 5 3 4" xfId="4925" xr:uid="{00000000-0005-0000-0000-000083130000}"/>
    <cellStyle name="Comma 2 6 5 4" xfId="4926" xr:uid="{00000000-0005-0000-0000-000084130000}"/>
    <cellStyle name="Comma 2 6 5 5" xfId="4927" xr:uid="{00000000-0005-0000-0000-000085130000}"/>
    <cellStyle name="Comma 2 6 5 6" xfId="4928" xr:uid="{00000000-0005-0000-0000-000086130000}"/>
    <cellStyle name="Comma 2 6 6" xfId="4929" xr:uid="{00000000-0005-0000-0000-000087130000}"/>
    <cellStyle name="Comma 2 6 7" xfId="4930" xr:uid="{00000000-0005-0000-0000-000088130000}"/>
    <cellStyle name="Comma 2 6 7 2" xfId="4931" xr:uid="{00000000-0005-0000-0000-000089130000}"/>
    <cellStyle name="Comma 2 6 7 2 2" xfId="4932" xr:uid="{00000000-0005-0000-0000-00008A130000}"/>
    <cellStyle name="Comma 2 6 7 2 3" xfId="4933" xr:uid="{00000000-0005-0000-0000-00008B130000}"/>
    <cellStyle name="Comma 2 6 7 2 4" xfId="4934" xr:uid="{00000000-0005-0000-0000-00008C130000}"/>
    <cellStyle name="Comma 2 6 7 3" xfId="4935" xr:uid="{00000000-0005-0000-0000-00008D130000}"/>
    <cellStyle name="Comma 2 6 7 4" xfId="4936" xr:uid="{00000000-0005-0000-0000-00008E130000}"/>
    <cellStyle name="Comma 2 6 7 5" xfId="4937" xr:uid="{00000000-0005-0000-0000-00008F130000}"/>
    <cellStyle name="Comma 2 6 8" xfId="4938" xr:uid="{00000000-0005-0000-0000-000090130000}"/>
    <cellStyle name="Comma 2 6 8 2" xfId="4939" xr:uid="{00000000-0005-0000-0000-000091130000}"/>
    <cellStyle name="Comma 2 6 8 3" xfId="4940" xr:uid="{00000000-0005-0000-0000-000092130000}"/>
    <cellStyle name="Comma 2 6 8 4" xfId="4941" xr:uid="{00000000-0005-0000-0000-000093130000}"/>
    <cellStyle name="Comma 2 6 9" xfId="4942" xr:uid="{00000000-0005-0000-0000-000094130000}"/>
    <cellStyle name="Comma 2 60" xfId="4943" xr:uid="{00000000-0005-0000-0000-000095130000}"/>
    <cellStyle name="Comma 2 61" xfId="4944" xr:uid="{00000000-0005-0000-0000-000096130000}"/>
    <cellStyle name="Comma 2 62" xfId="4945" xr:uid="{00000000-0005-0000-0000-000097130000}"/>
    <cellStyle name="Comma 2 63" xfId="4946" xr:uid="{00000000-0005-0000-0000-000098130000}"/>
    <cellStyle name="Comma 2 64" xfId="4947" xr:uid="{00000000-0005-0000-0000-000099130000}"/>
    <cellStyle name="Comma 2 65" xfId="4948" xr:uid="{00000000-0005-0000-0000-00009A130000}"/>
    <cellStyle name="Comma 2 66" xfId="4949" xr:uid="{00000000-0005-0000-0000-00009B130000}"/>
    <cellStyle name="Comma 2 67" xfId="4950" xr:uid="{00000000-0005-0000-0000-00009C130000}"/>
    <cellStyle name="Comma 2 68" xfId="4951" xr:uid="{00000000-0005-0000-0000-00009D130000}"/>
    <cellStyle name="Comma 2 69" xfId="4952" xr:uid="{00000000-0005-0000-0000-00009E130000}"/>
    <cellStyle name="Comma 2 7" xfId="4953" xr:uid="{00000000-0005-0000-0000-00009F130000}"/>
    <cellStyle name="Comma 2 7 2" xfId="4954" xr:uid="{00000000-0005-0000-0000-0000A0130000}"/>
    <cellStyle name="Comma 2 7 2 2" xfId="4955" xr:uid="{00000000-0005-0000-0000-0000A1130000}"/>
    <cellStyle name="Comma 2 7 2 2 2" xfId="4956" xr:uid="{00000000-0005-0000-0000-0000A2130000}"/>
    <cellStyle name="Comma 2 7 2 2 3" xfId="4957" xr:uid="{00000000-0005-0000-0000-0000A3130000}"/>
    <cellStyle name="Comma 2 7 2 2 4" xfId="4958" xr:uid="{00000000-0005-0000-0000-0000A4130000}"/>
    <cellStyle name="Comma 2 7 2 3" xfId="4959" xr:uid="{00000000-0005-0000-0000-0000A5130000}"/>
    <cellStyle name="Comma 2 7 2 3 2" xfId="4960" xr:uid="{00000000-0005-0000-0000-0000A6130000}"/>
    <cellStyle name="Comma 2 7 2 3 3" xfId="4961" xr:uid="{00000000-0005-0000-0000-0000A7130000}"/>
    <cellStyle name="Comma 2 7 2 3 4" xfId="4962" xr:uid="{00000000-0005-0000-0000-0000A8130000}"/>
    <cellStyle name="Comma 2 7 2 4" xfId="4963" xr:uid="{00000000-0005-0000-0000-0000A9130000}"/>
    <cellStyle name="Comma 2 7 2 4 2" xfId="4964" xr:uid="{00000000-0005-0000-0000-0000AA130000}"/>
    <cellStyle name="Comma 2 7 2 4 3" xfId="4965" xr:uid="{00000000-0005-0000-0000-0000AB130000}"/>
    <cellStyle name="Comma 2 7 2 4 4" xfId="4966" xr:uid="{00000000-0005-0000-0000-0000AC130000}"/>
    <cellStyle name="Comma 2 7 2 5" xfId="4967" xr:uid="{00000000-0005-0000-0000-0000AD130000}"/>
    <cellStyle name="Comma 2 7 2 6" xfId="4968" xr:uid="{00000000-0005-0000-0000-0000AE130000}"/>
    <cellStyle name="Comma 2 7 3" xfId="4969" xr:uid="{00000000-0005-0000-0000-0000AF130000}"/>
    <cellStyle name="Comma 2 7 4" xfId="4970" xr:uid="{00000000-0005-0000-0000-0000B0130000}"/>
    <cellStyle name="Comma 2 7 5" xfId="4971" xr:uid="{00000000-0005-0000-0000-0000B1130000}"/>
    <cellStyle name="Comma 2 7 6" xfId="4972" xr:uid="{00000000-0005-0000-0000-0000B2130000}"/>
    <cellStyle name="Comma 2 7 7" xfId="4973" xr:uid="{00000000-0005-0000-0000-0000B3130000}"/>
    <cellStyle name="Comma 2 7 7 2" xfId="4974" xr:uid="{00000000-0005-0000-0000-0000B4130000}"/>
    <cellStyle name="Comma 2 7 7 3" xfId="4975" xr:uid="{00000000-0005-0000-0000-0000B5130000}"/>
    <cellStyle name="Comma 2 7 7 4" xfId="4976" xr:uid="{00000000-0005-0000-0000-0000B6130000}"/>
    <cellStyle name="Comma 2 70" xfId="4977" xr:uid="{00000000-0005-0000-0000-0000B7130000}"/>
    <cellStyle name="Comma 2 71" xfId="4978" xr:uid="{00000000-0005-0000-0000-0000B8130000}"/>
    <cellStyle name="Comma 2 72" xfId="4979" xr:uid="{00000000-0005-0000-0000-0000B9130000}"/>
    <cellStyle name="Comma 2 73" xfId="4980" xr:uid="{00000000-0005-0000-0000-0000BA130000}"/>
    <cellStyle name="Comma 2 74" xfId="4981" xr:uid="{00000000-0005-0000-0000-0000BB130000}"/>
    <cellStyle name="Comma 2 75" xfId="4982" xr:uid="{00000000-0005-0000-0000-0000BC130000}"/>
    <cellStyle name="Comma 2 76" xfId="4983" xr:uid="{00000000-0005-0000-0000-0000BD130000}"/>
    <cellStyle name="Comma 2 77" xfId="4984" xr:uid="{00000000-0005-0000-0000-0000BE130000}"/>
    <cellStyle name="Comma 2 78" xfId="4985" xr:uid="{00000000-0005-0000-0000-0000BF130000}"/>
    <cellStyle name="Comma 2 79" xfId="4986" xr:uid="{00000000-0005-0000-0000-0000C0130000}"/>
    <cellStyle name="Comma 2 8" xfId="4987" xr:uid="{00000000-0005-0000-0000-0000C1130000}"/>
    <cellStyle name="Comma 2 8 2" xfId="4988" xr:uid="{00000000-0005-0000-0000-0000C2130000}"/>
    <cellStyle name="Comma 2 8 2 2" xfId="4989" xr:uid="{00000000-0005-0000-0000-0000C3130000}"/>
    <cellStyle name="Comma 2 8 2 3" xfId="4990" xr:uid="{00000000-0005-0000-0000-0000C4130000}"/>
    <cellStyle name="Comma 2 8 3" xfId="4991" xr:uid="{00000000-0005-0000-0000-0000C5130000}"/>
    <cellStyle name="Comma 2 8 3 2" xfId="4992" xr:uid="{00000000-0005-0000-0000-0000C6130000}"/>
    <cellStyle name="Comma 2 8 4" xfId="4993" xr:uid="{00000000-0005-0000-0000-0000C7130000}"/>
    <cellStyle name="Comma 2 8 5" xfId="4994" xr:uid="{00000000-0005-0000-0000-0000C8130000}"/>
    <cellStyle name="Comma 2 8 6" xfId="4995" xr:uid="{00000000-0005-0000-0000-0000C9130000}"/>
    <cellStyle name="Comma 2 8 6 2" xfId="4996" xr:uid="{00000000-0005-0000-0000-0000CA130000}"/>
    <cellStyle name="Comma 2 8 6 3" xfId="4997" xr:uid="{00000000-0005-0000-0000-0000CB130000}"/>
    <cellStyle name="Comma 2 8 6 4" xfId="4998" xr:uid="{00000000-0005-0000-0000-0000CC130000}"/>
    <cellStyle name="Comma 2 80" xfId="4999" xr:uid="{00000000-0005-0000-0000-0000CD130000}"/>
    <cellStyle name="Comma 2 81" xfId="5000" xr:uid="{00000000-0005-0000-0000-0000CE130000}"/>
    <cellStyle name="Comma 2 82" xfId="5001" xr:uid="{00000000-0005-0000-0000-0000CF130000}"/>
    <cellStyle name="Comma 2 83" xfId="5002" xr:uid="{00000000-0005-0000-0000-0000D0130000}"/>
    <cellStyle name="Comma 2 84" xfId="5003" xr:uid="{00000000-0005-0000-0000-0000D1130000}"/>
    <cellStyle name="Comma 2 85" xfId="5004" xr:uid="{00000000-0005-0000-0000-0000D2130000}"/>
    <cellStyle name="Comma 2 86" xfId="5005" xr:uid="{00000000-0005-0000-0000-0000D3130000}"/>
    <cellStyle name="Comma 2 87" xfId="5006" xr:uid="{00000000-0005-0000-0000-0000D4130000}"/>
    <cellStyle name="Comma 2 88" xfId="5007" xr:uid="{00000000-0005-0000-0000-0000D5130000}"/>
    <cellStyle name="Comma 2 89" xfId="5008" xr:uid="{00000000-0005-0000-0000-0000D6130000}"/>
    <cellStyle name="Comma 2 9" xfId="5009" xr:uid="{00000000-0005-0000-0000-0000D7130000}"/>
    <cellStyle name="Comma 2 9 2" xfId="5010" xr:uid="{00000000-0005-0000-0000-0000D8130000}"/>
    <cellStyle name="Comma 2 9 2 2" xfId="5011" xr:uid="{00000000-0005-0000-0000-0000D9130000}"/>
    <cellStyle name="Comma 2 9 3" xfId="5012" xr:uid="{00000000-0005-0000-0000-0000DA130000}"/>
    <cellStyle name="Comma 2 9 4" xfId="5013" xr:uid="{00000000-0005-0000-0000-0000DB130000}"/>
    <cellStyle name="Comma 2 9 5" xfId="5014" xr:uid="{00000000-0005-0000-0000-0000DC130000}"/>
    <cellStyle name="Comma 2 9 5 2" xfId="5015" xr:uid="{00000000-0005-0000-0000-0000DD130000}"/>
    <cellStyle name="Comma 2 9 5 3" xfId="5016" xr:uid="{00000000-0005-0000-0000-0000DE130000}"/>
    <cellStyle name="Comma 2 9 5 4" xfId="5017" xr:uid="{00000000-0005-0000-0000-0000DF130000}"/>
    <cellStyle name="Comma 2 90" xfId="5018" xr:uid="{00000000-0005-0000-0000-0000E0130000}"/>
    <cellStyle name="Comma 2 91" xfId="5019" xr:uid="{00000000-0005-0000-0000-0000E1130000}"/>
    <cellStyle name="Comma 2 92" xfId="5020" xr:uid="{00000000-0005-0000-0000-0000E2130000}"/>
    <cellStyle name="Comma 2 93" xfId="5021" xr:uid="{00000000-0005-0000-0000-0000E3130000}"/>
    <cellStyle name="Comma 2 94" xfId="5022" xr:uid="{00000000-0005-0000-0000-0000E4130000}"/>
    <cellStyle name="Comma 2 95" xfId="5023" xr:uid="{00000000-0005-0000-0000-0000E5130000}"/>
    <cellStyle name="Comma 2 96" xfId="5024" xr:uid="{00000000-0005-0000-0000-0000E6130000}"/>
    <cellStyle name="Comma 2 97" xfId="5025" xr:uid="{00000000-0005-0000-0000-0000E7130000}"/>
    <cellStyle name="Comma 2 98" xfId="5026" xr:uid="{00000000-0005-0000-0000-0000E8130000}"/>
    <cellStyle name="Comma 2 99" xfId="5027" xr:uid="{00000000-0005-0000-0000-0000E9130000}"/>
    <cellStyle name="Comma 20" xfId="5028" xr:uid="{00000000-0005-0000-0000-0000EA130000}"/>
    <cellStyle name="Comma 20 10" xfId="5029" xr:uid="{00000000-0005-0000-0000-0000EB130000}"/>
    <cellStyle name="Comma 20 11" xfId="5030" xr:uid="{00000000-0005-0000-0000-0000EC130000}"/>
    <cellStyle name="Comma 20 12" xfId="5031" xr:uid="{00000000-0005-0000-0000-0000ED130000}"/>
    <cellStyle name="Comma 20 2" xfId="5032" xr:uid="{00000000-0005-0000-0000-0000EE130000}"/>
    <cellStyle name="Comma 20 2 2" xfId="5033" xr:uid="{00000000-0005-0000-0000-0000EF130000}"/>
    <cellStyle name="Comma 20 2 3" xfId="5034" xr:uid="{00000000-0005-0000-0000-0000F0130000}"/>
    <cellStyle name="Comma 20 2 4" xfId="5035" xr:uid="{00000000-0005-0000-0000-0000F1130000}"/>
    <cellStyle name="Comma 20 2 5" xfId="5036" xr:uid="{00000000-0005-0000-0000-0000F2130000}"/>
    <cellStyle name="Comma 20 2 6" xfId="5037" xr:uid="{00000000-0005-0000-0000-0000F3130000}"/>
    <cellStyle name="Comma 20 2 7" xfId="5038" xr:uid="{00000000-0005-0000-0000-0000F4130000}"/>
    <cellStyle name="Comma 20 3" xfId="5039" xr:uid="{00000000-0005-0000-0000-0000F5130000}"/>
    <cellStyle name="Comma 20 3 2" xfId="5040" xr:uid="{00000000-0005-0000-0000-0000F6130000}"/>
    <cellStyle name="Comma 20 3 3" xfId="5041" xr:uid="{00000000-0005-0000-0000-0000F7130000}"/>
    <cellStyle name="Comma 20 3 4" xfId="5042" xr:uid="{00000000-0005-0000-0000-0000F8130000}"/>
    <cellStyle name="Comma 20 3 5" xfId="5043" xr:uid="{00000000-0005-0000-0000-0000F9130000}"/>
    <cellStyle name="Comma 20 3 6" xfId="5044" xr:uid="{00000000-0005-0000-0000-0000FA130000}"/>
    <cellStyle name="Comma 20 4" xfId="5045" xr:uid="{00000000-0005-0000-0000-0000FB130000}"/>
    <cellStyle name="Comma 20 4 2" xfId="5046" xr:uid="{00000000-0005-0000-0000-0000FC130000}"/>
    <cellStyle name="Comma 20 4 3" xfId="5047" xr:uid="{00000000-0005-0000-0000-0000FD130000}"/>
    <cellStyle name="Comma 20 4 4" xfId="5048" xr:uid="{00000000-0005-0000-0000-0000FE130000}"/>
    <cellStyle name="Comma 20 4 5" xfId="5049" xr:uid="{00000000-0005-0000-0000-0000FF130000}"/>
    <cellStyle name="Comma 20 4 6" xfId="5050" xr:uid="{00000000-0005-0000-0000-000000140000}"/>
    <cellStyle name="Comma 20 5" xfId="5051" xr:uid="{00000000-0005-0000-0000-000001140000}"/>
    <cellStyle name="Comma 20 5 2" xfId="5052" xr:uid="{00000000-0005-0000-0000-000002140000}"/>
    <cellStyle name="Comma 20 5 3" xfId="5053" xr:uid="{00000000-0005-0000-0000-000003140000}"/>
    <cellStyle name="Comma 20 5 4" xfId="5054" xr:uid="{00000000-0005-0000-0000-000004140000}"/>
    <cellStyle name="Comma 20 5 5" xfId="5055" xr:uid="{00000000-0005-0000-0000-000005140000}"/>
    <cellStyle name="Comma 20 5 6" xfId="5056" xr:uid="{00000000-0005-0000-0000-000006140000}"/>
    <cellStyle name="Comma 20 6" xfId="5057" xr:uid="{00000000-0005-0000-0000-000007140000}"/>
    <cellStyle name="Comma 20 7" xfId="5058" xr:uid="{00000000-0005-0000-0000-000008140000}"/>
    <cellStyle name="Comma 20 8" xfId="5059" xr:uid="{00000000-0005-0000-0000-000009140000}"/>
    <cellStyle name="Comma 20 9" xfId="5060" xr:uid="{00000000-0005-0000-0000-00000A140000}"/>
    <cellStyle name="Comma 21" xfId="5061" xr:uid="{00000000-0005-0000-0000-00000B140000}"/>
    <cellStyle name="Comma 21 2" xfId="5062" xr:uid="{00000000-0005-0000-0000-00000C140000}"/>
    <cellStyle name="Comma 21 2 2" xfId="5063" xr:uid="{00000000-0005-0000-0000-00000D140000}"/>
    <cellStyle name="Comma 21 3" xfId="5064" xr:uid="{00000000-0005-0000-0000-00000E140000}"/>
    <cellStyle name="Comma 22" xfId="5065" xr:uid="{00000000-0005-0000-0000-00000F140000}"/>
    <cellStyle name="Comma 22 2" xfId="5066" xr:uid="{00000000-0005-0000-0000-000010140000}"/>
    <cellStyle name="Comma 22 2 2" xfId="5067" xr:uid="{00000000-0005-0000-0000-000011140000}"/>
    <cellStyle name="Comma 22 3" xfId="5068" xr:uid="{00000000-0005-0000-0000-000012140000}"/>
    <cellStyle name="Comma 23" xfId="5069" xr:uid="{00000000-0005-0000-0000-000013140000}"/>
    <cellStyle name="Comma 23 2" xfId="5070" xr:uid="{00000000-0005-0000-0000-000014140000}"/>
    <cellStyle name="Comma 24" xfId="5071" xr:uid="{00000000-0005-0000-0000-000015140000}"/>
    <cellStyle name="Comma 24 2" xfId="5072" xr:uid="{00000000-0005-0000-0000-000016140000}"/>
    <cellStyle name="Comma 25" xfId="5073" xr:uid="{00000000-0005-0000-0000-000017140000}"/>
    <cellStyle name="Comma 25 2" xfId="5074" xr:uid="{00000000-0005-0000-0000-000018140000}"/>
    <cellStyle name="Comma 26" xfId="5075" xr:uid="{00000000-0005-0000-0000-000019140000}"/>
    <cellStyle name="Comma 26 2" xfId="5076" xr:uid="{00000000-0005-0000-0000-00001A140000}"/>
    <cellStyle name="Comma 26 2 2" xfId="5077" xr:uid="{00000000-0005-0000-0000-00001B140000}"/>
    <cellStyle name="Comma 26 3" xfId="5078" xr:uid="{00000000-0005-0000-0000-00001C140000}"/>
    <cellStyle name="Comma 26 4" xfId="5079" xr:uid="{00000000-0005-0000-0000-00001D140000}"/>
    <cellStyle name="Comma 27" xfId="5080" xr:uid="{00000000-0005-0000-0000-00001E140000}"/>
    <cellStyle name="Comma 27 2" xfId="5081" xr:uid="{00000000-0005-0000-0000-00001F140000}"/>
    <cellStyle name="Comma 27 2 2" xfId="5082" xr:uid="{00000000-0005-0000-0000-000020140000}"/>
    <cellStyle name="Comma 27 3" xfId="5083" xr:uid="{00000000-0005-0000-0000-000021140000}"/>
    <cellStyle name="Comma 27 4" xfId="5084" xr:uid="{00000000-0005-0000-0000-000022140000}"/>
    <cellStyle name="Comma 28" xfId="5085" xr:uid="{00000000-0005-0000-0000-000023140000}"/>
    <cellStyle name="Comma 28 2" xfId="5086" xr:uid="{00000000-0005-0000-0000-000024140000}"/>
    <cellStyle name="Comma 28 2 2" xfId="5087" xr:uid="{00000000-0005-0000-0000-000025140000}"/>
    <cellStyle name="Comma 28 3" xfId="5088" xr:uid="{00000000-0005-0000-0000-000026140000}"/>
    <cellStyle name="Comma 28 4" xfId="5089" xr:uid="{00000000-0005-0000-0000-000027140000}"/>
    <cellStyle name="Comma 29" xfId="5090" xr:uid="{00000000-0005-0000-0000-000028140000}"/>
    <cellStyle name="Comma 29 2" xfId="5091" xr:uid="{00000000-0005-0000-0000-000029140000}"/>
    <cellStyle name="Comma 29 2 2" xfId="5092" xr:uid="{00000000-0005-0000-0000-00002A140000}"/>
    <cellStyle name="Comma 29 3" xfId="5093" xr:uid="{00000000-0005-0000-0000-00002B140000}"/>
    <cellStyle name="Comma 29 4" xfId="5094" xr:uid="{00000000-0005-0000-0000-00002C140000}"/>
    <cellStyle name="Comma 3" xfId="2" xr:uid="{00000000-0005-0000-0000-00002D140000}"/>
    <cellStyle name="Comma 3 10" xfId="5095" xr:uid="{00000000-0005-0000-0000-00002E140000}"/>
    <cellStyle name="Comma 3 10 2" xfId="5096" xr:uid="{00000000-0005-0000-0000-00002F140000}"/>
    <cellStyle name="Comma 3 10 3" xfId="5097" xr:uid="{00000000-0005-0000-0000-000030140000}"/>
    <cellStyle name="Comma 3 10 4" xfId="5098" xr:uid="{00000000-0005-0000-0000-000031140000}"/>
    <cellStyle name="Comma 3 11" xfId="5099" xr:uid="{00000000-0005-0000-0000-000032140000}"/>
    <cellStyle name="Comma 3 11 2" xfId="5100" xr:uid="{00000000-0005-0000-0000-000033140000}"/>
    <cellStyle name="Comma 3 12" xfId="5101" xr:uid="{00000000-0005-0000-0000-000034140000}"/>
    <cellStyle name="Comma 3 12 2" xfId="5102" xr:uid="{00000000-0005-0000-0000-000035140000}"/>
    <cellStyle name="Comma 3 13" xfId="5103" xr:uid="{00000000-0005-0000-0000-000036140000}"/>
    <cellStyle name="Comma 3 13 2" xfId="5104" xr:uid="{00000000-0005-0000-0000-000037140000}"/>
    <cellStyle name="Comma 3 14" xfId="5105" xr:uid="{00000000-0005-0000-0000-000038140000}"/>
    <cellStyle name="Comma 3 14 2" xfId="5106" xr:uid="{00000000-0005-0000-0000-000039140000}"/>
    <cellStyle name="Comma 3 15" xfId="5107" xr:uid="{00000000-0005-0000-0000-00003A140000}"/>
    <cellStyle name="Comma 3 15 2" xfId="5108" xr:uid="{00000000-0005-0000-0000-00003B140000}"/>
    <cellStyle name="Comma 3 16" xfId="5109" xr:uid="{00000000-0005-0000-0000-00003C140000}"/>
    <cellStyle name="Comma 3 16 2" xfId="5110" xr:uid="{00000000-0005-0000-0000-00003D140000}"/>
    <cellStyle name="Comma 3 17" xfId="5111" xr:uid="{00000000-0005-0000-0000-00003E140000}"/>
    <cellStyle name="Comma 3 17 2" xfId="5112" xr:uid="{00000000-0005-0000-0000-00003F140000}"/>
    <cellStyle name="Comma 3 18" xfId="5113" xr:uid="{00000000-0005-0000-0000-000040140000}"/>
    <cellStyle name="Comma 3 18 2" xfId="5114" xr:uid="{00000000-0005-0000-0000-000041140000}"/>
    <cellStyle name="Comma 3 19" xfId="5115" xr:uid="{00000000-0005-0000-0000-000042140000}"/>
    <cellStyle name="Comma 3 19 2" xfId="5116" xr:uid="{00000000-0005-0000-0000-000043140000}"/>
    <cellStyle name="Comma 3 2" xfId="5117" xr:uid="{00000000-0005-0000-0000-000044140000}"/>
    <cellStyle name="Comma 3 2 2" xfId="5118" xr:uid="{00000000-0005-0000-0000-000045140000}"/>
    <cellStyle name="Comma 3 2 2 2" xfId="5119" xr:uid="{00000000-0005-0000-0000-000046140000}"/>
    <cellStyle name="Comma 3 2 2 2 2" xfId="5120" xr:uid="{00000000-0005-0000-0000-000047140000}"/>
    <cellStyle name="Comma 3 2 2 3" xfId="5121" xr:uid="{00000000-0005-0000-0000-000048140000}"/>
    <cellStyle name="Comma 3 2 2 3 2" xfId="5122" xr:uid="{00000000-0005-0000-0000-000049140000}"/>
    <cellStyle name="Comma 3 2 3" xfId="5123" xr:uid="{00000000-0005-0000-0000-00004A140000}"/>
    <cellStyle name="Comma 3 2 3 2" xfId="5124" xr:uid="{00000000-0005-0000-0000-00004B140000}"/>
    <cellStyle name="Comma 3 2 4" xfId="5125" xr:uid="{00000000-0005-0000-0000-00004C140000}"/>
    <cellStyle name="Comma 3 2 5" xfId="5126" xr:uid="{00000000-0005-0000-0000-00004D140000}"/>
    <cellStyle name="Comma 3 2 5 2" xfId="5127" xr:uid="{00000000-0005-0000-0000-00004E140000}"/>
    <cellStyle name="Comma 3 2 5 2 2" xfId="5128" xr:uid="{00000000-0005-0000-0000-00004F140000}"/>
    <cellStyle name="Comma 3 2 5 2 2 2" xfId="5129" xr:uid="{00000000-0005-0000-0000-000050140000}"/>
    <cellStyle name="Comma 3 2 5 2 2 3" xfId="5130" xr:uid="{00000000-0005-0000-0000-000051140000}"/>
    <cellStyle name="Comma 3 2 5 2 2 4" xfId="5131" xr:uid="{00000000-0005-0000-0000-000052140000}"/>
    <cellStyle name="Comma 3 2 5 2 3" xfId="5132" xr:uid="{00000000-0005-0000-0000-000053140000}"/>
    <cellStyle name="Comma 3 2 5 2 4" xfId="5133" xr:uid="{00000000-0005-0000-0000-000054140000}"/>
    <cellStyle name="Comma 3 2 5 2 5" xfId="5134" xr:uid="{00000000-0005-0000-0000-000055140000}"/>
    <cellStyle name="Comma 3 2 5 3" xfId="5135" xr:uid="{00000000-0005-0000-0000-000056140000}"/>
    <cellStyle name="Comma 3 2 5 3 2" xfId="5136" xr:uid="{00000000-0005-0000-0000-000057140000}"/>
    <cellStyle name="Comma 3 2 5 3 3" xfId="5137" xr:uid="{00000000-0005-0000-0000-000058140000}"/>
    <cellStyle name="Comma 3 2 5 3 4" xfId="5138" xr:uid="{00000000-0005-0000-0000-000059140000}"/>
    <cellStyle name="Comma 3 2 5 4" xfId="5139" xr:uid="{00000000-0005-0000-0000-00005A140000}"/>
    <cellStyle name="Comma 3 2 5 5" xfId="5140" xr:uid="{00000000-0005-0000-0000-00005B140000}"/>
    <cellStyle name="Comma 3 2 5 6" xfId="5141" xr:uid="{00000000-0005-0000-0000-00005C140000}"/>
    <cellStyle name="Comma 3 2 6" xfId="5142" xr:uid="{00000000-0005-0000-0000-00005D140000}"/>
    <cellStyle name="Comma 3 20" xfId="5143" xr:uid="{00000000-0005-0000-0000-00005E140000}"/>
    <cellStyle name="Comma 3 20 2" xfId="5144" xr:uid="{00000000-0005-0000-0000-00005F140000}"/>
    <cellStyle name="Comma 3 21" xfId="5145" xr:uid="{00000000-0005-0000-0000-000060140000}"/>
    <cellStyle name="Comma 3 21 2" xfId="5146" xr:uid="{00000000-0005-0000-0000-000061140000}"/>
    <cellStyle name="Comma 3 22" xfId="5147" xr:uid="{00000000-0005-0000-0000-000062140000}"/>
    <cellStyle name="Comma 3 22 2" xfId="5148" xr:uid="{00000000-0005-0000-0000-000063140000}"/>
    <cellStyle name="Comma 3 23" xfId="5149" xr:uid="{00000000-0005-0000-0000-000064140000}"/>
    <cellStyle name="Comma 3 23 2" xfId="5150" xr:uid="{00000000-0005-0000-0000-000065140000}"/>
    <cellStyle name="Comma 3 24" xfId="5151" xr:uid="{00000000-0005-0000-0000-000066140000}"/>
    <cellStyle name="Comma 3 24 2" xfId="5152" xr:uid="{00000000-0005-0000-0000-000067140000}"/>
    <cellStyle name="Comma 3 25" xfId="5153" xr:uid="{00000000-0005-0000-0000-000068140000}"/>
    <cellStyle name="Comma 3 25 2" xfId="5154" xr:uid="{00000000-0005-0000-0000-000069140000}"/>
    <cellStyle name="Comma 3 26" xfId="5155" xr:uid="{00000000-0005-0000-0000-00006A140000}"/>
    <cellStyle name="Comma 3 26 2" xfId="5156" xr:uid="{00000000-0005-0000-0000-00006B140000}"/>
    <cellStyle name="Comma 3 27" xfId="5157" xr:uid="{00000000-0005-0000-0000-00006C140000}"/>
    <cellStyle name="Comma 3 27 2" xfId="5158" xr:uid="{00000000-0005-0000-0000-00006D140000}"/>
    <cellStyle name="Comma 3 28" xfId="5159" xr:uid="{00000000-0005-0000-0000-00006E140000}"/>
    <cellStyle name="Comma 3 28 2" xfId="5160" xr:uid="{00000000-0005-0000-0000-00006F140000}"/>
    <cellStyle name="Comma 3 29" xfId="5161" xr:uid="{00000000-0005-0000-0000-000070140000}"/>
    <cellStyle name="Comma 3 29 2" xfId="5162" xr:uid="{00000000-0005-0000-0000-000071140000}"/>
    <cellStyle name="Comma 3 3" xfId="5163" xr:uid="{00000000-0005-0000-0000-000072140000}"/>
    <cellStyle name="Comma 3 3 2" xfId="5164" xr:uid="{00000000-0005-0000-0000-000073140000}"/>
    <cellStyle name="Comma 3 3 3" xfId="5165" xr:uid="{00000000-0005-0000-0000-000074140000}"/>
    <cellStyle name="Comma 3 3 4" xfId="5166" xr:uid="{00000000-0005-0000-0000-000075140000}"/>
    <cellStyle name="Comma 3 30" xfId="5167" xr:uid="{00000000-0005-0000-0000-000076140000}"/>
    <cellStyle name="Comma 3 30 2" xfId="5168" xr:uid="{00000000-0005-0000-0000-000077140000}"/>
    <cellStyle name="Comma 3 31" xfId="5169" xr:uid="{00000000-0005-0000-0000-000078140000}"/>
    <cellStyle name="Comma 3 31 2" xfId="5170" xr:uid="{00000000-0005-0000-0000-000079140000}"/>
    <cellStyle name="Comma 3 32" xfId="5171" xr:uid="{00000000-0005-0000-0000-00007A140000}"/>
    <cellStyle name="Comma 3 32 2" xfId="5172" xr:uid="{00000000-0005-0000-0000-00007B140000}"/>
    <cellStyle name="Comma 3 33" xfId="5173" xr:uid="{00000000-0005-0000-0000-00007C140000}"/>
    <cellStyle name="Comma 3 33 2" xfId="5174" xr:uid="{00000000-0005-0000-0000-00007D140000}"/>
    <cellStyle name="Comma 3 34" xfId="5175" xr:uid="{00000000-0005-0000-0000-00007E140000}"/>
    <cellStyle name="Comma 3 34 2" xfId="5176" xr:uid="{00000000-0005-0000-0000-00007F140000}"/>
    <cellStyle name="Comma 3 35" xfId="5177" xr:uid="{00000000-0005-0000-0000-000080140000}"/>
    <cellStyle name="Comma 3 35 2" xfId="5178" xr:uid="{00000000-0005-0000-0000-000081140000}"/>
    <cellStyle name="Comma 3 36" xfId="5179" xr:uid="{00000000-0005-0000-0000-000082140000}"/>
    <cellStyle name="Comma 3 36 2" xfId="5180" xr:uid="{00000000-0005-0000-0000-000083140000}"/>
    <cellStyle name="Comma 3 37" xfId="5181" xr:uid="{00000000-0005-0000-0000-000084140000}"/>
    <cellStyle name="Comma 3 37 2" xfId="5182" xr:uid="{00000000-0005-0000-0000-000085140000}"/>
    <cellStyle name="Comma 3 38" xfId="5183" xr:uid="{00000000-0005-0000-0000-000086140000}"/>
    <cellStyle name="Comma 3 38 2" xfId="5184" xr:uid="{00000000-0005-0000-0000-000087140000}"/>
    <cellStyle name="Comma 3 39" xfId="5185" xr:uid="{00000000-0005-0000-0000-000088140000}"/>
    <cellStyle name="Comma 3 39 2" xfId="5186" xr:uid="{00000000-0005-0000-0000-000089140000}"/>
    <cellStyle name="Comma 3 4" xfId="5187" xr:uid="{00000000-0005-0000-0000-00008A140000}"/>
    <cellStyle name="Comma 3 4 2" xfId="5188" xr:uid="{00000000-0005-0000-0000-00008B140000}"/>
    <cellStyle name="Comma 3 4 3" xfId="5189" xr:uid="{00000000-0005-0000-0000-00008C140000}"/>
    <cellStyle name="Comma 3 40" xfId="5190" xr:uid="{00000000-0005-0000-0000-00008D140000}"/>
    <cellStyle name="Comma 3 40 2" xfId="5191" xr:uid="{00000000-0005-0000-0000-00008E140000}"/>
    <cellStyle name="Comma 3 41" xfId="5192" xr:uid="{00000000-0005-0000-0000-00008F140000}"/>
    <cellStyle name="Comma 3 41 2" xfId="5193" xr:uid="{00000000-0005-0000-0000-000090140000}"/>
    <cellStyle name="Comma 3 42" xfId="5194" xr:uid="{00000000-0005-0000-0000-000091140000}"/>
    <cellStyle name="Comma 3 42 2" xfId="5195" xr:uid="{00000000-0005-0000-0000-000092140000}"/>
    <cellStyle name="Comma 3 43" xfId="5196" xr:uid="{00000000-0005-0000-0000-000093140000}"/>
    <cellStyle name="Comma 3 43 2" xfId="5197" xr:uid="{00000000-0005-0000-0000-000094140000}"/>
    <cellStyle name="Comma 3 44" xfId="5198" xr:uid="{00000000-0005-0000-0000-000095140000}"/>
    <cellStyle name="Comma 3 44 2" xfId="5199" xr:uid="{00000000-0005-0000-0000-000096140000}"/>
    <cellStyle name="Comma 3 45" xfId="5200" xr:uid="{00000000-0005-0000-0000-000097140000}"/>
    <cellStyle name="Comma 3 45 2" xfId="5201" xr:uid="{00000000-0005-0000-0000-000098140000}"/>
    <cellStyle name="Comma 3 46" xfId="5202" xr:uid="{00000000-0005-0000-0000-000099140000}"/>
    <cellStyle name="Comma 3 46 2" xfId="5203" xr:uid="{00000000-0005-0000-0000-00009A140000}"/>
    <cellStyle name="Comma 3 47" xfId="5204" xr:uid="{00000000-0005-0000-0000-00009B140000}"/>
    <cellStyle name="Comma 3 47 2" xfId="5205" xr:uid="{00000000-0005-0000-0000-00009C140000}"/>
    <cellStyle name="Comma 3 48" xfId="5206" xr:uid="{00000000-0005-0000-0000-00009D140000}"/>
    <cellStyle name="Comma 3 48 2" xfId="5207" xr:uid="{00000000-0005-0000-0000-00009E140000}"/>
    <cellStyle name="Comma 3 49" xfId="5208" xr:uid="{00000000-0005-0000-0000-00009F140000}"/>
    <cellStyle name="Comma 3 49 2" xfId="5209" xr:uid="{00000000-0005-0000-0000-0000A0140000}"/>
    <cellStyle name="Comma 3 5" xfId="5210" xr:uid="{00000000-0005-0000-0000-0000A1140000}"/>
    <cellStyle name="Comma 3 5 2" xfId="5211" xr:uid="{00000000-0005-0000-0000-0000A2140000}"/>
    <cellStyle name="Comma 3 5 3" xfId="5212" xr:uid="{00000000-0005-0000-0000-0000A3140000}"/>
    <cellStyle name="Comma 3 50" xfId="5213" xr:uid="{00000000-0005-0000-0000-0000A4140000}"/>
    <cellStyle name="Comma 3 50 2" xfId="5214" xr:uid="{00000000-0005-0000-0000-0000A5140000}"/>
    <cellStyle name="Comma 3 51" xfId="5215" xr:uid="{00000000-0005-0000-0000-0000A6140000}"/>
    <cellStyle name="Comma 3 51 2" xfId="5216" xr:uid="{00000000-0005-0000-0000-0000A7140000}"/>
    <cellStyle name="Comma 3 51 2 2" xfId="5217" xr:uid="{00000000-0005-0000-0000-0000A8140000}"/>
    <cellStyle name="Comma 3 52" xfId="5218" xr:uid="{00000000-0005-0000-0000-0000A9140000}"/>
    <cellStyle name="Comma 3 52 2" xfId="5219" xr:uid="{00000000-0005-0000-0000-0000AA140000}"/>
    <cellStyle name="Comma 3 52 2 2" xfId="5220" xr:uid="{00000000-0005-0000-0000-0000AB140000}"/>
    <cellStyle name="Comma 3 52 2 2 2" xfId="5221" xr:uid="{00000000-0005-0000-0000-0000AC140000}"/>
    <cellStyle name="Comma 3 52 2 2 2 2" xfId="5222" xr:uid="{00000000-0005-0000-0000-0000AD140000}"/>
    <cellStyle name="Comma 3 52 2 2 2 3" xfId="5223" xr:uid="{00000000-0005-0000-0000-0000AE140000}"/>
    <cellStyle name="Comma 3 52 2 2 2 4" xfId="5224" xr:uid="{00000000-0005-0000-0000-0000AF140000}"/>
    <cellStyle name="Comma 3 52 2 2 3" xfId="5225" xr:uid="{00000000-0005-0000-0000-0000B0140000}"/>
    <cellStyle name="Comma 3 52 2 2 4" xfId="5226" xr:uid="{00000000-0005-0000-0000-0000B1140000}"/>
    <cellStyle name="Comma 3 52 2 2 5" xfId="5227" xr:uid="{00000000-0005-0000-0000-0000B2140000}"/>
    <cellStyle name="Comma 3 52 2 3" xfId="5228" xr:uid="{00000000-0005-0000-0000-0000B3140000}"/>
    <cellStyle name="Comma 3 52 2 4" xfId="5229" xr:uid="{00000000-0005-0000-0000-0000B4140000}"/>
    <cellStyle name="Comma 3 52 2 4 2" xfId="5230" xr:uid="{00000000-0005-0000-0000-0000B5140000}"/>
    <cellStyle name="Comma 3 52 2 4 3" xfId="5231" xr:uid="{00000000-0005-0000-0000-0000B6140000}"/>
    <cellStyle name="Comma 3 52 2 4 4" xfId="5232" xr:uid="{00000000-0005-0000-0000-0000B7140000}"/>
    <cellStyle name="Comma 3 52 2 5" xfId="5233" xr:uid="{00000000-0005-0000-0000-0000B8140000}"/>
    <cellStyle name="Comma 3 52 2 6" xfId="5234" xr:uid="{00000000-0005-0000-0000-0000B9140000}"/>
    <cellStyle name="Comma 3 52 2 7" xfId="5235" xr:uid="{00000000-0005-0000-0000-0000BA140000}"/>
    <cellStyle name="Comma 3 53" xfId="5236" xr:uid="{00000000-0005-0000-0000-0000BB140000}"/>
    <cellStyle name="Comma 3 53 2" xfId="5237" xr:uid="{00000000-0005-0000-0000-0000BC140000}"/>
    <cellStyle name="Comma 3 54" xfId="5238" xr:uid="{00000000-0005-0000-0000-0000BD140000}"/>
    <cellStyle name="Comma 3 54 2" xfId="5239" xr:uid="{00000000-0005-0000-0000-0000BE140000}"/>
    <cellStyle name="Comma 3 55" xfId="5240" xr:uid="{00000000-0005-0000-0000-0000BF140000}"/>
    <cellStyle name="Comma 3 55 2" xfId="5241" xr:uid="{00000000-0005-0000-0000-0000C0140000}"/>
    <cellStyle name="Comma 3 56" xfId="5242" xr:uid="{00000000-0005-0000-0000-0000C1140000}"/>
    <cellStyle name="Comma 3 56 2" xfId="5243" xr:uid="{00000000-0005-0000-0000-0000C2140000}"/>
    <cellStyle name="Comma 3 57" xfId="5244" xr:uid="{00000000-0005-0000-0000-0000C3140000}"/>
    <cellStyle name="Comma 3 57 2" xfId="5245" xr:uid="{00000000-0005-0000-0000-0000C4140000}"/>
    <cellStyle name="Comma 3 58" xfId="5246" xr:uid="{00000000-0005-0000-0000-0000C5140000}"/>
    <cellStyle name="Comma 3 58 2" xfId="5247" xr:uid="{00000000-0005-0000-0000-0000C6140000}"/>
    <cellStyle name="Comma 3 59" xfId="5248" xr:uid="{00000000-0005-0000-0000-0000C7140000}"/>
    <cellStyle name="Comma 3 59 2" xfId="5249" xr:uid="{00000000-0005-0000-0000-0000C8140000}"/>
    <cellStyle name="Comma 3 6" xfId="5250" xr:uid="{00000000-0005-0000-0000-0000C9140000}"/>
    <cellStyle name="Comma 3 6 2" xfId="5251" xr:uid="{00000000-0005-0000-0000-0000CA140000}"/>
    <cellStyle name="Comma 3 6 3" xfId="5252" xr:uid="{00000000-0005-0000-0000-0000CB140000}"/>
    <cellStyle name="Comma 3 60" xfId="5253" xr:uid="{00000000-0005-0000-0000-0000CC140000}"/>
    <cellStyle name="Comma 3 60 2" xfId="5254" xr:uid="{00000000-0005-0000-0000-0000CD140000}"/>
    <cellStyle name="Comma 3 61" xfId="5255" xr:uid="{00000000-0005-0000-0000-0000CE140000}"/>
    <cellStyle name="Comma 3 61 2" xfId="5256" xr:uid="{00000000-0005-0000-0000-0000CF140000}"/>
    <cellStyle name="Comma 3 62" xfId="5257" xr:uid="{00000000-0005-0000-0000-0000D0140000}"/>
    <cellStyle name="Comma 3 62 2" xfId="5258" xr:uid="{00000000-0005-0000-0000-0000D1140000}"/>
    <cellStyle name="Comma 3 63" xfId="5259" xr:uid="{00000000-0005-0000-0000-0000D2140000}"/>
    <cellStyle name="Comma 3 63 2" xfId="5260" xr:uid="{00000000-0005-0000-0000-0000D3140000}"/>
    <cellStyle name="Comma 3 64" xfId="5261" xr:uid="{00000000-0005-0000-0000-0000D4140000}"/>
    <cellStyle name="Comma 3 64 2" xfId="5262" xr:uid="{00000000-0005-0000-0000-0000D5140000}"/>
    <cellStyle name="Comma 3 65" xfId="5263" xr:uid="{00000000-0005-0000-0000-0000D6140000}"/>
    <cellStyle name="Comma 3 65 2" xfId="5264" xr:uid="{00000000-0005-0000-0000-0000D7140000}"/>
    <cellStyle name="Comma 3 66" xfId="5265" xr:uid="{00000000-0005-0000-0000-0000D8140000}"/>
    <cellStyle name="Comma 3 66 2" xfId="5266" xr:uid="{00000000-0005-0000-0000-0000D9140000}"/>
    <cellStyle name="Comma 3 67" xfId="5267" xr:uid="{00000000-0005-0000-0000-0000DA140000}"/>
    <cellStyle name="Comma 3 67 2" xfId="5268" xr:uid="{00000000-0005-0000-0000-0000DB140000}"/>
    <cellStyle name="Comma 3 68" xfId="5269" xr:uid="{00000000-0005-0000-0000-0000DC140000}"/>
    <cellStyle name="Comma 3 68 2" xfId="5270" xr:uid="{00000000-0005-0000-0000-0000DD140000}"/>
    <cellStyle name="Comma 3 69" xfId="5271" xr:uid="{00000000-0005-0000-0000-0000DE140000}"/>
    <cellStyle name="Comma 3 69 2" xfId="5272" xr:uid="{00000000-0005-0000-0000-0000DF140000}"/>
    <cellStyle name="Comma 3 7" xfId="5273" xr:uid="{00000000-0005-0000-0000-0000E0140000}"/>
    <cellStyle name="Comma 3 7 2" xfId="5274" xr:uid="{00000000-0005-0000-0000-0000E1140000}"/>
    <cellStyle name="Comma 3 7 3" xfId="5275" xr:uid="{00000000-0005-0000-0000-0000E2140000}"/>
    <cellStyle name="Comma 3 7 4" xfId="5276" xr:uid="{00000000-0005-0000-0000-0000E3140000}"/>
    <cellStyle name="Comma 3 70" xfId="5277" xr:uid="{00000000-0005-0000-0000-0000E4140000}"/>
    <cellStyle name="Comma 3 70 2" xfId="5278" xr:uid="{00000000-0005-0000-0000-0000E5140000}"/>
    <cellStyle name="Comma 3 71" xfId="5279" xr:uid="{00000000-0005-0000-0000-0000E6140000}"/>
    <cellStyle name="Comma 3 71 2" xfId="5280" xr:uid="{00000000-0005-0000-0000-0000E7140000}"/>
    <cellStyle name="Comma 3 72" xfId="5281" xr:uid="{00000000-0005-0000-0000-0000E8140000}"/>
    <cellStyle name="Comma 3 72 2" xfId="5282" xr:uid="{00000000-0005-0000-0000-0000E9140000}"/>
    <cellStyle name="Comma 3 73" xfId="5283" xr:uid="{00000000-0005-0000-0000-0000EA140000}"/>
    <cellStyle name="Comma 3 73 2" xfId="5284" xr:uid="{00000000-0005-0000-0000-0000EB140000}"/>
    <cellStyle name="Comma 3 74" xfId="5285" xr:uid="{00000000-0005-0000-0000-0000EC140000}"/>
    <cellStyle name="Comma 3 74 2" xfId="5286" xr:uid="{00000000-0005-0000-0000-0000ED140000}"/>
    <cellStyle name="Comma 3 75" xfId="5287" xr:uid="{00000000-0005-0000-0000-0000EE140000}"/>
    <cellStyle name="Comma 3 75 2" xfId="5288" xr:uid="{00000000-0005-0000-0000-0000EF140000}"/>
    <cellStyle name="Comma 3 76" xfId="5289" xr:uid="{00000000-0005-0000-0000-0000F0140000}"/>
    <cellStyle name="Comma 3 76 2" xfId="5290" xr:uid="{00000000-0005-0000-0000-0000F1140000}"/>
    <cellStyle name="Comma 3 77" xfId="5291" xr:uid="{00000000-0005-0000-0000-0000F2140000}"/>
    <cellStyle name="Comma 3 77 2" xfId="5292" xr:uid="{00000000-0005-0000-0000-0000F3140000}"/>
    <cellStyle name="Comma 3 78" xfId="5293" xr:uid="{00000000-0005-0000-0000-0000F4140000}"/>
    <cellStyle name="Comma 3 78 2" xfId="5294" xr:uid="{00000000-0005-0000-0000-0000F5140000}"/>
    <cellStyle name="Comma 3 79" xfId="5295" xr:uid="{00000000-0005-0000-0000-0000F6140000}"/>
    <cellStyle name="Comma 3 79 2" xfId="5296" xr:uid="{00000000-0005-0000-0000-0000F7140000}"/>
    <cellStyle name="Comma 3 8" xfId="5297" xr:uid="{00000000-0005-0000-0000-0000F8140000}"/>
    <cellStyle name="Comma 3 8 2" xfId="5298" xr:uid="{00000000-0005-0000-0000-0000F9140000}"/>
    <cellStyle name="Comma 3 8 3" xfId="5299" xr:uid="{00000000-0005-0000-0000-0000FA140000}"/>
    <cellStyle name="Comma 3 8 4" xfId="5300" xr:uid="{00000000-0005-0000-0000-0000FB140000}"/>
    <cellStyle name="Comma 3 80" xfId="5301" xr:uid="{00000000-0005-0000-0000-0000FC140000}"/>
    <cellStyle name="Comma 3 80 2" xfId="5302" xr:uid="{00000000-0005-0000-0000-0000FD140000}"/>
    <cellStyle name="Comma 3 81" xfId="5303" xr:uid="{00000000-0005-0000-0000-0000FE140000}"/>
    <cellStyle name="Comma 3 81 2" xfId="5304" xr:uid="{00000000-0005-0000-0000-0000FF140000}"/>
    <cellStyle name="Comma 3 82" xfId="5305" xr:uid="{00000000-0005-0000-0000-000000150000}"/>
    <cellStyle name="Comma 3 82 2" xfId="5306" xr:uid="{00000000-0005-0000-0000-000001150000}"/>
    <cellStyle name="Comma 3 83" xfId="5307" xr:uid="{00000000-0005-0000-0000-000002150000}"/>
    <cellStyle name="Comma 3 84" xfId="5308" xr:uid="{00000000-0005-0000-0000-000003150000}"/>
    <cellStyle name="Comma 3 9" xfId="5309" xr:uid="{00000000-0005-0000-0000-000004150000}"/>
    <cellStyle name="Comma 3 9 2" xfId="5310" xr:uid="{00000000-0005-0000-0000-000005150000}"/>
    <cellStyle name="Comma 3 9 2 2" xfId="5311" xr:uid="{00000000-0005-0000-0000-000006150000}"/>
    <cellStyle name="Comma 30" xfId="5312" xr:uid="{00000000-0005-0000-0000-000007150000}"/>
    <cellStyle name="Comma 30 2" xfId="5313" xr:uid="{00000000-0005-0000-0000-000008150000}"/>
    <cellStyle name="Comma 31" xfId="5314" xr:uid="{00000000-0005-0000-0000-000009150000}"/>
    <cellStyle name="Comma 31 2" xfId="5315" xr:uid="{00000000-0005-0000-0000-00000A150000}"/>
    <cellStyle name="Comma 31 2 2" xfId="5316" xr:uid="{00000000-0005-0000-0000-00000B150000}"/>
    <cellStyle name="Comma 31 3" xfId="5317" xr:uid="{00000000-0005-0000-0000-00000C150000}"/>
    <cellStyle name="Comma 32" xfId="5318" xr:uid="{00000000-0005-0000-0000-00000D150000}"/>
    <cellStyle name="Comma 32 2" xfId="5319" xr:uid="{00000000-0005-0000-0000-00000E150000}"/>
    <cellStyle name="Comma 33" xfId="5320" xr:uid="{00000000-0005-0000-0000-00000F150000}"/>
    <cellStyle name="Comma 33 2" xfId="5321" xr:uid="{00000000-0005-0000-0000-000010150000}"/>
    <cellStyle name="Comma 34" xfId="5322" xr:uid="{00000000-0005-0000-0000-000011150000}"/>
    <cellStyle name="Comma 34 10" xfId="5323" xr:uid="{00000000-0005-0000-0000-000012150000}"/>
    <cellStyle name="Comma 34 2" xfId="5324" xr:uid="{00000000-0005-0000-0000-000013150000}"/>
    <cellStyle name="Comma 34 2 2" xfId="5325" xr:uid="{00000000-0005-0000-0000-000014150000}"/>
    <cellStyle name="Comma 34 2 2 2" xfId="5326" xr:uid="{00000000-0005-0000-0000-000015150000}"/>
    <cellStyle name="Comma 34 2 2 2 2" xfId="5327" xr:uid="{00000000-0005-0000-0000-000016150000}"/>
    <cellStyle name="Comma 34 2 2 2 2 2" xfId="5328" xr:uid="{00000000-0005-0000-0000-000017150000}"/>
    <cellStyle name="Comma 34 2 2 2 2 3" xfId="5329" xr:uid="{00000000-0005-0000-0000-000018150000}"/>
    <cellStyle name="Comma 34 2 2 2 2 4" xfId="5330" xr:uid="{00000000-0005-0000-0000-000019150000}"/>
    <cellStyle name="Comma 34 2 2 2 3" xfId="5331" xr:uid="{00000000-0005-0000-0000-00001A150000}"/>
    <cellStyle name="Comma 34 2 2 2 4" xfId="5332" xr:uid="{00000000-0005-0000-0000-00001B150000}"/>
    <cellStyle name="Comma 34 2 2 2 5" xfId="5333" xr:uid="{00000000-0005-0000-0000-00001C150000}"/>
    <cellStyle name="Comma 34 2 2 3" xfId="5334" xr:uid="{00000000-0005-0000-0000-00001D150000}"/>
    <cellStyle name="Comma 34 2 2 4" xfId="5335" xr:uid="{00000000-0005-0000-0000-00001E150000}"/>
    <cellStyle name="Comma 34 2 2 4 2" xfId="5336" xr:uid="{00000000-0005-0000-0000-00001F150000}"/>
    <cellStyle name="Comma 34 2 2 4 3" xfId="5337" xr:uid="{00000000-0005-0000-0000-000020150000}"/>
    <cellStyle name="Comma 34 2 2 4 4" xfId="5338" xr:uid="{00000000-0005-0000-0000-000021150000}"/>
    <cellStyle name="Comma 34 2 2 5" xfId="5339" xr:uid="{00000000-0005-0000-0000-000022150000}"/>
    <cellStyle name="Comma 34 2 2 6" xfId="5340" xr:uid="{00000000-0005-0000-0000-000023150000}"/>
    <cellStyle name="Comma 34 2 2 7" xfId="5341" xr:uid="{00000000-0005-0000-0000-000024150000}"/>
    <cellStyle name="Comma 34 2 3" xfId="5342" xr:uid="{00000000-0005-0000-0000-000025150000}"/>
    <cellStyle name="Comma 34 2 3 2" xfId="5343" xr:uid="{00000000-0005-0000-0000-000026150000}"/>
    <cellStyle name="Comma 34 2 3 2 2" xfId="5344" xr:uid="{00000000-0005-0000-0000-000027150000}"/>
    <cellStyle name="Comma 34 2 3 2 2 2" xfId="5345" xr:uid="{00000000-0005-0000-0000-000028150000}"/>
    <cellStyle name="Comma 34 2 3 2 2 3" xfId="5346" xr:uid="{00000000-0005-0000-0000-000029150000}"/>
    <cellStyle name="Comma 34 2 3 2 2 4" xfId="5347" xr:uid="{00000000-0005-0000-0000-00002A150000}"/>
    <cellStyle name="Comma 34 2 3 2 3" xfId="5348" xr:uid="{00000000-0005-0000-0000-00002B150000}"/>
    <cellStyle name="Comma 34 2 3 2 4" xfId="5349" xr:uid="{00000000-0005-0000-0000-00002C150000}"/>
    <cellStyle name="Comma 34 2 3 2 5" xfId="5350" xr:uid="{00000000-0005-0000-0000-00002D150000}"/>
    <cellStyle name="Comma 34 2 3 3" xfId="5351" xr:uid="{00000000-0005-0000-0000-00002E150000}"/>
    <cellStyle name="Comma 34 2 3 3 2" xfId="5352" xr:uid="{00000000-0005-0000-0000-00002F150000}"/>
    <cellStyle name="Comma 34 2 3 3 3" xfId="5353" xr:uid="{00000000-0005-0000-0000-000030150000}"/>
    <cellStyle name="Comma 34 2 3 3 4" xfId="5354" xr:uid="{00000000-0005-0000-0000-000031150000}"/>
    <cellStyle name="Comma 34 2 3 4" xfId="5355" xr:uid="{00000000-0005-0000-0000-000032150000}"/>
    <cellStyle name="Comma 34 2 3 5" xfId="5356" xr:uid="{00000000-0005-0000-0000-000033150000}"/>
    <cellStyle name="Comma 34 2 3 6" xfId="5357" xr:uid="{00000000-0005-0000-0000-000034150000}"/>
    <cellStyle name="Comma 34 2 4" xfId="5358" xr:uid="{00000000-0005-0000-0000-000035150000}"/>
    <cellStyle name="Comma 34 2 4 2" xfId="5359" xr:uid="{00000000-0005-0000-0000-000036150000}"/>
    <cellStyle name="Comma 34 2 4 2 2" xfId="5360" xr:uid="{00000000-0005-0000-0000-000037150000}"/>
    <cellStyle name="Comma 34 2 4 2 3" xfId="5361" xr:uid="{00000000-0005-0000-0000-000038150000}"/>
    <cellStyle name="Comma 34 2 4 2 4" xfId="5362" xr:uid="{00000000-0005-0000-0000-000039150000}"/>
    <cellStyle name="Comma 34 2 4 3" xfId="5363" xr:uid="{00000000-0005-0000-0000-00003A150000}"/>
    <cellStyle name="Comma 34 2 4 4" xfId="5364" xr:uid="{00000000-0005-0000-0000-00003B150000}"/>
    <cellStyle name="Comma 34 2 4 5" xfId="5365" xr:uid="{00000000-0005-0000-0000-00003C150000}"/>
    <cellStyle name="Comma 34 2 5" xfId="5366" xr:uid="{00000000-0005-0000-0000-00003D150000}"/>
    <cellStyle name="Comma 34 2 6" xfId="5367" xr:uid="{00000000-0005-0000-0000-00003E150000}"/>
    <cellStyle name="Comma 34 2 6 2" xfId="5368" xr:uid="{00000000-0005-0000-0000-00003F150000}"/>
    <cellStyle name="Comma 34 2 6 3" xfId="5369" xr:uid="{00000000-0005-0000-0000-000040150000}"/>
    <cellStyle name="Comma 34 2 6 4" xfId="5370" xr:uid="{00000000-0005-0000-0000-000041150000}"/>
    <cellStyle name="Comma 34 2 7" xfId="5371" xr:uid="{00000000-0005-0000-0000-000042150000}"/>
    <cellStyle name="Comma 34 2 8" xfId="5372" xr:uid="{00000000-0005-0000-0000-000043150000}"/>
    <cellStyle name="Comma 34 2 9" xfId="5373" xr:uid="{00000000-0005-0000-0000-000044150000}"/>
    <cellStyle name="Comma 34 3" xfId="5374" xr:uid="{00000000-0005-0000-0000-000045150000}"/>
    <cellStyle name="Comma 34 3 2" xfId="5375" xr:uid="{00000000-0005-0000-0000-000046150000}"/>
    <cellStyle name="Comma 34 3 2 2" xfId="5376" xr:uid="{00000000-0005-0000-0000-000047150000}"/>
    <cellStyle name="Comma 34 3 2 2 2" xfId="5377" xr:uid="{00000000-0005-0000-0000-000048150000}"/>
    <cellStyle name="Comma 34 3 2 2 3" xfId="5378" xr:uid="{00000000-0005-0000-0000-000049150000}"/>
    <cellStyle name="Comma 34 3 2 2 4" xfId="5379" xr:uid="{00000000-0005-0000-0000-00004A150000}"/>
    <cellStyle name="Comma 34 3 2 3" xfId="5380" xr:uid="{00000000-0005-0000-0000-00004B150000}"/>
    <cellStyle name="Comma 34 3 2 4" xfId="5381" xr:uid="{00000000-0005-0000-0000-00004C150000}"/>
    <cellStyle name="Comma 34 3 2 5" xfId="5382" xr:uid="{00000000-0005-0000-0000-00004D150000}"/>
    <cellStyle name="Comma 34 3 3" xfId="5383" xr:uid="{00000000-0005-0000-0000-00004E150000}"/>
    <cellStyle name="Comma 34 3 4" xfId="5384" xr:uid="{00000000-0005-0000-0000-00004F150000}"/>
    <cellStyle name="Comma 34 3 4 2" xfId="5385" xr:uid="{00000000-0005-0000-0000-000050150000}"/>
    <cellStyle name="Comma 34 3 4 3" xfId="5386" xr:uid="{00000000-0005-0000-0000-000051150000}"/>
    <cellStyle name="Comma 34 3 4 4" xfId="5387" xr:uid="{00000000-0005-0000-0000-000052150000}"/>
    <cellStyle name="Comma 34 3 5" xfId="5388" xr:uid="{00000000-0005-0000-0000-000053150000}"/>
    <cellStyle name="Comma 34 3 6" xfId="5389" xr:uid="{00000000-0005-0000-0000-000054150000}"/>
    <cellStyle name="Comma 34 3 7" xfId="5390" xr:uid="{00000000-0005-0000-0000-000055150000}"/>
    <cellStyle name="Comma 34 4" xfId="5391" xr:uid="{00000000-0005-0000-0000-000056150000}"/>
    <cellStyle name="Comma 34 4 2" xfId="5392" xr:uid="{00000000-0005-0000-0000-000057150000}"/>
    <cellStyle name="Comma 34 4 2 2" xfId="5393" xr:uid="{00000000-0005-0000-0000-000058150000}"/>
    <cellStyle name="Comma 34 4 2 2 2" xfId="5394" xr:uid="{00000000-0005-0000-0000-000059150000}"/>
    <cellStyle name="Comma 34 4 2 2 3" xfId="5395" xr:uid="{00000000-0005-0000-0000-00005A150000}"/>
    <cellStyle name="Comma 34 4 2 2 4" xfId="5396" xr:uid="{00000000-0005-0000-0000-00005B150000}"/>
    <cellStyle name="Comma 34 4 2 3" xfId="5397" xr:uid="{00000000-0005-0000-0000-00005C150000}"/>
    <cellStyle name="Comma 34 4 2 4" xfId="5398" xr:uid="{00000000-0005-0000-0000-00005D150000}"/>
    <cellStyle name="Comma 34 4 2 5" xfId="5399" xr:uid="{00000000-0005-0000-0000-00005E150000}"/>
    <cellStyle name="Comma 34 4 3" xfId="5400" xr:uid="{00000000-0005-0000-0000-00005F150000}"/>
    <cellStyle name="Comma 34 4 3 2" xfId="5401" xr:uid="{00000000-0005-0000-0000-000060150000}"/>
    <cellStyle name="Comma 34 4 3 3" xfId="5402" xr:uid="{00000000-0005-0000-0000-000061150000}"/>
    <cellStyle name="Comma 34 4 3 4" xfId="5403" xr:uid="{00000000-0005-0000-0000-000062150000}"/>
    <cellStyle name="Comma 34 4 4" xfId="5404" xr:uid="{00000000-0005-0000-0000-000063150000}"/>
    <cellStyle name="Comma 34 4 5" xfId="5405" xr:uid="{00000000-0005-0000-0000-000064150000}"/>
    <cellStyle name="Comma 34 4 6" xfId="5406" xr:uid="{00000000-0005-0000-0000-000065150000}"/>
    <cellStyle name="Comma 34 5" xfId="5407" xr:uid="{00000000-0005-0000-0000-000066150000}"/>
    <cellStyle name="Comma 34 6" xfId="5408" xr:uid="{00000000-0005-0000-0000-000067150000}"/>
    <cellStyle name="Comma 34 6 2" xfId="5409" xr:uid="{00000000-0005-0000-0000-000068150000}"/>
    <cellStyle name="Comma 34 6 2 2" xfId="5410" xr:uid="{00000000-0005-0000-0000-000069150000}"/>
    <cellStyle name="Comma 34 6 2 3" xfId="5411" xr:uid="{00000000-0005-0000-0000-00006A150000}"/>
    <cellStyle name="Comma 34 6 2 4" xfId="5412" xr:uid="{00000000-0005-0000-0000-00006B150000}"/>
    <cellStyle name="Comma 34 6 3" xfId="5413" xr:uid="{00000000-0005-0000-0000-00006C150000}"/>
    <cellStyle name="Comma 34 6 4" xfId="5414" xr:uid="{00000000-0005-0000-0000-00006D150000}"/>
    <cellStyle name="Comma 34 6 5" xfId="5415" xr:uid="{00000000-0005-0000-0000-00006E150000}"/>
    <cellStyle name="Comma 34 7" xfId="5416" xr:uid="{00000000-0005-0000-0000-00006F150000}"/>
    <cellStyle name="Comma 34 7 2" xfId="5417" xr:uid="{00000000-0005-0000-0000-000070150000}"/>
    <cellStyle name="Comma 34 7 3" xfId="5418" xr:uid="{00000000-0005-0000-0000-000071150000}"/>
    <cellStyle name="Comma 34 7 4" xfId="5419" xr:uid="{00000000-0005-0000-0000-000072150000}"/>
    <cellStyle name="Comma 34 8" xfId="5420" xr:uid="{00000000-0005-0000-0000-000073150000}"/>
    <cellStyle name="Comma 34 9" xfId="5421" xr:uid="{00000000-0005-0000-0000-000074150000}"/>
    <cellStyle name="Comma 35" xfId="5422" xr:uid="{00000000-0005-0000-0000-000075150000}"/>
    <cellStyle name="Comma 35 2" xfId="5423" xr:uid="{00000000-0005-0000-0000-000076150000}"/>
    <cellStyle name="Comma 35 2 2" xfId="5424" xr:uid="{00000000-0005-0000-0000-000077150000}"/>
    <cellStyle name="Comma 35 2 2 2" xfId="5425" xr:uid="{00000000-0005-0000-0000-000078150000}"/>
    <cellStyle name="Comma 35 2 2 3" xfId="5426" xr:uid="{00000000-0005-0000-0000-000079150000}"/>
    <cellStyle name="Comma 35 2 2 3 2" xfId="5427" xr:uid="{00000000-0005-0000-0000-00007A150000}"/>
    <cellStyle name="Comma 35 2 2 3 3" xfId="5428" xr:uid="{00000000-0005-0000-0000-00007B150000}"/>
    <cellStyle name="Comma 35 2 2 3 4" xfId="5429" xr:uid="{00000000-0005-0000-0000-00007C150000}"/>
    <cellStyle name="Comma 35 2 2 4" xfId="5430" xr:uid="{00000000-0005-0000-0000-00007D150000}"/>
    <cellStyle name="Comma 35 2 2 5" xfId="5431" xr:uid="{00000000-0005-0000-0000-00007E150000}"/>
    <cellStyle name="Comma 35 2 2 6" xfId="5432" xr:uid="{00000000-0005-0000-0000-00007F150000}"/>
    <cellStyle name="Comma 35 2 3" xfId="5433" xr:uid="{00000000-0005-0000-0000-000080150000}"/>
    <cellStyle name="Comma 35 2 4" xfId="5434" xr:uid="{00000000-0005-0000-0000-000081150000}"/>
    <cellStyle name="Comma 35 2 4 2" xfId="5435" xr:uid="{00000000-0005-0000-0000-000082150000}"/>
    <cellStyle name="Comma 35 2 4 3" xfId="5436" xr:uid="{00000000-0005-0000-0000-000083150000}"/>
    <cellStyle name="Comma 35 2 4 4" xfId="5437" xr:uid="{00000000-0005-0000-0000-000084150000}"/>
    <cellStyle name="Comma 35 2 5" xfId="5438" xr:uid="{00000000-0005-0000-0000-000085150000}"/>
    <cellStyle name="Comma 35 2 6" xfId="5439" xr:uid="{00000000-0005-0000-0000-000086150000}"/>
    <cellStyle name="Comma 35 2 7" xfId="5440" xr:uid="{00000000-0005-0000-0000-000087150000}"/>
    <cellStyle name="Comma 35 3" xfId="5441" xr:uid="{00000000-0005-0000-0000-000088150000}"/>
    <cellStyle name="Comma 35 4" xfId="5442" xr:uid="{00000000-0005-0000-0000-000089150000}"/>
    <cellStyle name="Comma 35 4 2" xfId="5443" xr:uid="{00000000-0005-0000-0000-00008A150000}"/>
    <cellStyle name="Comma 35 4 2 2" xfId="5444" xr:uid="{00000000-0005-0000-0000-00008B150000}"/>
    <cellStyle name="Comma 35 4 2 3" xfId="5445" xr:uid="{00000000-0005-0000-0000-00008C150000}"/>
    <cellStyle name="Comma 35 4 2 4" xfId="5446" xr:uid="{00000000-0005-0000-0000-00008D150000}"/>
    <cellStyle name="Comma 35 4 3" xfId="5447" xr:uid="{00000000-0005-0000-0000-00008E150000}"/>
    <cellStyle name="Comma 35 4 4" xfId="5448" xr:uid="{00000000-0005-0000-0000-00008F150000}"/>
    <cellStyle name="Comma 35 4 5" xfId="5449" xr:uid="{00000000-0005-0000-0000-000090150000}"/>
    <cellStyle name="Comma 35 5" xfId="5450" xr:uid="{00000000-0005-0000-0000-000091150000}"/>
    <cellStyle name="Comma 35 5 2" xfId="5451" xr:uid="{00000000-0005-0000-0000-000092150000}"/>
    <cellStyle name="Comma 35 5 3" xfId="5452" xr:uid="{00000000-0005-0000-0000-000093150000}"/>
    <cellStyle name="Comma 35 5 4" xfId="5453" xr:uid="{00000000-0005-0000-0000-000094150000}"/>
    <cellStyle name="Comma 35 6" xfId="5454" xr:uid="{00000000-0005-0000-0000-000095150000}"/>
    <cellStyle name="Comma 35 7" xfId="5455" xr:uid="{00000000-0005-0000-0000-000096150000}"/>
    <cellStyle name="Comma 35 8" xfId="5456" xr:uid="{00000000-0005-0000-0000-000097150000}"/>
    <cellStyle name="Comma 36" xfId="5457" xr:uid="{00000000-0005-0000-0000-000098150000}"/>
    <cellStyle name="Comma 36 2" xfId="5458" xr:uid="{00000000-0005-0000-0000-000099150000}"/>
    <cellStyle name="Comma 36 2 2" xfId="5459" xr:uid="{00000000-0005-0000-0000-00009A150000}"/>
    <cellStyle name="Comma 36 3" xfId="5460" xr:uid="{00000000-0005-0000-0000-00009B150000}"/>
    <cellStyle name="Comma 37" xfId="5461" xr:uid="{00000000-0005-0000-0000-00009C150000}"/>
    <cellStyle name="Comma 37 2" xfId="5462" xr:uid="{00000000-0005-0000-0000-00009D150000}"/>
    <cellStyle name="Comma 37 2 2" xfId="5463" xr:uid="{00000000-0005-0000-0000-00009E150000}"/>
    <cellStyle name="Comma 37 3" xfId="5464" xr:uid="{00000000-0005-0000-0000-00009F150000}"/>
    <cellStyle name="Comma 38" xfId="5465" xr:uid="{00000000-0005-0000-0000-0000A0150000}"/>
    <cellStyle name="Comma 38 2" xfId="5466" xr:uid="{00000000-0005-0000-0000-0000A1150000}"/>
    <cellStyle name="Comma 38 2 2" xfId="5467" xr:uid="{00000000-0005-0000-0000-0000A2150000}"/>
    <cellStyle name="Comma 38 3" xfId="5468" xr:uid="{00000000-0005-0000-0000-0000A3150000}"/>
    <cellStyle name="Comma 39" xfId="5469" xr:uid="{00000000-0005-0000-0000-0000A4150000}"/>
    <cellStyle name="Comma 39 2" xfId="5470" xr:uid="{00000000-0005-0000-0000-0000A5150000}"/>
    <cellStyle name="Comma 39 2 2" xfId="5471" xr:uid="{00000000-0005-0000-0000-0000A6150000}"/>
    <cellStyle name="Comma 39 3" xfId="5472" xr:uid="{00000000-0005-0000-0000-0000A7150000}"/>
    <cellStyle name="Comma 4" xfId="10" xr:uid="{00000000-0005-0000-0000-0000A8150000}"/>
    <cellStyle name="Comma 4 2" xfId="5473" xr:uid="{00000000-0005-0000-0000-0000A9150000}"/>
    <cellStyle name="Comma 4 2 2" xfId="5474" xr:uid="{00000000-0005-0000-0000-0000AA150000}"/>
    <cellStyle name="Comma 4 2 2 2" xfId="5475" xr:uid="{00000000-0005-0000-0000-0000AB150000}"/>
    <cellStyle name="Comma 4 3" xfId="5476" xr:uid="{00000000-0005-0000-0000-0000AC150000}"/>
    <cellStyle name="Comma 4 3 2" xfId="5477" xr:uid="{00000000-0005-0000-0000-0000AD150000}"/>
    <cellStyle name="Comma 4 4" xfId="5478" xr:uid="{00000000-0005-0000-0000-0000AE150000}"/>
    <cellStyle name="Comma 40" xfId="5479" xr:uid="{00000000-0005-0000-0000-0000AF150000}"/>
    <cellStyle name="Comma 40 2" xfId="5480" xr:uid="{00000000-0005-0000-0000-0000B0150000}"/>
    <cellStyle name="Comma 40 2 2" xfId="5481" xr:uid="{00000000-0005-0000-0000-0000B1150000}"/>
    <cellStyle name="Comma 40 3" xfId="5482" xr:uid="{00000000-0005-0000-0000-0000B2150000}"/>
    <cellStyle name="Comma 41" xfId="5483" xr:uid="{00000000-0005-0000-0000-0000B3150000}"/>
    <cellStyle name="Comma 41 2" xfId="5484" xr:uid="{00000000-0005-0000-0000-0000B4150000}"/>
    <cellStyle name="Comma 41 2 2" xfId="5485" xr:uid="{00000000-0005-0000-0000-0000B5150000}"/>
    <cellStyle name="Comma 41 3" xfId="5486" xr:uid="{00000000-0005-0000-0000-0000B6150000}"/>
    <cellStyle name="Comma 42" xfId="5487" xr:uid="{00000000-0005-0000-0000-0000B7150000}"/>
    <cellStyle name="Comma 42 2" xfId="5488" xr:uid="{00000000-0005-0000-0000-0000B8150000}"/>
    <cellStyle name="Comma 42 2 2" xfId="5489" xr:uid="{00000000-0005-0000-0000-0000B9150000}"/>
    <cellStyle name="Comma 42 3" xfId="5490" xr:uid="{00000000-0005-0000-0000-0000BA150000}"/>
    <cellStyle name="Comma 43" xfId="5491" xr:uid="{00000000-0005-0000-0000-0000BB150000}"/>
    <cellStyle name="Comma 43 2" xfId="5492" xr:uid="{00000000-0005-0000-0000-0000BC150000}"/>
    <cellStyle name="Comma 43 2 2" xfId="5493" xr:uid="{00000000-0005-0000-0000-0000BD150000}"/>
    <cellStyle name="Comma 43 3" xfId="5494" xr:uid="{00000000-0005-0000-0000-0000BE150000}"/>
    <cellStyle name="Comma 44" xfId="5495" xr:uid="{00000000-0005-0000-0000-0000BF150000}"/>
    <cellStyle name="Comma 44 2" xfId="5496" xr:uid="{00000000-0005-0000-0000-0000C0150000}"/>
    <cellStyle name="Comma 44 2 2" xfId="5497" xr:uid="{00000000-0005-0000-0000-0000C1150000}"/>
    <cellStyle name="Comma 44 3" xfId="5498" xr:uid="{00000000-0005-0000-0000-0000C2150000}"/>
    <cellStyle name="Comma 45" xfId="5499" xr:uid="{00000000-0005-0000-0000-0000C3150000}"/>
    <cellStyle name="Comma 45 2" xfId="5500" xr:uid="{00000000-0005-0000-0000-0000C4150000}"/>
    <cellStyle name="Comma 45 2 2" xfId="5501" xr:uid="{00000000-0005-0000-0000-0000C5150000}"/>
    <cellStyle name="Comma 45 3" xfId="5502" xr:uid="{00000000-0005-0000-0000-0000C6150000}"/>
    <cellStyle name="Comma 46" xfId="5503" xr:uid="{00000000-0005-0000-0000-0000C7150000}"/>
    <cellStyle name="Comma 46 2" xfId="5504" xr:uid="{00000000-0005-0000-0000-0000C8150000}"/>
    <cellStyle name="Comma 46 2 2" xfId="5505" xr:uid="{00000000-0005-0000-0000-0000C9150000}"/>
    <cellStyle name="Comma 46 3" xfId="5506" xr:uid="{00000000-0005-0000-0000-0000CA150000}"/>
    <cellStyle name="Comma 47" xfId="5507" xr:uid="{00000000-0005-0000-0000-0000CB150000}"/>
    <cellStyle name="Comma 47 2" xfId="5508" xr:uid="{00000000-0005-0000-0000-0000CC150000}"/>
    <cellStyle name="Comma 47 2 2" xfId="5509" xr:uid="{00000000-0005-0000-0000-0000CD150000}"/>
    <cellStyle name="Comma 47 3" xfId="5510" xr:uid="{00000000-0005-0000-0000-0000CE150000}"/>
    <cellStyle name="Comma 48" xfId="5511" xr:uid="{00000000-0005-0000-0000-0000CF150000}"/>
    <cellStyle name="Comma 48 2" xfId="5512" xr:uid="{00000000-0005-0000-0000-0000D0150000}"/>
    <cellStyle name="Comma 48 2 2" xfId="5513" xr:uid="{00000000-0005-0000-0000-0000D1150000}"/>
    <cellStyle name="Comma 48 3" xfId="5514" xr:uid="{00000000-0005-0000-0000-0000D2150000}"/>
    <cellStyle name="Comma 49" xfId="5515" xr:uid="{00000000-0005-0000-0000-0000D3150000}"/>
    <cellStyle name="Comma 49 10" xfId="5516" xr:uid="{00000000-0005-0000-0000-0000D4150000}"/>
    <cellStyle name="Comma 49 11" xfId="5517" xr:uid="{00000000-0005-0000-0000-0000D5150000}"/>
    <cellStyle name="Comma 49 12" xfId="5518" xr:uid="{00000000-0005-0000-0000-0000D6150000}"/>
    <cellStyle name="Comma 49 2" xfId="5519" xr:uid="{00000000-0005-0000-0000-0000D7150000}"/>
    <cellStyle name="Comma 49 2 10" xfId="5520" xr:uid="{00000000-0005-0000-0000-0000D8150000}"/>
    <cellStyle name="Comma 49 2 2" xfId="5521" xr:uid="{00000000-0005-0000-0000-0000D9150000}"/>
    <cellStyle name="Comma 49 2 2 2" xfId="5522" xr:uid="{00000000-0005-0000-0000-0000DA150000}"/>
    <cellStyle name="Comma 49 2 2 2 2" xfId="5523" xr:uid="{00000000-0005-0000-0000-0000DB150000}"/>
    <cellStyle name="Comma 49 2 2 2 2 2" xfId="5524" xr:uid="{00000000-0005-0000-0000-0000DC150000}"/>
    <cellStyle name="Comma 49 2 2 2 2 2 2" xfId="5525" xr:uid="{00000000-0005-0000-0000-0000DD150000}"/>
    <cellStyle name="Comma 49 2 2 2 2 2 3" xfId="5526" xr:uid="{00000000-0005-0000-0000-0000DE150000}"/>
    <cellStyle name="Comma 49 2 2 2 2 2 4" xfId="5527" xr:uid="{00000000-0005-0000-0000-0000DF150000}"/>
    <cellStyle name="Comma 49 2 2 2 2 3" xfId="5528" xr:uid="{00000000-0005-0000-0000-0000E0150000}"/>
    <cellStyle name="Comma 49 2 2 2 2 4" xfId="5529" xr:uid="{00000000-0005-0000-0000-0000E1150000}"/>
    <cellStyle name="Comma 49 2 2 2 2 5" xfId="5530" xr:uid="{00000000-0005-0000-0000-0000E2150000}"/>
    <cellStyle name="Comma 49 2 2 2 3" xfId="5531" xr:uid="{00000000-0005-0000-0000-0000E3150000}"/>
    <cellStyle name="Comma 49 2 2 2 3 2" xfId="5532" xr:uid="{00000000-0005-0000-0000-0000E4150000}"/>
    <cellStyle name="Comma 49 2 2 2 3 3" xfId="5533" xr:uid="{00000000-0005-0000-0000-0000E5150000}"/>
    <cellStyle name="Comma 49 2 2 2 3 4" xfId="5534" xr:uid="{00000000-0005-0000-0000-0000E6150000}"/>
    <cellStyle name="Comma 49 2 2 2 4" xfId="5535" xr:uid="{00000000-0005-0000-0000-0000E7150000}"/>
    <cellStyle name="Comma 49 2 2 2 5" xfId="5536" xr:uid="{00000000-0005-0000-0000-0000E8150000}"/>
    <cellStyle name="Comma 49 2 2 2 6" xfId="5537" xr:uid="{00000000-0005-0000-0000-0000E9150000}"/>
    <cellStyle name="Comma 49 2 2 3" xfId="5538" xr:uid="{00000000-0005-0000-0000-0000EA150000}"/>
    <cellStyle name="Comma 49 2 2 3 2" xfId="5539" xr:uid="{00000000-0005-0000-0000-0000EB150000}"/>
    <cellStyle name="Comma 49 2 2 3 2 2" xfId="5540" xr:uid="{00000000-0005-0000-0000-0000EC150000}"/>
    <cellStyle name="Comma 49 2 2 3 2 2 2" xfId="5541" xr:uid="{00000000-0005-0000-0000-0000ED150000}"/>
    <cellStyle name="Comma 49 2 2 3 2 2 3" xfId="5542" xr:uid="{00000000-0005-0000-0000-0000EE150000}"/>
    <cellStyle name="Comma 49 2 2 3 2 2 4" xfId="5543" xr:uid="{00000000-0005-0000-0000-0000EF150000}"/>
    <cellStyle name="Comma 49 2 2 3 2 3" xfId="5544" xr:uid="{00000000-0005-0000-0000-0000F0150000}"/>
    <cellStyle name="Comma 49 2 2 3 2 4" xfId="5545" xr:uid="{00000000-0005-0000-0000-0000F1150000}"/>
    <cellStyle name="Comma 49 2 2 3 2 5" xfId="5546" xr:uid="{00000000-0005-0000-0000-0000F2150000}"/>
    <cellStyle name="Comma 49 2 2 3 3" xfId="5547" xr:uid="{00000000-0005-0000-0000-0000F3150000}"/>
    <cellStyle name="Comma 49 2 2 3 3 2" xfId="5548" xr:uid="{00000000-0005-0000-0000-0000F4150000}"/>
    <cellStyle name="Comma 49 2 2 3 3 3" xfId="5549" xr:uid="{00000000-0005-0000-0000-0000F5150000}"/>
    <cellStyle name="Comma 49 2 2 3 3 4" xfId="5550" xr:uid="{00000000-0005-0000-0000-0000F6150000}"/>
    <cellStyle name="Comma 49 2 2 3 4" xfId="5551" xr:uid="{00000000-0005-0000-0000-0000F7150000}"/>
    <cellStyle name="Comma 49 2 2 3 5" xfId="5552" xr:uid="{00000000-0005-0000-0000-0000F8150000}"/>
    <cellStyle name="Comma 49 2 2 3 6" xfId="5553" xr:uid="{00000000-0005-0000-0000-0000F9150000}"/>
    <cellStyle name="Comma 49 2 2 4" xfId="5554" xr:uid="{00000000-0005-0000-0000-0000FA150000}"/>
    <cellStyle name="Comma 49 2 2 4 2" xfId="5555" xr:uid="{00000000-0005-0000-0000-0000FB150000}"/>
    <cellStyle name="Comma 49 2 2 4 2 2" xfId="5556" xr:uid="{00000000-0005-0000-0000-0000FC150000}"/>
    <cellStyle name="Comma 49 2 2 4 2 3" xfId="5557" xr:uid="{00000000-0005-0000-0000-0000FD150000}"/>
    <cellStyle name="Comma 49 2 2 4 2 4" xfId="5558" xr:uid="{00000000-0005-0000-0000-0000FE150000}"/>
    <cellStyle name="Comma 49 2 2 4 3" xfId="5559" xr:uid="{00000000-0005-0000-0000-0000FF150000}"/>
    <cellStyle name="Comma 49 2 2 4 4" xfId="5560" xr:uid="{00000000-0005-0000-0000-000000160000}"/>
    <cellStyle name="Comma 49 2 2 4 5" xfId="5561" xr:uid="{00000000-0005-0000-0000-000001160000}"/>
    <cellStyle name="Comma 49 2 2 5" xfId="5562" xr:uid="{00000000-0005-0000-0000-000002160000}"/>
    <cellStyle name="Comma 49 2 2 5 2" xfId="5563" xr:uid="{00000000-0005-0000-0000-000003160000}"/>
    <cellStyle name="Comma 49 2 2 5 3" xfId="5564" xr:uid="{00000000-0005-0000-0000-000004160000}"/>
    <cellStyle name="Comma 49 2 2 5 4" xfId="5565" xr:uid="{00000000-0005-0000-0000-000005160000}"/>
    <cellStyle name="Comma 49 2 2 6" xfId="5566" xr:uid="{00000000-0005-0000-0000-000006160000}"/>
    <cellStyle name="Comma 49 2 2 7" xfId="5567" xr:uid="{00000000-0005-0000-0000-000007160000}"/>
    <cellStyle name="Comma 49 2 2 8" xfId="5568" xr:uid="{00000000-0005-0000-0000-000008160000}"/>
    <cellStyle name="Comma 49 2 3" xfId="5569" xr:uid="{00000000-0005-0000-0000-000009160000}"/>
    <cellStyle name="Comma 49 2 3 2" xfId="5570" xr:uid="{00000000-0005-0000-0000-00000A160000}"/>
    <cellStyle name="Comma 49 2 3 2 2" xfId="5571" xr:uid="{00000000-0005-0000-0000-00000B160000}"/>
    <cellStyle name="Comma 49 2 3 2 2 2" xfId="5572" xr:uid="{00000000-0005-0000-0000-00000C160000}"/>
    <cellStyle name="Comma 49 2 3 2 2 2 2" xfId="5573" xr:uid="{00000000-0005-0000-0000-00000D160000}"/>
    <cellStyle name="Comma 49 2 3 2 2 2 3" xfId="5574" xr:uid="{00000000-0005-0000-0000-00000E160000}"/>
    <cellStyle name="Comma 49 2 3 2 2 2 4" xfId="5575" xr:uid="{00000000-0005-0000-0000-00000F160000}"/>
    <cellStyle name="Comma 49 2 3 2 2 3" xfId="5576" xr:uid="{00000000-0005-0000-0000-000010160000}"/>
    <cellStyle name="Comma 49 2 3 2 2 4" xfId="5577" xr:uid="{00000000-0005-0000-0000-000011160000}"/>
    <cellStyle name="Comma 49 2 3 2 2 5" xfId="5578" xr:uid="{00000000-0005-0000-0000-000012160000}"/>
    <cellStyle name="Comma 49 2 3 2 3" xfId="5579" xr:uid="{00000000-0005-0000-0000-000013160000}"/>
    <cellStyle name="Comma 49 2 3 2 3 2" xfId="5580" xr:uid="{00000000-0005-0000-0000-000014160000}"/>
    <cellStyle name="Comma 49 2 3 2 3 3" xfId="5581" xr:uid="{00000000-0005-0000-0000-000015160000}"/>
    <cellStyle name="Comma 49 2 3 2 3 4" xfId="5582" xr:uid="{00000000-0005-0000-0000-000016160000}"/>
    <cellStyle name="Comma 49 2 3 2 4" xfId="5583" xr:uid="{00000000-0005-0000-0000-000017160000}"/>
    <cellStyle name="Comma 49 2 3 2 5" xfId="5584" xr:uid="{00000000-0005-0000-0000-000018160000}"/>
    <cellStyle name="Comma 49 2 3 2 6" xfId="5585" xr:uid="{00000000-0005-0000-0000-000019160000}"/>
    <cellStyle name="Comma 49 2 3 3" xfId="5586" xr:uid="{00000000-0005-0000-0000-00001A160000}"/>
    <cellStyle name="Comma 49 2 3 3 2" xfId="5587" xr:uid="{00000000-0005-0000-0000-00001B160000}"/>
    <cellStyle name="Comma 49 2 3 3 2 2" xfId="5588" xr:uid="{00000000-0005-0000-0000-00001C160000}"/>
    <cellStyle name="Comma 49 2 3 3 2 2 2" xfId="5589" xr:uid="{00000000-0005-0000-0000-00001D160000}"/>
    <cellStyle name="Comma 49 2 3 3 2 2 3" xfId="5590" xr:uid="{00000000-0005-0000-0000-00001E160000}"/>
    <cellStyle name="Comma 49 2 3 3 2 2 4" xfId="5591" xr:uid="{00000000-0005-0000-0000-00001F160000}"/>
    <cellStyle name="Comma 49 2 3 3 2 3" xfId="5592" xr:uid="{00000000-0005-0000-0000-000020160000}"/>
    <cellStyle name="Comma 49 2 3 3 2 4" xfId="5593" xr:uid="{00000000-0005-0000-0000-000021160000}"/>
    <cellStyle name="Comma 49 2 3 3 2 5" xfId="5594" xr:uid="{00000000-0005-0000-0000-000022160000}"/>
    <cellStyle name="Comma 49 2 3 3 3" xfId="5595" xr:uid="{00000000-0005-0000-0000-000023160000}"/>
    <cellStyle name="Comma 49 2 3 3 3 2" xfId="5596" xr:uid="{00000000-0005-0000-0000-000024160000}"/>
    <cellStyle name="Comma 49 2 3 3 3 3" xfId="5597" xr:uid="{00000000-0005-0000-0000-000025160000}"/>
    <cellStyle name="Comma 49 2 3 3 3 4" xfId="5598" xr:uid="{00000000-0005-0000-0000-000026160000}"/>
    <cellStyle name="Comma 49 2 3 3 4" xfId="5599" xr:uid="{00000000-0005-0000-0000-000027160000}"/>
    <cellStyle name="Comma 49 2 3 3 5" xfId="5600" xr:uid="{00000000-0005-0000-0000-000028160000}"/>
    <cellStyle name="Comma 49 2 3 3 6" xfId="5601" xr:uid="{00000000-0005-0000-0000-000029160000}"/>
    <cellStyle name="Comma 49 2 3 4" xfId="5602" xr:uid="{00000000-0005-0000-0000-00002A160000}"/>
    <cellStyle name="Comma 49 2 3 4 2" xfId="5603" xr:uid="{00000000-0005-0000-0000-00002B160000}"/>
    <cellStyle name="Comma 49 2 3 4 2 2" xfId="5604" xr:uid="{00000000-0005-0000-0000-00002C160000}"/>
    <cellStyle name="Comma 49 2 3 4 2 3" xfId="5605" xr:uid="{00000000-0005-0000-0000-00002D160000}"/>
    <cellStyle name="Comma 49 2 3 4 2 4" xfId="5606" xr:uid="{00000000-0005-0000-0000-00002E160000}"/>
    <cellStyle name="Comma 49 2 3 4 3" xfId="5607" xr:uid="{00000000-0005-0000-0000-00002F160000}"/>
    <cellStyle name="Comma 49 2 3 4 4" xfId="5608" xr:uid="{00000000-0005-0000-0000-000030160000}"/>
    <cellStyle name="Comma 49 2 3 4 5" xfId="5609" xr:uid="{00000000-0005-0000-0000-000031160000}"/>
    <cellStyle name="Comma 49 2 3 5" xfId="5610" xr:uid="{00000000-0005-0000-0000-000032160000}"/>
    <cellStyle name="Comma 49 2 3 5 2" xfId="5611" xr:uid="{00000000-0005-0000-0000-000033160000}"/>
    <cellStyle name="Comma 49 2 3 5 3" xfId="5612" xr:uid="{00000000-0005-0000-0000-000034160000}"/>
    <cellStyle name="Comma 49 2 3 5 4" xfId="5613" xr:uid="{00000000-0005-0000-0000-000035160000}"/>
    <cellStyle name="Comma 49 2 3 6" xfId="5614" xr:uid="{00000000-0005-0000-0000-000036160000}"/>
    <cellStyle name="Comma 49 2 3 7" xfId="5615" xr:uid="{00000000-0005-0000-0000-000037160000}"/>
    <cellStyle name="Comma 49 2 3 8" xfId="5616" xr:uid="{00000000-0005-0000-0000-000038160000}"/>
    <cellStyle name="Comma 49 2 4" xfId="5617" xr:uid="{00000000-0005-0000-0000-000039160000}"/>
    <cellStyle name="Comma 49 2 4 2" xfId="5618" xr:uid="{00000000-0005-0000-0000-00003A160000}"/>
    <cellStyle name="Comma 49 2 4 2 2" xfId="5619" xr:uid="{00000000-0005-0000-0000-00003B160000}"/>
    <cellStyle name="Comma 49 2 4 2 2 2" xfId="5620" xr:uid="{00000000-0005-0000-0000-00003C160000}"/>
    <cellStyle name="Comma 49 2 4 2 2 3" xfId="5621" xr:uid="{00000000-0005-0000-0000-00003D160000}"/>
    <cellStyle name="Comma 49 2 4 2 2 4" xfId="5622" xr:uid="{00000000-0005-0000-0000-00003E160000}"/>
    <cellStyle name="Comma 49 2 4 2 3" xfId="5623" xr:uid="{00000000-0005-0000-0000-00003F160000}"/>
    <cellStyle name="Comma 49 2 4 2 4" xfId="5624" xr:uid="{00000000-0005-0000-0000-000040160000}"/>
    <cellStyle name="Comma 49 2 4 2 5" xfId="5625" xr:uid="{00000000-0005-0000-0000-000041160000}"/>
    <cellStyle name="Comma 49 2 4 3" xfId="5626" xr:uid="{00000000-0005-0000-0000-000042160000}"/>
    <cellStyle name="Comma 49 2 4 3 2" xfId="5627" xr:uid="{00000000-0005-0000-0000-000043160000}"/>
    <cellStyle name="Comma 49 2 4 3 3" xfId="5628" xr:uid="{00000000-0005-0000-0000-000044160000}"/>
    <cellStyle name="Comma 49 2 4 3 4" xfId="5629" xr:uid="{00000000-0005-0000-0000-000045160000}"/>
    <cellStyle name="Comma 49 2 4 4" xfId="5630" xr:uid="{00000000-0005-0000-0000-000046160000}"/>
    <cellStyle name="Comma 49 2 4 5" xfId="5631" xr:uid="{00000000-0005-0000-0000-000047160000}"/>
    <cellStyle name="Comma 49 2 4 6" xfId="5632" xr:uid="{00000000-0005-0000-0000-000048160000}"/>
    <cellStyle name="Comma 49 2 5" xfId="5633" xr:uid="{00000000-0005-0000-0000-000049160000}"/>
    <cellStyle name="Comma 49 2 5 2" xfId="5634" xr:uid="{00000000-0005-0000-0000-00004A160000}"/>
    <cellStyle name="Comma 49 2 5 2 2" xfId="5635" xr:uid="{00000000-0005-0000-0000-00004B160000}"/>
    <cellStyle name="Comma 49 2 5 2 2 2" xfId="5636" xr:uid="{00000000-0005-0000-0000-00004C160000}"/>
    <cellStyle name="Comma 49 2 5 2 2 3" xfId="5637" xr:uid="{00000000-0005-0000-0000-00004D160000}"/>
    <cellStyle name="Comma 49 2 5 2 2 4" xfId="5638" xr:uid="{00000000-0005-0000-0000-00004E160000}"/>
    <cellStyle name="Comma 49 2 5 2 3" xfId="5639" xr:uid="{00000000-0005-0000-0000-00004F160000}"/>
    <cellStyle name="Comma 49 2 5 2 4" xfId="5640" xr:uid="{00000000-0005-0000-0000-000050160000}"/>
    <cellStyle name="Comma 49 2 5 2 5" xfId="5641" xr:uid="{00000000-0005-0000-0000-000051160000}"/>
    <cellStyle name="Comma 49 2 5 3" xfId="5642" xr:uid="{00000000-0005-0000-0000-000052160000}"/>
    <cellStyle name="Comma 49 2 5 3 2" xfId="5643" xr:uid="{00000000-0005-0000-0000-000053160000}"/>
    <cellStyle name="Comma 49 2 5 3 3" xfId="5644" xr:uid="{00000000-0005-0000-0000-000054160000}"/>
    <cellStyle name="Comma 49 2 5 3 4" xfId="5645" xr:uid="{00000000-0005-0000-0000-000055160000}"/>
    <cellStyle name="Comma 49 2 5 4" xfId="5646" xr:uid="{00000000-0005-0000-0000-000056160000}"/>
    <cellStyle name="Comma 49 2 5 5" xfId="5647" xr:uid="{00000000-0005-0000-0000-000057160000}"/>
    <cellStyle name="Comma 49 2 5 6" xfId="5648" xr:uid="{00000000-0005-0000-0000-000058160000}"/>
    <cellStyle name="Comma 49 2 6" xfId="5649" xr:uid="{00000000-0005-0000-0000-000059160000}"/>
    <cellStyle name="Comma 49 2 6 2" xfId="5650" xr:uid="{00000000-0005-0000-0000-00005A160000}"/>
    <cellStyle name="Comma 49 2 6 2 2" xfId="5651" xr:uid="{00000000-0005-0000-0000-00005B160000}"/>
    <cellStyle name="Comma 49 2 6 2 3" xfId="5652" xr:uid="{00000000-0005-0000-0000-00005C160000}"/>
    <cellStyle name="Comma 49 2 6 2 4" xfId="5653" xr:uid="{00000000-0005-0000-0000-00005D160000}"/>
    <cellStyle name="Comma 49 2 6 3" xfId="5654" xr:uid="{00000000-0005-0000-0000-00005E160000}"/>
    <cellStyle name="Comma 49 2 6 4" xfId="5655" xr:uid="{00000000-0005-0000-0000-00005F160000}"/>
    <cellStyle name="Comma 49 2 6 5" xfId="5656" xr:uid="{00000000-0005-0000-0000-000060160000}"/>
    <cellStyle name="Comma 49 2 7" xfId="5657" xr:uid="{00000000-0005-0000-0000-000061160000}"/>
    <cellStyle name="Comma 49 2 7 2" xfId="5658" xr:uid="{00000000-0005-0000-0000-000062160000}"/>
    <cellStyle name="Comma 49 2 7 3" xfId="5659" xr:uid="{00000000-0005-0000-0000-000063160000}"/>
    <cellStyle name="Comma 49 2 7 4" xfId="5660" xr:uid="{00000000-0005-0000-0000-000064160000}"/>
    <cellStyle name="Comma 49 2 8" xfId="5661" xr:uid="{00000000-0005-0000-0000-000065160000}"/>
    <cellStyle name="Comma 49 2 9" xfId="5662" xr:uid="{00000000-0005-0000-0000-000066160000}"/>
    <cellStyle name="Comma 49 3" xfId="5663" xr:uid="{00000000-0005-0000-0000-000067160000}"/>
    <cellStyle name="Comma 49 3 10" xfId="5664" xr:uid="{00000000-0005-0000-0000-000068160000}"/>
    <cellStyle name="Comma 49 3 2" xfId="5665" xr:uid="{00000000-0005-0000-0000-000069160000}"/>
    <cellStyle name="Comma 49 3 2 2" xfId="5666" xr:uid="{00000000-0005-0000-0000-00006A160000}"/>
    <cellStyle name="Comma 49 3 2 2 2" xfId="5667" xr:uid="{00000000-0005-0000-0000-00006B160000}"/>
    <cellStyle name="Comma 49 3 2 2 2 2" xfId="5668" xr:uid="{00000000-0005-0000-0000-00006C160000}"/>
    <cellStyle name="Comma 49 3 2 2 2 2 2" xfId="5669" xr:uid="{00000000-0005-0000-0000-00006D160000}"/>
    <cellStyle name="Comma 49 3 2 2 2 2 3" xfId="5670" xr:uid="{00000000-0005-0000-0000-00006E160000}"/>
    <cellStyle name="Comma 49 3 2 2 2 2 4" xfId="5671" xr:uid="{00000000-0005-0000-0000-00006F160000}"/>
    <cellStyle name="Comma 49 3 2 2 2 3" xfId="5672" xr:uid="{00000000-0005-0000-0000-000070160000}"/>
    <cellStyle name="Comma 49 3 2 2 2 4" xfId="5673" xr:uid="{00000000-0005-0000-0000-000071160000}"/>
    <cellStyle name="Comma 49 3 2 2 2 5" xfId="5674" xr:uid="{00000000-0005-0000-0000-000072160000}"/>
    <cellStyle name="Comma 49 3 2 2 3" xfId="5675" xr:uid="{00000000-0005-0000-0000-000073160000}"/>
    <cellStyle name="Comma 49 3 2 2 3 2" xfId="5676" xr:uid="{00000000-0005-0000-0000-000074160000}"/>
    <cellStyle name="Comma 49 3 2 2 3 3" xfId="5677" xr:uid="{00000000-0005-0000-0000-000075160000}"/>
    <cellStyle name="Comma 49 3 2 2 3 4" xfId="5678" xr:uid="{00000000-0005-0000-0000-000076160000}"/>
    <cellStyle name="Comma 49 3 2 2 4" xfId="5679" xr:uid="{00000000-0005-0000-0000-000077160000}"/>
    <cellStyle name="Comma 49 3 2 2 5" xfId="5680" xr:uid="{00000000-0005-0000-0000-000078160000}"/>
    <cellStyle name="Comma 49 3 2 2 6" xfId="5681" xr:uid="{00000000-0005-0000-0000-000079160000}"/>
    <cellStyle name="Comma 49 3 2 3" xfId="5682" xr:uid="{00000000-0005-0000-0000-00007A160000}"/>
    <cellStyle name="Comma 49 3 2 3 2" xfId="5683" xr:uid="{00000000-0005-0000-0000-00007B160000}"/>
    <cellStyle name="Comma 49 3 2 3 2 2" xfId="5684" xr:uid="{00000000-0005-0000-0000-00007C160000}"/>
    <cellStyle name="Comma 49 3 2 3 2 2 2" xfId="5685" xr:uid="{00000000-0005-0000-0000-00007D160000}"/>
    <cellStyle name="Comma 49 3 2 3 2 2 3" xfId="5686" xr:uid="{00000000-0005-0000-0000-00007E160000}"/>
    <cellStyle name="Comma 49 3 2 3 2 2 4" xfId="5687" xr:uid="{00000000-0005-0000-0000-00007F160000}"/>
    <cellStyle name="Comma 49 3 2 3 2 3" xfId="5688" xr:uid="{00000000-0005-0000-0000-000080160000}"/>
    <cellStyle name="Comma 49 3 2 3 2 4" xfId="5689" xr:uid="{00000000-0005-0000-0000-000081160000}"/>
    <cellStyle name="Comma 49 3 2 3 2 5" xfId="5690" xr:uid="{00000000-0005-0000-0000-000082160000}"/>
    <cellStyle name="Comma 49 3 2 3 3" xfId="5691" xr:uid="{00000000-0005-0000-0000-000083160000}"/>
    <cellStyle name="Comma 49 3 2 3 3 2" xfId="5692" xr:uid="{00000000-0005-0000-0000-000084160000}"/>
    <cellStyle name="Comma 49 3 2 3 3 3" xfId="5693" xr:uid="{00000000-0005-0000-0000-000085160000}"/>
    <cellStyle name="Comma 49 3 2 3 3 4" xfId="5694" xr:uid="{00000000-0005-0000-0000-000086160000}"/>
    <cellStyle name="Comma 49 3 2 3 4" xfId="5695" xr:uid="{00000000-0005-0000-0000-000087160000}"/>
    <cellStyle name="Comma 49 3 2 3 5" xfId="5696" xr:uid="{00000000-0005-0000-0000-000088160000}"/>
    <cellStyle name="Comma 49 3 2 3 6" xfId="5697" xr:uid="{00000000-0005-0000-0000-000089160000}"/>
    <cellStyle name="Comma 49 3 2 4" xfId="5698" xr:uid="{00000000-0005-0000-0000-00008A160000}"/>
    <cellStyle name="Comma 49 3 2 4 2" xfId="5699" xr:uid="{00000000-0005-0000-0000-00008B160000}"/>
    <cellStyle name="Comma 49 3 2 4 2 2" xfId="5700" xr:uid="{00000000-0005-0000-0000-00008C160000}"/>
    <cellStyle name="Comma 49 3 2 4 2 3" xfId="5701" xr:uid="{00000000-0005-0000-0000-00008D160000}"/>
    <cellStyle name="Comma 49 3 2 4 2 4" xfId="5702" xr:uid="{00000000-0005-0000-0000-00008E160000}"/>
    <cellStyle name="Comma 49 3 2 4 3" xfId="5703" xr:uid="{00000000-0005-0000-0000-00008F160000}"/>
    <cellStyle name="Comma 49 3 2 4 4" xfId="5704" xr:uid="{00000000-0005-0000-0000-000090160000}"/>
    <cellStyle name="Comma 49 3 2 4 5" xfId="5705" xr:uid="{00000000-0005-0000-0000-000091160000}"/>
    <cellStyle name="Comma 49 3 2 5" xfId="5706" xr:uid="{00000000-0005-0000-0000-000092160000}"/>
    <cellStyle name="Comma 49 3 2 5 2" xfId="5707" xr:uid="{00000000-0005-0000-0000-000093160000}"/>
    <cellStyle name="Comma 49 3 2 5 3" xfId="5708" xr:uid="{00000000-0005-0000-0000-000094160000}"/>
    <cellStyle name="Comma 49 3 2 5 4" xfId="5709" xr:uid="{00000000-0005-0000-0000-000095160000}"/>
    <cellStyle name="Comma 49 3 2 6" xfId="5710" xr:uid="{00000000-0005-0000-0000-000096160000}"/>
    <cellStyle name="Comma 49 3 2 7" xfId="5711" xr:uid="{00000000-0005-0000-0000-000097160000}"/>
    <cellStyle name="Comma 49 3 2 8" xfId="5712" xr:uid="{00000000-0005-0000-0000-000098160000}"/>
    <cellStyle name="Comma 49 3 3" xfId="5713" xr:uid="{00000000-0005-0000-0000-000099160000}"/>
    <cellStyle name="Comma 49 3 3 2" xfId="5714" xr:uid="{00000000-0005-0000-0000-00009A160000}"/>
    <cellStyle name="Comma 49 3 3 2 2" xfId="5715" xr:uid="{00000000-0005-0000-0000-00009B160000}"/>
    <cellStyle name="Comma 49 3 3 2 2 2" xfId="5716" xr:uid="{00000000-0005-0000-0000-00009C160000}"/>
    <cellStyle name="Comma 49 3 3 2 2 2 2" xfId="5717" xr:uid="{00000000-0005-0000-0000-00009D160000}"/>
    <cellStyle name="Comma 49 3 3 2 2 2 3" xfId="5718" xr:uid="{00000000-0005-0000-0000-00009E160000}"/>
    <cellStyle name="Comma 49 3 3 2 2 2 4" xfId="5719" xr:uid="{00000000-0005-0000-0000-00009F160000}"/>
    <cellStyle name="Comma 49 3 3 2 2 3" xfId="5720" xr:uid="{00000000-0005-0000-0000-0000A0160000}"/>
    <cellStyle name="Comma 49 3 3 2 2 4" xfId="5721" xr:uid="{00000000-0005-0000-0000-0000A1160000}"/>
    <cellStyle name="Comma 49 3 3 2 2 5" xfId="5722" xr:uid="{00000000-0005-0000-0000-0000A2160000}"/>
    <cellStyle name="Comma 49 3 3 2 3" xfId="5723" xr:uid="{00000000-0005-0000-0000-0000A3160000}"/>
    <cellStyle name="Comma 49 3 3 2 3 2" xfId="5724" xr:uid="{00000000-0005-0000-0000-0000A4160000}"/>
    <cellStyle name="Comma 49 3 3 2 3 3" xfId="5725" xr:uid="{00000000-0005-0000-0000-0000A5160000}"/>
    <cellStyle name="Comma 49 3 3 2 3 4" xfId="5726" xr:uid="{00000000-0005-0000-0000-0000A6160000}"/>
    <cellStyle name="Comma 49 3 3 2 4" xfId="5727" xr:uid="{00000000-0005-0000-0000-0000A7160000}"/>
    <cellStyle name="Comma 49 3 3 2 5" xfId="5728" xr:uid="{00000000-0005-0000-0000-0000A8160000}"/>
    <cellStyle name="Comma 49 3 3 2 6" xfId="5729" xr:uid="{00000000-0005-0000-0000-0000A9160000}"/>
    <cellStyle name="Comma 49 3 3 3" xfId="5730" xr:uid="{00000000-0005-0000-0000-0000AA160000}"/>
    <cellStyle name="Comma 49 3 3 3 2" xfId="5731" xr:uid="{00000000-0005-0000-0000-0000AB160000}"/>
    <cellStyle name="Comma 49 3 3 3 2 2" xfId="5732" xr:uid="{00000000-0005-0000-0000-0000AC160000}"/>
    <cellStyle name="Comma 49 3 3 3 2 2 2" xfId="5733" xr:uid="{00000000-0005-0000-0000-0000AD160000}"/>
    <cellStyle name="Comma 49 3 3 3 2 2 3" xfId="5734" xr:uid="{00000000-0005-0000-0000-0000AE160000}"/>
    <cellStyle name="Comma 49 3 3 3 2 2 4" xfId="5735" xr:uid="{00000000-0005-0000-0000-0000AF160000}"/>
    <cellStyle name="Comma 49 3 3 3 2 3" xfId="5736" xr:uid="{00000000-0005-0000-0000-0000B0160000}"/>
    <cellStyle name="Comma 49 3 3 3 2 4" xfId="5737" xr:uid="{00000000-0005-0000-0000-0000B1160000}"/>
    <cellStyle name="Comma 49 3 3 3 2 5" xfId="5738" xr:uid="{00000000-0005-0000-0000-0000B2160000}"/>
    <cellStyle name="Comma 49 3 3 3 3" xfId="5739" xr:uid="{00000000-0005-0000-0000-0000B3160000}"/>
    <cellStyle name="Comma 49 3 3 3 3 2" xfId="5740" xr:uid="{00000000-0005-0000-0000-0000B4160000}"/>
    <cellStyle name="Comma 49 3 3 3 3 3" xfId="5741" xr:uid="{00000000-0005-0000-0000-0000B5160000}"/>
    <cellStyle name="Comma 49 3 3 3 3 4" xfId="5742" xr:uid="{00000000-0005-0000-0000-0000B6160000}"/>
    <cellStyle name="Comma 49 3 3 3 4" xfId="5743" xr:uid="{00000000-0005-0000-0000-0000B7160000}"/>
    <cellStyle name="Comma 49 3 3 3 5" xfId="5744" xr:uid="{00000000-0005-0000-0000-0000B8160000}"/>
    <cellStyle name="Comma 49 3 3 3 6" xfId="5745" xr:uid="{00000000-0005-0000-0000-0000B9160000}"/>
    <cellStyle name="Comma 49 3 3 4" xfId="5746" xr:uid="{00000000-0005-0000-0000-0000BA160000}"/>
    <cellStyle name="Comma 49 3 3 4 2" xfId="5747" xr:uid="{00000000-0005-0000-0000-0000BB160000}"/>
    <cellStyle name="Comma 49 3 3 4 2 2" xfId="5748" xr:uid="{00000000-0005-0000-0000-0000BC160000}"/>
    <cellStyle name="Comma 49 3 3 4 2 3" xfId="5749" xr:uid="{00000000-0005-0000-0000-0000BD160000}"/>
    <cellStyle name="Comma 49 3 3 4 2 4" xfId="5750" xr:uid="{00000000-0005-0000-0000-0000BE160000}"/>
    <cellStyle name="Comma 49 3 3 4 3" xfId="5751" xr:uid="{00000000-0005-0000-0000-0000BF160000}"/>
    <cellStyle name="Comma 49 3 3 4 4" xfId="5752" xr:uid="{00000000-0005-0000-0000-0000C0160000}"/>
    <cellStyle name="Comma 49 3 3 4 5" xfId="5753" xr:uid="{00000000-0005-0000-0000-0000C1160000}"/>
    <cellStyle name="Comma 49 3 3 5" xfId="5754" xr:uid="{00000000-0005-0000-0000-0000C2160000}"/>
    <cellStyle name="Comma 49 3 3 5 2" xfId="5755" xr:uid="{00000000-0005-0000-0000-0000C3160000}"/>
    <cellStyle name="Comma 49 3 3 5 3" xfId="5756" xr:uid="{00000000-0005-0000-0000-0000C4160000}"/>
    <cellStyle name="Comma 49 3 3 5 4" xfId="5757" xr:uid="{00000000-0005-0000-0000-0000C5160000}"/>
    <cellStyle name="Comma 49 3 3 6" xfId="5758" xr:uid="{00000000-0005-0000-0000-0000C6160000}"/>
    <cellStyle name="Comma 49 3 3 7" xfId="5759" xr:uid="{00000000-0005-0000-0000-0000C7160000}"/>
    <cellStyle name="Comma 49 3 3 8" xfId="5760" xr:uid="{00000000-0005-0000-0000-0000C8160000}"/>
    <cellStyle name="Comma 49 3 4" xfId="5761" xr:uid="{00000000-0005-0000-0000-0000C9160000}"/>
    <cellStyle name="Comma 49 3 4 2" xfId="5762" xr:uid="{00000000-0005-0000-0000-0000CA160000}"/>
    <cellStyle name="Comma 49 3 4 2 2" xfId="5763" xr:uid="{00000000-0005-0000-0000-0000CB160000}"/>
    <cellStyle name="Comma 49 3 4 2 2 2" xfId="5764" xr:uid="{00000000-0005-0000-0000-0000CC160000}"/>
    <cellStyle name="Comma 49 3 4 2 2 3" xfId="5765" xr:uid="{00000000-0005-0000-0000-0000CD160000}"/>
    <cellStyle name="Comma 49 3 4 2 2 4" xfId="5766" xr:uid="{00000000-0005-0000-0000-0000CE160000}"/>
    <cellStyle name="Comma 49 3 4 2 3" xfId="5767" xr:uid="{00000000-0005-0000-0000-0000CF160000}"/>
    <cellStyle name="Comma 49 3 4 2 4" xfId="5768" xr:uid="{00000000-0005-0000-0000-0000D0160000}"/>
    <cellStyle name="Comma 49 3 4 2 5" xfId="5769" xr:uid="{00000000-0005-0000-0000-0000D1160000}"/>
    <cellStyle name="Comma 49 3 4 3" xfId="5770" xr:uid="{00000000-0005-0000-0000-0000D2160000}"/>
    <cellStyle name="Comma 49 3 4 3 2" xfId="5771" xr:uid="{00000000-0005-0000-0000-0000D3160000}"/>
    <cellStyle name="Comma 49 3 4 3 3" xfId="5772" xr:uid="{00000000-0005-0000-0000-0000D4160000}"/>
    <cellStyle name="Comma 49 3 4 3 4" xfId="5773" xr:uid="{00000000-0005-0000-0000-0000D5160000}"/>
    <cellStyle name="Comma 49 3 4 4" xfId="5774" xr:uid="{00000000-0005-0000-0000-0000D6160000}"/>
    <cellStyle name="Comma 49 3 4 5" xfId="5775" xr:uid="{00000000-0005-0000-0000-0000D7160000}"/>
    <cellStyle name="Comma 49 3 4 6" xfId="5776" xr:uid="{00000000-0005-0000-0000-0000D8160000}"/>
    <cellStyle name="Comma 49 3 5" xfId="5777" xr:uid="{00000000-0005-0000-0000-0000D9160000}"/>
    <cellStyle name="Comma 49 3 5 2" xfId="5778" xr:uid="{00000000-0005-0000-0000-0000DA160000}"/>
    <cellStyle name="Comma 49 3 5 2 2" xfId="5779" xr:uid="{00000000-0005-0000-0000-0000DB160000}"/>
    <cellStyle name="Comma 49 3 5 2 2 2" xfId="5780" xr:uid="{00000000-0005-0000-0000-0000DC160000}"/>
    <cellStyle name="Comma 49 3 5 2 2 3" xfId="5781" xr:uid="{00000000-0005-0000-0000-0000DD160000}"/>
    <cellStyle name="Comma 49 3 5 2 2 4" xfId="5782" xr:uid="{00000000-0005-0000-0000-0000DE160000}"/>
    <cellStyle name="Comma 49 3 5 2 3" xfId="5783" xr:uid="{00000000-0005-0000-0000-0000DF160000}"/>
    <cellStyle name="Comma 49 3 5 2 4" xfId="5784" xr:uid="{00000000-0005-0000-0000-0000E0160000}"/>
    <cellStyle name="Comma 49 3 5 2 5" xfId="5785" xr:uid="{00000000-0005-0000-0000-0000E1160000}"/>
    <cellStyle name="Comma 49 3 5 3" xfId="5786" xr:uid="{00000000-0005-0000-0000-0000E2160000}"/>
    <cellStyle name="Comma 49 3 5 3 2" xfId="5787" xr:uid="{00000000-0005-0000-0000-0000E3160000}"/>
    <cellStyle name="Comma 49 3 5 3 3" xfId="5788" xr:uid="{00000000-0005-0000-0000-0000E4160000}"/>
    <cellStyle name="Comma 49 3 5 3 4" xfId="5789" xr:uid="{00000000-0005-0000-0000-0000E5160000}"/>
    <cellStyle name="Comma 49 3 5 4" xfId="5790" xr:uid="{00000000-0005-0000-0000-0000E6160000}"/>
    <cellStyle name="Comma 49 3 5 5" xfId="5791" xr:uid="{00000000-0005-0000-0000-0000E7160000}"/>
    <cellStyle name="Comma 49 3 5 6" xfId="5792" xr:uid="{00000000-0005-0000-0000-0000E8160000}"/>
    <cellStyle name="Comma 49 3 6" xfId="5793" xr:uid="{00000000-0005-0000-0000-0000E9160000}"/>
    <cellStyle name="Comma 49 3 6 2" xfId="5794" xr:uid="{00000000-0005-0000-0000-0000EA160000}"/>
    <cellStyle name="Comma 49 3 6 2 2" xfId="5795" xr:uid="{00000000-0005-0000-0000-0000EB160000}"/>
    <cellStyle name="Comma 49 3 6 2 3" xfId="5796" xr:uid="{00000000-0005-0000-0000-0000EC160000}"/>
    <cellStyle name="Comma 49 3 6 2 4" xfId="5797" xr:uid="{00000000-0005-0000-0000-0000ED160000}"/>
    <cellStyle name="Comma 49 3 6 3" xfId="5798" xr:uid="{00000000-0005-0000-0000-0000EE160000}"/>
    <cellStyle name="Comma 49 3 6 4" xfId="5799" xr:uid="{00000000-0005-0000-0000-0000EF160000}"/>
    <cellStyle name="Comma 49 3 6 5" xfId="5800" xr:uid="{00000000-0005-0000-0000-0000F0160000}"/>
    <cellStyle name="Comma 49 3 7" xfId="5801" xr:uid="{00000000-0005-0000-0000-0000F1160000}"/>
    <cellStyle name="Comma 49 3 7 2" xfId="5802" xr:uid="{00000000-0005-0000-0000-0000F2160000}"/>
    <cellStyle name="Comma 49 3 7 3" xfId="5803" xr:uid="{00000000-0005-0000-0000-0000F3160000}"/>
    <cellStyle name="Comma 49 3 7 4" xfId="5804" xr:uid="{00000000-0005-0000-0000-0000F4160000}"/>
    <cellStyle name="Comma 49 3 8" xfId="5805" xr:uid="{00000000-0005-0000-0000-0000F5160000}"/>
    <cellStyle name="Comma 49 3 9" xfId="5806" xr:uid="{00000000-0005-0000-0000-0000F6160000}"/>
    <cellStyle name="Comma 49 4" xfId="5807" xr:uid="{00000000-0005-0000-0000-0000F7160000}"/>
    <cellStyle name="Comma 49 4 2" xfId="5808" xr:uid="{00000000-0005-0000-0000-0000F8160000}"/>
    <cellStyle name="Comma 49 4 2 2" xfId="5809" xr:uid="{00000000-0005-0000-0000-0000F9160000}"/>
    <cellStyle name="Comma 49 4 2 2 2" xfId="5810" xr:uid="{00000000-0005-0000-0000-0000FA160000}"/>
    <cellStyle name="Comma 49 4 2 2 2 2" xfId="5811" xr:uid="{00000000-0005-0000-0000-0000FB160000}"/>
    <cellStyle name="Comma 49 4 2 2 2 3" xfId="5812" xr:uid="{00000000-0005-0000-0000-0000FC160000}"/>
    <cellStyle name="Comma 49 4 2 2 2 4" xfId="5813" xr:uid="{00000000-0005-0000-0000-0000FD160000}"/>
    <cellStyle name="Comma 49 4 2 2 3" xfId="5814" xr:uid="{00000000-0005-0000-0000-0000FE160000}"/>
    <cellStyle name="Comma 49 4 2 2 4" xfId="5815" xr:uid="{00000000-0005-0000-0000-0000FF160000}"/>
    <cellStyle name="Comma 49 4 2 2 5" xfId="5816" xr:uid="{00000000-0005-0000-0000-000000170000}"/>
    <cellStyle name="Comma 49 4 2 3" xfId="5817" xr:uid="{00000000-0005-0000-0000-000001170000}"/>
    <cellStyle name="Comma 49 4 2 3 2" xfId="5818" xr:uid="{00000000-0005-0000-0000-000002170000}"/>
    <cellStyle name="Comma 49 4 2 3 3" xfId="5819" xr:uid="{00000000-0005-0000-0000-000003170000}"/>
    <cellStyle name="Comma 49 4 2 3 4" xfId="5820" xr:uid="{00000000-0005-0000-0000-000004170000}"/>
    <cellStyle name="Comma 49 4 2 4" xfId="5821" xr:uid="{00000000-0005-0000-0000-000005170000}"/>
    <cellStyle name="Comma 49 4 2 5" xfId="5822" xr:uid="{00000000-0005-0000-0000-000006170000}"/>
    <cellStyle name="Comma 49 4 2 6" xfId="5823" xr:uid="{00000000-0005-0000-0000-000007170000}"/>
    <cellStyle name="Comma 49 4 3" xfId="5824" xr:uid="{00000000-0005-0000-0000-000008170000}"/>
    <cellStyle name="Comma 49 4 3 2" xfId="5825" xr:uid="{00000000-0005-0000-0000-000009170000}"/>
    <cellStyle name="Comma 49 4 3 2 2" xfId="5826" xr:uid="{00000000-0005-0000-0000-00000A170000}"/>
    <cellStyle name="Comma 49 4 3 2 2 2" xfId="5827" xr:uid="{00000000-0005-0000-0000-00000B170000}"/>
    <cellStyle name="Comma 49 4 3 2 2 3" xfId="5828" xr:uid="{00000000-0005-0000-0000-00000C170000}"/>
    <cellStyle name="Comma 49 4 3 2 2 4" xfId="5829" xr:uid="{00000000-0005-0000-0000-00000D170000}"/>
    <cellStyle name="Comma 49 4 3 2 3" xfId="5830" xr:uid="{00000000-0005-0000-0000-00000E170000}"/>
    <cellStyle name="Comma 49 4 3 2 4" xfId="5831" xr:uid="{00000000-0005-0000-0000-00000F170000}"/>
    <cellStyle name="Comma 49 4 3 2 5" xfId="5832" xr:uid="{00000000-0005-0000-0000-000010170000}"/>
    <cellStyle name="Comma 49 4 3 3" xfId="5833" xr:uid="{00000000-0005-0000-0000-000011170000}"/>
    <cellStyle name="Comma 49 4 3 3 2" xfId="5834" xr:uid="{00000000-0005-0000-0000-000012170000}"/>
    <cellStyle name="Comma 49 4 3 3 3" xfId="5835" xr:uid="{00000000-0005-0000-0000-000013170000}"/>
    <cellStyle name="Comma 49 4 3 3 4" xfId="5836" xr:uid="{00000000-0005-0000-0000-000014170000}"/>
    <cellStyle name="Comma 49 4 3 4" xfId="5837" xr:uid="{00000000-0005-0000-0000-000015170000}"/>
    <cellStyle name="Comma 49 4 3 5" xfId="5838" xr:uid="{00000000-0005-0000-0000-000016170000}"/>
    <cellStyle name="Comma 49 4 3 6" xfId="5839" xr:uid="{00000000-0005-0000-0000-000017170000}"/>
    <cellStyle name="Comma 49 4 4" xfId="5840" xr:uid="{00000000-0005-0000-0000-000018170000}"/>
    <cellStyle name="Comma 49 4 4 2" xfId="5841" xr:uid="{00000000-0005-0000-0000-000019170000}"/>
    <cellStyle name="Comma 49 4 4 2 2" xfId="5842" xr:uid="{00000000-0005-0000-0000-00001A170000}"/>
    <cellStyle name="Comma 49 4 4 2 3" xfId="5843" xr:uid="{00000000-0005-0000-0000-00001B170000}"/>
    <cellStyle name="Comma 49 4 4 2 4" xfId="5844" xr:uid="{00000000-0005-0000-0000-00001C170000}"/>
    <cellStyle name="Comma 49 4 4 3" xfId="5845" xr:uid="{00000000-0005-0000-0000-00001D170000}"/>
    <cellStyle name="Comma 49 4 4 4" xfId="5846" xr:uid="{00000000-0005-0000-0000-00001E170000}"/>
    <cellStyle name="Comma 49 4 4 5" xfId="5847" xr:uid="{00000000-0005-0000-0000-00001F170000}"/>
    <cellStyle name="Comma 49 4 5" xfId="5848" xr:uid="{00000000-0005-0000-0000-000020170000}"/>
    <cellStyle name="Comma 49 4 5 2" xfId="5849" xr:uid="{00000000-0005-0000-0000-000021170000}"/>
    <cellStyle name="Comma 49 4 5 3" xfId="5850" xr:uid="{00000000-0005-0000-0000-000022170000}"/>
    <cellStyle name="Comma 49 4 5 4" xfId="5851" xr:uid="{00000000-0005-0000-0000-000023170000}"/>
    <cellStyle name="Comma 49 4 6" xfId="5852" xr:uid="{00000000-0005-0000-0000-000024170000}"/>
    <cellStyle name="Comma 49 4 7" xfId="5853" xr:uid="{00000000-0005-0000-0000-000025170000}"/>
    <cellStyle name="Comma 49 4 8" xfId="5854" xr:uid="{00000000-0005-0000-0000-000026170000}"/>
    <cellStyle name="Comma 49 5" xfId="5855" xr:uid="{00000000-0005-0000-0000-000027170000}"/>
    <cellStyle name="Comma 49 5 2" xfId="5856" xr:uid="{00000000-0005-0000-0000-000028170000}"/>
    <cellStyle name="Comma 49 5 2 2" xfId="5857" xr:uid="{00000000-0005-0000-0000-000029170000}"/>
    <cellStyle name="Comma 49 5 2 2 2" xfId="5858" xr:uid="{00000000-0005-0000-0000-00002A170000}"/>
    <cellStyle name="Comma 49 5 2 2 2 2" xfId="5859" xr:uid="{00000000-0005-0000-0000-00002B170000}"/>
    <cellStyle name="Comma 49 5 2 2 2 3" xfId="5860" xr:uid="{00000000-0005-0000-0000-00002C170000}"/>
    <cellStyle name="Comma 49 5 2 2 2 4" xfId="5861" xr:uid="{00000000-0005-0000-0000-00002D170000}"/>
    <cellStyle name="Comma 49 5 2 2 3" xfId="5862" xr:uid="{00000000-0005-0000-0000-00002E170000}"/>
    <cellStyle name="Comma 49 5 2 2 4" xfId="5863" xr:uid="{00000000-0005-0000-0000-00002F170000}"/>
    <cellStyle name="Comma 49 5 2 2 5" xfId="5864" xr:uid="{00000000-0005-0000-0000-000030170000}"/>
    <cellStyle name="Comma 49 5 2 3" xfId="5865" xr:uid="{00000000-0005-0000-0000-000031170000}"/>
    <cellStyle name="Comma 49 5 2 3 2" xfId="5866" xr:uid="{00000000-0005-0000-0000-000032170000}"/>
    <cellStyle name="Comma 49 5 2 3 3" xfId="5867" xr:uid="{00000000-0005-0000-0000-000033170000}"/>
    <cellStyle name="Comma 49 5 2 3 4" xfId="5868" xr:uid="{00000000-0005-0000-0000-000034170000}"/>
    <cellStyle name="Comma 49 5 2 4" xfId="5869" xr:uid="{00000000-0005-0000-0000-000035170000}"/>
    <cellStyle name="Comma 49 5 2 5" xfId="5870" xr:uid="{00000000-0005-0000-0000-000036170000}"/>
    <cellStyle name="Comma 49 5 2 6" xfId="5871" xr:uid="{00000000-0005-0000-0000-000037170000}"/>
    <cellStyle name="Comma 49 5 3" xfId="5872" xr:uid="{00000000-0005-0000-0000-000038170000}"/>
    <cellStyle name="Comma 49 5 3 2" xfId="5873" xr:uid="{00000000-0005-0000-0000-000039170000}"/>
    <cellStyle name="Comma 49 5 3 2 2" xfId="5874" xr:uid="{00000000-0005-0000-0000-00003A170000}"/>
    <cellStyle name="Comma 49 5 3 2 2 2" xfId="5875" xr:uid="{00000000-0005-0000-0000-00003B170000}"/>
    <cellStyle name="Comma 49 5 3 2 2 3" xfId="5876" xr:uid="{00000000-0005-0000-0000-00003C170000}"/>
    <cellStyle name="Comma 49 5 3 2 2 4" xfId="5877" xr:uid="{00000000-0005-0000-0000-00003D170000}"/>
    <cellStyle name="Comma 49 5 3 2 3" xfId="5878" xr:uid="{00000000-0005-0000-0000-00003E170000}"/>
    <cellStyle name="Comma 49 5 3 2 4" xfId="5879" xr:uid="{00000000-0005-0000-0000-00003F170000}"/>
    <cellStyle name="Comma 49 5 3 2 5" xfId="5880" xr:uid="{00000000-0005-0000-0000-000040170000}"/>
    <cellStyle name="Comma 49 5 3 3" xfId="5881" xr:uid="{00000000-0005-0000-0000-000041170000}"/>
    <cellStyle name="Comma 49 5 3 3 2" xfId="5882" xr:uid="{00000000-0005-0000-0000-000042170000}"/>
    <cellStyle name="Comma 49 5 3 3 3" xfId="5883" xr:uid="{00000000-0005-0000-0000-000043170000}"/>
    <cellStyle name="Comma 49 5 3 3 4" xfId="5884" xr:uid="{00000000-0005-0000-0000-000044170000}"/>
    <cellStyle name="Comma 49 5 3 4" xfId="5885" xr:uid="{00000000-0005-0000-0000-000045170000}"/>
    <cellStyle name="Comma 49 5 3 5" xfId="5886" xr:uid="{00000000-0005-0000-0000-000046170000}"/>
    <cellStyle name="Comma 49 5 3 6" xfId="5887" xr:uid="{00000000-0005-0000-0000-000047170000}"/>
    <cellStyle name="Comma 49 5 4" xfId="5888" xr:uid="{00000000-0005-0000-0000-000048170000}"/>
    <cellStyle name="Comma 49 5 4 2" xfId="5889" xr:uid="{00000000-0005-0000-0000-000049170000}"/>
    <cellStyle name="Comma 49 5 4 2 2" xfId="5890" xr:uid="{00000000-0005-0000-0000-00004A170000}"/>
    <cellStyle name="Comma 49 5 4 2 3" xfId="5891" xr:uid="{00000000-0005-0000-0000-00004B170000}"/>
    <cellStyle name="Comma 49 5 4 2 4" xfId="5892" xr:uid="{00000000-0005-0000-0000-00004C170000}"/>
    <cellStyle name="Comma 49 5 4 3" xfId="5893" xr:uid="{00000000-0005-0000-0000-00004D170000}"/>
    <cellStyle name="Comma 49 5 4 4" xfId="5894" xr:uid="{00000000-0005-0000-0000-00004E170000}"/>
    <cellStyle name="Comma 49 5 4 5" xfId="5895" xr:uid="{00000000-0005-0000-0000-00004F170000}"/>
    <cellStyle name="Comma 49 5 5" xfId="5896" xr:uid="{00000000-0005-0000-0000-000050170000}"/>
    <cellStyle name="Comma 49 5 5 2" xfId="5897" xr:uid="{00000000-0005-0000-0000-000051170000}"/>
    <cellStyle name="Comma 49 5 5 3" xfId="5898" xr:uid="{00000000-0005-0000-0000-000052170000}"/>
    <cellStyle name="Comma 49 5 5 4" xfId="5899" xr:uid="{00000000-0005-0000-0000-000053170000}"/>
    <cellStyle name="Comma 49 5 6" xfId="5900" xr:uid="{00000000-0005-0000-0000-000054170000}"/>
    <cellStyle name="Comma 49 5 7" xfId="5901" xr:uid="{00000000-0005-0000-0000-000055170000}"/>
    <cellStyle name="Comma 49 5 8" xfId="5902" xr:uid="{00000000-0005-0000-0000-000056170000}"/>
    <cellStyle name="Comma 49 6" xfId="5903" xr:uid="{00000000-0005-0000-0000-000057170000}"/>
    <cellStyle name="Comma 49 6 2" xfId="5904" xr:uid="{00000000-0005-0000-0000-000058170000}"/>
    <cellStyle name="Comma 49 6 2 2" xfId="5905" xr:uid="{00000000-0005-0000-0000-000059170000}"/>
    <cellStyle name="Comma 49 6 2 2 2" xfId="5906" xr:uid="{00000000-0005-0000-0000-00005A170000}"/>
    <cellStyle name="Comma 49 6 2 2 3" xfId="5907" xr:uid="{00000000-0005-0000-0000-00005B170000}"/>
    <cellStyle name="Comma 49 6 2 2 4" xfId="5908" xr:uid="{00000000-0005-0000-0000-00005C170000}"/>
    <cellStyle name="Comma 49 6 2 3" xfId="5909" xr:uid="{00000000-0005-0000-0000-00005D170000}"/>
    <cellStyle name="Comma 49 6 2 4" xfId="5910" xr:uid="{00000000-0005-0000-0000-00005E170000}"/>
    <cellStyle name="Comma 49 6 2 5" xfId="5911" xr:uid="{00000000-0005-0000-0000-00005F170000}"/>
    <cellStyle name="Comma 49 6 3" xfId="5912" xr:uid="{00000000-0005-0000-0000-000060170000}"/>
    <cellStyle name="Comma 49 6 3 2" xfId="5913" xr:uid="{00000000-0005-0000-0000-000061170000}"/>
    <cellStyle name="Comma 49 6 3 3" xfId="5914" xr:uid="{00000000-0005-0000-0000-000062170000}"/>
    <cellStyle name="Comma 49 6 3 4" xfId="5915" xr:uid="{00000000-0005-0000-0000-000063170000}"/>
    <cellStyle name="Comma 49 6 4" xfId="5916" xr:uid="{00000000-0005-0000-0000-000064170000}"/>
    <cellStyle name="Comma 49 6 5" xfId="5917" xr:uid="{00000000-0005-0000-0000-000065170000}"/>
    <cellStyle name="Comma 49 6 6" xfId="5918" xr:uid="{00000000-0005-0000-0000-000066170000}"/>
    <cellStyle name="Comma 49 7" xfId="5919" xr:uid="{00000000-0005-0000-0000-000067170000}"/>
    <cellStyle name="Comma 49 7 2" xfId="5920" xr:uid="{00000000-0005-0000-0000-000068170000}"/>
    <cellStyle name="Comma 49 7 2 2" xfId="5921" xr:uid="{00000000-0005-0000-0000-000069170000}"/>
    <cellStyle name="Comma 49 7 2 2 2" xfId="5922" xr:uid="{00000000-0005-0000-0000-00006A170000}"/>
    <cellStyle name="Comma 49 7 2 2 3" xfId="5923" xr:uid="{00000000-0005-0000-0000-00006B170000}"/>
    <cellStyle name="Comma 49 7 2 2 4" xfId="5924" xr:uid="{00000000-0005-0000-0000-00006C170000}"/>
    <cellStyle name="Comma 49 7 2 3" xfId="5925" xr:uid="{00000000-0005-0000-0000-00006D170000}"/>
    <cellStyle name="Comma 49 7 2 4" xfId="5926" xr:uid="{00000000-0005-0000-0000-00006E170000}"/>
    <cellStyle name="Comma 49 7 2 5" xfId="5927" xr:uid="{00000000-0005-0000-0000-00006F170000}"/>
    <cellStyle name="Comma 49 7 3" xfId="5928" xr:uid="{00000000-0005-0000-0000-000070170000}"/>
    <cellStyle name="Comma 49 7 3 2" xfId="5929" xr:uid="{00000000-0005-0000-0000-000071170000}"/>
    <cellStyle name="Comma 49 7 3 3" xfId="5930" xr:uid="{00000000-0005-0000-0000-000072170000}"/>
    <cellStyle name="Comma 49 7 3 4" xfId="5931" xr:uid="{00000000-0005-0000-0000-000073170000}"/>
    <cellStyle name="Comma 49 7 4" xfId="5932" xr:uid="{00000000-0005-0000-0000-000074170000}"/>
    <cellStyle name="Comma 49 7 5" xfId="5933" xr:uid="{00000000-0005-0000-0000-000075170000}"/>
    <cellStyle name="Comma 49 7 6" xfId="5934" xr:uid="{00000000-0005-0000-0000-000076170000}"/>
    <cellStyle name="Comma 49 8" xfId="5935" xr:uid="{00000000-0005-0000-0000-000077170000}"/>
    <cellStyle name="Comma 49 8 2" xfId="5936" xr:uid="{00000000-0005-0000-0000-000078170000}"/>
    <cellStyle name="Comma 49 8 2 2" xfId="5937" xr:uid="{00000000-0005-0000-0000-000079170000}"/>
    <cellStyle name="Comma 49 8 2 3" xfId="5938" xr:uid="{00000000-0005-0000-0000-00007A170000}"/>
    <cellStyle name="Comma 49 8 2 4" xfId="5939" xr:uid="{00000000-0005-0000-0000-00007B170000}"/>
    <cellStyle name="Comma 49 8 3" xfId="5940" xr:uid="{00000000-0005-0000-0000-00007C170000}"/>
    <cellStyle name="Comma 49 8 4" xfId="5941" xr:uid="{00000000-0005-0000-0000-00007D170000}"/>
    <cellStyle name="Comma 49 8 5" xfId="5942" xr:uid="{00000000-0005-0000-0000-00007E170000}"/>
    <cellStyle name="Comma 49 9" xfId="5943" xr:uid="{00000000-0005-0000-0000-00007F170000}"/>
    <cellStyle name="Comma 49 9 2" xfId="5944" xr:uid="{00000000-0005-0000-0000-000080170000}"/>
    <cellStyle name="Comma 49 9 3" xfId="5945" xr:uid="{00000000-0005-0000-0000-000081170000}"/>
    <cellStyle name="Comma 49 9 4" xfId="5946" xr:uid="{00000000-0005-0000-0000-000082170000}"/>
    <cellStyle name="Comma 5" xfId="5947" xr:uid="{00000000-0005-0000-0000-000083170000}"/>
    <cellStyle name="Comma 5 2" xfId="5948" xr:uid="{00000000-0005-0000-0000-000084170000}"/>
    <cellStyle name="Comma 5 2 2" xfId="5949" xr:uid="{00000000-0005-0000-0000-000085170000}"/>
    <cellStyle name="Comma 5 2 2 2" xfId="5950" xr:uid="{00000000-0005-0000-0000-000086170000}"/>
    <cellStyle name="Comma 5 2 3" xfId="5951" xr:uid="{00000000-0005-0000-0000-000087170000}"/>
    <cellStyle name="Comma 5 2 3 2" xfId="5952" xr:uid="{00000000-0005-0000-0000-000088170000}"/>
    <cellStyle name="Comma 5 3" xfId="5953" xr:uid="{00000000-0005-0000-0000-000089170000}"/>
    <cellStyle name="Comma 5 3 2" xfId="5954" xr:uid="{00000000-0005-0000-0000-00008A170000}"/>
    <cellStyle name="Comma 5 4" xfId="5955" xr:uid="{00000000-0005-0000-0000-00008B170000}"/>
    <cellStyle name="Comma 50" xfId="5956" xr:uid="{00000000-0005-0000-0000-00008C170000}"/>
    <cellStyle name="Comma 50 2" xfId="5957" xr:uid="{00000000-0005-0000-0000-00008D170000}"/>
    <cellStyle name="Comma 51" xfId="5958" xr:uid="{00000000-0005-0000-0000-00008E170000}"/>
    <cellStyle name="Comma 51 2" xfId="5959" xr:uid="{00000000-0005-0000-0000-00008F170000}"/>
    <cellStyle name="Comma 51 2 2" xfId="5960" xr:uid="{00000000-0005-0000-0000-000090170000}"/>
    <cellStyle name="Comma 52" xfId="5961" xr:uid="{00000000-0005-0000-0000-000091170000}"/>
    <cellStyle name="Comma 52 2" xfId="5962" xr:uid="{00000000-0005-0000-0000-000092170000}"/>
    <cellStyle name="Comma 53" xfId="5963" xr:uid="{00000000-0005-0000-0000-000093170000}"/>
    <cellStyle name="Comma 53 10" xfId="5964" xr:uid="{00000000-0005-0000-0000-000094170000}"/>
    <cellStyle name="Comma 53 11" xfId="5965" xr:uid="{00000000-0005-0000-0000-000095170000}"/>
    <cellStyle name="Comma 53 12" xfId="5966" xr:uid="{00000000-0005-0000-0000-000096170000}"/>
    <cellStyle name="Comma 53 2" xfId="5967" xr:uid="{00000000-0005-0000-0000-000097170000}"/>
    <cellStyle name="Comma 53 2 10" xfId="5968" xr:uid="{00000000-0005-0000-0000-000098170000}"/>
    <cellStyle name="Comma 53 2 2" xfId="5969" xr:uid="{00000000-0005-0000-0000-000099170000}"/>
    <cellStyle name="Comma 53 2 2 2" xfId="5970" xr:uid="{00000000-0005-0000-0000-00009A170000}"/>
    <cellStyle name="Comma 53 2 2 2 2" xfId="5971" xr:uid="{00000000-0005-0000-0000-00009B170000}"/>
    <cellStyle name="Comma 53 2 2 2 2 2" xfId="5972" xr:uid="{00000000-0005-0000-0000-00009C170000}"/>
    <cellStyle name="Comma 53 2 2 2 2 2 2" xfId="5973" xr:uid="{00000000-0005-0000-0000-00009D170000}"/>
    <cellStyle name="Comma 53 2 2 2 2 2 3" xfId="5974" xr:uid="{00000000-0005-0000-0000-00009E170000}"/>
    <cellStyle name="Comma 53 2 2 2 2 2 4" xfId="5975" xr:uid="{00000000-0005-0000-0000-00009F170000}"/>
    <cellStyle name="Comma 53 2 2 2 2 3" xfId="5976" xr:uid="{00000000-0005-0000-0000-0000A0170000}"/>
    <cellStyle name="Comma 53 2 2 2 2 4" xfId="5977" xr:uid="{00000000-0005-0000-0000-0000A1170000}"/>
    <cellStyle name="Comma 53 2 2 2 2 5" xfId="5978" xr:uid="{00000000-0005-0000-0000-0000A2170000}"/>
    <cellStyle name="Comma 53 2 2 2 3" xfId="5979" xr:uid="{00000000-0005-0000-0000-0000A3170000}"/>
    <cellStyle name="Comma 53 2 2 2 3 2" xfId="5980" xr:uid="{00000000-0005-0000-0000-0000A4170000}"/>
    <cellStyle name="Comma 53 2 2 2 3 3" xfId="5981" xr:uid="{00000000-0005-0000-0000-0000A5170000}"/>
    <cellStyle name="Comma 53 2 2 2 3 4" xfId="5982" xr:uid="{00000000-0005-0000-0000-0000A6170000}"/>
    <cellStyle name="Comma 53 2 2 2 4" xfId="5983" xr:uid="{00000000-0005-0000-0000-0000A7170000}"/>
    <cellStyle name="Comma 53 2 2 2 5" xfId="5984" xr:uid="{00000000-0005-0000-0000-0000A8170000}"/>
    <cellStyle name="Comma 53 2 2 2 6" xfId="5985" xr:uid="{00000000-0005-0000-0000-0000A9170000}"/>
    <cellStyle name="Comma 53 2 2 3" xfId="5986" xr:uid="{00000000-0005-0000-0000-0000AA170000}"/>
    <cellStyle name="Comma 53 2 2 3 2" xfId="5987" xr:uid="{00000000-0005-0000-0000-0000AB170000}"/>
    <cellStyle name="Comma 53 2 2 3 2 2" xfId="5988" xr:uid="{00000000-0005-0000-0000-0000AC170000}"/>
    <cellStyle name="Comma 53 2 2 3 2 2 2" xfId="5989" xr:uid="{00000000-0005-0000-0000-0000AD170000}"/>
    <cellStyle name="Comma 53 2 2 3 2 2 3" xfId="5990" xr:uid="{00000000-0005-0000-0000-0000AE170000}"/>
    <cellStyle name="Comma 53 2 2 3 2 2 4" xfId="5991" xr:uid="{00000000-0005-0000-0000-0000AF170000}"/>
    <cellStyle name="Comma 53 2 2 3 2 3" xfId="5992" xr:uid="{00000000-0005-0000-0000-0000B0170000}"/>
    <cellStyle name="Comma 53 2 2 3 2 4" xfId="5993" xr:uid="{00000000-0005-0000-0000-0000B1170000}"/>
    <cellStyle name="Comma 53 2 2 3 2 5" xfId="5994" xr:uid="{00000000-0005-0000-0000-0000B2170000}"/>
    <cellStyle name="Comma 53 2 2 3 3" xfId="5995" xr:uid="{00000000-0005-0000-0000-0000B3170000}"/>
    <cellStyle name="Comma 53 2 2 3 3 2" xfId="5996" xr:uid="{00000000-0005-0000-0000-0000B4170000}"/>
    <cellStyle name="Comma 53 2 2 3 3 3" xfId="5997" xr:uid="{00000000-0005-0000-0000-0000B5170000}"/>
    <cellStyle name="Comma 53 2 2 3 3 4" xfId="5998" xr:uid="{00000000-0005-0000-0000-0000B6170000}"/>
    <cellStyle name="Comma 53 2 2 3 4" xfId="5999" xr:uid="{00000000-0005-0000-0000-0000B7170000}"/>
    <cellStyle name="Comma 53 2 2 3 5" xfId="6000" xr:uid="{00000000-0005-0000-0000-0000B8170000}"/>
    <cellStyle name="Comma 53 2 2 3 6" xfId="6001" xr:uid="{00000000-0005-0000-0000-0000B9170000}"/>
    <cellStyle name="Comma 53 2 2 4" xfId="6002" xr:uid="{00000000-0005-0000-0000-0000BA170000}"/>
    <cellStyle name="Comma 53 2 2 4 2" xfId="6003" xr:uid="{00000000-0005-0000-0000-0000BB170000}"/>
    <cellStyle name="Comma 53 2 2 4 2 2" xfId="6004" xr:uid="{00000000-0005-0000-0000-0000BC170000}"/>
    <cellStyle name="Comma 53 2 2 4 2 3" xfId="6005" xr:uid="{00000000-0005-0000-0000-0000BD170000}"/>
    <cellStyle name="Comma 53 2 2 4 2 4" xfId="6006" xr:uid="{00000000-0005-0000-0000-0000BE170000}"/>
    <cellStyle name="Comma 53 2 2 4 3" xfId="6007" xr:uid="{00000000-0005-0000-0000-0000BF170000}"/>
    <cellStyle name="Comma 53 2 2 4 4" xfId="6008" xr:uid="{00000000-0005-0000-0000-0000C0170000}"/>
    <cellStyle name="Comma 53 2 2 4 5" xfId="6009" xr:uid="{00000000-0005-0000-0000-0000C1170000}"/>
    <cellStyle name="Comma 53 2 2 5" xfId="6010" xr:uid="{00000000-0005-0000-0000-0000C2170000}"/>
    <cellStyle name="Comma 53 2 2 5 2" xfId="6011" xr:uid="{00000000-0005-0000-0000-0000C3170000}"/>
    <cellStyle name="Comma 53 2 2 5 3" xfId="6012" xr:uid="{00000000-0005-0000-0000-0000C4170000}"/>
    <cellStyle name="Comma 53 2 2 5 4" xfId="6013" xr:uid="{00000000-0005-0000-0000-0000C5170000}"/>
    <cellStyle name="Comma 53 2 2 6" xfId="6014" xr:uid="{00000000-0005-0000-0000-0000C6170000}"/>
    <cellStyle name="Comma 53 2 2 7" xfId="6015" xr:uid="{00000000-0005-0000-0000-0000C7170000}"/>
    <cellStyle name="Comma 53 2 2 8" xfId="6016" xr:uid="{00000000-0005-0000-0000-0000C8170000}"/>
    <cellStyle name="Comma 53 2 3" xfId="6017" xr:uid="{00000000-0005-0000-0000-0000C9170000}"/>
    <cellStyle name="Comma 53 2 3 2" xfId="6018" xr:uid="{00000000-0005-0000-0000-0000CA170000}"/>
    <cellStyle name="Comma 53 2 3 2 2" xfId="6019" xr:uid="{00000000-0005-0000-0000-0000CB170000}"/>
    <cellStyle name="Comma 53 2 3 2 2 2" xfId="6020" xr:uid="{00000000-0005-0000-0000-0000CC170000}"/>
    <cellStyle name="Comma 53 2 3 2 2 2 2" xfId="6021" xr:uid="{00000000-0005-0000-0000-0000CD170000}"/>
    <cellStyle name="Comma 53 2 3 2 2 2 3" xfId="6022" xr:uid="{00000000-0005-0000-0000-0000CE170000}"/>
    <cellStyle name="Comma 53 2 3 2 2 2 4" xfId="6023" xr:uid="{00000000-0005-0000-0000-0000CF170000}"/>
    <cellStyle name="Comma 53 2 3 2 2 3" xfId="6024" xr:uid="{00000000-0005-0000-0000-0000D0170000}"/>
    <cellStyle name="Comma 53 2 3 2 2 4" xfId="6025" xr:uid="{00000000-0005-0000-0000-0000D1170000}"/>
    <cellStyle name="Comma 53 2 3 2 2 5" xfId="6026" xr:uid="{00000000-0005-0000-0000-0000D2170000}"/>
    <cellStyle name="Comma 53 2 3 2 3" xfId="6027" xr:uid="{00000000-0005-0000-0000-0000D3170000}"/>
    <cellStyle name="Comma 53 2 3 2 3 2" xfId="6028" xr:uid="{00000000-0005-0000-0000-0000D4170000}"/>
    <cellStyle name="Comma 53 2 3 2 3 3" xfId="6029" xr:uid="{00000000-0005-0000-0000-0000D5170000}"/>
    <cellStyle name="Comma 53 2 3 2 3 4" xfId="6030" xr:uid="{00000000-0005-0000-0000-0000D6170000}"/>
    <cellStyle name="Comma 53 2 3 2 4" xfId="6031" xr:uid="{00000000-0005-0000-0000-0000D7170000}"/>
    <cellStyle name="Comma 53 2 3 2 5" xfId="6032" xr:uid="{00000000-0005-0000-0000-0000D8170000}"/>
    <cellStyle name="Comma 53 2 3 2 6" xfId="6033" xr:uid="{00000000-0005-0000-0000-0000D9170000}"/>
    <cellStyle name="Comma 53 2 3 3" xfId="6034" xr:uid="{00000000-0005-0000-0000-0000DA170000}"/>
    <cellStyle name="Comma 53 2 3 3 2" xfId="6035" xr:uid="{00000000-0005-0000-0000-0000DB170000}"/>
    <cellStyle name="Comma 53 2 3 3 2 2" xfId="6036" xr:uid="{00000000-0005-0000-0000-0000DC170000}"/>
    <cellStyle name="Comma 53 2 3 3 2 2 2" xfId="6037" xr:uid="{00000000-0005-0000-0000-0000DD170000}"/>
    <cellStyle name="Comma 53 2 3 3 2 2 3" xfId="6038" xr:uid="{00000000-0005-0000-0000-0000DE170000}"/>
    <cellStyle name="Comma 53 2 3 3 2 2 4" xfId="6039" xr:uid="{00000000-0005-0000-0000-0000DF170000}"/>
    <cellStyle name="Comma 53 2 3 3 2 3" xfId="6040" xr:uid="{00000000-0005-0000-0000-0000E0170000}"/>
    <cellStyle name="Comma 53 2 3 3 2 4" xfId="6041" xr:uid="{00000000-0005-0000-0000-0000E1170000}"/>
    <cellStyle name="Comma 53 2 3 3 2 5" xfId="6042" xr:uid="{00000000-0005-0000-0000-0000E2170000}"/>
    <cellStyle name="Comma 53 2 3 3 3" xfId="6043" xr:uid="{00000000-0005-0000-0000-0000E3170000}"/>
    <cellStyle name="Comma 53 2 3 3 3 2" xfId="6044" xr:uid="{00000000-0005-0000-0000-0000E4170000}"/>
    <cellStyle name="Comma 53 2 3 3 3 3" xfId="6045" xr:uid="{00000000-0005-0000-0000-0000E5170000}"/>
    <cellStyle name="Comma 53 2 3 3 3 4" xfId="6046" xr:uid="{00000000-0005-0000-0000-0000E6170000}"/>
    <cellStyle name="Comma 53 2 3 3 4" xfId="6047" xr:uid="{00000000-0005-0000-0000-0000E7170000}"/>
    <cellStyle name="Comma 53 2 3 3 5" xfId="6048" xr:uid="{00000000-0005-0000-0000-0000E8170000}"/>
    <cellStyle name="Comma 53 2 3 3 6" xfId="6049" xr:uid="{00000000-0005-0000-0000-0000E9170000}"/>
    <cellStyle name="Comma 53 2 3 4" xfId="6050" xr:uid="{00000000-0005-0000-0000-0000EA170000}"/>
    <cellStyle name="Comma 53 2 3 4 2" xfId="6051" xr:uid="{00000000-0005-0000-0000-0000EB170000}"/>
    <cellStyle name="Comma 53 2 3 4 2 2" xfId="6052" xr:uid="{00000000-0005-0000-0000-0000EC170000}"/>
    <cellStyle name="Comma 53 2 3 4 2 3" xfId="6053" xr:uid="{00000000-0005-0000-0000-0000ED170000}"/>
    <cellStyle name="Comma 53 2 3 4 2 4" xfId="6054" xr:uid="{00000000-0005-0000-0000-0000EE170000}"/>
    <cellStyle name="Comma 53 2 3 4 3" xfId="6055" xr:uid="{00000000-0005-0000-0000-0000EF170000}"/>
    <cellStyle name="Comma 53 2 3 4 4" xfId="6056" xr:uid="{00000000-0005-0000-0000-0000F0170000}"/>
    <cellStyle name="Comma 53 2 3 4 5" xfId="6057" xr:uid="{00000000-0005-0000-0000-0000F1170000}"/>
    <cellStyle name="Comma 53 2 3 5" xfId="6058" xr:uid="{00000000-0005-0000-0000-0000F2170000}"/>
    <cellStyle name="Comma 53 2 3 5 2" xfId="6059" xr:uid="{00000000-0005-0000-0000-0000F3170000}"/>
    <cellStyle name="Comma 53 2 3 5 3" xfId="6060" xr:uid="{00000000-0005-0000-0000-0000F4170000}"/>
    <cellStyle name="Comma 53 2 3 5 4" xfId="6061" xr:uid="{00000000-0005-0000-0000-0000F5170000}"/>
    <cellStyle name="Comma 53 2 3 6" xfId="6062" xr:uid="{00000000-0005-0000-0000-0000F6170000}"/>
    <cellStyle name="Comma 53 2 3 7" xfId="6063" xr:uid="{00000000-0005-0000-0000-0000F7170000}"/>
    <cellStyle name="Comma 53 2 3 8" xfId="6064" xr:uid="{00000000-0005-0000-0000-0000F8170000}"/>
    <cellStyle name="Comma 53 2 4" xfId="6065" xr:uid="{00000000-0005-0000-0000-0000F9170000}"/>
    <cellStyle name="Comma 53 2 4 2" xfId="6066" xr:uid="{00000000-0005-0000-0000-0000FA170000}"/>
    <cellStyle name="Comma 53 2 4 2 2" xfId="6067" xr:uid="{00000000-0005-0000-0000-0000FB170000}"/>
    <cellStyle name="Comma 53 2 4 2 2 2" xfId="6068" xr:uid="{00000000-0005-0000-0000-0000FC170000}"/>
    <cellStyle name="Comma 53 2 4 2 2 3" xfId="6069" xr:uid="{00000000-0005-0000-0000-0000FD170000}"/>
    <cellStyle name="Comma 53 2 4 2 2 4" xfId="6070" xr:uid="{00000000-0005-0000-0000-0000FE170000}"/>
    <cellStyle name="Comma 53 2 4 2 3" xfId="6071" xr:uid="{00000000-0005-0000-0000-0000FF170000}"/>
    <cellStyle name="Comma 53 2 4 2 4" xfId="6072" xr:uid="{00000000-0005-0000-0000-000000180000}"/>
    <cellStyle name="Comma 53 2 4 2 5" xfId="6073" xr:uid="{00000000-0005-0000-0000-000001180000}"/>
    <cellStyle name="Comma 53 2 4 3" xfId="6074" xr:uid="{00000000-0005-0000-0000-000002180000}"/>
    <cellStyle name="Comma 53 2 4 3 2" xfId="6075" xr:uid="{00000000-0005-0000-0000-000003180000}"/>
    <cellStyle name="Comma 53 2 4 3 3" xfId="6076" xr:uid="{00000000-0005-0000-0000-000004180000}"/>
    <cellStyle name="Comma 53 2 4 3 4" xfId="6077" xr:uid="{00000000-0005-0000-0000-000005180000}"/>
    <cellStyle name="Comma 53 2 4 4" xfId="6078" xr:uid="{00000000-0005-0000-0000-000006180000}"/>
    <cellStyle name="Comma 53 2 4 5" xfId="6079" xr:uid="{00000000-0005-0000-0000-000007180000}"/>
    <cellStyle name="Comma 53 2 4 6" xfId="6080" xr:uid="{00000000-0005-0000-0000-000008180000}"/>
    <cellStyle name="Comma 53 2 5" xfId="6081" xr:uid="{00000000-0005-0000-0000-000009180000}"/>
    <cellStyle name="Comma 53 2 5 2" xfId="6082" xr:uid="{00000000-0005-0000-0000-00000A180000}"/>
    <cellStyle name="Comma 53 2 5 2 2" xfId="6083" xr:uid="{00000000-0005-0000-0000-00000B180000}"/>
    <cellStyle name="Comma 53 2 5 2 2 2" xfId="6084" xr:uid="{00000000-0005-0000-0000-00000C180000}"/>
    <cellStyle name="Comma 53 2 5 2 2 3" xfId="6085" xr:uid="{00000000-0005-0000-0000-00000D180000}"/>
    <cellStyle name="Comma 53 2 5 2 2 4" xfId="6086" xr:uid="{00000000-0005-0000-0000-00000E180000}"/>
    <cellStyle name="Comma 53 2 5 2 3" xfId="6087" xr:uid="{00000000-0005-0000-0000-00000F180000}"/>
    <cellStyle name="Comma 53 2 5 2 4" xfId="6088" xr:uid="{00000000-0005-0000-0000-000010180000}"/>
    <cellStyle name="Comma 53 2 5 2 5" xfId="6089" xr:uid="{00000000-0005-0000-0000-000011180000}"/>
    <cellStyle name="Comma 53 2 5 3" xfId="6090" xr:uid="{00000000-0005-0000-0000-000012180000}"/>
    <cellStyle name="Comma 53 2 5 3 2" xfId="6091" xr:uid="{00000000-0005-0000-0000-000013180000}"/>
    <cellStyle name="Comma 53 2 5 3 3" xfId="6092" xr:uid="{00000000-0005-0000-0000-000014180000}"/>
    <cellStyle name="Comma 53 2 5 3 4" xfId="6093" xr:uid="{00000000-0005-0000-0000-000015180000}"/>
    <cellStyle name="Comma 53 2 5 4" xfId="6094" xr:uid="{00000000-0005-0000-0000-000016180000}"/>
    <cellStyle name="Comma 53 2 5 5" xfId="6095" xr:uid="{00000000-0005-0000-0000-000017180000}"/>
    <cellStyle name="Comma 53 2 5 6" xfId="6096" xr:uid="{00000000-0005-0000-0000-000018180000}"/>
    <cellStyle name="Comma 53 2 6" xfId="6097" xr:uid="{00000000-0005-0000-0000-000019180000}"/>
    <cellStyle name="Comma 53 2 6 2" xfId="6098" xr:uid="{00000000-0005-0000-0000-00001A180000}"/>
    <cellStyle name="Comma 53 2 6 2 2" xfId="6099" xr:uid="{00000000-0005-0000-0000-00001B180000}"/>
    <cellStyle name="Comma 53 2 6 2 3" xfId="6100" xr:uid="{00000000-0005-0000-0000-00001C180000}"/>
    <cellStyle name="Comma 53 2 6 2 4" xfId="6101" xr:uid="{00000000-0005-0000-0000-00001D180000}"/>
    <cellStyle name="Comma 53 2 6 3" xfId="6102" xr:uid="{00000000-0005-0000-0000-00001E180000}"/>
    <cellStyle name="Comma 53 2 6 4" xfId="6103" xr:uid="{00000000-0005-0000-0000-00001F180000}"/>
    <cellStyle name="Comma 53 2 6 5" xfId="6104" xr:uid="{00000000-0005-0000-0000-000020180000}"/>
    <cellStyle name="Comma 53 2 7" xfId="6105" xr:uid="{00000000-0005-0000-0000-000021180000}"/>
    <cellStyle name="Comma 53 2 7 2" xfId="6106" xr:uid="{00000000-0005-0000-0000-000022180000}"/>
    <cellStyle name="Comma 53 2 7 3" xfId="6107" xr:uid="{00000000-0005-0000-0000-000023180000}"/>
    <cellStyle name="Comma 53 2 7 4" xfId="6108" xr:uid="{00000000-0005-0000-0000-000024180000}"/>
    <cellStyle name="Comma 53 2 8" xfId="6109" xr:uid="{00000000-0005-0000-0000-000025180000}"/>
    <cellStyle name="Comma 53 2 9" xfId="6110" xr:uid="{00000000-0005-0000-0000-000026180000}"/>
    <cellStyle name="Comma 53 3" xfId="6111" xr:uid="{00000000-0005-0000-0000-000027180000}"/>
    <cellStyle name="Comma 53 3 10" xfId="6112" xr:uid="{00000000-0005-0000-0000-000028180000}"/>
    <cellStyle name="Comma 53 3 2" xfId="6113" xr:uid="{00000000-0005-0000-0000-000029180000}"/>
    <cellStyle name="Comma 53 3 2 2" xfId="6114" xr:uid="{00000000-0005-0000-0000-00002A180000}"/>
    <cellStyle name="Comma 53 3 2 2 2" xfId="6115" xr:uid="{00000000-0005-0000-0000-00002B180000}"/>
    <cellStyle name="Comma 53 3 2 2 2 2" xfId="6116" xr:uid="{00000000-0005-0000-0000-00002C180000}"/>
    <cellStyle name="Comma 53 3 2 2 2 2 2" xfId="6117" xr:uid="{00000000-0005-0000-0000-00002D180000}"/>
    <cellStyle name="Comma 53 3 2 2 2 2 3" xfId="6118" xr:uid="{00000000-0005-0000-0000-00002E180000}"/>
    <cellStyle name="Comma 53 3 2 2 2 2 4" xfId="6119" xr:uid="{00000000-0005-0000-0000-00002F180000}"/>
    <cellStyle name="Comma 53 3 2 2 2 3" xfId="6120" xr:uid="{00000000-0005-0000-0000-000030180000}"/>
    <cellStyle name="Comma 53 3 2 2 2 4" xfId="6121" xr:uid="{00000000-0005-0000-0000-000031180000}"/>
    <cellStyle name="Comma 53 3 2 2 2 5" xfId="6122" xr:uid="{00000000-0005-0000-0000-000032180000}"/>
    <cellStyle name="Comma 53 3 2 2 3" xfId="6123" xr:uid="{00000000-0005-0000-0000-000033180000}"/>
    <cellStyle name="Comma 53 3 2 2 3 2" xfId="6124" xr:uid="{00000000-0005-0000-0000-000034180000}"/>
    <cellStyle name="Comma 53 3 2 2 3 3" xfId="6125" xr:uid="{00000000-0005-0000-0000-000035180000}"/>
    <cellStyle name="Comma 53 3 2 2 3 4" xfId="6126" xr:uid="{00000000-0005-0000-0000-000036180000}"/>
    <cellStyle name="Comma 53 3 2 2 4" xfId="6127" xr:uid="{00000000-0005-0000-0000-000037180000}"/>
    <cellStyle name="Comma 53 3 2 2 5" xfId="6128" xr:uid="{00000000-0005-0000-0000-000038180000}"/>
    <cellStyle name="Comma 53 3 2 2 6" xfId="6129" xr:uid="{00000000-0005-0000-0000-000039180000}"/>
    <cellStyle name="Comma 53 3 2 3" xfId="6130" xr:uid="{00000000-0005-0000-0000-00003A180000}"/>
    <cellStyle name="Comma 53 3 2 3 2" xfId="6131" xr:uid="{00000000-0005-0000-0000-00003B180000}"/>
    <cellStyle name="Comma 53 3 2 3 2 2" xfId="6132" xr:uid="{00000000-0005-0000-0000-00003C180000}"/>
    <cellStyle name="Comma 53 3 2 3 2 2 2" xfId="6133" xr:uid="{00000000-0005-0000-0000-00003D180000}"/>
    <cellStyle name="Comma 53 3 2 3 2 2 3" xfId="6134" xr:uid="{00000000-0005-0000-0000-00003E180000}"/>
    <cellStyle name="Comma 53 3 2 3 2 2 4" xfId="6135" xr:uid="{00000000-0005-0000-0000-00003F180000}"/>
    <cellStyle name="Comma 53 3 2 3 2 3" xfId="6136" xr:uid="{00000000-0005-0000-0000-000040180000}"/>
    <cellStyle name="Comma 53 3 2 3 2 4" xfId="6137" xr:uid="{00000000-0005-0000-0000-000041180000}"/>
    <cellStyle name="Comma 53 3 2 3 2 5" xfId="6138" xr:uid="{00000000-0005-0000-0000-000042180000}"/>
    <cellStyle name="Comma 53 3 2 3 3" xfId="6139" xr:uid="{00000000-0005-0000-0000-000043180000}"/>
    <cellStyle name="Comma 53 3 2 3 3 2" xfId="6140" xr:uid="{00000000-0005-0000-0000-000044180000}"/>
    <cellStyle name="Comma 53 3 2 3 3 3" xfId="6141" xr:uid="{00000000-0005-0000-0000-000045180000}"/>
    <cellStyle name="Comma 53 3 2 3 3 4" xfId="6142" xr:uid="{00000000-0005-0000-0000-000046180000}"/>
    <cellStyle name="Comma 53 3 2 3 4" xfId="6143" xr:uid="{00000000-0005-0000-0000-000047180000}"/>
    <cellStyle name="Comma 53 3 2 3 5" xfId="6144" xr:uid="{00000000-0005-0000-0000-000048180000}"/>
    <cellStyle name="Comma 53 3 2 3 6" xfId="6145" xr:uid="{00000000-0005-0000-0000-000049180000}"/>
    <cellStyle name="Comma 53 3 2 4" xfId="6146" xr:uid="{00000000-0005-0000-0000-00004A180000}"/>
    <cellStyle name="Comma 53 3 2 4 2" xfId="6147" xr:uid="{00000000-0005-0000-0000-00004B180000}"/>
    <cellStyle name="Comma 53 3 2 4 2 2" xfId="6148" xr:uid="{00000000-0005-0000-0000-00004C180000}"/>
    <cellStyle name="Comma 53 3 2 4 2 3" xfId="6149" xr:uid="{00000000-0005-0000-0000-00004D180000}"/>
    <cellStyle name="Comma 53 3 2 4 2 4" xfId="6150" xr:uid="{00000000-0005-0000-0000-00004E180000}"/>
    <cellStyle name="Comma 53 3 2 4 3" xfId="6151" xr:uid="{00000000-0005-0000-0000-00004F180000}"/>
    <cellStyle name="Comma 53 3 2 4 4" xfId="6152" xr:uid="{00000000-0005-0000-0000-000050180000}"/>
    <cellStyle name="Comma 53 3 2 4 5" xfId="6153" xr:uid="{00000000-0005-0000-0000-000051180000}"/>
    <cellStyle name="Comma 53 3 2 5" xfId="6154" xr:uid="{00000000-0005-0000-0000-000052180000}"/>
    <cellStyle name="Comma 53 3 2 5 2" xfId="6155" xr:uid="{00000000-0005-0000-0000-000053180000}"/>
    <cellStyle name="Comma 53 3 2 5 3" xfId="6156" xr:uid="{00000000-0005-0000-0000-000054180000}"/>
    <cellStyle name="Comma 53 3 2 5 4" xfId="6157" xr:uid="{00000000-0005-0000-0000-000055180000}"/>
    <cellStyle name="Comma 53 3 2 6" xfId="6158" xr:uid="{00000000-0005-0000-0000-000056180000}"/>
    <cellStyle name="Comma 53 3 2 7" xfId="6159" xr:uid="{00000000-0005-0000-0000-000057180000}"/>
    <cellStyle name="Comma 53 3 2 8" xfId="6160" xr:uid="{00000000-0005-0000-0000-000058180000}"/>
    <cellStyle name="Comma 53 3 3" xfId="6161" xr:uid="{00000000-0005-0000-0000-000059180000}"/>
    <cellStyle name="Comma 53 3 3 2" xfId="6162" xr:uid="{00000000-0005-0000-0000-00005A180000}"/>
    <cellStyle name="Comma 53 3 3 2 2" xfId="6163" xr:uid="{00000000-0005-0000-0000-00005B180000}"/>
    <cellStyle name="Comma 53 3 3 2 2 2" xfId="6164" xr:uid="{00000000-0005-0000-0000-00005C180000}"/>
    <cellStyle name="Comma 53 3 3 2 2 2 2" xfId="6165" xr:uid="{00000000-0005-0000-0000-00005D180000}"/>
    <cellStyle name="Comma 53 3 3 2 2 2 3" xfId="6166" xr:uid="{00000000-0005-0000-0000-00005E180000}"/>
    <cellStyle name="Comma 53 3 3 2 2 2 4" xfId="6167" xr:uid="{00000000-0005-0000-0000-00005F180000}"/>
    <cellStyle name="Comma 53 3 3 2 2 3" xfId="6168" xr:uid="{00000000-0005-0000-0000-000060180000}"/>
    <cellStyle name="Comma 53 3 3 2 2 4" xfId="6169" xr:uid="{00000000-0005-0000-0000-000061180000}"/>
    <cellStyle name="Comma 53 3 3 2 2 5" xfId="6170" xr:uid="{00000000-0005-0000-0000-000062180000}"/>
    <cellStyle name="Comma 53 3 3 2 3" xfId="6171" xr:uid="{00000000-0005-0000-0000-000063180000}"/>
    <cellStyle name="Comma 53 3 3 2 3 2" xfId="6172" xr:uid="{00000000-0005-0000-0000-000064180000}"/>
    <cellStyle name="Comma 53 3 3 2 3 3" xfId="6173" xr:uid="{00000000-0005-0000-0000-000065180000}"/>
    <cellStyle name="Comma 53 3 3 2 3 4" xfId="6174" xr:uid="{00000000-0005-0000-0000-000066180000}"/>
    <cellStyle name="Comma 53 3 3 2 4" xfId="6175" xr:uid="{00000000-0005-0000-0000-000067180000}"/>
    <cellStyle name="Comma 53 3 3 2 5" xfId="6176" xr:uid="{00000000-0005-0000-0000-000068180000}"/>
    <cellStyle name="Comma 53 3 3 2 6" xfId="6177" xr:uid="{00000000-0005-0000-0000-000069180000}"/>
    <cellStyle name="Comma 53 3 3 3" xfId="6178" xr:uid="{00000000-0005-0000-0000-00006A180000}"/>
    <cellStyle name="Comma 53 3 3 3 2" xfId="6179" xr:uid="{00000000-0005-0000-0000-00006B180000}"/>
    <cellStyle name="Comma 53 3 3 3 2 2" xfId="6180" xr:uid="{00000000-0005-0000-0000-00006C180000}"/>
    <cellStyle name="Comma 53 3 3 3 2 2 2" xfId="6181" xr:uid="{00000000-0005-0000-0000-00006D180000}"/>
    <cellStyle name="Comma 53 3 3 3 2 2 3" xfId="6182" xr:uid="{00000000-0005-0000-0000-00006E180000}"/>
    <cellStyle name="Comma 53 3 3 3 2 2 4" xfId="6183" xr:uid="{00000000-0005-0000-0000-00006F180000}"/>
    <cellStyle name="Comma 53 3 3 3 2 3" xfId="6184" xr:uid="{00000000-0005-0000-0000-000070180000}"/>
    <cellStyle name="Comma 53 3 3 3 2 4" xfId="6185" xr:uid="{00000000-0005-0000-0000-000071180000}"/>
    <cellStyle name="Comma 53 3 3 3 2 5" xfId="6186" xr:uid="{00000000-0005-0000-0000-000072180000}"/>
    <cellStyle name="Comma 53 3 3 3 3" xfId="6187" xr:uid="{00000000-0005-0000-0000-000073180000}"/>
    <cellStyle name="Comma 53 3 3 3 3 2" xfId="6188" xr:uid="{00000000-0005-0000-0000-000074180000}"/>
    <cellStyle name="Comma 53 3 3 3 3 3" xfId="6189" xr:uid="{00000000-0005-0000-0000-000075180000}"/>
    <cellStyle name="Comma 53 3 3 3 3 4" xfId="6190" xr:uid="{00000000-0005-0000-0000-000076180000}"/>
    <cellStyle name="Comma 53 3 3 3 4" xfId="6191" xr:uid="{00000000-0005-0000-0000-000077180000}"/>
    <cellStyle name="Comma 53 3 3 3 5" xfId="6192" xr:uid="{00000000-0005-0000-0000-000078180000}"/>
    <cellStyle name="Comma 53 3 3 3 6" xfId="6193" xr:uid="{00000000-0005-0000-0000-000079180000}"/>
    <cellStyle name="Comma 53 3 3 4" xfId="6194" xr:uid="{00000000-0005-0000-0000-00007A180000}"/>
    <cellStyle name="Comma 53 3 3 4 2" xfId="6195" xr:uid="{00000000-0005-0000-0000-00007B180000}"/>
    <cellStyle name="Comma 53 3 3 4 2 2" xfId="6196" xr:uid="{00000000-0005-0000-0000-00007C180000}"/>
    <cellStyle name="Comma 53 3 3 4 2 3" xfId="6197" xr:uid="{00000000-0005-0000-0000-00007D180000}"/>
    <cellStyle name="Comma 53 3 3 4 2 4" xfId="6198" xr:uid="{00000000-0005-0000-0000-00007E180000}"/>
    <cellStyle name="Comma 53 3 3 4 3" xfId="6199" xr:uid="{00000000-0005-0000-0000-00007F180000}"/>
    <cellStyle name="Comma 53 3 3 4 4" xfId="6200" xr:uid="{00000000-0005-0000-0000-000080180000}"/>
    <cellStyle name="Comma 53 3 3 4 5" xfId="6201" xr:uid="{00000000-0005-0000-0000-000081180000}"/>
    <cellStyle name="Comma 53 3 3 5" xfId="6202" xr:uid="{00000000-0005-0000-0000-000082180000}"/>
    <cellStyle name="Comma 53 3 3 5 2" xfId="6203" xr:uid="{00000000-0005-0000-0000-000083180000}"/>
    <cellStyle name="Comma 53 3 3 5 3" xfId="6204" xr:uid="{00000000-0005-0000-0000-000084180000}"/>
    <cellStyle name="Comma 53 3 3 5 4" xfId="6205" xr:uid="{00000000-0005-0000-0000-000085180000}"/>
    <cellStyle name="Comma 53 3 3 6" xfId="6206" xr:uid="{00000000-0005-0000-0000-000086180000}"/>
    <cellStyle name="Comma 53 3 3 7" xfId="6207" xr:uid="{00000000-0005-0000-0000-000087180000}"/>
    <cellStyle name="Comma 53 3 3 8" xfId="6208" xr:uid="{00000000-0005-0000-0000-000088180000}"/>
    <cellStyle name="Comma 53 3 4" xfId="6209" xr:uid="{00000000-0005-0000-0000-000089180000}"/>
    <cellStyle name="Comma 53 3 4 2" xfId="6210" xr:uid="{00000000-0005-0000-0000-00008A180000}"/>
    <cellStyle name="Comma 53 3 4 2 2" xfId="6211" xr:uid="{00000000-0005-0000-0000-00008B180000}"/>
    <cellStyle name="Comma 53 3 4 2 2 2" xfId="6212" xr:uid="{00000000-0005-0000-0000-00008C180000}"/>
    <cellStyle name="Comma 53 3 4 2 2 3" xfId="6213" xr:uid="{00000000-0005-0000-0000-00008D180000}"/>
    <cellStyle name="Comma 53 3 4 2 2 4" xfId="6214" xr:uid="{00000000-0005-0000-0000-00008E180000}"/>
    <cellStyle name="Comma 53 3 4 2 3" xfId="6215" xr:uid="{00000000-0005-0000-0000-00008F180000}"/>
    <cellStyle name="Comma 53 3 4 2 4" xfId="6216" xr:uid="{00000000-0005-0000-0000-000090180000}"/>
    <cellStyle name="Comma 53 3 4 2 5" xfId="6217" xr:uid="{00000000-0005-0000-0000-000091180000}"/>
    <cellStyle name="Comma 53 3 4 3" xfId="6218" xr:uid="{00000000-0005-0000-0000-000092180000}"/>
    <cellStyle name="Comma 53 3 4 3 2" xfId="6219" xr:uid="{00000000-0005-0000-0000-000093180000}"/>
    <cellStyle name="Comma 53 3 4 3 3" xfId="6220" xr:uid="{00000000-0005-0000-0000-000094180000}"/>
    <cellStyle name="Comma 53 3 4 3 4" xfId="6221" xr:uid="{00000000-0005-0000-0000-000095180000}"/>
    <cellStyle name="Comma 53 3 4 4" xfId="6222" xr:uid="{00000000-0005-0000-0000-000096180000}"/>
    <cellStyle name="Comma 53 3 4 5" xfId="6223" xr:uid="{00000000-0005-0000-0000-000097180000}"/>
    <cellStyle name="Comma 53 3 4 6" xfId="6224" xr:uid="{00000000-0005-0000-0000-000098180000}"/>
    <cellStyle name="Comma 53 3 5" xfId="6225" xr:uid="{00000000-0005-0000-0000-000099180000}"/>
    <cellStyle name="Comma 53 3 5 2" xfId="6226" xr:uid="{00000000-0005-0000-0000-00009A180000}"/>
    <cellStyle name="Comma 53 3 5 2 2" xfId="6227" xr:uid="{00000000-0005-0000-0000-00009B180000}"/>
    <cellStyle name="Comma 53 3 5 2 2 2" xfId="6228" xr:uid="{00000000-0005-0000-0000-00009C180000}"/>
    <cellStyle name="Comma 53 3 5 2 2 3" xfId="6229" xr:uid="{00000000-0005-0000-0000-00009D180000}"/>
    <cellStyle name="Comma 53 3 5 2 2 4" xfId="6230" xr:uid="{00000000-0005-0000-0000-00009E180000}"/>
    <cellStyle name="Comma 53 3 5 2 3" xfId="6231" xr:uid="{00000000-0005-0000-0000-00009F180000}"/>
    <cellStyle name="Comma 53 3 5 2 4" xfId="6232" xr:uid="{00000000-0005-0000-0000-0000A0180000}"/>
    <cellStyle name="Comma 53 3 5 2 5" xfId="6233" xr:uid="{00000000-0005-0000-0000-0000A1180000}"/>
    <cellStyle name="Comma 53 3 5 3" xfId="6234" xr:uid="{00000000-0005-0000-0000-0000A2180000}"/>
    <cellStyle name="Comma 53 3 5 3 2" xfId="6235" xr:uid="{00000000-0005-0000-0000-0000A3180000}"/>
    <cellStyle name="Comma 53 3 5 3 3" xfId="6236" xr:uid="{00000000-0005-0000-0000-0000A4180000}"/>
    <cellStyle name="Comma 53 3 5 3 4" xfId="6237" xr:uid="{00000000-0005-0000-0000-0000A5180000}"/>
    <cellStyle name="Comma 53 3 5 4" xfId="6238" xr:uid="{00000000-0005-0000-0000-0000A6180000}"/>
    <cellStyle name="Comma 53 3 5 5" xfId="6239" xr:uid="{00000000-0005-0000-0000-0000A7180000}"/>
    <cellStyle name="Comma 53 3 5 6" xfId="6240" xr:uid="{00000000-0005-0000-0000-0000A8180000}"/>
    <cellStyle name="Comma 53 3 6" xfId="6241" xr:uid="{00000000-0005-0000-0000-0000A9180000}"/>
    <cellStyle name="Comma 53 3 6 2" xfId="6242" xr:uid="{00000000-0005-0000-0000-0000AA180000}"/>
    <cellStyle name="Comma 53 3 6 2 2" xfId="6243" xr:uid="{00000000-0005-0000-0000-0000AB180000}"/>
    <cellStyle name="Comma 53 3 6 2 3" xfId="6244" xr:uid="{00000000-0005-0000-0000-0000AC180000}"/>
    <cellStyle name="Comma 53 3 6 2 4" xfId="6245" xr:uid="{00000000-0005-0000-0000-0000AD180000}"/>
    <cellStyle name="Comma 53 3 6 3" xfId="6246" xr:uid="{00000000-0005-0000-0000-0000AE180000}"/>
    <cellStyle name="Comma 53 3 6 4" xfId="6247" xr:uid="{00000000-0005-0000-0000-0000AF180000}"/>
    <cellStyle name="Comma 53 3 6 5" xfId="6248" xr:uid="{00000000-0005-0000-0000-0000B0180000}"/>
    <cellStyle name="Comma 53 3 7" xfId="6249" xr:uid="{00000000-0005-0000-0000-0000B1180000}"/>
    <cellStyle name="Comma 53 3 7 2" xfId="6250" xr:uid="{00000000-0005-0000-0000-0000B2180000}"/>
    <cellStyle name="Comma 53 3 7 3" xfId="6251" xr:uid="{00000000-0005-0000-0000-0000B3180000}"/>
    <cellStyle name="Comma 53 3 7 4" xfId="6252" xr:uid="{00000000-0005-0000-0000-0000B4180000}"/>
    <cellStyle name="Comma 53 3 8" xfId="6253" xr:uid="{00000000-0005-0000-0000-0000B5180000}"/>
    <cellStyle name="Comma 53 3 9" xfId="6254" xr:uid="{00000000-0005-0000-0000-0000B6180000}"/>
    <cellStyle name="Comma 53 4" xfId="6255" xr:uid="{00000000-0005-0000-0000-0000B7180000}"/>
    <cellStyle name="Comma 53 4 2" xfId="6256" xr:uid="{00000000-0005-0000-0000-0000B8180000}"/>
    <cellStyle name="Comma 53 4 2 2" xfId="6257" xr:uid="{00000000-0005-0000-0000-0000B9180000}"/>
    <cellStyle name="Comma 53 4 2 2 2" xfId="6258" xr:uid="{00000000-0005-0000-0000-0000BA180000}"/>
    <cellStyle name="Comma 53 4 2 2 2 2" xfId="6259" xr:uid="{00000000-0005-0000-0000-0000BB180000}"/>
    <cellStyle name="Comma 53 4 2 2 2 3" xfId="6260" xr:uid="{00000000-0005-0000-0000-0000BC180000}"/>
    <cellStyle name="Comma 53 4 2 2 2 4" xfId="6261" xr:uid="{00000000-0005-0000-0000-0000BD180000}"/>
    <cellStyle name="Comma 53 4 2 2 3" xfId="6262" xr:uid="{00000000-0005-0000-0000-0000BE180000}"/>
    <cellStyle name="Comma 53 4 2 2 4" xfId="6263" xr:uid="{00000000-0005-0000-0000-0000BF180000}"/>
    <cellStyle name="Comma 53 4 2 2 5" xfId="6264" xr:uid="{00000000-0005-0000-0000-0000C0180000}"/>
    <cellStyle name="Comma 53 4 2 3" xfId="6265" xr:uid="{00000000-0005-0000-0000-0000C1180000}"/>
    <cellStyle name="Comma 53 4 2 3 2" xfId="6266" xr:uid="{00000000-0005-0000-0000-0000C2180000}"/>
    <cellStyle name="Comma 53 4 2 3 3" xfId="6267" xr:uid="{00000000-0005-0000-0000-0000C3180000}"/>
    <cellStyle name="Comma 53 4 2 3 4" xfId="6268" xr:uid="{00000000-0005-0000-0000-0000C4180000}"/>
    <cellStyle name="Comma 53 4 2 4" xfId="6269" xr:uid="{00000000-0005-0000-0000-0000C5180000}"/>
    <cellStyle name="Comma 53 4 2 5" xfId="6270" xr:uid="{00000000-0005-0000-0000-0000C6180000}"/>
    <cellStyle name="Comma 53 4 2 6" xfId="6271" xr:uid="{00000000-0005-0000-0000-0000C7180000}"/>
    <cellStyle name="Comma 53 4 3" xfId="6272" xr:uid="{00000000-0005-0000-0000-0000C8180000}"/>
    <cellStyle name="Comma 53 4 3 2" xfId="6273" xr:uid="{00000000-0005-0000-0000-0000C9180000}"/>
    <cellStyle name="Comma 53 4 3 2 2" xfId="6274" xr:uid="{00000000-0005-0000-0000-0000CA180000}"/>
    <cellStyle name="Comma 53 4 3 2 2 2" xfId="6275" xr:uid="{00000000-0005-0000-0000-0000CB180000}"/>
    <cellStyle name="Comma 53 4 3 2 2 3" xfId="6276" xr:uid="{00000000-0005-0000-0000-0000CC180000}"/>
    <cellStyle name="Comma 53 4 3 2 2 4" xfId="6277" xr:uid="{00000000-0005-0000-0000-0000CD180000}"/>
    <cellStyle name="Comma 53 4 3 2 3" xfId="6278" xr:uid="{00000000-0005-0000-0000-0000CE180000}"/>
    <cellStyle name="Comma 53 4 3 2 4" xfId="6279" xr:uid="{00000000-0005-0000-0000-0000CF180000}"/>
    <cellStyle name="Comma 53 4 3 2 5" xfId="6280" xr:uid="{00000000-0005-0000-0000-0000D0180000}"/>
    <cellStyle name="Comma 53 4 3 3" xfId="6281" xr:uid="{00000000-0005-0000-0000-0000D1180000}"/>
    <cellStyle name="Comma 53 4 3 3 2" xfId="6282" xr:uid="{00000000-0005-0000-0000-0000D2180000}"/>
    <cellStyle name="Comma 53 4 3 3 3" xfId="6283" xr:uid="{00000000-0005-0000-0000-0000D3180000}"/>
    <cellStyle name="Comma 53 4 3 3 4" xfId="6284" xr:uid="{00000000-0005-0000-0000-0000D4180000}"/>
    <cellStyle name="Comma 53 4 3 4" xfId="6285" xr:uid="{00000000-0005-0000-0000-0000D5180000}"/>
    <cellStyle name="Comma 53 4 3 5" xfId="6286" xr:uid="{00000000-0005-0000-0000-0000D6180000}"/>
    <cellStyle name="Comma 53 4 3 6" xfId="6287" xr:uid="{00000000-0005-0000-0000-0000D7180000}"/>
    <cellStyle name="Comma 53 4 4" xfId="6288" xr:uid="{00000000-0005-0000-0000-0000D8180000}"/>
    <cellStyle name="Comma 53 4 4 2" xfId="6289" xr:uid="{00000000-0005-0000-0000-0000D9180000}"/>
    <cellStyle name="Comma 53 4 4 2 2" xfId="6290" xr:uid="{00000000-0005-0000-0000-0000DA180000}"/>
    <cellStyle name="Comma 53 4 4 2 3" xfId="6291" xr:uid="{00000000-0005-0000-0000-0000DB180000}"/>
    <cellStyle name="Comma 53 4 4 2 4" xfId="6292" xr:uid="{00000000-0005-0000-0000-0000DC180000}"/>
    <cellStyle name="Comma 53 4 4 3" xfId="6293" xr:uid="{00000000-0005-0000-0000-0000DD180000}"/>
    <cellStyle name="Comma 53 4 4 4" xfId="6294" xr:uid="{00000000-0005-0000-0000-0000DE180000}"/>
    <cellStyle name="Comma 53 4 4 5" xfId="6295" xr:uid="{00000000-0005-0000-0000-0000DF180000}"/>
    <cellStyle name="Comma 53 4 5" xfId="6296" xr:uid="{00000000-0005-0000-0000-0000E0180000}"/>
    <cellStyle name="Comma 53 4 5 2" xfId="6297" xr:uid="{00000000-0005-0000-0000-0000E1180000}"/>
    <cellStyle name="Comma 53 4 5 3" xfId="6298" xr:uid="{00000000-0005-0000-0000-0000E2180000}"/>
    <cellStyle name="Comma 53 4 5 4" xfId="6299" xr:uid="{00000000-0005-0000-0000-0000E3180000}"/>
    <cellStyle name="Comma 53 4 6" xfId="6300" xr:uid="{00000000-0005-0000-0000-0000E4180000}"/>
    <cellStyle name="Comma 53 4 7" xfId="6301" xr:uid="{00000000-0005-0000-0000-0000E5180000}"/>
    <cellStyle name="Comma 53 4 8" xfId="6302" xr:uid="{00000000-0005-0000-0000-0000E6180000}"/>
    <cellStyle name="Comma 53 5" xfId="6303" xr:uid="{00000000-0005-0000-0000-0000E7180000}"/>
    <cellStyle name="Comma 53 5 2" xfId="6304" xr:uid="{00000000-0005-0000-0000-0000E8180000}"/>
    <cellStyle name="Comma 53 5 2 2" xfId="6305" xr:uid="{00000000-0005-0000-0000-0000E9180000}"/>
    <cellStyle name="Comma 53 5 2 2 2" xfId="6306" xr:uid="{00000000-0005-0000-0000-0000EA180000}"/>
    <cellStyle name="Comma 53 5 2 2 2 2" xfId="6307" xr:uid="{00000000-0005-0000-0000-0000EB180000}"/>
    <cellStyle name="Comma 53 5 2 2 2 3" xfId="6308" xr:uid="{00000000-0005-0000-0000-0000EC180000}"/>
    <cellStyle name="Comma 53 5 2 2 2 4" xfId="6309" xr:uid="{00000000-0005-0000-0000-0000ED180000}"/>
    <cellStyle name="Comma 53 5 2 2 3" xfId="6310" xr:uid="{00000000-0005-0000-0000-0000EE180000}"/>
    <cellStyle name="Comma 53 5 2 2 4" xfId="6311" xr:uid="{00000000-0005-0000-0000-0000EF180000}"/>
    <cellStyle name="Comma 53 5 2 2 5" xfId="6312" xr:uid="{00000000-0005-0000-0000-0000F0180000}"/>
    <cellStyle name="Comma 53 5 2 3" xfId="6313" xr:uid="{00000000-0005-0000-0000-0000F1180000}"/>
    <cellStyle name="Comma 53 5 2 3 2" xfId="6314" xr:uid="{00000000-0005-0000-0000-0000F2180000}"/>
    <cellStyle name="Comma 53 5 2 3 3" xfId="6315" xr:uid="{00000000-0005-0000-0000-0000F3180000}"/>
    <cellStyle name="Comma 53 5 2 3 4" xfId="6316" xr:uid="{00000000-0005-0000-0000-0000F4180000}"/>
    <cellStyle name="Comma 53 5 2 4" xfId="6317" xr:uid="{00000000-0005-0000-0000-0000F5180000}"/>
    <cellStyle name="Comma 53 5 2 5" xfId="6318" xr:uid="{00000000-0005-0000-0000-0000F6180000}"/>
    <cellStyle name="Comma 53 5 2 6" xfId="6319" xr:uid="{00000000-0005-0000-0000-0000F7180000}"/>
    <cellStyle name="Comma 53 5 3" xfId="6320" xr:uid="{00000000-0005-0000-0000-0000F8180000}"/>
    <cellStyle name="Comma 53 5 3 2" xfId="6321" xr:uid="{00000000-0005-0000-0000-0000F9180000}"/>
    <cellStyle name="Comma 53 5 3 2 2" xfId="6322" xr:uid="{00000000-0005-0000-0000-0000FA180000}"/>
    <cellStyle name="Comma 53 5 3 2 2 2" xfId="6323" xr:uid="{00000000-0005-0000-0000-0000FB180000}"/>
    <cellStyle name="Comma 53 5 3 2 2 3" xfId="6324" xr:uid="{00000000-0005-0000-0000-0000FC180000}"/>
    <cellStyle name="Comma 53 5 3 2 2 4" xfId="6325" xr:uid="{00000000-0005-0000-0000-0000FD180000}"/>
    <cellStyle name="Comma 53 5 3 2 3" xfId="6326" xr:uid="{00000000-0005-0000-0000-0000FE180000}"/>
    <cellStyle name="Comma 53 5 3 2 4" xfId="6327" xr:uid="{00000000-0005-0000-0000-0000FF180000}"/>
    <cellStyle name="Comma 53 5 3 2 5" xfId="6328" xr:uid="{00000000-0005-0000-0000-000000190000}"/>
    <cellStyle name="Comma 53 5 3 3" xfId="6329" xr:uid="{00000000-0005-0000-0000-000001190000}"/>
    <cellStyle name="Comma 53 5 3 3 2" xfId="6330" xr:uid="{00000000-0005-0000-0000-000002190000}"/>
    <cellStyle name="Comma 53 5 3 3 3" xfId="6331" xr:uid="{00000000-0005-0000-0000-000003190000}"/>
    <cellStyle name="Comma 53 5 3 3 4" xfId="6332" xr:uid="{00000000-0005-0000-0000-000004190000}"/>
    <cellStyle name="Comma 53 5 3 4" xfId="6333" xr:uid="{00000000-0005-0000-0000-000005190000}"/>
    <cellStyle name="Comma 53 5 3 5" xfId="6334" xr:uid="{00000000-0005-0000-0000-000006190000}"/>
    <cellStyle name="Comma 53 5 3 6" xfId="6335" xr:uid="{00000000-0005-0000-0000-000007190000}"/>
    <cellStyle name="Comma 53 5 4" xfId="6336" xr:uid="{00000000-0005-0000-0000-000008190000}"/>
    <cellStyle name="Comma 53 5 4 2" xfId="6337" xr:uid="{00000000-0005-0000-0000-000009190000}"/>
    <cellStyle name="Comma 53 5 4 2 2" xfId="6338" xr:uid="{00000000-0005-0000-0000-00000A190000}"/>
    <cellStyle name="Comma 53 5 4 2 3" xfId="6339" xr:uid="{00000000-0005-0000-0000-00000B190000}"/>
    <cellStyle name="Comma 53 5 4 2 4" xfId="6340" xr:uid="{00000000-0005-0000-0000-00000C190000}"/>
    <cellStyle name="Comma 53 5 4 3" xfId="6341" xr:uid="{00000000-0005-0000-0000-00000D190000}"/>
    <cellStyle name="Comma 53 5 4 4" xfId="6342" xr:uid="{00000000-0005-0000-0000-00000E190000}"/>
    <cellStyle name="Comma 53 5 4 5" xfId="6343" xr:uid="{00000000-0005-0000-0000-00000F190000}"/>
    <cellStyle name="Comma 53 5 5" xfId="6344" xr:uid="{00000000-0005-0000-0000-000010190000}"/>
    <cellStyle name="Comma 53 5 5 2" xfId="6345" xr:uid="{00000000-0005-0000-0000-000011190000}"/>
    <cellStyle name="Comma 53 5 5 3" xfId="6346" xr:uid="{00000000-0005-0000-0000-000012190000}"/>
    <cellStyle name="Comma 53 5 5 4" xfId="6347" xr:uid="{00000000-0005-0000-0000-000013190000}"/>
    <cellStyle name="Comma 53 5 6" xfId="6348" xr:uid="{00000000-0005-0000-0000-000014190000}"/>
    <cellStyle name="Comma 53 5 7" xfId="6349" xr:uid="{00000000-0005-0000-0000-000015190000}"/>
    <cellStyle name="Comma 53 5 8" xfId="6350" xr:uid="{00000000-0005-0000-0000-000016190000}"/>
    <cellStyle name="Comma 53 6" xfId="6351" xr:uid="{00000000-0005-0000-0000-000017190000}"/>
    <cellStyle name="Comma 53 6 2" xfId="6352" xr:uid="{00000000-0005-0000-0000-000018190000}"/>
    <cellStyle name="Comma 53 6 2 2" xfId="6353" xr:uid="{00000000-0005-0000-0000-000019190000}"/>
    <cellStyle name="Comma 53 6 2 2 2" xfId="6354" xr:uid="{00000000-0005-0000-0000-00001A190000}"/>
    <cellStyle name="Comma 53 6 2 2 3" xfId="6355" xr:uid="{00000000-0005-0000-0000-00001B190000}"/>
    <cellStyle name="Comma 53 6 2 2 4" xfId="6356" xr:uid="{00000000-0005-0000-0000-00001C190000}"/>
    <cellStyle name="Comma 53 6 2 3" xfId="6357" xr:uid="{00000000-0005-0000-0000-00001D190000}"/>
    <cellStyle name="Comma 53 6 2 4" xfId="6358" xr:uid="{00000000-0005-0000-0000-00001E190000}"/>
    <cellStyle name="Comma 53 6 2 5" xfId="6359" xr:uid="{00000000-0005-0000-0000-00001F190000}"/>
    <cellStyle name="Comma 53 6 3" xfId="6360" xr:uid="{00000000-0005-0000-0000-000020190000}"/>
    <cellStyle name="Comma 53 6 3 2" xfId="6361" xr:uid="{00000000-0005-0000-0000-000021190000}"/>
    <cellStyle name="Comma 53 6 3 3" xfId="6362" xr:uid="{00000000-0005-0000-0000-000022190000}"/>
    <cellStyle name="Comma 53 6 3 4" xfId="6363" xr:uid="{00000000-0005-0000-0000-000023190000}"/>
    <cellStyle name="Comma 53 6 4" xfId="6364" xr:uid="{00000000-0005-0000-0000-000024190000}"/>
    <cellStyle name="Comma 53 6 5" xfId="6365" xr:uid="{00000000-0005-0000-0000-000025190000}"/>
    <cellStyle name="Comma 53 6 6" xfId="6366" xr:uid="{00000000-0005-0000-0000-000026190000}"/>
    <cellStyle name="Comma 53 7" xfId="6367" xr:uid="{00000000-0005-0000-0000-000027190000}"/>
    <cellStyle name="Comma 53 7 2" xfId="6368" xr:uid="{00000000-0005-0000-0000-000028190000}"/>
    <cellStyle name="Comma 53 7 2 2" xfId="6369" xr:uid="{00000000-0005-0000-0000-000029190000}"/>
    <cellStyle name="Comma 53 7 2 2 2" xfId="6370" xr:uid="{00000000-0005-0000-0000-00002A190000}"/>
    <cellStyle name="Comma 53 7 2 2 3" xfId="6371" xr:uid="{00000000-0005-0000-0000-00002B190000}"/>
    <cellStyle name="Comma 53 7 2 2 4" xfId="6372" xr:uid="{00000000-0005-0000-0000-00002C190000}"/>
    <cellStyle name="Comma 53 7 2 3" xfId="6373" xr:uid="{00000000-0005-0000-0000-00002D190000}"/>
    <cellStyle name="Comma 53 7 2 4" xfId="6374" xr:uid="{00000000-0005-0000-0000-00002E190000}"/>
    <cellStyle name="Comma 53 7 2 5" xfId="6375" xr:uid="{00000000-0005-0000-0000-00002F190000}"/>
    <cellStyle name="Comma 53 7 3" xfId="6376" xr:uid="{00000000-0005-0000-0000-000030190000}"/>
    <cellStyle name="Comma 53 7 3 2" xfId="6377" xr:uid="{00000000-0005-0000-0000-000031190000}"/>
    <cellStyle name="Comma 53 7 3 3" xfId="6378" xr:uid="{00000000-0005-0000-0000-000032190000}"/>
    <cellStyle name="Comma 53 7 3 4" xfId="6379" xr:uid="{00000000-0005-0000-0000-000033190000}"/>
    <cellStyle name="Comma 53 7 4" xfId="6380" xr:uid="{00000000-0005-0000-0000-000034190000}"/>
    <cellStyle name="Comma 53 7 5" xfId="6381" xr:uid="{00000000-0005-0000-0000-000035190000}"/>
    <cellStyle name="Comma 53 7 6" xfId="6382" xr:uid="{00000000-0005-0000-0000-000036190000}"/>
    <cellStyle name="Comma 53 8" xfId="6383" xr:uid="{00000000-0005-0000-0000-000037190000}"/>
    <cellStyle name="Comma 53 8 2" xfId="6384" xr:uid="{00000000-0005-0000-0000-000038190000}"/>
    <cellStyle name="Comma 53 8 2 2" xfId="6385" xr:uid="{00000000-0005-0000-0000-000039190000}"/>
    <cellStyle name="Comma 53 8 2 3" xfId="6386" xr:uid="{00000000-0005-0000-0000-00003A190000}"/>
    <cellStyle name="Comma 53 8 2 4" xfId="6387" xr:uid="{00000000-0005-0000-0000-00003B190000}"/>
    <cellStyle name="Comma 53 8 3" xfId="6388" xr:uid="{00000000-0005-0000-0000-00003C190000}"/>
    <cellStyle name="Comma 53 8 4" xfId="6389" xr:uid="{00000000-0005-0000-0000-00003D190000}"/>
    <cellStyle name="Comma 53 8 5" xfId="6390" xr:uid="{00000000-0005-0000-0000-00003E190000}"/>
    <cellStyle name="Comma 53 9" xfId="6391" xr:uid="{00000000-0005-0000-0000-00003F190000}"/>
    <cellStyle name="Comma 53 9 2" xfId="6392" xr:uid="{00000000-0005-0000-0000-000040190000}"/>
    <cellStyle name="Comma 53 9 3" xfId="6393" xr:uid="{00000000-0005-0000-0000-000041190000}"/>
    <cellStyle name="Comma 53 9 4" xfId="6394" xr:uid="{00000000-0005-0000-0000-000042190000}"/>
    <cellStyle name="Comma 54" xfId="6395" xr:uid="{00000000-0005-0000-0000-000043190000}"/>
    <cellStyle name="Comma 54 10" xfId="6396" xr:uid="{00000000-0005-0000-0000-000044190000}"/>
    <cellStyle name="Comma 54 11" xfId="6397" xr:uid="{00000000-0005-0000-0000-000045190000}"/>
    <cellStyle name="Comma 54 12" xfId="6398" xr:uid="{00000000-0005-0000-0000-000046190000}"/>
    <cellStyle name="Comma 54 2" xfId="6399" xr:uid="{00000000-0005-0000-0000-000047190000}"/>
    <cellStyle name="Comma 54 2 10" xfId="6400" xr:uid="{00000000-0005-0000-0000-000048190000}"/>
    <cellStyle name="Comma 54 2 2" xfId="6401" xr:uid="{00000000-0005-0000-0000-000049190000}"/>
    <cellStyle name="Comma 54 2 2 2" xfId="6402" xr:uid="{00000000-0005-0000-0000-00004A190000}"/>
    <cellStyle name="Comma 54 2 2 2 2" xfId="6403" xr:uid="{00000000-0005-0000-0000-00004B190000}"/>
    <cellStyle name="Comma 54 2 2 2 2 2" xfId="6404" xr:uid="{00000000-0005-0000-0000-00004C190000}"/>
    <cellStyle name="Comma 54 2 2 2 2 2 2" xfId="6405" xr:uid="{00000000-0005-0000-0000-00004D190000}"/>
    <cellStyle name="Comma 54 2 2 2 2 2 3" xfId="6406" xr:uid="{00000000-0005-0000-0000-00004E190000}"/>
    <cellStyle name="Comma 54 2 2 2 2 2 4" xfId="6407" xr:uid="{00000000-0005-0000-0000-00004F190000}"/>
    <cellStyle name="Comma 54 2 2 2 2 3" xfId="6408" xr:uid="{00000000-0005-0000-0000-000050190000}"/>
    <cellStyle name="Comma 54 2 2 2 2 4" xfId="6409" xr:uid="{00000000-0005-0000-0000-000051190000}"/>
    <cellStyle name="Comma 54 2 2 2 2 5" xfId="6410" xr:uid="{00000000-0005-0000-0000-000052190000}"/>
    <cellStyle name="Comma 54 2 2 2 3" xfId="6411" xr:uid="{00000000-0005-0000-0000-000053190000}"/>
    <cellStyle name="Comma 54 2 2 2 3 2" xfId="6412" xr:uid="{00000000-0005-0000-0000-000054190000}"/>
    <cellStyle name="Comma 54 2 2 2 3 3" xfId="6413" xr:uid="{00000000-0005-0000-0000-000055190000}"/>
    <cellStyle name="Comma 54 2 2 2 3 4" xfId="6414" xr:uid="{00000000-0005-0000-0000-000056190000}"/>
    <cellStyle name="Comma 54 2 2 2 4" xfId="6415" xr:uid="{00000000-0005-0000-0000-000057190000}"/>
    <cellStyle name="Comma 54 2 2 2 5" xfId="6416" xr:uid="{00000000-0005-0000-0000-000058190000}"/>
    <cellStyle name="Comma 54 2 2 2 6" xfId="6417" xr:uid="{00000000-0005-0000-0000-000059190000}"/>
    <cellStyle name="Comma 54 2 2 3" xfId="6418" xr:uid="{00000000-0005-0000-0000-00005A190000}"/>
    <cellStyle name="Comma 54 2 2 3 2" xfId="6419" xr:uid="{00000000-0005-0000-0000-00005B190000}"/>
    <cellStyle name="Comma 54 2 2 3 2 2" xfId="6420" xr:uid="{00000000-0005-0000-0000-00005C190000}"/>
    <cellStyle name="Comma 54 2 2 3 2 2 2" xfId="6421" xr:uid="{00000000-0005-0000-0000-00005D190000}"/>
    <cellStyle name="Comma 54 2 2 3 2 2 3" xfId="6422" xr:uid="{00000000-0005-0000-0000-00005E190000}"/>
    <cellStyle name="Comma 54 2 2 3 2 2 4" xfId="6423" xr:uid="{00000000-0005-0000-0000-00005F190000}"/>
    <cellStyle name="Comma 54 2 2 3 2 3" xfId="6424" xr:uid="{00000000-0005-0000-0000-000060190000}"/>
    <cellStyle name="Comma 54 2 2 3 2 4" xfId="6425" xr:uid="{00000000-0005-0000-0000-000061190000}"/>
    <cellStyle name="Comma 54 2 2 3 2 5" xfId="6426" xr:uid="{00000000-0005-0000-0000-000062190000}"/>
    <cellStyle name="Comma 54 2 2 3 3" xfId="6427" xr:uid="{00000000-0005-0000-0000-000063190000}"/>
    <cellStyle name="Comma 54 2 2 3 3 2" xfId="6428" xr:uid="{00000000-0005-0000-0000-000064190000}"/>
    <cellStyle name="Comma 54 2 2 3 3 3" xfId="6429" xr:uid="{00000000-0005-0000-0000-000065190000}"/>
    <cellStyle name="Comma 54 2 2 3 3 4" xfId="6430" xr:uid="{00000000-0005-0000-0000-000066190000}"/>
    <cellStyle name="Comma 54 2 2 3 4" xfId="6431" xr:uid="{00000000-0005-0000-0000-000067190000}"/>
    <cellStyle name="Comma 54 2 2 3 5" xfId="6432" xr:uid="{00000000-0005-0000-0000-000068190000}"/>
    <cellStyle name="Comma 54 2 2 3 6" xfId="6433" xr:uid="{00000000-0005-0000-0000-000069190000}"/>
    <cellStyle name="Comma 54 2 2 4" xfId="6434" xr:uid="{00000000-0005-0000-0000-00006A190000}"/>
    <cellStyle name="Comma 54 2 2 4 2" xfId="6435" xr:uid="{00000000-0005-0000-0000-00006B190000}"/>
    <cellStyle name="Comma 54 2 2 4 2 2" xfId="6436" xr:uid="{00000000-0005-0000-0000-00006C190000}"/>
    <cellStyle name="Comma 54 2 2 4 2 3" xfId="6437" xr:uid="{00000000-0005-0000-0000-00006D190000}"/>
    <cellStyle name="Comma 54 2 2 4 2 4" xfId="6438" xr:uid="{00000000-0005-0000-0000-00006E190000}"/>
    <cellStyle name="Comma 54 2 2 4 3" xfId="6439" xr:uid="{00000000-0005-0000-0000-00006F190000}"/>
    <cellStyle name="Comma 54 2 2 4 4" xfId="6440" xr:uid="{00000000-0005-0000-0000-000070190000}"/>
    <cellStyle name="Comma 54 2 2 4 5" xfId="6441" xr:uid="{00000000-0005-0000-0000-000071190000}"/>
    <cellStyle name="Comma 54 2 2 5" xfId="6442" xr:uid="{00000000-0005-0000-0000-000072190000}"/>
    <cellStyle name="Comma 54 2 2 5 2" xfId="6443" xr:uid="{00000000-0005-0000-0000-000073190000}"/>
    <cellStyle name="Comma 54 2 2 5 3" xfId="6444" xr:uid="{00000000-0005-0000-0000-000074190000}"/>
    <cellStyle name="Comma 54 2 2 5 4" xfId="6445" xr:uid="{00000000-0005-0000-0000-000075190000}"/>
    <cellStyle name="Comma 54 2 2 6" xfId="6446" xr:uid="{00000000-0005-0000-0000-000076190000}"/>
    <cellStyle name="Comma 54 2 2 7" xfId="6447" xr:uid="{00000000-0005-0000-0000-000077190000}"/>
    <cellStyle name="Comma 54 2 2 8" xfId="6448" xr:uid="{00000000-0005-0000-0000-000078190000}"/>
    <cellStyle name="Comma 54 2 3" xfId="6449" xr:uid="{00000000-0005-0000-0000-000079190000}"/>
    <cellStyle name="Comma 54 2 3 2" xfId="6450" xr:uid="{00000000-0005-0000-0000-00007A190000}"/>
    <cellStyle name="Comma 54 2 3 2 2" xfId="6451" xr:uid="{00000000-0005-0000-0000-00007B190000}"/>
    <cellStyle name="Comma 54 2 3 2 2 2" xfId="6452" xr:uid="{00000000-0005-0000-0000-00007C190000}"/>
    <cellStyle name="Comma 54 2 3 2 2 2 2" xfId="6453" xr:uid="{00000000-0005-0000-0000-00007D190000}"/>
    <cellStyle name="Comma 54 2 3 2 2 2 3" xfId="6454" xr:uid="{00000000-0005-0000-0000-00007E190000}"/>
    <cellStyle name="Comma 54 2 3 2 2 2 4" xfId="6455" xr:uid="{00000000-0005-0000-0000-00007F190000}"/>
    <cellStyle name="Comma 54 2 3 2 2 3" xfId="6456" xr:uid="{00000000-0005-0000-0000-000080190000}"/>
    <cellStyle name="Comma 54 2 3 2 2 4" xfId="6457" xr:uid="{00000000-0005-0000-0000-000081190000}"/>
    <cellStyle name="Comma 54 2 3 2 2 5" xfId="6458" xr:uid="{00000000-0005-0000-0000-000082190000}"/>
    <cellStyle name="Comma 54 2 3 2 3" xfId="6459" xr:uid="{00000000-0005-0000-0000-000083190000}"/>
    <cellStyle name="Comma 54 2 3 2 3 2" xfId="6460" xr:uid="{00000000-0005-0000-0000-000084190000}"/>
    <cellStyle name="Comma 54 2 3 2 3 3" xfId="6461" xr:uid="{00000000-0005-0000-0000-000085190000}"/>
    <cellStyle name="Comma 54 2 3 2 3 4" xfId="6462" xr:uid="{00000000-0005-0000-0000-000086190000}"/>
    <cellStyle name="Comma 54 2 3 2 4" xfId="6463" xr:uid="{00000000-0005-0000-0000-000087190000}"/>
    <cellStyle name="Comma 54 2 3 2 5" xfId="6464" xr:uid="{00000000-0005-0000-0000-000088190000}"/>
    <cellStyle name="Comma 54 2 3 2 6" xfId="6465" xr:uid="{00000000-0005-0000-0000-000089190000}"/>
    <cellStyle name="Comma 54 2 3 3" xfId="6466" xr:uid="{00000000-0005-0000-0000-00008A190000}"/>
    <cellStyle name="Comma 54 2 3 3 2" xfId="6467" xr:uid="{00000000-0005-0000-0000-00008B190000}"/>
    <cellStyle name="Comma 54 2 3 3 2 2" xfId="6468" xr:uid="{00000000-0005-0000-0000-00008C190000}"/>
    <cellStyle name="Comma 54 2 3 3 2 2 2" xfId="6469" xr:uid="{00000000-0005-0000-0000-00008D190000}"/>
    <cellStyle name="Comma 54 2 3 3 2 2 3" xfId="6470" xr:uid="{00000000-0005-0000-0000-00008E190000}"/>
    <cellStyle name="Comma 54 2 3 3 2 2 4" xfId="6471" xr:uid="{00000000-0005-0000-0000-00008F190000}"/>
    <cellStyle name="Comma 54 2 3 3 2 3" xfId="6472" xr:uid="{00000000-0005-0000-0000-000090190000}"/>
    <cellStyle name="Comma 54 2 3 3 2 4" xfId="6473" xr:uid="{00000000-0005-0000-0000-000091190000}"/>
    <cellStyle name="Comma 54 2 3 3 2 5" xfId="6474" xr:uid="{00000000-0005-0000-0000-000092190000}"/>
    <cellStyle name="Comma 54 2 3 3 3" xfId="6475" xr:uid="{00000000-0005-0000-0000-000093190000}"/>
    <cellStyle name="Comma 54 2 3 3 3 2" xfId="6476" xr:uid="{00000000-0005-0000-0000-000094190000}"/>
    <cellStyle name="Comma 54 2 3 3 3 3" xfId="6477" xr:uid="{00000000-0005-0000-0000-000095190000}"/>
    <cellStyle name="Comma 54 2 3 3 3 4" xfId="6478" xr:uid="{00000000-0005-0000-0000-000096190000}"/>
    <cellStyle name="Comma 54 2 3 3 4" xfId="6479" xr:uid="{00000000-0005-0000-0000-000097190000}"/>
    <cellStyle name="Comma 54 2 3 3 5" xfId="6480" xr:uid="{00000000-0005-0000-0000-000098190000}"/>
    <cellStyle name="Comma 54 2 3 3 6" xfId="6481" xr:uid="{00000000-0005-0000-0000-000099190000}"/>
    <cellStyle name="Comma 54 2 3 4" xfId="6482" xr:uid="{00000000-0005-0000-0000-00009A190000}"/>
    <cellStyle name="Comma 54 2 3 4 2" xfId="6483" xr:uid="{00000000-0005-0000-0000-00009B190000}"/>
    <cellStyle name="Comma 54 2 3 4 2 2" xfId="6484" xr:uid="{00000000-0005-0000-0000-00009C190000}"/>
    <cellStyle name="Comma 54 2 3 4 2 3" xfId="6485" xr:uid="{00000000-0005-0000-0000-00009D190000}"/>
    <cellStyle name="Comma 54 2 3 4 2 4" xfId="6486" xr:uid="{00000000-0005-0000-0000-00009E190000}"/>
    <cellStyle name="Comma 54 2 3 4 3" xfId="6487" xr:uid="{00000000-0005-0000-0000-00009F190000}"/>
    <cellStyle name="Comma 54 2 3 4 4" xfId="6488" xr:uid="{00000000-0005-0000-0000-0000A0190000}"/>
    <cellStyle name="Comma 54 2 3 4 5" xfId="6489" xr:uid="{00000000-0005-0000-0000-0000A1190000}"/>
    <cellStyle name="Comma 54 2 3 5" xfId="6490" xr:uid="{00000000-0005-0000-0000-0000A2190000}"/>
    <cellStyle name="Comma 54 2 3 5 2" xfId="6491" xr:uid="{00000000-0005-0000-0000-0000A3190000}"/>
    <cellStyle name="Comma 54 2 3 5 3" xfId="6492" xr:uid="{00000000-0005-0000-0000-0000A4190000}"/>
    <cellStyle name="Comma 54 2 3 5 4" xfId="6493" xr:uid="{00000000-0005-0000-0000-0000A5190000}"/>
    <cellStyle name="Comma 54 2 3 6" xfId="6494" xr:uid="{00000000-0005-0000-0000-0000A6190000}"/>
    <cellStyle name="Comma 54 2 3 7" xfId="6495" xr:uid="{00000000-0005-0000-0000-0000A7190000}"/>
    <cellStyle name="Comma 54 2 3 8" xfId="6496" xr:uid="{00000000-0005-0000-0000-0000A8190000}"/>
    <cellStyle name="Comma 54 2 4" xfId="6497" xr:uid="{00000000-0005-0000-0000-0000A9190000}"/>
    <cellStyle name="Comma 54 2 4 2" xfId="6498" xr:uid="{00000000-0005-0000-0000-0000AA190000}"/>
    <cellStyle name="Comma 54 2 4 2 2" xfId="6499" xr:uid="{00000000-0005-0000-0000-0000AB190000}"/>
    <cellStyle name="Comma 54 2 4 2 2 2" xfId="6500" xr:uid="{00000000-0005-0000-0000-0000AC190000}"/>
    <cellStyle name="Comma 54 2 4 2 2 3" xfId="6501" xr:uid="{00000000-0005-0000-0000-0000AD190000}"/>
    <cellStyle name="Comma 54 2 4 2 2 4" xfId="6502" xr:uid="{00000000-0005-0000-0000-0000AE190000}"/>
    <cellStyle name="Comma 54 2 4 2 3" xfId="6503" xr:uid="{00000000-0005-0000-0000-0000AF190000}"/>
    <cellStyle name="Comma 54 2 4 2 4" xfId="6504" xr:uid="{00000000-0005-0000-0000-0000B0190000}"/>
    <cellStyle name="Comma 54 2 4 2 5" xfId="6505" xr:uid="{00000000-0005-0000-0000-0000B1190000}"/>
    <cellStyle name="Comma 54 2 4 3" xfId="6506" xr:uid="{00000000-0005-0000-0000-0000B2190000}"/>
    <cellStyle name="Comma 54 2 4 3 2" xfId="6507" xr:uid="{00000000-0005-0000-0000-0000B3190000}"/>
    <cellStyle name="Comma 54 2 4 3 3" xfId="6508" xr:uid="{00000000-0005-0000-0000-0000B4190000}"/>
    <cellStyle name="Comma 54 2 4 3 4" xfId="6509" xr:uid="{00000000-0005-0000-0000-0000B5190000}"/>
    <cellStyle name="Comma 54 2 4 4" xfId="6510" xr:uid="{00000000-0005-0000-0000-0000B6190000}"/>
    <cellStyle name="Comma 54 2 4 5" xfId="6511" xr:uid="{00000000-0005-0000-0000-0000B7190000}"/>
    <cellStyle name="Comma 54 2 4 6" xfId="6512" xr:uid="{00000000-0005-0000-0000-0000B8190000}"/>
    <cellStyle name="Comma 54 2 5" xfId="6513" xr:uid="{00000000-0005-0000-0000-0000B9190000}"/>
    <cellStyle name="Comma 54 2 5 2" xfId="6514" xr:uid="{00000000-0005-0000-0000-0000BA190000}"/>
    <cellStyle name="Comma 54 2 5 2 2" xfId="6515" xr:uid="{00000000-0005-0000-0000-0000BB190000}"/>
    <cellStyle name="Comma 54 2 5 2 2 2" xfId="6516" xr:uid="{00000000-0005-0000-0000-0000BC190000}"/>
    <cellStyle name="Comma 54 2 5 2 2 3" xfId="6517" xr:uid="{00000000-0005-0000-0000-0000BD190000}"/>
    <cellStyle name="Comma 54 2 5 2 2 4" xfId="6518" xr:uid="{00000000-0005-0000-0000-0000BE190000}"/>
    <cellStyle name="Comma 54 2 5 2 3" xfId="6519" xr:uid="{00000000-0005-0000-0000-0000BF190000}"/>
    <cellStyle name="Comma 54 2 5 2 4" xfId="6520" xr:uid="{00000000-0005-0000-0000-0000C0190000}"/>
    <cellStyle name="Comma 54 2 5 2 5" xfId="6521" xr:uid="{00000000-0005-0000-0000-0000C1190000}"/>
    <cellStyle name="Comma 54 2 5 3" xfId="6522" xr:uid="{00000000-0005-0000-0000-0000C2190000}"/>
    <cellStyle name="Comma 54 2 5 3 2" xfId="6523" xr:uid="{00000000-0005-0000-0000-0000C3190000}"/>
    <cellStyle name="Comma 54 2 5 3 3" xfId="6524" xr:uid="{00000000-0005-0000-0000-0000C4190000}"/>
    <cellStyle name="Comma 54 2 5 3 4" xfId="6525" xr:uid="{00000000-0005-0000-0000-0000C5190000}"/>
    <cellStyle name="Comma 54 2 5 4" xfId="6526" xr:uid="{00000000-0005-0000-0000-0000C6190000}"/>
    <cellStyle name="Comma 54 2 5 5" xfId="6527" xr:uid="{00000000-0005-0000-0000-0000C7190000}"/>
    <cellStyle name="Comma 54 2 5 6" xfId="6528" xr:uid="{00000000-0005-0000-0000-0000C8190000}"/>
    <cellStyle name="Comma 54 2 6" xfId="6529" xr:uid="{00000000-0005-0000-0000-0000C9190000}"/>
    <cellStyle name="Comma 54 2 6 2" xfId="6530" xr:uid="{00000000-0005-0000-0000-0000CA190000}"/>
    <cellStyle name="Comma 54 2 6 2 2" xfId="6531" xr:uid="{00000000-0005-0000-0000-0000CB190000}"/>
    <cellStyle name="Comma 54 2 6 2 3" xfId="6532" xr:uid="{00000000-0005-0000-0000-0000CC190000}"/>
    <cellStyle name="Comma 54 2 6 2 4" xfId="6533" xr:uid="{00000000-0005-0000-0000-0000CD190000}"/>
    <cellStyle name="Comma 54 2 6 3" xfId="6534" xr:uid="{00000000-0005-0000-0000-0000CE190000}"/>
    <cellStyle name="Comma 54 2 6 4" xfId="6535" xr:uid="{00000000-0005-0000-0000-0000CF190000}"/>
    <cellStyle name="Comma 54 2 6 5" xfId="6536" xr:uid="{00000000-0005-0000-0000-0000D0190000}"/>
    <cellStyle name="Comma 54 2 7" xfId="6537" xr:uid="{00000000-0005-0000-0000-0000D1190000}"/>
    <cellStyle name="Comma 54 2 7 2" xfId="6538" xr:uid="{00000000-0005-0000-0000-0000D2190000}"/>
    <cellStyle name="Comma 54 2 7 3" xfId="6539" xr:uid="{00000000-0005-0000-0000-0000D3190000}"/>
    <cellStyle name="Comma 54 2 7 4" xfId="6540" xr:uid="{00000000-0005-0000-0000-0000D4190000}"/>
    <cellStyle name="Comma 54 2 8" xfId="6541" xr:uid="{00000000-0005-0000-0000-0000D5190000}"/>
    <cellStyle name="Comma 54 2 9" xfId="6542" xr:uid="{00000000-0005-0000-0000-0000D6190000}"/>
    <cellStyle name="Comma 54 3" xfId="6543" xr:uid="{00000000-0005-0000-0000-0000D7190000}"/>
    <cellStyle name="Comma 54 3 10" xfId="6544" xr:uid="{00000000-0005-0000-0000-0000D8190000}"/>
    <cellStyle name="Comma 54 3 2" xfId="6545" xr:uid="{00000000-0005-0000-0000-0000D9190000}"/>
    <cellStyle name="Comma 54 3 2 2" xfId="6546" xr:uid="{00000000-0005-0000-0000-0000DA190000}"/>
    <cellStyle name="Comma 54 3 2 2 2" xfId="6547" xr:uid="{00000000-0005-0000-0000-0000DB190000}"/>
    <cellStyle name="Comma 54 3 2 2 2 2" xfId="6548" xr:uid="{00000000-0005-0000-0000-0000DC190000}"/>
    <cellStyle name="Comma 54 3 2 2 2 2 2" xfId="6549" xr:uid="{00000000-0005-0000-0000-0000DD190000}"/>
    <cellStyle name="Comma 54 3 2 2 2 2 3" xfId="6550" xr:uid="{00000000-0005-0000-0000-0000DE190000}"/>
    <cellStyle name="Comma 54 3 2 2 2 2 4" xfId="6551" xr:uid="{00000000-0005-0000-0000-0000DF190000}"/>
    <cellStyle name="Comma 54 3 2 2 2 3" xfId="6552" xr:uid="{00000000-0005-0000-0000-0000E0190000}"/>
    <cellStyle name="Comma 54 3 2 2 2 4" xfId="6553" xr:uid="{00000000-0005-0000-0000-0000E1190000}"/>
    <cellStyle name="Comma 54 3 2 2 2 5" xfId="6554" xr:uid="{00000000-0005-0000-0000-0000E2190000}"/>
    <cellStyle name="Comma 54 3 2 2 3" xfId="6555" xr:uid="{00000000-0005-0000-0000-0000E3190000}"/>
    <cellStyle name="Comma 54 3 2 2 3 2" xfId="6556" xr:uid="{00000000-0005-0000-0000-0000E4190000}"/>
    <cellStyle name="Comma 54 3 2 2 3 3" xfId="6557" xr:uid="{00000000-0005-0000-0000-0000E5190000}"/>
    <cellStyle name="Comma 54 3 2 2 3 4" xfId="6558" xr:uid="{00000000-0005-0000-0000-0000E6190000}"/>
    <cellStyle name="Comma 54 3 2 2 4" xfId="6559" xr:uid="{00000000-0005-0000-0000-0000E7190000}"/>
    <cellStyle name="Comma 54 3 2 2 5" xfId="6560" xr:uid="{00000000-0005-0000-0000-0000E8190000}"/>
    <cellStyle name="Comma 54 3 2 2 6" xfId="6561" xr:uid="{00000000-0005-0000-0000-0000E9190000}"/>
    <cellStyle name="Comma 54 3 2 3" xfId="6562" xr:uid="{00000000-0005-0000-0000-0000EA190000}"/>
    <cellStyle name="Comma 54 3 2 3 2" xfId="6563" xr:uid="{00000000-0005-0000-0000-0000EB190000}"/>
    <cellStyle name="Comma 54 3 2 3 2 2" xfId="6564" xr:uid="{00000000-0005-0000-0000-0000EC190000}"/>
    <cellStyle name="Comma 54 3 2 3 2 2 2" xfId="6565" xr:uid="{00000000-0005-0000-0000-0000ED190000}"/>
    <cellStyle name="Comma 54 3 2 3 2 2 3" xfId="6566" xr:uid="{00000000-0005-0000-0000-0000EE190000}"/>
    <cellStyle name="Comma 54 3 2 3 2 2 4" xfId="6567" xr:uid="{00000000-0005-0000-0000-0000EF190000}"/>
    <cellStyle name="Comma 54 3 2 3 2 3" xfId="6568" xr:uid="{00000000-0005-0000-0000-0000F0190000}"/>
    <cellStyle name="Comma 54 3 2 3 2 4" xfId="6569" xr:uid="{00000000-0005-0000-0000-0000F1190000}"/>
    <cellStyle name="Comma 54 3 2 3 2 5" xfId="6570" xr:uid="{00000000-0005-0000-0000-0000F2190000}"/>
    <cellStyle name="Comma 54 3 2 3 3" xfId="6571" xr:uid="{00000000-0005-0000-0000-0000F3190000}"/>
    <cellStyle name="Comma 54 3 2 3 3 2" xfId="6572" xr:uid="{00000000-0005-0000-0000-0000F4190000}"/>
    <cellStyle name="Comma 54 3 2 3 3 3" xfId="6573" xr:uid="{00000000-0005-0000-0000-0000F5190000}"/>
    <cellStyle name="Comma 54 3 2 3 3 4" xfId="6574" xr:uid="{00000000-0005-0000-0000-0000F6190000}"/>
    <cellStyle name="Comma 54 3 2 3 4" xfId="6575" xr:uid="{00000000-0005-0000-0000-0000F7190000}"/>
    <cellStyle name="Comma 54 3 2 3 5" xfId="6576" xr:uid="{00000000-0005-0000-0000-0000F8190000}"/>
    <cellStyle name="Comma 54 3 2 3 6" xfId="6577" xr:uid="{00000000-0005-0000-0000-0000F9190000}"/>
    <cellStyle name="Comma 54 3 2 4" xfId="6578" xr:uid="{00000000-0005-0000-0000-0000FA190000}"/>
    <cellStyle name="Comma 54 3 2 4 2" xfId="6579" xr:uid="{00000000-0005-0000-0000-0000FB190000}"/>
    <cellStyle name="Comma 54 3 2 4 2 2" xfId="6580" xr:uid="{00000000-0005-0000-0000-0000FC190000}"/>
    <cellStyle name="Comma 54 3 2 4 2 3" xfId="6581" xr:uid="{00000000-0005-0000-0000-0000FD190000}"/>
    <cellStyle name="Comma 54 3 2 4 2 4" xfId="6582" xr:uid="{00000000-0005-0000-0000-0000FE190000}"/>
    <cellStyle name="Comma 54 3 2 4 3" xfId="6583" xr:uid="{00000000-0005-0000-0000-0000FF190000}"/>
    <cellStyle name="Comma 54 3 2 4 4" xfId="6584" xr:uid="{00000000-0005-0000-0000-0000001A0000}"/>
    <cellStyle name="Comma 54 3 2 4 5" xfId="6585" xr:uid="{00000000-0005-0000-0000-0000011A0000}"/>
    <cellStyle name="Comma 54 3 2 5" xfId="6586" xr:uid="{00000000-0005-0000-0000-0000021A0000}"/>
    <cellStyle name="Comma 54 3 2 5 2" xfId="6587" xr:uid="{00000000-0005-0000-0000-0000031A0000}"/>
    <cellStyle name="Comma 54 3 2 5 3" xfId="6588" xr:uid="{00000000-0005-0000-0000-0000041A0000}"/>
    <cellStyle name="Comma 54 3 2 5 4" xfId="6589" xr:uid="{00000000-0005-0000-0000-0000051A0000}"/>
    <cellStyle name="Comma 54 3 2 6" xfId="6590" xr:uid="{00000000-0005-0000-0000-0000061A0000}"/>
    <cellStyle name="Comma 54 3 2 7" xfId="6591" xr:uid="{00000000-0005-0000-0000-0000071A0000}"/>
    <cellStyle name="Comma 54 3 2 8" xfId="6592" xr:uid="{00000000-0005-0000-0000-0000081A0000}"/>
    <cellStyle name="Comma 54 3 3" xfId="6593" xr:uid="{00000000-0005-0000-0000-0000091A0000}"/>
    <cellStyle name="Comma 54 3 3 2" xfId="6594" xr:uid="{00000000-0005-0000-0000-00000A1A0000}"/>
    <cellStyle name="Comma 54 3 3 2 2" xfId="6595" xr:uid="{00000000-0005-0000-0000-00000B1A0000}"/>
    <cellStyle name="Comma 54 3 3 2 2 2" xfId="6596" xr:uid="{00000000-0005-0000-0000-00000C1A0000}"/>
    <cellStyle name="Comma 54 3 3 2 2 2 2" xfId="6597" xr:uid="{00000000-0005-0000-0000-00000D1A0000}"/>
    <cellStyle name="Comma 54 3 3 2 2 2 3" xfId="6598" xr:uid="{00000000-0005-0000-0000-00000E1A0000}"/>
    <cellStyle name="Comma 54 3 3 2 2 2 4" xfId="6599" xr:uid="{00000000-0005-0000-0000-00000F1A0000}"/>
    <cellStyle name="Comma 54 3 3 2 2 3" xfId="6600" xr:uid="{00000000-0005-0000-0000-0000101A0000}"/>
    <cellStyle name="Comma 54 3 3 2 2 4" xfId="6601" xr:uid="{00000000-0005-0000-0000-0000111A0000}"/>
    <cellStyle name="Comma 54 3 3 2 2 5" xfId="6602" xr:uid="{00000000-0005-0000-0000-0000121A0000}"/>
    <cellStyle name="Comma 54 3 3 2 3" xfId="6603" xr:uid="{00000000-0005-0000-0000-0000131A0000}"/>
    <cellStyle name="Comma 54 3 3 2 3 2" xfId="6604" xr:uid="{00000000-0005-0000-0000-0000141A0000}"/>
    <cellStyle name="Comma 54 3 3 2 3 3" xfId="6605" xr:uid="{00000000-0005-0000-0000-0000151A0000}"/>
    <cellStyle name="Comma 54 3 3 2 3 4" xfId="6606" xr:uid="{00000000-0005-0000-0000-0000161A0000}"/>
    <cellStyle name="Comma 54 3 3 2 4" xfId="6607" xr:uid="{00000000-0005-0000-0000-0000171A0000}"/>
    <cellStyle name="Comma 54 3 3 2 5" xfId="6608" xr:uid="{00000000-0005-0000-0000-0000181A0000}"/>
    <cellStyle name="Comma 54 3 3 2 6" xfId="6609" xr:uid="{00000000-0005-0000-0000-0000191A0000}"/>
    <cellStyle name="Comma 54 3 3 3" xfId="6610" xr:uid="{00000000-0005-0000-0000-00001A1A0000}"/>
    <cellStyle name="Comma 54 3 3 3 2" xfId="6611" xr:uid="{00000000-0005-0000-0000-00001B1A0000}"/>
    <cellStyle name="Comma 54 3 3 3 2 2" xfId="6612" xr:uid="{00000000-0005-0000-0000-00001C1A0000}"/>
    <cellStyle name="Comma 54 3 3 3 2 2 2" xfId="6613" xr:uid="{00000000-0005-0000-0000-00001D1A0000}"/>
    <cellStyle name="Comma 54 3 3 3 2 2 3" xfId="6614" xr:uid="{00000000-0005-0000-0000-00001E1A0000}"/>
    <cellStyle name="Comma 54 3 3 3 2 2 4" xfId="6615" xr:uid="{00000000-0005-0000-0000-00001F1A0000}"/>
    <cellStyle name="Comma 54 3 3 3 2 3" xfId="6616" xr:uid="{00000000-0005-0000-0000-0000201A0000}"/>
    <cellStyle name="Comma 54 3 3 3 2 4" xfId="6617" xr:uid="{00000000-0005-0000-0000-0000211A0000}"/>
    <cellStyle name="Comma 54 3 3 3 2 5" xfId="6618" xr:uid="{00000000-0005-0000-0000-0000221A0000}"/>
    <cellStyle name="Comma 54 3 3 3 3" xfId="6619" xr:uid="{00000000-0005-0000-0000-0000231A0000}"/>
    <cellStyle name="Comma 54 3 3 3 3 2" xfId="6620" xr:uid="{00000000-0005-0000-0000-0000241A0000}"/>
    <cellStyle name="Comma 54 3 3 3 3 3" xfId="6621" xr:uid="{00000000-0005-0000-0000-0000251A0000}"/>
    <cellStyle name="Comma 54 3 3 3 3 4" xfId="6622" xr:uid="{00000000-0005-0000-0000-0000261A0000}"/>
    <cellStyle name="Comma 54 3 3 3 4" xfId="6623" xr:uid="{00000000-0005-0000-0000-0000271A0000}"/>
    <cellStyle name="Comma 54 3 3 3 5" xfId="6624" xr:uid="{00000000-0005-0000-0000-0000281A0000}"/>
    <cellStyle name="Comma 54 3 3 3 6" xfId="6625" xr:uid="{00000000-0005-0000-0000-0000291A0000}"/>
    <cellStyle name="Comma 54 3 3 4" xfId="6626" xr:uid="{00000000-0005-0000-0000-00002A1A0000}"/>
    <cellStyle name="Comma 54 3 3 4 2" xfId="6627" xr:uid="{00000000-0005-0000-0000-00002B1A0000}"/>
    <cellStyle name="Comma 54 3 3 4 2 2" xfId="6628" xr:uid="{00000000-0005-0000-0000-00002C1A0000}"/>
    <cellStyle name="Comma 54 3 3 4 2 3" xfId="6629" xr:uid="{00000000-0005-0000-0000-00002D1A0000}"/>
    <cellStyle name="Comma 54 3 3 4 2 4" xfId="6630" xr:uid="{00000000-0005-0000-0000-00002E1A0000}"/>
    <cellStyle name="Comma 54 3 3 4 3" xfId="6631" xr:uid="{00000000-0005-0000-0000-00002F1A0000}"/>
    <cellStyle name="Comma 54 3 3 4 4" xfId="6632" xr:uid="{00000000-0005-0000-0000-0000301A0000}"/>
    <cellStyle name="Comma 54 3 3 4 5" xfId="6633" xr:uid="{00000000-0005-0000-0000-0000311A0000}"/>
    <cellStyle name="Comma 54 3 3 5" xfId="6634" xr:uid="{00000000-0005-0000-0000-0000321A0000}"/>
    <cellStyle name="Comma 54 3 3 5 2" xfId="6635" xr:uid="{00000000-0005-0000-0000-0000331A0000}"/>
    <cellStyle name="Comma 54 3 3 5 3" xfId="6636" xr:uid="{00000000-0005-0000-0000-0000341A0000}"/>
    <cellStyle name="Comma 54 3 3 5 4" xfId="6637" xr:uid="{00000000-0005-0000-0000-0000351A0000}"/>
    <cellStyle name="Comma 54 3 3 6" xfId="6638" xr:uid="{00000000-0005-0000-0000-0000361A0000}"/>
    <cellStyle name="Comma 54 3 3 7" xfId="6639" xr:uid="{00000000-0005-0000-0000-0000371A0000}"/>
    <cellStyle name="Comma 54 3 3 8" xfId="6640" xr:uid="{00000000-0005-0000-0000-0000381A0000}"/>
    <cellStyle name="Comma 54 3 4" xfId="6641" xr:uid="{00000000-0005-0000-0000-0000391A0000}"/>
    <cellStyle name="Comma 54 3 4 2" xfId="6642" xr:uid="{00000000-0005-0000-0000-00003A1A0000}"/>
    <cellStyle name="Comma 54 3 4 2 2" xfId="6643" xr:uid="{00000000-0005-0000-0000-00003B1A0000}"/>
    <cellStyle name="Comma 54 3 4 2 2 2" xfId="6644" xr:uid="{00000000-0005-0000-0000-00003C1A0000}"/>
    <cellStyle name="Comma 54 3 4 2 2 3" xfId="6645" xr:uid="{00000000-0005-0000-0000-00003D1A0000}"/>
    <cellStyle name="Comma 54 3 4 2 2 4" xfId="6646" xr:uid="{00000000-0005-0000-0000-00003E1A0000}"/>
    <cellStyle name="Comma 54 3 4 2 3" xfId="6647" xr:uid="{00000000-0005-0000-0000-00003F1A0000}"/>
    <cellStyle name="Comma 54 3 4 2 4" xfId="6648" xr:uid="{00000000-0005-0000-0000-0000401A0000}"/>
    <cellStyle name="Comma 54 3 4 2 5" xfId="6649" xr:uid="{00000000-0005-0000-0000-0000411A0000}"/>
    <cellStyle name="Comma 54 3 4 3" xfId="6650" xr:uid="{00000000-0005-0000-0000-0000421A0000}"/>
    <cellStyle name="Comma 54 3 4 3 2" xfId="6651" xr:uid="{00000000-0005-0000-0000-0000431A0000}"/>
    <cellStyle name="Comma 54 3 4 3 3" xfId="6652" xr:uid="{00000000-0005-0000-0000-0000441A0000}"/>
    <cellStyle name="Comma 54 3 4 3 4" xfId="6653" xr:uid="{00000000-0005-0000-0000-0000451A0000}"/>
    <cellStyle name="Comma 54 3 4 4" xfId="6654" xr:uid="{00000000-0005-0000-0000-0000461A0000}"/>
    <cellStyle name="Comma 54 3 4 5" xfId="6655" xr:uid="{00000000-0005-0000-0000-0000471A0000}"/>
    <cellStyle name="Comma 54 3 4 6" xfId="6656" xr:uid="{00000000-0005-0000-0000-0000481A0000}"/>
    <cellStyle name="Comma 54 3 5" xfId="6657" xr:uid="{00000000-0005-0000-0000-0000491A0000}"/>
    <cellStyle name="Comma 54 3 5 2" xfId="6658" xr:uid="{00000000-0005-0000-0000-00004A1A0000}"/>
    <cellStyle name="Comma 54 3 5 2 2" xfId="6659" xr:uid="{00000000-0005-0000-0000-00004B1A0000}"/>
    <cellStyle name="Comma 54 3 5 2 2 2" xfId="6660" xr:uid="{00000000-0005-0000-0000-00004C1A0000}"/>
    <cellStyle name="Comma 54 3 5 2 2 3" xfId="6661" xr:uid="{00000000-0005-0000-0000-00004D1A0000}"/>
    <cellStyle name="Comma 54 3 5 2 2 4" xfId="6662" xr:uid="{00000000-0005-0000-0000-00004E1A0000}"/>
    <cellStyle name="Comma 54 3 5 2 3" xfId="6663" xr:uid="{00000000-0005-0000-0000-00004F1A0000}"/>
    <cellStyle name="Comma 54 3 5 2 4" xfId="6664" xr:uid="{00000000-0005-0000-0000-0000501A0000}"/>
    <cellStyle name="Comma 54 3 5 2 5" xfId="6665" xr:uid="{00000000-0005-0000-0000-0000511A0000}"/>
    <cellStyle name="Comma 54 3 5 3" xfId="6666" xr:uid="{00000000-0005-0000-0000-0000521A0000}"/>
    <cellStyle name="Comma 54 3 5 3 2" xfId="6667" xr:uid="{00000000-0005-0000-0000-0000531A0000}"/>
    <cellStyle name="Comma 54 3 5 3 3" xfId="6668" xr:uid="{00000000-0005-0000-0000-0000541A0000}"/>
    <cellStyle name="Comma 54 3 5 3 4" xfId="6669" xr:uid="{00000000-0005-0000-0000-0000551A0000}"/>
    <cellStyle name="Comma 54 3 5 4" xfId="6670" xr:uid="{00000000-0005-0000-0000-0000561A0000}"/>
    <cellStyle name="Comma 54 3 5 5" xfId="6671" xr:uid="{00000000-0005-0000-0000-0000571A0000}"/>
    <cellStyle name="Comma 54 3 5 6" xfId="6672" xr:uid="{00000000-0005-0000-0000-0000581A0000}"/>
    <cellStyle name="Comma 54 3 6" xfId="6673" xr:uid="{00000000-0005-0000-0000-0000591A0000}"/>
    <cellStyle name="Comma 54 3 6 2" xfId="6674" xr:uid="{00000000-0005-0000-0000-00005A1A0000}"/>
    <cellStyle name="Comma 54 3 6 2 2" xfId="6675" xr:uid="{00000000-0005-0000-0000-00005B1A0000}"/>
    <cellStyle name="Comma 54 3 6 2 3" xfId="6676" xr:uid="{00000000-0005-0000-0000-00005C1A0000}"/>
    <cellStyle name="Comma 54 3 6 2 4" xfId="6677" xr:uid="{00000000-0005-0000-0000-00005D1A0000}"/>
    <cellStyle name="Comma 54 3 6 3" xfId="6678" xr:uid="{00000000-0005-0000-0000-00005E1A0000}"/>
    <cellStyle name="Comma 54 3 6 4" xfId="6679" xr:uid="{00000000-0005-0000-0000-00005F1A0000}"/>
    <cellStyle name="Comma 54 3 6 5" xfId="6680" xr:uid="{00000000-0005-0000-0000-0000601A0000}"/>
    <cellStyle name="Comma 54 3 7" xfId="6681" xr:uid="{00000000-0005-0000-0000-0000611A0000}"/>
    <cellStyle name="Comma 54 3 7 2" xfId="6682" xr:uid="{00000000-0005-0000-0000-0000621A0000}"/>
    <cellStyle name="Comma 54 3 7 3" xfId="6683" xr:uid="{00000000-0005-0000-0000-0000631A0000}"/>
    <cellStyle name="Comma 54 3 7 4" xfId="6684" xr:uid="{00000000-0005-0000-0000-0000641A0000}"/>
    <cellStyle name="Comma 54 3 8" xfId="6685" xr:uid="{00000000-0005-0000-0000-0000651A0000}"/>
    <cellStyle name="Comma 54 3 9" xfId="6686" xr:uid="{00000000-0005-0000-0000-0000661A0000}"/>
    <cellStyle name="Comma 54 4" xfId="6687" xr:uid="{00000000-0005-0000-0000-0000671A0000}"/>
    <cellStyle name="Comma 54 4 2" xfId="6688" xr:uid="{00000000-0005-0000-0000-0000681A0000}"/>
    <cellStyle name="Comma 54 4 2 2" xfId="6689" xr:uid="{00000000-0005-0000-0000-0000691A0000}"/>
    <cellStyle name="Comma 54 4 2 2 2" xfId="6690" xr:uid="{00000000-0005-0000-0000-00006A1A0000}"/>
    <cellStyle name="Comma 54 4 2 2 2 2" xfId="6691" xr:uid="{00000000-0005-0000-0000-00006B1A0000}"/>
    <cellStyle name="Comma 54 4 2 2 2 3" xfId="6692" xr:uid="{00000000-0005-0000-0000-00006C1A0000}"/>
    <cellStyle name="Comma 54 4 2 2 2 4" xfId="6693" xr:uid="{00000000-0005-0000-0000-00006D1A0000}"/>
    <cellStyle name="Comma 54 4 2 2 3" xfId="6694" xr:uid="{00000000-0005-0000-0000-00006E1A0000}"/>
    <cellStyle name="Comma 54 4 2 2 4" xfId="6695" xr:uid="{00000000-0005-0000-0000-00006F1A0000}"/>
    <cellStyle name="Comma 54 4 2 2 5" xfId="6696" xr:uid="{00000000-0005-0000-0000-0000701A0000}"/>
    <cellStyle name="Comma 54 4 2 3" xfId="6697" xr:uid="{00000000-0005-0000-0000-0000711A0000}"/>
    <cellStyle name="Comma 54 4 2 3 2" xfId="6698" xr:uid="{00000000-0005-0000-0000-0000721A0000}"/>
    <cellStyle name="Comma 54 4 2 3 3" xfId="6699" xr:uid="{00000000-0005-0000-0000-0000731A0000}"/>
    <cellStyle name="Comma 54 4 2 3 4" xfId="6700" xr:uid="{00000000-0005-0000-0000-0000741A0000}"/>
    <cellStyle name="Comma 54 4 2 4" xfId="6701" xr:uid="{00000000-0005-0000-0000-0000751A0000}"/>
    <cellStyle name="Comma 54 4 2 5" xfId="6702" xr:uid="{00000000-0005-0000-0000-0000761A0000}"/>
    <cellStyle name="Comma 54 4 2 6" xfId="6703" xr:uid="{00000000-0005-0000-0000-0000771A0000}"/>
    <cellStyle name="Comma 54 4 3" xfId="6704" xr:uid="{00000000-0005-0000-0000-0000781A0000}"/>
    <cellStyle name="Comma 54 4 3 2" xfId="6705" xr:uid="{00000000-0005-0000-0000-0000791A0000}"/>
    <cellStyle name="Comma 54 4 3 2 2" xfId="6706" xr:uid="{00000000-0005-0000-0000-00007A1A0000}"/>
    <cellStyle name="Comma 54 4 3 2 2 2" xfId="6707" xr:uid="{00000000-0005-0000-0000-00007B1A0000}"/>
    <cellStyle name="Comma 54 4 3 2 2 3" xfId="6708" xr:uid="{00000000-0005-0000-0000-00007C1A0000}"/>
    <cellStyle name="Comma 54 4 3 2 2 4" xfId="6709" xr:uid="{00000000-0005-0000-0000-00007D1A0000}"/>
    <cellStyle name="Comma 54 4 3 2 3" xfId="6710" xr:uid="{00000000-0005-0000-0000-00007E1A0000}"/>
    <cellStyle name="Comma 54 4 3 2 4" xfId="6711" xr:uid="{00000000-0005-0000-0000-00007F1A0000}"/>
    <cellStyle name="Comma 54 4 3 2 5" xfId="6712" xr:uid="{00000000-0005-0000-0000-0000801A0000}"/>
    <cellStyle name="Comma 54 4 3 3" xfId="6713" xr:uid="{00000000-0005-0000-0000-0000811A0000}"/>
    <cellStyle name="Comma 54 4 3 3 2" xfId="6714" xr:uid="{00000000-0005-0000-0000-0000821A0000}"/>
    <cellStyle name="Comma 54 4 3 3 3" xfId="6715" xr:uid="{00000000-0005-0000-0000-0000831A0000}"/>
    <cellStyle name="Comma 54 4 3 3 4" xfId="6716" xr:uid="{00000000-0005-0000-0000-0000841A0000}"/>
    <cellStyle name="Comma 54 4 3 4" xfId="6717" xr:uid="{00000000-0005-0000-0000-0000851A0000}"/>
    <cellStyle name="Comma 54 4 3 5" xfId="6718" xr:uid="{00000000-0005-0000-0000-0000861A0000}"/>
    <cellStyle name="Comma 54 4 3 6" xfId="6719" xr:uid="{00000000-0005-0000-0000-0000871A0000}"/>
    <cellStyle name="Comma 54 4 4" xfId="6720" xr:uid="{00000000-0005-0000-0000-0000881A0000}"/>
    <cellStyle name="Comma 54 4 4 2" xfId="6721" xr:uid="{00000000-0005-0000-0000-0000891A0000}"/>
    <cellStyle name="Comma 54 4 4 2 2" xfId="6722" xr:uid="{00000000-0005-0000-0000-00008A1A0000}"/>
    <cellStyle name="Comma 54 4 4 2 3" xfId="6723" xr:uid="{00000000-0005-0000-0000-00008B1A0000}"/>
    <cellStyle name="Comma 54 4 4 2 4" xfId="6724" xr:uid="{00000000-0005-0000-0000-00008C1A0000}"/>
    <cellStyle name="Comma 54 4 4 3" xfId="6725" xr:uid="{00000000-0005-0000-0000-00008D1A0000}"/>
    <cellStyle name="Comma 54 4 4 4" xfId="6726" xr:uid="{00000000-0005-0000-0000-00008E1A0000}"/>
    <cellStyle name="Comma 54 4 4 5" xfId="6727" xr:uid="{00000000-0005-0000-0000-00008F1A0000}"/>
    <cellStyle name="Comma 54 4 5" xfId="6728" xr:uid="{00000000-0005-0000-0000-0000901A0000}"/>
    <cellStyle name="Comma 54 4 5 2" xfId="6729" xr:uid="{00000000-0005-0000-0000-0000911A0000}"/>
    <cellStyle name="Comma 54 4 5 3" xfId="6730" xr:uid="{00000000-0005-0000-0000-0000921A0000}"/>
    <cellStyle name="Comma 54 4 5 4" xfId="6731" xr:uid="{00000000-0005-0000-0000-0000931A0000}"/>
    <cellStyle name="Comma 54 4 6" xfId="6732" xr:uid="{00000000-0005-0000-0000-0000941A0000}"/>
    <cellStyle name="Comma 54 4 7" xfId="6733" xr:uid="{00000000-0005-0000-0000-0000951A0000}"/>
    <cellStyle name="Comma 54 4 8" xfId="6734" xr:uid="{00000000-0005-0000-0000-0000961A0000}"/>
    <cellStyle name="Comma 54 5" xfId="6735" xr:uid="{00000000-0005-0000-0000-0000971A0000}"/>
    <cellStyle name="Comma 54 5 2" xfId="6736" xr:uid="{00000000-0005-0000-0000-0000981A0000}"/>
    <cellStyle name="Comma 54 5 2 2" xfId="6737" xr:uid="{00000000-0005-0000-0000-0000991A0000}"/>
    <cellStyle name="Comma 54 5 2 2 2" xfId="6738" xr:uid="{00000000-0005-0000-0000-00009A1A0000}"/>
    <cellStyle name="Comma 54 5 2 2 2 2" xfId="6739" xr:uid="{00000000-0005-0000-0000-00009B1A0000}"/>
    <cellStyle name="Comma 54 5 2 2 2 3" xfId="6740" xr:uid="{00000000-0005-0000-0000-00009C1A0000}"/>
    <cellStyle name="Comma 54 5 2 2 2 4" xfId="6741" xr:uid="{00000000-0005-0000-0000-00009D1A0000}"/>
    <cellStyle name="Comma 54 5 2 2 3" xfId="6742" xr:uid="{00000000-0005-0000-0000-00009E1A0000}"/>
    <cellStyle name="Comma 54 5 2 2 4" xfId="6743" xr:uid="{00000000-0005-0000-0000-00009F1A0000}"/>
    <cellStyle name="Comma 54 5 2 2 5" xfId="6744" xr:uid="{00000000-0005-0000-0000-0000A01A0000}"/>
    <cellStyle name="Comma 54 5 2 3" xfId="6745" xr:uid="{00000000-0005-0000-0000-0000A11A0000}"/>
    <cellStyle name="Comma 54 5 2 3 2" xfId="6746" xr:uid="{00000000-0005-0000-0000-0000A21A0000}"/>
    <cellStyle name="Comma 54 5 2 3 3" xfId="6747" xr:uid="{00000000-0005-0000-0000-0000A31A0000}"/>
    <cellStyle name="Comma 54 5 2 3 4" xfId="6748" xr:uid="{00000000-0005-0000-0000-0000A41A0000}"/>
    <cellStyle name="Comma 54 5 2 4" xfId="6749" xr:uid="{00000000-0005-0000-0000-0000A51A0000}"/>
    <cellStyle name="Comma 54 5 2 5" xfId="6750" xr:uid="{00000000-0005-0000-0000-0000A61A0000}"/>
    <cellStyle name="Comma 54 5 2 6" xfId="6751" xr:uid="{00000000-0005-0000-0000-0000A71A0000}"/>
    <cellStyle name="Comma 54 5 3" xfId="6752" xr:uid="{00000000-0005-0000-0000-0000A81A0000}"/>
    <cellStyle name="Comma 54 5 3 2" xfId="6753" xr:uid="{00000000-0005-0000-0000-0000A91A0000}"/>
    <cellStyle name="Comma 54 5 3 2 2" xfId="6754" xr:uid="{00000000-0005-0000-0000-0000AA1A0000}"/>
    <cellStyle name="Comma 54 5 3 2 2 2" xfId="6755" xr:uid="{00000000-0005-0000-0000-0000AB1A0000}"/>
    <cellStyle name="Comma 54 5 3 2 2 3" xfId="6756" xr:uid="{00000000-0005-0000-0000-0000AC1A0000}"/>
    <cellStyle name="Comma 54 5 3 2 2 4" xfId="6757" xr:uid="{00000000-0005-0000-0000-0000AD1A0000}"/>
    <cellStyle name="Comma 54 5 3 2 3" xfId="6758" xr:uid="{00000000-0005-0000-0000-0000AE1A0000}"/>
    <cellStyle name="Comma 54 5 3 2 4" xfId="6759" xr:uid="{00000000-0005-0000-0000-0000AF1A0000}"/>
    <cellStyle name="Comma 54 5 3 2 5" xfId="6760" xr:uid="{00000000-0005-0000-0000-0000B01A0000}"/>
    <cellStyle name="Comma 54 5 3 3" xfId="6761" xr:uid="{00000000-0005-0000-0000-0000B11A0000}"/>
    <cellStyle name="Comma 54 5 3 3 2" xfId="6762" xr:uid="{00000000-0005-0000-0000-0000B21A0000}"/>
    <cellStyle name="Comma 54 5 3 3 3" xfId="6763" xr:uid="{00000000-0005-0000-0000-0000B31A0000}"/>
    <cellStyle name="Comma 54 5 3 3 4" xfId="6764" xr:uid="{00000000-0005-0000-0000-0000B41A0000}"/>
    <cellStyle name="Comma 54 5 3 4" xfId="6765" xr:uid="{00000000-0005-0000-0000-0000B51A0000}"/>
    <cellStyle name="Comma 54 5 3 5" xfId="6766" xr:uid="{00000000-0005-0000-0000-0000B61A0000}"/>
    <cellStyle name="Comma 54 5 3 6" xfId="6767" xr:uid="{00000000-0005-0000-0000-0000B71A0000}"/>
    <cellStyle name="Comma 54 5 4" xfId="6768" xr:uid="{00000000-0005-0000-0000-0000B81A0000}"/>
    <cellStyle name="Comma 54 5 4 2" xfId="6769" xr:uid="{00000000-0005-0000-0000-0000B91A0000}"/>
    <cellStyle name="Comma 54 5 4 2 2" xfId="6770" xr:uid="{00000000-0005-0000-0000-0000BA1A0000}"/>
    <cellStyle name="Comma 54 5 4 2 3" xfId="6771" xr:uid="{00000000-0005-0000-0000-0000BB1A0000}"/>
    <cellStyle name="Comma 54 5 4 2 4" xfId="6772" xr:uid="{00000000-0005-0000-0000-0000BC1A0000}"/>
    <cellStyle name="Comma 54 5 4 3" xfId="6773" xr:uid="{00000000-0005-0000-0000-0000BD1A0000}"/>
    <cellStyle name="Comma 54 5 4 4" xfId="6774" xr:uid="{00000000-0005-0000-0000-0000BE1A0000}"/>
    <cellStyle name="Comma 54 5 4 5" xfId="6775" xr:uid="{00000000-0005-0000-0000-0000BF1A0000}"/>
    <cellStyle name="Comma 54 5 5" xfId="6776" xr:uid="{00000000-0005-0000-0000-0000C01A0000}"/>
    <cellStyle name="Comma 54 5 5 2" xfId="6777" xr:uid="{00000000-0005-0000-0000-0000C11A0000}"/>
    <cellStyle name="Comma 54 5 5 3" xfId="6778" xr:uid="{00000000-0005-0000-0000-0000C21A0000}"/>
    <cellStyle name="Comma 54 5 5 4" xfId="6779" xr:uid="{00000000-0005-0000-0000-0000C31A0000}"/>
    <cellStyle name="Comma 54 5 6" xfId="6780" xr:uid="{00000000-0005-0000-0000-0000C41A0000}"/>
    <cellStyle name="Comma 54 5 7" xfId="6781" xr:uid="{00000000-0005-0000-0000-0000C51A0000}"/>
    <cellStyle name="Comma 54 5 8" xfId="6782" xr:uid="{00000000-0005-0000-0000-0000C61A0000}"/>
    <cellStyle name="Comma 54 6" xfId="6783" xr:uid="{00000000-0005-0000-0000-0000C71A0000}"/>
    <cellStyle name="Comma 54 6 2" xfId="6784" xr:uid="{00000000-0005-0000-0000-0000C81A0000}"/>
    <cellStyle name="Comma 54 6 2 2" xfId="6785" xr:uid="{00000000-0005-0000-0000-0000C91A0000}"/>
    <cellStyle name="Comma 54 6 2 2 2" xfId="6786" xr:uid="{00000000-0005-0000-0000-0000CA1A0000}"/>
    <cellStyle name="Comma 54 6 2 2 3" xfId="6787" xr:uid="{00000000-0005-0000-0000-0000CB1A0000}"/>
    <cellStyle name="Comma 54 6 2 2 4" xfId="6788" xr:uid="{00000000-0005-0000-0000-0000CC1A0000}"/>
    <cellStyle name="Comma 54 6 2 3" xfId="6789" xr:uid="{00000000-0005-0000-0000-0000CD1A0000}"/>
    <cellStyle name="Comma 54 6 2 4" xfId="6790" xr:uid="{00000000-0005-0000-0000-0000CE1A0000}"/>
    <cellStyle name="Comma 54 6 2 5" xfId="6791" xr:uid="{00000000-0005-0000-0000-0000CF1A0000}"/>
    <cellStyle name="Comma 54 6 3" xfId="6792" xr:uid="{00000000-0005-0000-0000-0000D01A0000}"/>
    <cellStyle name="Comma 54 6 3 2" xfId="6793" xr:uid="{00000000-0005-0000-0000-0000D11A0000}"/>
    <cellStyle name="Comma 54 6 3 3" xfId="6794" xr:uid="{00000000-0005-0000-0000-0000D21A0000}"/>
    <cellStyle name="Comma 54 6 3 4" xfId="6795" xr:uid="{00000000-0005-0000-0000-0000D31A0000}"/>
    <cellStyle name="Comma 54 6 4" xfId="6796" xr:uid="{00000000-0005-0000-0000-0000D41A0000}"/>
    <cellStyle name="Comma 54 6 5" xfId="6797" xr:uid="{00000000-0005-0000-0000-0000D51A0000}"/>
    <cellStyle name="Comma 54 6 6" xfId="6798" xr:uid="{00000000-0005-0000-0000-0000D61A0000}"/>
    <cellStyle name="Comma 54 7" xfId="6799" xr:uid="{00000000-0005-0000-0000-0000D71A0000}"/>
    <cellStyle name="Comma 54 7 2" xfId="6800" xr:uid="{00000000-0005-0000-0000-0000D81A0000}"/>
    <cellStyle name="Comma 54 7 2 2" xfId="6801" xr:uid="{00000000-0005-0000-0000-0000D91A0000}"/>
    <cellStyle name="Comma 54 7 2 2 2" xfId="6802" xr:uid="{00000000-0005-0000-0000-0000DA1A0000}"/>
    <cellStyle name="Comma 54 7 2 2 3" xfId="6803" xr:uid="{00000000-0005-0000-0000-0000DB1A0000}"/>
    <cellStyle name="Comma 54 7 2 2 4" xfId="6804" xr:uid="{00000000-0005-0000-0000-0000DC1A0000}"/>
    <cellStyle name="Comma 54 7 2 3" xfId="6805" xr:uid="{00000000-0005-0000-0000-0000DD1A0000}"/>
    <cellStyle name="Comma 54 7 2 4" xfId="6806" xr:uid="{00000000-0005-0000-0000-0000DE1A0000}"/>
    <cellStyle name="Comma 54 7 2 5" xfId="6807" xr:uid="{00000000-0005-0000-0000-0000DF1A0000}"/>
    <cellStyle name="Comma 54 7 3" xfId="6808" xr:uid="{00000000-0005-0000-0000-0000E01A0000}"/>
    <cellStyle name="Comma 54 7 3 2" xfId="6809" xr:uid="{00000000-0005-0000-0000-0000E11A0000}"/>
    <cellStyle name="Comma 54 7 3 3" xfId="6810" xr:uid="{00000000-0005-0000-0000-0000E21A0000}"/>
    <cellStyle name="Comma 54 7 3 4" xfId="6811" xr:uid="{00000000-0005-0000-0000-0000E31A0000}"/>
    <cellStyle name="Comma 54 7 4" xfId="6812" xr:uid="{00000000-0005-0000-0000-0000E41A0000}"/>
    <cellStyle name="Comma 54 7 5" xfId="6813" xr:uid="{00000000-0005-0000-0000-0000E51A0000}"/>
    <cellStyle name="Comma 54 7 6" xfId="6814" xr:uid="{00000000-0005-0000-0000-0000E61A0000}"/>
    <cellStyle name="Comma 54 8" xfId="6815" xr:uid="{00000000-0005-0000-0000-0000E71A0000}"/>
    <cellStyle name="Comma 54 8 2" xfId="6816" xr:uid="{00000000-0005-0000-0000-0000E81A0000}"/>
    <cellStyle name="Comma 54 8 2 2" xfId="6817" xr:uid="{00000000-0005-0000-0000-0000E91A0000}"/>
    <cellStyle name="Comma 54 8 2 3" xfId="6818" xr:uid="{00000000-0005-0000-0000-0000EA1A0000}"/>
    <cellStyle name="Comma 54 8 2 4" xfId="6819" xr:uid="{00000000-0005-0000-0000-0000EB1A0000}"/>
    <cellStyle name="Comma 54 8 3" xfId="6820" xr:uid="{00000000-0005-0000-0000-0000EC1A0000}"/>
    <cellStyle name="Comma 54 8 4" xfId="6821" xr:uid="{00000000-0005-0000-0000-0000ED1A0000}"/>
    <cellStyle name="Comma 54 8 5" xfId="6822" xr:uid="{00000000-0005-0000-0000-0000EE1A0000}"/>
    <cellStyle name="Comma 54 9" xfId="6823" xr:uid="{00000000-0005-0000-0000-0000EF1A0000}"/>
    <cellStyle name="Comma 54 9 2" xfId="6824" xr:uid="{00000000-0005-0000-0000-0000F01A0000}"/>
    <cellStyle name="Comma 54 9 3" xfId="6825" xr:uid="{00000000-0005-0000-0000-0000F11A0000}"/>
    <cellStyle name="Comma 54 9 4" xfId="6826" xr:uid="{00000000-0005-0000-0000-0000F21A0000}"/>
    <cellStyle name="Comma 55" xfId="6827" xr:uid="{00000000-0005-0000-0000-0000F31A0000}"/>
    <cellStyle name="Comma 55 10" xfId="6828" xr:uid="{00000000-0005-0000-0000-0000F41A0000}"/>
    <cellStyle name="Comma 55 11" xfId="6829" xr:uid="{00000000-0005-0000-0000-0000F51A0000}"/>
    <cellStyle name="Comma 55 12" xfId="6830" xr:uid="{00000000-0005-0000-0000-0000F61A0000}"/>
    <cellStyle name="Comma 55 2" xfId="6831" xr:uid="{00000000-0005-0000-0000-0000F71A0000}"/>
    <cellStyle name="Comma 55 2 10" xfId="6832" xr:uid="{00000000-0005-0000-0000-0000F81A0000}"/>
    <cellStyle name="Comma 55 2 2" xfId="6833" xr:uid="{00000000-0005-0000-0000-0000F91A0000}"/>
    <cellStyle name="Comma 55 2 2 2" xfId="6834" xr:uid="{00000000-0005-0000-0000-0000FA1A0000}"/>
    <cellStyle name="Comma 55 2 2 2 2" xfId="6835" xr:uid="{00000000-0005-0000-0000-0000FB1A0000}"/>
    <cellStyle name="Comma 55 2 2 2 2 2" xfId="6836" xr:uid="{00000000-0005-0000-0000-0000FC1A0000}"/>
    <cellStyle name="Comma 55 2 2 2 2 2 2" xfId="6837" xr:uid="{00000000-0005-0000-0000-0000FD1A0000}"/>
    <cellStyle name="Comma 55 2 2 2 2 2 3" xfId="6838" xr:uid="{00000000-0005-0000-0000-0000FE1A0000}"/>
    <cellStyle name="Comma 55 2 2 2 2 2 4" xfId="6839" xr:uid="{00000000-0005-0000-0000-0000FF1A0000}"/>
    <cellStyle name="Comma 55 2 2 2 2 3" xfId="6840" xr:uid="{00000000-0005-0000-0000-0000001B0000}"/>
    <cellStyle name="Comma 55 2 2 2 2 4" xfId="6841" xr:uid="{00000000-0005-0000-0000-0000011B0000}"/>
    <cellStyle name="Comma 55 2 2 2 2 5" xfId="6842" xr:uid="{00000000-0005-0000-0000-0000021B0000}"/>
    <cellStyle name="Comma 55 2 2 2 3" xfId="6843" xr:uid="{00000000-0005-0000-0000-0000031B0000}"/>
    <cellStyle name="Comma 55 2 2 2 3 2" xfId="6844" xr:uid="{00000000-0005-0000-0000-0000041B0000}"/>
    <cellStyle name="Comma 55 2 2 2 3 3" xfId="6845" xr:uid="{00000000-0005-0000-0000-0000051B0000}"/>
    <cellStyle name="Comma 55 2 2 2 3 4" xfId="6846" xr:uid="{00000000-0005-0000-0000-0000061B0000}"/>
    <cellStyle name="Comma 55 2 2 2 4" xfId="6847" xr:uid="{00000000-0005-0000-0000-0000071B0000}"/>
    <cellStyle name="Comma 55 2 2 2 5" xfId="6848" xr:uid="{00000000-0005-0000-0000-0000081B0000}"/>
    <cellStyle name="Comma 55 2 2 2 6" xfId="6849" xr:uid="{00000000-0005-0000-0000-0000091B0000}"/>
    <cellStyle name="Comma 55 2 2 3" xfId="6850" xr:uid="{00000000-0005-0000-0000-00000A1B0000}"/>
    <cellStyle name="Comma 55 2 2 3 2" xfId="6851" xr:uid="{00000000-0005-0000-0000-00000B1B0000}"/>
    <cellStyle name="Comma 55 2 2 3 2 2" xfId="6852" xr:uid="{00000000-0005-0000-0000-00000C1B0000}"/>
    <cellStyle name="Comma 55 2 2 3 2 2 2" xfId="6853" xr:uid="{00000000-0005-0000-0000-00000D1B0000}"/>
    <cellStyle name="Comma 55 2 2 3 2 2 3" xfId="6854" xr:uid="{00000000-0005-0000-0000-00000E1B0000}"/>
    <cellStyle name="Comma 55 2 2 3 2 2 4" xfId="6855" xr:uid="{00000000-0005-0000-0000-00000F1B0000}"/>
    <cellStyle name="Comma 55 2 2 3 2 3" xfId="6856" xr:uid="{00000000-0005-0000-0000-0000101B0000}"/>
    <cellStyle name="Comma 55 2 2 3 2 4" xfId="6857" xr:uid="{00000000-0005-0000-0000-0000111B0000}"/>
    <cellStyle name="Comma 55 2 2 3 2 5" xfId="6858" xr:uid="{00000000-0005-0000-0000-0000121B0000}"/>
    <cellStyle name="Comma 55 2 2 3 3" xfId="6859" xr:uid="{00000000-0005-0000-0000-0000131B0000}"/>
    <cellStyle name="Comma 55 2 2 3 3 2" xfId="6860" xr:uid="{00000000-0005-0000-0000-0000141B0000}"/>
    <cellStyle name="Comma 55 2 2 3 3 3" xfId="6861" xr:uid="{00000000-0005-0000-0000-0000151B0000}"/>
    <cellStyle name="Comma 55 2 2 3 3 4" xfId="6862" xr:uid="{00000000-0005-0000-0000-0000161B0000}"/>
    <cellStyle name="Comma 55 2 2 3 4" xfId="6863" xr:uid="{00000000-0005-0000-0000-0000171B0000}"/>
    <cellStyle name="Comma 55 2 2 3 5" xfId="6864" xr:uid="{00000000-0005-0000-0000-0000181B0000}"/>
    <cellStyle name="Comma 55 2 2 3 6" xfId="6865" xr:uid="{00000000-0005-0000-0000-0000191B0000}"/>
    <cellStyle name="Comma 55 2 2 4" xfId="6866" xr:uid="{00000000-0005-0000-0000-00001A1B0000}"/>
    <cellStyle name="Comma 55 2 2 4 2" xfId="6867" xr:uid="{00000000-0005-0000-0000-00001B1B0000}"/>
    <cellStyle name="Comma 55 2 2 4 2 2" xfId="6868" xr:uid="{00000000-0005-0000-0000-00001C1B0000}"/>
    <cellStyle name="Comma 55 2 2 4 2 3" xfId="6869" xr:uid="{00000000-0005-0000-0000-00001D1B0000}"/>
    <cellStyle name="Comma 55 2 2 4 2 4" xfId="6870" xr:uid="{00000000-0005-0000-0000-00001E1B0000}"/>
    <cellStyle name="Comma 55 2 2 4 3" xfId="6871" xr:uid="{00000000-0005-0000-0000-00001F1B0000}"/>
    <cellStyle name="Comma 55 2 2 4 4" xfId="6872" xr:uid="{00000000-0005-0000-0000-0000201B0000}"/>
    <cellStyle name="Comma 55 2 2 4 5" xfId="6873" xr:uid="{00000000-0005-0000-0000-0000211B0000}"/>
    <cellStyle name="Comma 55 2 2 5" xfId="6874" xr:uid="{00000000-0005-0000-0000-0000221B0000}"/>
    <cellStyle name="Comma 55 2 2 5 2" xfId="6875" xr:uid="{00000000-0005-0000-0000-0000231B0000}"/>
    <cellStyle name="Comma 55 2 2 5 3" xfId="6876" xr:uid="{00000000-0005-0000-0000-0000241B0000}"/>
    <cellStyle name="Comma 55 2 2 5 4" xfId="6877" xr:uid="{00000000-0005-0000-0000-0000251B0000}"/>
    <cellStyle name="Comma 55 2 2 6" xfId="6878" xr:uid="{00000000-0005-0000-0000-0000261B0000}"/>
    <cellStyle name="Comma 55 2 2 7" xfId="6879" xr:uid="{00000000-0005-0000-0000-0000271B0000}"/>
    <cellStyle name="Comma 55 2 2 8" xfId="6880" xr:uid="{00000000-0005-0000-0000-0000281B0000}"/>
    <cellStyle name="Comma 55 2 3" xfId="6881" xr:uid="{00000000-0005-0000-0000-0000291B0000}"/>
    <cellStyle name="Comma 55 2 3 2" xfId="6882" xr:uid="{00000000-0005-0000-0000-00002A1B0000}"/>
    <cellStyle name="Comma 55 2 3 2 2" xfId="6883" xr:uid="{00000000-0005-0000-0000-00002B1B0000}"/>
    <cellStyle name="Comma 55 2 3 2 2 2" xfId="6884" xr:uid="{00000000-0005-0000-0000-00002C1B0000}"/>
    <cellStyle name="Comma 55 2 3 2 2 2 2" xfId="6885" xr:uid="{00000000-0005-0000-0000-00002D1B0000}"/>
    <cellStyle name="Comma 55 2 3 2 2 2 3" xfId="6886" xr:uid="{00000000-0005-0000-0000-00002E1B0000}"/>
    <cellStyle name="Comma 55 2 3 2 2 2 4" xfId="6887" xr:uid="{00000000-0005-0000-0000-00002F1B0000}"/>
    <cellStyle name="Comma 55 2 3 2 2 3" xfId="6888" xr:uid="{00000000-0005-0000-0000-0000301B0000}"/>
    <cellStyle name="Comma 55 2 3 2 2 4" xfId="6889" xr:uid="{00000000-0005-0000-0000-0000311B0000}"/>
    <cellStyle name="Comma 55 2 3 2 2 5" xfId="6890" xr:uid="{00000000-0005-0000-0000-0000321B0000}"/>
    <cellStyle name="Comma 55 2 3 2 3" xfId="6891" xr:uid="{00000000-0005-0000-0000-0000331B0000}"/>
    <cellStyle name="Comma 55 2 3 2 3 2" xfId="6892" xr:uid="{00000000-0005-0000-0000-0000341B0000}"/>
    <cellStyle name="Comma 55 2 3 2 3 3" xfId="6893" xr:uid="{00000000-0005-0000-0000-0000351B0000}"/>
    <cellStyle name="Comma 55 2 3 2 3 4" xfId="6894" xr:uid="{00000000-0005-0000-0000-0000361B0000}"/>
    <cellStyle name="Comma 55 2 3 2 4" xfId="6895" xr:uid="{00000000-0005-0000-0000-0000371B0000}"/>
    <cellStyle name="Comma 55 2 3 2 5" xfId="6896" xr:uid="{00000000-0005-0000-0000-0000381B0000}"/>
    <cellStyle name="Comma 55 2 3 2 6" xfId="6897" xr:uid="{00000000-0005-0000-0000-0000391B0000}"/>
    <cellStyle name="Comma 55 2 3 3" xfId="6898" xr:uid="{00000000-0005-0000-0000-00003A1B0000}"/>
    <cellStyle name="Comma 55 2 3 3 2" xfId="6899" xr:uid="{00000000-0005-0000-0000-00003B1B0000}"/>
    <cellStyle name="Comma 55 2 3 3 2 2" xfId="6900" xr:uid="{00000000-0005-0000-0000-00003C1B0000}"/>
    <cellStyle name="Comma 55 2 3 3 2 2 2" xfId="6901" xr:uid="{00000000-0005-0000-0000-00003D1B0000}"/>
    <cellStyle name="Comma 55 2 3 3 2 2 3" xfId="6902" xr:uid="{00000000-0005-0000-0000-00003E1B0000}"/>
    <cellStyle name="Comma 55 2 3 3 2 2 4" xfId="6903" xr:uid="{00000000-0005-0000-0000-00003F1B0000}"/>
    <cellStyle name="Comma 55 2 3 3 2 3" xfId="6904" xr:uid="{00000000-0005-0000-0000-0000401B0000}"/>
    <cellStyle name="Comma 55 2 3 3 2 4" xfId="6905" xr:uid="{00000000-0005-0000-0000-0000411B0000}"/>
    <cellStyle name="Comma 55 2 3 3 2 5" xfId="6906" xr:uid="{00000000-0005-0000-0000-0000421B0000}"/>
    <cellStyle name="Comma 55 2 3 3 3" xfId="6907" xr:uid="{00000000-0005-0000-0000-0000431B0000}"/>
    <cellStyle name="Comma 55 2 3 3 3 2" xfId="6908" xr:uid="{00000000-0005-0000-0000-0000441B0000}"/>
    <cellStyle name="Comma 55 2 3 3 3 3" xfId="6909" xr:uid="{00000000-0005-0000-0000-0000451B0000}"/>
    <cellStyle name="Comma 55 2 3 3 3 4" xfId="6910" xr:uid="{00000000-0005-0000-0000-0000461B0000}"/>
    <cellStyle name="Comma 55 2 3 3 4" xfId="6911" xr:uid="{00000000-0005-0000-0000-0000471B0000}"/>
    <cellStyle name="Comma 55 2 3 3 5" xfId="6912" xr:uid="{00000000-0005-0000-0000-0000481B0000}"/>
    <cellStyle name="Comma 55 2 3 3 6" xfId="6913" xr:uid="{00000000-0005-0000-0000-0000491B0000}"/>
    <cellStyle name="Comma 55 2 3 4" xfId="6914" xr:uid="{00000000-0005-0000-0000-00004A1B0000}"/>
    <cellStyle name="Comma 55 2 3 4 2" xfId="6915" xr:uid="{00000000-0005-0000-0000-00004B1B0000}"/>
    <cellStyle name="Comma 55 2 3 4 2 2" xfId="6916" xr:uid="{00000000-0005-0000-0000-00004C1B0000}"/>
    <cellStyle name="Comma 55 2 3 4 2 3" xfId="6917" xr:uid="{00000000-0005-0000-0000-00004D1B0000}"/>
    <cellStyle name="Comma 55 2 3 4 2 4" xfId="6918" xr:uid="{00000000-0005-0000-0000-00004E1B0000}"/>
    <cellStyle name="Comma 55 2 3 4 3" xfId="6919" xr:uid="{00000000-0005-0000-0000-00004F1B0000}"/>
    <cellStyle name="Comma 55 2 3 4 4" xfId="6920" xr:uid="{00000000-0005-0000-0000-0000501B0000}"/>
    <cellStyle name="Comma 55 2 3 4 5" xfId="6921" xr:uid="{00000000-0005-0000-0000-0000511B0000}"/>
    <cellStyle name="Comma 55 2 3 5" xfId="6922" xr:uid="{00000000-0005-0000-0000-0000521B0000}"/>
    <cellStyle name="Comma 55 2 3 5 2" xfId="6923" xr:uid="{00000000-0005-0000-0000-0000531B0000}"/>
    <cellStyle name="Comma 55 2 3 5 3" xfId="6924" xr:uid="{00000000-0005-0000-0000-0000541B0000}"/>
    <cellStyle name="Comma 55 2 3 5 4" xfId="6925" xr:uid="{00000000-0005-0000-0000-0000551B0000}"/>
    <cellStyle name="Comma 55 2 3 6" xfId="6926" xr:uid="{00000000-0005-0000-0000-0000561B0000}"/>
    <cellStyle name="Comma 55 2 3 7" xfId="6927" xr:uid="{00000000-0005-0000-0000-0000571B0000}"/>
    <cellStyle name="Comma 55 2 3 8" xfId="6928" xr:uid="{00000000-0005-0000-0000-0000581B0000}"/>
    <cellStyle name="Comma 55 2 4" xfId="6929" xr:uid="{00000000-0005-0000-0000-0000591B0000}"/>
    <cellStyle name="Comma 55 2 4 2" xfId="6930" xr:uid="{00000000-0005-0000-0000-00005A1B0000}"/>
    <cellStyle name="Comma 55 2 4 2 2" xfId="6931" xr:uid="{00000000-0005-0000-0000-00005B1B0000}"/>
    <cellStyle name="Comma 55 2 4 2 2 2" xfId="6932" xr:uid="{00000000-0005-0000-0000-00005C1B0000}"/>
    <cellStyle name="Comma 55 2 4 2 2 3" xfId="6933" xr:uid="{00000000-0005-0000-0000-00005D1B0000}"/>
    <cellStyle name="Comma 55 2 4 2 2 4" xfId="6934" xr:uid="{00000000-0005-0000-0000-00005E1B0000}"/>
    <cellStyle name="Comma 55 2 4 2 3" xfId="6935" xr:uid="{00000000-0005-0000-0000-00005F1B0000}"/>
    <cellStyle name="Comma 55 2 4 2 4" xfId="6936" xr:uid="{00000000-0005-0000-0000-0000601B0000}"/>
    <cellStyle name="Comma 55 2 4 2 5" xfId="6937" xr:uid="{00000000-0005-0000-0000-0000611B0000}"/>
    <cellStyle name="Comma 55 2 4 3" xfId="6938" xr:uid="{00000000-0005-0000-0000-0000621B0000}"/>
    <cellStyle name="Comma 55 2 4 3 2" xfId="6939" xr:uid="{00000000-0005-0000-0000-0000631B0000}"/>
    <cellStyle name="Comma 55 2 4 3 3" xfId="6940" xr:uid="{00000000-0005-0000-0000-0000641B0000}"/>
    <cellStyle name="Comma 55 2 4 3 4" xfId="6941" xr:uid="{00000000-0005-0000-0000-0000651B0000}"/>
    <cellStyle name="Comma 55 2 4 4" xfId="6942" xr:uid="{00000000-0005-0000-0000-0000661B0000}"/>
    <cellStyle name="Comma 55 2 4 5" xfId="6943" xr:uid="{00000000-0005-0000-0000-0000671B0000}"/>
    <cellStyle name="Comma 55 2 4 6" xfId="6944" xr:uid="{00000000-0005-0000-0000-0000681B0000}"/>
    <cellStyle name="Comma 55 2 5" xfId="6945" xr:uid="{00000000-0005-0000-0000-0000691B0000}"/>
    <cellStyle name="Comma 55 2 5 2" xfId="6946" xr:uid="{00000000-0005-0000-0000-00006A1B0000}"/>
    <cellStyle name="Comma 55 2 5 2 2" xfId="6947" xr:uid="{00000000-0005-0000-0000-00006B1B0000}"/>
    <cellStyle name="Comma 55 2 5 2 2 2" xfId="6948" xr:uid="{00000000-0005-0000-0000-00006C1B0000}"/>
    <cellStyle name="Comma 55 2 5 2 2 3" xfId="6949" xr:uid="{00000000-0005-0000-0000-00006D1B0000}"/>
    <cellStyle name="Comma 55 2 5 2 2 4" xfId="6950" xr:uid="{00000000-0005-0000-0000-00006E1B0000}"/>
    <cellStyle name="Comma 55 2 5 2 3" xfId="6951" xr:uid="{00000000-0005-0000-0000-00006F1B0000}"/>
    <cellStyle name="Comma 55 2 5 2 4" xfId="6952" xr:uid="{00000000-0005-0000-0000-0000701B0000}"/>
    <cellStyle name="Comma 55 2 5 2 5" xfId="6953" xr:uid="{00000000-0005-0000-0000-0000711B0000}"/>
    <cellStyle name="Comma 55 2 5 3" xfId="6954" xr:uid="{00000000-0005-0000-0000-0000721B0000}"/>
    <cellStyle name="Comma 55 2 5 3 2" xfId="6955" xr:uid="{00000000-0005-0000-0000-0000731B0000}"/>
    <cellStyle name="Comma 55 2 5 3 3" xfId="6956" xr:uid="{00000000-0005-0000-0000-0000741B0000}"/>
    <cellStyle name="Comma 55 2 5 3 4" xfId="6957" xr:uid="{00000000-0005-0000-0000-0000751B0000}"/>
    <cellStyle name="Comma 55 2 5 4" xfId="6958" xr:uid="{00000000-0005-0000-0000-0000761B0000}"/>
    <cellStyle name="Comma 55 2 5 5" xfId="6959" xr:uid="{00000000-0005-0000-0000-0000771B0000}"/>
    <cellStyle name="Comma 55 2 5 6" xfId="6960" xr:uid="{00000000-0005-0000-0000-0000781B0000}"/>
    <cellStyle name="Comma 55 2 6" xfId="6961" xr:uid="{00000000-0005-0000-0000-0000791B0000}"/>
    <cellStyle name="Comma 55 2 6 2" xfId="6962" xr:uid="{00000000-0005-0000-0000-00007A1B0000}"/>
    <cellStyle name="Comma 55 2 6 2 2" xfId="6963" xr:uid="{00000000-0005-0000-0000-00007B1B0000}"/>
    <cellStyle name="Comma 55 2 6 2 3" xfId="6964" xr:uid="{00000000-0005-0000-0000-00007C1B0000}"/>
    <cellStyle name="Comma 55 2 6 2 4" xfId="6965" xr:uid="{00000000-0005-0000-0000-00007D1B0000}"/>
    <cellStyle name="Comma 55 2 6 3" xfId="6966" xr:uid="{00000000-0005-0000-0000-00007E1B0000}"/>
    <cellStyle name="Comma 55 2 6 4" xfId="6967" xr:uid="{00000000-0005-0000-0000-00007F1B0000}"/>
    <cellStyle name="Comma 55 2 6 5" xfId="6968" xr:uid="{00000000-0005-0000-0000-0000801B0000}"/>
    <cellStyle name="Comma 55 2 7" xfId="6969" xr:uid="{00000000-0005-0000-0000-0000811B0000}"/>
    <cellStyle name="Comma 55 2 7 2" xfId="6970" xr:uid="{00000000-0005-0000-0000-0000821B0000}"/>
    <cellStyle name="Comma 55 2 7 3" xfId="6971" xr:uid="{00000000-0005-0000-0000-0000831B0000}"/>
    <cellStyle name="Comma 55 2 7 4" xfId="6972" xr:uid="{00000000-0005-0000-0000-0000841B0000}"/>
    <cellStyle name="Comma 55 2 8" xfId="6973" xr:uid="{00000000-0005-0000-0000-0000851B0000}"/>
    <cellStyle name="Comma 55 2 9" xfId="6974" xr:uid="{00000000-0005-0000-0000-0000861B0000}"/>
    <cellStyle name="Comma 55 3" xfId="6975" xr:uid="{00000000-0005-0000-0000-0000871B0000}"/>
    <cellStyle name="Comma 55 3 10" xfId="6976" xr:uid="{00000000-0005-0000-0000-0000881B0000}"/>
    <cellStyle name="Comma 55 3 2" xfId="6977" xr:uid="{00000000-0005-0000-0000-0000891B0000}"/>
    <cellStyle name="Comma 55 3 2 2" xfId="6978" xr:uid="{00000000-0005-0000-0000-00008A1B0000}"/>
    <cellStyle name="Comma 55 3 2 2 2" xfId="6979" xr:uid="{00000000-0005-0000-0000-00008B1B0000}"/>
    <cellStyle name="Comma 55 3 2 2 2 2" xfId="6980" xr:uid="{00000000-0005-0000-0000-00008C1B0000}"/>
    <cellStyle name="Comma 55 3 2 2 2 2 2" xfId="6981" xr:uid="{00000000-0005-0000-0000-00008D1B0000}"/>
    <cellStyle name="Comma 55 3 2 2 2 2 3" xfId="6982" xr:uid="{00000000-0005-0000-0000-00008E1B0000}"/>
    <cellStyle name="Comma 55 3 2 2 2 2 4" xfId="6983" xr:uid="{00000000-0005-0000-0000-00008F1B0000}"/>
    <cellStyle name="Comma 55 3 2 2 2 3" xfId="6984" xr:uid="{00000000-0005-0000-0000-0000901B0000}"/>
    <cellStyle name="Comma 55 3 2 2 2 4" xfId="6985" xr:uid="{00000000-0005-0000-0000-0000911B0000}"/>
    <cellStyle name="Comma 55 3 2 2 2 5" xfId="6986" xr:uid="{00000000-0005-0000-0000-0000921B0000}"/>
    <cellStyle name="Comma 55 3 2 2 3" xfId="6987" xr:uid="{00000000-0005-0000-0000-0000931B0000}"/>
    <cellStyle name="Comma 55 3 2 2 3 2" xfId="6988" xr:uid="{00000000-0005-0000-0000-0000941B0000}"/>
    <cellStyle name="Comma 55 3 2 2 3 3" xfId="6989" xr:uid="{00000000-0005-0000-0000-0000951B0000}"/>
    <cellStyle name="Comma 55 3 2 2 3 4" xfId="6990" xr:uid="{00000000-0005-0000-0000-0000961B0000}"/>
    <cellStyle name="Comma 55 3 2 2 4" xfId="6991" xr:uid="{00000000-0005-0000-0000-0000971B0000}"/>
    <cellStyle name="Comma 55 3 2 2 5" xfId="6992" xr:uid="{00000000-0005-0000-0000-0000981B0000}"/>
    <cellStyle name="Comma 55 3 2 2 6" xfId="6993" xr:uid="{00000000-0005-0000-0000-0000991B0000}"/>
    <cellStyle name="Comma 55 3 2 3" xfId="6994" xr:uid="{00000000-0005-0000-0000-00009A1B0000}"/>
    <cellStyle name="Comma 55 3 2 3 2" xfId="6995" xr:uid="{00000000-0005-0000-0000-00009B1B0000}"/>
    <cellStyle name="Comma 55 3 2 3 2 2" xfId="6996" xr:uid="{00000000-0005-0000-0000-00009C1B0000}"/>
    <cellStyle name="Comma 55 3 2 3 2 2 2" xfId="6997" xr:uid="{00000000-0005-0000-0000-00009D1B0000}"/>
    <cellStyle name="Comma 55 3 2 3 2 2 3" xfId="6998" xr:uid="{00000000-0005-0000-0000-00009E1B0000}"/>
    <cellStyle name="Comma 55 3 2 3 2 2 4" xfId="6999" xr:uid="{00000000-0005-0000-0000-00009F1B0000}"/>
    <cellStyle name="Comma 55 3 2 3 2 3" xfId="7000" xr:uid="{00000000-0005-0000-0000-0000A01B0000}"/>
    <cellStyle name="Comma 55 3 2 3 2 4" xfId="7001" xr:uid="{00000000-0005-0000-0000-0000A11B0000}"/>
    <cellStyle name="Comma 55 3 2 3 2 5" xfId="7002" xr:uid="{00000000-0005-0000-0000-0000A21B0000}"/>
    <cellStyle name="Comma 55 3 2 3 3" xfId="7003" xr:uid="{00000000-0005-0000-0000-0000A31B0000}"/>
    <cellStyle name="Comma 55 3 2 3 3 2" xfId="7004" xr:uid="{00000000-0005-0000-0000-0000A41B0000}"/>
    <cellStyle name="Comma 55 3 2 3 3 3" xfId="7005" xr:uid="{00000000-0005-0000-0000-0000A51B0000}"/>
    <cellStyle name="Comma 55 3 2 3 3 4" xfId="7006" xr:uid="{00000000-0005-0000-0000-0000A61B0000}"/>
    <cellStyle name="Comma 55 3 2 3 4" xfId="7007" xr:uid="{00000000-0005-0000-0000-0000A71B0000}"/>
    <cellStyle name="Comma 55 3 2 3 5" xfId="7008" xr:uid="{00000000-0005-0000-0000-0000A81B0000}"/>
    <cellStyle name="Comma 55 3 2 3 6" xfId="7009" xr:uid="{00000000-0005-0000-0000-0000A91B0000}"/>
    <cellStyle name="Comma 55 3 2 4" xfId="7010" xr:uid="{00000000-0005-0000-0000-0000AA1B0000}"/>
    <cellStyle name="Comma 55 3 2 4 2" xfId="7011" xr:uid="{00000000-0005-0000-0000-0000AB1B0000}"/>
    <cellStyle name="Comma 55 3 2 4 2 2" xfId="7012" xr:uid="{00000000-0005-0000-0000-0000AC1B0000}"/>
    <cellStyle name="Comma 55 3 2 4 2 3" xfId="7013" xr:uid="{00000000-0005-0000-0000-0000AD1B0000}"/>
    <cellStyle name="Comma 55 3 2 4 2 4" xfId="7014" xr:uid="{00000000-0005-0000-0000-0000AE1B0000}"/>
    <cellStyle name="Comma 55 3 2 4 3" xfId="7015" xr:uid="{00000000-0005-0000-0000-0000AF1B0000}"/>
    <cellStyle name="Comma 55 3 2 4 4" xfId="7016" xr:uid="{00000000-0005-0000-0000-0000B01B0000}"/>
    <cellStyle name="Comma 55 3 2 4 5" xfId="7017" xr:uid="{00000000-0005-0000-0000-0000B11B0000}"/>
    <cellStyle name="Comma 55 3 2 5" xfId="7018" xr:uid="{00000000-0005-0000-0000-0000B21B0000}"/>
    <cellStyle name="Comma 55 3 2 5 2" xfId="7019" xr:uid="{00000000-0005-0000-0000-0000B31B0000}"/>
    <cellStyle name="Comma 55 3 2 5 3" xfId="7020" xr:uid="{00000000-0005-0000-0000-0000B41B0000}"/>
    <cellStyle name="Comma 55 3 2 5 4" xfId="7021" xr:uid="{00000000-0005-0000-0000-0000B51B0000}"/>
    <cellStyle name="Comma 55 3 2 6" xfId="7022" xr:uid="{00000000-0005-0000-0000-0000B61B0000}"/>
    <cellStyle name="Comma 55 3 2 7" xfId="7023" xr:uid="{00000000-0005-0000-0000-0000B71B0000}"/>
    <cellStyle name="Comma 55 3 2 8" xfId="7024" xr:uid="{00000000-0005-0000-0000-0000B81B0000}"/>
    <cellStyle name="Comma 55 3 3" xfId="7025" xr:uid="{00000000-0005-0000-0000-0000B91B0000}"/>
    <cellStyle name="Comma 55 3 3 2" xfId="7026" xr:uid="{00000000-0005-0000-0000-0000BA1B0000}"/>
    <cellStyle name="Comma 55 3 3 2 2" xfId="7027" xr:uid="{00000000-0005-0000-0000-0000BB1B0000}"/>
    <cellStyle name="Comma 55 3 3 2 2 2" xfId="7028" xr:uid="{00000000-0005-0000-0000-0000BC1B0000}"/>
    <cellStyle name="Comma 55 3 3 2 2 2 2" xfId="7029" xr:uid="{00000000-0005-0000-0000-0000BD1B0000}"/>
    <cellStyle name="Comma 55 3 3 2 2 2 3" xfId="7030" xr:uid="{00000000-0005-0000-0000-0000BE1B0000}"/>
    <cellStyle name="Comma 55 3 3 2 2 2 4" xfId="7031" xr:uid="{00000000-0005-0000-0000-0000BF1B0000}"/>
    <cellStyle name="Comma 55 3 3 2 2 3" xfId="7032" xr:uid="{00000000-0005-0000-0000-0000C01B0000}"/>
    <cellStyle name="Comma 55 3 3 2 2 4" xfId="7033" xr:uid="{00000000-0005-0000-0000-0000C11B0000}"/>
    <cellStyle name="Comma 55 3 3 2 2 5" xfId="7034" xr:uid="{00000000-0005-0000-0000-0000C21B0000}"/>
    <cellStyle name="Comma 55 3 3 2 3" xfId="7035" xr:uid="{00000000-0005-0000-0000-0000C31B0000}"/>
    <cellStyle name="Comma 55 3 3 2 3 2" xfId="7036" xr:uid="{00000000-0005-0000-0000-0000C41B0000}"/>
    <cellStyle name="Comma 55 3 3 2 3 3" xfId="7037" xr:uid="{00000000-0005-0000-0000-0000C51B0000}"/>
    <cellStyle name="Comma 55 3 3 2 3 4" xfId="7038" xr:uid="{00000000-0005-0000-0000-0000C61B0000}"/>
    <cellStyle name="Comma 55 3 3 2 4" xfId="7039" xr:uid="{00000000-0005-0000-0000-0000C71B0000}"/>
    <cellStyle name="Comma 55 3 3 2 5" xfId="7040" xr:uid="{00000000-0005-0000-0000-0000C81B0000}"/>
    <cellStyle name="Comma 55 3 3 2 6" xfId="7041" xr:uid="{00000000-0005-0000-0000-0000C91B0000}"/>
    <cellStyle name="Comma 55 3 3 3" xfId="7042" xr:uid="{00000000-0005-0000-0000-0000CA1B0000}"/>
    <cellStyle name="Comma 55 3 3 3 2" xfId="7043" xr:uid="{00000000-0005-0000-0000-0000CB1B0000}"/>
    <cellStyle name="Comma 55 3 3 3 2 2" xfId="7044" xr:uid="{00000000-0005-0000-0000-0000CC1B0000}"/>
    <cellStyle name="Comma 55 3 3 3 2 2 2" xfId="7045" xr:uid="{00000000-0005-0000-0000-0000CD1B0000}"/>
    <cellStyle name="Comma 55 3 3 3 2 2 3" xfId="7046" xr:uid="{00000000-0005-0000-0000-0000CE1B0000}"/>
    <cellStyle name="Comma 55 3 3 3 2 2 4" xfId="7047" xr:uid="{00000000-0005-0000-0000-0000CF1B0000}"/>
    <cellStyle name="Comma 55 3 3 3 2 3" xfId="7048" xr:uid="{00000000-0005-0000-0000-0000D01B0000}"/>
    <cellStyle name="Comma 55 3 3 3 2 4" xfId="7049" xr:uid="{00000000-0005-0000-0000-0000D11B0000}"/>
    <cellStyle name="Comma 55 3 3 3 2 5" xfId="7050" xr:uid="{00000000-0005-0000-0000-0000D21B0000}"/>
    <cellStyle name="Comma 55 3 3 3 3" xfId="7051" xr:uid="{00000000-0005-0000-0000-0000D31B0000}"/>
    <cellStyle name="Comma 55 3 3 3 3 2" xfId="7052" xr:uid="{00000000-0005-0000-0000-0000D41B0000}"/>
    <cellStyle name="Comma 55 3 3 3 3 3" xfId="7053" xr:uid="{00000000-0005-0000-0000-0000D51B0000}"/>
    <cellStyle name="Comma 55 3 3 3 3 4" xfId="7054" xr:uid="{00000000-0005-0000-0000-0000D61B0000}"/>
    <cellStyle name="Comma 55 3 3 3 4" xfId="7055" xr:uid="{00000000-0005-0000-0000-0000D71B0000}"/>
    <cellStyle name="Comma 55 3 3 3 5" xfId="7056" xr:uid="{00000000-0005-0000-0000-0000D81B0000}"/>
    <cellStyle name="Comma 55 3 3 3 6" xfId="7057" xr:uid="{00000000-0005-0000-0000-0000D91B0000}"/>
    <cellStyle name="Comma 55 3 3 4" xfId="7058" xr:uid="{00000000-0005-0000-0000-0000DA1B0000}"/>
    <cellStyle name="Comma 55 3 3 4 2" xfId="7059" xr:uid="{00000000-0005-0000-0000-0000DB1B0000}"/>
    <cellStyle name="Comma 55 3 3 4 2 2" xfId="7060" xr:uid="{00000000-0005-0000-0000-0000DC1B0000}"/>
    <cellStyle name="Comma 55 3 3 4 2 3" xfId="7061" xr:uid="{00000000-0005-0000-0000-0000DD1B0000}"/>
    <cellStyle name="Comma 55 3 3 4 2 4" xfId="7062" xr:uid="{00000000-0005-0000-0000-0000DE1B0000}"/>
    <cellStyle name="Comma 55 3 3 4 3" xfId="7063" xr:uid="{00000000-0005-0000-0000-0000DF1B0000}"/>
    <cellStyle name="Comma 55 3 3 4 4" xfId="7064" xr:uid="{00000000-0005-0000-0000-0000E01B0000}"/>
    <cellStyle name="Comma 55 3 3 4 5" xfId="7065" xr:uid="{00000000-0005-0000-0000-0000E11B0000}"/>
    <cellStyle name="Comma 55 3 3 5" xfId="7066" xr:uid="{00000000-0005-0000-0000-0000E21B0000}"/>
    <cellStyle name="Comma 55 3 3 5 2" xfId="7067" xr:uid="{00000000-0005-0000-0000-0000E31B0000}"/>
    <cellStyle name="Comma 55 3 3 5 3" xfId="7068" xr:uid="{00000000-0005-0000-0000-0000E41B0000}"/>
    <cellStyle name="Comma 55 3 3 5 4" xfId="7069" xr:uid="{00000000-0005-0000-0000-0000E51B0000}"/>
    <cellStyle name="Comma 55 3 3 6" xfId="7070" xr:uid="{00000000-0005-0000-0000-0000E61B0000}"/>
    <cellStyle name="Comma 55 3 3 7" xfId="7071" xr:uid="{00000000-0005-0000-0000-0000E71B0000}"/>
    <cellStyle name="Comma 55 3 3 8" xfId="7072" xr:uid="{00000000-0005-0000-0000-0000E81B0000}"/>
    <cellStyle name="Comma 55 3 4" xfId="7073" xr:uid="{00000000-0005-0000-0000-0000E91B0000}"/>
    <cellStyle name="Comma 55 3 4 2" xfId="7074" xr:uid="{00000000-0005-0000-0000-0000EA1B0000}"/>
    <cellStyle name="Comma 55 3 4 2 2" xfId="7075" xr:uid="{00000000-0005-0000-0000-0000EB1B0000}"/>
    <cellStyle name="Comma 55 3 4 2 2 2" xfId="7076" xr:uid="{00000000-0005-0000-0000-0000EC1B0000}"/>
    <cellStyle name="Comma 55 3 4 2 2 3" xfId="7077" xr:uid="{00000000-0005-0000-0000-0000ED1B0000}"/>
    <cellStyle name="Comma 55 3 4 2 2 4" xfId="7078" xr:uid="{00000000-0005-0000-0000-0000EE1B0000}"/>
    <cellStyle name="Comma 55 3 4 2 3" xfId="7079" xr:uid="{00000000-0005-0000-0000-0000EF1B0000}"/>
    <cellStyle name="Comma 55 3 4 2 4" xfId="7080" xr:uid="{00000000-0005-0000-0000-0000F01B0000}"/>
    <cellStyle name="Comma 55 3 4 2 5" xfId="7081" xr:uid="{00000000-0005-0000-0000-0000F11B0000}"/>
    <cellStyle name="Comma 55 3 4 3" xfId="7082" xr:uid="{00000000-0005-0000-0000-0000F21B0000}"/>
    <cellStyle name="Comma 55 3 4 3 2" xfId="7083" xr:uid="{00000000-0005-0000-0000-0000F31B0000}"/>
    <cellStyle name="Comma 55 3 4 3 3" xfId="7084" xr:uid="{00000000-0005-0000-0000-0000F41B0000}"/>
    <cellStyle name="Comma 55 3 4 3 4" xfId="7085" xr:uid="{00000000-0005-0000-0000-0000F51B0000}"/>
    <cellStyle name="Comma 55 3 4 4" xfId="7086" xr:uid="{00000000-0005-0000-0000-0000F61B0000}"/>
    <cellStyle name="Comma 55 3 4 5" xfId="7087" xr:uid="{00000000-0005-0000-0000-0000F71B0000}"/>
    <cellStyle name="Comma 55 3 4 6" xfId="7088" xr:uid="{00000000-0005-0000-0000-0000F81B0000}"/>
    <cellStyle name="Comma 55 3 5" xfId="7089" xr:uid="{00000000-0005-0000-0000-0000F91B0000}"/>
    <cellStyle name="Comma 55 3 5 2" xfId="7090" xr:uid="{00000000-0005-0000-0000-0000FA1B0000}"/>
    <cellStyle name="Comma 55 3 5 2 2" xfId="7091" xr:uid="{00000000-0005-0000-0000-0000FB1B0000}"/>
    <cellStyle name="Comma 55 3 5 2 2 2" xfId="7092" xr:uid="{00000000-0005-0000-0000-0000FC1B0000}"/>
    <cellStyle name="Comma 55 3 5 2 2 3" xfId="7093" xr:uid="{00000000-0005-0000-0000-0000FD1B0000}"/>
    <cellStyle name="Comma 55 3 5 2 2 4" xfId="7094" xr:uid="{00000000-0005-0000-0000-0000FE1B0000}"/>
    <cellStyle name="Comma 55 3 5 2 3" xfId="7095" xr:uid="{00000000-0005-0000-0000-0000FF1B0000}"/>
    <cellStyle name="Comma 55 3 5 2 4" xfId="7096" xr:uid="{00000000-0005-0000-0000-0000001C0000}"/>
    <cellStyle name="Comma 55 3 5 2 5" xfId="7097" xr:uid="{00000000-0005-0000-0000-0000011C0000}"/>
    <cellStyle name="Comma 55 3 5 3" xfId="7098" xr:uid="{00000000-0005-0000-0000-0000021C0000}"/>
    <cellStyle name="Comma 55 3 5 3 2" xfId="7099" xr:uid="{00000000-0005-0000-0000-0000031C0000}"/>
    <cellStyle name="Comma 55 3 5 3 3" xfId="7100" xr:uid="{00000000-0005-0000-0000-0000041C0000}"/>
    <cellStyle name="Comma 55 3 5 3 4" xfId="7101" xr:uid="{00000000-0005-0000-0000-0000051C0000}"/>
    <cellStyle name="Comma 55 3 5 4" xfId="7102" xr:uid="{00000000-0005-0000-0000-0000061C0000}"/>
    <cellStyle name="Comma 55 3 5 5" xfId="7103" xr:uid="{00000000-0005-0000-0000-0000071C0000}"/>
    <cellStyle name="Comma 55 3 5 6" xfId="7104" xr:uid="{00000000-0005-0000-0000-0000081C0000}"/>
    <cellStyle name="Comma 55 3 6" xfId="7105" xr:uid="{00000000-0005-0000-0000-0000091C0000}"/>
    <cellStyle name="Comma 55 3 6 2" xfId="7106" xr:uid="{00000000-0005-0000-0000-00000A1C0000}"/>
    <cellStyle name="Comma 55 3 6 2 2" xfId="7107" xr:uid="{00000000-0005-0000-0000-00000B1C0000}"/>
    <cellStyle name="Comma 55 3 6 2 3" xfId="7108" xr:uid="{00000000-0005-0000-0000-00000C1C0000}"/>
    <cellStyle name="Comma 55 3 6 2 4" xfId="7109" xr:uid="{00000000-0005-0000-0000-00000D1C0000}"/>
    <cellStyle name="Comma 55 3 6 3" xfId="7110" xr:uid="{00000000-0005-0000-0000-00000E1C0000}"/>
    <cellStyle name="Comma 55 3 6 4" xfId="7111" xr:uid="{00000000-0005-0000-0000-00000F1C0000}"/>
    <cellStyle name="Comma 55 3 6 5" xfId="7112" xr:uid="{00000000-0005-0000-0000-0000101C0000}"/>
    <cellStyle name="Comma 55 3 7" xfId="7113" xr:uid="{00000000-0005-0000-0000-0000111C0000}"/>
    <cellStyle name="Comma 55 3 7 2" xfId="7114" xr:uid="{00000000-0005-0000-0000-0000121C0000}"/>
    <cellStyle name="Comma 55 3 7 3" xfId="7115" xr:uid="{00000000-0005-0000-0000-0000131C0000}"/>
    <cellStyle name="Comma 55 3 7 4" xfId="7116" xr:uid="{00000000-0005-0000-0000-0000141C0000}"/>
    <cellStyle name="Comma 55 3 8" xfId="7117" xr:uid="{00000000-0005-0000-0000-0000151C0000}"/>
    <cellStyle name="Comma 55 3 9" xfId="7118" xr:uid="{00000000-0005-0000-0000-0000161C0000}"/>
    <cellStyle name="Comma 55 4" xfId="7119" xr:uid="{00000000-0005-0000-0000-0000171C0000}"/>
    <cellStyle name="Comma 55 4 2" xfId="7120" xr:uid="{00000000-0005-0000-0000-0000181C0000}"/>
    <cellStyle name="Comma 55 4 2 2" xfId="7121" xr:uid="{00000000-0005-0000-0000-0000191C0000}"/>
    <cellStyle name="Comma 55 4 2 2 2" xfId="7122" xr:uid="{00000000-0005-0000-0000-00001A1C0000}"/>
    <cellStyle name="Comma 55 4 2 2 2 2" xfId="7123" xr:uid="{00000000-0005-0000-0000-00001B1C0000}"/>
    <cellStyle name="Comma 55 4 2 2 2 3" xfId="7124" xr:uid="{00000000-0005-0000-0000-00001C1C0000}"/>
    <cellStyle name="Comma 55 4 2 2 2 4" xfId="7125" xr:uid="{00000000-0005-0000-0000-00001D1C0000}"/>
    <cellStyle name="Comma 55 4 2 2 3" xfId="7126" xr:uid="{00000000-0005-0000-0000-00001E1C0000}"/>
    <cellStyle name="Comma 55 4 2 2 4" xfId="7127" xr:uid="{00000000-0005-0000-0000-00001F1C0000}"/>
    <cellStyle name="Comma 55 4 2 2 5" xfId="7128" xr:uid="{00000000-0005-0000-0000-0000201C0000}"/>
    <cellStyle name="Comma 55 4 2 3" xfId="7129" xr:uid="{00000000-0005-0000-0000-0000211C0000}"/>
    <cellStyle name="Comma 55 4 2 3 2" xfId="7130" xr:uid="{00000000-0005-0000-0000-0000221C0000}"/>
    <cellStyle name="Comma 55 4 2 3 3" xfId="7131" xr:uid="{00000000-0005-0000-0000-0000231C0000}"/>
    <cellStyle name="Comma 55 4 2 3 4" xfId="7132" xr:uid="{00000000-0005-0000-0000-0000241C0000}"/>
    <cellStyle name="Comma 55 4 2 4" xfId="7133" xr:uid="{00000000-0005-0000-0000-0000251C0000}"/>
    <cellStyle name="Comma 55 4 2 5" xfId="7134" xr:uid="{00000000-0005-0000-0000-0000261C0000}"/>
    <cellStyle name="Comma 55 4 2 6" xfId="7135" xr:uid="{00000000-0005-0000-0000-0000271C0000}"/>
    <cellStyle name="Comma 55 4 3" xfId="7136" xr:uid="{00000000-0005-0000-0000-0000281C0000}"/>
    <cellStyle name="Comma 55 4 3 2" xfId="7137" xr:uid="{00000000-0005-0000-0000-0000291C0000}"/>
    <cellStyle name="Comma 55 4 3 2 2" xfId="7138" xr:uid="{00000000-0005-0000-0000-00002A1C0000}"/>
    <cellStyle name="Comma 55 4 3 2 2 2" xfId="7139" xr:uid="{00000000-0005-0000-0000-00002B1C0000}"/>
    <cellStyle name="Comma 55 4 3 2 2 3" xfId="7140" xr:uid="{00000000-0005-0000-0000-00002C1C0000}"/>
    <cellStyle name="Comma 55 4 3 2 2 4" xfId="7141" xr:uid="{00000000-0005-0000-0000-00002D1C0000}"/>
    <cellStyle name="Comma 55 4 3 2 3" xfId="7142" xr:uid="{00000000-0005-0000-0000-00002E1C0000}"/>
    <cellStyle name="Comma 55 4 3 2 4" xfId="7143" xr:uid="{00000000-0005-0000-0000-00002F1C0000}"/>
    <cellStyle name="Comma 55 4 3 2 5" xfId="7144" xr:uid="{00000000-0005-0000-0000-0000301C0000}"/>
    <cellStyle name="Comma 55 4 3 3" xfId="7145" xr:uid="{00000000-0005-0000-0000-0000311C0000}"/>
    <cellStyle name="Comma 55 4 3 3 2" xfId="7146" xr:uid="{00000000-0005-0000-0000-0000321C0000}"/>
    <cellStyle name="Comma 55 4 3 3 3" xfId="7147" xr:uid="{00000000-0005-0000-0000-0000331C0000}"/>
    <cellStyle name="Comma 55 4 3 3 4" xfId="7148" xr:uid="{00000000-0005-0000-0000-0000341C0000}"/>
    <cellStyle name="Comma 55 4 3 4" xfId="7149" xr:uid="{00000000-0005-0000-0000-0000351C0000}"/>
    <cellStyle name="Comma 55 4 3 5" xfId="7150" xr:uid="{00000000-0005-0000-0000-0000361C0000}"/>
    <cellStyle name="Comma 55 4 3 6" xfId="7151" xr:uid="{00000000-0005-0000-0000-0000371C0000}"/>
    <cellStyle name="Comma 55 4 4" xfId="7152" xr:uid="{00000000-0005-0000-0000-0000381C0000}"/>
    <cellStyle name="Comma 55 4 4 2" xfId="7153" xr:uid="{00000000-0005-0000-0000-0000391C0000}"/>
    <cellStyle name="Comma 55 4 4 2 2" xfId="7154" xr:uid="{00000000-0005-0000-0000-00003A1C0000}"/>
    <cellStyle name="Comma 55 4 4 2 3" xfId="7155" xr:uid="{00000000-0005-0000-0000-00003B1C0000}"/>
    <cellStyle name="Comma 55 4 4 2 4" xfId="7156" xr:uid="{00000000-0005-0000-0000-00003C1C0000}"/>
    <cellStyle name="Comma 55 4 4 3" xfId="7157" xr:uid="{00000000-0005-0000-0000-00003D1C0000}"/>
    <cellStyle name="Comma 55 4 4 4" xfId="7158" xr:uid="{00000000-0005-0000-0000-00003E1C0000}"/>
    <cellStyle name="Comma 55 4 4 5" xfId="7159" xr:uid="{00000000-0005-0000-0000-00003F1C0000}"/>
    <cellStyle name="Comma 55 4 5" xfId="7160" xr:uid="{00000000-0005-0000-0000-0000401C0000}"/>
    <cellStyle name="Comma 55 4 5 2" xfId="7161" xr:uid="{00000000-0005-0000-0000-0000411C0000}"/>
    <cellStyle name="Comma 55 4 5 3" xfId="7162" xr:uid="{00000000-0005-0000-0000-0000421C0000}"/>
    <cellStyle name="Comma 55 4 5 4" xfId="7163" xr:uid="{00000000-0005-0000-0000-0000431C0000}"/>
    <cellStyle name="Comma 55 4 6" xfId="7164" xr:uid="{00000000-0005-0000-0000-0000441C0000}"/>
    <cellStyle name="Comma 55 4 7" xfId="7165" xr:uid="{00000000-0005-0000-0000-0000451C0000}"/>
    <cellStyle name="Comma 55 4 8" xfId="7166" xr:uid="{00000000-0005-0000-0000-0000461C0000}"/>
    <cellStyle name="Comma 55 5" xfId="7167" xr:uid="{00000000-0005-0000-0000-0000471C0000}"/>
    <cellStyle name="Comma 55 5 2" xfId="7168" xr:uid="{00000000-0005-0000-0000-0000481C0000}"/>
    <cellStyle name="Comma 55 5 2 2" xfId="7169" xr:uid="{00000000-0005-0000-0000-0000491C0000}"/>
    <cellStyle name="Comma 55 5 2 2 2" xfId="7170" xr:uid="{00000000-0005-0000-0000-00004A1C0000}"/>
    <cellStyle name="Comma 55 5 2 2 2 2" xfId="7171" xr:uid="{00000000-0005-0000-0000-00004B1C0000}"/>
    <cellStyle name="Comma 55 5 2 2 2 3" xfId="7172" xr:uid="{00000000-0005-0000-0000-00004C1C0000}"/>
    <cellStyle name="Comma 55 5 2 2 2 4" xfId="7173" xr:uid="{00000000-0005-0000-0000-00004D1C0000}"/>
    <cellStyle name="Comma 55 5 2 2 3" xfId="7174" xr:uid="{00000000-0005-0000-0000-00004E1C0000}"/>
    <cellStyle name="Comma 55 5 2 2 4" xfId="7175" xr:uid="{00000000-0005-0000-0000-00004F1C0000}"/>
    <cellStyle name="Comma 55 5 2 2 5" xfId="7176" xr:uid="{00000000-0005-0000-0000-0000501C0000}"/>
    <cellStyle name="Comma 55 5 2 3" xfId="7177" xr:uid="{00000000-0005-0000-0000-0000511C0000}"/>
    <cellStyle name="Comma 55 5 2 3 2" xfId="7178" xr:uid="{00000000-0005-0000-0000-0000521C0000}"/>
    <cellStyle name="Comma 55 5 2 3 3" xfId="7179" xr:uid="{00000000-0005-0000-0000-0000531C0000}"/>
    <cellStyle name="Comma 55 5 2 3 4" xfId="7180" xr:uid="{00000000-0005-0000-0000-0000541C0000}"/>
    <cellStyle name="Comma 55 5 2 4" xfId="7181" xr:uid="{00000000-0005-0000-0000-0000551C0000}"/>
    <cellStyle name="Comma 55 5 2 5" xfId="7182" xr:uid="{00000000-0005-0000-0000-0000561C0000}"/>
    <cellStyle name="Comma 55 5 2 6" xfId="7183" xr:uid="{00000000-0005-0000-0000-0000571C0000}"/>
    <cellStyle name="Comma 55 5 3" xfId="7184" xr:uid="{00000000-0005-0000-0000-0000581C0000}"/>
    <cellStyle name="Comma 55 5 3 2" xfId="7185" xr:uid="{00000000-0005-0000-0000-0000591C0000}"/>
    <cellStyle name="Comma 55 5 3 2 2" xfId="7186" xr:uid="{00000000-0005-0000-0000-00005A1C0000}"/>
    <cellStyle name="Comma 55 5 3 2 2 2" xfId="7187" xr:uid="{00000000-0005-0000-0000-00005B1C0000}"/>
    <cellStyle name="Comma 55 5 3 2 2 3" xfId="7188" xr:uid="{00000000-0005-0000-0000-00005C1C0000}"/>
    <cellStyle name="Comma 55 5 3 2 2 4" xfId="7189" xr:uid="{00000000-0005-0000-0000-00005D1C0000}"/>
    <cellStyle name="Comma 55 5 3 2 3" xfId="7190" xr:uid="{00000000-0005-0000-0000-00005E1C0000}"/>
    <cellStyle name="Comma 55 5 3 2 4" xfId="7191" xr:uid="{00000000-0005-0000-0000-00005F1C0000}"/>
    <cellStyle name="Comma 55 5 3 2 5" xfId="7192" xr:uid="{00000000-0005-0000-0000-0000601C0000}"/>
    <cellStyle name="Comma 55 5 3 3" xfId="7193" xr:uid="{00000000-0005-0000-0000-0000611C0000}"/>
    <cellStyle name="Comma 55 5 3 3 2" xfId="7194" xr:uid="{00000000-0005-0000-0000-0000621C0000}"/>
    <cellStyle name="Comma 55 5 3 3 3" xfId="7195" xr:uid="{00000000-0005-0000-0000-0000631C0000}"/>
    <cellStyle name="Comma 55 5 3 3 4" xfId="7196" xr:uid="{00000000-0005-0000-0000-0000641C0000}"/>
    <cellStyle name="Comma 55 5 3 4" xfId="7197" xr:uid="{00000000-0005-0000-0000-0000651C0000}"/>
    <cellStyle name="Comma 55 5 3 5" xfId="7198" xr:uid="{00000000-0005-0000-0000-0000661C0000}"/>
    <cellStyle name="Comma 55 5 3 6" xfId="7199" xr:uid="{00000000-0005-0000-0000-0000671C0000}"/>
    <cellStyle name="Comma 55 5 4" xfId="7200" xr:uid="{00000000-0005-0000-0000-0000681C0000}"/>
    <cellStyle name="Comma 55 5 4 2" xfId="7201" xr:uid="{00000000-0005-0000-0000-0000691C0000}"/>
    <cellStyle name="Comma 55 5 4 2 2" xfId="7202" xr:uid="{00000000-0005-0000-0000-00006A1C0000}"/>
    <cellStyle name="Comma 55 5 4 2 3" xfId="7203" xr:uid="{00000000-0005-0000-0000-00006B1C0000}"/>
    <cellStyle name="Comma 55 5 4 2 4" xfId="7204" xr:uid="{00000000-0005-0000-0000-00006C1C0000}"/>
    <cellStyle name="Comma 55 5 4 3" xfId="7205" xr:uid="{00000000-0005-0000-0000-00006D1C0000}"/>
    <cellStyle name="Comma 55 5 4 4" xfId="7206" xr:uid="{00000000-0005-0000-0000-00006E1C0000}"/>
    <cellStyle name="Comma 55 5 4 5" xfId="7207" xr:uid="{00000000-0005-0000-0000-00006F1C0000}"/>
    <cellStyle name="Comma 55 5 5" xfId="7208" xr:uid="{00000000-0005-0000-0000-0000701C0000}"/>
    <cellStyle name="Comma 55 5 5 2" xfId="7209" xr:uid="{00000000-0005-0000-0000-0000711C0000}"/>
    <cellStyle name="Comma 55 5 5 3" xfId="7210" xr:uid="{00000000-0005-0000-0000-0000721C0000}"/>
    <cellStyle name="Comma 55 5 5 4" xfId="7211" xr:uid="{00000000-0005-0000-0000-0000731C0000}"/>
    <cellStyle name="Comma 55 5 6" xfId="7212" xr:uid="{00000000-0005-0000-0000-0000741C0000}"/>
    <cellStyle name="Comma 55 5 7" xfId="7213" xr:uid="{00000000-0005-0000-0000-0000751C0000}"/>
    <cellStyle name="Comma 55 5 8" xfId="7214" xr:uid="{00000000-0005-0000-0000-0000761C0000}"/>
    <cellStyle name="Comma 55 6" xfId="7215" xr:uid="{00000000-0005-0000-0000-0000771C0000}"/>
    <cellStyle name="Comma 55 6 2" xfId="7216" xr:uid="{00000000-0005-0000-0000-0000781C0000}"/>
    <cellStyle name="Comma 55 6 2 2" xfId="7217" xr:uid="{00000000-0005-0000-0000-0000791C0000}"/>
    <cellStyle name="Comma 55 6 2 2 2" xfId="7218" xr:uid="{00000000-0005-0000-0000-00007A1C0000}"/>
    <cellStyle name="Comma 55 6 2 2 3" xfId="7219" xr:uid="{00000000-0005-0000-0000-00007B1C0000}"/>
    <cellStyle name="Comma 55 6 2 2 4" xfId="7220" xr:uid="{00000000-0005-0000-0000-00007C1C0000}"/>
    <cellStyle name="Comma 55 6 2 3" xfId="7221" xr:uid="{00000000-0005-0000-0000-00007D1C0000}"/>
    <cellStyle name="Comma 55 6 2 4" xfId="7222" xr:uid="{00000000-0005-0000-0000-00007E1C0000}"/>
    <cellStyle name="Comma 55 6 2 5" xfId="7223" xr:uid="{00000000-0005-0000-0000-00007F1C0000}"/>
    <cellStyle name="Comma 55 6 3" xfId="7224" xr:uid="{00000000-0005-0000-0000-0000801C0000}"/>
    <cellStyle name="Comma 55 6 3 2" xfId="7225" xr:uid="{00000000-0005-0000-0000-0000811C0000}"/>
    <cellStyle name="Comma 55 6 3 3" xfId="7226" xr:uid="{00000000-0005-0000-0000-0000821C0000}"/>
    <cellStyle name="Comma 55 6 3 4" xfId="7227" xr:uid="{00000000-0005-0000-0000-0000831C0000}"/>
    <cellStyle name="Comma 55 6 4" xfId="7228" xr:uid="{00000000-0005-0000-0000-0000841C0000}"/>
    <cellStyle name="Comma 55 6 5" xfId="7229" xr:uid="{00000000-0005-0000-0000-0000851C0000}"/>
    <cellStyle name="Comma 55 6 6" xfId="7230" xr:uid="{00000000-0005-0000-0000-0000861C0000}"/>
    <cellStyle name="Comma 55 7" xfId="7231" xr:uid="{00000000-0005-0000-0000-0000871C0000}"/>
    <cellStyle name="Comma 55 7 2" xfId="7232" xr:uid="{00000000-0005-0000-0000-0000881C0000}"/>
    <cellStyle name="Comma 55 7 2 2" xfId="7233" xr:uid="{00000000-0005-0000-0000-0000891C0000}"/>
    <cellStyle name="Comma 55 7 2 2 2" xfId="7234" xr:uid="{00000000-0005-0000-0000-00008A1C0000}"/>
    <cellStyle name="Comma 55 7 2 2 3" xfId="7235" xr:uid="{00000000-0005-0000-0000-00008B1C0000}"/>
    <cellStyle name="Comma 55 7 2 2 4" xfId="7236" xr:uid="{00000000-0005-0000-0000-00008C1C0000}"/>
    <cellStyle name="Comma 55 7 2 3" xfId="7237" xr:uid="{00000000-0005-0000-0000-00008D1C0000}"/>
    <cellStyle name="Comma 55 7 2 4" xfId="7238" xr:uid="{00000000-0005-0000-0000-00008E1C0000}"/>
    <cellStyle name="Comma 55 7 2 5" xfId="7239" xr:uid="{00000000-0005-0000-0000-00008F1C0000}"/>
    <cellStyle name="Comma 55 7 3" xfId="7240" xr:uid="{00000000-0005-0000-0000-0000901C0000}"/>
    <cellStyle name="Comma 55 7 3 2" xfId="7241" xr:uid="{00000000-0005-0000-0000-0000911C0000}"/>
    <cellStyle name="Comma 55 7 3 3" xfId="7242" xr:uid="{00000000-0005-0000-0000-0000921C0000}"/>
    <cellStyle name="Comma 55 7 3 4" xfId="7243" xr:uid="{00000000-0005-0000-0000-0000931C0000}"/>
    <cellStyle name="Comma 55 7 4" xfId="7244" xr:uid="{00000000-0005-0000-0000-0000941C0000}"/>
    <cellStyle name="Comma 55 7 5" xfId="7245" xr:uid="{00000000-0005-0000-0000-0000951C0000}"/>
    <cellStyle name="Comma 55 7 6" xfId="7246" xr:uid="{00000000-0005-0000-0000-0000961C0000}"/>
    <cellStyle name="Comma 55 8" xfId="7247" xr:uid="{00000000-0005-0000-0000-0000971C0000}"/>
    <cellStyle name="Comma 55 8 2" xfId="7248" xr:uid="{00000000-0005-0000-0000-0000981C0000}"/>
    <cellStyle name="Comma 55 8 2 2" xfId="7249" xr:uid="{00000000-0005-0000-0000-0000991C0000}"/>
    <cellStyle name="Comma 55 8 2 3" xfId="7250" xr:uid="{00000000-0005-0000-0000-00009A1C0000}"/>
    <cellStyle name="Comma 55 8 2 4" xfId="7251" xr:uid="{00000000-0005-0000-0000-00009B1C0000}"/>
    <cellStyle name="Comma 55 8 3" xfId="7252" xr:uid="{00000000-0005-0000-0000-00009C1C0000}"/>
    <cellStyle name="Comma 55 8 4" xfId="7253" xr:uid="{00000000-0005-0000-0000-00009D1C0000}"/>
    <cellStyle name="Comma 55 8 5" xfId="7254" xr:uid="{00000000-0005-0000-0000-00009E1C0000}"/>
    <cellStyle name="Comma 55 9" xfId="7255" xr:uid="{00000000-0005-0000-0000-00009F1C0000}"/>
    <cellStyle name="Comma 55 9 2" xfId="7256" xr:uid="{00000000-0005-0000-0000-0000A01C0000}"/>
    <cellStyle name="Comma 55 9 3" xfId="7257" xr:uid="{00000000-0005-0000-0000-0000A11C0000}"/>
    <cellStyle name="Comma 55 9 4" xfId="7258" xr:uid="{00000000-0005-0000-0000-0000A21C0000}"/>
    <cellStyle name="Comma 56" xfId="7259" xr:uid="{00000000-0005-0000-0000-0000A31C0000}"/>
    <cellStyle name="Comma 56 10" xfId="7260" xr:uid="{00000000-0005-0000-0000-0000A41C0000}"/>
    <cellStyle name="Comma 56 11" xfId="7261" xr:uid="{00000000-0005-0000-0000-0000A51C0000}"/>
    <cellStyle name="Comma 56 12" xfId="7262" xr:uid="{00000000-0005-0000-0000-0000A61C0000}"/>
    <cellStyle name="Comma 56 2" xfId="7263" xr:uid="{00000000-0005-0000-0000-0000A71C0000}"/>
    <cellStyle name="Comma 56 2 10" xfId="7264" xr:uid="{00000000-0005-0000-0000-0000A81C0000}"/>
    <cellStyle name="Comma 56 2 2" xfId="7265" xr:uid="{00000000-0005-0000-0000-0000A91C0000}"/>
    <cellStyle name="Comma 56 2 2 2" xfId="7266" xr:uid="{00000000-0005-0000-0000-0000AA1C0000}"/>
    <cellStyle name="Comma 56 2 2 2 2" xfId="7267" xr:uid="{00000000-0005-0000-0000-0000AB1C0000}"/>
    <cellStyle name="Comma 56 2 2 2 2 2" xfId="7268" xr:uid="{00000000-0005-0000-0000-0000AC1C0000}"/>
    <cellStyle name="Comma 56 2 2 2 2 2 2" xfId="7269" xr:uid="{00000000-0005-0000-0000-0000AD1C0000}"/>
    <cellStyle name="Comma 56 2 2 2 2 2 3" xfId="7270" xr:uid="{00000000-0005-0000-0000-0000AE1C0000}"/>
    <cellStyle name="Comma 56 2 2 2 2 2 4" xfId="7271" xr:uid="{00000000-0005-0000-0000-0000AF1C0000}"/>
    <cellStyle name="Comma 56 2 2 2 2 3" xfId="7272" xr:uid="{00000000-0005-0000-0000-0000B01C0000}"/>
    <cellStyle name="Comma 56 2 2 2 2 4" xfId="7273" xr:uid="{00000000-0005-0000-0000-0000B11C0000}"/>
    <cellStyle name="Comma 56 2 2 2 2 5" xfId="7274" xr:uid="{00000000-0005-0000-0000-0000B21C0000}"/>
    <cellStyle name="Comma 56 2 2 2 3" xfId="7275" xr:uid="{00000000-0005-0000-0000-0000B31C0000}"/>
    <cellStyle name="Comma 56 2 2 2 3 2" xfId="7276" xr:uid="{00000000-0005-0000-0000-0000B41C0000}"/>
    <cellStyle name="Comma 56 2 2 2 3 3" xfId="7277" xr:uid="{00000000-0005-0000-0000-0000B51C0000}"/>
    <cellStyle name="Comma 56 2 2 2 3 4" xfId="7278" xr:uid="{00000000-0005-0000-0000-0000B61C0000}"/>
    <cellStyle name="Comma 56 2 2 2 4" xfId="7279" xr:uid="{00000000-0005-0000-0000-0000B71C0000}"/>
    <cellStyle name="Comma 56 2 2 2 5" xfId="7280" xr:uid="{00000000-0005-0000-0000-0000B81C0000}"/>
    <cellStyle name="Comma 56 2 2 2 6" xfId="7281" xr:uid="{00000000-0005-0000-0000-0000B91C0000}"/>
    <cellStyle name="Comma 56 2 2 3" xfId="7282" xr:uid="{00000000-0005-0000-0000-0000BA1C0000}"/>
    <cellStyle name="Comma 56 2 2 3 2" xfId="7283" xr:uid="{00000000-0005-0000-0000-0000BB1C0000}"/>
    <cellStyle name="Comma 56 2 2 3 2 2" xfId="7284" xr:uid="{00000000-0005-0000-0000-0000BC1C0000}"/>
    <cellStyle name="Comma 56 2 2 3 2 2 2" xfId="7285" xr:uid="{00000000-0005-0000-0000-0000BD1C0000}"/>
    <cellStyle name="Comma 56 2 2 3 2 2 3" xfId="7286" xr:uid="{00000000-0005-0000-0000-0000BE1C0000}"/>
    <cellStyle name="Comma 56 2 2 3 2 2 4" xfId="7287" xr:uid="{00000000-0005-0000-0000-0000BF1C0000}"/>
    <cellStyle name="Comma 56 2 2 3 2 3" xfId="7288" xr:uid="{00000000-0005-0000-0000-0000C01C0000}"/>
    <cellStyle name="Comma 56 2 2 3 2 4" xfId="7289" xr:uid="{00000000-0005-0000-0000-0000C11C0000}"/>
    <cellStyle name="Comma 56 2 2 3 2 5" xfId="7290" xr:uid="{00000000-0005-0000-0000-0000C21C0000}"/>
    <cellStyle name="Comma 56 2 2 3 3" xfId="7291" xr:uid="{00000000-0005-0000-0000-0000C31C0000}"/>
    <cellStyle name="Comma 56 2 2 3 3 2" xfId="7292" xr:uid="{00000000-0005-0000-0000-0000C41C0000}"/>
    <cellStyle name="Comma 56 2 2 3 3 3" xfId="7293" xr:uid="{00000000-0005-0000-0000-0000C51C0000}"/>
    <cellStyle name="Comma 56 2 2 3 3 4" xfId="7294" xr:uid="{00000000-0005-0000-0000-0000C61C0000}"/>
    <cellStyle name="Comma 56 2 2 3 4" xfId="7295" xr:uid="{00000000-0005-0000-0000-0000C71C0000}"/>
    <cellStyle name="Comma 56 2 2 3 5" xfId="7296" xr:uid="{00000000-0005-0000-0000-0000C81C0000}"/>
    <cellStyle name="Comma 56 2 2 3 6" xfId="7297" xr:uid="{00000000-0005-0000-0000-0000C91C0000}"/>
    <cellStyle name="Comma 56 2 2 4" xfId="7298" xr:uid="{00000000-0005-0000-0000-0000CA1C0000}"/>
    <cellStyle name="Comma 56 2 2 4 2" xfId="7299" xr:uid="{00000000-0005-0000-0000-0000CB1C0000}"/>
    <cellStyle name="Comma 56 2 2 4 2 2" xfId="7300" xr:uid="{00000000-0005-0000-0000-0000CC1C0000}"/>
    <cellStyle name="Comma 56 2 2 4 2 3" xfId="7301" xr:uid="{00000000-0005-0000-0000-0000CD1C0000}"/>
    <cellStyle name="Comma 56 2 2 4 2 4" xfId="7302" xr:uid="{00000000-0005-0000-0000-0000CE1C0000}"/>
    <cellStyle name="Comma 56 2 2 4 3" xfId="7303" xr:uid="{00000000-0005-0000-0000-0000CF1C0000}"/>
    <cellStyle name="Comma 56 2 2 4 4" xfId="7304" xr:uid="{00000000-0005-0000-0000-0000D01C0000}"/>
    <cellStyle name="Comma 56 2 2 4 5" xfId="7305" xr:uid="{00000000-0005-0000-0000-0000D11C0000}"/>
    <cellStyle name="Comma 56 2 2 5" xfId="7306" xr:uid="{00000000-0005-0000-0000-0000D21C0000}"/>
    <cellStyle name="Comma 56 2 2 5 2" xfId="7307" xr:uid="{00000000-0005-0000-0000-0000D31C0000}"/>
    <cellStyle name="Comma 56 2 2 5 3" xfId="7308" xr:uid="{00000000-0005-0000-0000-0000D41C0000}"/>
    <cellStyle name="Comma 56 2 2 5 4" xfId="7309" xr:uid="{00000000-0005-0000-0000-0000D51C0000}"/>
    <cellStyle name="Comma 56 2 2 6" xfId="7310" xr:uid="{00000000-0005-0000-0000-0000D61C0000}"/>
    <cellStyle name="Comma 56 2 2 7" xfId="7311" xr:uid="{00000000-0005-0000-0000-0000D71C0000}"/>
    <cellStyle name="Comma 56 2 2 8" xfId="7312" xr:uid="{00000000-0005-0000-0000-0000D81C0000}"/>
    <cellStyle name="Comma 56 2 3" xfId="7313" xr:uid="{00000000-0005-0000-0000-0000D91C0000}"/>
    <cellStyle name="Comma 56 2 3 2" xfId="7314" xr:uid="{00000000-0005-0000-0000-0000DA1C0000}"/>
    <cellStyle name="Comma 56 2 3 2 2" xfId="7315" xr:uid="{00000000-0005-0000-0000-0000DB1C0000}"/>
    <cellStyle name="Comma 56 2 3 2 2 2" xfId="7316" xr:uid="{00000000-0005-0000-0000-0000DC1C0000}"/>
    <cellStyle name="Comma 56 2 3 2 2 2 2" xfId="7317" xr:uid="{00000000-0005-0000-0000-0000DD1C0000}"/>
    <cellStyle name="Comma 56 2 3 2 2 2 3" xfId="7318" xr:uid="{00000000-0005-0000-0000-0000DE1C0000}"/>
    <cellStyle name="Comma 56 2 3 2 2 2 4" xfId="7319" xr:uid="{00000000-0005-0000-0000-0000DF1C0000}"/>
    <cellStyle name="Comma 56 2 3 2 2 3" xfId="7320" xr:uid="{00000000-0005-0000-0000-0000E01C0000}"/>
    <cellStyle name="Comma 56 2 3 2 2 4" xfId="7321" xr:uid="{00000000-0005-0000-0000-0000E11C0000}"/>
    <cellStyle name="Comma 56 2 3 2 2 5" xfId="7322" xr:uid="{00000000-0005-0000-0000-0000E21C0000}"/>
    <cellStyle name="Comma 56 2 3 2 3" xfId="7323" xr:uid="{00000000-0005-0000-0000-0000E31C0000}"/>
    <cellStyle name="Comma 56 2 3 2 3 2" xfId="7324" xr:uid="{00000000-0005-0000-0000-0000E41C0000}"/>
    <cellStyle name="Comma 56 2 3 2 3 3" xfId="7325" xr:uid="{00000000-0005-0000-0000-0000E51C0000}"/>
    <cellStyle name="Comma 56 2 3 2 3 4" xfId="7326" xr:uid="{00000000-0005-0000-0000-0000E61C0000}"/>
    <cellStyle name="Comma 56 2 3 2 4" xfId="7327" xr:uid="{00000000-0005-0000-0000-0000E71C0000}"/>
    <cellStyle name="Comma 56 2 3 2 5" xfId="7328" xr:uid="{00000000-0005-0000-0000-0000E81C0000}"/>
    <cellStyle name="Comma 56 2 3 2 6" xfId="7329" xr:uid="{00000000-0005-0000-0000-0000E91C0000}"/>
    <cellStyle name="Comma 56 2 3 3" xfId="7330" xr:uid="{00000000-0005-0000-0000-0000EA1C0000}"/>
    <cellStyle name="Comma 56 2 3 3 2" xfId="7331" xr:uid="{00000000-0005-0000-0000-0000EB1C0000}"/>
    <cellStyle name="Comma 56 2 3 3 2 2" xfId="7332" xr:uid="{00000000-0005-0000-0000-0000EC1C0000}"/>
    <cellStyle name="Comma 56 2 3 3 2 2 2" xfId="7333" xr:uid="{00000000-0005-0000-0000-0000ED1C0000}"/>
    <cellStyle name="Comma 56 2 3 3 2 2 3" xfId="7334" xr:uid="{00000000-0005-0000-0000-0000EE1C0000}"/>
    <cellStyle name="Comma 56 2 3 3 2 2 4" xfId="7335" xr:uid="{00000000-0005-0000-0000-0000EF1C0000}"/>
    <cellStyle name="Comma 56 2 3 3 2 3" xfId="7336" xr:uid="{00000000-0005-0000-0000-0000F01C0000}"/>
    <cellStyle name="Comma 56 2 3 3 2 4" xfId="7337" xr:uid="{00000000-0005-0000-0000-0000F11C0000}"/>
    <cellStyle name="Comma 56 2 3 3 2 5" xfId="7338" xr:uid="{00000000-0005-0000-0000-0000F21C0000}"/>
    <cellStyle name="Comma 56 2 3 3 3" xfId="7339" xr:uid="{00000000-0005-0000-0000-0000F31C0000}"/>
    <cellStyle name="Comma 56 2 3 3 3 2" xfId="7340" xr:uid="{00000000-0005-0000-0000-0000F41C0000}"/>
    <cellStyle name="Comma 56 2 3 3 3 3" xfId="7341" xr:uid="{00000000-0005-0000-0000-0000F51C0000}"/>
    <cellStyle name="Comma 56 2 3 3 3 4" xfId="7342" xr:uid="{00000000-0005-0000-0000-0000F61C0000}"/>
    <cellStyle name="Comma 56 2 3 3 4" xfId="7343" xr:uid="{00000000-0005-0000-0000-0000F71C0000}"/>
    <cellStyle name="Comma 56 2 3 3 5" xfId="7344" xr:uid="{00000000-0005-0000-0000-0000F81C0000}"/>
    <cellStyle name="Comma 56 2 3 3 6" xfId="7345" xr:uid="{00000000-0005-0000-0000-0000F91C0000}"/>
    <cellStyle name="Comma 56 2 3 4" xfId="7346" xr:uid="{00000000-0005-0000-0000-0000FA1C0000}"/>
    <cellStyle name="Comma 56 2 3 4 2" xfId="7347" xr:uid="{00000000-0005-0000-0000-0000FB1C0000}"/>
    <cellStyle name="Comma 56 2 3 4 2 2" xfId="7348" xr:uid="{00000000-0005-0000-0000-0000FC1C0000}"/>
    <cellStyle name="Comma 56 2 3 4 2 3" xfId="7349" xr:uid="{00000000-0005-0000-0000-0000FD1C0000}"/>
    <cellStyle name="Comma 56 2 3 4 2 4" xfId="7350" xr:uid="{00000000-0005-0000-0000-0000FE1C0000}"/>
    <cellStyle name="Comma 56 2 3 4 3" xfId="7351" xr:uid="{00000000-0005-0000-0000-0000FF1C0000}"/>
    <cellStyle name="Comma 56 2 3 4 4" xfId="7352" xr:uid="{00000000-0005-0000-0000-0000001D0000}"/>
    <cellStyle name="Comma 56 2 3 4 5" xfId="7353" xr:uid="{00000000-0005-0000-0000-0000011D0000}"/>
    <cellStyle name="Comma 56 2 3 5" xfId="7354" xr:uid="{00000000-0005-0000-0000-0000021D0000}"/>
    <cellStyle name="Comma 56 2 3 5 2" xfId="7355" xr:uid="{00000000-0005-0000-0000-0000031D0000}"/>
    <cellStyle name="Comma 56 2 3 5 3" xfId="7356" xr:uid="{00000000-0005-0000-0000-0000041D0000}"/>
    <cellStyle name="Comma 56 2 3 5 4" xfId="7357" xr:uid="{00000000-0005-0000-0000-0000051D0000}"/>
    <cellStyle name="Comma 56 2 3 6" xfId="7358" xr:uid="{00000000-0005-0000-0000-0000061D0000}"/>
    <cellStyle name="Comma 56 2 3 7" xfId="7359" xr:uid="{00000000-0005-0000-0000-0000071D0000}"/>
    <cellStyle name="Comma 56 2 3 8" xfId="7360" xr:uid="{00000000-0005-0000-0000-0000081D0000}"/>
    <cellStyle name="Comma 56 2 4" xfId="7361" xr:uid="{00000000-0005-0000-0000-0000091D0000}"/>
    <cellStyle name="Comma 56 2 4 2" xfId="7362" xr:uid="{00000000-0005-0000-0000-00000A1D0000}"/>
    <cellStyle name="Comma 56 2 4 2 2" xfId="7363" xr:uid="{00000000-0005-0000-0000-00000B1D0000}"/>
    <cellStyle name="Comma 56 2 4 2 2 2" xfId="7364" xr:uid="{00000000-0005-0000-0000-00000C1D0000}"/>
    <cellStyle name="Comma 56 2 4 2 2 3" xfId="7365" xr:uid="{00000000-0005-0000-0000-00000D1D0000}"/>
    <cellStyle name="Comma 56 2 4 2 2 4" xfId="7366" xr:uid="{00000000-0005-0000-0000-00000E1D0000}"/>
    <cellStyle name="Comma 56 2 4 2 3" xfId="7367" xr:uid="{00000000-0005-0000-0000-00000F1D0000}"/>
    <cellStyle name="Comma 56 2 4 2 4" xfId="7368" xr:uid="{00000000-0005-0000-0000-0000101D0000}"/>
    <cellStyle name="Comma 56 2 4 2 5" xfId="7369" xr:uid="{00000000-0005-0000-0000-0000111D0000}"/>
    <cellStyle name="Comma 56 2 4 3" xfId="7370" xr:uid="{00000000-0005-0000-0000-0000121D0000}"/>
    <cellStyle name="Comma 56 2 4 3 2" xfId="7371" xr:uid="{00000000-0005-0000-0000-0000131D0000}"/>
    <cellStyle name="Comma 56 2 4 3 3" xfId="7372" xr:uid="{00000000-0005-0000-0000-0000141D0000}"/>
    <cellStyle name="Comma 56 2 4 3 4" xfId="7373" xr:uid="{00000000-0005-0000-0000-0000151D0000}"/>
    <cellStyle name="Comma 56 2 4 4" xfId="7374" xr:uid="{00000000-0005-0000-0000-0000161D0000}"/>
    <cellStyle name="Comma 56 2 4 5" xfId="7375" xr:uid="{00000000-0005-0000-0000-0000171D0000}"/>
    <cellStyle name="Comma 56 2 4 6" xfId="7376" xr:uid="{00000000-0005-0000-0000-0000181D0000}"/>
    <cellStyle name="Comma 56 2 5" xfId="7377" xr:uid="{00000000-0005-0000-0000-0000191D0000}"/>
    <cellStyle name="Comma 56 2 5 2" xfId="7378" xr:uid="{00000000-0005-0000-0000-00001A1D0000}"/>
    <cellStyle name="Comma 56 2 5 2 2" xfId="7379" xr:uid="{00000000-0005-0000-0000-00001B1D0000}"/>
    <cellStyle name="Comma 56 2 5 2 2 2" xfId="7380" xr:uid="{00000000-0005-0000-0000-00001C1D0000}"/>
    <cellStyle name="Comma 56 2 5 2 2 3" xfId="7381" xr:uid="{00000000-0005-0000-0000-00001D1D0000}"/>
    <cellStyle name="Comma 56 2 5 2 2 4" xfId="7382" xr:uid="{00000000-0005-0000-0000-00001E1D0000}"/>
    <cellStyle name="Comma 56 2 5 2 3" xfId="7383" xr:uid="{00000000-0005-0000-0000-00001F1D0000}"/>
    <cellStyle name="Comma 56 2 5 2 4" xfId="7384" xr:uid="{00000000-0005-0000-0000-0000201D0000}"/>
    <cellStyle name="Comma 56 2 5 2 5" xfId="7385" xr:uid="{00000000-0005-0000-0000-0000211D0000}"/>
    <cellStyle name="Comma 56 2 5 3" xfId="7386" xr:uid="{00000000-0005-0000-0000-0000221D0000}"/>
    <cellStyle name="Comma 56 2 5 3 2" xfId="7387" xr:uid="{00000000-0005-0000-0000-0000231D0000}"/>
    <cellStyle name="Comma 56 2 5 3 3" xfId="7388" xr:uid="{00000000-0005-0000-0000-0000241D0000}"/>
    <cellStyle name="Comma 56 2 5 3 4" xfId="7389" xr:uid="{00000000-0005-0000-0000-0000251D0000}"/>
    <cellStyle name="Comma 56 2 5 4" xfId="7390" xr:uid="{00000000-0005-0000-0000-0000261D0000}"/>
    <cellStyle name="Comma 56 2 5 5" xfId="7391" xr:uid="{00000000-0005-0000-0000-0000271D0000}"/>
    <cellStyle name="Comma 56 2 5 6" xfId="7392" xr:uid="{00000000-0005-0000-0000-0000281D0000}"/>
    <cellStyle name="Comma 56 2 6" xfId="7393" xr:uid="{00000000-0005-0000-0000-0000291D0000}"/>
    <cellStyle name="Comma 56 2 6 2" xfId="7394" xr:uid="{00000000-0005-0000-0000-00002A1D0000}"/>
    <cellStyle name="Comma 56 2 6 2 2" xfId="7395" xr:uid="{00000000-0005-0000-0000-00002B1D0000}"/>
    <cellStyle name="Comma 56 2 6 2 3" xfId="7396" xr:uid="{00000000-0005-0000-0000-00002C1D0000}"/>
    <cellStyle name="Comma 56 2 6 2 4" xfId="7397" xr:uid="{00000000-0005-0000-0000-00002D1D0000}"/>
    <cellStyle name="Comma 56 2 6 3" xfId="7398" xr:uid="{00000000-0005-0000-0000-00002E1D0000}"/>
    <cellStyle name="Comma 56 2 6 4" xfId="7399" xr:uid="{00000000-0005-0000-0000-00002F1D0000}"/>
    <cellStyle name="Comma 56 2 6 5" xfId="7400" xr:uid="{00000000-0005-0000-0000-0000301D0000}"/>
    <cellStyle name="Comma 56 2 7" xfId="7401" xr:uid="{00000000-0005-0000-0000-0000311D0000}"/>
    <cellStyle name="Comma 56 2 7 2" xfId="7402" xr:uid="{00000000-0005-0000-0000-0000321D0000}"/>
    <cellStyle name="Comma 56 2 7 3" xfId="7403" xr:uid="{00000000-0005-0000-0000-0000331D0000}"/>
    <cellStyle name="Comma 56 2 7 4" xfId="7404" xr:uid="{00000000-0005-0000-0000-0000341D0000}"/>
    <cellStyle name="Comma 56 2 8" xfId="7405" xr:uid="{00000000-0005-0000-0000-0000351D0000}"/>
    <cellStyle name="Comma 56 2 9" xfId="7406" xr:uid="{00000000-0005-0000-0000-0000361D0000}"/>
    <cellStyle name="Comma 56 3" xfId="7407" xr:uid="{00000000-0005-0000-0000-0000371D0000}"/>
    <cellStyle name="Comma 56 3 10" xfId="7408" xr:uid="{00000000-0005-0000-0000-0000381D0000}"/>
    <cellStyle name="Comma 56 3 2" xfId="7409" xr:uid="{00000000-0005-0000-0000-0000391D0000}"/>
    <cellStyle name="Comma 56 3 2 2" xfId="7410" xr:uid="{00000000-0005-0000-0000-00003A1D0000}"/>
    <cellStyle name="Comma 56 3 2 2 2" xfId="7411" xr:uid="{00000000-0005-0000-0000-00003B1D0000}"/>
    <cellStyle name="Comma 56 3 2 2 2 2" xfId="7412" xr:uid="{00000000-0005-0000-0000-00003C1D0000}"/>
    <cellStyle name="Comma 56 3 2 2 2 2 2" xfId="7413" xr:uid="{00000000-0005-0000-0000-00003D1D0000}"/>
    <cellStyle name="Comma 56 3 2 2 2 2 3" xfId="7414" xr:uid="{00000000-0005-0000-0000-00003E1D0000}"/>
    <cellStyle name="Comma 56 3 2 2 2 2 4" xfId="7415" xr:uid="{00000000-0005-0000-0000-00003F1D0000}"/>
    <cellStyle name="Comma 56 3 2 2 2 3" xfId="7416" xr:uid="{00000000-0005-0000-0000-0000401D0000}"/>
    <cellStyle name="Comma 56 3 2 2 2 4" xfId="7417" xr:uid="{00000000-0005-0000-0000-0000411D0000}"/>
    <cellStyle name="Comma 56 3 2 2 2 5" xfId="7418" xr:uid="{00000000-0005-0000-0000-0000421D0000}"/>
    <cellStyle name="Comma 56 3 2 2 3" xfId="7419" xr:uid="{00000000-0005-0000-0000-0000431D0000}"/>
    <cellStyle name="Comma 56 3 2 2 3 2" xfId="7420" xr:uid="{00000000-0005-0000-0000-0000441D0000}"/>
    <cellStyle name="Comma 56 3 2 2 3 3" xfId="7421" xr:uid="{00000000-0005-0000-0000-0000451D0000}"/>
    <cellStyle name="Comma 56 3 2 2 3 4" xfId="7422" xr:uid="{00000000-0005-0000-0000-0000461D0000}"/>
    <cellStyle name="Comma 56 3 2 2 4" xfId="7423" xr:uid="{00000000-0005-0000-0000-0000471D0000}"/>
    <cellStyle name="Comma 56 3 2 2 5" xfId="7424" xr:uid="{00000000-0005-0000-0000-0000481D0000}"/>
    <cellStyle name="Comma 56 3 2 2 6" xfId="7425" xr:uid="{00000000-0005-0000-0000-0000491D0000}"/>
    <cellStyle name="Comma 56 3 2 3" xfId="7426" xr:uid="{00000000-0005-0000-0000-00004A1D0000}"/>
    <cellStyle name="Comma 56 3 2 3 2" xfId="7427" xr:uid="{00000000-0005-0000-0000-00004B1D0000}"/>
    <cellStyle name="Comma 56 3 2 3 2 2" xfId="7428" xr:uid="{00000000-0005-0000-0000-00004C1D0000}"/>
    <cellStyle name="Comma 56 3 2 3 2 2 2" xfId="7429" xr:uid="{00000000-0005-0000-0000-00004D1D0000}"/>
    <cellStyle name="Comma 56 3 2 3 2 2 3" xfId="7430" xr:uid="{00000000-0005-0000-0000-00004E1D0000}"/>
    <cellStyle name="Comma 56 3 2 3 2 2 4" xfId="7431" xr:uid="{00000000-0005-0000-0000-00004F1D0000}"/>
    <cellStyle name="Comma 56 3 2 3 2 3" xfId="7432" xr:uid="{00000000-0005-0000-0000-0000501D0000}"/>
    <cellStyle name="Comma 56 3 2 3 2 4" xfId="7433" xr:uid="{00000000-0005-0000-0000-0000511D0000}"/>
    <cellStyle name="Comma 56 3 2 3 2 5" xfId="7434" xr:uid="{00000000-0005-0000-0000-0000521D0000}"/>
    <cellStyle name="Comma 56 3 2 3 3" xfId="7435" xr:uid="{00000000-0005-0000-0000-0000531D0000}"/>
    <cellStyle name="Comma 56 3 2 3 3 2" xfId="7436" xr:uid="{00000000-0005-0000-0000-0000541D0000}"/>
    <cellStyle name="Comma 56 3 2 3 3 3" xfId="7437" xr:uid="{00000000-0005-0000-0000-0000551D0000}"/>
    <cellStyle name="Comma 56 3 2 3 3 4" xfId="7438" xr:uid="{00000000-0005-0000-0000-0000561D0000}"/>
    <cellStyle name="Comma 56 3 2 3 4" xfId="7439" xr:uid="{00000000-0005-0000-0000-0000571D0000}"/>
    <cellStyle name="Comma 56 3 2 3 5" xfId="7440" xr:uid="{00000000-0005-0000-0000-0000581D0000}"/>
    <cellStyle name="Comma 56 3 2 3 6" xfId="7441" xr:uid="{00000000-0005-0000-0000-0000591D0000}"/>
    <cellStyle name="Comma 56 3 2 4" xfId="7442" xr:uid="{00000000-0005-0000-0000-00005A1D0000}"/>
    <cellStyle name="Comma 56 3 2 4 2" xfId="7443" xr:uid="{00000000-0005-0000-0000-00005B1D0000}"/>
    <cellStyle name="Comma 56 3 2 4 2 2" xfId="7444" xr:uid="{00000000-0005-0000-0000-00005C1D0000}"/>
    <cellStyle name="Comma 56 3 2 4 2 3" xfId="7445" xr:uid="{00000000-0005-0000-0000-00005D1D0000}"/>
    <cellStyle name="Comma 56 3 2 4 2 4" xfId="7446" xr:uid="{00000000-0005-0000-0000-00005E1D0000}"/>
    <cellStyle name="Comma 56 3 2 4 3" xfId="7447" xr:uid="{00000000-0005-0000-0000-00005F1D0000}"/>
    <cellStyle name="Comma 56 3 2 4 4" xfId="7448" xr:uid="{00000000-0005-0000-0000-0000601D0000}"/>
    <cellStyle name="Comma 56 3 2 4 5" xfId="7449" xr:uid="{00000000-0005-0000-0000-0000611D0000}"/>
    <cellStyle name="Comma 56 3 2 5" xfId="7450" xr:uid="{00000000-0005-0000-0000-0000621D0000}"/>
    <cellStyle name="Comma 56 3 2 5 2" xfId="7451" xr:uid="{00000000-0005-0000-0000-0000631D0000}"/>
    <cellStyle name="Comma 56 3 2 5 3" xfId="7452" xr:uid="{00000000-0005-0000-0000-0000641D0000}"/>
    <cellStyle name="Comma 56 3 2 5 4" xfId="7453" xr:uid="{00000000-0005-0000-0000-0000651D0000}"/>
    <cellStyle name="Comma 56 3 2 6" xfId="7454" xr:uid="{00000000-0005-0000-0000-0000661D0000}"/>
    <cellStyle name="Comma 56 3 2 7" xfId="7455" xr:uid="{00000000-0005-0000-0000-0000671D0000}"/>
    <cellStyle name="Comma 56 3 2 8" xfId="7456" xr:uid="{00000000-0005-0000-0000-0000681D0000}"/>
    <cellStyle name="Comma 56 3 3" xfId="7457" xr:uid="{00000000-0005-0000-0000-0000691D0000}"/>
    <cellStyle name="Comma 56 3 3 2" xfId="7458" xr:uid="{00000000-0005-0000-0000-00006A1D0000}"/>
    <cellStyle name="Comma 56 3 3 2 2" xfId="7459" xr:uid="{00000000-0005-0000-0000-00006B1D0000}"/>
    <cellStyle name="Comma 56 3 3 2 2 2" xfId="7460" xr:uid="{00000000-0005-0000-0000-00006C1D0000}"/>
    <cellStyle name="Comma 56 3 3 2 2 2 2" xfId="7461" xr:uid="{00000000-0005-0000-0000-00006D1D0000}"/>
    <cellStyle name="Comma 56 3 3 2 2 2 3" xfId="7462" xr:uid="{00000000-0005-0000-0000-00006E1D0000}"/>
    <cellStyle name="Comma 56 3 3 2 2 2 4" xfId="7463" xr:uid="{00000000-0005-0000-0000-00006F1D0000}"/>
    <cellStyle name="Comma 56 3 3 2 2 3" xfId="7464" xr:uid="{00000000-0005-0000-0000-0000701D0000}"/>
    <cellStyle name="Comma 56 3 3 2 2 4" xfId="7465" xr:uid="{00000000-0005-0000-0000-0000711D0000}"/>
    <cellStyle name="Comma 56 3 3 2 2 5" xfId="7466" xr:uid="{00000000-0005-0000-0000-0000721D0000}"/>
    <cellStyle name="Comma 56 3 3 2 3" xfId="7467" xr:uid="{00000000-0005-0000-0000-0000731D0000}"/>
    <cellStyle name="Comma 56 3 3 2 3 2" xfId="7468" xr:uid="{00000000-0005-0000-0000-0000741D0000}"/>
    <cellStyle name="Comma 56 3 3 2 3 3" xfId="7469" xr:uid="{00000000-0005-0000-0000-0000751D0000}"/>
    <cellStyle name="Comma 56 3 3 2 3 4" xfId="7470" xr:uid="{00000000-0005-0000-0000-0000761D0000}"/>
    <cellStyle name="Comma 56 3 3 2 4" xfId="7471" xr:uid="{00000000-0005-0000-0000-0000771D0000}"/>
    <cellStyle name="Comma 56 3 3 2 5" xfId="7472" xr:uid="{00000000-0005-0000-0000-0000781D0000}"/>
    <cellStyle name="Comma 56 3 3 2 6" xfId="7473" xr:uid="{00000000-0005-0000-0000-0000791D0000}"/>
    <cellStyle name="Comma 56 3 3 3" xfId="7474" xr:uid="{00000000-0005-0000-0000-00007A1D0000}"/>
    <cellStyle name="Comma 56 3 3 3 2" xfId="7475" xr:uid="{00000000-0005-0000-0000-00007B1D0000}"/>
    <cellStyle name="Comma 56 3 3 3 2 2" xfId="7476" xr:uid="{00000000-0005-0000-0000-00007C1D0000}"/>
    <cellStyle name="Comma 56 3 3 3 2 2 2" xfId="7477" xr:uid="{00000000-0005-0000-0000-00007D1D0000}"/>
    <cellStyle name="Comma 56 3 3 3 2 2 3" xfId="7478" xr:uid="{00000000-0005-0000-0000-00007E1D0000}"/>
    <cellStyle name="Comma 56 3 3 3 2 2 4" xfId="7479" xr:uid="{00000000-0005-0000-0000-00007F1D0000}"/>
    <cellStyle name="Comma 56 3 3 3 2 3" xfId="7480" xr:uid="{00000000-0005-0000-0000-0000801D0000}"/>
    <cellStyle name="Comma 56 3 3 3 2 4" xfId="7481" xr:uid="{00000000-0005-0000-0000-0000811D0000}"/>
    <cellStyle name="Comma 56 3 3 3 2 5" xfId="7482" xr:uid="{00000000-0005-0000-0000-0000821D0000}"/>
    <cellStyle name="Comma 56 3 3 3 3" xfId="7483" xr:uid="{00000000-0005-0000-0000-0000831D0000}"/>
    <cellStyle name="Comma 56 3 3 3 3 2" xfId="7484" xr:uid="{00000000-0005-0000-0000-0000841D0000}"/>
    <cellStyle name="Comma 56 3 3 3 3 3" xfId="7485" xr:uid="{00000000-0005-0000-0000-0000851D0000}"/>
    <cellStyle name="Comma 56 3 3 3 3 4" xfId="7486" xr:uid="{00000000-0005-0000-0000-0000861D0000}"/>
    <cellStyle name="Comma 56 3 3 3 4" xfId="7487" xr:uid="{00000000-0005-0000-0000-0000871D0000}"/>
    <cellStyle name="Comma 56 3 3 3 5" xfId="7488" xr:uid="{00000000-0005-0000-0000-0000881D0000}"/>
    <cellStyle name="Comma 56 3 3 3 6" xfId="7489" xr:uid="{00000000-0005-0000-0000-0000891D0000}"/>
    <cellStyle name="Comma 56 3 3 4" xfId="7490" xr:uid="{00000000-0005-0000-0000-00008A1D0000}"/>
    <cellStyle name="Comma 56 3 3 4 2" xfId="7491" xr:uid="{00000000-0005-0000-0000-00008B1D0000}"/>
    <cellStyle name="Comma 56 3 3 4 2 2" xfId="7492" xr:uid="{00000000-0005-0000-0000-00008C1D0000}"/>
    <cellStyle name="Comma 56 3 3 4 2 3" xfId="7493" xr:uid="{00000000-0005-0000-0000-00008D1D0000}"/>
    <cellStyle name="Comma 56 3 3 4 2 4" xfId="7494" xr:uid="{00000000-0005-0000-0000-00008E1D0000}"/>
    <cellStyle name="Comma 56 3 3 4 3" xfId="7495" xr:uid="{00000000-0005-0000-0000-00008F1D0000}"/>
    <cellStyle name="Comma 56 3 3 4 4" xfId="7496" xr:uid="{00000000-0005-0000-0000-0000901D0000}"/>
    <cellStyle name="Comma 56 3 3 4 5" xfId="7497" xr:uid="{00000000-0005-0000-0000-0000911D0000}"/>
    <cellStyle name="Comma 56 3 3 5" xfId="7498" xr:uid="{00000000-0005-0000-0000-0000921D0000}"/>
    <cellStyle name="Comma 56 3 3 5 2" xfId="7499" xr:uid="{00000000-0005-0000-0000-0000931D0000}"/>
    <cellStyle name="Comma 56 3 3 5 3" xfId="7500" xr:uid="{00000000-0005-0000-0000-0000941D0000}"/>
    <cellStyle name="Comma 56 3 3 5 4" xfId="7501" xr:uid="{00000000-0005-0000-0000-0000951D0000}"/>
    <cellStyle name="Comma 56 3 3 6" xfId="7502" xr:uid="{00000000-0005-0000-0000-0000961D0000}"/>
    <cellStyle name="Comma 56 3 3 7" xfId="7503" xr:uid="{00000000-0005-0000-0000-0000971D0000}"/>
    <cellStyle name="Comma 56 3 3 8" xfId="7504" xr:uid="{00000000-0005-0000-0000-0000981D0000}"/>
    <cellStyle name="Comma 56 3 4" xfId="7505" xr:uid="{00000000-0005-0000-0000-0000991D0000}"/>
    <cellStyle name="Comma 56 3 4 2" xfId="7506" xr:uid="{00000000-0005-0000-0000-00009A1D0000}"/>
    <cellStyle name="Comma 56 3 4 2 2" xfId="7507" xr:uid="{00000000-0005-0000-0000-00009B1D0000}"/>
    <cellStyle name="Comma 56 3 4 2 2 2" xfId="7508" xr:uid="{00000000-0005-0000-0000-00009C1D0000}"/>
    <cellStyle name="Comma 56 3 4 2 2 3" xfId="7509" xr:uid="{00000000-0005-0000-0000-00009D1D0000}"/>
    <cellStyle name="Comma 56 3 4 2 2 4" xfId="7510" xr:uid="{00000000-0005-0000-0000-00009E1D0000}"/>
    <cellStyle name="Comma 56 3 4 2 3" xfId="7511" xr:uid="{00000000-0005-0000-0000-00009F1D0000}"/>
    <cellStyle name="Comma 56 3 4 2 4" xfId="7512" xr:uid="{00000000-0005-0000-0000-0000A01D0000}"/>
    <cellStyle name="Comma 56 3 4 2 5" xfId="7513" xr:uid="{00000000-0005-0000-0000-0000A11D0000}"/>
    <cellStyle name="Comma 56 3 4 3" xfId="7514" xr:uid="{00000000-0005-0000-0000-0000A21D0000}"/>
    <cellStyle name="Comma 56 3 4 3 2" xfId="7515" xr:uid="{00000000-0005-0000-0000-0000A31D0000}"/>
    <cellStyle name="Comma 56 3 4 3 3" xfId="7516" xr:uid="{00000000-0005-0000-0000-0000A41D0000}"/>
    <cellStyle name="Comma 56 3 4 3 4" xfId="7517" xr:uid="{00000000-0005-0000-0000-0000A51D0000}"/>
    <cellStyle name="Comma 56 3 4 4" xfId="7518" xr:uid="{00000000-0005-0000-0000-0000A61D0000}"/>
    <cellStyle name="Comma 56 3 4 5" xfId="7519" xr:uid="{00000000-0005-0000-0000-0000A71D0000}"/>
    <cellStyle name="Comma 56 3 4 6" xfId="7520" xr:uid="{00000000-0005-0000-0000-0000A81D0000}"/>
    <cellStyle name="Comma 56 3 5" xfId="7521" xr:uid="{00000000-0005-0000-0000-0000A91D0000}"/>
    <cellStyle name="Comma 56 3 5 2" xfId="7522" xr:uid="{00000000-0005-0000-0000-0000AA1D0000}"/>
    <cellStyle name="Comma 56 3 5 2 2" xfId="7523" xr:uid="{00000000-0005-0000-0000-0000AB1D0000}"/>
    <cellStyle name="Comma 56 3 5 2 2 2" xfId="7524" xr:uid="{00000000-0005-0000-0000-0000AC1D0000}"/>
    <cellStyle name="Comma 56 3 5 2 2 3" xfId="7525" xr:uid="{00000000-0005-0000-0000-0000AD1D0000}"/>
    <cellStyle name="Comma 56 3 5 2 2 4" xfId="7526" xr:uid="{00000000-0005-0000-0000-0000AE1D0000}"/>
    <cellStyle name="Comma 56 3 5 2 3" xfId="7527" xr:uid="{00000000-0005-0000-0000-0000AF1D0000}"/>
    <cellStyle name="Comma 56 3 5 2 4" xfId="7528" xr:uid="{00000000-0005-0000-0000-0000B01D0000}"/>
    <cellStyle name="Comma 56 3 5 2 5" xfId="7529" xr:uid="{00000000-0005-0000-0000-0000B11D0000}"/>
    <cellStyle name="Comma 56 3 5 3" xfId="7530" xr:uid="{00000000-0005-0000-0000-0000B21D0000}"/>
    <cellStyle name="Comma 56 3 5 3 2" xfId="7531" xr:uid="{00000000-0005-0000-0000-0000B31D0000}"/>
    <cellStyle name="Comma 56 3 5 3 3" xfId="7532" xr:uid="{00000000-0005-0000-0000-0000B41D0000}"/>
    <cellStyle name="Comma 56 3 5 3 4" xfId="7533" xr:uid="{00000000-0005-0000-0000-0000B51D0000}"/>
    <cellStyle name="Comma 56 3 5 4" xfId="7534" xr:uid="{00000000-0005-0000-0000-0000B61D0000}"/>
    <cellStyle name="Comma 56 3 5 5" xfId="7535" xr:uid="{00000000-0005-0000-0000-0000B71D0000}"/>
    <cellStyle name="Comma 56 3 5 6" xfId="7536" xr:uid="{00000000-0005-0000-0000-0000B81D0000}"/>
    <cellStyle name="Comma 56 3 6" xfId="7537" xr:uid="{00000000-0005-0000-0000-0000B91D0000}"/>
    <cellStyle name="Comma 56 3 6 2" xfId="7538" xr:uid="{00000000-0005-0000-0000-0000BA1D0000}"/>
    <cellStyle name="Comma 56 3 6 2 2" xfId="7539" xr:uid="{00000000-0005-0000-0000-0000BB1D0000}"/>
    <cellStyle name="Comma 56 3 6 2 3" xfId="7540" xr:uid="{00000000-0005-0000-0000-0000BC1D0000}"/>
    <cellStyle name="Comma 56 3 6 2 4" xfId="7541" xr:uid="{00000000-0005-0000-0000-0000BD1D0000}"/>
    <cellStyle name="Comma 56 3 6 3" xfId="7542" xr:uid="{00000000-0005-0000-0000-0000BE1D0000}"/>
    <cellStyle name="Comma 56 3 6 4" xfId="7543" xr:uid="{00000000-0005-0000-0000-0000BF1D0000}"/>
    <cellStyle name="Comma 56 3 6 5" xfId="7544" xr:uid="{00000000-0005-0000-0000-0000C01D0000}"/>
    <cellStyle name="Comma 56 3 7" xfId="7545" xr:uid="{00000000-0005-0000-0000-0000C11D0000}"/>
    <cellStyle name="Comma 56 3 7 2" xfId="7546" xr:uid="{00000000-0005-0000-0000-0000C21D0000}"/>
    <cellStyle name="Comma 56 3 7 3" xfId="7547" xr:uid="{00000000-0005-0000-0000-0000C31D0000}"/>
    <cellStyle name="Comma 56 3 7 4" xfId="7548" xr:uid="{00000000-0005-0000-0000-0000C41D0000}"/>
    <cellStyle name="Comma 56 3 8" xfId="7549" xr:uid="{00000000-0005-0000-0000-0000C51D0000}"/>
    <cellStyle name="Comma 56 3 9" xfId="7550" xr:uid="{00000000-0005-0000-0000-0000C61D0000}"/>
    <cellStyle name="Comma 56 4" xfId="7551" xr:uid="{00000000-0005-0000-0000-0000C71D0000}"/>
    <cellStyle name="Comma 56 4 2" xfId="7552" xr:uid="{00000000-0005-0000-0000-0000C81D0000}"/>
    <cellStyle name="Comma 56 4 2 2" xfId="7553" xr:uid="{00000000-0005-0000-0000-0000C91D0000}"/>
    <cellStyle name="Comma 56 4 2 2 2" xfId="7554" xr:uid="{00000000-0005-0000-0000-0000CA1D0000}"/>
    <cellStyle name="Comma 56 4 2 2 2 2" xfId="7555" xr:uid="{00000000-0005-0000-0000-0000CB1D0000}"/>
    <cellStyle name="Comma 56 4 2 2 2 3" xfId="7556" xr:uid="{00000000-0005-0000-0000-0000CC1D0000}"/>
    <cellStyle name="Comma 56 4 2 2 2 4" xfId="7557" xr:uid="{00000000-0005-0000-0000-0000CD1D0000}"/>
    <cellStyle name="Comma 56 4 2 2 3" xfId="7558" xr:uid="{00000000-0005-0000-0000-0000CE1D0000}"/>
    <cellStyle name="Comma 56 4 2 2 4" xfId="7559" xr:uid="{00000000-0005-0000-0000-0000CF1D0000}"/>
    <cellStyle name="Comma 56 4 2 2 5" xfId="7560" xr:uid="{00000000-0005-0000-0000-0000D01D0000}"/>
    <cellStyle name="Comma 56 4 2 3" xfId="7561" xr:uid="{00000000-0005-0000-0000-0000D11D0000}"/>
    <cellStyle name="Comma 56 4 2 3 2" xfId="7562" xr:uid="{00000000-0005-0000-0000-0000D21D0000}"/>
    <cellStyle name="Comma 56 4 2 3 3" xfId="7563" xr:uid="{00000000-0005-0000-0000-0000D31D0000}"/>
    <cellStyle name="Comma 56 4 2 3 4" xfId="7564" xr:uid="{00000000-0005-0000-0000-0000D41D0000}"/>
    <cellStyle name="Comma 56 4 2 4" xfId="7565" xr:uid="{00000000-0005-0000-0000-0000D51D0000}"/>
    <cellStyle name="Comma 56 4 2 5" xfId="7566" xr:uid="{00000000-0005-0000-0000-0000D61D0000}"/>
    <cellStyle name="Comma 56 4 2 6" xfId="7567" xr:uid="{00000000-0005-0000-0000-0000D71D0000}"/>
    <cellStyle name="Comma 56 4 3" xfId="7568" xr:uid="{00000000-0005-0000-0000-0000D81D0000}"/>
    <cellStyle name="Comma 56 4 3 2" xfId="7569" xr:uid="{00000000-0005-0000-0000-0000D91D0000}"/>
    <cellStyle name="Comma 56 4 3 2 2" xfId="7570" xr:uid="{00000000-0005-0000-0000-0000DA1D0000}"/>
    <cellStyle name="Comma 56 4 3 2 2 2" xfId="7571" xr:uid="{00000000-0005-0000-0000-0000DB1D0000}"/>
    <cellStyle name="Comma 56 4 3 2 2 3" xfId="7572" xr:uid="{00000000-0005-0000-0000-0000DC1D0000}"/>
    <cellStyle name="Comma 56 4 3 2 2 4" xfId="7573" xr:uid="{00000000-0005-0000-0000-0000DD1D0000}"/>
    <cellStyle name="Comma 56 4 3 2 3" xfId="7574" xr:uid="{00000000-0005-0000-0000-0000DE1D0000}"/>
    <cellStyle name="Comma 56 4 3 2 4" xfId="7575" xr:uid="{00000000-0005-0000-0000-0000DF1D0000}"/>
    <cellStyle name="Comma 56 4 3 2 5" xfId="7576" xr:uid="{00000000-0005-0000-0000-0000E01D0000}"/>
    <cellStyle name="Comma 56 4 3 3" xfId="7577" xr:uid="{00000000-0005-0000-0000-0000E11D0000}"/>
    <cellStyle name="Comma 56 4 3 3 2" xfId="7578" xr:uid="{00000000-0005-0000-0000-0000E21D0000}"/>
    <cellStyle name="Comma 56 4 3 3 3" xfId="7579" xr:uid="{00000000-0005-0000-0000-0000E31D0000}"/>
    <cellStyle name="Comma 56 4 3 3 4" xfId="7580" xr:uid="{00000000-0005-0000-0000-0000E41D0000}"/>
    <cellStyle name="Comma 56 4 3 4" xfId="7581" xr:uid="{00000000-0005-0000-0000-0000E51D0000}"/>
    <cellStyle name="Comma 56 4 3 5" xfId="7582" xr:uid="{00000000-0005-0000-0000-0000E61D0000}"/>
    <cellStyle name="Comma 56 4 3 6" xfId="7583" xr:uid="{00000000-0005-0000-0000-0000E71D0000}"/>
    <cellStyle name="Comma 56 4 4" xfId="7584" xr:uid="{00000000-0005-0000-0000-0000E81D0000}"/>
    <cellStyle name="Comma 56 4 4 2" xfId="7585" xr:uid="{00000000-0005-0000-0000-0000E91D0000}"/>
    <cellStyle name="Comma 56 4 4 2 2" xfId="7586" xr:uid="{00000000-0005-0000-0000-0000EA1D0000}"/>
    <cellStyle name="Comma 56 4 4 2 3" xfId="7587" xr:uid="{00000000-0005-0000-0000-0000EB1D0000}"/>
    <cellStyle name="Comma 56 4 4 2 4" xfId="7588" xr:uid="{00000000-0005-0000-0000-0000EC1D0000}"/>
    <cellStyle name="Comma 56 4 4 3" xfId="7589" xr:uid="{00000000-0005-0000-0000-0000ED1D0000}"/>
    <cellStyle name="Comma 56 4 4 4" xfId="7590" xr:uid="{00000000-0005-0000-0000-0000EE1D0000}"/>
    <cellStyle name="Comma 56 4 4 5" xfId="7591" xr:uid="{00000000-0005-0000-0000-0000EF1D0000}"/>
    <cellStyle name="Comma 56 4 5" xfId="7592" xr:uid="{00000000-0005-0000-0000-0000F01D0000}"/>
    <cellStyle name="Comma 56 4 5 2" xfId="7593" xr:uid="{00000000-0005-0000-0000-0000F11D0000}"/>
    <cellStyle name="Comma 56 4 5 3" xfId="7594" xr:uid="{00000000-0005-0000-0000-0000F21D0000}"/>
    <cellStyle name="Comma 56 4 5 4" xfId="7595" xr:uid="{00000000-0005-0000-0000-0000F31D0000}"/>
    <cellStyle name="Comma 56 4 6" xfId="7596" xr:uid="{00000000-0005-0000-0000-0000F41D0000}"/>
    <cellStyle name="Comma 56 4 7" xfId="7597" xr:uid="{00000000-0005-0000-0000-0000F51D0000}"/>
    <cellStyle name="Comma 56 4 8" xfId="7598" xr:uid="{00000000-0005-0000-0000-0000F61D0000}"/>
    <cellStyle name="Comma 56 5" xfId="7599" xr:uid="{00000000-0005-0000-0000-0000F71D0000}"/>
    <cellStyle name="Comma 56 5 2" xfId="7600" xr:uid="{00000000-0005-0000-0000-0000F81D0000}"/>
    <cellStyle name="Comma 56 5 2 2" xfId="7601" xr:uid="{00000000-0005-0000-0000-0000F91D0000}"/>
    <cellStyle name="Comma 56 5 2 2 2" xfId="7602" xr:uid="{00000000-0005-0000-0000-0000FA1D0000}"/>
    <cellStyle name="Comma 56 5 2 2 2 2" xfId="7603" xr:uid="{00000000-0005-0000-0000-0000FB1D0000}"/>
    <cellStyle name="Comma 56 5 2 2 2 3" xfId="7604" xr:uid="{00000000-0005-0000-0000-0000FC1D0000}"/>
    <cellStyle name="Comma 56 5 2 2 2 4" xfId="7605" xr:uid="{00000000-0005-0000-0000-0000FD1D0000}"/>
    <cellStyle name="Comma 56 5 2 2 3" xfId="7606" xr:uid="{00000000-0005-0000-0000-0000FE1D0000}"/>
    <cellStyle name="Comma 56 5 2 2 4" xfId="7607" xr:uid="{00000000-0005-0000-0000-0000FF1D0000}"/>
    <cellStyle name="Comma 56 5 2 2 5" xfId="7608" xr:uid="{00000000-0005-0000-0000-0000001E0000}"/>
    <cellStyle name="Comma 56 5 2 3" xfId="7609" xr:uid="{00000000-0005-0000-0000-0000011E0000}"/>
    <cellStyle name="Comma 56 5 2 3 2" xfId="7610" xr:uid="{00000000-0005-0000-0000-0000021E0000}"/>
    <cellStyle name="Comma 56 5 2 3 3" xfId="7611" xr:uid="{00000000-0005-0000-0000-0000031E0000}"/>
    <cellStyle name="Comma 56 5 2 3 4" xfId="7612" xr:uid="{00000000-0005-0000-0000-0000041E0000}"/>
    <cellStyle name="Comma 56 5 2 4" xfId="7613" xr:uid="{00000000-0005-0000-0000-0000051E0000}"/>
    <cellStyle name="Comma 56 5 2 5" xfId="7614" xr:uid="{00000000-0005-0000-0000-0000061E0000}"/>
    <cellStyle name="Comma 56 5 2 6" xfId="7615" xr:uid="{00000000-0005-0000-0000-0000071E0000}"/>
    <cellStyle name="Comma 56 5 3" xfId="7616" xr:uid="{00000000-0005-0000-0000-0000081E0000}"/>
    <cellStyle name="Comma 56 5 3 2" xfId="7617" xr:uid="{00000000-0005-0000-0000-0000091E0000}"/>
    <cellStyle name="Comma 56 5 3 2 2" xfId="7618" xr:uid="{00000000-0005-0000-0000-00000A1E0000}"/>
    <cellStyle name="Comma 56 5 3 2 2 2" xfId="7619" xr:uid="{00000000-0005-0000-0000-00000B1E0000}"/>
    <cellStyle name="Comma 56 5 3 2 2 3" xfId="7620" xr:uid="{00000000-0005-0000-0000-00000C1E0000}"/>
    <cellStyle name="Comma 56 5 3 2 2 4" xfId="7621" xr:uid="{00000000-0005-0000-0000-00000D1E0000}"/>
    <cellStyle name="Comma 56 5 3 2 3" xfId="7622" xr:uid="{00000000-0005-0000-0000-00000E1E0000}"/>
    <cellStyle name="Comma 56 5 3 2 4" xfId="7623" xr:uid="{00000000-0005-0000-0000-00000F1E0000}"/>
    <cellStyle name="Comma 56 5 3 2 5" xfId="7624" xr:uid="{00000000-0005-0000-0000-0000101E0000}"/>
    <cellStyle name="Comma 56 5 3 3" xfId="7625" xr:uid="{00000000-0005-0000-0000-0000111E0000}"/>
    <cellStyle name="Comma 56 5 3 3 2" xfId="7626" xr:uid="{00000000-0005-0000-0000-0000121E0000}"/>
    <cellStyle name="Comma 56 5 3 3 3" xfId="7627" xr:uid="{00000000-0005-0000-0000-0000131E0000}"/>
    <cellStyle name="Comma 56 5 3 3 4" xfId="7628" xr:uid="{00000000-0005-0000-0000-0000141E0000}"/>
    <cellStyle name="Comma 56 5 3 4" xfId="7629" xr:uid="{00000000-0005-0000-0000-0000151E0000}"/>
    <cellStyle name="Comma 56 5 3 5" xfId="7630" xr:uid="{00000000-0005-0000-0000-0000161E0000}"/>
    <cellStyle name="Comma 56 5 3 6" xfId="7631" xr:uid="{00000000-0005-0000-0000-0000171E0000}"/>
    <cellStyle name="Comma 56 5 4" xfId="7632" xr:uid="{00000000-0005-0000-0000-0000181E0000}"/>
    <cellStyle name="Comma 56 5 4 2" xfId="7633" xr:uid="{00000000-0005-0000-0000-0000191E0000}"/>
    <cellStyle name="Comma 56 5 4 2 2" xfId="7634" xr:uid="{00000000-0005-0000-0000-00001A1E0000}"/>
    <cellStyle name="Comma 56 5 4 2 3" xfId="7635" xr:uid="{00000000-0005-0000-0000-00001B1E0000}"/>
    <cellStyle name="Comma 56 5 4 2 4" xfId="7636" xr:uid="{00000000-0005-0000-0000-00001C1E0000}"/>
    <cellStyle name="Comma 56 5 4 3" xfId="7637" xr:uid="{00000000-0005-0000-0000-00001D1E0000}"/>
    <cellStyle name="Comma 56 5 4 4" xfId="7638" xr:uid="{00000000-0005-0000-0000-00001E1E0000}"/>
    <cellStyle name="Comma 56 5 4 5" xfId="7639" xr:uid="{00000000-0005-0000-0000-00001F1E0000}"/>
    <cellStyle name="Comma 56 5 5" xfId="7640" xr:uid="{00000000-0005-0000-0000-0000201E0000}"/>
    <cellStyle name="Comma 56 5 5 2" xfId="7641" xr:uid="{00000000-0005-0000-0000-0000211E0000}"/>
    <cellStyle name="Comma 56 5 5 3" xfId="7642" xr:uid="{00000000-0005-0000-0000-0000221E0000}"/>
    <cellStyle name="Comma 56 5 5 4" xfId="7643" xr:uid="{00000000-0005-0000-0000-0000231E0000}"/>
    <cellStyle name="Comma 56 5 6" xfId="7644" xr:uid="{00000000-0005-0000-0000-0000241E0000}"/>
    <cellStyle name="Comma 56 5 7" xfId="7645" xr:uid="{00000000-0005-0000-0000-0000251E0000}"/>
    <cellStyle name="Comma 56 5 8" xfId="7646" xr:uid="{00000000-0005-0000-0000-0000261E0000}"/>
    <cellStyle name="Comma 56 6" xfId="7647" xr:uid="{00000000-0005-0000-0000-0000271E0000}"/>
    <cellStyle name="Comma 56 6 2" xfId="7648" xr:uid="{00000000-0005-0000-0000-0000281E0000}"/>
    <cellStyle name="Comma 56 6 2 2" xfId="7649" xr:uid="{00000000-0005-0000-0000-0000291E0000}"/>
    <cellStyle name="Comma 56 6 2 2 2" xfId="7650" xr:uid="{00000000-0005-0000-0000-00002A1E0000}"/>
    <cellStyle name="Comma 56 6 2 2 3" xfId="7651" xr:uid="{00000000-0005-0000-0000-00002B1E0000}"/>
    <cellStyle name="Comma 56 6 2 2 4" xfId="7652" xr:uid="{00000000-0005-0000-0000-00002C1E0000}"/>
    <cellStyle name="Comma 56 6 2 3" xfId="7653" xr:uid="{00000000-0005-0000-0000-00002D1E0000}"/>
    <cellStyle name="Comma 56 6 2 4" xfId="7654" xr:uid="{00000000-0005-0000-0000-00002E1E0000}"/>
    <cellStyle name="Comma 56 6 2 5" xfId="7655" xr:uid="{00000000-0005-0000-0000-00002F1E0000}"/>
    <cellStyle name="Comma 56 6 3" xfId="7656" xr:uid="{00000000-0005-0000-0000-0000301E0000}"/>
    <cellStyle name="Comma 56 6 3 2" xfId="7657" xr:uid="{00000000-0005-0000-0000-0000311E0000}"/>
    <cellStyle name="Comma 56 6 3 3" xfId="7658" xr:uid="{00000000-0005-0000-0000-0000321E0000}"/>
    <cellStyle name="Comma 56 6 3 4" xfId="7659" xr:uid="{00000000-0005-0000-0000-0000331E0000}"/>
    <cellStyle name="Comma 56 6 4" xfId="7660" xr:uid="{00000000-0005-0000-0000-0000341E0000}"/>
    <cellStyle name="Comma 56 6 5" xfId="7661" xr:uid="{00000000-0005-0000-0000-0000351E0000}"/>
    <cellStyle name="Comma 56 6 6" xfId="7662" xr:uid="{00000000-0005-0000-0000-0000361E0000}"/>
    <cellStyle name="Comma 56 7" xfId="7663" xr:uid="{00000000-0005-0000-0000-0000371E0000}"/>
    <cellStyle name="Comma 56 7 2" xfId="7664" xr:uid="{00000000-0005-0000-0000-0000381E0000}"/>
    <cellStyle name="Comma 56 7 2 2" xfId="7665" xr:uid="{00000000-0005-0000-0000-0000391E0000}"/>
    <cellStyle name="Comma 56 7 2 2 2" xfId="7666" xr:uid="{00000000-0005-0000-0000-00003A1E0000}"/>
    <cellStyle name="Comma 56 7 2 2 3" xfId="7667" xr:uid="{00000000-0005-0000-0000-00003B1E0000}"/>
    <cellStyle name="Comma 56 7 2 2 4" xfId="7668" xr:uid="{00000000-0005-0000-0000-00003C1E0000}"/>
    <cellStyle name="Comma 56 7 2 3" xfId="7669" xr:uid="{00000000-0005-0000-0000-00003D1E0000}"/>
    <cellStyle name="Comma 56 7 2 4" xfId="7670" xr:uid="{00000000-0005-0000-0000-00003E1E0000}"/>
    <cellStyle name="Comma 56 7 2 5" xfId="7671" xr:uid="{00000000-0005-0000-0000-00003F1E0000}"/>
    <cellStyle name="Comma 56 7 3" xfId="7672" xr:uid="{00000000-0005-0000-0000-0000401E0000}"/>
    <cellStyle name="Comma 56 7 3 2" xfId="7673" xr:uid="{00000000-0005-0000-0000-0000411E0000}"/>
    <cellStyle name="Comma 56 7 3 3" xfId="7674" xr:uid="{00000000-0005-0000-0000-0000421E0000}"/>
    <cellStyle name="Comma 56 7 3 4" xfId="7675" xr:uid="{00000000-0005-0000-0000-0000431E0000}"/>
    <cellStyle name="Comma 56 7 4" xfId="7676" xr:uid="{00000000-0005-0000-0000-0000441E0000}"/>
    <cellStyle name="Comma 56 7 5" xfId="7677" xr:uid="{00000000-0005-0000-0000-0000451E0000}"/>
    <cellStyle name="Comma 56 7 6" xfId="7678" xr:uid="{00000000-0005-0000-0000-0000461E0000}"/>
    <cellStyle name="Comma 56 8" xfId="7679" xr:uid="{00000000-0005-0000-0000-0000471E0000}"/>
    <cellStyle name="Comma 56 8 2" xfId="7680" xr:uid="{00000000-0005-0000-0000-0000481E0000}"/>
    <cellStyle name="Comma 56 8 2 2" xfId="7681" xr:uid="{00000000-0005-0000-0000-0000491E0000}"/>
    <cellStyle name="Comma 56 8 2 3" xfId="7682" xr:uid="{00000000-0005-0000-0000-00004A1E0000}"/>
    <cellStyle name="Comma 56 8 2 4" xfId="7683" xr:uid="{00000000-0005-0000-0000-00004B1E0000}"/>
    <cellStyle name="Comma 56 8 3" xfId="7684" xr:uid="{00000000-0005-0000-0000-00004C1E0000}"/>
    <cellStyle name="Comma 56 8 4" xfId="7685" xr:uid="{00000000-0005-0000-0000-00004D1E0000}"/>
    <cellStyle name="Comma 56 8 5" xfId="7686" xr:uid="{00000000-0005-0000-0000-00004E1E0000}"/>
    <cellStyle name="Comma 56 9" xfId="7687" xr:uid="{00000000-0005-0000-0000-00004F1E0000}"/>
    <cellStyle name="Comma 56 9 2" xfId="7688" xr:uid="{00000000-0005-0000-0000-0000501E0000}"/>
    <cellStyle name="Comma 56 9 3" xfId="7689" xr:uid="{00000000-0005-0000-0000-0000511E0000}"/>
    <cellStyle name="Comma 56 9 4" xfId="7690" xr:uid="{00000000-0005-0000-0000-0000521E0000}"/>
    <cellStyle name="Comma 57" xfId="7691" xr:uid="{00000000-0005-0000-0000-0000531E0000}"/>
    <cellStyle name="Comma 57 10" xfId="7692" xr:uid="{00000000-0005-0000-0000-0000541E0000}"/>
    <cellStyle name="Comma 57 11" xfId="7693" xr:uid="{00000000-0005-0000-0000-0000551E0000}"/>
    <cellStyle name="Comma 57 12" xfId="7694" xr:uid="{00000000-0005-0000-0000-0000561E0000}"/>
    <cellStyle name="Comma 57 2" xfId="7695" xr:uid="{00000000-0005-0000-0000-0000571E0000}"/>
    <cellStyle name="Comma 57 2 10" xfId="7696" xr:uid="{00000000-0005-0000-0000-0000581E0000}"/>
    <cellStyle name="Comma 57 2 2" xfId="7697" xr:uid="{00000000-0005-0000-0000-0000591E0000}"/>
    <cellStyle name="Comma 57 2 2 2" xfId="7698" xr:uid="{00000000-0005-0000-0000-00005A1E0000}"/>
    <cellStyle name="Comma 57 2 2 2 2" xfId="7699" xr:uid="{00000000-0005-0000-0000-00005B1E0000}"/>
    <cellStyle name="Comma 57 2 2 2 2 2" xfId="7700" xr:uid="{00000000-0005-0000-0000-00005C1E0000}"/>
    <cellStyle name="Comma 57 2 2 2 2 2 2" xfId="7701" xr:uid="{00000000-0005-0000-0000-00005D1E0000}"/>
    <cellStyle name="Comma 57 2 2 2 2 2 3" xfId="7702" xr:uid="{00000000-0005-0000-0000-00005E1E0000}"/>
    <cellStyle name="Comma 57 2 2 2 2 2 4" xfId="7703" xr:uid="{00000000-0005-0000-0000-00005F1E0000}"/>
    <cellStyle name="Comma 57 2 2 2 2 3" xfId="7704" xr:uid="{00000000-0005-0000-0000-0000601E0000}"/>
    <cellStyle name="Comma 57 2 2 2 2 4" xfId="7705" xr:uid="{00000000-0005-0000-0000-0000611E0000}"/>
    <cellStyle name="Comma 57 2 2 2 2 5" xfId="7706" xr:uid="{00000000-0005-0000-0000-0000621E0000}"/>
    <cellStyle name="Comma 57 2 2 2 3" xfId="7707" xr:uid="{00000000-0005-0000-0000-0000631E0000}"/>
    <cellStyle name="Comma 57 2 2 2 3 2" xfId="7708" xr:uid="{00000000-0005-0000-0000-0000641E0000}"/>
    <cellStyle name="Comma 57 2 2 2 3 3" xfId="7709" xr:uid="{00000000-0005-0000-0000-0000651E0000}"/>
    <cellStyle name="Comma 57 2 2 2 3 4" xfId="7710" xr:uid="{00000000-0005-0000-0000-0000661E0000}"/>
    <cellStyle name="Comma 57 2 2 2 4" xfId="7711" xr:uid="{00000000-0005-0000-0000-0000671E0000}"/>
    <cellStyle name="Comma 57 2 2 2 5" xfId="7712" xr:uid="{00000000-0005-0000-0000-0000681E0000}"/>
    <cellStyle name="Comma 57 2 2 2 6" xfId="7713" xr:uid="{00000000-0005-0000-0000-0000691E0000}"/>
    <cellStyle name="Comma 57 2 2 3" xfId="7714" xr:uid="{00000000-0005-0000-0000-00006A1E0000}"/>
    <cellStyle name="Comma 57 2 2 3 2" xfId="7715" xr:uid="{00000000-0005-0000-0000-00006B1E0000}"/>
    <cellStyle name="Comma 57 2 2 3 2 2" xfId="7716" xr:uid="{00000000-0005-0000-0000-00006C1E0000}"/>
    <cellStyle name="Comma 57 2 2 3 2 2 2" xfId="7717" xr:uid="{00000000-0005-0000-0000-00006D1E0000}"/>
    <cellStyle name="Comma 57 2 2 3 2 2 3" xfId="7718" xr:uid="{00000000-0005-0000-0000-00006E1E0000}"/>
    <cellStyle name="Comma 57 2 2 3 2 2 4" xfId="7719" xr:uid="{00000000-0005-0000-0000-00006F1E0000}"/>
    <cellStyle name="Comma 57 2 2 3 2 3" xfId="7720" xr:uid="{00000000-0005-0000-0000-0000701E0000}"/>
    <cellStyle name="Comma 57 2 2 3 2 4" xfId="7721" xr:uid="{00000000-0005-0000-0000-0000711E0000}"/>
    <cellStyle name="Comma 57 2 2 3 2 5" xfId="7722" xr:uid="{00000000-0005-0000-0000-0000721E0000}"/>
    <cellStyle name="Comma 57 2 2 3 3" xfId="7723" xr:uid="{00000000-0005-0000-0000-0000731E0000}"/>
    <cellStyle name="Comma 57 2 2 3 3 2" xfId="7724" xr:uid="{00000000-0005-0000-0000-0000741E0000}"/>
    <cellStyle name="Comma 57 2 2 3 3 3" xfId="7725" xr:uid="{00000000-0005-0000-0000-0000751E0000}"/>
    <cellStyle name="Comma 57 2 2 3 3 4" xfId="7726" xr:uid="{00000000-0005-0000-0000-0000761E0000}"/>
    <cellStyle name="Comma 57 2 2 3 4" xfId="7727" xr:uid="{00000000-0005-0000-0000-0000771E0000}"/>
    <cellStyle name="Comma 57 2 2 3 5" xfId="7728" xr:uid="{00000000-0005-0000-0000-0000781E0000}"/>
    <cellStyle name="Comma 57 2 2 3 6" xfId="7729" xr:uid="{00000000-0005-0000-0000-0000791E0000}"/>
    <cellStyle name="Comma 57 2 2 4" xfId="7730" xr:uid="{00000000-0005-0000-0000-00007A1E0000}"/>
    <cellStyle name="Comma 57 2 2 4 2" xfId="7731" xr:uid="{00000000-0005-0000-0000-00007B1E0000}"/>
    <cellStyle name="Comma 57 2 2 4 2 2" xfId="7732" xr:uid="{00000000-0005-0000-0000-00007C1E0000}"/>
    <cellStyle name="Comma 57 2 2 4 2 3" xfId="7733" xr:uid="{00000000-0005-0000-0000-00007D1E0000}"/>
    <cellStyle name="Comma 57 2 2 4 2 4" xfId="7734" xr:uid="{00000000-0005-0000-0000-00007E1E0000}"/>
    <cellStyle name="Comma 57 2 2 4 3" xfId="7735" xr:uid="{00000000-0005-0000-0000-00007F1E0000}"/>
    <cellStyle name="Comma 57 2 2 4 4" xfId="7736" xr:uid="{00000000-0005-0000-0000-0000801E0000}"/>
    <cellStyle name="Comma 57 2 2 4 5" xfId="7737" xr:uid="{00000000-0005-0000-0000-0000811E0000}"/>
    <cellStyle name="Comma 57 2 2 5" xfId="7738" xr:uid="{00000000-0005-0000-0000-0000821E0000}"/>
    <cellStyle name="Comma 57 2 2 5 2" xfId="7739" xr:uid="{00000000-0005-0000-0000-0000831E0000}"/>
    <cellStyle name="Comma 57 2 2 5 3" xfId="7740" xr:uid="{00000000-0005-0000-0000-0000841E0000}"/>
    <cellStyle name="Comma 57 2 2 5 4" xfId="7741" xr:uid="{00000000-0005-0000-0000-0000851E0000}"/>
    <cellStyle name="Comma 57 2 2 6" xfId="7742" xr:uid="{00000000-0005-0000-0000-0000861E0000}"/>
    <cellStyle name="Comma 57 2 2 7" xfId="7743" xr:uid="{00000000-0005-0000-0000-0000871E0000}"/>
    <cellStyle name="Comma 57 2 2 8" xfId="7744" xr:uid="{00000000-0005-0000-0000-0000881E0000}"/>
    <cellStyle name="Comma 57 2 3" xfId="7745" xr:uid="{00000000-0005-0000-0000-0000891E0000}"/>
    <cellStyle name="Comma 57 2 3 2" xfId="7746" xr:uid="{00000000-0005-0000-0000-00008A1E0000}"/>
    <cellStyle name="Comma 57 2 3 2 2" xfId="7747" xr:uid="{00000000-0005-0000-0000-00008B1E0000}"/>
    <cellStyle name="Comma 57 2 3 2 2 2" xfId="7748" xr:uid="{00000000-0005-0000-0000-00008C1E0000}"/>
    <cellStyle name="Comma 57 2 3 2 2 2 2" xfId="7749" xr:uid="{00000000-0005-0000-0000-00008D1E0000}"/>
    <cellStyle name="Comma 57 2 3 2 2 2 3" xfId="7750" xr:uid="{00000000-0005-0000-0000-00008E1E0000}"/>
    <cellStyle name="Comma 57 2 3 2 2 2 4" xfId="7751" xr:uid="{00000000-0005-0000-0000-00008F1E0000}"/>
    <cellStyle name="Comma 57 2 3 2 2 3" xfId="7752" xr:uid="{00000000-0005-0000-0000-0000901E0000}"/>
    <cellStyle name="Comma 57 2 3 2 2 4" xfId="7753" xr:uid="{00000000-0005-0000-0000-0000911E0000}"/>
    <cellStyle name="Comma 57 2 3 2 2 5" xfId="7754" xr:uid="{00000000-0005-0000-0000-0000921E0000}"/>
    <cellStyle name="Comma 57 2 3 2 3" xfId="7755" xr:uid="{00000000-0005-0000-0000-0000931E0000}"/>
    <cellStyle name="Comma 57 2 3 2 3 2" xfId="7756" xr:uid="{00000000-0005-0000-0000-0000941E0000}"/>
    <cellStyle name="Comma 57 2 3 2 3 3" xfId="7757" xr:uid="{00000000-0005-0000-0000-0000951E0000}"/>
    <cellStyle name="Comma 57 2 3 2 3 4" xfId="7758" xr:uid="{00000000-0005-0000-0000-0000961E0000}"/>
    <cellStyle name="Comma 57 2 3 2 4" xfId="7759" xr:uid="{00000000-0005-0000-0000-0000971E0000}"/>
    <cellStyle name="Comma 57 2 3 2 5" xfId="7760" xr:uid="{00000000-0005-0000-0000-0000981E0000}"/>
    <cellStyle name="Comma 57 2 3 2 6" xfId="7761" xr:uid="{00000000-0005-0000-0000-0000991E0000}"/>
    <cellStyle name="Comma 57 2 3 3" xfId="7762" xr:uid="{00000000-0005-0000-0000-00009A1E0000}"/>
    <cellStyle name="Comma 57 2 3 3 2" xfId="7763" xr:uid="{00000000-0005-0000-0000-00009B1E0000}"/>
    <cellStyle name="Comma 57 2 3 3 2 2" xfId="7764" xr:uid="{00000000-0005-0000-0000-00009C1E0000}"/>
    <cellStyle name="Comma 57 2 3 3 2 2 2" xfId="7765" xr:uid="{00000000-0005-0000-0000-00009D1E0000}"/>
    <cellStyle name="Comma 57 2 3 3 2 2 3" xfId="7766" xr:uid="{00000000-0005-0000-0000-00009E1E0000}"/>
    <cellStyle name="Comma 57 2 3 3 2 2 4" xfId="7767" xr:uid="{00000000-0005-0000-0000-00009F1E0000}"/>
    <cellStyle name="Comma 57 2 3 3 2 3" xfId="7768" xr:uid="{00000000-0005-0000-0000-0000A01E0000}"/>
    <cellStyle name="Comma 57 2 3 3 2 4" xfId="7769" xr:uid="{00000000-0005-0000-0000-0000A11E0000}"/>
    <cellStyle name="Comma 57 2 3 3 2 5" xfId="7770" xr:uid="{00000000-0005-0000-0000-0000A21E0000}"/>
    <cellStyle name="Comma 57 2 3 3 3" xfId="7771" xr:uid="{00000000-0005-0000-0000-0000A31E0000}"/>
    <cellStyle name="Comma 57 2 3 3 3 2" xfId="7772" xr:uid="{00000000-0005-0000-0000-0000A41E0000}"/>
    <cellStyle name="Comma 57 2 3 3 3 3" xfId="7773" xr:uid="{00000000-0005-0000-0000-0000A51E0000}"/>
    <cellStyle name="Comma 57 2 3 3 3 4" xfId="7774" xr:uid="{00000000-0005-0000-0000-0000A61E0000}"/>
    <cellStyle name="Comma 57 2 3 3 4" xfId="7775" xr:uid="{00000000-0005-0000-0000-0000A71E0000}"/>
    <cellStyle name="Comma 57 2 3 3 5" xfId="7776" xr:uid="{00000000-0005-0000-0000-0000A81E0000}"/>
    <cellStyle name="Comma 57 2 3 3 6" xfId="7777" xr:uid="{00000000-0005-0000-0000-0000A91E0000}"/>
    <cellStyle name="Comma 57 2 3 4" xfId="7778" xr:uid="{00000000-0005-0000-0000-0000AA1E0000}"/>
    <cellStyle name="Comma 57 2 3 4 2" xfId="7779" xr:uid="{00000000-0005-0000-0000-0000AB1E0000}"/>
    <cellStyle name="Comma 57 2 3 4 2 2" xfId="7780" xr:uid="{00000000-0005-0000-0000-0000AC1E0000}"/>
    <cellStyle name="Comma 57 2 3 4 2 3" xfId="7781" xr:uid="{00000000-0005-0000-0000-0000AD1E0000}"/>
    <cellStyle name="Comma 57 2 3 4 2 4" xfId="7782" xr:uid="{00000000-0005-0000-0000-0000AE1E0000}"/>
    <cellStyle name="Comma 57 2 3 4 3" xfId="7783" xr:uid="{00000000-0005-0000-0000-0000AF1E0000}"/>
    <cellStyle name="Comma 57 2 3 4 4" xfId="7784" xr:uid="{00000000-0005-0000-0000-0000B01E0000}"/>
    <cellStyle name="Comma 57 2 3 4 5" xfId="7785" xr:uid="{00000000-0005-0000-0000-0000B11E0000}"/>
    <cellStyle name="Comma 57 2 3 5" xfId="7786" xr:uid="{00000000-0005-0000-0000-0000B21E0000}"/>
    <cellStyle name="Comma 57 2 3 5 2" xfId="7787" xr:uid="{00000000-0005-0000-0000-0000B31E0000}"/>
    <cellStyle name="Comma 57 2 3 5 3" xfId="7788" xr:uid="{00000000-0005-0000-0000-0000B41E0000}"/>
    <cellStyle name="Comma 57 2 3 5 4" xfId="7789" xr:uid="{00000000-0005-0000-0000-0000B51E0000}"/>
    <cellStyle name="Comma 57 2 3 6" xfId="7790" xr:uid="{00000000-0005-0000-0000-0000B61E0000}"/>
    <cellStyle name="Comma 57 2 3 7" xfId="7791" xr:uid="{00000000-0005-0000-0000-0000B71E0000}"/>
    <cellStyle name="Comma 57 2 3 8" xfId="7792" xr:uid="{00000000-0005-0000-0000-0000B81E0000}"/>
    <cellStyle name="Comma 57 2 4" xfId="7793" xr:uid="{00000000-0005-0000-0000-0000B91E0000}"/>
    <cellStyle name="Comma 57 2 4 2" xfId="7794" xr:uid="{00000000-0005-0000-0000-0000BA1E0000}"/>
    <cellStyle name="Comma 57 2 4 2 2" xfId="7795" xr:uid="{00000000-0005-0000-0000-0000BB1E0000}"/>
    <cellStyle name="Comma 57 2 4 2 2 2" xfId="7796" xr:uid="{00000000-0005-0000-0000-0000BC1E0000}"/>
    <cellStyle name="Comma 57 2 4 2 2 3" xfId="7797" xr:uid="{00000000-0005-0000-0000-0000BD1E0000}"/>
    <cellStyle name="Comma 57 2 4 2 2 4" xfId="7798" xr:uid="{00000000-0005-0000-0000-0000BE1E0000}"/>
    <cellStyle name="Comma 57 2 4 2 3" xfId="7799" xr:uid="{00000000-0005-0000-0000-0000BF1E0000}"/>
    <cellStyle name="Comma 57 2 4 2 4" xfId="7800" xr:uid="{00000000-0005-0000-0000-0000C01E0000}"/>
    <cellStyle name="Comma 57 2 4 2 5" xfId="7801" xr:uid="{00000000-0005-0000-0000-0000C11E0000}"/>
    <cellStyle name="Comma 57 2 4 3" xfId="7802" xr:uid="{00000000-0005-0000-0000-0000C21E0000}"/>
    <cellStyle name="Comma 57 2 4 3 2" xfId="7803" xr:uid="{00000000-0005-0000-0000-0000C31E0000}"/>
    <cellStyle name="Comma 57 2 4 3 3" xfId="7804" xr:uid="{00000000-0005-0000-0000-0000C41E0000}"/>
    <cellStyle name="Comma 57 2 4 3 4" xfId="7805" xr:uid="{00000000-0005-0000-0000-0000C51E0000}"/>
    <cellStyle name="Comma 57 2 4 4" xfId="7806" xr:uid="{00000000-0005-0000-0000-0000C61E0000}"/>
    <cellStyle name="Comma 57 2 4 5" xfId="7807" xr:uid="{00000000-0005-0000-0000-0000C71E0000}"/>
    <cellStyle name="Comma 57 2 4 6" xfId="7808" xr:uid="{00000000-0005-0000-0000-0000C81E0000}"/>
    <cellStyle name="Comma 57 2 5" xfId="7809" xr:uid="{00000000-0005-0000-0000-0000C91E0000}"/>
    <cellStyle name="Comma 57 2 5 2" xfId="7810" xr:uid="{00000000-0005-0000-0000-0000CA1E0000}"/>
    <cellStyle name="Comma 57 2 5 2 2" xfId="7811" xr:uid="{00000000-0005-0000-0000-0000CB1E0000}"/>
    <cellStyle name="Comma 57 2 5 2 2 2" xfId="7812" xr:uid="{00000000-0005-0000-0000-0000CC1E0000}"/>
    <cellStyle name="Comma 57 2 5 2 2 3" xfId="7813" xr:uid="{00000000-0005-0000-0000-0000CD1E0000}"/>
    <cellStyle name="Comma 57 2 5 2 2 4" xfId="7814" xr:uid="{00000000-0005-0000-0000-0000CE1E0000}"/>
    <cellStyle name="Comma 57 2 5 2 3" xfId="7815" xr:uid="{00000000-0005-0000-0000-0000CF1E0000}"/>
    <cellStyle name="Comma 57 2 5 2 4" xfId="7816" xr:uid="{00000000-0005-0000-0000-0000D01E0000}"/>
    <cellStyle name="Comma 57 2 5 2 5" xfId="7817" xr:uid="{00000000-0005-0000-0000-0000D11E0000}"/>
    <cellStyle name="Comma 57 2 5 3" xfId="7818" xr:uid="{00000000-0005-0000-0000-0000D21E0000}"/>
    <cellStyle name="Comma 57 2 5 3 2" xfId="7819" xr:uid="{00000000-0005-0000-0000-0000D31E0000}"/>
    <cellStyle name="Comma 57 2 5 3 3" xfId="7820" xr:uid="{00000000-0005-0000-0000-0000D41E0000}"/>
    <cellStyle name="Comma 57 2 5 3 4" xfId="7821" xr:uid="{00000000-0005-0000-0000-0000D51E0000}"/>
    <cellStyle name="Comma 57 2 5 4" xfId="7822" xr:uid="{00000000-0005-0000-0000-0000D61E0000}"/>
    <cellStyle name="Comma 57 2 5 5" xfId="7823" xr:uid="{00000000-0005-0000-0000-0000D71E0000}"/>
    <cellStyle name="Comma 57 2 5 6" xfId="7824" xr:uid="{00000000-0005-0000-0000-0000D81E0000}"/>
    <cellStyle name="Comma 57 2 6" xfId="7825" xr:uid="{00000000-0005-0000-0000-0000D91E0000}"/>
    <cellStyle name="Comma 57 2 6 2" xfId="7826" xr:uid="{00000000-0005-0000-0000-0000DA1E0000}"/>
    <cellStyle name="Comma 57 2 6 2 2" xfId="7827" xr:uid="{00000000-0005-0000-0000-0000DB1E0000}"/>
    <cellStyle name="Comma 57 2 6 2 3" xfId="7828" xr:uid="{00000000-0005-0000-0000-0000DC1E0000}"/>
    <cellStyle name="Comma 57 2 6 2 4" xfId="7829" xr:uid="{00000000-0005-0000-0000-0000DD1E0000}"/>
    <cellStyle name="Comma 57 2 6 3" xfId="7830" xr:uid="{00000000-0005-0000-0000-0000DE1E0000}"/>
    <cellStyle name="Comma 57 2 6 4" xfId="7831" xr:uid="{00000000-0005-0000-0000-0000DF1E0000}"/>
    <cellStyle name="Comma 57 2 6 5" xfId="7832" xr:uid="{00000000-0005-0000-0000-0000E01E0000}"/>
    <cellStyle name="Comma 57 2 7" xfId="7833" xr:uid="{00000000-0005-0000-0000-0000E11E0000}"/>
    <cellStyle name="Comma 57 2 7 2" xfId="7834" xr:uid="{00000000-0005-0000-0000-0000E21E0000}"/>
    <cellStyle name="Comma 57 2 7 3" xfId="7835" xr:uid="{00000000-0005-0000-0000-0000E31E0000}"/>
    <cellStyle name="Comma 57 2 7 4" xfId="7836" xr:uid="{00000000-0005-0000-0000-0000E41E0000}"/>
    <cellStyle name="Comma 57 2 8" xfId="7837" xr:uid="{00000000-0005-0000-0000-0000E51E0000}"/>
    <cellStyle name="Comma 57 2 9" xfId="7838" xr:uid="{00000000-0005-0000-0000-0000E61E0000}"/>
    <cellStyle name="Comma 57 3" xfId="7839" xr:uid="{00000000-0005-0000-0000-0000E71E0000}"/>
    <cellStyle name="Comma 57 3 10" xfId="7840" xr:uid="{00000000-0005-0000-0000-0000E81E0000}"/>
    <cellStyle name="Comma 57 3 2" xfId="7841" xr:uid="{00000000-0005-0000-0000-0000E91E0000}"/>
    <cellStyle name="Comma 57 3 2 2" xfId="7842" xr:uid="{00000000-0005-0000-0000-0000EA1E0000}"/>
    <cellStyle name="Comma 57 3 2 2 2" xfId="7843" xr:uid="{00000000-0005-0000-0000-0000EB1E0000}"/>
    <cellStyle name="Comma 57 3 2 2 2 2" xfId="7844" xr:uid="{00000000-0005-0000-0000-0000EC1E0000}"/>
    <cellStyle name="Comma 57 3 2 2 2 2 2" xfId="7845" xr:uid="{00000000-0005-0000-0000-0000ED1E0000}"/>
    <cellStyle name="Comma 57 3 2 2 2 2 3" xfId="7846" xr:uid="{00000000-0005-0000-0000-0000EE1E0000}"/>
    <cellStyle name="Comma 57 3 2 2 2 2 4" xfId="7847" xr:uid="{00000000-0005-0000-0000-0000EF1E0000}"/>
    <cellStyle name="Comma 57 3 2 2 2 3" xfId="7848" xr:uid="{00000000-0005-0000-0000-0000F01E0000}"/>
    <cellStyle name="Comma 57 3 2 2 2 4" xfId="7849" xr:uid="{00000000-0005-0000-0000-0000F11E0000}"/>
    <cellStyle name="Comma 57 3 2 2 2 5" xfId="7850" xr:uid="{00000000-0005-0000-0000-0000F21E0000}"/>
    <cellStyle name="Comma 57 3 2 2 3" xfId="7851" xr:uid="{00000000-0005-0000-0000-0000F31E0000}"/>
    <cellStyle name="Comma 57 3 2 2 3 2" xfId="7852" xr:uid="{00000000-0005-0000-0000-0000F41E0000}"/>
    <cellStyle name="Comma 57 3 2 2 3 3" xfId="7853" xr:uid="{00000000-0005-0000-0000-0000F51E0000}"/>
    <cellStyle name="Comma 57 3 2 2 3 4" xfId="7854" xr:uid="{00000000-0005-0000-0000-0000F61E0000}"/>
    <cellStyle name="Comma 57 3 2 2 4" xfId="7855" xr:uid="{00000000-0005-0000-0000-0000F71E0000}"/>
    <cellStyle name="Comma 57 3 2 2 5" xfId="7856" xr:uid="{00000000-0005-0000-0000-0000F81E0000}"/>
    <cellStyle name="Comma 57 3 2 2 6" xfId="7857" xr:uid="{00000000-0005-0000-0000-0000F91E0000}"/>
    <cellStyle name="Comma 57 3 2 3" xfId="7858" xr:uid="{00000000-0005-0000-0000-0000FA1E0000}"/>
    <cellStyle name="Comma 57 3 2 3 2" xfId="7859" xr:uid="{00000000-0005-0000-0000-0000FB1E0000}"/>
    <cellStyle name="Comma 57 3 2 3 2 2" xfId="7860" xr:uid="{00000000-0005-0000-0000-0000FC1E0000}"/>
    <cellStyle name="Comma 57 3 2 3 2 2 2" xfId="7861" xr:uid="{00000000-0005-0000-0000-0000FD1E0000}"/>
    <cellStyle name="Comma 57 3 2 3 2 2 3" xfId="7862" xr:uid="{00000000-0005-0000-0000-0000FE1E0000}"/>
    <cellStyle name="Comma 57 3 2 3 2 2 4" xfId="7863" xr:uid="{00000000-0005-0000-0000-0000FF1E0000}"/>
    <cellStyle name="Comma 57 3 2 3 2 3" xfId="7864" xr:uid="{00000000-0005-0000-0000-0000001F0000}"/>
    <cellStyle name="Comma 57 3 2 3 2 4" xfId="7865" xr:uid="{00000000-0005-0000-0000-0000011F0000}"/>
    <cellStyle name="Comma 57 3 2 3 2 5" xfId="7866" xr:uid="{00000000-0005-0000-0000-0000021F0000}"/>
    <cellStyle name="Comma 57 3 2 3 3" xfId="7867" xr:uid="{00000000-0005-0000-0000-0000031F0000}"/>
    <cellStyle name="Comma 57 3 2 3 3 2" xfId="7868" xr:uid="{00000000-0005-0000-0000-0000041F0000}"/>
    <cellStyle name="Comma 57 3 2 3 3 3" xfId="7869" xr:uid="{00000000-0005-0000-0000-0000051F0000}"/>
    <cellStyle name="Comma 57 3 2 3 3 4" xfId="7870" xr:uid="{00000000-0005-0000-0000-0000061F0000}"/>
    <cellStyle name="Comma 57 3 2 3 4" xfId="7871" xr:uid="{00000000-0005-0000-0000-0000071F0000}"/>
    <cellStyle name="Comma 57 3 2 3 5" xfId="7872" xr:uid="{00000000-0005-0000-0000-0000081F0000}"/>
    <cellStyle name="Comma 57 3 2 3 6" xfId="7873" xr:uid="{00000000-0005-0000-0000-0000091F0000}"/>
    <cellStyle name="Comma 57 3 2 4" xfId="7874" xr:uid="{00000000-0005-0000-0000-00000A1F0000}"/>
    <cellStyle name="Comma 57 3 2 4 2" xfId="7875" xr:uid="{00000000-0005-0000-0000-00000B1F0000}"/>
    <cellStyle name="Comma 57 3 2 4 2 2" xfId="7876" xr:uid="{00000000-0005-0000-0000-00000C1F0000}"/>
    <cellStyle name="Comma 57 3 2 4 2 3" xfId="7877" xr:uid="{00000000-0005-0000-0000-00000D1F0000}"/>
    <cellStyle name="Comma 57 3 2 4 2 4" xfId="7878" xr:uid="{00000000-0005-0000-0000-00000E1F0000}"/>
    <cellStyle name="Comma 57 3 2 4 3" xfId="7879" xr:uid="{00000000-0005-0000-0000-00000F1F0000}"/>
    <cellStyle name="Comma 57 3 2 4 4" xfId="7880" xr:uid="{00000000-0005-0000-0000-0000101F0000}"/>
    <cellStyle name="Comma 57 3 2 4 5" xfId="7881" xr:uid="{00000000-0005-0000-0000-0000111F0000}"/>
    <cellStyle name="Comma 57 3 2 5" xfId="7882" xr:uid="{00000000-0005-0000-0000-0000121F0000}"/>
    <cellStyle name="Comma 57 3 2 5 2" xfId="7883" xr:uid="{00000000-0005-0000-0000-0000131F0000}"/>
    <cellStyle name="Comma 57 3 2 5 3" xfId="7884" xr:uid="{00000000-0005-0000-0000-0000141F0000}"/>
    <cellStyle name="Comma 57 3 2 5 4" xfId="7885" xr:uid="{00000000-0005-0000-0000-0000151F0000}"/>
    <cellStyle name="Comma 57 3 2 6" xfId="7886" xr:uid="{00000000-0005-0000-0000-0000161F0000}"/>
    <cellStyle name="Comma 57 3 2 7" xfId="7887" xr:uid="{00000000-0005-0000-0000-0000171F0000}"/>
    <cellStyle name="Comma 57 3 2 8" xfId="7888" xr:uid="{00000000-0005-0000-0000-0000181F0000}"/>
    <cellStyle name="Comma 57 3 3" xfId="7889" xr:uid="{00000000-0005-0000-0000-0000191F0000}"/>
    <cellStyle name="Comma 57 3 3 2" xfId="7890" xr:uid="{00000000-0005-0000-0000-00001A1F0000}"/>
    <cellStyle name="Comma 57 3 3 2 2" xfId="7891" xr:uid="{00000000-0005-0000-0000-00001B1F0000}"/>
    <cellStyle name="Comma 57 3 3 2 2 2" xfId="7892" xr:uid="{00000000-0005-0000-0000-00001C1F0000}"/>
    <cellStyle name="Comma 57 3 3 2 2 2 2" xfId="7893" xr:uid="{00000000-0005-0000-0000-00001D1F0000}"/>
    <cellStyle name="Comma 57 3 3 2 2 2 3" xfId="7894" xr:uid="{00000000-0005-0000-0000-00001E1F0000}"/>
    <cellStyle name="Comma 57 3 3 2 2 2 4" xfId="7895" xr:uid="{00000000-0005-0000-0000-00001F1F0000}"/>
    <cellStyle name="Comma 57 3 3 2 2 3" xfId="7896" xr:uid="{00000000-0005-0000-0000-0000201F0000}"/>
    <cellStyle name="Comma 57 3 3 2 2 4" xfId="7897" xr:uid="{00000000-0005-0000-0000-0000211F0000}"/>
    <cellStyle name="Comma 57 3 3 2 2 5" xfId="7898" xr:uid="{00000000-0005-0000-0000-0000221F0000}"/>
    <cellStyle name="Comma 57 3 3 2 3" xfId="7899" xr:uid="{00000000-0005-0000-0000-0000231F0000}"/>
    <cellStyle name="Comma 57 3 3 2 3 2" xfId="7900" xr:uid="{00000000-0005-0000-0000-0000241F0000}"/>
    <cellStyle name="Comma 57 3 3 2 3 3" xfId="7901" xr:uid="{00000000-0005-0000-0000-0000251F0000}"/>
    <cellStyle name="Comma 57 3 3 2 3 4" xfId="7902" xr:uid="{00000000-0005-0000-0000-0000261F0000}"/>
    <cellStyle name="Comma 57 3 3 2 4" xfId="7903" xr:uid="{00000000-0005-0000-0000-0000271F0000}"/>
    <cellStyle name="Comma 57 3 3 2 5" xfId="7904" xr:uid="{00000000-0005-0000-0000-0000281F0000}"/>
    <cellStyle name="Comma 57 3 3 2 6" xfId="7905" xr:uid="{00000000-0005-0000-0000-0000291F0000}"/>
    <cellStyle name="Comma 57 3 3 3" xfId="7906" xr:uid="{00000000-0005-0000-0000-00002A1F0000}"/>
    <cellStyle name="Comma 57 3 3 3 2" xfId="7907" xr:uid="{00000000-0005-0000-0000-00002B1F0000}"/>
    <cellStyle name="Comma 57 3 3 3 2 2" xfId="7908" xr:uid="{00000000-0005-0000-0000-00002C1F0000}"/>
    <cellStyle name="Comma 57 3 3 3 2 2 2" xfId="7909" xr:uid="{00000000-0005-0000-0000-00002D1F0000}"/>
    <cellStyle name="Comma 57 3 3 3 2 2 3" xfId="7910" xr:uid="{00000000-0005-0000-0000-00002E1F0000}"/>
    <cellStyle name="Comma 57 3 3 3 2 2 4" xfId="7911" xr:uid="{00000000-0005-0000-0000-00002F1F0000}"/>
    <cellStyle name="Comma 57 3 3 3 2 3" xfId="7912" xr:uid="{00000000-0005-0000-0000-0000301F0000}"/>
    <cellStyle name="Comma 57 3 3 3 2 4" xfId="7913" xr:uid="{00000000-0005-0000-0000-0000311F0000}"/>
    <cellStyle name="Comma 57 3 3 3 2 5" xfId="7914" xr:uid="{00000000-0005-0000-0000-0000321F0000}"/>
    <cellStyle name="Comma 57 3 3 3 3" xfId="7915" xr:uid="{00000000-0005-0000-0000-0000331F0000}"/>
    <cellStyle name="Comma 57 3 3 3 3 2" xfId="7916" xr:uid="{00000000-0005-0000-0000-0000341F0000}"/>
    <cellStyle name="Comma 57 3 3 3 3 3" xfId="7917" xr:uid="{00000000-0005-0000-0000-0000351F0000}"/>
    <cellStyle name="Comma 57 3 3 3 3 4" xfId="7918" xr:uid="{00000000-0005-0000-0000-0000361F0000}"/>
    <cellStyle name="Comma 57 3 3 3 4" xfId="7919" xr:uid="{00000000-0005-0000-0000-0000371F0000}"/>
    <cellStyle name="Comma 57 3 3 3 5" xfId="7920" xr:uid="{00000000-0005-0000-0000-0000381F0000}"/>
    <cellStyle name="Comma 57 3 3 3 6" xfId="7921" xr:uid="{00000000-0005-0000-0000-0000391F0000}"/>
    <cellStyle name="Comma 57 3 3 4" xfId="7922" xr:uid="{00000000-0005-0000-0000-00003A1F0000}"/>
    <cellStyle name="Comma 57 3 3 4 2" xfId="7923" xr:uid="{00000000-0005-0000-0000-00003B1F0000}"/>
    <cellStyle name="Comma 57 3 3 4 2 2" xfId="7924" xr:uid="{00000000-0005-0000-0000-00003C1F0000}"/>
    <cellStyle name="Comma 57 3 3 4 2 3" xfId="7925" xr:uid="{00000000-0005-0000-0000-00003D1F0000}"/>
    <cellStyle name="Comma 57 3 3 4 2 4" xfId="7926" xr:uid="{00000000-0005-0000-0000-00003E1F0000}"/>
    <cellStyle name="Comma 57 3 3 4 3" xfId="7927" xr:uid="{00000000-0005-0000-0000-00003F1F0000}"/>
    <cellStyle name="Comma 57 3 3 4 4" xfId="7928" xr:uid="{00000000-0005-0000-0000-0000401F0000}"/>
    <cellStyle name="Comma 57 3 3 4 5" xfId="7929" xr:uid="{00000000-0005-0000-0000-0000411F0000}"/>
    <cellStyle name="Comma 57 3 3 5" xfId="7930" xr:uid="{00000000-0005-0000-0000-0000421F0000}"/>
    <cellStyle name="Comma 57 3 3 5 2" xfId="7931" xr:uid="{00000000-0005-0000-0000-0000431F0000}"/>
    <cellStyle name="Comma 57 3 3 5 3" xfId="7932" xr:uid="{00000000-0005-0000-0000-0000441F0000}"/>
    <cellStyle name="Comma 57 3 3 5 4" xfId="7933" xr:uid="{00000000-0005-0000-0000-0000451F0000}"/>
    <cellStyle name="Comma 57 3 3 6" xfId="7934" xr:uid="{00000000-0005-0000-0000-0000461F0000}"/>
    <cellStyle name="Comma 57 3 3 7" xfId="7935" xr:uid="{00000000-0005-0000-0000-0000471F0000}"/>
    <cellStyle name="Comma 57 3 3 8" xfId="7936" xr:uid="{00000000-0005-0000-0000-0000481F0000}"/>
    <cellStyle name="Comma 57 3 4" xfId="7937" xr:uid="{00000000-0005-0000-0000-0000491F0000}"/>
    <cellStyle name="Comma 57 3 4 2" xfId="7938" xr:uid="{00000000-0005-0000-0000-00004A1F0000}"/>
    <cellStyle name="Comma 57 3 4 2 2" xfId="7939" xr:uid="{00000000-0005-0000-0000-00004B1F0000}"/>
    <cellStyle name="Comma 57 3 4 2 2 2" xfId="7940" xr:uid="{00000000-0005-0000-0000-00004C1F0000}"/>
    <cellStyle name="Comma 57 3 4 2 2 3" xfId="7941" xr:uid="{00000000-0005-0000-0000-00004D1F0000}"/>
    <cellStyle name="Comma 57 3 4 2 2 4" xfId="7942" xr:uid="{00000000-0005-0000-0000-00004E1F0000}"/>
    <cellStyle name="Comma 57 3 4 2 3" xfId="7943" xr:uid="{00000000-0005-0000-0000-00004F1F0000}"/>
    <cellStyle name="Comma 57 3 4 2 4" xfId="7944" xr:uid="{00000000-0005-0000-0000-0000501F0000}"/>
    <cellStyle name="Comma 57 3 4 2 5" xfId="7945" xr:uid="{00000000-0005-0000-0000-0000511F0000}"/>
    <cellStyle name="Comma 57 3 4 3" xfId="7946" xr:uid="{00000000-0005-0000-0000-0000521F0000}"/>
    <cellStyle name="Comma 57 3 4 3 2" xfId="7947" xr:uid="{00000000-0005-0000-0000-0000531F0000}"/>
    <cellStyle name="Comma 57 3 4 3 3" xfId="7948" xr:uid="{00000000-0005-0000-0000-0000541F0000}"/>
    <cellStyle name="Comma 57 3 4 3 4" xfId="7949" xr:uid="{00000000-0005-0000-0000-0000551F0000}"/>
    <cellStyle name="Comma 57 3 4 4" xfId="7950" xr:uid="{00000000-0005-0000-0000-0000561F0000}"/>
    <cellStyle name="Comma 57 3 4 5" xfId="7951" xr:uid="{00000000-0005-0000-0000-0000571F0000}"/>
    <cellStyle name="Comma 57 3 4 6" xfId="7952" xr:uid="{00000000-0005-0000-0000-0000581F0000}"/>
    <cellStyle name="Comma 57 3 5" xfId="7953" xr:uid="{00000000-0005-0000-0000-0000591F0000}"/>
    <cellStyle name="Comma 57 3 5 2" xfId="7954" xr:uid="{00000000-0005-0000-0000-00005A1F0000}"/>
    <cellStyle name="Comma 57 3 5 2 2" xfId="7955" xr:uid="{00000000-0005-0000-0000-00005B1F0000}"/>
    <cellStyle name="Comma 57 3 5 2 2 2" xfId="7956" xr:uid="{00000000-0005-0000-0000-00005C1F0000}"/>
    <cellStyle name="Comma 57 3 5 2 2 3" xfId="7957" xr:uid="{00000000-0005-0000-0000-00005D1F0000}"/>
    <cellStyle name="Comma 57 3 5 2 2 4" xfId="7958" xr:uid="{00000000-0005-0000-0000-00005E1F0000}"/>
    <cellStyle name="Comma 57 3 5 2 3" xfId="7959" xr:uid="{00000000-0005-0000-0000-00005F1F0000}"/>
    <cellStyle name="Comma 57 3 5 2 4" xfId="7960" xr:uid="{00000000-0005-0000-0000-0000601F0000}"/>
    <cellStyle name="Comma 57 3 5 2 5" xfId="7961" xr:uid="{00000000-0005-0000-0000-0000611F0000}"/>
    <cellStyle name="Comma 57 3 5 3" xfId="7962" xr:uid="{00000000-0005-0000-0000-0000621F0000}"/>
    <cellStyle name="Comma 57 3 5 3 2" xfId="7963" xr:uid="{00000000-0005-0000-0000-0000631F0000}"/>
    <cellStyle name="Comma 57 3 5 3 3" xfId="7964" xr:uid="{00000000-0005-0000-0000-0000641F0000}"/>
    <cellStyle name="Comma 57 3 5 3 4" xfId="7965" xr:uid="{00000000-0005-0000-0000-0000651F0000}"/>
    <cellStyle name="Comma 57 3 5 4" xfId="7966" xr:uid="{00000000-0005-0000-0000-0000661F0000}"/>
    <cellStyle name="Comma 57 3 5 5" xfId="7967" xr:uid="{00000000-0005-0000-0000-0000671F0000}"/>
    <cellStyle name="Comma 57 3 5 6" xfId="7968" xr:uid="{00000000-0005-0000-0000-0000681F0000}"/>
    <cellStyle name="Comma 57 3 6" xfId="7969" xr:uid="{00000000-0005-0000-0000-0000691F0000}"/>
    <cellStyle name="Comma 57 3 6 2" xfId="7970" xr:uid="{00000000-0005-0000-0000-00006A1F0000}"/>
    <cellStyle name="Comma 57 3 6 2 2" xfId="7971" xr:uid="{00000000-0005-0000-0000-00006B1F0000}"/>
    <cellStyle name="Comma 57 3 6 2 3" xfId="7972" xr:uid="{00000000-0005-0000-0000-00006C1F0000}"/>
    <cellStyle name="Comma 57 3 6 2 4" xfId="7973" xr:uid="{00000000-0005-0000-0000-00006D1F0000}"/>
    <cellStyle name="Comma 57 3 6 3" xfId="7974" xr:uid="{00000000-0005-0000-0000-00006E1F0000}"/>
    <cellStyle name="Comma 57 3 6 4" xfId="7975" xr:uid="{00000000-0005-0000-0000-00006F1F0000}"/>
    <cellStyle name="Comma 57 3 6 5" xfId="7976" xr:uid="{00000000-0005-0000-0000-0000701F0000}"/>
    <cellStyle name="Comma 57 3 7" xfId="7977" xr:uid="{00000000-0005-0000-0000-0000711F0000}"/>
    <cellStyle name="Comma 57 3 7 2" xfId="7978" xr:uid="{00000000-0005-0000-0000-0000721F0000}"/>
    <cellStyle name="Comma 57 3 7 3" xfId="7979" xr:uid="{00000000-0005-0000-0000-0000731F0000}"/>
    <cellStyle name="Comma 57 3 7 4" xfId="7980" xr:uid="{00000000-0005-0000-0000-0000741F0000}"/>
    <cellStyle name="Comma 57 3 8" xfId="7981" xr:uid="{00000000-0005-0000-0000-0000751F0000}"/>
    <cellStyle name="Comma 57 3 9" xfId="7982" xr:uid="{00000000-0005-0000-0000-0000761F0000}"/>
    <cellStyle name="Comma 57 4" xfId="7983" xr:uid="{00000000-0005-0000-0000-0000771F0000}"/>
    <cellStyle name="Comma 57 4 2" xfId="7984" xr:uid="{00000000-0005-0000-0000-0000781F0000}"/>
    <cellStyle name="Comma 57 4 2 2" xfId="7985" xr:uid="{00000000-0005-0000-0000-0000791F0000}"/>
    <cellStyle name="Comma 57 4 2 2 2" xfId="7986" xr:uid="{00000000-0005-0000-0000-00007A1F0000}"/>
    <cellStyle name="Comma 57 4 2 2 2 2" xfId="7987" xr:uid="{00000000-0005-0000-0000-00007B1F0000}"/>
    <cellStyle name="Comma 57 4 2 2 2 3" xfId="7988" xr:uid="{00000000-0005-0000-0000-00007C1F0000}"/>
    <cellStyle name="Comma 57 4 2 2 2 4" xfId="7989" xr:uid="{00000000-0005-0000-0000-00007D1F0000}"/>
    <cellStyle name="Comma 57 4 2 2 3" xfId="7990" xr:uid="{00000000-0005-0000-0000-00007E1F0000}"/>
    <cellStyle name="Comma 57 4 2 2 4" xfId="7991" xr:uid="{00000000-0005-0000-0000-00007F1F0000}"/>
    <cellStyle name="Comma 57 4 2 2 5" xfId="7992" xr:uid="{00000000-0005-0000-0000-0000801F0000}"/>
    <cellStyle name="Comma 57 4 2 3" xfId="7993" xr:uid="{00000000-0005-0000-0000-0000811F0000}"/>
    <cellStyle name="Comma 57 4 2 3 2" xfId="7994" xr:uid="{00000000-0005-0000-0000-0000821F0000}"/>
    <cellStyle name="Comma 57 4 2 3 3" xfId="7995" xr:uid="{00000000-0005-0000-0000-0000831F0000}"/>
    <cellStyle name="Comma 57 4 2 3 4" xfId="7996" xr:uid="{00000000-0005-0000-0000-0000841F0000}"/>
    <cellStyle name="Comma 57 4 2 4" xfId="7997" xr:uid="{00000000-0005-0000-0000-0000851F0000}"/>
    <cellStyle name="Comma 57 4 2 5" xfId="7998" xr:uid="{00000000-0005-0000-0000-0000861F0000}"/>
    <cellStyle name="Comma 57 4 2 6" xfId="7999" xr:uid="{00000000-0005-0000-0000-0000871F0000}"/>
    <cellStyle name="Comma 57 4 3" xfId="8000" xr:uid="{00000000-0005-0000-0000-0000881F0000}"/>
    <cellStyle name="Comma 57 4 3 2" xfId="8001" xr:uid="{00000000-0005-0000-0000-0000891F0000}"/>
    <cellStyle name="Comma 57 4 3 2 2" xfId="8002" xr:uid="{00000000-0005-0000-0000-00008A1F0000}"/>
    <cellStyle name="Comma 57 4 3 2 2 2" xfId="8003" xr:uid="{00000000-0005-0000-0000-00008B1F0000}"/>
    <cellStyle name="Comma 57 4 3 2 2 3" xfId="8004" xr:uid="{00000000-0005-0000-0000-00008C1F0000}"/>
    <cellStyle name="Comma 57 4 3 2 2 4" xfId="8005" xr:uid="{00000000-0005-0000-0000-00008D1F0000}"/>
    <cellStyle name="Comma 57 4 3 2 3" xfId="8006" xr:uid="{00000000-0005-0000-0000-00008E1F0000}"/>
    <cellStyle name="Comma 57 4 3 2 4" xfId="8007" xr:uid="{00000000-0005-0000-0000-00008F1F0000}"/>
    <cellStyle name="Comma 57 4 3 2 5" xfId="8008" xr:uid="{00000000-0005-0000-0000-0000901F0000}"/>
    <cellStyle name="Comma 57 4 3 3" xfId="8009" xr:uid="{00000000-0005-0000-0000-0000911F0000}"/>
    <cellStyle name="Comma 57 4 3 3 2" xfId="8010" xr:uid="{00000000-0005-0000-0000-0000921F0000}"/>
    <cellStyle name="Comma 57 4 3 3 3" xfId="8011" xr:uid="{00000000-0005-0000-0000-0000931F0000}"/>
    <cellStyle name="Comma 57 4 3 3 4" xfId="8012" xr:uid="{00000000-0005-0000-0000-0000941F0000}"/>
    <cellStyle name="Comma 57 4 3 4" xfId="8013" xr:uid="{00000000-0005-0000-0000-0000951F0000}"/>
    <cellStyle name="Comma 57 4 3 5" xfId="8014" xr:uid="{00000000-0005-0000-0000-0000961F0000}"/>
    <cellStyle name="Comma 57 4 3 6" xfId="8015" xr:uid="{00000000-0005-0000-0000-0000971F0000}"/>
    <cellStyle name="Comma 57 4 4" xfId="8016" xr:uid="{00000000-0005-0000-0000-0000981F0000}"/>
    <cellStyle name="Comma 57 4 4 2" xfId="8017" xr:uid="{00000000-0005-0000-0000-0000991F0000}"/>
    <cellStyle name="Comma 57 4 4 2 2" xfId="8018" xr:uid="{00000000-0005-0000-0000-00009A1F0000}"/>
    <cellStyle name="Comma 57 4 4 2 3" xfId="8019" xr:uid="{00000000-0005-0000-0000-00009B1F0000}"/>
    <cellStyle name="Comma 57 4 4 2 4" xfId="8020" xr:uid="{00000000-0005-0000-0000-00009C1F0000}"/>
    <cellStyle name="Comma 57 4 4 3" xfId="8021" xr:uid="{00000000-0005-0000-0000-00009D1F0000}"/>
    <cellStyle name="Comma 57 4 4 4" xfId="8022" xr:uid="{00000000-0005-0000-0000-00009E1F0000}"/>
    <cellStyle name="Comma 57 4 4 5" xfId="8023" xr:uid="{00000000-0005-0000-0000-00009F1F0000}"/>
    <cellStyle name="Comma 57 4 5" xfId="8024" xr:uid="{00000000-0005-0000-0000-0000A01F0000}"/>
    <cellStyle name="Comma 57 4 5 2" xfId="8025" xr:uid="{00000000-0005-0000-0000-0000A11F0000}"/>
    <cellStyle name="Comma 57 4 5 3" xfId="8026" xr:uid="{00000000-0005-0000-0000-0000A21F0000}"/>
    <cellStyle name="Comma 57 4 5 4" xfId="8027" xr:uid="{00000000-0005-0000-0000-0000A31F0000}"/>
    <cellStyle name="Comma 57 4 6" xfId="8028" xr:uid="{00000000-0005-0000-0000-0000A41F0000}"/>
    <cellStyle name="Comma 57 4 7" xfId="8029" xr:uid="{00000000-0005-0000-0000-0000A51F0000}"/>
    <cellStyle name="Comma 57 4 8" xfId="8030" xr:uid="{00000000-0005-0000-0000-0000A61F0000}"/>
    <cellStyle name="Comma 57 5" xfId="8031" xr:uid="{00000000-0005-0000-0000-0000A71F0000}"/>
    <cellStyle name="Comma 57 5 2" xfId="8032" xr:uid="{00000000-0005-0000-0000-0000A81F0000}"/>
    <cellStyle name="Comma 57 5 2 2" xfId="8033" xr:uid="{00000000-0005-0000-0000-0000A91F0000}"/>
    <cellStyle name="Comma 57 5 2 2 2" xfId="8034" xr:uid="{00000000-0005-0000-0000-0000AA1F0000}"/>
    <cellStyle name="Comma 57 5 2 2 2 2" xfId="8035" xr:uid="{00000000-0005-0000-0000-0000AB1F0000}"/>
    <cellStyle name="Comma 57 5 2 2 2 3" xfId="8036" xr:uid="{00000000-0005-0000-0000-0000AC1F0000}"/>
    <cellStyle name="Comma 57 5 2 2 2 4" xfId="8037" xr:uid="{00000000-0005-0000-0000-0000AD1F0000}"/>
    <cellStyle name="Comma 57 5 2 2 3" xfId="8038" xr:uid="{00000000-0005-0000-0000-0000AE1F0000}"/>
    <cellStyle name="Comma 57 5 2 2 4" xfId="8039" xr:uid="{00000000-0005-0000-0000-0000AF1F0000}"/>
    <cellStyle name="Comma 57 5 2 2 5" xfId="8040" xr:uid="{00000000-0005-0000-0000-0000B01F0000}"/>
    <cellStyle name="Comma 57 5 2 3" xfId="8041" xr:uid="{00000000-0005-0000-0000-0000B11F0000}"/>
    <cellStyle name="Comma 57 5 2 3 2" xfId="8042" xr:uid="{00000000-0005-0000-0000-0000B21F0000}"/>
    <cellStyle name="Comma 57 5 2 3 3" xfId="8043" xr:uid="{00000000-0005-0000-0000-0000B31F0000}"/>
    <cellStyle name="Comma 57 5 2 3 4" xfId="8044" xr:uid="{00000000-0005-0000-0000-0000B41F0000}"/>
    <cellStyle name="Comma 57 5 2 4" xfId="8045" xr:uid="{00000000-0005-0000-0000-0000B51F0000}"/>
    <cellStyle name="Comma 57 5 2 5" xfId="8046" xr:uid="{00000000-0005-0000-0000-0000B61F0000}"/>
    <cellStyle name="Comma 57 5 2 6" xfId="8047" xr:uid="{00000000-0005-0000-0000-0000B71F0000}"/>
    <cellStyle name="Comma 57 5 3" xfId="8048" xr:uid="{00000000-0005-0000-0000-0000B81F0000}"/>
    <cellStyle name="Comma 57 5 3 2" xfId="8049" xr:uid="{00000000-0005-0000-0000-0000B91F0000}"/>
    <cellStyle name="Comma 57 5 3 2 2" xfId="8050" xr:uid="{00000000-0005-0000-0000-0000BA1F0000}"/>
    <cellStyle name="Comma 57 5 3 2 2 2" xfId="8051" xr:uid="{00000000-0005-0000-0000-0000BB1F0000}"/>
    <cellStyle name="Comma 57 5 3 2 2 3" xfId="8052" xr:uid="{00000000-0005-0000-0000-0000BC1F0000}"/>
    <cellStyle name="Comma 57 5 3 2 2 4" xfId="8053" xr:uid="{00000000-0005-0000-0000-0000BD1F0000}"/>
    <cellStyle name="Comma 57 5 3 2 3" xfId="8054" xr:uid="{00000000-0005-0000-0000-0000BE1F0000}"/>
    <cellStyle name="Comma 57 5 3 2 4" xfId="8055" xr:uid="{00000000-0005-0000-0000-0000BF1F0000}"/>
    <cellStyle name="Comma 57 5 3 2 5" xfId="8056" xr:uid="{00000000-0005-0000-0000-0000C01F0000}"/>
    <cellStyle name="Comma 57 5 3 3" xfId="8057" xr:uid="{00000000-0005-0000-0000-0000C11F0000}"/>
    <cellStyle name="Comma 57 5 3 3 2" xfId="8058" xr:uid="{00000000-0005-0000-0000-0000C21F0000}"/>
    <cellStyle name="Comma 57 5 3 3 3" xfId="8059" xr:uid="{00000000-0005-0000-0000-0000C31F0000}"/>
    <cellStyle name="Comma 57 5 3 3 4" xfId="8060" xr:uid="{00000000-0005-0000-0000-0000C41F0000}"/>
    <cellStyle name="Comma 57 5 3 4" xfId="8061" xr:uid="{00000000-0005-0000-0000-0000C51F0000}"/>
    <cellStyle name="Comma 57 5 3 5" xfId="8062" xr:uid="{00000000-0005-0000-0000-0000C61F0000}"/>
    <cellStyle name="Comma 57 5 3 6" xfId="8063" xr:uid="{00000000-0005-0000-0000-0000C71F0000}"/>
    <cellStyle name="Comma 57 5 4" xfId="8064" xr:uid="{00000000-0005-0000-0000-0000C81F0000}"/>
    <cellStyle name="Comma 57 5 4 2" xfId="8065" xr:uid="{00000000-0005-0000-0000-0000C91F0000}"/>
    <cellStyle name="Comma 57 5 4 2 2" xfId="8066" xr:uid="{00000000-0005-0000-0000-0000CA1F0000}"/>
    <cellStyle name="Comma 57 5 4 2 3" xfId="8067" xr:uid="{00000000-0005-0000-0000-0000CB1F0000}"/>
    <cellStyle name="Comma 57 5 4 2 4" xfId="8068" xr:uid="{00000000-0005-0000-0000-0000CC1F0000}"/>
    <cellStyle name="Comma 57 5 4 3" xfId="8069" xr:uid="{00000000-0005-0000-0000-0000CD1F0000}"/>
    <cellStyle name="Comma 57 5 4 4" xfId="8070" xr:uid="{00000000-0005-0000-0000-0000CE1F0000}"/>
    <cellStyle name="Comma 57 5 4 5" xfId="8071" xr:uid="{00000000-0005-0000-0000-0000CF1F0000}"/>
    <cellStyle name="Comma 57 5 5" xfId="8072" xr:uid="{00000000-0005-0000-0000-0000D01F0000}"/>
    <cellStyle name="Comma 57 5 5 2" xfId="8073" xr:uid="{00000000-0005-0000-0000-0000D11F0000}"/>
    <cellStyle name="Comma 57 5 5 3" xfId="8074" xr:uid="{00000000-0005-0000-0000-0000D21F0000}"/>
    <cellStyle name="Comma 57 5 5 4" xfId="8075" xr:uid="{00000000-0005-0000-0000-0000D31F0000}"/>
    <cellStyle name="Comma 57 5 6" xfId="8076" xr:uid="{00000000-0005-0000-0000-0000D41F0000}"/>
    <cellStyle name="Comma 57 5 7" xfId="8077" xr:uid="{00000000-0005-0000-0000-0000D51F0000}"/>
    <cellStyle name="Comma 57 5 8" xfId="8078" xr:uid="{00000000-0005-0000-0000-0000D61F0000}"/>
    <cellStyle name="Comma 57 6" xfId="8079" xr:uid="{00000000-0005-0000-0000-0000D71F0000}"/>
    <cellStyle name="Comma 57 6 2" xfId="8080" xr:uid="{00000000-0005-0000-0000-0000D81F0000}"/>
    <cellStyle name="Comma 57 6 2 2" xfId="8081" xr:uid="{00000000-0005-0000-0000-0000D91F0000}"/>
    <cellStyle name="Comma 57 6 2 2 2" xfId="8082" xr:uid="{00000000-0005-0000-0000-0000DA1F0000}"/>
    <cellStyle name="Comma 57 6 2 2 3" xfId="8083" xr:uid="{00000000-0005-0000-0000-0000DB1F0000}"/>
    <cellStyle name="Comma 57 6 2 2 4" xfId="8084" xr:uid="{00000000-0005-0000-0000-0000DC1F0000}"/>
    <cellStyle name="Comma 57 6 2 3" xfId="8085" xr:uid="{00000000-0005-0000-0000-0000DD1F0000}"/>
    <cellStyle name="Comma 57 6 2 4" xfId="8086" xr:uid="{00000000-0005-0000-0000-0000DE1F0000}"/>
    <cellStyle name="Comma 57 6 2 5" xfId="8087" xr:uid="{00000000-0005-0000-0000-0000DF1F0000}"/>
    <cellStyle name="Comma 57 6 3" xfId="8088" xr:uid="{00000000-0005-0000-0000-0000E01F0000}"/>
    <cellStyle name="Comma 57 6 3 2" xfId="8089" xr:uid="{00000000-0005-0000-0000-0000E11F0000}"/>
    <cellStyle name="Comma 57 6 3 3" xfId="8090" xr:uid="{00000000-0005-0000-0000-0000E21F0000}"/>
    <cellStyle name="Comma 57 6 3 4" xfId="8091" xr:uid="{00000000-0005-0000-0000-0000E31F0000}"/>
    <cellStyle name="Comma 57 6 4" xfId="8092" xr:uid="{00000000-0005-0000-0000-0000E41F0000}"/>
    <cellStyle name="Comma 57 6 5" xfId="8093" xr:uid="{00000000-0005-0000-0000-0000E51F0000}"/>
    <cellStyle name="Comma 57 6 6" xfId="8094" xr:uid="{00000000-0005-0000-0000-0000E61F0000}"/>
    <cellStyle name="Comma 57 7" xfId="8095" xr:uid="{00000000-0005-0000-0000-0000E71F0000}"/>
    <cellStyle name="Comma 57 7 2" xfId="8096" xr:uid="{00000000-0005-0000-0000-0000E81F0000}"/>
    <cellStyle name="Comma 57 7 2 2" xfId="8097" xr:uid="{00000000-0005-0000-0000-0000E91F0000}"/>
    <cellStyle name="Comma 57 7 2 2 2" xfId="8098" xr:uid="{00000000-0005-0000-0000-0000EA1F0000}"/>
    <cellStyle name="Comma 57 7 2 2 3" xfId="8099" xr:uid="{00000000-0005-0000-0000-0000EB1F0000}"/>
    <cellStyle name="Comma 57 7 2 2 4" xfId="8100" xr:uid="{00000000-0005-0000-0000-0000EC1F0000}"/>
    <cellStyle name="Comma 57 7 2 3" xfId="8101" xr:uid="{00000000-0005-0000-0000-0000ED1F0000}"/>
    <cellStyle name="Comma 57 7 2 4" xfId="8102" xr:uid="{00000000-0005-0000-0000-0000EE1F0000}"/>
    <cellStyle name="Comma 57 7 2 5" xfId="8103" xr:uid="{00000000-0005-0000-0000-0000EF1F0000}"/>
    <cellStyle name="Comma 57 7 3" xfId="8104" xr:uid="{00000000-0005-0000-0000-0000F01F0000}"/>
    <cellStyle name="Comma 57 7 3 2" xfId="8105" xr:uid="{00000000-0005-0000-0000-0000F11F0000}"/>
    <cellStyle name="Comma 57 7 3 3" xfId="8106" xr:uid="{00000000-0005-0000-0000-0000F21F0000}"/>
    <cellStyle name="Comma 57 7 3 4" xfId="8107" xr:uid="{00000000-0005-0000-0000-0000F31F0000}"/>
    <cellStyle name="Comma 57 7 4" xfId="8108" xr:uid="{00000000-0005-0000-0000-0000F41F0000}"/>
    <cellStyle name="Comma 57 7 5" xfId="8109" xr:uid="{00000000-0005-0000-0000-0000F51F0000}"/>
    <cellStyle name="Comma 57 7 6" xfId="8110" xr:uid="{00000000-0005-0000-0000-0000F61F0000}"/>
    <cellStyle name="Comma 57 8" xfId="8111" xr:uid="{00000000-0005-0000-0000-0000F71F0000}"/>
    <cellStyle name="Comma 57 8 2" xfId="8112" xr:uid="{00000000-0005-0000-0000-0000F81F0000}"/>
    <cellStyle name="Comma 57 8 2 2" xfId="8113" xr:uid="{00000000-0005-0000-0000-0000F91F0000}"/>
    <cellStyle name="Comma 57 8 2 3" xfId="8114" xr:uid="{00000000-0005-0000-0000-0000FA1F0000}"/>
    <cellStyle name="Comma 57 8 2 4" xfId="8115" xr:uid="{00000000-0005-0000-0000-0000FB1F0000}"/>
    <cellStyle name="Comma 57 8 3" xfId="8116" xr:uid="{00000000-0005-0000-0000-0000FC1F0000}"/>
    <cellStyle name="Comma 57 8 4" xfId="8117" xr:uid="{00000000-0005-0000-0000-0000FD1F0000}"/>
    <cellStyle name="Comma 57 8 5" xfId="8118" xr:uid="{00000000-0005-0000-0000-0000FE1F0000}"/>
    <cellStyle name="Comma 57 9" xfId="8119" xr:uid="{00000000-0005-0000-0000-0000FF1F0000}"/>
    <cellStyle name="Comma 57 9 2" xfId="8120" xr:uid="{00000000-0005-0000-0000-000000200000}"/>
    <cellStyle name="Comma 57 9 3" xfId="8121" xr:uid="{00000000-0005-0000-0000-000001200000}"/>
    <cellStyle name="Comma 57 9 4" xfId="8122" xr:uid="{00000000-0005-0000-0000-000002200000}"/>
    <cellStyle name="Comma 58" xfId="8123" xr:uid="{00000000-0005-0000-0000-000003200000}"/>
    <cellStyle name="Comma 58 10" xfId="8124" xr:uid="{00000000-0005-0000-0000-000004200000}"/>
    <cellStyle name="Comma 58 11" xfId="8125" xr:uid="{00000000-0005-0000-0000-000005200000}"/>
    <cellStyle name="Comma 58 12" xfId="8126" xr:uid="{00000000-0005-0000-0000-000006200000}"/>
    <cellStyle name="Comma 58 2" xfId="8127" xr:uid="{00000000-0005-0000-0000-000007200000}"/>
    <cellStyle name="Comma 58 2 10" xfId="8128" xr:uid="{00000000-0005-0000-0000-000008200000}"/>
    <cellStyle name="Comma 58 2 2" xfId="8129" xr:uid="{00000000-0005-0000-0000-000009200000}"/>
    <cellStyle name="Comma 58 2 2 2" xfId="8130" xr:uid="{00000000-0005-0000-0000-00000A200000}"/>
    <cellStyle name="Comma 58 2 2 2 2" xfId="8131" xr:uid="{00000000-0005-0000-0000-00000B200000}"/>
    <cellStyle name="Comma 58 2 2 2 2 2" xfId="8132" xr:uid="{00000000-0005-0000-0000-00000C200000}"/>
    <cellStyle name="Comma 58 2 2 2 2 2 2" xfId="8133" xr:uid="{00000000-0005-0000-0000-00000D200000}"/>
    <cellStyle name="Comma 58 2 2 2 2 2 3" xfId="8134" xr:uid="{00000000-0005-0000-0000-00000E200000}"/>
    <cellStyle name="Comma 58 2 2 2 2 2 4" xfId="8135" xr:uid="{00000000-0005-0000-0000-00000F200000}"/>
    <cellStyle name="Comma 58 2 2 2 2 3" xfId="8136" xr:uid="{00000000-0005-0000-0000-000010200000}"/>
    <cellStyle name="Comma 58 2 2 2 2 4" xfId="8137" xr:uid="{00000000-0005-0000-0000-000011200000}"/>
    <cellStyle name="Comma 58 2 2 2 2 5" xfId="8138" xr:uid="{00000000-0005-0000-0000-000012200000}"/>
    <cellStyle name="Comma 58 2 2 2 3" xfId="8139" xr:uid="{00000000-0005-0000-0000-000013200000}"/>
    <cellStyle name="Comma 58 2 2 2 3 2" xfId="8140" xr:uid="{00000000-0005-0000-0000-000014200000}"/>
    <cellStyle name="Comma 58 2 2 2 3 3" xfId="8141" xr:uid="{00000000-0005-0000-0000-000015200000}"/>
    <cellStyle name="Comma 58 2 2 2 3 4" xfId="8142" xr:uid="{00000000-0005-0000-0000-000016200000}"/>
    <cellStyle name="Comma 58 2 2 2 4" xfId="8143" xr:uid="{00000000-0005-0000-0000-000017200000}"/>
    <cellStyle name="Comma 58 2 2 2 5" xfId="8144" xr:uid="{00000000-0005-0000-0000-000018200000}"/>
    <cellStyle name="Comma 58 2 2 2 6" xfId="8145" xr:uid="{00000000-0005-0000-0000-000019200000}"/>
    <cellStyle name="Comma 58 2 2 3" xfId="8146" xr:uid="{00000000-0005-0000-0000-00001A200000}"/>
    <cellStyle name="Comma 58 2 2 3 2" xfId="8147" xr:uid="{00000000-0005-0000-0000-00001B200000}"/>
    <cellStyle name="Comma 58 2 2 3 2 2" xfId="8148" xr:uid="{00000000-0005-0000-0000-00001C200000}"/>
    <cellStyle name="Comma 58 2 2 3 2 2 2" xfId="8149" xr:uid="{00000000-0005-0000-0000-00001D200000}"/>
    <cellStyle name="Comma 58 2 2 3 2 2 3" xfId="8150" xr:uid="{00000000-0005-0000-0000-00001E200000}"/>
    <cellStyle name="Comma 58 2 2 3 2 2 4" xfId="8151" xr:uid="{00000000-0005-0000-0000-00001F200000}"/>
    <cellStyle name="Comma 58 2 2 3 2 3" xfId="8152" xr:uid="{00000000-0005-0000-0000-000020200000}"/>
    <cellStyle name="Comma 58 2 2 3 2 4" xfId="8153" xr:uid="{00000000-0005-0000-0000-000021200000}"/>
    <cellStyle name="Comma 58 2 2 3 2 5" xfId="8154" xr:uid="{00000000-0005-0000-0000-000022200000}"/>
    <cellStyle name="Comma 58 2 2 3 3" xfId="8155" xr:uid="{00000000-0005-0000-0000-000023200000}"/>
    <cellStyle name="Comma 58 2 2 3 3 2" xfId="8156" xr:uid="{00000000-0005-0000-0000-000024200000}"/>
    <cellStyle name="Comma 58 2 2 3 3 3" xfId="8157" xr:uid="{00000000-0005-0000-0000-000025200000}"/>
    <cellStyle name="Comma 58 2 2 3 3 4" xfId="8158" xr:uid="{00000000-0005-0000-0000-000026200000}"/>
    <cellStyle name="Comma 58 2 2 3 4" xfId="8159" xr:uid="{00000000-0005-0000-0000-000027200000}"/>
    <cellStyle name="Comma 58 2 2 3 5" xfId="8160" xr:uid="{00000000-0005-0000-0000-000028200000}"/>
    <cellStyle name="Comma 58 2 2 3 6" xfId="8161" xr:uid="{00000000-0005-0000-0000-000029200000}"/>
    <cellStyle name="Comma 58 2 2 4" xfId="8162" xr:uid="{00000000-0005-0000-0000-00002A200000}"/>
    <cellStyle name="Comma 58 2 2 4 2" xfId="8163" xr:uid="{00000000-0005-0000-0000-00002B200000}"/>
    <cellStyle name="Comma 58 2 2 4 2 2" xfId="8164" xr:uid="{00000000-0005-0000-0000-00002C200000}"/>
    <cellStyle name="Comma 58 2 2 4 2 3" xfId="8165" xr:uid="{00000000-0005-0000-0000-00002D200000}"/>
    <cellStyle name="Comma 58 2 2 4 2 4" xfId="8166" xr:uid="{00000000-0005-0000-0000-00002E200000}"/>
    <cellStyle name="Comma 58 2 2 4 3" xfId="8167" xr:uid="{00000000-0005-0000-0000-00002F200000}"/>
    <cellStyle name="Comma 58 2 2 4 4" xfId="8168" xr:uid="{00000000-0005-0000-0000-000030200000}"/>
    <cellStyle name="Comma 58 2 2 4 5" xfId="8169" xr:uid="{00000000-0005-0000-0000-000031200000}"/>
    <cellStyle name="Comma 58 2 2 5" xfId="8170" xr:uid="{00000000-0005-0000-0000-000032200000}"/>
    <cellStyle name="Comma 58 2 2 5 2" xfId="8171" xr:uid="{00000000-0005-0000-0000-000033200000}"/>
    <cellStyle name="Comma 58 2 2 5 3" xfId="8172" xr:uid="{00000000-0005-0000-0000-000034200000}"/>
    <cellStyle name="Comma 58 2 2 5 4" xfId="8173" xr:uid="{00000000-0005-0000-0000-000035200000}"/>
    <cellStyle name="Comma 58 2 2 6" xfId="8174" xr:uid="{00000000-0005-0000-0000-000036200000}"/>
    <cellStyle name="Comma 58 2 2 7" xfId="8175" xr:uid="{00000000-0005-0000-0000-000037200000}"/>
    <cellStyle name="Comma 58 2 2 8" xfId="8176" xr:uid="{00000000-0005-0000-0000-000038200000}"/>
    <cellStyle name="Comma 58 2 3" xfId="8177" xr:uid="{00000000-0005-0000-0000-000039200000}"/>
    <cellStyle name="Comma 58 2 3 2" xfId="8178" xr:uid="{00000000-0005-0000-0000-00003A200000}"/>
    <cellStyle name="Comma 58 2 3 2 2" xfId="8179" xr:uid="{00000000-0005-0000-0000-00003B200000}"/>
    <cellStyle name="Comma 58 2 3 2 2 2" xfId="8180" xr:uid="{00000000-0005-0000-0000-00003C200000}"/>
    <cellStyle name="Comma 58 2 3 2 2 2 2" xfId="8181" xr:uid="{00000000-0005-0000-0000-00003D200000}"/>
    <cellStyle name="Comma 58 2 3 2 2 2 3" xfId="8182" xr:uid="{00000000-0005-0000-0000-00003E200000}"/>
    <cellStyle name="Comma 58 2 3 2 2 2 4" xfId="8183" xr:uid="{00000000-0005-0000-0000-00003F200000}"/>
    <cellStyle name="Comma 58 2 3 2 2 3" xfId="8184" xr:uid="{00000000-0005-0000-0000-000040200000}"/>
    <cellStyle name="Comma 58 2 3 2 2 4" xfId="8185" xr:uid="{00000000-0005-0000-0000-000041200000}"/>
    <cellStyle name="Comma 58 2 3 2 2 5" xfId="8186" xr:uid="{00000000-0005-0000-0000-000042200000}"/>
    <cellStyle name="Comma 58 2 3 2 3" xfId="8187" xr:uid="{00000000-0005-0000-0000-000043200000}"/>
    <cellStyle name="Comma 58 2 3 2 3 2" xfId="8188" xr:uid="{00000000-0005-0000-0000-000044200000}"/>
    <cellStyle name="Comma 58 2 3 2 3 3" xfId="8189" xr:uid="{00000000-0005-0000-0000-000045200000}"/>
    <cellStyle name="Comma 58 2 3 2 3 4" xfId="8190" xr:uid="{00000000-0005-0000-0000-000046200000}"/>
    <cellStyle name="Comma 58 2 3 2 4" xfId="8191" xr:uid="{00000000-0005-0000-0000-000047200000}"/>
    <cellStyle name="Comma 58 2 3 2 5" xfId="8192" xr:uid="{00000000-0005-0000-0000-000048200000}"/>
    <cellStyle name="Comma 58 2 3 2 6" xfId="8193" xr:uid="{00000000-0005-0000-0000-000049200000}"/>
    <cellStyle name="Comma 58 2 3 3" xfId="8194" xr:uid="{00000000-0005-0000-0000-00004A200000}"/>
    <cellStyle name="Comma 58 2 3 3 2" xfId="8195" xr:uid="{00000000-0005-0000-0000-00004B200000}"/>
    <cellStyle name="Comma 58 2 3 3 2 2" xfId="8196" xr:uid="{00000000-0005-0000-0000-00004C200000}"/>
    <cellStyle name="Comma 58 2 3 3 2 2 2" xfId="8197" xr:uid="{00000000-0005-0000-0000-00004D200000}"/>
    <cellStyle name="Comma 58 2 3 3 2 2 3" xfId="8198" xr:uid="{00000000-0005-0000-0000-00004E200000}"/>
    <cellStyle name="Comma 58 2 3 3 2 2 4" xfId="8199" xr:uid="{00000000-0005-0000-0000-00004F200000}"/>
    <cellStyle name="Comma 58 2 3 3 2 3" xfId="8200" xr:uid="{00000000-0005-0000-0000-000050200000}"/>
    <cellStyle name="Comma 58 2 3 3 2 4" xfId="8201" xr:uid="{00000000-0005-0000-0000-000051200000}"/>
    <cellStyle name="Comma 58 2 3 3 2 5" xfId="8202" xr:uid="{00000000-0005-0000-0000-000052200000}"/>
    <cellStyle name="Comma 58 2 3 3 3" xfId="8203" xr:uid="{00000000-0005-0000-0000-000053200000}"/>
    <cellStyle name="Comma 58 2 3 3 3 2" xfId="8204" xr:uid="{00000000-0005-0000-0000-000054200000}"/>
    <cellStyle name="Comma 58 2 3 3 3 3" xfId="8205" xr:uid="{00000000-0005-0000-0000-000055200000}"/>
    <cellStyle name="Comma 58 2 3 3 3 4" xfId="8206" xr:uid="{00000000-0005-0000-0000-000056200000}"/>
    <cellStyle name="Comma 58 2 3 3 4" xfId="8207" xr:uid="{00000000-0005-0000-0000-000057200000}"/>
    <cellStyle name="Comma 58 2 3 3 5" xfId="8208" xr:uid="{00000000-0005-0000-0000-000058200000}"/>
    <cellStyle name="Comma 58 2 3 3 6" xfId="8209" xr:uid="{00000000-0005-0000-0000-000059200000}"/>
    <cellStyle name="Comma 58 2 3 4" xfId="8210" xr:uid="{00000000-0005-0000-0000-00005A200000}"/>
    <cellStyle name="Comma 58 2 3 4 2" xfId="8211" xr:uid="{00000000-0005-0000-0000-00005B200000}"/>
    <cellStyle name="Comma 58 2 3 4 2 2" xfId="8212" xr:uid="{00000000-0005-0000-0000-00005C200000}"/>
    <cellStyle name="Comma 58 2 3 4 2 3" xfId="8213" xr:uid="{00000000-0005-0000-0000-00005D200000}"/>
    <cellStyle name="Comma 58 2 3 4 2 4" xfId="8214" xr:uid="{00000000-0005-0000-0000-00005E200000}"/>
    <cellStyle name="Comma 58 2 3 4 3" xfId="8215" xr:uid="{00000000-0005-0000-0000-00005F200000}"/>
    <cellStyle name="Comma 58 2 3 4 4" xfId="8216" xr:uid="{00000000-0005-0000-0000-000060200000}"/>
    <cellStyle name="Comma 58 2 3 4 5" xfId="8217" xr:uid="{00000000-0005-0000-0000-000061200000}"/>
    <cellStyle name="Comma 58 2 3 5" xfId="8218" xr:uid="{00000000-0005-0000-0000-000062200000}"/>
    <cellStyle name="Comma 58 2 3 5 2" xfId="8219" xr:uid="{00000000-0005-0000-0000-000063200000}"/>
    <cellStyle name="Comma 58 2 3 5 3" xfId="8220" xr:uid="{00000000-0005-0000-0000-000064200000}"/>
    <cellStyle name="Comma 58 2 3 5 4" xfId="8221" xr:uid="{00000000-0005-0000-0000-000065200000}"/>
    <cellStyle name="Comma 58 2 3 6" xfId="8222" xr:uid="{00000000-0005-0000-0000-000066200000}"/>
    <cellStyle name="Comma 58 2 3 7" xfId="8223" xr:uid="{00000000-0005-0000-0000-000067200000}"/>
    <cellStyle name="Comma 58 2 3 8" xfId="8224" xr:uid="{00000000-0005-0000-0000-000068200000}"/>
    <cellStyle name="Comma 58 2 4" xfId="8225" xr:uid="{00000000-0005-0000-0000-000069200000}"/>
    <cellStyle name="Comma 58 2 4 2" xfId="8226" xr:uid="{00000000-0005-0000-0000-00006A200000}"/>
    <cellStyle name="Comma 58 2 4 2 2" xfId="8227" xr:uid="{00000000-0005-0000-0000-00006B200000}"/>
    <cellStyle name="Comma 58 2 4 2 2 2" xfId="8228" xr:uid="{00000000-0005-0000-0000-00006C200000}"/>
    <cellStyle name="Comma 58 2 4 2 2 3" xfId="8229" xr:uid="{00000000-0005-0000-0000-00006D200000}"/>
    <cellStyle name="Comma 58 2 4 2 2 4" xfId="8230" xr:uid="{00000000-0005-0000-0000-00006E200000}"/>
    <cellStyle name="Comma 58 2 4 2 3" xfId="8231" xr:uid="{00000000-0005-0000-0000-00006F200000}"/>
    <cellStyle name="Comma 58 2 4 2 4" xfId="8232" xr:uid="{00000000-0005-0000-0000-000070200000}"/>
    <cellStyle name="Comma 58 2 4 2 5" xfId="8233" xr:uid="{00000000-0005-0000-0000-000071200000}"/>
    <cellStyle name="Comma 58 2 4 3" xfId="8234" xr:uid="{00000000-0005-0000-0000-000072200000}"/>
    <cellStyle name="Comma 58 2 4 3 2" xfId="8235" xr:uid="{00000000-0005-0000-0000-000073200000}"/>
    <cellStyle name="Comma 58 2 4 3 3" xfId="8236" xr:uid="{00000000-0005-0000-0000-000074200000}"/>
    <cellStyle name="Comma 58 2 4 3 4" xfId="8237" xr:uid="{00000000-0005-0000-0000-000075200000}"/>
    <cellStyle name="Comma 58 2 4 4" xfId="8238" xr:uid="{00000000-0005-0000-0000-000076200000}"/>
    <cellStyle name="Comma 58 2 4 5" xfId="8239" xr:uid="{00000000-0005-0000-0000-000077200000}"/>
    <cellStyle name="Comma 58 2 4 6" xfId="8240" xr:uid="{00000000-0005-0000-0000-000078200000}"/>
    <cellStyle name="Comma 58 2 5" xfId="8241" xr:uid="{00000000-0005-0000-0000-000079200000}"/>
    <cellStyle name="Comma 58 2 5 2" xfId="8242" xr:uid="{00000000-0005-0000-0000-00007A200000}"/>
    <cellStyle name="Comma 58 2 5 2 2" xfId="8243" xr:uid="{00000000-0005-0000-0000-00007B200000}"/>
    <cellStyle name="Comma 58 2 5 2 2 2" xfId="8244" xr:uid="{00000000-0005-0000-0000-00007C200000}"/>
    <cellStyle name="Comma 58 2 5 2 2 3" xfId="8245" xr:uid="{00000000-0005-0000-0000-00007D200000}"/>
    <cellStyle name="Comma 58 2 5 2 2 4" xfId="8246" xr:uid="{00000000-0005-0000-0000-00007E200000}"/>
    <cellStyle name="Comma 58 2 5 2 3" xfId="8247" xr:uid="{00000000-0005-0000-0000-00007F200000}"/>
    <cellStyle name="Comma 58 2 5 2 4" xfId="8248" xr:uid="{00000000-0005-0000-0000-000080200000}"/>
    <cellStyle name="Comma 58 2 5 2 5" xfId="8249" xr:uid="{00000000-0005-0000-0000-000081200000}"/>
    <cellStyle name="Comma 58 2 5 3" xfId="8250" xr:uid="{00000000-0005-0000-0000-000082200000}"/>
    <cellStyle name="Comma 58 2 5 3 2" xfId="8251" xr:uid="{00000000-0005-0000-0000-000083200000}"/>
    <cellStyle name="Comma 58 2 5 3 3" xfId="8252" xr:uid="{00000000-0005-0000-0000-000084200000}"/>
    <cellStyle name="Comma 58 2 5 3 4" xfId="8253" xr:uid="{00000000-0005-0000-0000-000085200000}"/>
    <cellStyle name="Comma 58 2 5 4" xfId="8254" xr:uid="{00000000-0005-0000-0000-000086200000}"/>
    <cellStyle name="Comma 58 2 5 5" xfId="8255" xr:uid="{00000000-0005-0000-0000-000087200000}"/>
    <cellStyle name="Comma 58 2 5 6" xfId="8256" xr:uid="{00000000-0005-0000-0000-000088200000}"/>
    <cellStyle name="Comma 58 2 6" xfId="8257" xr:uid="{00000000-0005-0000-0000-000089200000}"/>
    <cellStyle name="Comma 58 2 6 2" xfId="8258" xr:uid="{00000000-0005-0000-0000-00008A200000}"/>
    <cellStyle name="Comma 58 2 6 2 2" xfId="8259" xr:uid="{00000000-0005-0000-0000-00008B200000}"/>
    <cellStyle name="Comma 58 2 6 2 3" xfId="8260" xr:uid="{00000000-0005-0000-0000-00008C200000}"/>
    <cellStyle name="Comma 58 2 6 2 4" xfId="8261" xr:uid="{00000000-0005-0000-0000-00008D200000}"/>
    <cellStyle name="Comma 58 2 6 3" xfId="8262" xr:uid="{00000000-0005-0000-0000-00008E200000}"/>
    <cellStyle name="Comma 58 2 6 4" xfId="8263" xr:uid="{00000000-0005-0000-0000-00008F200000}"/>
    <cellStyle name="Comma 58 2 6 5" xfId="8264" xr:uid="{00000000-0005-0000-0000-000090200000}"/>
    <cellStyle name="Comma 58 2 7" xfId="8265" xr:uid="{00000000-0005-0000-0000-000091200000}"/>
    <cellStyle name="Comma 58 2 7 2" xfId="8266" xr:uid="{00000000-0005-0000-0000-000092200000}"/>
    <cellStyle name="Comma 58 2 7 3" xfId="8267" xr:uid="{00000000-0005-0000-0000-000093200000}"/>
    <cellStyle name="Comma 58 2 7 4" xfId="8268" xr:uid="{00000000-0005-0000-0000-000094200000}"/>
    <cellStyle name="Comma 58 2 8" xfId="8269" xr:uid="{00000000-0005-0000-0000-000095200000}"/>
    <cellStyle name="Comma 58 2 9" xfId="8270" xr:uid="{00000000-0005-0000-0000-000096200000}"/>
    <cellStyle name="Comma 58 3" xfId="8271" xr:uid="{00000000-0005-0000-0000-000097200000}"/>
    <cellStyle name="Comma 58 3 10" xfId="8272" xr:uid="{00000000-0005-0000-0000-000098200000}"/>
    <cellStyle name="Comma 58 3 2" xfId="8273" xr:uid="{00000000-0005-0000-0000-000099200000}"/>
    <cellStyle name="Comma 58 3 2 2" xfId="8274" xr:uid="{00000000-0005-0000-0000-00009A200000}"/>
    <cellStyle name="Comma 58 3 2 2 2" xfId="8275" xr:uid="{00000000-0005-0000-0000-00009B200000}"/>
    <cellStyle name="Comma 58 3 2 2 2 2" xfId="8276" xr:uid="{00000000-0005-0000-0000-00009C200000}"/>
    <cellStyle name="Comma 58 3 2 2 2 2 2" xfId="8277" xr:uid="{00000000-0005-0000-0000-00009D200000}"/>
    <cellStyle name="Comma 58 3 2 2 2 2 3" xfId="8278" xr:uid="{00000000-0005-0000-0000-00009E200000}"/>
    <cellStyle name="Comma 58 3 2 2 2 2 4" xfId="8279" xr:uid="{00000000-0005-0000-0000-00009F200000}"/>
    <cellStyle name="Comma 58 3 2 2 2 3" xfId="8280" xr:uid="{00000000-0005-0000-0000-0000A0200000}"/>
    <cellStyle name="Comma 58 3 2 2 2 4" xfId="8281" xr:uid="{00000000-0005-0000-0000-0000A1200000}"/>
    <cellStyle name="Comma 58 3 2 2 2 5" xfId="8282" xr:uid="{00000000-0005-0000-0000-0000A2200000}"/>
    <cellStyle name="Comma 58 3 2 2 3" xfId="8283" xr:uid="{00000000-0005-0000-0000-0000A3200000}"/>
    <cellStyle name="Comma 58 3 2 2 3 2" xfId="8284" xr:uid="{00000000-0005-0000-0000-0000A4200000}"/>
    <cellStyle name="Comma 58 3 2 2 3 3" xfId="8285" xr:uid="{00000000-0005-0000-0000-0000A5200000}"/>
    <cellStyle name="Comma 58 3 2 2 3 4" xfId="8286" xr:uid="{00000000-0005-0000-0000-0000A6200000}"/>
    <cellStyle name="Comma 58 3 2 2 4" xfId="8287" xr:uid="{00000000-0005-0000-0000-0000A7200000}"/>
    <cellStyle name="Comma 58 3 2 2 5" xfId="8288" xr:uid="{00000000-0005-0000-0000-0000A8200000}"/>
    <cellStyle name="Comma 58 3 2 2 6" xfId="8289" xr:uid="{00000000-0005-0000-0000-0000A9200000}"/>
    <cellStyle name="Comma 58 3 2 3" xfId="8290" xr:uid="{00000000-0005-0000-0000-0000AA200000}"/>
    <cellStyle name="Comma 58 3 2 3 2" xfId="8291" xr:uid="{00000000-0005-0000-0000-0000AB200000}"/>
    <cellStyle name="Comma 58 3 2 3 2 2" xfId="8292" xr:uid="{00000000-0005-0000-0000-0000AC200000}"/>
    <cellStyle name="Comma 58 3 2 3 2 2 2" xfId="8293" xr:uid="{00000000-0005-0000-0000-0000AD200000}"/>
    <cellStyle name="Comma 58 3 2 3 2 2 3" xfId="8294" xr:uid="{00000000-0005-0000-0000-0000AE200000}"/>
    <cellStyle name="Comma 58 3 2 3 2 2 4" xfId="8295" xr:uid="{00000000-0005-0000-0000-0000AF200000}"/>
    <cellStyle name="Comma 58 3 2 3 2 3" xfId="8296" xr:uid="{00000000-0005-0000-0000-0000B0200000}"/>
    <cellStyle name="Comma 58 3 2 3 2 4" xfId="8297" xr:uid="{00000000-0005-0000-0000-0000B1200000}"/>
    <cellStyle name="Comma 58 3 2 3 2 5" xfId="8298" xr:uid="{00000000-0005-0000-0000-0000B2200000}"/>
    <cellStyle name="Comma 58 3 2 3 3" xfId="8299" xr:uid="{00000000-0005-0000-0000-0000B3200000}"/>
    <cellStyle name="Comma 58 3 2 3 3 2" xfId="8300" xr:uid="{00000000-0005-0000-0000-0000B4200000}"/>
    <cellStyle name="Comma 58 3 2 3 3 3" xfId="8301" xr:uid="{00000000-0005-0000-0000-0000B5200000}"/>
    <cellStyle name="Comma 58 3 2 3 3 4" xfId="8302" xr:uid="{00000000-0005-0000-0000-0000B6200000}"/>
    <cellStyle name="Comma 58 3 2 3 4" xfId="8303" xr:uid="{00000000-0005-0000-0000-0000B7200000}"/>
    <cellStyle name="Comma 58 3 2 3 5" xfId="8304" xr:uid="{00000000-0005-0000-0000-0000B8200000}"/>
    <cellStyle name="Comma 58 3 2 3 6" xfId="8305" xr:uid="{00000000-0005-0000-0000-0000B9200000}"/>
    <cellStyle name="Comma 58 3 2 4" xfId="8306" xr:uid="{00000000-0005-0000-0000-0000BA200000}"/>
    <cellStyle name="Comma 58 3 2 4 2" xfId="8307" xr:uid="{00000000-0005-0000-0000-0000BB200000}"/>
    <cellStyle name="Comma 58 3 2 4 2 2" xfId="8308" xr:uid="{00000000-0005-0000-0000-0000BC200000}"/>
    <cellStyle name="Comma 58 3 2 4 2 3" xfId="8309" xr:uid="{00000000-0005-0000-0000-0000BD200000}"/>
    <cellStyle name="Comma 58 3 2 4 2 4" xfId="8310" xr:uid="{00000000-0005-0000-0000-0000BE200000}"/>
    <cellStyle name="Comma 58 3 2 4 3" xfId="8311" xr:uid="{00000000-0005-0000-0000-0000BF200000}"/>
    <cellStyle name="Comma 58 3 2 4 4" xfId="8312" xr:uid="{00000000-0005-0000-0000-0000C0200000}"/>
    <cellStyle name="Comma 58 3 2 4 5" xfId="8313" xr:uid="{00000000-0005-0000-0000-0000C1200000}"/>
    <cellStyle name="Comma 58 3 2 5" xfId="8314" xr:uid="{00000000-0005-0000-0000-0000C2200000}"/>
    <cellStyle name="Comma 58 3 2 5 2" xfId="8315" xr:uid="{00000000-0005-0000-0000-0000C3200000}"/>
    <cellStyle name="Comma 58 3 2 5 3" xfId="8316" xr:uid="{00000000-0005-0000-0000-0000C4200000}"/>
    <cellStyle name="Comma 58 3 2 5 4" xfId="8317" xr:uid="{00000000-0005-0000-0000-0000C5200000}"/>
    <cellStyle name="Comma 58 3 2 6" xfId="8318" xr:uid="{00000000-0005-0000-0000-0000C6200000}"/>
    <cellStyle name="Comma 58 3 2 7" xfId="8319" xr:uid="{00000000-0005-0000-0000-0000C7200000}"/>
    <cellStyle name="Comma 58 3 2 8" xfId="8320" xr:uid="{00000000-0005-0000-0000-0000C8200000}"/>
    <cellStyle name="Comma 58 3 3" xfId="8321" xr:uid="{00000000-0005-0000-0000-0000C9200000}"/>
    <cellStyle name="Comma 58 3 3 2" xfId="8322" xr:uid="{00000000-0005-0000-0000-0000CA200000}"/>
    <cellStyle name="Comma 58 3 3 2 2" xfId="8323" xr:uid="{00000000-0005-0000-0000-0000CB200000}"/>
    <cellStyle name="Comma 58 3 3 2 2 2" xfId="8324" xr:uid="{00000000-0005-0000-0000-0000CC200000}"/>
    <cellStyle name="Comma 58 3 3 2 2 2 2" xfId="8325" xr:uid="{00000000-0005-0000-0000-0000CD200000}"/>
    <cellStyle name="Comma 58 3 3 2 2 2 3" xfId="8326" xr:uid="{00000000-0005-0000-0000-0000CE200000}"/>
    <cellStyle name="Comma 58 3 3 2 2 2 4" xfId="8327" xr:uid="{00000000-0005-0000-0000-0000CF200000}"/>
    <cellStyle name="Comma 58 3 3 2 2 3" xfId="8328" xr:uid="{00000000-0005-0000-0000-0000D0200000}"/>
    <cellStyle name="Comma 58 3 3 2 2 4" xfId="8329" xr:uid="{00000000-0005-0000-0000-0000D1200000}"/>
    <cellStyle name="Comma 58 3 3 2 2 5" xfId="8330" xr:uid="{00000000-0005-0000-0000-0000D2200000}"/>
    <cellStyle name="Comma 58 3 3 2 3" xfId="8331" xr:uid="{00000000-0005-0000-0000-0000D3200000}"/>
    <cellStyle name="Comma 58 3 3 2 3 2" xfId="8332" xr:uid="{00000000-0005-0000-0000-0000D4200000}"/>
    <cellStyle name="Comma 58 3 3 2 3 3" xfId="8333" xr:uid="{00000000-0005-0000-0000-0000D5200000}"/>
    <cellStyle name="Comma 58 3 3 2 3 4" xfId="8334" xr:uid="{00000000-0005-0000-0000-0000D6200000}"/>
    <cellStyle name="Comma 58 3 3 2 4" xfId="8335" xr:uid="{00000000-0005-0000-0000-0000D7200000}"/>
    <cellStyle name="Comma 58 3 3 2 5" xfId="8336" xr:uid="{00000000-0005-0000-0000-0000D8200000}"/>
    <cellStyle name="Comma 58 3 3 2 6" xfId="8337" xr:uid="{00000000-0005-0000-0000-0000D9200000}"/>
    <cellStyle name="Comma 58 3 3 3" xfId="8338" xr:uid="{00000000-0005-0000-0000-0000DA200000}"/>
    <cellStyle name="Comma 58 3 3 3 2" xfId="8339" xr:uid="{00000000-0005-0000-0000-0000DB200000}"/>
    <cellStyle name="Comma 58 3 3 3 2 2" xfId="8340" xr:uid="{00000000-0005-0000-0000-0000DC200000}"/>
    <cellStyle name="Comma 58 3 3 3 2 2 2" xfId="8341" xr:uid="{00000000-0005-0000-0000-0000DD200000}"/>
    <cellStyle name="Comma 58 3 3 3 2 2 3" xfId="8342" xr:uid="{00000000-0005-0000-0000-0000DE200000}"/>
    <cellStyle name="Comma 58 3 3 3 2 2 4" xfId="8343" xr:uid="{00000000-0005-0000-0000-0000DF200000}"/>
    <cellStyle name="Comma 58 3 3 3 2 3" xfId="8344" xr:uid="{00000000-0005-0000-0000-0000E0200000}"/>
    <cellStyle name="Comma 58 3 3 3 2 4" xfId="8345" xr:uid="{00000000-0005-0000-0000-0000E1200000}"/>
    <cellStyle name="Comma 58 3 3 3 2 5" xfId="8346" xr:uid="{00000000-0005-0000-0000-0000E2200000}"/>
    <cellStyle name="Comma 58 3 3 3 3" xfId="8347" xr:uid="{00000000-0005-0000-0000-0000E3200000}"/>
    <cellStyle name="Comma 58 3 3 3 3 2" xfId="8348" xr:uid="{00000000-0005-0000-0000-0000E4200000}"/>
    <cellStyle name="Comma 58 3 3 3 3 3" xfId="8349" xr:uid="{00000000-0005-0000-0000-0000E5200000}"/>
    <cellStyle name="Comma 58 3 3 3 3 4" xfId="8350" xr:uid="{00000000-0005-0000-0000-0000E6200000}"/>
    <cellStyle name="Comma 58 3 3 3 4" xfId="8351" xr:uid="{00000000-0005-0000-0000-0000E7200000}"/>
    <cellStyle name="Comma 58 3 3 3 5" xfId="8352" xr:uid="{00000000-0005-0000-0000-0000E8200000}"/>
    <cellStyle name="Comma 58 3 3 3 6" xfId="8353" xr:uid="{00000000-0005-0000-0000-0000E9200000}"/>
    <cellStyle name="Comma 58 3 3 4" xfId="8354" xr:uid="{00000000-0005-0000-0000-0000EA200000}"/>
    <cellStyle name="Comma 58 3 3 4 2" xfId="8355" xr:uid="{00000000-0005-0000-0000-0000EB200000}"/>
    <cellStyle name="Comma 58 3 3 4 2 2" xfId="8356" xr:uid="{00000000-0005-0000-0000-0000EC200000}"/>
    <cellStyle name="Comma 58 3 3 4 2 3" xfId="8357" xr:uid="{00000000-0005-0000-0000-0000ED200000}"/>
    <cellStyle name="Comma 58 3 3 4 2 4" xfId="8358" xr:uid="{00000000-0005-0000-0000-0000EE200000}"/>
    <cellStyle name="Comma 58 3 3 4 3" xfId="8359" xr:uid="{00000000-0005-0000-0000-0000EF200000}"/>
    <cellStyle name="Comma 58 3 3 4 4" xfId="8360" xr:uid="{00000000-0005-0000-0000-0000F0200000}"/>
    <cellStyle name="Comma 58 3 3 4 5" xfId="8361" xr:uid="{00000000-0005-0000-0000-0000F1200000}"/>
    <cellStyle name="Comma 58 3 3 5" xfId="8362" xr:uid="{00000000-0005-0000-0000-0000F2200000}"/>
    <cellStyle name="Comma 58 3 3 5 2" xfId="8363" xr:uid="{00000000-0005-0000-0000-0000F3200000}"/>
    <cellStyle name="Comma 58 3 3 5 3" xfId="8364" xr:uid="{00000000-0005-0000-0000-0000F4200000}"/>
    <cellStyle name="Comma 58 3 3 5 4" xfId="8365" xr:uid="{00000000-0005-0000-0000-0000F5200000}"/>
    <cellStyle name="Comma 58 3 3 6" xfId="8366" xr:uid="{00000000-0005-0000-0000-0000F6200000}"/>
    <cellStyle name="Comma 58 3 3 7" xfId="8367" xr:uid="{00000000-0005-0000-0000-0000F7200000}"/>
    <cellStyle name="Comma 58 3 3 8" xfId="8368" xr:uid="{00000000-0005-0000-0000-0000F8200000}"/>
    <cellStyle name="Comma 58 3 4" xfId="8369" xr:uid="{00000000-0005-0000-0000-0000F9200000}"/>
    <cellStyle name="Comma 58 3 4 2" xfId="8370" xr:uid="{00000000-0005-0000-0000-0000FA200000}"/>
    <cellStyle name="Comma 58 3 4 2 2" xfId="8371" xr:uid="{00000000-0005-0000-0000-0000FB200000}"/>
    <cellStyle name="Comma 58 3 4 2 2 2" xfId="8372" xr:uid="{00000000-0005-0000-0000-0000FC200000}"/>
    <cellStyle name="Comma 58 3 4 2 2 3" xfId="8373" xr:uid="{00000000-0005-0000-0000-0000FD200000}"/>
    <cellStyle name="Comma 58 3 4 2 2 4" xfId="8374" xr:uid="{00000000-0005-0000-0000-0000FE200000}"/>
    <cellStyle name="Comma 58 3 4 2 3" xfId="8375" xr:uid="{00000000-0005-0000-0000-0000FF200000}"/>
    <cellStyle name="Comma 58 3 4 2 4" xfId="8376" xr:uid="{00000000-0005-0000-0000-000000210000}"/>
    <cellStyle name="Comma 58 3 4 2 5" xfId="8377" xr:uid="{00000000-0005-0000-0000-000001210000}"/>
    <cellStyle name="Comma 58 3 4 3" xfId="8378" xr:uid="{00000000-0005-0000-0000-000002210000}"/>
    <cellStyle name="Comma 58 3 4 3 2" xfId="8379" xr:uid="{00000000-0005-0000-0000-000003210000}"/>
    <cellStyle name="Comma 58 3 4 3 3" xfId="8380" xr:uid="{00000000-0005-0000-0000-000004210000}"/>
    <cellStyle name="Comma 58 3 4 3 4" xfId="8381" xr:uid="{00000000-0005-0000-0000-000005210000}"/>
    <cellStyle name="Comma 58 3 4 4" xfId="8382" xr:uid="{00000000-0005-0000-0000-000006210000}"/>
    <cellStyle name="Comma 58 3 4 5" xfId="8383" xr:uid="{00000000-0005-0000-0000-000007210000}"/>
    <cellStyle name="Comma 58 3 4 6" xfId="8384" xr:uid="{00000000-0005-0000-0000-000008210000}"/>
    <cellStyle name="Comma 58 3 5" xfId="8385" xr:uid="{00000000-0005-0000-0000-000009210000}"/>
    <cellStyle name="Comma 58 3 5 2" xfId="8386" xr:uid="{00000000-0005-0000-0000-00000A210000}"/>
    <cellStyle name="Comma 58 3 5 2 2" xfId="8387" xr:uid="{00000000-0005-0000-0000-00000B210000}"/>
    <cellStyle name="Comma 58 3 5 2 2 2" xfId="8388" xr:uid="{00000000-0005-0000-0000-00000C210000}"/>
    <cellStyle name="Comma 58 3 5 2 2 3" xfId="8389" xr:uid="{00000000-0005-0000-0000-00000D210000}"/>
    <cellStyle name="Comma 58 3 5 2 2 4" xfId="8390" xr:uid="{00000000-0005-0000-0000-00000E210000}"/>
    <cellStyle name="Comma 58 3 5 2 3" xfId="8391" xr:uid="{00000000-0005-0000-0000-00000F210000}"/>
    <cellStyle name="Comma 58 3 5 2 4" xfId="8392" xr:uid="{00000000-0005-0000-0000-000010210000}"/>
    <cellStyle name="Comma 58 3 5 2 5" xfId="8393" xr:uid="{00000000-0005-0000-0000-000011210000}"/>
    <cellStyle name="Comma 58 3 5 3" xfId="8394" xr:uid="{00000000-0005-0000-0000-000012210000}"/>
    <cellStyle name="Comma 58 3 5 3 2" xfId="8395" xr:uid="{00000000-0005-0000-0000-000013210000}"/>
    <cellStyle name="Comma 58 3 5 3 3" xfId="8396" xr:uid="{00000000-0005-0000-0000-000014210000}"/>
    <cellStyle name="Comma 58 3 5 3 4" xfId="8397" xr:uid="{00000000-0005-0000-0000-000015210000}"/>
    <cellStyle name="Comma 58 3 5 4" xfId="8398" xr:uid="{00000000-0005-0000-0000-000016210000}"/>
    <cellStyle name="Comma 58 3 5 5" xfId="8399" xr:uid="{00000000-0005-0000-0000-000017210000}"/>
    <cellStyle name="Comma 58 3 5 6" xfId="8400" xr:uid="{00000000-0005-0000-0000-000018210000}"/>
    <cellStyle name="Comma 58 3 6" xfId="8401" xr:uid="{00000000-0005-0000-0000-000019210000}"/>
    <cellStyle name="Comma 58 3 6 2" xfId="8402" xr:uid="{00000000-0005-0000-0000-00001A210000}"/>
    <cellStyle name="Comma 58 3 6 2 2" xfId="8403" xr:uid="{00000000-0005-0000-0000-00001B210000}"/>
    <cellStyle name="Comma 58 3 6 2 3" xfId="8404" xr:uid="{00000000-0005-0000-0000-00001C210000}"/>
    <cellStyle name="Comma 58 3 6 2 4" xfId="8405" xr:uid="{00000000-0005-0000-0000-00001D210000}"/>
    <cellStyle name="Comma 58 3 6 3" xfId="8406" xr:uid="{00000000-0005-0000-0000-00001E210000}"/>
    <cellStyle name="Comma 58 3 6 4" xfId="8407" xr:uid="{00000000-0005-0000-0000-00001F210000}"/>
    <cellStyle name="Comma 58 3 6 5" xfId="8408" xr:uid="{00000000-0005-0000-0000-000020210000}"/>
    <cellStyle name="Comma 58 3 7" xfId="8409" xr:uid="{00000000-0005-0000-0000-000021210000}"/>
    <cellStyle name="Comma 58 3 7 2" xfId="8410" xr:uid="{00000000-0005-0000-0000-000022210000}"/>
    <cellStyle name="Comma 58 3 7 3" xfId="8411" xr:uid="{00000000-0005-0000-0000-000023210000}"/>
    <cellStyle name="Comma 58 3 7 4" xfId="8412" xr:uid="{00000000-0005-0000-0000-000024210000}"/>
    <cellStyle name="Comma 58 3 8" xfId="8413" xr:uid="{00000000-0005-0000-0000-000025210000}"/>
    <cellStyle name="Comma 58 3 9" xfId="8414" xr:uid="{00000000-0005-0000-0000-000026210000}"/>
    <cellStyle name="Comma 58 4" xfId="8415" xr:uid="{00000000-0005-0000-0000-000027210000}"/>
    <cellStyle name="Comma 58 4 2" xfId="8416" xr:uid="{00000000-0005-0000-0000-000028210000}"/>
    <cellStyle name="Comma 58 4 2 2" xfId="8417" xr:uid="{00000000-0005-0000-0000-000029210000}"/>
    <cellStyle name="Comma 58 4 2 2 2" xfId="8418" xr:uid="{00000000-0005-0000-0000-00002A210000}"/>
    <cellStyle name="Comma 58 4 2 2 2 2" xfId="8419" xr:uid="{00000000-0005-0000-0000-00002B210000}"/>
    <cellStyle name="Comma 58 4 2 2 2 3" xfId="8420" xr:uid="{00000000-0005-0000-0000-00002C210000}"/>
    <cellStyle name="Comma 58 4 2 2 2 4" xfId="8421" xr:uid="{00000000-0005-0000-0000-00002D210000}"/>
    <cellStyle name="Comma 58 4 2 2 3" xfId="8422" xr:uid="{00000000-0005-0000-0000-00002E210000}"/>
    <cellStyle name="Comma 58 4 2 2 4" xfId="8423" xr:uid="{00000000-0005-0000-0000-00002F210000}"/>
    <cellStyle name="Comma 58 4 2 2 5" xfId="8424" xr:uid="{00000000-0005-0000-0000-000030210000}"/>
    <cellStyle name="Comma 58 4 2 3" xfId="8425" xr:uid="{00000000-0005-0000-0000-000031210000}"/>
    <cellStyle name="Comma 58 4 2 3 2" xfId="8426" xr:uid="{00000000-0005-0000-0000-000032210000}"/>
    <cellStyle name="Comma 58 4 2 3 3" xfId="8427" xr:uid="{00000000-0005-0000-0000-000033210000}"/>
    <cellStyle name="Comma 58 4 2 3 4" xfId="8428" xr:uid="{00000000-0005-0000-0000-000034210000}"/>
    <cellStyle name="Comma 58 4 2 4" xfId="8429" xr:uid="{00000000-0005-0000-0000-000035210000}"/>
    <cellStyle name="Comma 58 4 2 5" xfId="8430" xr:uid="{00000000-0005-0000-0000-000036210000}"/>
    <cellStyle name="Comma 58 4 2 6" xfId="8431" xr:uid="{00000000-0005-0000-0000-000037210000}"/>
    <cellStyle name="Comma 58 4 3" xfId="8432" xr:uid="{00000000-0005-0000-0000-000038210000}"/>
    <cellStyle name="Comma 58 4 3 2" xfId="8433" xr:uid="{00000000-0005-0000-0000-000039210000}"/>
    <cellStyle name="Comma 58 4 3 2 2" xfId="8434" xr:uid="{00000000-0005-0000-0000-00003A210000}"/>
    <cellStyle name="Comma 58 4 3 2 2 2" xfId="8435" xr:uid="{00000000-0005-0000-0000-00003B210000}"/>
    <cellStyle name="Comma 58 4 3 2 2 3" xfId="8436" xr:uid="{00000000-0005-0000-0000-00003C210000}"/>
    <cellStyle name="Comma 58 4 3 2 2 4" xfId="8437" xr:uid="{00000000-0005-0000-0000-00003D210000}"/>
    <cellStyle name="Comma 58 4 3 2 3" xfId="8438" xr:uid="{00000000-0005-0000-0000-00003E210000}"/>
    <cellStyle name="Comma 58 4 3 2 4" xfId="8439" xr:uid="{00000000-0005-0000-0000-00003F210000}"/>
    <cellStyle name="Comma 58 4 3 2 5" xfId="8440" xr:uid="{00000000-0005-0000-0000-000040210000}"/>
    <cellStyle name="Comma 58 4 3 3" xfId="8441" xr:uid="{00000000-0005-0000-0000-000041210000}"/>
    <cellStyle name="Comma 58 4 3 3 2" xfId="8442" xr:uid="{00000000-0005-0000-0000-000042210000}"/>
    <cellStyle name="Comma 58 4 3 3 3" xfId="8443" xr:uid="{00000000-0005-0000-0000-000043210000}"/>
    <cellStyle name="Comma 58 4 3 3 4" xfId="8444" xr:uid="{00000000-0005-0000-0000-000044210000}"/>
    <cellStyle name="Comma 58 4 3 4" xfId="8445" xr:uid="{00000000-0005-0000-0000-000045210000}"/>
    <cellStyle name="Comma 58 4 3 5" xfId="8446" xr:uid="{00000000-0005-0000-0000-000046210000}"/>
    <cellStyle name="Comma 58 4 3 6" xfId="8447" xr:uid="{00000000-0005-0000-0000-000047210000}"/>
    <cellStyle name="Comma 58 4 4" xfId="8448" xr:uid="{00000000-0005-0000-0000-000048210000}"/>
    <cellStyle name="Comma 58 4 4 2" xfId="8449" xr:uid="{00000000-0005-0000-0000-000049210000}"/>
    <cellStyle name="Comma 58 4 4 2 2" xfId="8450" xr:uid="{00000000-0005-0000-0000-00004A210000}"/>
    <cellStyle name="Comma 58 4 4 2 3" xfId="8451" xr:uid="{00000000-0005-0000-0000-00004B210000}"/>
    <cellStyle name="Comma 58 4 4 2 4" xfId="8452" xr:uid="{00000000-0005-0000-0000-00004C210000}"/>
    <cellStyle name="Comma 58 4 4 3" xfId="8453" xr:uid="{00000000-0005-0000-0000-00004D210000}"/>
    <cellStyle name="Comma 58 4 4 4" xfId="8454" xr:uid="{00000000-0005-0000-0000-00004E210000}"/>
    <cellStyle name="Comma 58 4 4 5" xfId="8455" xr:uid="{00000000-0005-0000-0000-00004F210000}"/>
    <cellStyle name="Comma 58 4 5" xfId="8456" xr:uid="{00000000-0005-0000-0000-000050210000}"/>
    <cellStyle name="Comma 58 4 5 2" xfId="8457" xr:uid="{00000000-0005-0000-0000-000051210000}"/>
    <cellStyle name="Comma 58 4 5 3" xfId="8458" xr:uid="{00000000-0005-0000-0000-000052210000}"/>
    <cellStyle name="Comma 58 4 5 4" xfId="8459" xr:uid="{00000000-0005-0000-0000-000053210000}"/>
    <cellStyle name="Comma 58 4 6" xfId="8460" xr:uid="{00000000-0005-0000-0000-000054210000}"/>
    <cellStyle name="Comma 58 4 7" xfId="8461" xr:uid="{00000000-0005-0000-0000-000055210000}"/>
    <cellStyle name="Comma 58 4 8" xfId="8462" xr:uid="{00000000-0005-0000-0000-000056210000}"/>
    <cellStyle name="Comma 58 5" xfId="8463" xr:uid="{00000000-0005-0000-0000-000057210000}"/>
    <cellStyle name="Comma 58 5 2" xfId="8464" xr:uid="{00000000-0005-0000-0000-000058210000}"/>
    <cellStyle name="Comma 58 5 2 2" xfId="8465" xr:uid="{00000000-0005-0000-0000-000059210000}"/>
    <cellStyle name="Comma 58 5 2 2 2" xfId="8466" xr:uid="{00000000-0005-0000-0000-00005A210000}"/>
    <cellStyle name="Comma 58 5 2 2 2 2" xfId="8467" xr:uid="{00000000-0005-0000-0000-00005B210000}"/>
    <cellStyle name="Comma 58 5 2 2 2 3" xfId="8468" xr:uid="{00000000-0005-0000-0000-00005C210000}"/>
    <cellStyle name="Comma 58 5 2 2 2 4" xfId="8469" xr:uid="{00000000-0005-0000-0000-00005D210000}"/>
    <cellStyle name="Comma 58 5 2 2 3" xfId="8470" xr:uid="{00000000-0005-0000-0000-00005E210000}"/>
    <cellStyle name="Comma 58 5 2 2 4" xfId="8471" xr:uid="{00000000-0005-0000-0000-00005F210000}"/>
    <cellStyle name="Comma 58 5 2 2 5" xfId="8472" xr:uid="{00000000-0005-0000-0000-000060210000}"/>
    <cellStyle name="Comma 58 5 2 3" xfId="8473" xr:uid="{00000000-0005-0000-0000-000061210000}"/>
    <cellStyle name="Comma 58 5 2 3 2" xfId="8474" xr:uid="{00000000-0005-0000-0000-000062210000}"/>
    <cellStyle name="Comma 58 5 2 3 3" xfId="8475" xr:uid="{00000000-0005-0000-0000-000063210000}"/>
    <cellStyle name="Comma 58 5 2 3 4" xfId="8476" xr:uid="{00000000-0005-0000-0000-000064210000}"/>
    <cellStyle name="Comma 58 5 2 4" xfId="8477" xr:uid="{00000000-0005-0000-0000-000065210000}"/>
    <cellStyle name="Comma 58 5 2 5" xfId="8478" xr:uid="{00000000-0005-0000-0000-000066210000}"/>
    <cellStyle name="Comma 58 5 2 6" xfId="8479" xr:uid="{00000000-0005-0000-0000-000067210000}"/>
    <cellStyle name="Comma 58 5 3" xfId="8480" xr:uid="{00000000-0005-0000-0000-000068210000}"/>
    <cellStyle name="Comma 58 5 3 2" xfId="8481" xr:uid="{00000000-0005-0000-0000-000069210000}"/>
    <cellStyle name="Comma 58 5 3 2 2" xfId="8482" xr:uid="{00000000-0005-0000-0000-00006A210000}"/>
    <cellStyle name="Comma 58 5 3 2 2 2" xfId="8483" xr:uid="{00000000-0005-0000-0000-00006B210000}"/>
    <cellStyle name="Comma 58 5 3 2 2 3" xfId="8484" xr:uid="{00000000-0005-0000-0000-00006C210000}"/>
    <cellStyle name="Comma 58 5 3 2 2 4" xfId="8485" xr:uid="{00000000-0005-0000-0000-00006D210000}"/>
    <cellStyle name="Comma 58 5 3 2 3" xfId="8486" xr:uid="{00000000-0005-0000-0000-00006E210000}"/>
    <cellStyle name="Comma 58 5 3 2 4" xfId="8487" xr:uid="{00000000-0005-0000-0000-00006F210000}"/>
    <cellStyle name="Comma 58 5 3 2 5" xfId="8488" xr:uid="{00000000-0005-0000-0000-000070210000}"/>
    <cellStyle name="Comma 58 5 3 3" xfId="8489" xr:uid="{00000000-0005-0000-0000-000071210000}"/>
    <cellStyle name="Comma 58 5 3 3 2" xfId="8490" xr:uid="{00000000-0005-0000-0000-000072210000}"/>
    <cellStyle name="Comma 58 5 3 3 3" xfId="8491" xr:uid="{00000000-0005-0000-0000-000073210000}"/>
    <cellStyle name="Comma 58 5 3 3 4" xfId="8492" xr:uid="{00000000-0005-0000-0000-000074210000}"/>
    <cellStyle name="Comma 58 5 3 4" xfId="8493" xr:uid="{00000000-0005-0000-0000-000075210000}"/>
    <cellStyle name="Comma 58 5 3 5" xfId="8494" xr:uid="{00000000-0005-0000-0000-000076210000}"/>
    <cellStyle name="Comma 58 5 3 6" xfId="8495" xr:uid="{00000000-0005-0000-0000-000077210000}"/>
    <cellStyle name="Comma 58 5 4" xfId="8496" xr:uid="{00000000-0005-0000-0000-000078210000}"/>
    <cellStyle name="Comma 58 5 4 2" xfId="8497" xr:uid="{00000000-0005-0000-0000-000079210000}"/>
    <cellStyle name="Comma 58 5 4 2 2" xfId="8498" xr:uid="{00000000-0005-0000-0000-00007A210000}"/>
    <cellStyle name="Comma 58 5 4 2 3" xfId="8499" xr:uid="{00000000-0005-0000-0000-00007B210000}"/>
    <cellStyle name="Comma 58 5 4 2 4" xfId="8500" xr:uid="{00000000-0005-0000-0000-00007C210000}"/>
    <cellStyle name="Comma 58 5 4 3" xfId="8501" xr:uid="{00000000-0005-0000-0000-00007D210000}"/>
    <cellStyle name="Comma 58 5 4 4" xfId="8502" xr:uid="{00000000-0005-0000-0000-00007E210000}"/>
    <cellStyle name="Comma 58 5 4 5" xfId="8503" xr:uid="{00000000-0005-0000-0000-00007F210000}"/>
    <cellStyle name="Comma 58 5 5" xfId="8504" xr:uid="{00000000-0005-0000-0000-000080210000}"/>
    <cellStyle name="Comma 58 5 5 2" xfId="8505" xr:uid="{00000000-0005-0000-0000-000081210000}"/>
    <cellStyle name="Comma 58 5 5 3" xfId="8506" xr:uid="{00000000-0005-0000-0000-000082210000}"/>
    <cellStyle name="Comma 58 5 5 4" xfId="8507" xr:uid="{00000000-0005-0000-0000-000083210000}"/>
    <cellStyle name="Comma 58 5 6" xfId="8508" xr:uid="{00000000-0005-0000-0000-000084210000}"/>
    <cellStyle name="Comma 58 5 7" xfId="8509" xr:uid="{00000000-0005-0000-0000-000085210000}"/>
    <cellStyle name="Comma 58 5 8" xfId="8510" xr:uid="{00000000-0005-0000-0000-000086210000}"/>
    <cellStyle name="Comma 58 6" xfId="8511" xr:uid="{00000000-0005-0000-0000-000087210000}"/>
    <cellStyle name="Comma 58 6 2" xfId="8512" xr:uid="{00000000-0005-0000-0000-000088210000}"/>
    <cellStyle name="Comma 58 6 2 2" xfId="8513" xr:uid="{00000000-0005-0000-0000-000089210000}"/>
    <cellStyle name="Comma 58 6 2 2 2" xfId="8514" xr:uid="{00000000-0005-0000-0000-00008A210000}"/>
    <cellStyle name="Comma 58 6 2 2 3" xfId="8515" xr:uid="{00000000-0005-0000-0000-00008B210000}"/>
    <cellStyle name="Comma 58 6 2 2 4" xfId="8516" xr:uid="{00000000-0005-0000-0000-00008C210000}"/>
    <cellStyle name="Comma 58 6 2 3" xfId="8517" xr:uid="{00000000-0005-0000-0000-00008D210000}"/>
    <cellStyle name="Comma 58 6 2 4" xfId="8518" xr:uid="{00000000-0005-0000-0000-00008E210000}"/>
    <cellStyle name="Comma 58 6 2 5" xfId="8519" xr:uid="{00000000-0005-0000-0000-00008F210000}"/>
    <cellStyle name="Comma 58 6 3" xfId="8520" xr:uid="{00000000-0005-0000-0000-000090210000}"/>
    <cellStyle name="Comma 58 6 3 2" xfId="8521" xr:uid="{00000000-0005-0000-0000-000091210000}"/>
    <cellStyle name="Comma 58 6 3 3" xfId="8522" xr:uid="{00000000-0005-0000-0000-000092210000}"/>
    <cellStyle name="Comma 58 6 3 4" xfId="8523" xr:uid="{00000000-0005-0000-0000-000093210000}"/>
    <cellStyle name="Comma 58 6 4" xfId="8524" xr:uid="{00000000-0005-0000-0000-000094210000}"/>
    <cellStyle name="Comma 58 6 5" xfId="8525" xr:uid="{00000000-0005-0000-0000-000095210000}"/>
    <cellStyle name="Comma 58 6 6" xfId="8526" xr:uid="{00000000-0005-0000-0000-000096210000}"/>
    <cellStyle name="Comma 58 7" xfId="8527" xr:uid="{00000000-0005-0000-0000-000097210000}"/>
    <cellStyle name="Comma 58 7 2" xfId="8528" xr:uid="{00000000-0005-0000-0000-000098210000}"/>
    <cellStyle name="Comma 58 7 2 2" xfId="8529" xr:uid="{00000000-0005-0000-0000-000099210000}"/>
    <cellStyle name="Comma 58 7 2 2 2" xfId="8530" xr:uid="{00000000-0005-0000-0000-00009A210000}"/>
    <cellStyle name="Comma 58 7 2 2 3" xfId="8531" xr:uid="{00000000-0005-0000-0000-00009B210000}"/>
    <cellStyle name="Comma 58 7 2 2 4" xfId="8532" xr:uid="{00000000-0005-0000-0000-00009C210000}"/>
    <cellStyle name="Comma 58 7 2 3" xfId="8533" xr:uid="{00000000-0005-0000-0000-00009D210000}"/>
    <cellStyle name="Comma 58 7 2 4" xfId="8534" xr:uid="{00000000-0005-0000-0000-00009E210000}"/>
    <cellStyle name="Comma 58 7 2 5" xfId="8535" xr:uid="{00000000-0005-0000-0000-00009F210000}"/>
    <cellStyle name="Comma 58 7 3" xfId="8536" xr:uid="{00000000-0005-0000-0000-0000A0210000}"/>
    <cellStyle name="Comma 58 7 3 2" xfId="8537" xr:uid="{00000000-0005-0000-0000-0000A1210000}"/>
    <cellStyle name="Comma 58 7 3 3" xfId="8538" xr:uid="{00000000-0005-0000-0000-0000A2210000}"/>
    <cellStyle name="Comma 58 7 3 4" xfId="8539" xr:uid="{00000000-0005-0000-0000-0000A3210000}"/>
    <cellStyle name="Comma 58 7 4" xfId="8540" xr:uid="{00000000-0005-0000-0000-0000A4210000}"/>
    <cellStyle name="Comma 58 7 5" xfId="8541" xr:uid="{00000000-0005-0000-0000-0000A5210000}"/>
    <cellStyle name="Comma 58 7 6" xfId="8542" xr:uid="{00000000-0005-0000-0000-0000A6210000}"/>
    <cellStyle name="Comma 58 8" xfId="8543" xr:uid="{00000000-0005-0000-0000-0000A7210000}"/>
    <cellStyle name="Comma 58 8 2" xfId="8544" xr:uid="{00000000-0005-0000-0000-0000A8210000}"/>
    <cellStyle name="Comma 58 8 2 2" xfId="8545" xr:uid="{00000000-0005-0000-0000-0000A9210000}"/>
    <cellStyle name="Comma 58 8 2 3" xfId="8546" xr:uid="{00000000-0005-0000-0000-0000AA210000}"/>
    <cellStyle name="Comma 58 8 2 4" xfId="8547" xr:uid="{00000000-0005-0000-0000-0000AB210000}"/>
    <cellStyle name="Comma 58 8 3" xfId="8548" xr:uid="{00000000-0005-0000-0000-0000AC210000}"/>
    <cellStyle name="Comma 58 8 4" xfId="8549" xr:uid="{00000000-0005-0000-0000-0000AD210000}"/>
    <cellStyle name="Comma 58 8 5" xfId="8550" xr:uid="{00000000-0005-0000-0000-0000AE210000}"/>
    <cellStyle name="Comma 58 9" xfId="8551" xr:uid="{00000000-0005-0000-0000-0000AF210000}"/>
    <cellStyle name="Comma 58 9 2" xfId="8552" xr:uid="{00000000-0005-0000-0000-0000B0210000}"/>
    <cellStyle name="Comma 58 9 3" xfId="8553" xr:uid="{00000000-0005-0000-0000-0000B1210000}"/>
    <cellStyle name="Comma 58 9 4" xfId="8554" xr:uid="{00000000-0005-0000-0000-0000B2210000}"/>
    <cellStyle name="Comma 59" xfId="8555" xr:uid="{00000000-0005-0000-0000-0000B3210000}"/>
    <cellStyle name="Comma 59 2" xfId="8556" xr:uid="{00000000-0005-0000-0000-0000B4210000}"/>
    <cellStyle name="Comma 6" xfId="8557" xr:uid="{00000000-0005-0000-0000-0000B5210000}"/>
    <cellStyle name="Comma 6 2" xfId="8558" xr:uid="{00000000-0005-0000-0000-0000B6210000}"/>
    <cellStyle name="Comma 6 2 2" xfId="8559" xr:uid="{00000000-0005-0000-0000-0000B7210000}"/>
    <cellStyle name="Comma 6 2 2 2" xfId="8560" xr:uid="{00000000-0005-0000-0000-0000B8210000}"/>
    <cellStyle name="Comma 6 2 3" xfId="8561" xr:uid="{00000000-0005-0000-0000-0000B9210000}"/>
    <cellStyle name="Comma 6 2 4" xfId="8562" xr:uid="{00000000-0005-0000-0000-0000BA210000}"/>
    <cellStyle name="Comma 6 3" xfId="8563" xr:uid="{00000000-0005-0000-0000-0000BB210000}"/>
    <cellStyle name="Comma 6 3 2" xfId="8564" xr:uid="{00000000-0005-0000-0000-0000BC210000}"/>
    <cellStyle name="Comma 6 3 3" xfId="8565" xr:uid="{00000000-0005-0000-0000-0000BD210000}"/>
    <cellStyle name="Comma 6 4" xfId="8566" xr:uid="{00000000-0005-0000-0000-0000BE210000}"/>
    <cellStyle name="Comma 6 4 2" xfId="8567" xr:uid="{00000000-0005-0000-0000-0000BF210000}"/>
    <cellStyle name="Comma 6 5" xfId="8568" xr:uid="{00000000-0005-0000-0000-0000C0210000}"/>
    <cellStyle name="Comma 60" xfId="8569" xr:uid="{00000000-0005-0000-0000-0000C1210000}"/>
    <cellStyle name="Comma 60 2" xfId="8570" xr:uid="{00000000-0005-0000-0000-0000C2210000}"/>
    <cellStyle name="Comma 61" xfId="8571" xr:uid="{00000000-0005-0000-0000-0000C3210000}"/>
    <cellStyle name="Comma 61 2" xfId="8572" xr:uid="{00000000-0005-0000-0000-0000C4210000}"/>
    <cellStyle name="Comma 62" xfId="8573" xr:uid="{00000000-0005-0000-0000-0000C5210000}"/>
    <cellStyle name="Comma 62 2" xfId="8574" xr:uid="{00000000-0005-0000-0000-0000C6210000}"/>
    <cellStyle name="Comma 63" xfId="8575" xr:uid="{00000000-0005-0000-0000-0000C7210000}"/>
    <cellStyle name="Comma 63 2" xfId="8576" xr:uid="{00000000-0005-0000-0000-0000C8210000}"/>
    <cellStyle name="Comma 64" xfId="8577" xr:uid="{00000000-0005-0000-0000-0000C9210000}"/>
    <cellStyle name="Comma 64 2" xfId="8578" xr:uid="{00000000-0005-0000-0000-0000CA210000}"/>
    <cellStyle name="Comma 65" xfId="8579" xr:uid="{00000000-0005-0000-0000-0000CB210000}"/>
    <cellStyle name="Comma 65 2" xfId="8580" xr:uid="{00000000-0005-0000-0000-0000CC210000}"/>
    <cellStyle name="Comma 66" xfId="8581" xr:uid="{00000000-0005-0000-0000-0000CD210000}"/>
    <cellStyle name="Comma 66 2" xfId="8582" xr:uid="{00000000-0005-0000-0000-0000CE210000}"/>
    <cellStyle name="Comma 67" xfId="8583" xr:uid="{00000000-0005-0000-0000-0000CF210000}"/>
    <cellStyle name="Comma 67 2" xfId="8584" xr:uid="{00000000-0005-0000-0000-0000D0210000}"/>
    <cellStyle name="Comma 68" xfId="8585" xr:uid="{00000000-0005-0000-0000-0000D1210000}"/>
    <cellStyle name="Comma 68 10" xfId="8586" xr:uid="{00000000-0005-0000-0000-0000D2210000}"/>
    <cellStyle name="Comma 68 11" xfId="8587" xr:uid="{00000000-0005-0000-0000-0000D3210000}"/>
    <cellStyle name="Comma 68 12" xfId="8588" xr:uid="{00000000-0005-0000-0000-0000D4210000}"/>
    <cellStyle name="Comma 68 2" xfId="8589" xr:uid="{00000000-0005-0000-0000-0000D5210000}"/>
    <cellStyle name="Comma 68 2 10" xfId="8590" xr:uid="{00000000-0005-0000-0000-0000D6210000}"/>
    <cellStyle name="Comma 68 2 2" xfId="8591" xr:uid="{00000000-0005-0000-0000-0000D7210000}"/>
    <cellStyle name="Comma 68 2 2 2" xfId="8592" xr:uid="{00000000-0005-0000-0000-0000D8210000}"/>
    <cellStyle name="Comma 68 2 2 2 2" xfId="8593" xr:uid="{00000000-0005-0000-0000-0000D9210000}"/>
    <cellStyle name="Comma 68 2 2 2 2 2" xfId="8594" xr:uid="{00000000-0005-0000-0000-0000DA210000}"/>
    <cellStyle name="Comma 68 2 2 2 2 2 2" xfId="8595" xr:uid="{00000000-0005-0000-0000-0000DB210000}"/>
    <cellStyle name="Comma 68 2 2 2 2 2 3" xfId="8596" xr:uid="{00000000-0005-0000-0000-0000DC210000}"/>
    <cellStyle name="Comma 68 2 2 2 2 2 4" xfId="8597" xr:uid="{00000000-0005-0000-0000-0000DD210000}"/>
    <cellStyle name="Comma 68 2 2 2 2 3" xfId="8598" xr:uid="{00000000-0005-0000-0000-0000DE210000}"/>
    <cellStyle name="Comma 68 2 2 2 2 4" xfId="8599" xr:uid="{00000000-0005-0000-0000-0000DF210000}"/>
    <cellStyle name="Comma 68 2 2 2 2 5" xfId="8600" xr:uid="{00000000-0005-0000-0000-0000E0210000}"/>
    <cellStyle name="Comma 68 2 2 2 3" xfId="8601" xr:uid="{00000000-0005-0000-0000-0000E1210000}"/>
    <cellStyle name="Comma 68 2 2 2 3 2" xfId="8602" xr:uid="{00000000-0005-0000-0000-0000E2210000}"/>
    <cellStyle name="Comma 68 2 2 2 3 3" xfId="8603" xr:uid="{00000000-0005-0000-0000-0000E3210000}"/>
    <cellStyle name="Comma 68 2 2 2 3 4" xfId="8604" xr:uid="{00000000-0005-0000-0000-0000E4210000}"/>
    <cellStyle name="Comma 68 2 2 2 4" xfId="8605" xr:uid="{00000000-0005-0000-0000-0000E5210000}"/>
    <cellStyle name="Comma 68 2 2 2 5" xfId="8606" xr:uid="{00000000-0005-0000-0000-0000E6210000}"/>
    <cellStyle name="Comma 68 2 2 2 6" xfId="8607" xr:uid="{00000000-0005-0000-0000-0000E7210000}"/>
    <cellStyle name="Comma 68 2 2 3" xfId="8608" xr:uid="{00000000-0005-0000-0000-0000E8210000}"/>
    <cellStyle name="Comma 68 2 2 3 2" xfId="8609" xr:uid="{00000000-0005-0000-0000-0000E9210000}"/>
    <cellStyle name="Comma 68 2 2 3 2 2" xfId="8610" xr:uid="{00000000-0005-0000-0000-0000EA210000}"/>
    <cellStyle name="Comma 68 2 2 3 2 2 2" xfId="8611" xr:uid="{00000000-0005-0000-0000-0000EB210000}"/>
    <cellStyle name="Comma 68 2 2 3 2 2 3" xfId="8612" xr:uid="{00000000-0005-0000-0000-0000EC210000}"/>
    <cellStyle name="Comma 68 2 2 3 2 2 4" xfId="8613" xr:uid="{00000000-0005-0000-0000-0000ED210000}"/>
    <cellStyle name="Comma 68 2 2 3 2 3" xfId="8614" xr:uid="{00000000-0005-0000-0000-0000EE210000}"/>
    <cellStyle name="Comma 68 2 2 3 2 4" xfId="8615" xr:uid="{00000000-0005-0000-0000-0000EF210000}"/>
    <cellStyle name="Comma 68 2 2 3 2 5" xfId="8616" xr:uid="{00000000-0005-0000-0000-0000F0210000}"/>
    <cellStyle name="Comma 68 2 2 3 3" xfId="8617" xr:uid="{00000000-0005-0000-0000-0000F1210000}"/>
    <cellStyle name="Comma 68 2 2 3 3 2" xfId="8618" xr:uid="{00000000-0005-0000-0000-0000F2210000}"/>
    <cellStyle name="Comma 68 2 2 3 3 3" xfId="8619" xr:uid="{00000000-0005-0000-0000-0000F3210000}"/>
    <cellStyle name="Comma 68 2 2 3 3 4" xfId="8620" xr:uid="{00000000-0005-0000-0000-0000F4210000}"/>
    <cellStyle name="Comma 68 2 2 3 4" xfId="8621" xr:uid="{00000000-0005-0000-0000-0000F5210000}"/>
    <cellStyle name="Comma 68 2 2 3 5" xfId="8622" xr:uid="{00000000-0005-0000-0000-0000F6210000}"/>
    <cellStyle name="Comma 68 2 2 3 6" xfId="8623" xr:uid="{00000000-0005-0000-0000-0000F7210000}"/>
    <cellStyle name="Comma 68 2 2 4" xfId="8624" xr:uid="{00000000-0005-0000-0000-0000F8210000}"/>
    <cellStyle name="Comma 68 2 2 4 2" xfId="8625" xr:uid="{00000000-0005-0000-0000-0000F9210000}"/>
    <cellStyle name="Comma 68 2 2 4 2 2" xfId="8626" xr:uid="{00000000-0005-0000-0000-0000FA210000}"/>
    <cellStyle name="Comma 68 2 2 4 2 3" xfId="8627" xr:uid="{00000000-0005-0000-0000-0000FB210000}"/>
    <cellStyle name="Comma 68 2 2 4 2 4" xfId="8628" xr:uid="{00000000-0005-0000-0000-0000FC210000}"/>
    <cellStyle name="Comma 68 2 2 4 3" xfId="8629" xr:uid="{00000000-0005-0000-0000-0000FD210000}"/>
    <cellStyle name="Comma 68 2 2 4 4" xfId="8630" xr:uid="{00000000-0005-0000-0000-0000FE210000}"/>
    <cellStyle name="Comma 68 2 2 4 5" xfId="8631" xr:uid="{00000000-0005-0000-0000-0000FF210000}"/>
    <cellStyle name="Comma 68 2 2 5" xfId="8632" xr:uid="{00000000-0005-0000-0000-000000220000}"/>
    <cellStyle name="Comma 68 2 2 5 2" xfId="8633" xr:uid="{00000000-0005-0000-0000-000001220000}"/>
    <cellStyle name="Comma 68 2 2 5 3" xfId="8634" xr:uid="{00000000-0005-0000-0000-000002220000}"/>
    <cellStyle name="Comma 68 2 2 5 4" xfId="8635" xr:uid="{00000000-0005-0000-0000-000003220000}"/>
    <cellStyle name="Comma 68 2 2 6" xfId="8636" xr:uid="{00000000-0005-0000-0000-000004220000}"/>
    <cellStyle name="Comma 68 2 2 7" xfId="8637" xr:uid="{00000000-0005-0000-0000-000005220000}"/>
    <cellStyle name="Comma 68 2 2 8" xfId="8638" xr:uid="{00000000-0005-0000-0000-000006220000}"/>
    <cellStyle name="Comma 68 2 3" xfId="8639" xr:uid="{00000000-0005-0000-0000-000007220000}"/>
    <cellStyle name="Comma 68 2 3 2" xfId="8640" xr:uid="{00000000-0005-0000-0000-000008220000}"/>
    <cellStyle name="Comma 68 2 3 2 2" xfId="8641" xr:uid="{00000000-0005-0000-0000-000009220000}"/>
    <cellStyle name="Comma 68 2 3 2 2 2" xfId="8642" xr:uid="{00000000-0005-0000-0000-00000A220000}"/>
    <cellStyle name="Comma 68 2 3 2 2 2 2" xfId="8643" xr:uid="{00000000-0005-0000-0000-00000B220000}"/>
    <cellStyle name="Comma 68 2 3 2 2 2 3" xfId="8644" xr:uid="{00000000-0005-0000-0000-00000C220000}"/>
    <cellStyle name="Comma 68 2 3 2 2 2 4" xfId="8645" xr:uid="{00000000-0005-0000-0000-00000D220000}"/>
    <cellStyle name="Comma 68 2 3 2 2 3" xfId="8646" xr:uid="{00000000-0005-0000-0000-00000E220000}"/>
    <cellStyle name="Comma 68 2 3 2 2 4" xfId="8647" xr:uid="{00000000-0005-0000-0000-00000F220000}"/>
    <cellStyle name="Comma 68 2 3 2 2 5" xfId="8648" xr:uid="{00000000-0005-0000-0000-000010220000}"/>
    <cellStyle name="Comma 68 2 3 2 3" xfId="8649" xr:uid="{00000000-0005-0000-0000-000011220000}"/>
    <cellStyle name="Comma 68 2 3 2 3 2" xfId="8650" xr:uid="{00000000-0005-0000-0000-000012220000}"/>
    <cellStyle name="Comma 68 2 3 2 3 3" xfId="8651" xr:uid="{00000000-0005-0000-0000-000013220000}"/>
    <cellStyle name="Comma 68 2 3 2 3 4" xfId="8652" xr:uid="{00000000-0005-0000-0000-000014220000}"/>
    <cellStyle name="Comma 68 2 3 2 4" xfId="8653" xr:uid="{00000000-0005-0000-0000-000015220000}"/>
    <cellStyle name="Comma 68 2 3 2 5" xfId="8654" xr:uid="{00000000-0005-0000-0000-000016220000}"/>
    <cellStyle name="Comma 68 2 3 2 6" xfId="8655" xr:uid="{00000000-0005-0000-0000-000017220000}"/>
    <cellStyle name="Comma 68 2 3 3" xfId="8656" xr:uid="{00000000-0005-0000-0000-000018220000}"/>
    <cellStyle name="Comma 68 2 3 3 2" xfId="8657" xr:uid="{00000000-0005-0000-0000-000019220000}"/>
    <cellStyle name="Comma 68 2 3 3 2 2" xfId="8658" xr:uid="{00000000-0005-0000-0000-00001A220000}"/>
    <cellStyle name="Comma 68 2 3 3 2 2 2" xfId="8659" xr:uid="{00000000-0005-0000-0000-00001B220000}"/>
    <cellStyle name="Comma 68 2 3 3 2 2 3" xfId="8660" xr:uid="{00000000-0005-0000-0000-00001C220000}"/>
    <cellStyle name="Comma 68 2 3 3 2 2 4" xfId="8661" xr:uid="{00000000-0005-0000-0000-00001D220000}"/>
    <cellStyle name="Comma 68 2 3 3 2 3" xfId="8662" xr:uid="{00000000-0005-0000-0000-00001E220000}"/>
    <cellStyle name="Comma 68 2 3 3 2 4" xfId="8663" xr:uid="{00000000-0005-0000-0000-00001F220000}"/>
    <cellStyle name="Comma 68 2 3 3 2 5" xfId="8664" xr:uid="{00000000-0005-0000-0000-000020220000}"/>
    <cellStyle name="Comma 68 2 3 3 3" xfId="8665" xr:uid="{00000000-0005-0000-0000-000021220000}"/>
    <cellStyle name="Comma 68 2 3 3 3 2" xfId="8666" xr:uid="{00000000-0005-0000-0000-000022220000}"/>
    <cellStyle name="Comma 68 2 3 3 3 3" xfId="8667" xr:uid="{00000000-0005-0000-0000-000023220000}"/>
    <cellStyle name="Comma 68 2 3 3 3 4" xfId="8668" xr:uid="{00000000-0005-0000-0000-000024220000}"/>
    <cellStyle name="Comma 68 2 3 3 4" xfId="8669" xr:uid="{00000000-0005-0000-0000-000025220000}"/>
    <cellStyle name="Comma 68 2 3 3 5" xfId="8670" xr:uid="{00000000-0005-0000-0000-000026220000}"/>
    <cellStyle name="Comma 68 2 3 3 6" xfId="8671" xr:uid="{00000000-0005-0000-0000-000027220000}"/>
    <cellStyle name="Comma 68 2 3 4" xfId="8672" xr:uid="{00000000-0005-0000-0000-000028220000}"/>
    <cellStyle name="Comma 68 2 3 4 2" xfId="8673" xr:uid="{00000000-0005-0000-0000-000029220000}"/>
    <cellStyle name="Comma 68 2 3 4 2 2" xfId="8674" xr:uid="{00000000-0005-0000-0000-00002A220000}"/>
    <cellStyle name="Comma 68 2 3 4 2 3" xfId="8675" xr:uid="{00000000-0005-0000-0000-00002B220000}"/>
    <cellStyle name="Comma 68 2 3 4 2 4" xfId="8676" xr:uid="{00000000-0005-0000-0000-00002C220000}"/>
    <cellStyle name="Comma 68 2 3 4 3" xfId="8677" xr:uid="{00000000-0005-0000-0000-00002D220000}"/>
    <cellStyle name="Comma 68 2 3 4 4" xfId="8678" xr:uid="{00000000-0005-0000-0000-00002E220000}"/>
    <cellStyle name="Comma 68 2 3 4 5" xfId="8679" xr:uid="{00000000-0005-0000-0000-00002F220000}"/>
    <cellStyle name="Comma 68 2 3 5" xfId="8680" xr:uid="{00000000-0005-0000-0000-000030220000}"/>
    <cellStyle name="Comma 68 2 3 5 2" xfId="8681" xr:uid="{00000000-0005-0000-0000-000031220000}"/>
    <cellStyle name="Comma 68 2 3 5 3" xfId="8682" xr:uid="{00000000-0005-0000-0000-000032220000}"/>
    <cellStyle name="Comma 68 2 3 5 4" xfId="8683" xr:uid="{00000000-0005-0000-0000-000033220000}"/>
    <cellStyle name="Comma 68 2 3 6" xfId="8684" xr:uid="{00000000-0005-0000-0000-000034220000}"/>
    <cellStyle name="Comma 68 2 3 7" xfId="8685" xr:uid="{00000000-0005-0000-0000-000035220000}"/>
    <cellStyle name="Comma 68 2 3 8" xfId="8686" xr:uid="{00000000-0005-0000-0000-000036220000}"/>
    <cellStyle name="Comma 68 2 4" xfId="8687" xr:uid="{00000000-0005-0000-0000-000037220000}"/>
    <cellStyle name="Comma 68 2 4 2" xfId="8688" xr:uid="{00000000-0005-0000-0000-000038220000}"/>
    <cellStyle name="Comma 68 2 4 2 2" xfId="8689" xr:uid="{00000000-0005-0000-0000-000039220000}"/>
    <cellStyle name="Comma 68 2 4 2 2 2" xfId="8690" xr:uid="{00000000-0005-0000-0000-00003A220000}"/>
    <cellStyle name="Comma 68 2 4 2 2 3" xfId="8691" xr:uid="{00000000-0005-0000-0000-00003B220000}"/>
    <cellStyle name="Comma 68 2 4 2 2 4" xfId="8692" xr:uid="{00000000-0005-0000-0000-00003C220000}"/>
    <cellStyle name="Comma 68 2 4 2 3" xfId="8693" xr:uid="{00000000-0005-0000-0000-00003D220000}"/>
    <cellStyle name="Comma 68 2 4 2 4" xfId="8694" xr:uid="{00000000-0005-0000-0000-00003E220000}"/>
    <cellStyle name="Comma 68 2 4 2 5" xfId="8695" xr:uid="{00000000-0005-0000-0000-00003F220000}"/>
    <cellStyle name="Comma 68 2 4 3" xfId="8696" xr:uid="{00000000-0005-0000-0000-000040220000}"/>
    <cellStyle name="Comma 68 2 4 3 2" xfId="8697" xr:uid="{00000000-0005-0000-0000-000041220000}"/>
    <cellStyle name="Comma 68 2 4 3 3" xfId="8698" xr:uid="{00000000-0005-0000-0000-000042220000}"/>
    <cellStyle name="Comma 68 2 4 3 4" xfId="8699" xr:uid="{00000000-0005-0000-0000-000043220000}"/>
    <cellStyle name="Comma 68 2 4 4" xfId="8700" xr:uid="{00000000-0005-0000-0000-000044220000}"/>
    <cellStyle name="Comma 68 2 4 5" xfId="8701" xr:uid="{00000000-0005-0000-0000-000045220000}"/>
    <cellStyle name="Comma 68 2 4 6" xfId="8702" xr:uid="{00000000-0005-0000-0000-000046220000}"/>
    <cellStyle name="Comma 68 2 5" xfId="8703" xr:uid="{00000000-0005-0000-0000-000047220000}"/>
    <cellStyle name="Comma 68 2 5 2" xfId="8704" xr:uid="{00000000-0005-0000-0000-000048220000}"/>
    <cellStyle name="Comma 68 2 5 2 2" xfId="8705" xr:uid="{00000000-0005-0000-0000-000049220000}"/>
    <cellStyle name="Comma 68 2 5 2 2 2" xfId="8706" xr:uid="{00000000-0005-0000-0000-00004A220000}"/>
    <cellStyle name="Comma 68 2 5 2 2 3" xfId="8707" xr:uid="{00000000-0005-0000-0000-00004B220000}"/>
    <cellStyle name="Comma 68 2 5 2 2 4" xfId="8708" xr:uid="{00000000-0005-0000-0000-00004C220000}"/>
    <cellStyle name="Comma 68 2 5 2 3" xfId="8709" xr:uid="{00000000-0005-0000-0000-00004D220000}"/>
    <cellStyle name="Comma 68 2 5 2 4" xfId="8710" xr:uid="{00000000-0005-0000-0000-00004E220000}"/>
    <cellStyle name="Comma 68 2 5 2 5" xfId="8711" xr:uid="{00000000-0005-0000-0000-00004F220000}"/>
    <cellStyle name="Comma 68 2 5 3" xfId="8712" xr:uid="{00000000-0005-0000-0000-000050220000}"/>
    <cellStyle name="Comma 68 2 5 3 2" xfId="8713" xr:uid="{00000000-0005-0000-0000-000051220000}"/>
    <cellStyle name="Comma 68 2 5 3 3" xfId="8714" xr:uid="{00000000-0005-0000-0000-000052220000}"/>
    <cellStyle name="Comma 68 2 5 3 4" xfId="8715" xr:uid="{00000000-0005-0000-0000-000053220000}"/>
    <cellStyle name="Comma 68 2 5 4" xfId="8716" xr:uid="{00000000-0005-0000-0000-000054220000}"/>
    <cellStyle name="Comma 68 2 5 5" xfId="8717" xr:uid="{00000000-0005-0000-0000-000055220000}"/>
    <cellStyle name="Comma 68 2 5 6" xfId="8718" xr:uid="{00000000-0005-0000-0000-000056220000}"/>
    <cellStyle name="Comma 68 2 6" xfId="8719" xr:uid="{00000000-0005-0000-0000-000057220000}"/>
    <cellStyle name="Comma 68 2 6 2" xfId="8720" xr:uid="{00000000-0005-0000-0000-000058220000}"/>
    <cellStyle name="Comma 68 2 6 2 2" xfId="8721" xr:uid="{00000000-0005-0000-0000-000059220000}"/>
    <cellStyle name="Comma 68 2 6 2 3" xfId="8722" xr:uid="{00000000-0005-0000-0000-00005A220000}"/>
    <cellStyle name="Comma 68 2 6 2 4" xfId="8723" xr:uid="{00000000-0005-0000-0000-00005B220000}"/>
    <cellStyle name="Comma 68 2 6 3" xfId="8724" xr:uid="{00000000-0005-0000-0000-00005C220000}"/>
    <cellStyle name="Comma 68 2 6 4" xfId="8725" xr:uid="{00000000-0005-0000-0000-00005D220000}"/>
    <cellStyle name="Comma 68 2 6 5" xfId="8726" xr:uid="{00000000-0005-0000-0000-00005E220000}"/>
    <cellStyle name="Comma 68 2 7" xfId="8727" xr:uid="{00000000-0005-0000-0000-00005F220000}"/>
    <cellStyle name="Comma 68 2 7 2" xfId="8728" xr:uid="{00000000-0005-0000-0000-000060220000}"/>
    <cellStyle name="Comma 68 2 7 3" xfId="8729" xr:uid="{00000000-0005-0000-0000-000061220000}"/>
    <cellStyle name="Comma 68 2 7 4" xfId="8730" xr:uid="{00000000-0005-0000-0000-000062220000}"/>
    <cellStyle name="Comma 68 2 8" xfId="8731" xr:uid="{00000000-0005-0000-0000-000063220000}"/>
    <cellStyle name="Comma 68 2 9" xfId="8732" xr:uid="{00000000-0005-0000-0000-000064220000}"/>
    <cellStyle name="Comma 68 3" xfId="8733" xr:uid="{00000000-0005-0000-0000-000065220000}"/>
    <cellStyle name="Comma 68 3 10" xfId="8734" xr:uid="{00000000-0005-0000-0000-000066220000}"/>
    <cellStyle name="Comma 68 3 2" xfId="8735" xr:uid="{00000000-0005-0000-0000-000067220000}"/>
    <cellStyle name="Comma 68 3 2 2" xfId="8736" xr:uid="{00000000-0005-0000-0000-000068220000}"/>
    <cellStyle name="Comma 68 3 2 2 2" xfId="8737" xr:uid="{00000000-0005-0000-0000-000069220000}"/>
    <cellStyle name="Comma 68 3 2 2 2 2" xfId="8738" xr:uid="{00000000-0005-0000-0000-00006A220000}"/>
    <cellStyle name="Comma 68 3 2 2 2 2 2" xfId="8739" xr:uid="{00000000-0005-0000-0000-00006B220000}"/>
    <cellStyle name="Comma 68 3 2 2 2 2 3" xfId="8740" xr:uid="{00000000-0005-0000-0000-00006C220000}"/>
    <cellStyle name="Comma 68 3 2 2 2 2 4" xfId="8741" xr:uid="{00000000-0005-0000-0000-00006D220000}"/>
    <cellStyle name="Comma 68 3 2 2 2 3" xfId="8742" xr:uid="{00000000-0005-0000-0000-00006E220000}"/>
    <cellStyle name="Comma 68 3 2 2 2 4" xfId="8743" xr:uid="{00000000-0005-0000-0000-00006F220000}"/>
    <cellStyle name="Comma 68 3 2 2 2 5" xfId="8744" xr:uid="{00000000-0005-0000-0000-000070220000}"/>
    <cellStyle name="Comma 68 3 2 2 3" xfId="8745" xr:uid="{00000000-0005-0000-0000-000071220000}"/>
    <cellStyle name="Comma 68 3 2 2 3 2" xfId="8746" xr:uid="{00000000-0005-0000-0000-000072220000}"/>
    <cellStyle name="Comma 68 3 2 2 3 3" xfId="8747" xr:uid="{00000000-0005-0000-0000-000073220000}"/>
    <cellStyle name="Comma 68 3 2 2 3 4" xfId="8748" xr:uid="{00000000-0005-0000-0000-000074220000}"/>
    <cellStyle name="Comma 68 3 2 2 4" xfId="8749" xr:uid="{00000000-0005-0000-0000-000075220000}"/>
    <cellStyle name="Comma 68 3 2 2 5" xfId="8750" xr:uid="{00000000-0005-0000-0000-000076220000}"/>
    <cellStyle name="Comma 68 3 2 2 6" xfId="8751" xr:uid="{00000000-0005-0000-0000-000077220000}"/>
    <cellStyle name="Comma 68 3 2 3" xfId="8752" xr:uid="{00000000-0005-0000-0000-000078220000}"/>
    <cellStyle name="Comma 68 3 2 3 2" xfId="8753" xr:uid="{00000000-0005-0000-0000-000079220000}"/>
    <cellStyle name="Comma 68 3 2 3 2 2" xfId="8754" xr:uid="{00000000-0005-0000-0000-00007A220000}"/>
    <cellStyle name="Comma 68 3 2 3 2 2 2" xfId="8755" xr:uid="{00000000-0005-0000-0000-00007B220000}"/>
    <cellStyle name="Comma 68 3 2 3 2 2 3" xfId="8756" xr:uid="{00000000-0005-0000-0000-00007C220000}"/>
    <cellStyle name="Comma 68 3 2 3 2 2 4" xfId="8757" xr:uid="{00000000-0005-0000-0000-00007D220000}"/>
    <cellStyle name="Comma 68 3 2 3 2 3" xfId="8758" xr:uid="{00000000-0005-0000-0000-00007E220000}"/>
    <cellStyle name="Comma 68 3 2 3 2 4" xfId="8759" xr:uid="{00000000-0005-0000-0000-00007F220000}"/>
    <cellStyle name="Comma 68 3 2 3 2 5" xfId="8760" xr:uid="{00000000-0005-0000-0000-000080220000}"/>
    <cellStyle name="Comma 68 3 2 3 3" xfId="8761" xr:uid="{00000000-0005-0000-0000-000081220000}"/>
    <cellStyle name="Comma 68 3 2 3 3 2" xfId="8762" xr:uid="{00000000-0005-0000-0000-000082220000}"/>
    <cellStyle name="Comma 68 3 2 3 3 3" xfId="8763" xr:uid="{00000000-0005-0000-0000-000083220000}"/>
    <cellStyle name="Comma 68 3 2 3 3 4" xfId="8764" xr:uid="{00000000-0005-0000-0000-000084220000}"/>
    <cellStyle name="Comma 68 3 2 3 4" xfId="8765" xr:uid="{00000000-0005-0000-0000-000085220000}"/>
    <cellStyle name="Comma 68 3 2 3 5" xfId="8766" xr:uid="{00000000-0005-0000-0000-000086220000}"/>
    <cellStyle name="Comma 68 3 2 3 6" xfId="8767" xr:uid="{00000000-0005-0000-0000-000087220000}"/>
    <cellStyle name="Comma 68 3 2 4" xfId="8768" xr:uid="{00000000-0005-0000-0000-000088220000}"/>
    <cellStyle name="Comma 68 3 2 4 2" xfId="8769" xr:uid="{00000000-0005-0000-0000-000089220000}"/>
    <cellStyle name="Comma 68 3 2 4 2 2" xfId="8770" xr:uid="{00000000-0005-0000-0000-00008A220000}"/>
    <cellStyle name="Comma 68 3 2 4 2 3" xfId="8771" xr:uid="{00000000-0005-0000-0000-00008B220000}"/>
    <cellStyle name="Comma 68 3 2 4 2 4" xfId="8772" xr:uid="{00000000-0005-0000-0000-00008C220000}"/>
    <cellStyle name="Comma 68 3 2 4 3" xfId="8773" xr:uid="{00000000-0005-0000-0000-00008D220000}"/>
    <cellStyle name="Comma 68 3 2 4 4" xfId="8774" xr:uid="{00000000-0005-0000-0000-00008E220000}"/>
    <cellStyle name="Comma 68 3 2 4 5" xfId="8775" xr:uid="{00000000-0005-0000-0000-00008F220000}"/>
    <cellStyle name="Comma 68 3 2 5" xfId="8776" xr:uid="{00000000-0005-0000-0000-000090220000}"/>
    <cellStyle name="Comma 68 3 2 5 2" xfId="8777" xr:uid="{00000000-0005-0000-0000-000091220000}"/>
    <cellStyle name="Comma 68 3 2 5 3" xfId="8778" xr:uid="{00000000-0005-0000-0000-000092220000}"/>
    <cellStyle name="Comma 68 3 2 5 4" xfId="8779" xr:uid="{00000000-0005-0000-0000-000093220000}"/>
    <cellStyle name="Comma 68 3 2 6" xfId="8780" xr:uid="{00000000-0005-0000-0000-000094220000}"/>
    <cellStyle name="Comma 68 3 2 7" xfId="8781" xr:uid="{00000000-0005-0000-0000-000095220000}"/>
    <cellStyle name="Comma 68 3 2 8" xfId="8782" xr:uid="{00000000-0005-0000-0000-000096220000}"/>
    <cellStyle name="Comma 68 3 3" xfId="8783" xr:uid="{00000000-0005-0000-0000-000097220000}"/>
    <cellStyle name="Comma 68 3 3 2" xfId="8784" xr:uid="{00000000-0005-0000-0000-000098220000}"/>
    <cellStyle name="Comma 68 3 3 2 2" xfId="8785" xr:uid="{00000000-0005-0000-0000-000099220000}"/>
    <cellStyle name="Comma 68 3 3 2 2 2" xfId="8786" xr:uid="{00000000-0005-0000-0000-00009A220000}"/>
    <cellStyle name="Comma 68 3 3 2 2 2 2" xfId="8787" xr:uid="{00000000-0005-0000-0000-00009B220000}"/>
    <cellStyle name="Comma 68 3 3 2 2 2 3" xfId="8788" xr:uid="{00000000-0005-0000-0000-00009C220000}"/>
    <cellStyle name="Comma 68 3 3 2 2 2 4" xfId="8789" xr:uid="{00000000-0005-0000-0000-00009D220000}"/>
    <cellStyle name="Comma 68 3 3 2 2 3" xfId="8790" xr:uid="{00000000-0005-0000-0000-00009E220000}"/>
    <cellStyle name="Comma 68 3 3 2 2 4" xfId="8791" xr:uid="{00000000-0005-0000-0000-00009F220000}"/>
    <cellStyle name="Comma 68 3 3 2 2 5" xfId="8792" xr:uid="{00000000-0005-0000-0000-0000A0220000}"/>
    <cellStyle name="Comma 68 3 3 2 3" xfId="8793" xr:uid="{00000000-0005-0000-0000-0000A1220000}"/>
    <cellStyle name="Comma 68 3 3 2 3 2" xfId="8794" xr:uid="{00000000-0005-0000-0000-0000A2220000}"/>
    <cellStyle name="Comma 68 3 3 2 3 3" xfId="8795" xr:uid="{00000000-0005-0000-0000-0000A3220000}"/>
    <cellStyle name="Comma 68 3 3 2 3 4" xfId="8796" xr:uid="{00000000-0005-0000-0000-0000A4220000}"/>
    <cellStyle name="Comma 68 3 3 2 4" xfId="8797" xr:uid="{00000000-0005-0000-0000-0000A5220000}"/>
    <cellStyle name="Comma 68 3 3 2 5" xfId="8798" xr:uid="{00000000-0005-0000-0000-0000A6220000}"/>
    <cellStyle name="Comma 68 3 3 2 6" xfId="8799" xr:uid="{00000000-0005-0000-0000-0000A7220000}"/>
    <cellStyle name="Comma 68 3 3 3" xfId="8800" xr:uid="{00000000-0005-0000-0000-0000A8220000}"/>
    <cellStyle name="Comma 68 3 3 3 2" xfId="8801" xr:uid="{00000000-0005-0000-0000-0000A9220000}"/>
    <cellStyle name="Comma 68 3 3 3 2 2" xfId="8802" xr:uid="{00000000-0005-0000-0000-0000AA220000}"/>
    <cellStyle name="Comma 68 3 3 3 2 2 2" xfId="8803" xr:uid="{00000000-0005-0000-0000-0000AB220000}"/>
    <cellStyle name="Comma 68 3 3 3 2 2 3" xfId="8804" xr:uid="{00000000-0005-0000-0000-0000AC220000}"/>
    <cellStyle name="Comma 68 3 3 3 2 2 4" xfId="8805" xr:uid="{00000000-0005-0000-0000-0000AD220000}"/>
    <cellStyle name="Comma 68 3 3 3 2 3" xfId="8806" xr:uid="{00000000-0005-0000-0000-0000AE220000}"/>
    <cellStyle name="Comma 68 3 3 3 2 4" xfId="8807" xr:uid="{00000000-0005-0000-0000-0000AF220000}"/>
    <cellStyle name="Comma 68 3 3 3 2 5" xfId="8808" xr:uid="{00000000-0005-0000-0000-0000B0220000}"/>
    <cellStyle name="Comma 68 3 3 3 3" xfId="8809" xr:uid="{00000000-0005-0000-0000-0000B1220000}"/>
    <cellStyle name="Comma 68 3 3 3 3 2" xfId="8810" xr:uid="{00000000-0005-0000-0000-0000B2220000}"/>
    <cellStyle name="Comma 68 3 3 3 3 3" xfId="8811" xr:uid="{00000000-0005-0000-0000-0000B3220000}"/>
    <cellStyle name="Comma 68 3 3 3 3 4" xfId="8812" xr:uid="{00000000-0005-0000-0000-0000B4220000}"/>
    <cellStyle name="Comma 68 3 3 3 4" xfId="8813" xr:uid="{00000000-0005-0000-0000-0000B5220000}"/>
    <cellStyle name="Comma 68 3 3 3 5" xfId="8814" xr:uid="{00000000-0005-0000-0000-0000B6220000}"/>
    <cellStyle name="Comma 68 3 3 3 6" xfId="8815" xr:uid="{00000000-0005-0000-0000-0000B7220000}"/>
    <cellStyle name="Comma 68 3 3 4" xfId="8816" xr:uid="{00000000-0005-0000-0000-0000B8220000}"/>
    <cellStyle name="Comma 68 3 3 4 2" xfId="8817" xr:uid="{00000000-0005-0000-0000-0000B9220000}"/>
    <cellStyle name="Comma 68 3 3 4 2 2" xfId="8818" xr:uid="{00000000-0005-0000-0000-0000BA220000}"/>
    <cellStyle name="Comma 68 3 3 4 2 3" xfId="8819" xr:uid="{00000000-0005-0000-0000-0000BB220000}"/>
    <cellStyle name="Comma 68 3 3 4 2 4" xfId="8820" xr:uid="{00000000-0005-0000-0000-0000BC220000}"/>
    <cellStyle name="Comma 68 3 3 4 3" xfId="8821" xr:uid="{00000000-0005-0000-0000-0000BD220000}"/>
    <cellStyle name="Comma 68 3 3 4 4" xfId="8822" xr:uid="{00000000-0005-0000-0000-0000BE220000}"/>
    <cellStyle name="Comma 68 3 3 4 5" xfId="8823" xr:uid="{00000000-0005-0000-0000-0000BF220000}"/>
    <cellStyle name="Comma 68 3 3 5" xfId="8824" xr:uid="{00000000-0005-0000-0000-0000C0220000}"/>
    <cellStyle name="Comma 68 3 3 5 2" xfId="8825" xr:uid="{00000000-0005-0000-0000-0000C1220000}"/>
    <cellStyle name="Comma 68 3 3 5 3" xfId="8826" xr:uid="{00000000-0005-0000-0000-0000C2220000}"/>
    <cellStyle name="Comma 68 3 3 5 4" xfId="8827" xr:uid="{00000000-0005-0000-0000-0000C3220000}"/>
    <cellStyle name="Comma 68 3 3 6" xfId="8828" xr:uid="{00000000-0005-0000-0000-0000C4220000}"/>
    <cellStyle name="Comma 68 3 3 7" xfId="8829" xr:uid="{00000000-0005-0000-0000-0000C5220000}"/>
    <cellStyle name="Comma 68 3 3 8" xfId="8830" xr:uid="{00000000-0005-0000-0000-0000C6220000}"/>
    <cellStyle name="Comma 68 3 4" xfId="8831" xr:uid="{00000000-0005-0000-0000-0000C7220000}"/>
    <cellStyle name="Comma 68 3 4 2" xfId="8832" xr:uid="{00000000-0005-0000-0000-0000C8220000}"/>
    <cellStyle name="Comma 68 3 4 2 2" xfId="8833" xr:uid="{00000000-0005-0000-0000-0000C9220000}"/>
    <cellStyle name="Comma 68 3 4 2 2 2" xfId="8834" xr:uid="{00000000-0005-0000-0000-0000CA220000}"/>
    <cellStyle name="Comma 68 3 4 2 2 3" xfId="8835" xr:uid="{00000000-0005-0000-0000-0000CB220000}"/>
    <cellStyle name="Comma 68 3 4 2 2 4" xfId="8836" xr:uid="{00000000-0005-0000-0000-0000CC220000}"/>
    <cellStyle name="Comma 68 3 4 2 3" xfId="8837" xr:uid="{00000000-0005-0000-0000-0000CD220000}"/>
    <cellStyle name="Comma 68 3 4 2 4" xfId="8838" xr:uid="{00000000-0005-0000-0000-0000CE220000}"/>
    <cellStyle name="Comma 68 3 4 2 5" xfId="8839" xr:uid="{00000000-0005-0000-0000-0000CF220000}"/>
    <cellStyle name="Comma 68 3 4 3" xfId="8840" xr:uid="{00000000-0005-0000-0000-0000D0220000}"/>
    <cellStyle name="Comma 68 3 4 3 2" xfId="8841" xr:uid="{00000000-0005-0000-0000-0000D1220000}"/>
    <cellStyle name="Comma 68 3 4 3 3" xfId="8842" xr:uid="{00000000-0005-0000-0000-0000D2220000}"/>
    <cellStyle name="Comma 68 3 4 3 4" xfId="8843" xr:uid="{00000000-0005-0000-0000-0000D3220000}"/>
    <cellStyle name="Comma 68 3 4 4" xfId="8844" xr:uid="{00000000-0005-0000-0000-0000D4220000}"/>
    <cellStyle name="Comma 68 3 4 5" xfId="8845" xr:uid="{00000000-0005-0000-0000-0000D5220000}"/>
    <cellStyle name="Comma 68 3 4 6" xfId="8846" xr:uid="{00000000-0005-0000-0000-0000D6220000}"/>
    <cellStyle name="Comma 68 3 5" xfId="8847" xr:uid="{00000000-0005-0000-0000-0000D7220000}"/>
    <cellStyle name="Comma 68 3 5 2" xfId="8848" xr:uid="{00000000-0005-0000-0000-0000D8220000}"/>
    <cellStyle name="Comma 68 3 5 2 2" xfId="8849" xr:uid="{00000000-0005-0000-0000-0000D9220000}"/>
    <cellStyle name="Comma 68 3 5 2 2 2" xfId="8850" xr:uid="{00000000-0005-0000-0000-0000DA220000}"/>
    <cellStyle name="Comma 68 3 5 2 2 3" xfId="8851" xr:uid="{00000000-0005-0000-0000-0000DB220000}"/>
    <cellStyle name="Comma 68 3 5 2 2 4" xfId="8852" xr:uid="{00000000-0005-0000-0000-0000DC220000}"/>
    <cellStyle name="Comma 68 3 5 2 3" xfId="8853" xr:uid="{00000000-0005-0000-0000-0000DD220000}"/>
    <cellStyle name="Comma 68 3 5 2 4" xfId="8854" xr:uid="{00000000-0005-0000-0000-0000DE220000}"/>
    <cellStyle name="Comma 68 3 5 2 5" xfId="8855" xr:uid="{00000000-0005-0000-0000-0000DF220000}"/>
    <cellStyle name="Comma 68 3 5 3" xfId="8856" xr:uid="{00000000-0005-0000-0000-0000E0220000}"/>
    <cellStyle name="Comma 68 3 5 3 2" xfId="8857" xr:uid="{00000000-0005-0000-0000-0000E1220000}"/>
    <cellStyle name="Comma 68 3 5 3 3" xfId="8858" xr:uid="{00000000-0005-0000-0000-0000E2220000}"/>
    <cellStyle name="Comma 68 3 5 3 4" xfId="8859" xr:uid="{00000000-0005-0000-0000-0000E3220000}"/>
    <cellStyle name="Comma 68 3 5 4" xfId="8860" xr:uid="{00000000-0005-0000-0000-0000E4220000}"/>
    <cellStyle name="Comma 68 3 5 5" xfId="8861" xr:uid="{00000000-0005-0000-0000-0000E5220000}"/>
    <cellStyle name="Comma 68 3 5 6" xfId="8862" xr:uid="{00000000-0005-0000-0000-0000E6220000}"/>
    <cellStyle name="Comma 68 3 6" xfId="8863" xr:uid="{00000000-0005-0000-0000-0000E7220000}"/>
    <cellStyle name="Comma 68 3 6 2" xfId="8864" xr:uid="{00000000-0005-0000-0000-0000E8220000}"/>
    <cellStyle name="Comma 68 3 6 2 2" xfId="8865" xr:uid="{00000000-0005-0000-0000-0000E9220000}"/>
    <cellStyle name="Comma 68 3 6 2 3" xfId="8866" xr:uid="{00000000-0005-0000-0000-0000EA220000}"/>
    <cellStyle name="Comma 68 3 6 2 4" xfId="8867" xr:uid="{00000000-0005-0000-0000-0000EB220000}"/>
    <cellStyle name="Comma 68 3 6 3" xfId="8868" xr:uid="{00000000-0005-0000-0000-0000EC220000}"/>
    <cellStyle name="Comma 68 3 6 4" xfId="8869" xr:uid="{00000000-0005-0000-0000-0000ED220000}"/>
    <cellStyle name="Comma 68 3 6 5" xfId="8870" xr:uid="{00000000-0005-0000-0000-0000EE220000}"/>
    <cellStyle name="Comma 68 3 7" xfId="8871" xr:uid="{00000000-0005-0000-0000-0000EF220000}"/>
    <cellStyle name="Comma 68 3 7 2" xfId="8872" xr:uid="{00000000-0005-0000-0000-0000F0220000}"/>
    <cellStyle name="Comma 68 3 7 3" xfId="8873" xr:uid="{00000000-0005-0000-0000-0000F1220000}"/>
    <cellStyle name="Comma 68 3 7 4" xfId="8874" xr:uid="{00000000-0005-0000-0000-0000F2220000}"/>
    <cellStyle name="Comma 68 3 8" xfId="8875" xr:uid="{00000000-0005-0000-0000-0000F3220000}"/>
    <cellStyle name="Comma 68 3 9" xfId="8876" xr:uid="{00000000-0005-0000-0000-0000F4220000}"/>
    <cellStyle name="Comma 68 4" xfId="8877" xr:uid="{00000000-0005-0000-0000-0000F5220000}"/>
    <cellStyle name="Comma 68 4 2" xfId="8878" xr:uid="{00000000-0005-0000-0000-0000F6220000}"/>
    <cellStyle name="Comma 68 4 2 2" xfId="8879" xr:uid="{00000000-0005-0000-0000-0000F7220000}"/>
    <cellStyle name="Comma 68 4 2 2 2" xfId="8880" xr:uid="{00000000-0005-0000-0000-0000F8220000}"/>
    <cellStyle name="Comma 68 4 2 2 2 2" xfId="8881" xr:uid="{00000000-0005-0000-0000-0000F9220000}"/>
    <cellStyle name="Comma 68 4 2 2 2 3" xfId="8882" xr:uid="{00000000-0005-0000-0000-0000FA220000}"/>
    <cellStyle name="Comma 68 4 2 2 2 4" xfId="8883" xr:uid="{00000000-0005-0000-0000-0000FB220000}"/>
    <cellStyle name="Comma 68 4 2 2 3" xfId="8884" xr:uid="{00000000-0005-0000-0000-0000FC220000}"/>
    <cellStyle name="Comma 68 4 2 2 4" xfId="8885" xr:uid="{00000000-0005-0000-0000-0000FD220000}"/>
    <cellStyle name="Comma 68 4 2 2 5" xfId="8886" xr:uid="{00000000-0005-0000-0000-0000FE220000}"/>
    <cellStyle name="Comma 68 4 2 3" xfId="8887" xr:uid="{00000000-0005-0000-0000-0000FF220000}"/>
    <cellStyle name="Comma 68 4 2 3 2" xfId="8888" xr:uid="{00000000-0005-0000-0000-000000230000}"/>
    <cellStyle name="Comma 68 4 2 3 3" xfId="8889" xr:uid="{00000000-0005-0000-0000-000001230000}"/>
    <cellStyle name="Comma 68 4 2 3 4" xfId="8890" xr:uid="{00000000-0005-0000-0000-000002230000}"/>
    <cellStyle name="Comma 68 4 2 4" xfId="8891" xr:uid="{00000000-0005-0000-0000-000003230000}"/>
    <cellStyle name="Comma 68 4 2 5" xfId="8892" xr:uid="{00000000-0005-0000-0000-000004230000}"/>
    <cellStyle name="Comma 68 4 2 6" xfId="8893" xr:uid="{00000000-0005-0000-0000-000005230000}"/>
    <cellStyle name="Comma 68 4 3" xfId="8894" xr:uid="{00000000-0005-0000-0000-000006230000}"/>
    <cellStyle name="Comma 68 4 3 2" xfId="8895" xr:uid="{00000000-0005-0000-0000-000007230000}"/>
    <cellStyle name="Comma 68 4 3 2 2" xfId="8896" xr:uid="{00000000-0005-0000-0000-000008230000}"/>
    <cellStyle name="Comma 68 4 3 2 2 2" xfId="8897" xr:uid="{00000000-0005-0000-0000-000009230000}"/>
    <cellStyle name="Comma 68 4 3 2 2 3" xfId="8898" xr:uid="{00000000-0005-0000-0000-00000A230000}"/>
    <cellStyle name="Comma 68 4 3 2 2 4" xfId="8899" xr:uid="{00000000-0005-0000-0000-00000B230000}"/>
    <cellStyle name="Comma 68 4 3 2 3" xfId="8900" xr:uid="{00000000-0005-0000-0000-00000C230000}"/>
    <cellStyle name="Comma 68 4 3 2 4" xfId="8901" xr:uid="{00000000-0005-0000-0000-00000D230000}"/>
    <cellStyle name="Comma 68 4 3 2 5" xfId="8902" xr:uid="{00000000-0005-0000-0000-00000E230000}"/>
    <cellStyle name="Comma 68 4 3 3" xfId="8903" xr:uid="{00000000-0005-0000-0000-00000F230000}"/>
    <cellStyle name="Comma 68 4 3 3 2" xfId="8904" xr:uid="{00000000-0005-0000-0000-000010230000}"/>
    <cellStyle name="Comma 68 4 3 3 3" xfId="8905" xr:uid="{00000000-0005-0000-0000-000011230000}"/>
    <cellStyle name="Comma 68 4 3 3 4" xfId="8906" xr:uid="{00000000-0005-0000-0000-000012230000}"/>
    <cellStyle name="Comma 68 4 3 4" xfId="8907" xr:uid="{00000000-0005-0000-0000-000013230000}"/>
    <cellStyle name="Comma 68 4 3 5" xfId="8908" xr:uid="{00000000-0005-0000-0000-000014230000}"/>
    <cellStyle name="Comma 68 4 3 6" xfId="8909" xr:uid="{00000000-0005-0000-0000-000015230000}"/>
    <cellStyle name="Comma 68 4 4" xfId="8910" xr:uid="{00000000-0005-0000-0000-000016230000}"/>
    <cellStyle name="Comma 68 4 4 2" xfId="8911" xr:uid="{00000000-0005-0000-0000-000017230000}"/>
    <cellStyle name="Comma 68 4 4 2 2" xfId="8912" xr:uid="{00000000-0005-0000-0000-000018230000}"/>
    <cellStyle name="Comma 68 4 4 2 3" xfId="8913" xr:uid="{00000000-0005-0000-0000-000019230000}"/>
    <cellStyle name="Comma 68 4 4 2 4" xfId="8914" xr:uid="{00000000-0005-0000-0000-00001A230000}"/>
    <cellStyle name="Comma 68 4 4 3" xfId="8915" xr:uid="{00000000-0005-0000-0000-00001B230000}"/>
    <cellStyle name="Comma 68 4 4 4" xfId="8916" xr:uid="{00000000-0005-0000-0000-00001C230000}"/>
    <cellStyle name="Comma 68 4 4 5" xfId="8917" xr:uid="{00000000-0005-0000-0000-00001D230000}"/>
    <cellStyle name="Comma 68 4 5" xfId="8918" xr:uid="{00000000-0005-0000-0000-00001E230000}"/>
    <cellStyle name="Comma 68 4 5 2" xfId="8919" xr:uid="{00000000-0005-0000-0000-00001F230000}"/>
    <cellStyle name="Comma 68 4 5 3" xfId="8920" xr:uid="{00000000-0005-0000-0000-000020230000}"/>
    <cellStyle name="Comma 68 4 5 4" xfId="8921" xr:uid="{00000000-0005-0000-0000-000021230000}"/>
    <cellStyle name="Comma 68 4 6" xfId="8922" xr:uid="{00000000-0005-0000-0000-000022230000}"/>
    <cellStyle name="Comma 68 4 7" xfId="8923" xr:uid="{00000000-0005-0000-0000-000023230000}"/>
    <cellStyle name="Comma 68 4 8" xfId="8924" xr:uid="{00000000-0005-0000-0000-000024230000}"/>
    <cellStyle name="Comma 68 5" xfId="8925" xr:uid="{00000000-0005-0000-0000-000025230000}"/>
    <cellStyle name="Comma 68 5 2" xfId="8926" xr:uid="{00000000-0005-0000-0000-000026230000}"/>
    <cellStyle name="Comma 68 5 2 2" xfId="8927" xr:uid="{00000000-0005-0000-0000-000027230000}"/>
    <cellStyle name="Comma 68 5 2 2 2" xfId="8928" xr:uid="{00000000-0005-0000-0000-000028230000}"/>
    <cellStyle name="Comma 68 5 2 2 2 2" xfId="8929" xr:uid="{00000000-0005-0000-0000-000029230000}"/>
    <cellStyle name="Comma 68 5 2 2 2 3" xfId="8930" xr:uid="{00000000-0005-0000-0000-00002A230000}"/>
    <cellStyle name="Comma 68 5 2 2 2 4" xfId="8931" xr:uid="{00000000-0005-0000-0000-00002B230000}"/>
    <cellStyle name="Comma 68 5 2 2 3" xfId="8932" xr:uid="{00000000-0005-0000-0000-00002C230000}"/>
    <cellStyle name="Comma 68 5 2 2 4" xfId="8933" xr:uid="{00000000-0005-0000-0000-00002D230000}"/>
    <cellStyle name="Comma 68 5 2 2 5" xfId="8934" xr:uid="{00000000-0005-0000-0000-00002E230000}"/>
    <cellStyle name="Comma 68 5 2 3" xfId="8935" xr:uid="{00000000-0005-0000-0000-00002F230000}"/>
    <cellStyle name="Comma 68 5 2 3 2" xfId="8936" xr:uid="{00000000-0005-0000-0000-000030230000}"/>
    <cellStyle name="Comma 68 5 2 3 3" xfId="8937" xr:uid="{00000000-0005-0000-0000-000031230000}"/>
    <cellStyle name="Comma 68 5 2 3 4" xfId="8938" xr:uid="{00000000-0005-0000-0000-000032230000}"/>
    <cellStyle name="Comma 68 5 2 4" xfId="8939" xr:uid="{00000000-0005-0000-0000-000033230000}"/>
    <cellStyle name="Comma 68 5 2 5" xfId="8940" xr:uid="{00000000-0005-0000-0000-000034230000}"/>
    <cellStyle name="Comma 68 5 2 6" xfId="8941" xr:uid="{00000000-0005-0000-0000-000035230000}"/>
    <cellStyle name="Comma 68 5 3" xfId="8942" xr:uid="{00000000-0005-0000-0000-000036230000}"/>
    <cellStyle name="Comma 68 5 3 2" xfId="8943" xr:uid="{00000000-0005-0000-0000-000037230000}"/>
    <cellStyle name="Comma 68 5 3 2 2" xfId="8944" xr:uid="{00000000-0005-0000-0000-000038230000}"/>
    <cellStyle name="Comma 68 5 3 2 2 2" xfId="8945" xr:uid="{00000000-0005-0000-0000-000039230000}"/>
    <cellStyle name="Comma 68 5 3 2 2 3" xfId="8946" xr:uid="{00000000-0005-0000-0000-00003A230000}"/>
    <cellStyle name="Comma 68 5 3 2 2 4" xfId="8947" xr:uid="{00000000-0005-0000-0000-00003B230000}"/>
    <cellStyle name="Comma 68 5 3 2 3" xfId="8948" xr:uid="{00000000-0005-0000-0000-00003C230000}"/>
    <cellStyle name="Comma 68 5 3 2 4" xfId="8949" xr:uid="{00000000-0005-0000-0000-00003D230000}"/>
    <cellStyle name="Comma 68 5 3 2 5" xfId="8950" xr:uid="{00000000-0005-0000-0000-00003E230000}"/>
    <cellStyle name="Comma 68 5 3 3" xfId="8951" xr:uid="{00000000-0005-0000-0000-00003F230000}"/>
    <cellStyle name="Comma 68 5 3 3 2" xfId="8952" xr:uid="{00000000-0005-0000-0000-000040230000}"/>
    <cellStyle name="Comma 68 5 3 3 3" xfId="8953" xr:uid="{00000000-0005-0000-0000-000041230000}"/>
    <cellStyle name="Comma 68 5 3 3 4" xfId="8954" xr:uid="{00000000-0005-0000-0000-000042230000}"/>
    <cellStyle name="Comma 68 5 3 4" xfId="8955" xr:uid="{00000000-0005-0000-0000-000043230000}"/>
    <cellStyle name="Comma 68 5 3 5" xfId="8956" xr:uid="{00000000-0005-0000-0000-000044230000}"/>
    <cellStyle name="Comma 68 5 3 6" xfId="8957" xr:uid="{00000000-0005-0000-0000-000045230000}"/>
    <cellStyle name="Comma 68 5 4" xfId="8958" xr:uid="{00000000-0005-0000-0000-000046230000}"/>
    <cellStyle name="Comma 68 5 4 2" xfId="8959" xr:uid="{00000000-0005-0000-0000-000047230000}"/>
    <cellStyle name="Comma 68 5 4 2 2" xfId="8960" xr:uid="{00000000-0005-0000-0000-000048230000}"/>
    <cellStyle name="Comma 68 5 4 2 3" xfId="8961" xr:uid="{00000000-0005-0000-0000-000049230000}"/>
    <cellStyle name="Comma 68 5 4 2 4" xfId="8962" xr:uid="{00000000-0005-0000-0000-00004A230000}"/>
    <cellStyle name="Comma 68 5 4 3" xfId="8963" xr:uid="{00000000-0005-0000-0000-00004B230000}"/>
    <cellStyle name="Comma 68 5 4 4" xfId="8964" xr:uid="{00000000-0005-0000-0000-00004C230000}"/>
    <cellStyle name="Comma 68 5 4 5" xfId="8965" xr:uid="{00000000-0005-0000-0000-00004D230000}"/>
    <cellStyle name="Comma 68 5 5" xfId="8966" xr:uid="{00000000-0005-0000-0000-00004E230000}"/>
    <cellStyle name="Comma 68 5 5 2" xfId="8967" xr:uid="{00000000-0005-0000-0000-00004F230000}"/>
    <cellStyle name="Comma 68 5 5 3" xfId="8968" xr:uid="{00000000-0005-0000-0000-000050230000}"/>
    <cellStyle name="Comma 68 5 5 4" xfId="8969" xr:uid="{00000000-0005-0000-0000-000051230000}"/>
    <cellStyle name="Comma 68 5 6" xfId="8970" xr:uid="{00000000-0005-0000-0000-000052230000}"/>
    <cellStyle name="Comma 68 5 7" xfId="8971" xr:uid="{00000000-0005-0000-0000-000053230000}"/>
    <cellStyle name="Comma 68 5 8" xfId="8972" xr:uid="{00000000-0005-0000-0000-000054230000}"/>
    <cellStyle name="Comma 68 6" xfId="8973" xr:uid="{00000000-0005-0000-0000-000055230000}"/>
    <cellStyle name="Comma 68 6 2" xfId="8974" xr:uid="{00000000-0005-0000-0000-000056230000}"/>
    <cellStyle name="Comma 68 6 2 2" xfId="8975" xr:uid="{00000000-0005-0000-0000-000057230000}"/>
    <cellStyle name="Comma 68 6 2 2 2" xfId="8976" xr:uid="{00000000-0005-0000-0000-000058230000}"/>
    <cellStyle name="Comma 68 6 2 2 3" xfId="8977" xr:uid="{00000000-0005-0000-0000-000059230000}"/>
    <cellStyle name="Comma 68 6 2 2 4" xfId="8978" xr:uid="{00000000-0005-0000-0000-00005A230000}"/>
    <cellStyle name="Comma 68 6 2 3" xfId="8979" xr:uid="{00000000-0005-0000-0000-00005B230000}"/>
    <cellStyle name="Comma 68 6 2 4" xfId="8980" xr:uid="{00000000-0005-0000-0000-00005C230000}"/>
    <cellStyle name="Comma 68 6 2 5" xfId="8981" xr:uid="{00000000-0005-0000-0000-00005D230000}"/>
    <cellStyle name="Comma 68 6 3" xfId="8982" xr:uid="{00000000-0005-0000-0000-00005E230000}"/>
    <cellStyle name="Comma 68 6 3 2" xfId="8983" xr:uid="{00000000-0005-0000-0000-00005F230000}"/>
    <cellStyle name="Comma 68 6 3 3" xfId="8984" xr:uid="{00000000-0005-0000-0000-000060230000}"/>
    <cellStyle name="Comma 68 6 3 4" xfId="8985" xr:uid="{00000000-0005-0000-0000-000061230000}"/>
    <cellStyle name="Comma 68 6 4" xfId="8986" xr:uid="{00000000-0005-0000-0000-000062230000}"/>
    <cellStyle name="Comma 68 6 5" xfId="8987" xr:uid="{00000000-0005-0000-0000-000063230000}"/>
    <cellStyle name="Comma 68 6 6" xfId="8988" xr:uid="{00000000-0005-0000-0000-000064230000}"/>
    <cellStyle name="Comma 68 7" xfId="8989" xr:uid="{00000000-0005-0000-0000-000065230000}"/>
    <cellStyle name="Comma 68 7 2" xfId="8990" xr:uid="{00000000-0005-0000-0000-000066230000}"/>
    <cellStyle name="Comma 68 7 2 2" xfId="8991" xr:uid="{00000000-0005-0000-0000-000067230000}"/>
    <cellStyle name="Comma 68 7 2 2 2" xfId="8992" xr:uid="{00000000-0005-0000-0000-000068230000}"/>
    <cellStyle name="Comma 68 7 2 2 3" xfId="8993" xr:uid="{00000000-0005-0000-0000-000069230000}"/>
    <cellStyle name="Comma 68 7 2 2 4" xfId="8994" xr:uid="{00000000-0005-0000-0000-00006A230000}"/>
    <cellStyle name="Comma 68 7 2 3" xfId="8995" xr:uid="{00000000-0005-0000-0000-00006B230000}"/>
    <cellStyle name="Comma 68 7 2 4" xfId="8996" xr:uid="{00000000-0005-0000-0000-00006C230000}"/>
    <cellStyle name="Comma 68 7 2 5" xfId="8997" xr:uid="{00000000-0005-0000-0000-00006D230000}"/>
    <cellStyle name="Comma 68 7 3" xfId="8998" xr:uid="{00000000-0005-0000-0000-00006E230000}"/>
    <cellStyle name="Comma 68 7 3 2" xfId="8999" xr:uid="{00000000-0005-0000-0000-00006F230000}"/>
    <cellStyle name="Comma 68 7 3 3" xfId="9000" xr:uid="{00000000-0005-0000-0000-000070230000}"/>
    <cellStyle name="Comma 68 7 3 4" xfId="9001" xr:uid="{00000000-0005-0000-0000-000071230000}"/>
    <cellStyle name="Comma 68 7 4" xfId="9002" xr:uid="{00000000-0005-0000-0000-000072230000}"/>
    <cellStyle name="Comma 68 7 5" xfId="9003" xr:uid="{00000000-0005-0000-0000-000073230000}"/>
    <cellStyle name="Comma 68 7 6" xfId="9004" xr:uid="{00000000-0005-0000-0000-000074230000}"/>
    <cellStyle name="Comma 68 8" xfId="9005" xr:uid="{00000000-0005-0000-0000-000075230000}"/>
    <cellStyle name="Comma 68 8 2" xfId="9006" xr:uid="{00000000-0005-0000-0000-000076230000}"/>
    <cellStyle name="Comma 68 8 2 2" xfId="9007" xr:uid="{00000000-0005-0000-0000-000077230000}"/>
    <cellStyle name="Comma 68 8 2 3" xfId="9008" xr:uid="{00000000-0005-0000-0000-000078230000}"/>
    <cellStyle name="Comma 68 8 2 4" xfId="9009" xr:uid="{00000000-0005-0000-0000-000079230000}"/>
    <cellStyle name="Comma 68 8 3" xfId="9010" xr:uid="{00000000-0005-0000-0000-00007A230000}"/>
    <cellStyle name="Comma 68 8 4" xfId="9011" xr:uid="{00000000-0005-0000-0000-00007B230000}"/>
    <cellStyle name="Comma 68 8 5" xfId="9012" xr:uid="{00000000-0005-0000-0000-00007C230000}"/>
    <cellStyle name="Comma 68 9" xfId="9013" xr:uid="{00000000-0005-0000-0000-00007D230000}"/>
    <cellStyle name="Comma 68 9 2" xfId="9014" xr:uid="{00000000-0005-0000-0000-00007E230000}"/>
    <cellStyle name="Comma 68 9 3" xfId="9015" xr:uid="{00000000-0005-0000-0000-00007F230000}"/>
    <cellStyle name="Comma 68 9 4" xfId="9016" xr:uid="{00000000-0005-0000-0000-000080230000}"/>
    <cellStyle name="Comma 69" xfId="9017" xr:uid="{00000000-0005-0000-0000-000081230000}"/>
    <cellStyle name="Comma 7" xfId="9018" xr:uid="{00000000-0005-0000-0000-000082230000}"/>
    <cellStyle name="Comma 7 2" xfId="9019" xr:uid="{00000000-0005-0000-0000-000083230000}"/>
    <cellStyle name="Comma 7 2 2" xfId="9020" xr:uid="{00000000-0005-0000-0000-000084230000}"/>
    <cellStyle name="Comma 7 2 2 2" xfId="9021" xr:uid="{00000000-0005-0000-0000-000085230000}"/>
    <cellStyle name="Comma 7 2 3" xfId="9022" xr:uid="{00000000-0005-0000-0000-000086230000}"/>
    <cellStyle name="Comma 7 2 4" xfId="9023" xr:uid="{00000000-0005-0000-0000-000087230000}"/>
    <cellStyle name="Comma 7 2 5" xfId="9024" xr:uid="{00000000-0005-0000-0000-000088230000}"/>
    <cellStyle name="Comma 7 2 6" xfId="9025" xr:uid="{00000000-0005-0000-0000-000089230000}"/>
    <cellStyle name="Comma 7 2 7" xfId="9026" xr:uid="{00000000-0005-0000-0000-00008A230000}"/>
    <cellStyle name="Comma 7 3" xfId="9027" xr:uid="{00000000-0005-0000-0000-00008B230000}"/>
    <cellStyle name="Comma 7 3 2" xfId="9028" xr:uid="{00000000-0005-0000-0000-00008C230000}"/>
    <cellStyle name="Comma 7 4" xfId="9029" xr:uid="{00000000-0005-0000-0000-00008D230000}"/>
    <cellStyle name="Comma 7 4 2" xfId="9030" xr:uid="{00000000-0005-0000-0000-00008E230000}"/>
    <cellStyle name="Comma 7 4 3" xfId="9031" xr:uid="{00000000-0005-0000-0000-00008F230000}"/>
    <cellStyle name="Comma 70" xfId="9032" xr:uid="{00000000-0005-0000-0000-000090230000}"/>
    <cellStyle name="Comma 71" xfId="9033" xr:uid="{00000000-0005-0000-0000-000091230000}"/>
    <cellStyle name="Comma 72" xfId="9034" xr:uid="{00000000-0005-0000-0000-000092230000}"/>
    <cellStyle name="Comma 73" xfId="9035" xr:uid="{00000000-0005-0000-0000-000093230000}"/>
    <cellStyle name="Comma 74" xfId="9036" xr:uid="{00000000-0005-0000-0000-000094230000}"/>
    <cellStyle name="Comma 75" xfId="9037" xr:uid="{00000000-0005-0000-0000-000095230000}"/>
    <cellStyle name="Comma 76" xfId="9038" xr:uid="{00000000-0005-0000-0000-000096230000}"/>
    <cellStyle name="Comma 77" xfId="9039" xr:uid="{00000000-0005-0000-0000-000097230000}"/>
    <cellStyle name="Comma 78" xfId="9040" xr:uid="{00000000-0005-0000-0000-000098230000}"/>
    <cellStyle name="Comma 79" xfId="9041" xr:uid="{00000000-0005-0000-0000-000099230000}"/>
    <cellStyle name="Comma 8" xfId="9042" xr:uid="{00000000-0005-0000-0000-00009A230000}"/>
    <cellStyle name="Comma 8 10" xfId="9043" xr:uid="{00000000-0005-0000-0000-00009B230000}"/>
    <cellStyle name="Comma 8 11" xfId="9044" xr:uid="{00000000-0005-0000-0000-00009C230000}"/>
    <cellStyle name="Comma 8 2" xfId="9045" xr:uid="{00000000-0005-0000-0000-00009D230000}"/>
    <cellStyle name="Comma 8 2 2" xfId="9046" xr:uid="{00000000-0005-0000-0000-00009E230000}"/>
    <cellStyle name="Comma 8 2 2 2" xfId="9047" xr:uid="{00000000-0005-0000-0000-00009F230000}"/>
    <cellStyle name="Comma 8 2 3" xfId="9048" xr:uid="{00000000-0005-0000-0000-0000A0230000}"/>
    <cellStyle name="Comma 8 2 4" xfId="9049" xr:uid="{00000000-0005-0000-0000-0000A1230000}"/>
    <cellStyle name="Comma 8 2 5" xfId="9050" xr:uid="{00000000-0005-0000-0000-0000A2230000}"/>
    <cellStyle name="Comma 8 2 6" xfId="9051" xr:uid="{00000000-0005-0000-0000-0000A3230000}"/>
    <cellStyle name="Comma 8 2 7" xfId="9052" xr:uid="{00000000-0005-0000-0000-0000A4230000}"/>
    <cellStyle name="Comma 8 2 8" xfId="9053" xr:uid="{00000000-0005-0000-0000-0000A5230000}"/>
    <cellStyle name="Comma 8 3" xfId="9054" xr:uid="{00000000-0005-0000-0000-0000A6230000}"/>
    <cellStyle name="Comma 8 3 2" xfId="9055" xr:uid="{00000000-0005-0000-0000-0000A7230000}"/>
    <cellStyle name="Comma 8 4" xfId="9056" xr:uid="{00000000-0005-0000-0000-0000A8230000}"/>
    <cellStyle name="Comma 8 4 2" xfId="9057" xr:uid="{00000000-0005-0000-0000-0000A9230000}"/>
    <cellStyle name="Comma 8 5" xfId="9058" xr:uid="{00000000-0005-0000-0000-0000AA230000}"/>
    <cellStyle name="Comma 8 6" xfId="9059" xr:uid="{00000000-0005-0000-0000-0000AB230000}"/>
    <cellStyle name="Comma 8 7" xfId="9060" xr:uid="{00000000-0005-0000-0000-0000AC230000}"/>
    <cellStyle name="Comma 8 8" xfId="9061" xr:uid="{00000000-0005-0000-0000-0000AD230000}"/>
    <cellStyle name="Comma 8 9" xfId="9062" xr:uid="{00000000-0005-0000-0000-0000AE230000}"/>
    <cellStyle name="Comma 80" xfId="9063" xr:uid="{00000000-0005-0000-0000-0000AF230000}"/>
    <cellStyle name="Comma 81" xfId="9064" xr:uid="{00000000-0005-0000-0000-0000B0230000}"/>
    <cellStyle name="Comma 82" xfId="9065" xr:uid="{00000000-0005-0000-0000-0000B1230000}"/>
    <cellStyle name="Comma 83" xfId="9066" xr:uid="{00000000-0005-0000-0000-0000B2230000}"/>
    <cellStyle name="Comma 84" xfId="9067" xr:uid="{00000000-0005-0000-0000-0000B3230000}"/>
    <cellStyle name="Comma 85" xfId="9068" xr:uid="{00000000-0005-0000-0000-0000B4230000}"/>
    <cellStyle name="Comma 86" xfId="9069" xr:uid="{00000000-0005-0000-0000-0000B5230000}"/>
    <cellStyle name="Comma 87" xfId="9070" xr:uid="{00000000-0005-0000-0000-0000B6230000}"/>
    <cellStyle name="Comma 88" xfId="9071" xr:uid="{00000000-0005-0000-0000-0000B7230000}"/>
    <cellStyle name="Comma 89" xfId="9072" xr:uid="{00000000-0005-0000-0000-0000B8230000}"/>
    <cellStyle name="Comma 9" xfId="9073" xr:uid="{00000000-0005-0000-0000-0000B9230000}"/>
    <cellStyle name="Comma 9 10" xfId="9074" xr:uid="{00000000-0005-0000-0000-0000BA230000}"/>
    <cellStyle name="Comma 9 11" xfId="9075" xr:uid="{00000000-0005-0000-0000-0000BB230000}"/>
    <cellStyle name="Comma 9 12" xfId="9076" xr:uid="{00000000-0005-0000-0000-0000BC230000}"/>
    <cellStyle name="Comma 9 13" xfId="9077" xr:uid="{00000000-0005-0000-0000-0000BD230000}"/>
    <cellStyle name="Comma 9 2" xfId="9078" xr:uid="{00000000-0005-0000-0000-0000BE230000}"/>
    <cellStyle name="Comma 9 2 2" xfId="9079" xr:uid="{00000000-0005-0000-0000-0000BF230000}"/>
    <cellStyle name="Comma 9 2 2 2" xfId="9080" xr:uid="{00000000-0005-0000-0000-0000C0230000}"/>
    <cellStyle name="Comma 9 2 3" xfId="9081" xr:uid="{00000000-0005-0000-0000-0000C1230000}"/>
    <cellStyle name="Comma 9 2 3 2" xfId="9082" xr:uid="{00000000-0005-0000-0000-0000C2230000}"/>
    <cellStyle name="Comma 9 3" xfId="9083" xr:uid="{00000000-0005-0000-0000-0000C3230000}"/>
    <cellStyle name="Comma 9 3 2" xfId="9084" xr:uid="{00000000-0005-0000-0000-0000C4230000}"/>
    <cellStyle name="Comma 9 3 2 2" xfId="9085" xr:uid="{00000000-0005-0000-0000-0000C5230000}"/>
    <cellStyle name="Comma 9 3 3" xfId="9086" xr:uid="{00000000-0005-0000-0000-0000C6230000}"/>
    <cellStyle name="Comma 9 3 4" xfId="9087" xr:uid="{00000000-0005-0000-0000-0000C7230000}"/>
    <cellStyle name="Comma 9 3 5" xfId="9088" xr:uid="{00000000-0005-0000-0000-0000C8230000}"/>
    <cellStyle name="Comma 9 3 6" xfId="9089" xr:uid="{00000000-0005-0000-0000-0000C9230000}"/>
    <cellStyle name="Comma 9 3 7" xfId="9090" xr:uid="{00000000-0005-0000-0000-0000CA230000}"/>
    <cellStyle name="Comma 9 4" xfId="9091" xr:uid="{00000000-0005-0000-0000-0000CB230000}"/>
    <cellStyle name="Comma 9 5" xfId="9092" xr:uid="{00000000-0005-0000-0000-0000CC230000}"/>
    <cellStyle name="Comma 9 6" xfId="9093" xr:uid="{00000000-0005-0000-0000-0000CD230000}"/>
    <cellStyle name="Comma 9 7" xfId="9094" xr:uid="{00000000-0005-0000-0000-0000CE230000}"/>
    <cellStyle name="Comma 9 8" xfId="9095" xr:uid="{00000000-0005-0000-0000-0000CF230000}"/>
    <cellStyle name="Comma 9 9" xfId="9096" xr:uid="{00000000-0005-0000-0000-0000D0230000}"/>
    <cellStyle name="Comma 9 9 2" xfId="9097" xr:uid="{00000000-0005-0000-0000-0000D1230000}"/>
    <cellStyle name="Comma 90" xfId="9098" xr:uid="{00000000-0005-0000-0000-0000D2230000}"/>
    <cellStyle name="Comma 91" xfId="9099" xr:uid="{00000000-0005-0000-0000-0000D3230000}"/>
    <cellStyle name="Comma 92" xfId="9100" xr:uid="{00000000-0005-0000-0000-0000D4230000}"/>
    <cellStyle name="Comma 93" xfId="9101" xr:uid="{00000000-0005-0000-0000-0000D5230000}"/>
    <cellStyle name="Comma 94" xfId="9102" xr:uid="{00000000-0005-0000-0000-0000D6230000}"/>
    <cellStyle name="Comma 95" xfId="9103" xr:uid="{00000000-0005-0000-0000-0000D7230000}"/>
    <cellStyle name="Comma 96" xfId="9104" xr:uid="{00000000-0005-0000-0000-0000D8230000}"/>
    <cellStyle name="Comma 97" xfId="9105" xr:uid="{00000000-0005-0000-0000-0000D9230000}"/>
    <cellStyle name="Comma 98" xfId="9106" xr:uid="{00000000-0005-0000-0000-0000DA230000}"/>
    <cellStyle name="Comma 98 2" xfId="9107" xr:uid="{00000000-0005-0000-0000-0000DB230000}"/>
    <cellStyle name="Comma 99" xfId="9108" xr:uid="{00000000-0005-0000-0000-0000DC230000}"/>
    <cellStyle name="Comma0 - Style3" xfId="9109" xr:uid="{00000000-0005-0000-0000-0000DD230000}"/>
    <cellStyle name="Currency [00]" xfId="9110" xr:uid="{00000000-0005-0000-0000-0000DE230000}"/>
    <cellStyle name="Currency 10" xfId="9111" xr:uid="{00000000-0005-0000-0000-0000DF230000}"/>
    <cellStyle name="Currency 2" xfId="9112" xr:uid="{00000000-0005-0000-0000-0000E0230000}"/>
    <cellStyle name="Currency 2 2" xfId="9113" xr:uid="{00000000-0005-0000-0000-0000E1230000}"/>
    <cellStyle name="Currency 2 2 2" xfId="9114" xr:uid="{00000000-0005-0000-0000-0000E2230000}"/>
    <cellStyle name="Currency 2 2 2 2" xfId="9115" xr:uid="{00000000-0005-0000-0000-0000E3230000}"/>
    <cellStyle name="Currency 2 2 2 3" xfId="9116" xr:uid="{00000000-0005-0000-0000-0000E4230000}"/>
    <cellStyle name="Currency 2 2 2 4" xfId="9117" xr:uid="{00000000-0005-0000-0000-0000E5230000}"/>
    <cellStyle name="Currency 2 3" xfId="9118" xr:uid="{00000000-0005-0000-0000-0000E6230000}"/>
    <cellStyle name="Currency 2 4" xfId="9119" xr:uid="{00000000-0005-0000-0000-0000E7230000}"/>
    <cellStyle name="Currency 2 5" xfId="9120" xr:uid="{00000000-0005-0000-0000-0000E8230000}"/>
    <cellStyle name="Currency 2 6" xfId="9121" xr:uid="{00000000-0005-0000-0000-0000E9230000}"/>
    <cellStyle name="Currency 2 7" xfId="9122" xr:uid="{00000000-0005-0000-0000-0000EA230000}"/>
    <cellStyle name="Currency 2 7 2" xfId="9123" xr:uid="{00000000-0005-0000-0000-0000EB230000}"/>
    <cellStyle name="Currency 2 7 3" xfId="9124" xr:uid="{00000000-0005-0000-0000-0000EC230000}"/>
    <cellStyle name="Currency 2 7 4" xfId="9125" xr:uid="{00000000-0005-0000-0000-0000ED230000}"/>
    <cellStyle name="Currency 3" xfId="9126" xr:uid="{00000000-0005-0000-0000-0000EE230000}"/>
    <cellStyle name="Currency 3 2" xfId="9127" xr:uid="{00000000-0005-0000-0000-0000EF230000}"/>
    <cellStyle name="Currency 4" xfId="9128" xr:uid="{00000000-0005-0000-0000-0000F0230000}"/>
    <cellStyle name="Currency 5" xfId="9129" xr:uid="{00000000-0005-0000-0000-0000F1230000}"/>
    <cellStyle name="Currency 6" xfId="9130" xr:uid="{00000000-0005-0000-0000-0000F2230000}"/>
    <cellStyle name="Currency 7" xfId="9131" xr:uid="{00000000-0005-0000-0000-0000F3230000}"/>
    <cellStyle name="Currency 8" xfId="9132" xr:uid="{00000000-0005-0000-0000-0000F4230000}"/>
    <cellStyle name="Currency 9" xfId="9133" xr:uid="{00000000-0005-0000-0000-0000F5230000}"/>
    <cellStyle name="Date - Style2" xfId="9134" xr:uid="{00000000-0005-0000-0000-0000F6230000}"/>
    <cellStyle name="Date Short" xfId="9135" xr:uid="{00000000-0005-0000-0000-0000F7230000}"/>
    <cellStyle name="DELTA" xfId="9136" xr:uid="{00000000-0005-0000-0000-0000F8230000}"/>
    <cellStyle name="DELTA 2" xfId="9137" xr:uid="{00000000-0005-0000-0000-0000F9230000}"/>
    <cellStyle name="DELTA 3" xfId="9138" xr:uid="{00000000-0005-0000-0000-0000FA230000}"/>
    <cellStyle name="DELTA 4" xfId="9139" xr:uid="{00000000-0005-0000-0000-0000FB230000}"/>
    <cellStyle name="DELTA 5" xfId="9140" xr:uid="{00000000-0005-0000-0000-0000FC230000}"/>
    <cellStyle name="DELTA 6" xfId="9141" xr:uid="{00000000-0005-0000-0000-0000FD230000}"/>
    <cellStyle name="DELTA 7" xfId="9142" xr:uid="{00000000-0005-0000-0000-0000FE230000}"/>
    <cellStyle name="Dezimal [0]" xfId="9143" xr:uid="{00000000-0005-0000-0000-0000FF230000}"/>
    <cellStyle name="Dezimal_AX-5-Loan-Portfolio-Efficiency-310899" xfId="9144" xr:uid="{00000000-0005-0000-0000-000000240000}"/>
    <cellStyle name="Emphasis 1" xfId="9145" xr:uid="{00000000-0005-0000-0000-000001240000}"/>
    <cellStyle name="Emphasis 2" xfId="9146" xr:uid="{00000000-0005-0000-0000-000002240000}"/>
    <cellStyle name="Emphasis 3" xfId="9147" xr:uid="{00000000-0005-0000-0000-000003240000}"/>
    <cellStyle name="Enter Currency (0)" xfId="9148" xr:uid="{00000000-0005-0000-0000-000004240000}"/>
    <cellStyle name="Enter Currency (2)" xfId="9149" xr:uid="{00000000-0005-0000-0000-000005240000}"/>
    <cellStyle name="Enter Units (0)" xfId="9150" xr:uid="{00000000-0005-0000-0000-000006240000}"/>
    <cellStyle name="Enter Units (1)" xfId="9151" xr:uid="{00000000-0005-0000-0000-000007240000}"/>
    <cellStyle name="Enter Units (2)" xfId="9152" xr:uid="{00000000-0005-0000-0000-000008240000}"/>
    <cellStyle name="Euro" xfId="9153" xr:uid="{00000000-0005-0000-0000-000009240000}"/>
    <cellStyle name="Euro 2" xfId="9154" xr:uid="{00000000-0005-0000-0000-00000A240000}"/>
    <cellStyle name="Euro 3" xfId="9155" xr:uid="{00000000-0005-0000-0000-00000B240000}"/>
    <cellStyle name="Explanatory Text 2" xfId="9156" xr:uid="{00000000-0005-0000-0000-00000C240000}"/>
    <cellStyle name="Explanatory Text 2 10" xfId="9157" xr:uid="{00000000-0005-0000-0000-00000D240000}"/>
    <cellStyle name="Explanatory Text 2 11" xfId="9158" xr:uid="{00000000-0005-0000-0000-00000E240000}"/>
    <cellStyle name="Explanatory Text 2 12" xfId="9159" xr:uid="{00000000-0005-0000-0000-00000F240000}"/>
    <cellStyle name="Explanatory Text 2 2" xfId="9160" xr:uid="{00000000-0005-0000-0000-000010240000}"/>
    <cellStyle name="Explanatory Text 2 2 2" xfId="9161" xr:uid="{00000000-0005-0000-0000-000011240000}"/>
    <cellStyle name="Explanatory Text 2 3" xfId="9162" xr:uid="{00000000-0005-0000-0000-000012240000}"/>
    <cellStyle name="Explanatory Text 2 4" xfId="9163" xr:uid="{00000000-0005-0000-0000-000013240000}"/>
    <cellStyle name="Explanatory Text 2 5" xfId="9164" xr:uid="{00000000-0005-0000-0000-000014240000}"/>
    <cellStyle name="Explanatory Text 2 6" xfId="9165" xr:uid="{00000000-0005-0000-0000-000015240000}"/>
    <cellStyle name="Explanatory Text 2 7" xfId="9166" xr:uid="{00000000-0005-0000-0000-000016240000}"/>
    <cellStyle name="Explanatory Text 2 8" xfId="9167" xr:uid="{00000000-0005-0000-0000-000017240000}"/>
    <cellStyle name="Explanatory Text 2 9" xfId="9168" xr:uid="{00000000-0005-0000-0000-000018240000}"/>
    <cellStyle name="Explanatory Text 3" xfId="9169" xr:uid="{00000000-0005-0000-0000-000019240000}"/>
    <cellStyle name="Explanatory Text 3 2" xfId="9170" xr:uid="{00000000-0005-0000-0000-00001A240000}"/>
    <cellStyle name="Explanatory Text 3 3" xfId="9171" xr:uid="{00000000-0005-0000-0000-00001B240000}"/>
    <cellStyle name="Explanatory Text 4" xfId="9172" xr:uid="{00000000-0005-0000-0000-00001C240000}"/>
    <cellStyle name="Explanatory Text 4 2" xfId="9173" xr:uid="{00000000-0005-0000-0000-00001D240000}"/>
    <cellStyle name="Explanatory Text 4 3" xfId="9174" xr:uid="{00000000-0005-0000-0000-00001E240000}"/>
    <cellStyle name="Explanatory Text 5" xfId="9175" xr:uid="{00000000-0005-0000-0000-00001F240000}"/>
    <cellStyle name="Explanatory Text 5 2" xfId="9176" xr:uid="{00000000-0005-0000-0000-000020240000}"/>
    <cellStyle name="Explanatory Text 5 3" xfId="9177" xr:uid="{00000000-0005-0000-0000-000021240000}"/>
    <cellStyle name="Explanatory Text 6" xfId="9178" xr:uid="{00000000-0005-0000-0000-000022240000}"/>
    <cellStyle name="Explanatory Text 6 2" xfId="9179" xr:uid="{00000000-0005-0000-0000-000023240000}"/>
    <cellStyle name="Explanatory Text 6 3" xfId="9180" xr:uid="{00000000-0005-0000-0000-000024240000}"/>
    <cellStyle name="Explanatory Text 7" xfId="9181" xr:uid="{00000000-0005-0000-0000-000025240000}"/>
    <cellStyle name="Flag" xfId="9182" xr:uid="{00000000-0005-0000-0000-000026240000}"/>
    <cellStyle name="Flag 2" xfId="9183" xr:uid="{00000000-0005-0000-0000-000027240000}"/>
    <cellStyle name="Flag 3" xfId="9184" xr:uid="{00000000-0005-0000-0000-000028240000}"/>
    <cellStyle name="Gia's" xfId="9185" xr:uid="{00000000-0005-0000-0000-000029240000}"/>
    <cellStyle name="Gia's 10" xfId="9186" xr:uid="{00000000-0005-0000-0000-00002A240000}"/>
    <cellStyle name="Gia's 10 2" xfId="21324" xr:uid="{00000000-0005-0000-0000-00002B240000}"/>
    <cellStyle name="Gia's 11" xfId="21325" xr:uid="{00000000-0005-0000-0000-00002C240000}"/>
    <cellStyle name="Gia's 2" xfId="9187" xr:uid="{00000000-0005-0000-0000-00002D240000}"/>
    <cellStyle name="Gia's 2 2" xfId="21323" xr:uid="{00000000-0005-0000-0000-00002E240000}"/>
    <cellStyle name="Gia's 3" xfId="9188" xr:uid="{00000000-0005-0000-0000-00002F240000}"/>
    <cellStyle name="Gia's 3 2" xfId="21322" xr:uid="{00000000-0005-0000-0000-000030240000}"/>
    <cellStyle name="Gia's 4" xfId="9189" xr:uid="{00000000-0005-0000-0000-000031240000}"/>
    <cellStyle name="Gia's 4 2" xfId="21321" xr:uid="{00000000-0005-0000-0000-000032240000}"/>
    <cellStyle name="Gia's 5" xfId="9190" xr:uid="{00000000-0005-0000-0000-000033240000}"/>
    <cellStyle name="Gia's 5 2" xfId="21320" xr:uid="{00000000-0005-0000-0000-000034240000}"/>
    <cellStyle name="Gia's 6" xfId="9191" xr:uid="{00000000-0005-0000-0000-000035240000}"/>
    <cellStyle name="Gia's 6 2" xfId="21319" xr:uid="{00000000-0005-0000-0000-000036240000}"/>
    <cellStyle name="Gia's 7" xfId="9192" xr:uid="{00000000-0005-0000-0000-000037240000}"/>
    <cellStyle name="Gia's 7 2" xfId="21318" xr:uid="{00000000-0005-0000-0000-000038240000}"/>
    <cellStyle name="Gia's 8" xfId="9193" xr:uid="{00000000-0005-0000-0000-000039240000}"/>
    <cellStyle name="Gia's 8 2" xfId="21317" xr:uid="{00000000-0005-0000-0000-00003A240000}"/>
    <cellStyle name="Gia's 9" xfId="9194" xr:uid="{00000000-0005-0000-0000-00003B240000}"/>
    <cellStyle name="Gia's 9 2" xfId="21316" xr:uid="{00000000-0005-0000-0000-00003C240000}"/>
    <cellStyle name="Good 2" xfId="9195" xr:uid="{00000000-0005-0000-0000-00003D240000}"/>
    <cellStyle name="Good 2 10" xfId="9196" xr:uid="{00000000-0005-0000-0000-00003E240000}"/>
    <cellStyle name="Good 2 11" xfId="9197" xr:uid="{00000000-0005-0000-0000-00003F240000}"/>
    <cellStyle name="Good 2 12" xfId="9198" xr:uid="{00000000-0005-0000-0000-000040240000}"/>
    <cellStyle name="Good 2 2" xfId="9199" xr:uid="{00000000-0005-0000-0000-000041240000}"/>
    <cellStyle name="Good 2 2 2" xfId="9200" xr:uid="{00000000-0005-0000-0000-000042240000}"/>
    <cellStyle name="Good 2 3" xfId="9201" xr:uid="{00000000-0005-0000-0000-000043240000}"/>
    <cellStyle name="Good 2 4" xfId="9202" xr:uid="{00000000-0005-0000-0000-000044240000}"/>
    <cellStyle name="Good 2 5" xfId="9203" xr:uid="{00000000-0005-0000-0000-000045240000}"/>
    <cellStyle name="Good 2 6" xfId="9204" xr:uid="{00000000-0005-0000-0000-000046240000}"/>
    <cellStyle name="Good 2 7" xfId="9205" xr:uid="{00000000-0005-0000-0000-000047240000}"/>
    <cellStyle name="Good 2 8" xfId="9206" xr:uid="{00000000-0005-0000-0000-000048240000}"/>
    <cellStyle name="Good 2 9" xfId="9207" xr:uid="{00000000-0005-0000-0000-000049240000}"/>
    <cellStyle name="Good 3" xfId="9208" xr:uid="{00000000-0005-0000-0000-00004A240000}"/>
    <cellStyle name="Good 3 2" xfId="9209" xr:uid="{00000000-0005-0000-0000-00004B240000}"/>
    <cellStyle name="Good 3 3" xfId="9210" xr:uid="{00000000-0005-0000-0000-00004C240000}"/>
    <cellStyle name="Good 4" xfId="9211" xr:uid="{00000000-0005-0000-0000-00004D240000}"/>
    <cellStyle name="Good 4 2" xfId="9212" xr:uid="{00000000-0005-0000-0000-00004E240000}"/>
    <cellStyle name="Good 4 3" xfId="9213" xr:uid="{00000000-0005-0000-0000-00004F240000}"/>
    <cellStyle name="Good 5" xfId="9214" xr:uid="{00000000-0005-0000-0000-000050240000}"/>
    <cellStyle name="Good 5 2" xfId="9215" xr:uid="{00000000-0005-0000-0000-000051240000}"/>
    <cellStyle name="Good 5 3" xfId="9216" xr:uid="{00000000-0005-0000-0000-000052240000}"/>
    <cellStyle name="Good 6" xfId="9217" xr:uid="{00000000-0005-0000-0000-000053240000}"/>
    <cellStyle name="Good 6 2" xfId="9218" xr:uid="{00000000-0005-0000-0000-000054240000}"/>
    <cellStyle name="Good 6 3" xfId="9219" xr:uid="{00000000-0005-0000-0000-000055240000}"/>
    <cellStyle name="Good 7" xfId="9220" xr:uid="{00000000-0005-0000-0000-000056240000}"/>
    <cellStyle name="greyed" xfId="9221" xr:uid="{00000000-0005-0000-0000-000057240000}"/>
    <cellStyle name="greyed 2" xfId="21315" xr:uid="{00000000-0005-0000-0000-000058240000}"/>
    <cellStyle name="Header1" xfId="9222" xr:uid="{00000000-0005-0000-0000-000059240000}"/>
    <cellStyle name="Header1 2" xfId="9223" xr:uid="{00000000-0005-0000-0000-00005A240000}"/>
    <cellStyle name="Header1 3" xfId="9224" xr:uid="{00000000-0005-0000-0000-00005B240000}"/>
    <cellStyle name="Header2" xfId="9225" xr:uid="{00000000-0005-0000-0000-00005C240000}"/>
    <cellStyle name="Header2 2" xfId="9226" xr:uid="{00000000-0005-0000-0000-00005D240000}"/>
    <cellStyle name="Header2 2 2" xfId="21313" xr:uid="{00000000-0005-0000-0000-00005E240000}"/>
    <cellStyle name="Header2 3" xfId="9227" xr:uid="{00000000-0005-0000-0000-00005F240000}"/>
    <cellStyle name="Header2 3 2" xfId="21312" xr:uid="{00000000-0005-0000-0000-000060240000}"/>
    <cellStyle name="Header2 4" xfId="21314" xr:uid="{00000000-0005-0000-0000-000061240000}"/>
    <cellStyle name="Heading 1 2" xfId="9228" xr:uid="{00000000-0005-0000-0000-000062240000}"/>
    <cellStyle name="Heading 1 2 2" xfId="9229" xr:uid="{00000000-0005-0000-0000-000063240000}"/>
    <cellStyle name="Heading 1 2 2 2" xfId="9230" xr:uid="{00000000-0005-0000-0000-000064240000}"/>
    <cellStyle name="Heading 1 2 3" xfId="9231" xr:uid="{00000000-0005-0000-0000-000065240000}"/>
    <cellStyle name="Heading 1 2 4" xfId="9232" xr:uid="{00000000-0005-0000-0000-000066240000}"/>
    <cellStyle name="Heading 1 3" xfId="9233" xr:uid="{00000000-0005-0000-0000-000067240000}"/>
    <cellStyle name="Heading 1 3 2" xfId="9234" xr:uid="{00000000-0005-0000-0000-000068240000}"/>
    <cellStyle name="Heading 1 3 3" xfId="9235" xr:uid="{00000000-0005-0000-0000-000069240000}"/>
    <cellStyle name="Heading 1 4" xfId="9236" xr:uid="{00000000-0005-0000-0000-00006A240000}"/>
    <cellStyle name="Heading 1 4 2" xfId="9237" xr:uid="{00000000-0005-0000-0000-00006B240000}"/>
    <cellStyle name="Heading 1 4 3" xfId="9238" xr:uid="{00000000-0005-0000-0000-00006C240000}"/>
    <cellStyle name="Heading 1 5" xfId="9239" xr:uid="{00000000-0005-0000-0000-00006D240000}"/>
    <cellStyle name="Heading 1 5 2" xfId="9240" xr:uid="{00000000-0005-0000-0000-00006E240000}"/>
    <cellStyle name="Heading 1 5 3" xfId="9241" xr:uid="{00000000-0005-0000-0000-00006F240000}"/>
    <cellStyle name="Heading 1 6" xfId="9242" xr:uid="{00000000-0005-0000-0000-000070240000}"/>
    <cellStyle name="Heading 1 6 2" xfId="9243" xr:uid="{00000000-0005-0000-0000-000071240000}"/>
    <cellStyle name="Heading 1 6 3" xfId="9244" xr:uid="{00000000-0005-0000-0000-000072240000}"/>
    <cellStyle name="Heading 1 7" xfId="9245" xr:uid="{00000000-0005-0000-0000-000073240000}"/>
    <cellStyle name="Heading 2 2" xfId="9246" xr:uid="{00000000-0005-0000-0000-000074240000}"/>
    <cellStyle name="Heading 2 2 2" xfId="9247" xr:uid="{00000000-0005-0000-0000-000075240000}"/>
    <cellStyle name="Heading 2 2 2 2" xfId="9248" xr:uid="{00000000-0005-0000-0000-000076240000}"/>
    <cellStyle name="Heading 2 2 3" xfId="9249" xr:uid="{00000000-0005-0000-0000-000077240000}"/>
    <cellStyle name="Heading 2 2 4" xfId="9250" xr:uid="{00000000-0005-0000-0000-000078240000}"/>
    <cellStyle name="Heading 2 3" xfId="9251" xr:uid="{00000000-0005-0000-0000-000079240000}"/>
    <cellStyle name="Heading 2 3 2" xfId="9252" xr:uid="{00000000-0005-0000-0000-00007A240000}"/>
    <cellStyle name="Heading 2 3 3" xfId="9253" xr:uid="{00000000-0005-0000-0000-00007B240000}"/>
    <cellStyle name="Heading 2 4" xfId="9254" xr:uid="{00000000-0005-0000-0000-00007C240000}"/>
    <cellStyle name="Heading 2 4 2" xfId="9255" xr:uid="{00000000-0005-0000-0000-00007D240000}"/>
    <cellStyle name="Heading 2 4 3" xfId="9256" xr:uid="{00000000-0005-0000-0000-00007E240000}"/>
    <cellStyle name="Heading 2 5" xfId="9257" xr:uid="{00000000-0005-0000-0000-00007F240000}"/>
    <cellStyle name="Heading 2 5 2" xfId="9258" xr:uid="{00000000-0005-0000-0000-000080240000}"/>
    <cellStyle name="Heading 2 5 3" xfId="9259" xr:uid="{00000000-0005-0000-0000-000081240000}"/>
    <cellStyle name="Heading 2 6" xfId="9260" xr:uid="{00000000-0005-0000-0000-000082240000}"/>
    <cellStyle name="Heading 2 6 2" xfId="9261" xr:uid="{00000000-0005-0000-0000-000083240000}"/>
    <cellStyle name="Heading 2 6 3" xfId="9262" xr:uid="{00000000-0005-0000-0000-000084240000}"/>
    <cellStyle name="Heading 2 7" xfId="9263" xr:uid="{00000000-0005-0000-0000-000085240000}"/>
    <cellStyle name="Heading 3 2" xfId="9264" xr:uid="{00000000-0005-0000-0000-000086240000}"/>
    <cellStyle name="Heading 3 2 2" xfId="9265" xr:uid="{00000000-0005-0000-0000-000087240000}"/>
    <cellStyle name="Heading 3 2 2 2" xfId="9266" xr:uid="{00000000-0005-0000-0000-000088240000}"/>
    <cellStyle name="Heading 3 2 3" xfId="9267" xr:uid="{00000000-0005-0000-0000-000089240000}"/>
    <cellStyle name="Heading 3 2 3 2" xfId="9268" xr:uid="{00000000-0005-0000-0000-00008A240000}"/>
    <cellStyle name="Heading 3 2 4" xfId="9269" xr:uid="{00000000-0005-0000-0000-00008B240000}"/>
    <cellStyle name="Heading 3 2 4 2" xfId="9270" xr:uid="{00000000-0005-0000-0000-00008C240000}"/>
    <cellStyle name="Heading 3 2 5" xfId="9271" xr:uid="{00000000-0005-0000-0000-00008D240000}"/>
    <cellStyle name="Heading 3 3" xfId="9272" xr:uid="{00000000-0005-0000-0000-00008E240000}"/>
    <cellStyle name="Heading 3 3 2" xfId="9273" xr:uid="{00000000-0005-0000-0000-00008F240000}"/>
    <cellStyle name="Heading 3 3 3" xfId="9274" xr:uid="{00000000-0005-0000-0000-000090240000}"/>
    <cellStyle name="Heading 3 4" xfId="9275" xr:uid="{00000000-0005-0000-0000-000091240000}"/>
    <cellStyle name="Heading 3 4 2" xfId="9276" xr:uid="{00000000-0005-0000-0000-000092240000}"/>
    <cellStyle name="Heading 3 4 3" xfId="9277" xr:uid="{00000000-0005-0000-0000-000093240000}"/>
    <cellStyle name="Heading 3 5" xfId="9278" xr:uid="{00000000-0005-0000-0000-000094240000}"/>
    <cellStyle name="Heading 3 5 2" xfId="9279" xr:uid="{00000000-0005-0000-0000-000095240000}"/>
    <cellStyle name="Heading 3 5 3" xfId="9280" xr:uid="{00000000-0005-0000-0000-000096240000}"/>
    <cellStyle name="Heading 3 6" xfId="9281" xr:uid="{00000000-0005-0000-0000-000097240000}"/>
    <cellStyle name="Heading 3 6 2" xfId="9282" xr:uid="{00000000-0005-0000-0000-000098240000}"/>
    <cellStyle name="Heading 3 6 3" xfId="9283" xr:uid="{00000000-0005-0000-0000-000099240000}"/>
    <cellStyle name="Heading 3 7" xfId="9284" xr:uid="{00000000-0005-0000-0000-00009A240000}"/>
    <cellStyle name="Heading 4 2" xfId="9285" xr:uid="{00000000-0005-0000-0000-00009B240000}"/>
    <cellStyle name="Heading 4 2 2" xfId="9286" xr:uid="{00000000-0005-0000-0000-00009C240000}"/>
    <cellStyle name="Heading 4 2 2 2" xfId="9287" xr:uid="{00000000-0005-0000-0000-00009D240000}"/>
    <cellStyle name="Heading 4 2 3" xfId="9288" xr:uid="{00000000-0005-0000-0000-00009E240000}"/>
    <cellStyle name="Heading 4 2 4" xfId="9289" xr:uid="{00000000-0005-0000-0000-00009F240000}"/>
    <cellStyle name="Heading 4 3" xfId="9290" xr:uid="{00000000-0005-0000-0000-0000A0240000}"/>
    <cellStyle name="Heading 4 3 2" xfId="9291" xr:uid="{00000000-0005-0000-0000-0000A1240000}"/>
    <cellStyle name="Heading 4 3 3" xfId="9292" xr:uid="{00000000-0005-0000-0000-0000A2240000}"/>
    <cellStyle name="Heading 4 4" xfId="9293" xr:uid="{00000000-0005-0000-0000-0000A3240000}"/>
    <cellStyle name="Heading 4 4 2" xfId="9294" xr:uid="{00000000-0005-0000-0000-0000A4240000}"/>
    <cellStyle name="Heading 4 4 3" xfId="9295" xr:uid="{00000000-0005-0000-0000-0000A5240000}"/>
    <cellStyle name="Heading 4 5" xfId="9296" xr:uid="{00000000-0005-0000-0000-0000A6240000}"/>
    <cellStyle name="Heading 4 5 2" xfId="9297" xr:uid="{00000000-0005-0000-0000-0000A7240000}"/>
    <cellStyle name="Heading 4 5 3" xfId="9298" xr:uid="{00000000-0005-0000-0000-0000A8240000}"/>
    <cellStyle name="Heading 4 6" xfId="9299" xr:uid="{00000000-0005-0000-0000-0000A9240000}"/>
    <cellStyle name="Heading 4 6 2" xfId="9300" xr:uid="{00000000-0005-0000-0000-0000AA240000}"/>
    <cellStyle name="Heading 4 6 3" xfId="9301" xr:uid="{00000000-0005-0000-0000-0000AB240000}"/>
    <cellStyle name="Heading 4 7" xfId="9302" xr:uid="{00000000-0005-0000-0000-0000AC240000}"/>
    <cellStyle name="Heading A" xfId="9303" xr:uid="{00000000-0005-0000-0000-0000AD240000}"/>
    <cellStyle name="Heading1" xfId="9304" xr:uid="{00000000-0005-0000-0000-0000AE240000}"/>
    <cellStyle name="Heading1 2" xfId="9305" xr:uid="{00000000-0005-0000-0000-0000AF240000}"/>
    <cellStyle name="Heading1 3" xfId="9306" xr:uid="{00000000-0005-0000-0000-0000B0240000}"/>
    <cellStyle name="Heading2" xfId="9307" xr:uid="{00000000-0005-0000-0000-0000B1240000}"/>
    <cellStyle name="Heading2 2" xfId="9308" xr:uid="{00000000-0005-0000-0000-0000B2240000}"/>
    <cellStyle name="Heading2 3" xfId="9309" xr:uid="{00000000-0005-0000-0000-0000B3240000}"/>
    <cellStyle name="Heading3" xfId="9310" xr:uid="{00000000-0005-0000-0000-0000B4240000}"/>
    <cellStyle name="Heading3 2" xfId="9311" xr:uid="{00000000-0005-0000-0000-0000B5240000}"/>
    <cellStyle name="Heading3 3" xfId="9312" xr:uid="{00000000-0005-0000-0000-0000B6240000}"/>
    <cellStyle name="Heading4" xfId="9313" xr:uid="{00000000-0005-0000-0000-0000B7240000}"/>
    <cellStyle name="Heading4 2" xfId="9314" xr:uid="{00000000-0005-0000-0000-0000B8240000}"/>
    <cellStyle name="Heading4 3" xfId="9315" xr:uid="{00000000-0005-0000-0000-0000B9240000}"/>
    <cellStyle name="Heading5" xfId="9316" xr:uid="{00000000-0005-0000-0000-0000BA240000}"/>
    <cellStyle name="Heading5 2" xfId="9317" xr:uid="{00000000-0005-0000-0000-0000BB240000}"/>
    <cellStyle name="Heading5 3" xfId="9318" xr:uid="{00000000-0005-0000-0000-0000BC240000}"/>
    <cellStyle name="Heading6" xfId="9319" xr:uid="{00000000-0005-0000-0000-0000BD240000}"/>
    <cellStyle name="Heading6 2" xfId="9320" xr:uid="{00000000-0005-0000-0000-0000BE240000}"/>
    <cellStyle name="Heading6 3" xfId="9321" xr:uid="{00000000-0005-0000-0000-0000BF240000}"/>
    <cellStyle name="HeadingTable" xfId="9322" xr:uid="{00000000-0005-0000-0000-0000C0240000}"/>
    <cellStyle name="HeadingTable 2" xfId="21311" xr:uid="{00000000-0005-0000-0000-0000C1240000}"/>
    <cellStyle name="highlightExposure" xfId="9323" xr:uid="{00000000-0005-0000-0000-0000C2240000}"/>
    <cellStyle name="highlightExposure 2" xfId="21310" xr:uid="{00000000-0005-0000-0000-0000C3240000}"/>
    <cellStyle name="highlightPercentage" xfId="9324" xr:uid="{00000000-0005-0000-0000-0000C4240000}"/>
    <cellStyle name="highlightPercentage 2" xfId="21309" xr:uid="{00000000-0005-0000-0000-0000C5240000}"/>
    <cellStyle name="highlightText" xfId="9325" xr:uid="{00000000-0005-0000-0000-0000C6240000}"/>
    <cellStyle name="highlightText 2" xfId="21308" xr:uid="{00000000-0005-0000-0000-0000C7240000}"/>
    <cellStyle name="Horizontal" xfId="9326" xr:uid="{00000000-0005-0000-0000-0000C8240000}"/>
    <cellStyle name="Horizontal 2" xfId="9327" xr:uid="{00000000-0005-0000-0000-0000C9240000}"/>
    <cellStyle name="Horizontal 3" xfId="9328" xr:uid="{00000000-0005-0000-0000-0000CA240000}"/>
    <cellStyle name="Hyperlink" xfId="17" builtinId="8"/>
    <cellStyle name="Hyperlink 2" xfId="9329" xr:uid="{00000000-0005-0000-0000-0000CC240000}"/>
    <cellStyle name="Hyperlink 2 2" xfId="9330" xr:uid="{00000000-0005-0000-0000-0000CD240000}"/>
    <cellStyle name="Hyperlink 2 3" xfId="9331" xr:uid="{00000000-0005-0000-0000-0000CE240000}"/>
    <cellStyle name="Îáû÷íûé_23_1 " xfId="9332" xr:uid="{00000000-0005-0000-0000-0000CF240000}"/>
    <cellStyle name="Input 2" xfId="9333" xr:uid="{00000000-0005-0000-0000-0000D0240000}"/>
    <cellStyle name="Input 2 10" xfId="9334" xr:uid="{00000000-0005-0000-0000-0000D1240000}"/>
    <cellStyle name="Input 2 10 2" xfId="9335" xr:uid="{00000000-0005-0000-0000-0000D2240000}"/>
    <cellStyle name="Input 2 10 2 2" xfId="21306" xr:uid="{00000000-0005-0000-0000-0000D3240000}"/>
    <cellStyle name="Input 2 10 3" xfId="9336" xr:uid="{00000000-0005-0000-0000-0000D4240000}"/>
    <cellStyle name="Input 2 10 3 2" xfId="21305" xr:uid="{00000000-0005-0000-0000-0000D5240000}"/>
    <cellStyle name="Input 2 10 4" xfId="9337" xr:uid="{00000000-0005-0000-0000-0000D6240000}"/>
    <cellStyle name="Input 2 10 4 2" xfId="21304" xr:uid="{00000000-0005-0000-0000-0000D7240000}"/>
    <cellStyle name="Input 2 10 5" xfId="9338" xr:uid="{00000000-0005-0000-0000-0000D8240000}"/>
    <cellStyle name="Input 2 10 5 2" xfId="21303" xr:uid="{00000000-0005-0000-0000-0000D9240000}"/>
    <cellStyle name="Input 2 11" xfId="9339" xr:uid="{00000000-0005-0000-0000-0000DA240000}"/>
    <cellStyle name="Input 2 11 2" xfId="9340" xr:uid="{00000000-0005-0000-0000-0000DB240000}"/>
    <cellStyle name="Input 2 11 2 2" xfId="21301" xr:uid="{00000000-0005-0000-0000-0000DC240000}"/>
    <cellStyle name="Input 2 11 3" xfId="9341" xr:uid="{00000000-0005-0000-0000-0000DD240000}"/>
    <cellStyle name="Input 2 11 3 2" xfId="21300" xr:uid="{00000000-0005-0000-0000-0000DE240000}"/>
    <cellStyle name="Input 2 11 4" xfId="9342" xr:uid="{00000000-0005-0000-0000-0000DF240000}"/>
    <cellStyle name="Input 2 11 4 2" xfId="21299" xr:uid="{00000000-0005-0000-0000-0000E0240000}"/>
    <cellStyle name="Input 2 11 5" xfId="9343" xr:uid="{00000000-0005-0000-0000-0000E1240000}"/>
    <cellStyle name="Input 2 11 5 2" xfId="21298" xr:uid="{00000000-0005-0000-0000-0000E2240000}"/>
    <cellStyle name="Input 2 11 6" xfId="21302" xr:uid="{00000000-0005-0000-0000-0000E3240000}"/>
    <cellStyle name="Input 2 12" xfId="9344" xr:uid="{00000000-0005-0000-0000-0000E4240000}"/>
    <cellStyle name="Input 2 12 2" xfId="9345" xr:uid="{00000000-0005-0000-0000-0000E5240000}"/>
    <cellStyle name="Input 2 12 2 2" xfId="21296" xr:uid="{00000000-0005-0000-0000-0000E6240000}"/>
    <cellStyle name="Input 2 12 3" xfId="9346" xr:uid="{00000000-0005-0000-0000-0000E7240000}"/>
    <cellStyle name="Input 2 12 3 2" xfId="21295" xr:uid="{00000000-0005-0000-0000-0000E8240000}"/>
    <cellStyle name="Input 2 12 4" xfId="9347" xr:uid="{00000000-0005-0000-0000-0000E9240000}"/>
    <cellStyle name="Input 2 12 4 2" xfId="21294" xr:uid="{00000000-0005-0000-0000-0000EA240000}"/>
    <cellStyle name="Input 2 12 5" xfId="9348" xr:uid="{00000000-0005-0000-0000-0000EB240000}"/>
    <cellStyle name="Input 2 12 5 2" xfId="21293" xr:uid="{00000000-0005-0000-0000-0000EC240000}"/>
    <cellStyle name="Input 2 12 6" xfId="21297" xr:uid="{00000000-0005-0000-0000-0000ED240000}"/>
    <cellStyle name="Input 2 13" xfId="9349" xr:uid="{00000000-0005-0000-0000-0000EE240000}"/>
    <cellStyle name="Input 2 13 2" xfId="9350" xr:uid="{00000000-0005-0000-0000-0000EF240000}"/>
    <cellStyle name="Input 2 13 2 2" xfId="21291" xr:uid="{00000000-0005-0000-0000-0000F0240000}"/>
    <cellStyle name="Input 2 13 3" xfId="9351" xr:uid="{00000000-0005-0000-0000-0000F1240000}"/>
    <cellStyle name="Input 2 13 3 2" xfId="21290" xr:uid="{00000000-0005-0000-0000-0000F2240000}"/>
    <cellStyle name="Input 2 13 4" xfId="9352" xr:uid="{00000000-0005-0000-0000-0000F3240000}"/>
    <cellStyle name="Input 2 13 4 2" xfId="21289" xr:uid="{00000000-0005-0000-0000-0000F4240000}"/>
    <cellStyle name="Input 2 13 5" xfId="21292" xr:uid="{00000000-0005-0000-0000-0000F5240000}"/>
    <cellStyle name="Input 2 14" xfId="9353" xr:uid="{00000000-0005-0000-0000-0000F6240000}"/>
    <cellStyle name="Input 2 14 2" xfId="21288" xr:uid="{00000000-0005-0000-0000-0000F7240000}"/>
    <cellStyle name="Input 2 15" xfId="9354" xr:uid="{00000000-0005-0000-0000-0000F8240000}"/>
    <cellStyle name="Input 2 15 2" xfId="21287" xr:uid="{00000000-0005-0000-0000-0000F9240000}"/>
    <cellStyle name="Input 2 16" xfId="9355" xr:uid="{00000000-0005-0000-0000-0000FA240000}"/>
    <cellStyle name="Input 2 16 2" xfId="21286" xr:uid="{00000000-0005-0000-0000-0000FB240000}"/>
    <cellStyle name="Input 2 17" xfId="21307" xr:uid="{00000000-0005-0000-0000-0000FC240000}"/>
    <cellStyle name="Input 2 2" xfId="9356" xr:uid="{00000000-0005-0000-0000-0000FD240000}"/>
    <cellStyle name="Input 2 2 10" xfId="21285" xr:uid="{00000000-0005-0000-0000-0000FE240000}"/>
    <cellStyle name="Input 2 2 2" xfId="9357" xr:uid="{00000000-0005-0000-0000-0000FF240000}"/>
    <cellStyle name="Input 2 2 2 2" xfId="9358" xr:uid="{00000000-0005-0000-0000-000000250000}"/>
    <cellStyle name="Input 2 2 2 2 2" xfId="21283" xr:uid="{00000000-0005-0000-0000-000001250000}"/>
    <cellStyle name="Input 2 2 2 3" xfId="9359" xr:uid="{00000000-0005-0000-0000-000002250000}"/>
    <cellStyle name="Input 2 2 2 3 2" xfId="21282" xr:uid="{00000000-0005-0000-0000-000003250000}"/>
    <cellStyle name="Input 2 2 2 4" xfId="9360" xr:uid="{00000000-0005-0000-0000-000004250000}"/>
    <cellStyle name="Input 2 2 2 4 2" xfId="21281" xr:uid="{00000000-0005-0000-0000-000005250000}"/>
    <cellStyle name="Input 2 2 2 5" xfId="21284" xr:uid="{00000000-0005-0000-0000-000006250000}"/>
    <cellStyle name="Input 2 2 3" xfId="9361" xr:uid="{00000000-0005-0000-0000-000007250000}"/>
    <cellStyle name="Input 2 2 3 2" xfId="9362" xr:uid="{00000000-0005-0000-0000-000008250000}"/>
    <cellStyle name="Input 2 2 3 2 2" xfId="21279" xr:uid="{00000000-0005-0000-0000-000009250000}"/>
    <cellStyle name="Input 2 2 3 3" xfId="9363" xr:uid="{00000000-0005-0000-0000-00000A250000}"/>
    <cellStyle name="Input 2 2 3 3 2" xfId="21278" xr:uid="{00000000-0005-0000-0000-00000B250000}"/>
    <cellStyle name="Input 2 2 3 4" xfId="9364" xr:uid="{00000000-0005-0000-0000-00000C250000}"/>
    <cellStyle name="Input 2 2 3 4 2" xfId="21277" xr:uid="{00000000-0005-0000-0000-00000D250000}"/>
    <cellStyle name="Input 2 2 3 5" xfId="21280" xr:uid="{00000000-0005-0000-0000-00000E250000}"/>
    <cellStyle name="Input 2 2 4" xfId="9365" xr:uid="{00000000-0005-0000-0000-00000F250000}"/>
    <cellStyle name="Input 2 2 4 2" xfId="9366" xr:uid="{00000000-0005-0000-0000-000010250000}"/>
    <cellStyle name="Input 2 2 4 2 2" xfId="21275" xr:uid="{00000000-0005-0000-0000-000011250000}"/>
    <cellStyle name="Input 2 2 4 3" xfId="9367" xr:uid="{00000000-0005-0000-0000-000012250000}"/>
    <cellStyle name="Input 2 2 4 3 2" xfId="21274" xr:uid="{00000000-0005-0000-0000-000013250000}"/>
    <cellStyle name="Input 2 2 4 4" xfId="9368" xr:uid="{00000000-0005-0000-0000-000014250000}"/>
    <cellStyle name="Input 2 2 4 4 2" xfId="21273" xr:uid="{00000000-0005-0000-0000-000015250000}"/>
    <cellStyle name="Input 2 2 4 5" xfId="21276" xr:uid="{00000000-0005-0000-0000-000016250000}"/>
    <cellStyle name="Input 2 2 5" xfId="9369" xr:uid="{00000000-0005-0000-0000-000017250000}"/>
    <cellStyle name="Input 2 2 5 2" xfId="9370" xr:uid="{00000000-0005-0000-0000-000018250000}"/>
    <cellStyle name="Input 2 2 5 2 2" xfId="21271" xr:uid="{00000000-0005-0000-0000-000019250000}"/>
    <cellStyle name="Input 2 2 5 3" xfId="9371" xr:uid="{00000000-0005-0000-0000-00001A250000}"/>
    <cellStyle name="Input 2 2 5 3 2" xfId="21270" xr:uid="{00000000-0005-0000-0000-00001B250000}"/>
    <cellStyle name="Input 2 2 5 4" xfId="9372" xr:uid="{00000000-0005-0000-0000-00001C250000}"/>
    <cellStyle name="Input 2 2 5 4 2" xfId="21269" xr:uid="{00000000-0005-0000-0000-00001D250000}"/>
    <cellStyle name="Input 2 2 5 5" xfId="21272" xr:uid="{00000000-0005-0000-0000-00001E250000}"/>
    <cellStyle name="Input 2 2 6" xfId="9373" xr:uid="{00000000-0005-0000-0000-00001F250000}"/>
    <cellStyle name="Input 2 2 6 2" xfId="21268" xr:uid="{00000000-0005-0000-0000-000020250000}"/>
    <cellStyle name="Input 2 2 7" xfId="9374" xr:uid="{00000000-0005-0000-0000-000021250000}"/>
    <cellStyle name="Input 2 2 7 2" xfId="21267" xr:uid="{00000000-0005-0000-0000-000022250000}"/>
    <cellStyle name="Input 2 2 8" xfId="9375" xr:uid="{00000000-0005-0000-0000-000023250000}"/>
    <cellStyle name="Input 2 2 8 2" xfId="21266" xr:uid="{00000000-0005-0000-0000-000024250000}"/>
    <cellStyle name="Input 2 2 9" xfId="9376" xr:uid="{00000000-0005-0000-0000-000025250000}"/>
    <cellStyle name="Input 2 2 9 2" xfId="21265" xr:uid="{00000000-0005-0000-0000-000026250000}"/>
    <cellStyle name="Input 2 3" xfId="9377" xr:uid="{00000000-0005-0000-0000-000027250000}"/>
    <cellStyle name="Input 2 3 2" xfId="9378" xr:uid="{00000000-0005-0000-0000-000028250000}"/>
    <cellStyle name="Input 2 3 2 2" xfId="21264" xr:uid="{00000000-0005-0000-0000-000029250000}"/>
    <cellStyle name="Input 2 3 3" xfId="9379" xr:uid="{00000000-0005-0000-0000-00002A250000}"/>
    <cellStyle name="Input 2 3 3 2" xfId="21263" xr:uid="{00000000-0005-0000-0000-00002B250000}"/>
    <cellStyle name="Input 2 3 4" xfId="9380" xr:uid="{00000000-0005-0000-0000-00002C250000}"/>
    <cellStyle name="Input 2 3 4 2" xfId="21262" xr:uid="{00000000-0005-0000-0000-00002D250000}"/>
    <cellStyle name="Input 2 3 5" xfId="9381" xr:uid="{00000000-0005-0000-0000-00002E250000}"/>
    <cellStyle name="Input 2 3 5 2" xfId="21261" xr:uid="{00000000-0005-0000-0000-00002F250000}"/>
    <cellStyle name="Input 2 4" xfId="9382" xr:uid="{00000000-0005-0000-0000-000030250000}"/>
    <cellStyle name="Input 2 4 2" xfId="9383" xr:uid="{00000000-0005-0000-0000-000031250000}"/>
    <cellStyle name="Input 2 4 2 2" xfId="21260" xr:uid="{00000000-0005-0000-0000-000032250000}"/>
    <cellStyle name="Input 2 4 3" xfId="9384" xr:uid="{00000000-0005-0000-0000-000033250000}"/>
    <cellStyle name="Input 2 4 3 2" xfId="21259" xr:uid="{00000000-0005-0000-0000-000034250000}"/>
    <cellStyle name="Input 2 4 4" xfId="9385" xr:uid="{00000000-0005-0000-0000-000035250000}"/>
    <cellStyle name="Input 2 4 4 2" xfId="21258" xr:uid="{00000000-0005-0000-0000-000036250000}"/>
    <cellStyle name="Input 2 4 5" xfId="9386" xr:uid="{00000000-0005-0000-0000-000037250000}"/>
    <cellStyle name="Input 2 4 5 2" xfId="21257" xr:uid="{00000000-0005-0000-0000-000038250000}"/>
    <cellStyle name="Input 2 5" xfId="9387" xr:uid="{00000000-0005-0000-0000-000039250000}"/>
    <cellStyle name="Input 2 5 2" xfId="9388" xr:uid="{00000000-0005-0000-0000-00003A250000}"/>
    <cellStyle name="Input 2 5 2 2" xfId="21256" xr:uid="{00000000-0005-0000-0000-00003B250000}"/>
    <cellStyle name="Input 2 5 3" xfId="9389" xr:uid="{00000000-0005-0000-0000-00003C250000}"/>
    <cellStyle name="Input 2 5 3 2" xfId="21255" xr:uid="{00000000-0005-0000-0000-00003D250000}"/>
    <cellStyle name="Input 2 5 4" xfId="9390" xr:uid="{00000000-0005-0000-0000-00003E250000}"/>
    <cellStyle name="Input 2 5 4 2" xfId="21254" xr:uid="{00000000-0005-0000-0000-00003F250000}"/>
    <cellStyle name="Input 2 5 5" xfId="9391" xr:uid="{00000000-0005-0000-0000-000040250000}"/>
    <cellStyle name="Input 2 5 5 2" xfId="21253" xr:uid="{00000000-0005-0000-0000-000041250000}"/>
    <cellStyle name="Input 2 6" xfId="9392" xr:uid="{00000000-0005-0000-0000-000042250000}"/>
    <cellStyle name="Input 2 6 2" xfId="9393" xr:uid="{00000000-0005-0000-0000-000043250000}"/>
    <cellStyle name="Input 2 6 2 2" xfId="21252" xr:uid="{00000000-0005-0000-0000-000044250000}"/>
    <cellStyle name="Input 2 6 3" xfId="9394" xr:uid="{00000000-0005-0000-0000-000045250000}"/>
    <cellStyle name="Input 2 6 3 2" xfId="21251" xr:uid="{00000000-0005-0000-0000-000046250000}"/>
    <cellStyle name="Input 2 6 4" xfId="9395" xr:uid="{00000000-0005-0000-0000-000047250000}"/>
    <cellStyle name="Input 2 6 4 2" xfId="21250" xr:uid="{00000000-0005-0000-0000-000048250000}"/>
    <cellStyle name="Input 2 6 5" xfId="9396" xr:uid="{00000000-0005-0000-0000-000049250000}"/>
    <cellStyle name="Input 2 6 5 2" xfId="21249" xr:uid="{00000000-0005-0000-0000-00004A250000}"/>
    <cellStyle name="Input 2 7" xfId="9397" xr:uid="{00000000-0005-0000-0000-00004B250000}"/>
    <cellStyle name="Input 2 7 2" xfId="9398" xr:uid="{00000000-0005-0000-0000-00004C250000}"/>
    <cellStyle name="Input 2 7 2 2" xfId="21248" xr:uid="{00000000-0005-0000-0000-00004D250000}"/>
    <cellStyle name="Input 2 7 3" xfId="9399" xr:uid="{00000000-0005-0000-0000-00004E250000}"/>
    <cellStyle name="Input 2 7 3 2" xfId="21247" xr:uid="{00000000-0005-0000-0000-00004F250000}"/>
    <cellStyle name="Input 2 7 4" xfId="9400" xr:uid="{00000000-0005-0000-0000-000050250000}"/>
    <cellStyle name="Input 2 7 4 2" xfId="21246" xr:uid="{00000000-0005-0000-0000-000051250000}"/>
    <cellStyle name="Input 2 7 5" xfId="9401" xr:uid="{00000000-0005-0000-0000-000052250000}"/>
    <cellStyle name="Input 2 7 5 2" xfId="21245" xr:uid="{00000000-0005-0000-0000-000053250000}"/>
    <cellStyle name="Input 2 8" xfId="9402" xr:uid="{00000000-0005-0000-0000-000054250000}"/>
    <cellStyle name="Input 2 8 2" xfId="9403" xr:uid="{00000000-0005-0000-0000-000055250000}"/>
    <cellStyle name="Input 2 8 2 2" xfId="21244" xr:uid="{00000000-0005-0000-0000-000056250000}"/>
    <cellStyle name="Input 2 8 3" xfId="9404" xr:uid="{00000000-0005-0000-0000-000057250000}"/>
    <cellStyle name="Input 2 8 3 2" xfId="21243" xr:uid="{00000000-0005-0000-0000-000058250000}"/>
    <cellStyle name="Input 2 8 4" xfId="9405" xr:uid="{00000000-0005-0000-0000-000059250000}"/>
    <cellStyle name="Input 2 8 4 2" xfId="21242" xr:uid="{00000000-0005-0000-0000-00005A250000}"/>
    <cellStyle name="Input 2 8 5" xfId="9406" xr:uid="{00000000-0005-0000-0000-00005B250000}"/>
    <cellStyle name="Input 2 8 5 2" xfId="21241" xr:uid="{00000000-0005-0000-0000-00005C250000}"/>
    <cellStyle name="Input 2 9" xfId="9407" xr:uid="{00000000-0005-0000-0000-00005D250000}"/>
    <cellStyle name="Input 2 9 2" xfId="9408" xr:uid="{00000000-0005-0000-0000-00005E250000}"/>
    <cellStyle name="Input 2 9 2 2" xfId="21240" xr:uid="{00000000-0005-0000-0000-00005F250000}"/>
    <cellStyle name="Input 2 9 3" xfId="9409" xr:uid="{00000000-0005-0000-0000-000060250000}"/>
    <cellStyle name="Input 2 9 3 2" xfId="21239" xr:uid="{00000000-0005-0000-0000-000061250000}"/>
    <cellStyle name="Input 2 9 4" xfId="9410" xr:uid="{00000000-0005-0000-0000-000062250000}"/>
    <cellStyle name="Input 2 9 4 2" xfId="21238" xr:uid="{00000000-0005-0000-0000-000063250000}"/>
    <cellStyle name="Input 2 9 5" xfId="9411" xr:uid="{00000000-0005-0000-0000-000064250000}"/>
    <cellStyle name="Input 2 9 5 2" xfId="21237" xr:uid="{00000000-0005-0000-0000-000065250000}"/>
    <cellStyle name="Input 3" xfId="9412" xr:uid="{00000000-0005-0000-0000-000066250000}"/>
    <cellStyle name="Input 3 2" xfId="9413" xr:uid="{00000000-0005-0000-0000-000067250000}"/>
    <cellStyle name="Input 3 2 2" xfId="21235" xr:uid="{00000000-0005-0000-0000-000068250000}"/>
    <cellStyle name="Input 3 3" xfId="9414" xr:uid="{00000000-0005-0000-0000-000069250000}"/>
    <cellStyle name="Input 3 3 2" xfId="21234" xr:uid="{00000000-0005-0000-0000-00006A250000}"/>
    <cellStyle name="Input 3 4" xfId="21236" xr:uid="{00000000-0005-0000-0000-00006B250000}"/>
    <cellStyle name="Input 4" xfId="9415" xr:uid="{00000000-0005-0000-0000-00006C250000}"/>
    <cellStyle name="Input 4 2" xfId="9416" xr:uid="{00000000-0005-0000-0000-00006D250000}"/>
    <cellStyle name="Input 4 2 2" xfId="21232" xr:uid="{00000000-0005-0000-0000-00006E250000}"/>
    <cellStyle name="Input 4 3" xfId="9417" xr:uid="{00000000-0005-0000-0000-00006F250000}"/>
    <cellStyle name="Input 4 3 2" xfId="21231" xr:uid="{00000000-0005-0000-0000-000070250000}"/>
    <cellStyle name="Input 4 4" xfId="21233" xr:uid="{00000000-0005-0000-0000-000071250000}"/>
    <cellStyle name="Input 5" xfId="9418" xr:uid="{00000000-0005-0000-0000-000072250000}"/>
    <cellStyle name="Input 5 2" xfId="9419" xr:uid="{00000000-0005-0000-0000-000073250000}"/>
    <cellStyle name="Input 5 2 2" xfId="21229" xr:uid="{00000000-0005-0000-0000-000074250000}"/>
    <cellStyle name="Input 5 3" xfId="9420" xr:uid="{00000000-0005-0000-0000-000075250000}"/>
    <cellStyle name="Input 5 3 2" xfId="21228" xr:uid="{00000000-0005-0000-0000-000076250000}"/>
    <cellStyle name="Input 5 4" xfId="21230" xr:uid="{00000000-0005-0000-0000-000077250000}"/>
    <cellStyle name="Input 6" xfId="9421" xr:uid="{00000000-0005-0000-0000-000078250000}"/>
    <cellStyle name="Input 6 2" xfId="9422" xr:uid="{00000000-0005-0000-0000-000079250000}"/>
    <cellStyle name="Input 6 2 2" xfId="21226" xr:uid="{00000000-0005-0000-0000-00007A250000}"/>
    <cellStyle name="Input 6 3" xfId="9423" xr:uid="{00000000-0005-0000-0000-00007B250000}"/>
    <cellStyle name="Input 6 3 2" xfId="21225" xr:uid="{00000000-0005-0000-0000-00007C250000}"/>
    <cellStyle name="Input 6 4" xfId="21227" xr:uid="{00000000-0005-0000-0000-00007D250000}"/>
    <cellStyle name="Input 7" xfId="9424" xr:uid="{00000000-0005-0000-0000-00007E250000}"/>
    <cellStyle name="Input 7 2" xfId="21224" xr:uid="{00000000-0005-0000-0000-00007F250000}"/>
    <cellStyle name="inputExposure" xfId="9425" xr:uid="{00000000-0005-0000-0000-000080250000}"/>
    <cellStyle name="inputExposure 2" xfId="21223" xr:uid="{00000000-0005-0000-0000-000081250000}"/>
    <cellStyle name="Link Currency (0)" xfId="9426" xr:uid="{00000000-0005-0000-0000-000082250000}"/>
    <cellStyle name="Link Currency (2)" xfId="9427" xr:uid="{00000000-0005-0000-0000-000083250000}"/>
    <cellStyle name="Link Units (0)" xfId="9428" xr:uid="{00000000-0005-0000-0000-000084250000}"/>
    <cellStyle name="Link Units (1)" xfId="9429" xr:uid="{00000000-0005-0000-0000-000085250000}"/>
    <cellStyle name="Link Units (2)" xfId="9430" xr:uid="{00000000-0005-0000-0000-000086250000}"/>
    <cellStyle name="Linked Cell 2" xfId="9431" xr:uid="{00000000-0005-0000-0000-000087250000}"/>
    <cellStyle name="Linked Cell 2 10" xfId="9432" xr:uid="{00000000-0005-0000-0000-000088250000}"/>
    <cellStyle name="Linked Cell 2 11" xfId="9433" xr:uid="{00000000-0005-0000-0000-000089250000}"/>
    <cellStyle name="Linked Cell 2 12" xfId="9434" xr:uid="{00000000-0005-0000-0000-00008A250000}"/>
    <cellStyle name="Linked Cell 2 2" xfId="9435" xr:uid="{00000000-0005-0000-0000-00008B250000}"/>
    <cellStyle name="Linked Cell 2 2 2" xfId="9436" xr:uid="{00000000-0005-0000-0000-00008C250000}"/>
    <cellStyle name="Linked Cell 2 3" xfId="9437" xr:uid="{00000000-0005-0000-0000-00008D250000}"/>
    <cellStyle name="Linked Cell 2 4" xfId="9438" xr:uid="{00000000-0005-0000-0000-00008E250000}"/>
    <cellStyle name="Linked Cell 2 5" xfId="9439" xr:uid="{00000000-0005-0000-0000-00008F250000}"/>
    <cellStyle name="Linked Cell 2 6" xfId="9440" xr:uid="{00000000-0005-0000-0000-000090250000}"/>
    <cellStyle name="Linked Cell 2 7" xfId="9441" xr:uid="{00000000-0005-0000-0000-000091250000}"/>
    <cellStyle name="Linked Cell 2 8" xfId="9442" xr:uid="{00000000-0005-0000-0000-000092250000}"/>
    <cellStyle name="Linked Cell 2 9" xfId="9443" xr:uid="{00000000-0005-0000-0000-000093250000}"/>
    <cellStyle name="Linked Cell 3" xfId="9444" xr:uid="{00000000-0005-0000-0000-000094250000}"/>
    <cellStyle name="Linked Cell 3 2" xfId="9445" xr:uid="{00000000-0005-0000-0000-000095250000}"/>
    <cellStyle name="Linked Cell 3 3" xfId="9446" xr:uid="{00000000-0005-0000-0000-000096250000}"/>
    <cellStyle name="Linked Cell 4" xfId="9447" xr:uid="{00000000-0005-0000-0000-000097250000}"/>
    <cellStyle name="Linked Cell 4 2" xfId="9448" xr:uid="{00000000-0005-0000-0000-000098250000}"/>
    <cellStyle name="Linked Cell 4 3" xfId="9449" xr:uid="{00000000-0005-0000-0000-000099250000}"/>
    <cellStyle name="Linked Cell 5" xfId="9450" xr:uid="{00000000-0005-0000-0000-00009A250000}"/>
    <cellStyle name="Linked Cell 5 2" xfId="9451" xr:uid="{00000000-0005-0000-0000-00009B250000}"/>
    <cellStyle name="Linked Cell 5 3" xfId="9452" xr:uid="{00000000-0005-0000-0000-00009C250000}"/>
    <cellStyle name="Linked Cell 6" xfId="9453" xr:uid="{00000000-0005-0000-0000-00009D250000}"/>
    <cellStyle name="Linked Cell 6 2" xfId="9454" xr:uid="{00000000-0005-0000-0000-00009E250000}"/>
    <cellStyle name="Linked Cell 6 3" xfId="9455" xr:uid="{00000000-0005-0000-0000-00009F250000}"/>
    <cellStyle name="Linked Cell 7" xfId="9456" xr:uid="{00000000-0005-0000-0000-0000A0250000}"/>
    <cellStyle name="Matrix" xfId="9457" xr:uid="{00000000-0005-0000-0000-0000A1250000}"/>
    <cellStyle name="Matrix 2" xfId="9458" xr:uid="{00000000-0005-0000-0000-0000A2250000}"/>
    <cellStyle name="Matrix 3" xfId="9459" xr:uid="{00000000-0005-0000-0000-0000A3250000}"/>
    <cellStyle name="Millares [0]_A" xfId="9460" xr:uid="{00000000-0005-0000-0000-0000A4250000}"/>
    <cellStyle name="Millares_A" xfId="9461" xr:uid="{00000000-0005-0000-0000-0000A5250000}"/>
    <cellStyle name="Moneda [0]_A" xfId="9462" xr:uid="{00000000-0005-0000-0000-0000A6250000}"/>
    <cellStyle name="Moneda_A" xfId="9463" xr:uid="{00000000-0005-0000-0000-0000A7250000}"/>
    <cellStyle name="Neutral 2" xfId="9464" xr:uid="{00000000-0005-0000-0000-0000A8250000}"/>
    <cellStyle name="Neutral 2 10" xfId="9465" xr:uid="{00000000-0005-0000-0000-0000A9250000}"/>
    <cellStyle name="Neutral 2 11" xfId="9466" xr:uid="{00000000-0005-0000-0000-0000AA250000}"/>
    <cellStyle name="Neutral 2 12" xfId="9467" xr:uid="{00000000-0005-0000-0000-0000AB250000}"/>
    <cellStyle name="Neutral 2 2" xfId="9468" xr:uid="{00000000-0005-0000-0000-0000AC250000}"/>
    <cellStyle name="Neutral 2 2 2" xfId="9469" xr:uid="{00000000-0005-0000-0000-0000AD250000}"/>
    <cellStyle name="Neutral 2 3" xfId="9470" xr:uid="{00000000-0005-0000-0000-0000AE250000}"/>
    <cellStyle name="Neutral 2 4" xfId="9471" xr:uid="{00000000-0005-0000-0000-0000AF250000}"/>
    <cellStyle name="Neutral 2 5" xfId="9472" xr:uid="{00000000-0005-0000-0000-0000B0250000}"/>
    <cellStyle name="Neutral 2 6" xfId="9473" xr:uid="{00000000-0005-0000-0000-0000B1250000}"/>
    <cellStyle name="Neutral 2 7" xfId="9474" xr:uid="{00000000-0005-0000-0000-0000B2250000}"/>
    <cellStyle name="Neutral 2 8" xfId="9475" xr:uid="{00000000-0005-0000-0000-0000B3250000}"/>
    <cellStyle name="Neutral 2 9" xfId="9476" xr:uid="{00000000-0005-0000-0000-0000B4250000}"/>
    <cellStyle name="Neutral 3" xfId="9477" xr:uid="{00000000-0005-0000-0000-0000B5250000}"/>
    <cellStyle name="Neutral 3 2" xfId="9478" xr:uid="{00000000-0005-0000-0000-0000B6250000}"/>
    <cellStyle name="Neutral 3 3" xfId="9479" xr:uid="{00000000-0005-0000-0000-0000B7250000}"/>
    <cellStyle name="Neutral 4" xfId="9480" xr:uid="{00000000-0005-0000-0000-0000B8250000}"/>
    <cellStyle name="Neutral 4 2" xfId="9481" xr:uid="{00000000-0005-0000-0000-0000B9250000}"/>
    <cellStyle name="Neutral 4 3" xfId="9482" xr:uid="{00000000-0005-0000-0000-0000BA250000}"/>
    <cellStyle name="Neutral 5" xfId="9483" xr:uid="{00000000-0005-0000-0000-0000BB250000}"/>
    <cellStyle name="Neutral 5 2" xfId="9484" xr:uid="{00000000-0005-0000-0000-0000BC250000}"/>
    <cellStyle name="Neutral 5 3" xfId="9485" xr:uid="{00000000-0005-0000-0000-0000BD250000}"/>
    <cellStyle name="Neutral 6" xfId="9486" xr:uid="{00000000-0005-0000-0000-0000BE250000}"/>
    <cellStyle name="Neutral 6 2" xfId="9487" xr:uid="{00000000-0005-0000-0000-0000BF250000}"/>
    <cellStyle name="Neutral 6 3" xfId="9488" xr:uid="{00000000-0005-0000-0000-0000C0250000}"/>
    <cellStyle name="Neutral 7" xfId="9489" xr:uid="{00000000-0005-0000-0000-0000C1250000}"/>
    <cellStyle name="nopl_WCP.XLS" xfId="9490" xr:uid="{00000000-0005-0000-0000-0000C2250000}"/>
    <cellStyle name="Norma11l" xfId="9491" xr:uid="{00000000-0005-0000-0000-0000C3250000}"/>
    <cellStyle name="Norma11l 2" xfId="9492" xr:uid="{00000000-0005-0000-0000-0000C4250000}"/>
    <cellStyle name="Norma11l 3" xfId="9493" xr:uid="{00000000-0005-0000-0000-0000C5250000}"/>
    <cellStyle name="Normal" xfId="0" builtinId="0"/>
    <cellStyle name="Normal 10" xfId="9494" xr:uid="{00000000-0005-0000-0000-0000C7250000}"/>
    <cellStyle name="Normal 10 10" xfId="9495" xr:uid="{00000000-0005-0000-0000-0000C8250000}"/>
    <cellStyle name="Normal 10 10 2" xfId="9496" xr:uid="{00000000-0005-0000-0000-0000C9250000}"/>
    <cellStyle name="Normal 10 10 2 2" xfId="9497" xr:uid="{00000000-0005-0000-0000-0000CA250000}"/>
    <cellStyle name="Normal 10 10 2 2 2" xfId="9498" xr:uid="{00000000-0005-0000-0000-0000CB250000}"/>
    <cellStyle name="Normal 10 10 2 2 3" xfId="9499" xr:uid="{00000000-0005-0000-0000-0000CC250000}"/>
    <cellStyle name="Normal 10 10 2 2 4" xfId="9500" xr:uid="{00000000-0005-0000-0000-0000CD250000}"/>
    <cellStyle name="Normal 10 10 2 3" xfId="9501" xr:uid="{00000000-0005-0000-0000-0000CE250000}"/>
    <cellStyle name="Normal 10 10 2 4" xfId="9502" xr:uid="{00000000-0005-0000-0000-0000CF250000}"/>
    <cellStyle name="Normal 10 10 2 5" xfId="9503" xr:uid="{00000000-0005-0000-0000-0000D0250000}"/>
    <cellStyle name="Normal 10 10 3" xfId="9504" xr:uid="{00000000-0005-0000-0000-0000D1250000}"/>
    <cellStyle name="Normal 10 10 3 2" xfId="9505" xr:uid="{00000000-0005-0000-0000-0000D2250000}"/>
    <cellStyle name="Normal 10 10 3 3" xfId="9506" xr:uid="{00000000-0005-0000-0000-0000D3250000}"/>
    <cellStyle name="Normal 10 10 3 4" xfId="9507" xr:uid="{00000000-0005-0000-0000-0000D4250000}"/>
    <cellStyle name="Normal 10 10 4" xfId="9508" xr:uid="{00000000-0005-0000-0000-0000D5250000}"/>
    <cellStyle name="Normal 10 10 5" xfId="9509" xr:uid="{00000000-0005-0000-0000-0000D6250000}"/>
    <cellStyle name="Normal 10 10 6" xfId="9510" xr:uid="{00000000-0005-0000-0000-0000D7250000}"/>
    <cellStyle name="Normal 10 11" xfId="9511" xr:uid="{00000000-0005-0000-0000-0000D8250000}"/>
    <cellStyle name="Normal 10 11 2" xfId="9512" xr:uid="{00000000-0005-0000-0000-0000D9250000}"/>
    <cellStyle name="Normal 10 11 2 2" xfId="9513" xr:uid="{00000000-0005-0000-0000-0000DA250000}"/>
    <cellStyle name="Normal 10 11 2 2 2" xfId="9514" xr:uid="{00000000-0005-0000-0000-0000DB250000}"/>
    <cellStyle name="Normal 10 11 2 2 3" xfId="9515" xr:uid="{00000000-0005-0000-0000-0000DC250000}"/>
    <cellStyle name="Normal 10 11 2 2 4" xfId="9516" xr:uid="{00000000-0005-0000-0000-0000DD250000}"/>
    <cellStyle name="Normal 10 11 2 3" xfId="9517" xr:uid="{00000000-0005-0000-0000-0000DE250000}"/>
    <cellStyle name="Normal 10 11 2 4" xfId="9518" xr:uid="{00000000-0005-0000-0000-0000DF250000}"/>
    <cellStyle name="Normal 10 11 2 5" xfId="9519" xr:uid="{00000000-0005-0000-0000-0000E0250000}"/>
    <cellStyle name="Normal 10 11 3" xfId="9520" xr:uid="{00000000-0005-0000-0000-0000E1250000}"/>
    <cellStyle name="Normal 10 11 3 2" xfId="9521" xr:uid="{00000000-0005-0000-0000-0000E2250000}"/>
    <cellStyle name="Normal 10 11 3 3" xfId="9522" xr:uid="{00000000-0005-0000-0000-0000E3250000}"/>
    <cellStyle name="Normal 10 11 3 4" xfId="9523" xr:uid="{00000000-0005-0000-0000-0000E4250000}"/>
    <cellStyle name="Normal 10 11 4" xfId="9524" xr:uid="{00000000-0005-0000-0000-0000E5250000}"/>
    <cellStyle name="Normal 10 11 5" xfId="9525" xr:uid="{00000000-0005-0000-0000-0000E6250000}"/>
    <cellStyle name="Normal 10 11 6" xfId="9526" xr:uid="{00000000-0005-0000-0000-0000E7250000}"/>
    <cellStyle name="Normal 10 12" xfId="9527" xr:uid="{00000000-0005-0000-0000-0000E8250000}"/>
    <cellStyle name="Normal 10 12 2" xfId="9528" xr:uid="{00000000-0005-0000-0000-0000E9250000}"/>
    <cellStyle name="Normal 10 12 3" xfId="9529" xr:uid="{00000000-0005-0000-0000-0000EA250000}"/>
    <cellStyle name="Normal 10 12 4" xfId="9530" xr:uid="{00000000-0005-0000-0000-0000EB250000}"/>
    <cellStyle name="Normal 10 2" xfId="9531" xr:uid="{00000000-0005-0000-0000-0000EC250000}"/>
    <cellStyle name="Normal 10 2 2" xfId="9532" xr:uid="{00000000-0005-0000-0000-0000ED250000}"/>
    <cellStyle name="Normal 10 2 3" xfId="9533" xr:uid="{00000000-0005-0000-0000-0000EE250000}"/>
    <cellStyle name="Normal 10 2 3 2" xfId="9534" xr:uid="{00000000-0005-0000-0000-0000EF250000}"/>
    <cellStyle name="Normal 10 2 3 2 2" xfId="9535" xr:uid="{00000000-0005-0000-0000-0000F0250000}"/>
    <cellStyle name="Normal 10 2 3 2 2 2" xfId="9536" xr:uid="{00000000-0005-0000-0000-0000F1250000}"/>
    <cellStyle name="Normal 10 2 3 2 2 3" xfId="9537" xr:uid="{00000000-0005-0000-0000-0000F2250000}"/>
    <cellStyle name="Normal 10 2 3 2 2 4" xfId="9538" xr:uid="{00000000-0005-0000-0000-0000F3250000}"/>
    <cellStyle name="Normal 10 2 3 2 3" xfId="9539" xr:uid="{00000000-0005-0000-0000-0000F4250000}"/>
    <cellStyle name="Normal 10 2 3 2 4" xfId="9540" xr:uid="{00000000-0005-0000-0000-0000F5250000}"/>
    <cellStyle name="Normal 10 2 3 2 5" xfId="9541" xr:uid="{00000000-0005-0000-0000-0000F6250000}"/>
    <cellStyle name="Normal 10 2 3 3" xfId="9542" xr:uid="{00000000-0005-0000-0000-0000F7250000}"/>
    <cellStyle name="Normal 10 2 3 3 2" xfId="9543" xr:uid="{00000000-0005-0000-0000-0000F8250000}"/>
    <cellStyle name="Normal 10 2 3 3 3" xfId="9544" xr:uid="{00000000-0005-0000-0000-0000F9250000}"/>
    <cellStyle name="Normal 10 2 3 3 4" xfId="9545" xr:uid="{00000000-0005-0000-0000-0000FA250000}"/>
    <cellStyle name="Normal 10 2 3 4" xfId="9546" xr:uid="{00000000-0005-0000-0000-0000FB250000}"/>
    <cellStyle name="Normal 10 2 3 5" xfId="9547" xr:uid="{00000000-0005-0000-0000-0000FC250000}"/>
    <cellStyle name="Normal 10 2 3 6" xfId="9548" xr:uid="{00000000-0005-0000-0000-0000FD250000}"/>
    <cellStyle name="Normal 10 3" xfId="9549" xr:uid="{00000000-0005-0000-0000-0000FE250000}"/>
    <cellStyle name="Normal 10 3 2" xfId="9550" xr:uid="{00000000-0005-0000-0000-0000FF250000}"/>
    <cellStyle name="Normal 10 3 3" xfId="9551" xr:uid="{00000000-0005-0000-0000-000000260000}"/>
    <cellStyle name="Normal 10 3 3 2" xfId="9552" xr:uid="{00000000-0005-0000-0000-000001260000}"/>
    <cellStyle name="Normal 10 3 3 2 2" xfId="9553" xr:uid="{00000000-0005-0000-0000-000002260000}"/>
    <cellStyle name="Normal 10 3 3 2 2 2" xfId="9554" xr:uid="{00000000-0005-0000-0000-000003260000}"/>
    <cellStyle name="Normal 10 3 3 2 2 3" xfId="9555" xr:uid="{00000000-0005-0000-0000-000004260000}"/>
    <cellStyle name="Normal 10 3 3 2 2 4" xfId="9556" xr:uid="{00000000-0005-0000-0000-000005260000}"/>
    <cellStyle name="Normal 10 3 3 2 3" xfId="9557" xr:uid="{00000000-0005-0000-0000-000006260000}"/>
    <cellStyle name="Normal 10 3 3 2 4" xfId="9558" xr:uid="{00000000-0005-0000-0000-000007260000}"/>
    <cellStyle name="Normal 10 3 3 2 5" xfId="9559" xr:uid="{00000000-0005-0000-0000-000008260000}"/>
    <cellStyle name="Normal 10 3 3 3" xfId="9560" xr:uid="{00000000-0005-0000-0000-000009260000}"/>
    <cellStyle name="Normal 10 3 3 3 2" xfId="9561" xr:uid="{00000000-0005-0000-0000-00000A260000}"/>
    <cellStyle name="Normal 10 3 3 3 3" xfId="9562" xr:uid="{00000000-0005-0000-0000-00000B260000}"/>
    <cellStyle name="Normal 10 3 3 3 4" xfId="9563" xr:uid="{00000000-0005-0000-0000-00000C260000}"/>
    <cellStyle name="Normal 10 3 3 4" xfId="9564" xr:uid="{00000000-0005-0000-0000-00000D260000}"/>
    <cellStyle name="Normal 10 3 3 5" xfId="9565" xr:uid="{00000000-0005-0000-0000-00000E260000}"/>
    <cellStyle name="Normal 10 3 3 6" xfId="9566" xr:uid="{00000000-0005-0000-0000-00000F260000}"/>
    <cellStyle name="Normal 10 4" xfId="9567" xr:uid="{00000000-0005-0000-0000-000010260000}"/>
    <cellStyle name="Normal 10 4 2" xfId="9568" xr:uid="{00000000-0005-0000-0000-000011260000}"/>
    <cellStyle name="Normal 10 4 2 2" xfId="9569" xr:uid="{00000000-0005-0000-0000-000012260000}"/>
    <cellStyle name="Normal 10 4 2 2 2" xfId="9570" xr:uid="{00000000-0005-0000-0000-000013260000}"/>
    <cellStyle name="Normal 10 4 2 2 3" xfId="9571" xr:uid="{00000000-0005-0000-0000-000014260000}"/>
    <cellStyle name="Normal 10 4 2 2 4" xfId="9572" xr:uid="{00000000-0005-0000-0000-000015260000}"/>
    <cellStyle name="Normal 10 4 2 3" xfId="9573" xr:uid="{00000000-0005-0000-0000-000016260000}"/>
    <cellStyle name="Normal 10 4 2 4" xfId="9574" xr:uid="{00000000-0005-0000-0000-000017260000}"/>
    <cellStyle name="Normal 10 4 2 5" xfId="9575" xr:uid="{00000000-0005-0000-0000-000018260000}"/>
    <cellStyle name="Normal 10 4 3" xfId="9576" xr:uid="{00000000-0005-0000-0000-000019260000}"/>
    <cellStyle name="Normal 10 4 4" xfId="9577" xr:uid="{00000000-0005-0000-0000-00001A260000}"/>
    <cellStyle name="Normal 10 4 4 2" xfId="9578" xr:uid="{00000000-0005-0000-0000-00001B260000}"/>
    <cellStyle name="Normal 10 4 4 3" xfId="9579" xr:uid="{00000000-0005-0000-0000-00001C260000}"/>
    <cellStyle name="Normal 10 4 4 4" xfId="9580" xr:uid="{00000000-0005-0000-0000-00001D260000}"/>
    <cellStyle name="Normal 10 4 5" xfId="9581" xr:uid="{00000000-0005-0000-0000-00001E260000}"/>
    <cellStyle name="Normal 10 4 6" xfId="9582" xr:uid="{00000000-0005-0000-0000-00001F260000}"/>
    <cellStyle name="Normal 10 4 7" xfId="9583" xr:uid="{00000000-0005-0000-0000-000020260000}"/>
    <cellStyle name="Normal 10 5" xfId="9584" xr:uid="{00000000-0005-0000-0000-000021260000}"/>
    <cellStyle name="Normal 10 5 2" xfId="9585" xr:uid="{00000000-0005-0000-0000-000022260000}"/>
    <cellStyle name="Normal 10 5 2 2" xfId="9586" xr:uid="{00000000-0005-0000-0000-000023260000}"/>
    <cellStyle name="Normal 10 5 2 2 2" xfId="9587" xr:uid="{00000000-0005-0000-0000-000024260000}"/>
    <cellStyle name="Normal 10 5 2 2 3" xfId="9588" xr:uid="{00000000-0005-0000-0000-000025260000}"/>
    <cellStyle name="Normal 10 5 2 2 4" xfId="9589" xr:uid="{00000000-0005-0000-0000-000026260000}"/>
    <cellStyle name="Normal 10 5 2 3" xfId="9590" xr:uid="{00000000-0005-0000-0000-000027260000}"/>
    <cellStyle name="Normal 10 5 2 4" xfId="9591" xr:uid="{00000000-0005-0000-0000-000028260000}"/>
    <cellStyle name="Normal 10 5 2 5" xfId="9592" xr:uid="{00000000-0005-0000-0000-000029260000}"/>
    <cellStyle name="Normal 10 5 3" xfId="9593" xr:uid="{00000000-0005-0000-0000-00002A260000}"/>
    <cellStyle name="Normal 10 5 3 2" xfId="9594" xr:uid="{00000000-0005-0000-0000-00002B260000}"/>
    <cellStyle name="Normal 10 5 3 3" xfId="9595" xr:uid="{00000000-0005-0000-0000-00002C260000}"/>
    <cellStyle name="Normal 10 5 3 4" xfId="9596" xr:uid="{00000000-0005-0000-0000-00002D260000}"/>
    <cellStyle name="Normal 10 5 4" xfId="9597" xr:uid="{00000000-0005-0000-0000-00002E260000}"/>
    <cellStyle name="Normal 10 5 5" xfId="9598" xr:uid="{00000000-0005-0000-0000-00002F260000}"/>
    <cellStyle name="Normal 10 5 6" xfId="9599" xr:uid="{00000000-0005-0000-0000-000030260000}"/>
    <cellStyle name="Normal 10 6" xfId="9600" xr:uid="{00000000-0005-0000-0000-000031260000}"/>
    <cellStyle name="Normal 10 6 2" xfId="9601" xr:uid="{00000000-0005-0000-0000-000032260000}"/>
    <cellStyle name="Normal 10 6 2 2" xfId="9602" xr:uid="{00000000-0005-0000-0000-000033260000}"/>
    <cellStyle name="Normal 10 6 2 2 2" xfId="9603" xr:uid="{00000000-0005-0000-0000-000034260000}"/>
    <cellStyle name="Normal 10 6 2 2 3" xfId="9604" xr:uid="{00000000-0005-0000-0000-000035260000}"/>
    <cellStyle name="Normal 10 6 2 2 4" xfId="9605" xr:uid="{00000000-0005-0000-0000-000036260000}"/>
    <cellStyle name="Normal 10 6 2 3" xfId="9606" xr:uid="{00000000-0005-0000-0000-000037260000}"/>
    <cellStyle name="Normal 10 6 2 4" xfId="9607" xr:uid="{00000000-0005-0000-0000-000038260000}"/>
    <cellStyle name="Normal 10 6 2 5" xfId="9608" xr:uid="{00000000-0005-0000-0000-000039260000}"/>
    <cellStyle name="Normal 10 6 3" xfId="9609" xr:uid="{00000000-0005-0000-0000-00003A260000}"/>
    <cellStyle name="Normal 10 6 3 2" xfId="9610" xr:uid="{00000000-0005-0000-0000-00003B260000}"/>
    <cellStyle name="Normal 10 6 3 3" xfId="9611" xr:uid="{00000000-0005-0000-0000-00003C260000}"/>
    <cellStyle name="Normal 10 6 3 4" xfId="9612" xr:uid="{00000000-0005-0000-0000-00003D260000}"/>
    <cellStyle name="Normal 10 6 4" xfId="9613" xr:uid="{00000000-0005-0000-0000-00003E260000}"/>
    <cellStyle name="Normal 10 6 5" xfId="9614" xr:uid="{00000000-0005-0000-0000-00003F260000}"/>
    <cellStyle name="Normal 10 6 6" xfId="9615" xr:uid="{00000000-0005-0000-0000-000040260000}"/>
    <cellStyle name="Normal 10 7" xfId="9616" xr:uid="{00000000-0005-0000-0000-000041260000}"/>
    <cellStyle name="Normal 10 7 2" xfId="9617" xr:uid="{00000000-0005-0000-0000-000042260000}"/>
    <cellStyle name="Normal 10 7 2 2" xfId="9618" xr:uid="{00000000-0005-0000-0000-000043260000}"/>
    <cellStyle name="Normal 10 7 2 2 2" xfId="9619" xr:uid="{00000000-0005-0000-0000-000044260000}"/>
    <cellStyle name="Normal 10 7 2 2 3" xfId="9620" xr:uid="{00000000-0005-0000-0000-000045260000}"/>
    <cellStyle name="Normal 10 7 2 2 4" xfId="9621" xr:uid="{00000000-0005-0000-0000-000046260000}"/>
    <cellStyle name="Normal 10 7 2 3" xfId="9622" xr:uid="{00000000-0005-0000-0000-000047260000}"/>
    <cellStyle name="Normal 10 7 2 4" xfId="9623" xr:uid="{00000000-0005-0000-0000-000048260000}"/>
    <cellStyle name="Normal 10 7 2 5" xfId="9624" xr:uid="{00000000-0005-0000-0000-000049260000}"/>
    <cellStyle name="Normal 10 7 3" xfId="9625" xr:uid="{00000000-0005-0000-0000-00004A260000}"/>
    <cellStyle name="Normal 10 7 3 2" xfId="9626" xr:uid="{00000000-0005-0000-0000-00004B260000}"/>
    <cellStyle name="Normal 10 7 3 3" xfId="9627" xr:uid="{00000000-0005-0000-0000-00004C260000}"/>
    <cellStyle name="Normal 10 7 3 4" xfId="9628" xr:uid="{00000000-0005-0000-0000-00004D260000}"/>
    <cellStyle name="Normal 10 7 4" xfId="9629" xr:uid="{00000000-0005-0000-0000-00004E260000}"/>
    <cellStyle name="Normal 10 7 5" xfId="9630" xr:uid="{00000000-0005-0000-0000-00004F260000}"/>
    <cellStyle name="Normal 10 7 6" xfId="9631" xr:uid="{00000000-0005-0000-0000-000050260000}"/>
    <cellStyle name="Normal 10 8" xfId="9632" xr:uid="{00000000-0005-0000-0000-000051260000}"/>
    <cellStyle name="Normal 10 8 2" xfId="9633" xr:uid="{00000000-0005-0000-0000-000052260000}"/>
    <cellStyle name="Normal 10 8 2 2" xfId="9634" xr:uid="{00000000-0005-0000-0000-000053260000}"/>
    <cellStyle name="Normal 10 8 2 2 2" xfId="9635" xr:uid="{00000000-0005-0000-0000-000054260000}"/>
    <cellStyle name="Normal 10 8 2 2 3" xfId="9636" xr:uid="{00000000-0005-0000-0000-000055260000}"/>
    <cellStyle name="Normal 10 8 2 2 4" xfId="9637" xr:uid="{00000000-0005-0000-0000-000056260000}"/>
    <cellStyle name="Normal 10 8 2 3" xfId="9638" xr:uid="{00000000-0005-0000-0000-000057260000}"/>
    <cellStyle name="Normal 10 8 2 4" xfId="9639" xr:uid="{00000000-0005-0000-0000-000058260000}"/>
    <cellStyle name="Normal 10 8 2 5" xfId="9640" xr:uid="{00000000-0005-0000-0000-000059260000}"/>
    <cellStyle name="Normal 10 8 3" xfId="9641" xr:uid="{00000000-0005-0000-0000-00005A260000}"/>
    <cellStyle name="Normal 10 8 3 2" xfId="9642" xr:uid="{00000000-0005-0000-0000-00005B260000}"/>
    <cellStyle name="Normal 10 8 3 3" xfId="9643" xr:uid="{00000000-0005-0000-0000-00005C260000}"/>
    <cellStyle name="Normal 10 8 3 4" xfId="9644" xr:uid="{00000000-0005-0000-0000-00005D260000}"/>
    <cellStyle name="Normal 10 8 4" xfId="9645" xr:uid="{00000000-0005-0000-0000-00005E260000}"/>
    <cellStyle name="Normal 10 8 5" xfId="9646" xr:uid="{00000000-0005-0000-0000-00005F260000}"/>
    <cellStyle name="Normal 10 8 6" xfId="9647" xr:uid="{00000000-0005-0000-0000-000060260000}"/>
    <cellStyle name="Normal 10 9" xfId="9648" xr:uid="{00000000-0005-0000-0000-000061260000}"/>
    <cellStyle name="Normal 10 9 2" xfId="9649" xr:uid="{00000000-0005-0000-0000-000062260000}"/>
    <cellStyle name="Normal 10 9 2 2" xfId="9650" xr:uid="{00000000-0005-0000-0000-000063260000}"/>
    <cellStyle name="Normal 10 9 2 2 2" xfId="9651" xr:uid="{00000000-0005-0000-0000-000064260000}"/>
    <cellStyle name="Normal 10 9 2 2 3" xfId="9652" xr:uid="{00000000-0005-0000-0000-000065260000}"/>
    <cellStyle name="Normal 10 9 2 2 4" xfId="9653" xr:uid="{00000000-0005-0000-0000-000066260000}"/>
    <cellStyle name="Normal 10 9 2 3" xfId="9654" xr:uid="{00000000-0005-0000-0000-000067260000}"/>
    <cellStyle name="Normal 10 9 2 4" xfId="9655" xr:uid="{00000000-0005-0000-0000-000068260000}"/>
    <cellStyle name="Normal 10 9 2 5" xfId="9656" xr:uid="{00000000-0005-0000-0000-000069260000}"/>
    <cellStyle name="Normal 10 9 3" xfId="9657" xr:uid="{00000000-0005-0000-0000-00006A260000}"/>
    <cellStyle name="Normal 10 9 3 2" xfId="9658" xr:uid="{00000000-0005-0000-0000-00006B260000}"/>
    <cellStyle name="Normal 10 9 3 3" xfId="9659" xr:uid="{00000000-0005-0000-0000-00006C260000}"/>
    <cellStyle name="Normal 10 9 3 4" xfId="9660" xr:uid="{00000000-0005-0000-0000-00006D260000}"/>
    <cellStyle name="Normal 10 9 4" xfId="9661" xr:uid="{00000000-0005-0000-0000-00006E260000}"/>
    <cellStyle name="Normal 10 9 5" xfId="9662" xr:uid="{00000000-0005-0000-0000-00006F260000}"/>
    <cellStyle name="Normal 10 9 6" xfId="9663" xr:uid="{00000000-0005-0000-0000-000070260000}"/>
    <cellStyle name="Normal 100" xfId="9664" xr:uid="{00000000-0005-0000-0000-000071260000}"/>
    <cellStyle name="Normal 100 2" xfId="9665" xr:uid="{00000000-0005-0000-0000-000072260000}"/>
    <cellStyle name="Normal 100 3" xfId="9666" xr:uid="{00000000-0005-0000-0000-000073260000}"/>
    <cellStyle name="Normal 100 4" xfId="9667" xr:uid="{00000000-0005-0000-0000-000074260000}"/>
    <cellStyle name="Normal 101" xfId="9668" xr:uid="{00000000-0005-0000-0000-000075260000}"/>
    <cellStyle name="Normal 101 2" xfId="9669" xr:uid="{00000000-0005-0000-0000-000076260000}"/>
    <cellStyle name="Normal 101 3" xfId="9670" xr:uid="{00000000-0005-0000-0000-000077260000}"/>
    <cellStyle name="Normal 101 4" xfId="9671" xr:uid="{00000000-0005-0000-0000-000078260000}"/>
    <cellStyle name="Normal 102" xfId="9672" xr:uid="{00000000-0005-0000-0000-000079260000}"/>
    <cellStyle name="Normal 102 2" xfId="9673" xr:uid="{00000000-0005-0000-0000-00007A260000}"/>
    <cellStyle name="Normal 102 3" xfId="9674" xr:uid="{00000000-0005-0000-0000-00007B260000}"/>
    <cellStyle name="Normal 102 4" xfId="9675" xr:uid="{00000000-0005-0000-0000-00007C260000}"/>
    <cellStyle name="Normal 103" xfId="9676" xr:uid="{00000000-0005-0000-0000-00007D260000}"/>
    <cellStyle name="Normal 103 2" xfId="9677" xr:uid="{00000000-0005-0000-0000-00007E260000}"/>
    <cellStyle name="Normal 103 2 2" xfId="9678" xr:uid="{00000000-0005-0000-0000-00007F260000}"/>
    <cellStyle name="Normal 103 2 2 2" xfId="9679" xr:uid="{00000000-0005-0000-0000-000080260000}"/>
    <cellStyle name="Normal 103 2 2 3" xfId="9680" xr:uid="{00000000-0005-0000-0000-000081260000}"/>
    <cellStyle name="Normal 103 2 2 4" xfId="9681" xr:uid="{00000000-0005-0000-0000-000082260000}"/>
    <cellStyle name="Normal 103 2 3" xfId="9682" xr:uid="{00000000-0005-0000-0000-000083260000}"/>
    <cellStyle name="Normal 103 2 4" xfId="9683" xr:uid="{00000000-0005-0000-0000-000084260000}"/>
    <cellStyle name="Normal 103 2 5" xfId="9684" xr:uid="{00000000-0005-0000-0000-000085260000}"/>
    <cellStyle name="Normal 103 3" xfId="9685" xr:uid="{00000000-0005-0000-0000-000086260000}"/>
    <cellStyle name="Normal 103 3 2" xfId="9686" xr:uid="{00000000-0005-0000-0000-000087260000}"/>
    <cellStyle name="Normal 103 3 3" xfId="9687" xr:uid="{00000000-0005-0000-0000-000088260000}"/>
    <cellStyle name="Normal 103 3 4" xfId="9688" xr:uid="{00000000-0005-0000-0000-000089260000}"/>
    <cellStyle name="Normal 103 4" xfId="9689" xr:uid="{00000000-0005-0000-0000-00008A260000}"/>
    <cellStyle name="Normal 103 4 2" xfId="9690" xr:uid="{00000000-0005-0000-0000-00008B260000}"/>
    <cellStyle name="Normal 103 4 3" xfId="9691" xr:uid="{00000000-0005-0000-0000-00008C260000}"/>
    <cellStyle name="Normal 103 4 4" xfId="9692" xr:uid="{00000000-0005-0000-0000-00008D260000}"/>
    <cellStyle name="Normal 103 5" xfId="9693" xr:uid="{00000000-0005-0000-0000-00008E260000}"/>
    <cellStyle name="Normal 103 6" xfId="9694" xr:uid="{00000000-0005-0000-0000-00008F260000}"/>
    <cellStyle name="Normal 103 7" xfId="9695" xr:uid="{00000000-0005-0000-0000-000090260000}"/>
    <cellStyle name="Normal 104" xfId="9696" xr:uid="{00000000-0005-0000-0000-000091260000}"/>
    <cellStyle name="Normal 104 2" xfId="9697" xr:uid="{00000000-0005-0000-0000-000092260000}"/>
    <cellStyle name="Normal 104 3" xfId="9698" xr:uid="{00000000-0005-0000-0000-000093260000}"/>
    <cellStyle name="Normal 104 4" xfId="9699" xr:uid="{00000000-0005-0000-0000-000094260000}"/>
    <cellStyle name="Normal 105" xfId="9700" xr:uid="{00000000-0005-0000-0000-000095260000}"/>
    <cellStyle name="Normal 105 2" xfId="9701" xr:uid="{00000000-0005-0000-0000-000096260000}"/>
    <cellStyle name="Normal 105 2 2" xfId="9702" xr:uid="{00000000-0005-0000-0000-000097260000}"/>
    <cellStyle name="Normal 105 2 2 2" xfId="9703" xr:uid="{00000000-0005-0000-0000-000098260000}"/>
    <cellStyle name="Normal 105 2 2 3" xfId="9704" xr:uid="{00000000-0005-0000-0000-000099260000}"/>
    <cellStyle name="Normal 105 2 2 4" xfId="9705" xr:uid="{00000000-0005-0000-0000-00009A260000}"/>
    <cellStyle name="Normal 105 2 3" xfId="9706" xr:uid="{00000000-0005-0000-0000-00009B260000}"/>
    <cellStyle name="Normal 105 2 4" xfId="9707" xr:uid="{00000000-0005-0000-0000-00009C260000}"/>
    <cellStyle name="Normal 105 2 5" xfId="9708" xr:uid="{00000000-0005-0000-0000-00009D260000}"/>
    <cellStyle name="Normal 105 3" xfId="9709" xr:uid="{00000000-0005-0000-0000-00009E260000}"/>
    <cellStyle name="Normal 105 3 2" xfId="9710" xr:uid="{00000000-0005-0000-0000-00009F260000}"/>
    <cellStyle name="Normal 105 3 3" xfId="9711" xr:uid="{00000000-0005-0000-0000-0000A0260000}"/>
    <cellStyle name="Normal 105 3 4" xfId="9712" xr:uid="{00000000-0005-0000-0000-0000A1260000}"/>
    <cellStyle name="Normal 105 4" xfId="9713" xr:uid="{00000000-0005-0000-0000-0000A2260000}"/>
    <cellStyle name="Normal 105 4 2" xfId="9714" xr:uid="{00000000-0005-0000-0000-0000A3260000}"/>
    <cellStyle name="Normal 105 4 3" xfId="9715" xr:uid="{00000000-0005-0000-0000-0000A4260000}"/>
    <cellStyle name="Normal 105 4 4" xfId="9716" xr:uid="{00000000-0005-0000-0000-0000A5260000}"/>
    <cellStyle name="Normal 105 5" xfId="9717" xr:uid="{00000000-0005-0000-0000-0000A6260000}"/>
    <cellStyle name="Normal 105 6" xfId="9718" xr:uid="{00000000-0005-0000-0000-0000A7260000}"/>
    <cellStyle name="Normal 105 7" xfId="9719" xr:uid="{00000000-0005-0000-0000-0000A8260000}"/>
    <cellStyle name="Normal 106" xfId="9720" xr:uid="{00000000-0005-0000-0000-0000A9260000}"/>
    <cellStyle name="Normal 106 2" xfId="9721" xr:uid="{00000000-0005-0000-0000-0000AA260000}"/>
    <cellStyle name="Normal 106 3" xfId="9722" xr:uid="{00000000-0005-0000-0000-0000AB260000}"/>
    <cellStyle name="Normal 106 4" xfId="9723" xr:uid="{00000000-0005-0000-0000-0000AC260000}"/>
    <cellStyle name="Normal 107" xfId="9724" xr:uid="{00000000-0005-0000-0000-0000AD260000}"/>
    <cellStyle name="Normal 107 2" xfId="9725" xr:uid="{00000000-0005-0000-0000-0000AE260000}"/>
    <cellStyle name="Normal 107 3" xfId="9726" xr:uid="{00000000-0005-0000-0000-0000AF260000}"/>
    <cellStyle name="Normal 107 4" xfId="9727" xr:uid="{00000000-0005-0000-0000-0000B0260000}"/>
    <cellStyle name="Normal 108" xfId="9728" xr:uid="{00000000-0005-0000-0000-0000B1260000}"/>
    <cellStyle name="Normal 108 2" xfId="9729" xr:uid="{00000000-0005-0000-0000-0000B2260000}"/>
    <cellStyle name="Normal 108 3" xfId="9730" xr:uid="{00000000-0005-0000-0000-0000B3260000}"/>
    <cellStyle name="Normal 108 4" xfId="9731" xr:uid="{00000000-0005-0000-0000-0000B4260000}"/>
    <cellStyle name="Normal 109" xfId="9732" xr:uid="{00000000-0005-0000-0000-0000B5260000}"/>
    <cellStyle name="Normal 109 2" xfId="9733" xr:uid="{00000000-0005-0000-0000-0000B6260000}"/>
    <cellStyle name="Normal 109 3" xfId="9734" xr:uid="{00000000-0005-0000-0000-0000B7260000}"/>
    <cellStyle name="Normal 109 4" xfId="9735" xr:uid="{00000000-0005-0000-0000-0000B8260000}"/>
    <cellStyle name="Normal 11" xfId="9736" xr:uid="{00000000-0005-0000-0000-0000B9260000}"/>
    <cellStyle name="Normal 11 10" xfId="9737" xr:uid="{00000000-0005-0000-0000-0000BA260000}"/>
    <cellStyle name="Normal 11 10 2" xfId="9738" xr:uid="{00000000-0005-0000-0000-0000BB260000}"/>
    <cellStyle name="Normal 11 10 2 2" xfId="9739" xr:uid="{00000000-0005-0000-0000-0000BC260000}"/>
    <cellStyle name="Normal 11 10 2 2 2" xfId="9740" xr:uid="{00000000-0005-0000-0000-0000BD260000}"/>
    <cellStyle name="Normal 11 10 2 2 3" xfId="9741" xr:uid="{00000000-0005-0000-0000-0000BE260000}"/>
    <cellStyle name="Normal 11 10 2 2 4" xfId="9742" xr:uid="{00000000-0005-0000-0000-0000BF260000}"/>
    <cellStyle name="Normal 11 10 2 3" xfId="9743" xr:uid="{00000000-0005-0000-0000-0000C0260000}"/>
    <cellStyle name="Normal 11 10 2 4" xfId="9744" xr:uid="{00000000-0005-0000-0000-0000C1260000}"/>
    <cellStyle name="Normal 11 10 2 5" xfId="9745" xr:uid="{00000000-0005-0000-0000-0000C2260000}"/>
    <cellStyle name="Normal 11 10 3" xfId="9746" xr:uid="{00000000-0005-0000-0000-0000C3260000}"/>
    <cellStyle name="Normal 11 10 3 2" xfId="9747" xr:uid="{00000000-0005-0000-0000-0000C4260000}"/>
    <cellStyle name="Normal 11 10 3 3" xfId="9748" xr:uid="{00000000-0005-0000-0000-0000C5260000}"/>
    <cellStyle name="Normal 11 10 3 4" xfId="9749" xr:uid="{00000000-0005-0000-0000-0000C6260000}"/>
    <cellStyle name="Normal 11 10 4" xfId="9750" xr:uid="{00000000-0005-0000-0000-0000C7260000}"/>
    <cellStyle name="Normal 11 10 5" xfId="9751" xr:uid="{00000000-0005-0000-0000-0000C8260000}"/>
    <cellStyle name="Normal 11 10 6" xfId="9752" xr:uid="{00000000-0005-0000-0000-0000C9260000}"/>
    <cellStyle name="Normal 11 11" xfId="9753" xr:uid="{00000000-0005-0000-0000-0000CA260000}"/>
    <cellStyle name="Normal 11 11 2" xfId="9754" xr:uid="{00000000-0005-0000-0000-0000CB260000}"/>
    <cellStyle name="Normal 11 11 3" xfId="9755" xr:uid="{00000000-0005-0000-0000-0000CC260000}"/>
    <cellStyle name="Normal 11 11 4" xfId="9756" xr:uid="{00000000-0005-0000-0000-0000CD260000}"/>
    <cellStyle name="Normal 11 2" xfId="9757" xr:uid="{00000000-0005-0000-0000-0000CE260000}"/>
    <cellStyle name="Normal 11 2 2" xfId="9758" xr:uid="{00000000-0005-0000-0000-0000CF260000}"/>
    <cellStyle name="Normal 11 2 2 2" xfId="9759" xr:uid="{00000000-0005-0000-0000-0000D0260000}"/>
    <cellStyle name="Normal 11 2 2 2 2" xfId="9760" xr:uid="{00000000-0005-0000-0000-0000D1260000}"/>
    <cellStyle name="Normal 11 2 2 2 2 2" xfId="9761" xr:uid="{00000000-0005-0000-0000-0000D2260000}"/>
    <cellStyle name="Normal 11 2 2 2 2 2 2" xfId="9762" xr:uid="{00000000-0005-0000-0000-0000D3260000}"/>
    <cellStyle name="Normal 11 2 2 2 2 2 3" xfId="9763" xr:uid="{00000000-0005-0000-0000-0000D4260000}"/>
    <cellStyle name="Normal 11 2 2 2 2 2 4" xfId="9764" xr:uid="{00000000-0005-0000-0000-0000D5260000}"/>
    <cellStyle name="Normal 11 2 2 2 2 3" xfId="9765" xr:uid="{00000000-0005-0000-0000-0000D6260000}"/>
    <cellStyle name="Normal 11 2 2 2 2 4" xfId="9766" xr:uid="{00000000-0005-0000-0000-0000D7260000}"/>
    <cellStyle name="Normal 11 2 2 2 2 5" xfId="9767" xr:uid="{00000000-0005-0000-0000-0000D8260000}"/>
    <cellStyle name="Normal 11 2 2 2 3" xfId="9768" xr:uid="{00000000-0005-0000-0000-0000D9260000}"/>
    <cellStyle name="Normal 11 2 2 2 3 2" xfId="9769" xr:uid="{00000000-0005-0000-0000-0000DA260000}"/>
    <cellStyle name="Normal 11 2 2 2 3 3" xfId="9770" xr:uid="{00000000-0005-0000-0000-0000DB260000}"/>
    <cellStyle name="Normal 11 2 2 2 3 4" xfId="9771" xr:uid="{00000000-0005-0000-0000-0000DC260000}"/>
    <cellStyle name="Normal 11 2 2 2 4" xfId="9772" xr:uid="{00000000-0005-0000-0000-0000DD260000}"/>
    <cellStyle name="Normal 11 2 2 2 5" xfId="9773" xr:uid="{00000000-0005-0000-0000-0000DE260000}"/>
    <cellStyle name="Normal 11 2 2 2 6" xfId="9774" xr:uid="{00000000-0005-0000-0000-0000DF260000}"/>
    <cellStyle name="Normal 11 2 2 3" xfId="9775" xr:uid="{00000000-0005-0000-0000-0000E0260000}"/>
    <cellStyle name="Normal 11 2 2 3 2" xfId="9776" xr:uid="{00000000-0005-0000-0000-0000E1260000}"/>
    <cellStyle name="Normal 11 2 2 3 2 2" xfId="9777" xr:uid="{00000000-0005-0000-0000-0000E2260000}"/>
    <cellStyle name="Normal 11 2 2 3 2 3" xfId="9778" xr:uid="{00000000-0005-0000-0000-0000E3260000}"/>
    <cellStyle name="Normal 11 2 2 3 2 4" xfId="9779" xr:uid="{00000000-0005-0000-0000-0000E4260000}"/>
    <cellStyle name="Normal 11 2 2 3 3" xfId="9780" xr:uid="{00000000-0005-0000-0000-0000E5260000}"/>
    <cellStyle name="Normal 11 2 2 3 4" xfId="9781" xr:uid="{00000000-0005-0000-0000-0000E6260000}"/>
    <cellStyle name="Normal 11 2 2 3 5" xfId="9782" xr:uid="{00000000-0005-0000-0000-0000E7260000}"/>
    <cellStyle name="Normal 11 2 2 4" xfId="9783" xr:uid="{00000000-0005-0000-0000-0000E8260000}"/>
    <cellStyle name="Normal 11 2 2 5" xfId="9784" xr:uid="{00000000-0005-0000-0000-0000E9260000}"/>
    <cellStyle name="Normal 11 2 2 5 2" xfId="9785" xr:uid="{00000000-0005-0000-0000-0000EA260000}"/>
    <cellStyle name="Normal 11 2 2 5 3" xfId="9786" xr:uid="{00000000-0005-0000-0000-0000EB260000}"/>
    <cellStyle name="Normal 11 2 2 5 4" xfId="9787" xr:uid="{00000000-0005-0000-0000-0000EC260000}"/>
    <cellStyle name="Normal 11 2 2 6" xfId="9788" xr:uid="{00000000-0005-0000-0000-0000ED260000}"/>
    <cellStyle name="Normal 11 2 2 7" xfId="9789" xr:uid="{00000000-0005-0000-0000-0000EE260000}"/>
    <cellStyle name="Normal 11 2 2 8" xfId="9790" xr:uid="{00000000-0005-0000-0000-0000EF260000}"/>
    <cellStyle name="Normal 11 2 3" xfId="9791" xr:uid="{00000000-0005-0000-0000-0000F0260000}"/>
    <cellStyle name="Normal 11 2 4" xfId="9792" xr:uid="{00000000-0005-0000-0000-0000F1260000}"/>
    <cellStyle name="Normal 11 2 4 2" xfId="9793" xr:uid="{00000000-0005-0000-0000-0000F2260000}"/>
    <cellStyle name="Normal 11 2 4 2 2" xfId="9794" xr:uid="{00000000-0005-0000-0000-0000F3260000}"/>
    <cellStyle name="Normal 11 2 4 2 2 2" xfId="9795" xr:uid="{00000000-0005-0000-0000-0000F4260000}"/>
    <cellStyle name="Normal 11 2 4 2 2 3" xfId="9796" xr:uid="{00000000-0005-0000-0000-0000F5260000}"/>
    <cellStyle name="Normal 11 2 4 2 2 4" xfId="9797" xr:uid="{00000000-0005-0000-0000-0000F6260000}"/>
    <cellStyle name="Normal 11 2 4 2 3" xfId="9798" xr:uid="{00000000-0005-0000-0000-0000F7260000}"/>
    <cellStyle name="Normal 11 2 4 2 4" xfId="9799" xr:uid="{00000000-0005-0000-0000-0000F8260000}"/>
    <cellStyle name="Normal 11 2 4 2 5" xfId="9800" xr:uid="{00000000-0005-0000-0000-0000F9260000}"/>
    <cellStyle name="Normal 11 2 4 3" xfId="9801" xr:uid="{00000000-0005-0000-0000-0000FA260000}"/>
    <cellStyle name="Normal 11 2 4 3 2" xfId="9802" xr:uid="{00000000-0005-0000-0000-0000FB260000}"/>
    <cellStyle name="Normal 11 2 4 3 3" xfId="9803" xr:uid="{00000000-0005-0000-0000-0000FC260000}"/>
    <cellStyle name="Normal 11 2 4 3 4" xfId="9804" xr:uid="{00000000-0005-0000-0000-0000FD260000}"/>
    <cellStyle name="Normal 11 2 4 4" xfId="9805" xr:uid="{00000000-0005-0000-0000-0000FE260000}"/>
    <cellStyle name="Normal 11 2 4 5" xfId="9806" xr:uid="{00000000-0005-0000-0000-0000FF260000}"/>
    <cellStyle name="Normal 11 2 4 6" xfId="9807" xr:uid="{00000000-0005-0000-0000-000000270000}"/>
    <cellStyle name="Normal 11 3" xfId="9808" xr:uid="{00000000-0005-0000-0000-000001270000}"/>
    <cellStyle name="Normal 11 3 2" xfId="9809" xr:uid="{00000000-0005-0000-0000-000002270000}"/>
    <cellStyle name="Normal 11 3 2 2" xfId="9810" xr:uid="{00000000-0005-0000-0000-000003270000}"/>
    <cellStyle name="Normal 11 3 2 2 2" xfId="9811" xr:uid="{00000000-0005-0000-0000-000004270000}"/>
    <cellStyle name="Normal 11 3 2 2 2 2" xfId="9812" xr:uid="{00000000-0005-0000-0000-000005270000}"/>
    <cellStyle name="Normal 11 3 2 2 2 3" xfId="9813" xr:uid="{00000000-0005-0000-0000-000006270000}"/>
    <cellStyle name="Normal 11 3 2 2 2 4" xfId="9814" xr:uid="{00000000-0005-0000-0000-000007270000}"/>
    <cellStyle name="Normal 11 3 2 2 3" xfId="9815" xr:uid="{00000000-0005-0000-0000-000008270000}"/>
    <cellStyle name="Normal 11 3 2 2 4" xfId="9816" xr:uid="{00000000-0005-0000-0000-000009270000}"/>
    <cellStyle name="Normal 11 3 2 2 5" xfId="9817" xr:uid="{00000000-0005-0000-0000-00000A270000}"/>
    <cellStyle name="Normal 11 3 2 3" xfId="9818" xr:uid="{00000000-0005-0000-0000-00000B270000}"/>
    <cellStyle name="Normal 11 3 2 4" xfId="9819" xr:uid="{00000000-0005-0000-0000-00000C270000}"/>
    <cellStyle name="Normal 11 3 2 4 2" xfId="9820" xr:uid="{00000000-0005-0000-0000-00000D270000}"/>
    <cellStyle name="Normal 11 3 2 4 3" xfId="9821" xr:uid="{00000000-0005-0000-0000-00000E270000}"/>
    <cellStyle name="Normal 11 3 2 4 4" xfId="9822" xr:uid="{00000000-0005-0000-0000-00000F270000}"/>
    <cellStyle name="Normal 11 3 2 5" xfId="9823" xr:uid="{00000000-0005-0000-0000-000010270000}"/>
    <cellStyle name="Normal 11 3 2 6" xfId="9824" xr:uid="{00000000-0005-0000-0000-000011270000}"/>
    <cellStyle name="Normal 11 3 2 7" xfId="9825" xr:uid="{00000000-0005-0000-0000-000012270000}"/>
    <cellStyle name="Normal 11 4" xfId="9826" xr:uid="{00000000-0005-0000-0000-000013270000}"/>
    <cellStyle name="Normal 11 4 2" xfId="9827" xr:uid="{00000000-0005-0000-0000-000014270000}"/>
    <cellStyle name="Normal 11 4 2 2" xfId="9828" xr:uid="{00000000-0005-0000-0000-000015270000}"/>
    <cellStyle name="Normal 11 4 2 2 2" xfId="9829" xr:uid="{00000000-0005-0000-0000-000016270000}"/>
    <cellStyle name="Normal 11 4 2 2 3" xfId="9830" xr:uid="{00000000-0005-0000-0000-000017270000}"/>
    <cellStyle name="Normal 11 4 2 2 4" xfId="9831" xr:uid="{00000000-0005-0000-0000-000018270000}"/>
    <cellStyle name="Normal 11 4 2 3" xfId="9832" xr:uid="{00000000-0005-0000-0000-000019270000}"/>
    <cellStyle name="Normal 11 4 2 4" xfId="9833" xr:uid="{00000000-0005-0000-0000-00001A270000}"/>
    <cellStyle name="Normal 11 4 2 5" xfId="9834" xr:uid="{00000000-0005-0000-0000-00001B270000}"/>
    <cellStyle name="Normal 11 4 3" xfId="9835" xr:uid="{00000000-0005-0000-0000-00001C270000}"/>
    <cellStyle name="Normal 11 4 4" xfId="9836" xr:uid="{00000000-0005-0000-0000-00001D270000}"/>
    <cellStyle name="Normal 11 4 4 2" xfId="9837" xr:uid="{00000000-0005-0000-0000-00001E270000}"/>
    <cellStyle name="Normal 11 4 4 3" xfId="9838" xr:uid="{00000000-0005-0000-0000-00001F270000}"/>
    <cellStyle name="Normal 11 4 4 4" xfId="9839" xr:uid="{00000000-0005-0000-0000-000020270000}"/>
    <cellStyle name="Normal 11 4 5" xfId="9840" xr:uid="{00000000-0005-0000-0000-000021270000}"/>
    <cellStyle name="Normal 11 4 6" xfId="9841" xr:uid="{00000000-0005-0000-0000-000022270000}"/>
    <cellStyle name="Normal 11 4 7" xfId="9842" xr:uid="{00000000-0005-0000-0000-000023270000}"/>
    <cellStyle name="Normal 11 5" xfId="9843" xr:uid="{00000000-0005-0000-0000-000024270000}"/>
    <cellStyle name="Normal 11 5 2" xfId="9844" xr:uid="{00000000-0005-0000-0000-000025270000}"/>
    <cellStyle name="Normal 11 5 2 2" xfId="9845" xr:uid="{00000000-0005-0000-0000-000026270000}"/>
    <cellStyle name="Normal 11 5 2 2 2" xfId="9846" xr:uid="{00000000-0005-0000-0000-000027270000}"/>
    <cellStyle name="Normal 11 5 2 2 3" xfId="9847" xr:uid="{00000000-0005-0000-0000-000028270000}"/>
    <cellStyle name="Normal 11 5 2 2 4" xfId="9848" xr:uid="{00000000-0005-0000-0000-000029270000}"/>
    <cellStyle name="Normal 11 5 2 3" xfId="9849" xr:uid="{00000000-0005-0000-0000-00002A270000}"/>
    <cellStyle name="Normal 11 5 2 4" xfId="9850" xr:uid="{00000000-0005-0000-0000-00002B270000}"/>
    <cellStyle name="Normal 11 5 2 5" xfId="9851" xr:uid="{00000000-0005-0000-0000-00002C270000}"/>
    <cellStyle name="Normal 11 5 3" xfId="9852" xr:uid="{00000000-0005-0000-0000-00002D270000}"/>
    <cellStyle name="Normal 11 5 3 2" xfId="9853" xr:uid="{00000000-0005-0000-0000-00002E270000}"/>
    <cellStyle name="Normal 11 5 3 3" xfId="9854" xr:uid="{00000000-0005-0000-0000-00002F270000}"/>
    <cellStyle name="Normal 11 5 3 4" xfId="9855" xr:uid="{00000000-0005-0000-0000-000030270000}"/>
    <cellStyle name="Normal 11 5 4" xfId="9856" xr:uid="{00000000-0005-0000-0000-000031270000}"/>
    <cellStyle name="Normal 11 5 5" xfId="9857" xr:uid="{00000000-0005-0000-0000-000032270000}"/>
    <cellStyle name="Normal 11 5 6" xfId="9858" xr:uid="{00000000-0005-0000-0000-000033270000}"/>
    <cellStyle name="Normal 11 6" xfId="9859" xr:uid="{00000000-0005-0000-0000-000034270000}"/>
    <cellStyle name="Normal 11 6 2" xfId="9860" xr:uid="{00000000-0005-0000-0000-000035270000}"/>
    <cellStyle name="Normal 11 6 2 2" xfId="9861" xr:uid="{00000000-0005-0000-0000-000036270000}"/>
    <cellStyle name="Normal 11 6 2 2 2" xfId="9862" xr:uid="{00000000-0005-0000-0000-000037270000}"/>
    <cellStyle name="Normal 11 6 2 2 3" xfId="9863" xr:uid="{00000000-0005-0000-0000-000038270000}"/>
    <cellStyle name="Normal 11 6 2 2 4" xfId="9864" xr:uid="{00000000-0005-0000-0000-000039270000}"/>
    <cellStyle name="Normal 11 6 2 3" xfId="9865" xr:uid="{00000000-0005-0000-0000-00003A270000}"/>
    <cellStyle name="Normal 11 6 2 4" xfId="9866" xr:uid="{00000000-0005-0000-0000-00003B270000}"/>
    <cellStyle name="Normal 11 6 2 5" xfId="9867" xr:uid="{00000000-0005-0000-0000-00003C270000}"/>
    <cellStyle name="Normal 11 6 3" xfId="9868" xr:uid="{00000000-0005-0000-0000-00003D270000}"/>
    <cellStyle name="Normal 11 6 3 2" xfId="9869" xr:uid="{00000000-0005-0000-0000-00003E270000}"/>
    <cellStyle name="Normal 11 6 3 3" xfId="9870" xr:uid="{00000000-0005-0000-0000-00003F270000}"/>
    <cellStyle name="Normal 11 6 3 4" xfId="9871" xr:uid="{00000000-0005-0000-0000-000040270000}"/>
    <cellStyle name="Normal 11 6 4" xfId="9872" xr:uid="{00000000-0005-0000-0000-000041270000}"/>
    <cellStyle name="Normal 11 6 5" xfId="9873" xr:uid="{00000000-0005-0000-0000-000042270000}"/>
    <cellStyle name="Normal 11 6 6" xfId="9874" xr:uid="{00000000-0005-0000-0000-000043270000}"/>
    <cellStyle name="Normal 11 7" xfId="9875" xr:uid="{00000000-0005-0000-0000-000044270000}"/>
    <cellStyle name="Normal 11 7 2" xfId="9876" xr:uid="{00000000-0005-0000-0000-000045270000}"/>
    <cellStyle name="Normal 11 7 2 2" xfId="9877" xr:uid="{00000000-0005-0000-0000-000046270000}"/>
    <cellStyle name="Normal 11 7 2 2 2" xfId="9878" xr:uid="{00000000-0005-0000-0000-000047270000}"/>
    <cellStyle name="Normal 11 7 2 2 3" xfId="9879" xr:uid="{00000000-0005-0000-0000-000048270000}"/>
    <cellStyle name="Normal 11 7 2 2 4" xfId="9880" xr:uid="{00000000-0005-0000-0000-000049270000}"/>
    <cellStyle name="Normal 11 7 2 3" xfId="9881" xr:uid="{00000000-0005-0000-0000-00004A270000}"/>
    <cellStyle name="Normal 11 7 2 4" xfId="9882" xr:uid="{00000000-0005-0000-0000-00004B270000}"/>
    <cellStyle name="Normal 11 7 2 5" xfId="9883" xr:uid="{00000000-0005-0000-0000-00004C270000}"/>
    <cellStyle name="Normal 11 7 3" xfId="9884" xr:uid="{00000000-0005-0000-0000-00004D270000}"/>
    <cellStyle name="Normal 11 7 3 2" xfId="9885" xr:uid="{00000000-0005-0000-0000-00004E270000}"/>
    <cellStyle name="Normal 11 7 3 3" xfId="9886" xr:uid="{00000000-0005-0000-0000-00004F270000}"/>
    <cellStyle name="Normal 11 7 3 4" xfId="9887" xr:uid="{00000000-0005-0000-0000-000050270000}"/>
    <cellStyle name="Normal 11 7 4" xfId="9888" xr:uid="{00000000-0005-0000-0000-000051270000}"/>
    <cellStyle name="Normal 11 7 5" xfId="9889" xr:uid="{00000000-0005-0000-0000-000052270000}"/>
    <cellStyle name="Normal 11 7 6" xfId="9890" xr:uid="{00000000-0005-0000-0000-000053270000}"/>
    <cellStyle name="Normal 11 8" xfId="9891" xr:uid="{00000000-0005-0000-0000-000054270000}"/>
    <cellStyle name="Normal 11 8 2" xfId="9892" xr:uid="{00000000-0005-0000-0000-000055270000}"/>
    <cellStyle name="Normal 11 8 2 2" xfId="9893" xr:uid="{00000000-0005-0000-0000-000056270000}"/>
    <cellStyle name="Normal 11 8 2 2 2" xfId="9894" xr:uid="{00000000-0005-0000-0000-000057270000}"/>
    <cellStyle name="Normal 11 8 2 2 3" xfId="9895" xr:uid="{00000000-0005-0000-0000-000058270000}"/>
    <cellStyle name="Normal 11 8 2 2 4" xfId="9896" xr:uid="{00000000-0005-0000-0000-000059270000}"/>
    <cellStyle name="Normal 11 8 2 3" xfId="9897" xr:uid="{00000000-0005-0000-0000-00005A270000}"/>
    <cellStyle name="Normal 11 8 2 4" xfId="9898" xr:uid="{00000000-0005-0000-0000-00005B270000}"/>
    <cellStyle name="Normal 11 8 2 5" xfId="9899" xr:uid="{00000000-0005-0000-0000-00005C270000}"/>
    <cellStyle name="Normal 11 8 3" xfId="9900" xr:uid="{00000000-0005-0000-0000-00005D270000}"/>
    <cellStyle name="Normal 11 8 3 2" xfId="9901" xr:uid="{00000000-0005-0000-0000-00005E270000}"/>
    <cellStyle name="Normal 11 8 3 3" xfId="9902" xr:uid="{00000000-0005-0000-0000-00005F270000}"/>
    <cellStyle name="Normal 11 8 3 4" xfId="9903" xr:uid="{00000000-0005-0000-0000-000060270000}"/>
    <cellStyle name="Normal 11 8 4" xfId="9904" xr:uid="{00000000-0005-0000-0000-000061270000}"/>
    <cellStyle name="Normal 11 8 5" xfId="9905" xr:uid="{00000000-0005-0000-0000-000062270000}"/>
    <cellStyle name="Normal 11 8 6" xfId="9906" xr:uid="{00000000-0005-0000-0000-000063270000}"/>
    <cellStyle name="Normal 11 9" xfId="9907" xr:uid="{00000000-0005-0000-0000-000064270000}"/>
    <cellStyle name="Normal 11 9 2" xfId="9908" xr:uid="{00000000-0005-0000-0000-000065270000}"/>
    <cellStyle name="Normal 11 9 2 2" xfId="9909" xr:uid="{00000000-0005-0000-0000-000066270000}"/>
    <cellStyle name="Normal 11 9 2 2 2" xfId="9910" xr:uid="{00000000-0005-0000-0000-000067270000}"/>
    <cellStyle name="Normal 11 9 2 2 3" xfId="9911" xr:uid="{00000000-0005-0000-0000-000068270000}"/>
    <cellStyle name="Normal 11 9 2 2 4" xfId="9912" xr:uid="{00000000-0005-0000-0000-000069270000}"/>
    <cellStyle name="Normal 11 9 2 3" xfId="9913" xr:uid="{00000000-0005-0000-0000-00006A270000}"/>
    <cellStyle name="Normal 11 9 2 4" xfId="9914" xr:uid="{00000000-0005-0000-0000-00006B270000}"/>
    <cellStyle name="Normal 11 9 2 5" xfId="9915" xr:uid="{00000000-0005-0000-0000-00006C270000}"/>
    <cellStyle name="Normal 11 9 3" xfId="9916" xr:uid="{00000000-0005-0000-0000-00006D270000}"/>
    <cellStyle name="Normal 11 9 3 2" xfId="9917" xr:uid="{00000000-0005-0000-0000-00006E270000}"/>
    <cellStyle name="Normal 11 9 3 3" xfId="9918" xr:uid="{00000000-0005-0000-0000-00006F270000}"/>
    <cellStyle name="Normal 11 9 3 4" xfId="9919" xr:uid="{00000000-0005-0000-0000-000070270000}"/>
    <cellStyle name="Normal 11 9 4" xfId="9920" xr:uid="{00000000-0005-0000-0000-000071270000}"/>
    <cellStyle name="Normal 11 9 5" xfId="9921" xr:uid="{00000000-0005-0000-0000-000072270000}"/>
    <cellStyle name="Normal 11 9 6" xfId="9922" xr:uid="{00000000-0005-0000-0000-000073270000}"/>
    <cellStyle name="Normal 110" xfId="9923" xr:uid="{00000000-0005-0000-0000-000074270000}"/>
    <cellStyle name="Normal 110 2" xfId="9924" xr:uid="{00000000-0005-0000-0000-000075270000}"/>
    <cellStyle name="Normal 110 3" xfId="9925" xr:uid="{00000000-0005-0000-0000-000076270000}"/>
    <cellStyle name="Normal 110 4" xfId="9926" xr:uid="{00000000-0005-0000-0000-000077270000}"/>
    <cellStyle name="Normal 111" xfId="9927" xr:uid="{00000000-0005-0000-0000-000078270000}"/>
    <cellStyle name="Normal 111 2" xfId="9928" xr:uid="{00000000-0005-0000-0000-000079270000}"/>
    <cellStyle name="Normal 111 3" xfId="9929" xr:uid="{00000000-0005-0000-0000-00007A270000}"/>
    <cellStyle name="Normal 111 4" xfId="9930" xr:uid="{00000000-0005-0000-0000-00007B270000}"/>
    <cellStyle name="Normal 112" xfId="9931" xr:uid="{00000000-0005-0000-0000-00007C270000}"/>
    <cellStyle name="Normal 112 2" xfId="9932" xr:uid="{00000000-0005-0000-0000-00007D270000}"/>
    <cellStyle name="Normal 112 3" xfId="9933" xr:uid="{00000000-0005-0000-0000-00007E270000}"/>
    <cellStyle name="Normal 112 4" xfId="9934" xr:uid="{00000000-0005-0000-0000-00007F270000}"/>
    <cellStyle name="Normal 113" xfId="9935" xr:uid="{00000000-0005-0000-0000-000080270000}"/>
    <cellStyle name="Normal 113 2" xfId="9936" xr:uid="{00000000-0005-0000-0000-000081270000}"/>
    <cellStyle name="Normal 113 3" xfId="9937" xr:uid="{00000000-0005-0000-0000-000082270000}"/>
    <cellStyle name="Normal 113 4" xfId="9938" xr:uid="{00000000-0005-0000-0000-000083270000}"/>
    <cellStyle name="Normal 114" xfId="9939" xr:uid="{00000000-0005-0000-0000-000084270000}"/>
    <cellStyle name="Normal 114 2" xfId="9940" xr:uid="{00000000-0005-0000-0000-000085270000}"/>
    <cellStyle name="Normal 114 3" xfId="9941" xr:uid="{00000000-0005-0000-0000-000086270000}"/>
    <cellStyle name="Normal 114 4" xfId="9942" xr:uid="{00000000-0005-0000-0000-000087270000}"/>
    <cellStyle name="Normal 115" xfId="9943" xr:uid="{00000000-0005-0000-0000-000088270000}"/>
    <cellStyle name="Normal 115 2" xfId="9944" xr:uid="{00000000-0005-0000-0000-000089270000}"/>
    <cellStyle name="Normal 115 3" xfId="9945" xr:uid="{00000000-0005-0000-0000-00008A270000}"/>
    <cellStyle name="Normal 115 4" xfId="9946" xr:uid="{00000000-0005-0000-0000-00008B270000}"/>
    <cellStyle name="Normal 116" xfId="9947" xr:uid="{00000000-0005-0000-0000-00008C270000}"/>
    <cellStyle name="Normal 116 2" xfId="9948" xr:uid="{00000000-0005-0000-0000-00008D270000}"/>
    <cellStyle name="Normal 116 3" xfId="9949" xr:uid="{00000000-0005-0000-0000-00008E270000}"/>
    <cellStyle name="Normal 116 4" xfId="9950" xr:uid="{00000000-0005-0000-0000-00008F270000}"/>
    <cellStyle name="Normal 117" xfId="9951" xr:uid="{00000000-0005-0000-0000-000090270000}"/>
    <cellStyle name="Normal 117 2" xfId="9952" xr:uid="{00000000-0005-0000-0000-000091270000}"/>
    <cellStyle name="Normal 117 3" xfId="9953" xr:uid="{00000000-0005-0000-0000-000092270000}"/>
    <cellStyle name="Normal 117 4" xfId="9954" xr:uid="{00000000-0005-0000-0000-000093270000}"/>
    <cellStyle name="Normal 118" xfId="9955" xr:uid="{00000000-0005-0000-0000-000094270000}"/>
    <cellStyle name="Normal 118 2" xfId="9956" xr:uid="{00000000-0005-0000-0000-000095270000}"/>
    <cellStyle name="Normal 118 3" xfId="9957" xr:uid="{00000000-0005-0000-0000-000096270000}"/>
    <cellStyle name="Normal 118 4" xfId="9958" xr:uid="{00000000-0005-0000-0000-000097270000}"/>
    <cellStyle name="Normal 119" xfId="9959" xr:uid="{00000000-0005-0000-0000-000098270000}"/>
    <cellStyle name="Normal 12" xfId="9960" xr:uid="{00000000-0005-0000-0000-000099270000}"/>
    <cellStyle name="Normal 12 10" xfId="9961" xr:uid="{00000000-0005-0000-0000-00009A270000}"/>
    <cellStyle name="Normal 12 10 2" xfId="9962" xr:uid="{00000000-0005-0000-0000-00009B270000}"/>
    <cellStyle name="Normal 12 10 2 2" xfId="9963" xr:uid="{00000000-0005-0000-0000-00009C270000}"/>
    <cellStyle name="Normal 12 10 2 2 2" xfId="9964" xr:uid="{00000000-0005-0000-0000-00009D270000}"/>
    <cellStyle name="Normal 12 10 2 2 3" xfId="9965" xr:uid="{00000000-0005-0000-0000-00009E270000}"/>
    <cellStyle name="Normal 12 10 2 2 4" xfId="9966" xr:uid="{00000000-0005-0000-0000-00009F270000}"/>
    <cellStyle name="Normal 12 10 2 3" xfId="9967" xr:uid="{00000000-0005-0000-0000-0000A0270000}"/>
    <cellStyle name="Normal 12 10 2 4" xfId="9968" xr:uid="{00000000-0005-0000-0000-0000A1270000}"/>
    <cellStyle name="Normal 12 10 2 5" xfId="9969" xr:uid="{00000000-0005-0000-0000-0000A2270000}"/>
    <cellStyle name="Normal 12 10 3" xfId="9970" xr:uid="{00000000-0005-0000-0000-0000A3270000}"/>
    <cellStyle name="Normal 12 10 3 2" xfId="9971" xr:uid="{00000000-0005-0000-0000-0000A4270000}"/>
    <cellStyle name="Normal 12 10 3 3" xfId="9972" xr:uid="{00000000-0005-0000-0000-0000A5270000}"/>
    <cellStyle name="Normal 12 10 3 4" xfId="9973" xr:uid="{00000000-0005-0000-0000-0000A6270000}"/>
    <cellStyle name="Normal 12 10 4" xfId="9974" xr:uid="{00000000-0005-0000-0000-0000A7270000}"/>
    <cellStyle name="Normal 12 10 5" xfId="9975" xr:uid="{00000000-0005-0000-0000-0000A8270000}"/>
    <cellStyle name="Normal 12 10 6" xfId="9976" xr:uid="{00000000-0005-0000-0000-0000A9270000}"/>
    <cellStyle name="Normal 12 11" xfId="9977" xr:uid="{00000000-0005-0000-0000-0000AA270000}"/>
    <cellStyle name="Normal 12 11 2" xfId="9978" xr:uid="{00000000-0005-0000-0000-0000AB270000}"/>
    <cellStyle name="Normal 12 11 2 2" xfId="9979" xr:uid="{00000000-0005-0000-0000-0000AC270000}"/>
    <cellStyle name="Normal 12 11 2 2 2" xfId="9980" xr:uid="{00000000-0005-0000-0000-0000AD270000}"/>
    <cellStyle name="Normal 12 11 2 2 3" xfId="9981" xr:uid="{00000000-0005-0000-0000-0000AE270000}"/>
    <cellStyle name="Normal 12 11 2 2 4" xfId="9982" xr:uid="{00000000-0005-0000-0000-0000AF270000}"/>
    <cellStyle name="Normal 12 11 2 3" xfId="9983" xr:uid="{00000000-0005-0000-0000-0000B0270000}"/>
    <cellStyle name="Normal 12 11 2 4" xfId="9984" xr:uid="{00000000-0005-0000-0000-0000B1270000}"/>
    <cellStyle name="Normal 12 11 2 5" xfId="9985" xr:uid="{00000000-0005-0000-0000-0000B2270000}"/>
    <cellStyle name="Normal 12 11 3" xfId="9986" xr:uid="{00000000-0005-0000-0000-0000B3270000}"/>
    <cellStyle name="Normal 12 11 3 2" xfId="9987" xr:uid="{00000000-0005-0000-0000-0000B4270000}"/>
    <cellStyle name="Normal 12 11 3 3" xfId="9988" xr:uid="{00000000-0005-0000-0000-0000B5270000}"/>
    <cellStyle name="Normal 12 11 3 4" xfId="9989" xr:uid="{00000000-0005-0000-0000-0000B6270000}"/>
    <cellStyle name="Normal 12 11 4" xfId="9990" xr:uid="{00000000-0005-0000-0000-0000B7270000}"/>
    <cellStyle name="Normal 12 11 5" xfId="9991" xr:uid="{00000000-0005-0000-0000-0000B8270000}"/>
    <cellStyle name="Normal 12 11 6" xfId="9992" xr:uid="{00000000-0005-0000-0000-0000B9270000}"/>
    <cellStyle name="Normal 12 12" xfId="9993" xr:uid="{00000000-0005-0000-0000-0000BA270000}"/>
    <cellStyle name="Normal 12 12 2" xfId="9994" xr:uid="{00000000-0005-0000-0000-0000BB270000}"/>
    <cellStyle name="Normal 12 12 2 2" xfId="9995" xr:uid="{00000000-0005-0000-0000-0000BC270000}"/>
    <cellStyle name="Normal 12 12 2 2 2" xfId="9996" xr:uid="{00000000-0005-0000-0000-0000BD270000}"/>
    <cellStyle name="Normal 12 12 2 2 3" xfId="9997" xr:uid="{00000000-0005-0000-0000-0000BE270000}"/>
    <cellStyle name="Normal 12 12 2 2 4" xfId="9998" xr:uid="{00000000-0005-0000-0000-0000BF270000}"/>
    <cellStyle name="Normal 12 12 2 3" xfId="9999" xr:uid="{00000000-0005-0000-0000-0000C0270000}"/>
    <cellStyle name="Normal 12 12 2 4" xfId="10000" xr:uid="{00000000-0005-0000-0000-0000C1270000}"/>
    <cellStyle name="Normal 12 12 2 5" xfId="10001" xr:uid="{00000000-0005-0000-0000-0000C2270000}"/>
    <cellStyle name="Normal 12 12 3" xfId="10002" xr:uid="{00000000-0005-0000-0000-0000C3270000}"/>
    <cellStyle name="Normal 12 12 3 2" xfId="10003" xr:uid="{00000000-0005-0000-0000-0000C4270000}"/>
    <cellStyle name="Normal 12 12 3 3" xfId="10004" xr:uid="{00000000-0005-0000-0000-0000C5270000}"/>
    <cellStyle name="Normal 12 12 3 4" xfId="10005" xr:uid="{00000000-0005-0000-0000-0000C6270000}"/>
    <cellStyle name="Normal 12 12 4" xfId="10006" xr:uid="{00000000-0005-0000-0000-0000C7270000}"/>
    <cellStyle name="Normal 12 12 5" xfId="10007" xr:uid="{00000000-0005-0000-0000-0000C8270000}"/>
    <cellStyle name="Normal 12 12 6" xfId="10008" xr:uid="{00000000-0005-0000-0000-0000C9270000}"/>
    <cellStyle name="Normal 12 13" xfId="10009" xr:uid="{00000000-0005-0000-0000-0000CA270000}"/>
    <cellStyle name="Normal 12 13 2" xfId="10010" xr:uid="{00000000-0005-0000-0000-0000CB270000}"/>
    <cellStyle name="Normal 12 13 2 2" xfId="10011" xr:uid="{00000000-0005-0000-0000-0000CC270000}"/>
    <cellStyle name="Normal 12 13 2 2 2" xfId="10012" xr:uid="{00000000-0005-0000-0000-0000CD270000}"/>
    <cellStyle name="Normal 12 13 2 2 3" xfId="10013" xr:uid="{00000000-0005-0000-0000-0000CE270000}"/>
    <cellStyle name="Normal 12 13 2 2 4" xfId="10014" xr:uid="{00000000-0005-0000-0000-0000CF270000}"/>
    <cellStyle name="Normal 12 13 2 3" xfId="10015" xr:uid="{00000000-0005-0000-0000-0000D0270000}"/>
    <cellStyle name="Normal 12 13 2 4" xfId="10016" xr:uid="{00000000-0005-0000-0000-0000D1270000}"/>
    <cellStyle name="Normal 12 13 2 5" xfId="10017" xr:uid="{00000000-0005-0000-0000-0000D2270000}"/>
    <cellStyle name="Normal 12 13 3" xfId="10018" xr:uid="{00000000-0005-0000-0000-0000D3270000}"/>
    <cellStyle name="Normal 12 13 3 2" xfId="10019" xr:uid="{00000000-0005-0000-0000-0000D4270000}"/>
    <cellStyle name="Normal 12 13 3 3" xfId="10020" xr:uid="{00000000-0005-0000-0000-0000D5270000}"/>
    <cellStyle name="Normal 12 13 3 4" xfId="10021" xr:uid="{00000000-0005-0000-0000-0000D6270000}"/>
    <cellStyle name="Normal 12 13 4" xfId="10022" xr:uid="{00000000-0005-0000-0000-0000D7270000}"/>
    <cellStyle name="Normal 12 13 5" xfId="10023" xr:uid="{00000000-0005-0000-0000-0000D8270000}"/>
    <cellStyle name="Normal 12 13 6" xfId="10024" xr:uid="{00000000-0005-0000-0000-0000D9270000}"/>
    <cellStyle name="Normal 12 14" xfId="10025" xr:uid="{00000000-0005-0000-0000-0000DA270000}"/>
    <cellStyle name="Normal 12 14 2" xfId="10026" xr:uid="{00000000-0005-0000-0000-0000DB270000}"/>
    <cellStyle name="Normal 12 14 3" xfId="10027" xr:uid="{00000000-0005-0000-0000-0000DC270000}"/>
    <cellStyle name="Normal 12 14 4" xfId="10028" xr:uid="{00000000-0005-0000-0000-0000DD270000}"/>
    <cellStyle name="Normal 12 2" xfId="10029" xr:uid="{00000000-0005-0000-0000-0000DE270000}"/>
    <cellStyle name="Normal 12 2 2" xfId="10030" xr:uid="{00000000-0005-0000-0000-0000DF270000}"/>
    <cellStyle name="Normal 12 2 3" xfId="10031" xr:uid="{00000000-0005-0000-0000-0000E0270000}"/>
    <cellStyle name="Normal 12 2 3 2" xfId="10032" xr:uid="{00000000-0005-0000-0000-0000E1270000}"/>
    <cellStyle name="Normal 12 2 3 2 2" xfId="10033" xr:uid="{00000000-0005-0000-0000-0000E2270000}"/>
    <cellStyle name="Normal 12 2 3 2 2 2" xfId="10034" xr:uid="{00000000-0005-0000-0000-0000E3270000}"/>
    <cellStyle name="Normal 12 2 3 2 2 3" xfId="10035" xr:uid="{00000000-0005-0000-0000-0000E4270000}"/>
    <cellStyle name="Normal 12 2 3 2 2 4" xfId="10036" xr:uid="{00000000-0005-0000-0000-0000E5270000}"/>
    <cellStyle name="Normal 12 2 3 2 3" xfId="10037" xr:uid="{00000000-0005-0000-0000-0000E6270000}"/>
    <cellStyle name="Normal 12 2 3 2 4" xfId="10038" xr:uid="{00000000-0005-0000-0000-0000E7270000}"/>
    <cellStyle name="Normal 12 2 3 2 5" xfId="10039" xr:uid="{00000000-0005-0000-0000-0000E8270000}"/>
    <cellStyle name="Normal 12 2 3 3" xfId="10040" xr:uid="{00000000-0005-0000-0000-0000E9270000}"/>
    <cellStyle name="Normal 12 2 3 3 2" xfId="10041" xr:uid="{00000000-0005-0000-0000-0000EA270000}"/>
    <cellStyle name="Normal 12 2 3 3 3" xfId="10042" xr:uid="{00000000-0005-0000-0000-0000EB270000}"/>
    <cellStyle name="Normal 12 2 3 3 4" xfId="10043" xr:uid="{00000000-0005-0000-0000-0000EC270000}"/>
    <cellStyle name="Normal 12 2 3 4" xfId="10044" xr:uid="{00000000-0005-0000-0000-0000ED270000}"/>
    <cellStyle name="Normal 12 2 3 5" xfId="10045" xr:uid="{00000000-0005-0000-0000-0000EE270000}"/>
    <cellStyle name="Normal 12 2 3 6" xfId="10046" xr:uid="{00000000-0005-0000-0000-0000EF270000}"/>
    <cellStyle name="Normal 12 3" xfId="10047" xr:uid="{00000000-0005-0000-0000-0000F0270000}"/>
    <cellStyle name="Normal 12 3 2" xfId="10048" xr:uid="{00000000-0005-0000-0000-0000F1270000}"/>
    <cellStyle name="Normal 12 3 2 2" xfId="10049" xr:uid="{00000000-0005-0000-0000-0000F2270000}"/>
    <cellStyle name="Normal 12 3 2 2 2" xfId="10050" xr:uid="{00000000-0005-0000-0000-0000F3270000}"/>
    <cellStyle name="Normal 12 3 2 2 2 2" xfId="10051" xr:uid="{00000000-0005-0000-0000-0000F4270000}"/>
    <cellStyle name="Normal 12 3 2 2 2 3" xfId="10052" xr:uid="{00000000-0005-0000-0000-0000F5270000}"/>
    <cellStyle name="Normal 12 3 2 2 2 4" xfId="10053" xr:uid="{00000000-0005-0000-0000-0000F6270000}"/>
    <cellStyle name="Normal 12 3 2 2 3" xfId="10054" xr:uid="{00000000-0005-0000-0000-0000F7270000}"/>
    <cellStyle name="Normal 12 3 2 2 4" xfId="10055" xr:uid="{00000000-0005-0000-0000-0000F8270000}"/>
    <cellStyle name="Normal 12 3 2 2 5" xfId="10056" xr:uid="{00000000-0005-0000-0000-0000F9270000}"/>
    <cellStyle name="Normal 12 3 2 3" xfId="10057" xr:uid="{00000000-0005-0000-0000-0000FA270000}"/>
    <cellStyle name="Normal 12 3 2 4" xfId="10058" xr:uid="{00000000-0005-0000-0000-0000FB270000}"/>
    <cellStyle name="Normal 12 3 2 4 2" xfId="10059" xr:uid="{00000000-0005-0000-0000-0000FC270000}"/>
    <cellStyle name="Normal 12 3 2 4 3" xfId="10060" xr:uid="{00000000-0005-0000-0000-0000FD270000}"/>
    <cellStyle name="Normal 12 3 2 4 4" xfId="10061" xr:uid="{00000000-0005-0000-0000-0000FE270000}"/>
    <cellStyle name="Normal 12 3 2 5" xfId="10062" xr:uid="{00000000-0005-0000-0000-0000FF270000}"/>
    <cellStyle name="Normal 12 3 2 6" xfId="10063" xr:uid="{00000000-0005-0000-0000-000000280000}"/>
    <cellStyle name="Normal 12 3 2 7" xfId="10064" xr:uid="{00000000-0005-0000-0000-000001280000}"/>
    <cellStyle name="Normal 12 4" xfId="10065" xr:uid="{00000000-0005-0000-0000-000002280000}"/>
    <cellStyle name="Normal 12 4 2" xfId="10066" xr:uid="{00000000-0005-0000-0000-000003280000}"/>
    <cellStyle name="Normal 12 4 2 2" xfId="10067" xr:uid="{00000000-0005-0000-0000-000004280000}"/>
    <cellStyle name="Normal 12 4 2 2 2" xfId="10068" xr:uid="{00000000-0005-0000-0000-000005280000}"/>
    <cellStyle name="Normal 12 4 2 2 3" xfId="10069" xr:uid="{00000000-0005-0000-0000-000006280000}"/>
    <cellStyle name="Normal 12 4 2 2 4" xfId="10070" xr:uid="{00000000-0005-0000-0000-000007280000}"/>
    <cellStyle name="Normal 12 4 2 3" xfId="10071" xr:uid="{00000000-0005-0000-0000-000008280000}"/>
    <cellStyle name="Normal 12 4 2 4" xfId="10072" xr:uid="{00000000-0005-0000-0000-000009280000}"/>
    <cellStyle name="Normal 12 4 2 5" xfId="10073" xr:uid="{00000000-0005-0000-0000-00000A280000}"/>
    <cellStyle name="Normal 12 4 3" xfId="10074" xr:uid="{00000000-0005-0000-0000-00000B280000}"/>
    <cellStyle name="Normal 12 4 4" xfId="10075" xr:uid="{00000000-0005-0000-0000-00000C280000}"/>
    <cellStyle name="Normal 12 4 4 2" xfId="10076" xr:uid="{00000000-0005-0000-0000-00000D280000}"/>
    <cellStyle name="Normal 12 4 4 3" xfId="10077" xr:uid="{00000000-0005-0000-0000-00000E280000}"/>
    <cellStyle name="Normal 12 4 4 4" xfId="10078" xr:uid="{00000000-0005-0000-0000-00000F280000}"/>
    <cellStyle name="Normal 12 4 5" xfId="10079" xr:uid="{00000000-0005-0000-0000-000010280000}"/>
    <cellStyle name="Normal 12 4 6" xfId="10080" xr:uid="{00000000-0005-0000-0000-000011280000}"/>
    <cellStyle name="Normal 12 4 7" xfId="10081" xr:uid="{00000000-0005-0000-0000-000012280000}"/>
    <cellStyle name="Normal 12 5" xfId="10082" xr:uid="{00000000-0005-0000-0000-000013280000}"/>
    <cellStyle name="Normal 12 5 2" xfId="10083" xr:uid="{00000000-0005-0000-0000-000014280000}"/>
    <cellStyle name="Normal 12 5 2 2" xfId="10084" xr:uid="{00000000-0005-0000-0000-000015280000}"/>
    <cellStyle name="Normal 12 5 2 2 2" xfId="10085" xr:uid="{00000000-0005-0000-0000-000016280000}"/>
    <cellStyle name="Normal 12 5 2 2 3" xfId="10086" xr:uid="{00000000-0005-0000-0000-000017280000}"/>
    <cellStyle name="Normal 12 5 2 2 4" xfId="10087" xr:uid="{00000000-0005-0000-0000-000018280000}"/>
    <cellStyle name="Normal 12 5 2 3" xfId="10088" xr:uid="{00000000-0005-0000-0000-000019280000}"/>
    <cellStyle name="Normal 12 5 2 4" xfId="10089" xr:uid="{00000000-0005-0000-0000-00001A280000}"/>
    <cellStyle name="Normal 12 5 2 5" xfId="10090" xr:uid="{00000000-0005-0000-0000-00001B280000}"/>
    <cellStyle name="Normal 12 5 3" xfId="10091" xr:uid="{00000000-0005-0000-0000-00001C280000}"/>
    <cellStyle name="Normal 12 5 4" xfId="10092" xr:uid="{00000000-0005-0000-0000-00001D280000}"/>
    <cellStyle name="Normal 12 5 4 2" xfId="10093" xr:uid="{00000000-0005-0000-0000-00001E280000}"/>
    <cellStyle name="Normal 12 5 4 3" xfId="10094" xr:uid="{00000000-0005-0000-0000-00001F280000}"/>
    <cellStyle name="Normal 12 5 4 4" xfId="10095" xr:uid="{00000000-0005-0000-0000-000020280000}"/>
    <cellStyle name="Normal 12 5 5" xfId="10096" xr:uid="{00000000-0005-0000-0000-000021280000}"/>
    <cellStyle name="Normal 12 5 6" xfId="10097" xr:uid="{00000000-0005-0000-0000-000022280000}"/>
    <cellStyle name="Normal 12 5 7" xfId="10098" xr:uid="{00000000-0005-0000-0000-000023280000}"/>
    <cellStyle name="Normal 12 6" xfId="10099" xr:uid="{00000000-0005-0000-0000-000024280000}"/>
    <cellStyle name="Normal 12 6 2" xfId="10100" xr:uid="{00000000-0005-0000-0000-000025280000}"/>
    <cellStyle name="Normal 12 6 2 2" xfId="10101" xr:uid="{00000000-0005-0000-0000-000026280000}"/>
    <cellStyle name="Normal 12 6 2 2 2" xfId="10102" xr:uid="{00000000-0005-0000-0000-000027280000}"/>
    <cellStyle name="Normal 12 6 2 2 3" xfId="10103" xr:uid="{00000000-0005-0000-0000-000028280000}"/>
    <cellStyle name="Normal 12 6 2 2 4" xfId="10104" xr:uid="{00000000-0005-0000-0000-000029280000}"/>
    <cellStyle name="Normal 12 6 2 3" xfId="10105" xr:uid="{00000000-0005-0000-0000-00002A280000}"/>
    <cellStyle name="Normal 12 6 2 4" xfId="10106" xr:uid="{00000000-0005-0000-0000-00002B280000}"/>
    <cellStyle name="Normal 12 6 2 5" xfId="10107" xr:uid="{00000000-0005-0000-0000-00002C280000}"/>
    <cellStyle name="Normal 12 6 3" xfId="10108" xr:uid="{00000000-0005-0000-0000-00002D280000}"/>
    <cellStyle name="Normal 12 6 4" xfId="10109" xr:uid="{00000000-0005-0000-0000-00002E280000}"/>
    <cellStyle name="Normal 12 6 4 2" xfId="10110" xr:uid="{00000000-0005-0000-0000-00002F280000}"/>
    <cellStyle name="Normal 12 6 4 3" xfId="10111" xr:uid="{00000000-0005-0000-0000-000030280000}"/>
    <cellStyle name="Normal 12 6 4 4" xfId="10112" xr:uid="{00000000-0005-0000-0000-000031280000}"/>
    <cellStyle name="Normal 12 6 5" xfId="10113" xr:uid="{00000000-0005-0000-0000-000032280000}"/>
    <cellStyle name="Normal 12 6 6" xfId="10114" xr:uid="{00000000-0005-0000-0000-000033280000}"/>
    <cellStyle name="Normal 12 6 7" xfId="10115" xr:uid="{00000000-0005-0000-0000-000034280000}"/>
    <cellStyle name="Normal 12 7" xfId="10116" xr:uid="{00000000-0005-0000-0000-000035280000}"/>
    <cellStyle name="Normal 12 7 2" xfId="10117" xr:uid="{00000000-0005-0000-0000-000036280000}"/>
    <cellStyle name="Normal 12 7 2 2" xfId="10118" xr:uid="{00000000-0005-0000-0000-000037280000}"/>
    <cellStyle name="Normal 12 7 2 2 2" xfId="10119" xr:uid="{00000000-0005-0000-0000-000038280000}"/>
    <cellStyle name="Normal 12 7 2 2 3" xfId="10120" xr:uid="{00000000-0005-0000-0000-000039280000}"/>
    <cellStyle name="Normal 12 7 2 2 4" xfId="10121" xr:uid="{00000000-0005-0000-0000-00003A280000}"/>
    <cellStyle name="Normal 12 7 2 3" xfId="10122" xr:uid="{00000000-0005-0000-0000-00003B280000}"/>
    <cellStyle name="Normal 12 7 2 4" xfId="10123" xr:uid="{00000000-0005-0000-0000-00003C280000}"/>
    <cellStyle name="Normal 12 7 2 5" xfId="10124" xr:uid="{00000000-0005-0000-0000-00003D280000}"/>
    <cellStyle name="Normal 12 7 3" xfId="10125" xr:uid="{00000000-0005-0000-0000-00003E280000}"/>
    <cellStyle name="Normal 12 7 4" xfId="10126" xr:uid="{00000000-0005-0000-0000-00003F280000}"/>
    <cellStyle name="Normal 12 7 4 2" xfId="10127" xr:uid="{00000000-0005-0000-0000-000040280000}"/>
    <cellStyle name="Normal 12 7 4 3" xfId="10128" xr:uid="{00000000-0005-0000-0000-000041280000}"/>
    <cellStyle name="Normal 12 7 4 4" xfId="10129" xr:uid="{00000000-0005-0000-0000-000042280000}"/>
    <cellStyle name="Normal 12 7 5" xfId="10130" xr:uid="{00000000-0005-0000-0000-000043280000}"/>
    <cellStyle name="Normal 12 7 6" xfId="10131" xr:uid="{00000000-0005-0000-0000-000044280000}"/>
    <cellStyle name="Normal 12 7 7" xfId="10132" xr:uid="{00000000-0005-0000-0000-000045280000}"/>
    <cellStyle name="Normal 12 8" xfId="10133" xr:uid="{00000000-0005-0000-0000-000046280000}"/>
    <cellStyle name="Normal 12 8 2" xfId="10134" xr:uid="{00000000-0005-0000-0000-000047280000}"/>
    <cellStyle name="Normal 12 8 2 2" xfId="10135" xr:uid="{00000000-0005-0000-0000-000048280000}"/>
    <cellStyle name="Normal 12 8 2 2 2" xfId="10136" xr:uid="{00000000-0005-0000-0000-000049280000}"/>
    <cellStyle name="Normal 12 8 2 2 3" xfId="10137" xr:uid="{00000000-0005-0000-0000-00004A280000}"/>
    <cellStyle name="Normal 12 8 2 2 4" xfId="10138" xr:uid="{00000000-0005-0000-0000-00004B280000}"/>
    <cellStyle name="Normal 12 8 2 3" xfId="10139" xr:uid="{00000000-0005-0000-0000-00004C280000}"/>
    <cellStyle name="Normal 12 8 2 4" xfId="10140" xr:uid="{00000000-0005-0000-0000-00004D280000}"/>
    <cellStyle name="Normal 12 8 2 5" xfId="10141" xr:uid="{00000000-0005-0000-0000-00004E280000}"/>
    <cellStyle name="Normal 12 8 3" xfId="10142" xr:uid="{00000000-0005-0000-0000-00004F280000}"/>
    <cellStyle name="Normal 12 8 3 2" xfId="10143" xr:uid="{00000000-0005-0000-0000-000050280000}"/>
    <cellStyle name="Normal 12 8 3 3" xfId="10144" xr:uid="{00000000-0005-0000-0000-000051280000}"/>
    <cellStyle name="Normal 12 8 3 4" xfId="10145" xr:uid="{00000000-0005-0000-0000-000052280000}"/>
    <cellStyle name="Normal 12 8 4" xfId="10146" xr:uid="{00000000-0005-0000-0000-000053280000}"/>
    <cellStyle name="Normal 12 8 5" xfId="10147" xr:uid="{00000000-0005-0000-0000-000054280000}"/>
    <cellStyle name="Normal 12 8 6" xfId="10148" xr:uid="{00000000-0005-0000-0000-000055280000}"/>
    <cellStyle name="Normal 12 9" xfId="10149" xr:uid="{00000000-0005-0000-0000-000056280000}"/>
    <cellStyle name="Normal 12 9 2" xfId="10150" xr:uid="{00000000-0005-0000-0000-000057280000}"/>
    <cellStyle name="Normal 12 9 2 2" xfId="10151" xr:uid="{00000000-0005-0000-0000-000058280000}"/>
    <cellStyle name="Normal 12 9 2 2 2" xfId="10152" xr:uid="{00000000-0005-0000-0000-000059280000}"/>
    <cellStyle name="Normal 12 9 2 2 3" xfId="10153" xr:uid="{00000000-0005-0000-0000-00005A280000}"/>
    <cellStyle name="Normal 12 9 2 2 4" xfId="10154" xr:uid="{00000000-0005-0000-0000-00005B280000}"/>
    <cellStyle name="Normal 12 9 2 3" xfId="10155" xr:uid="{00000000-0005-0000-0000-00005C280000}"/>
    <cellStyle name="Normal 12 9 2 4" xfId="10156" xr:uid="{00000000-0005-0000-0000-00005D280000}"/>
    <cellStyle name="Normal 12 9 2 5" xfId="10157" xr:uid="{00000000-0005-0000-0000-00005E280000}"/>
    <cellStyle name="Normal 12 9 3" xfId="10158" xr:uid="{00000000-0005-0000-0000-00005F280000}"/>
    <cellStyle name="Normal 12 9 3 2" xfId="10159" xr:uid="{00000000-0005-0000-0000-000060280000}"/>
    <cellStyle name="Normal 12 9 3 3" xfId="10160" xr:uid="{00000000-0005-0000-0000-000061280000}"/>
    <cellStyle name="Normal 12 9 3 4" xfId="10161" xr:uid="{00000000-0005-0000-0000-000062280000}"/>
    <cellStyle name="Normal 12 9 4" xfId="10162" xr:uid="{00000000-0005-0000-0000-000063280000}"/>
    <cellStyle name="Normal 12 9 5" xfId="10163" xr:uid="{00000000-0005-0000-0000-000064280000}"/>
    <cellStyle name="Normal 12 9 6" xfId="10164" xr:uid="{00000000-0005-0000-0000-000065280000}"/>
    <cellStyle name="Normal 120" xfId="10165" xr:uid="{00000000-0005-0000-0000-000066280000}"/>
    <cellStyle name="Normal 121" xfId="3" xr:uid="{00000000-0005-0000-0000-000067280000}"/>
    <cellStyle name="Normal 121 2" xfId="21410" xr:uid="{00000000-0005-0000-0000-000068280000}"/>
    <cellStyle name="Normal 122" xfId="20960" xr:uid="{00000000-0005-0000-0000-000069280000}"/>
    <cellStyle name="Normal 123" xfId="21414" xr:uid="{00000000-0005-0000-0000-00006A280000}"/>
    <cellStyle name="Normal 13" xfId="10166" xr:uid="{00000000-0005-0000-0000-00006B280000}"/>
    <cellStyle name="Normal 13 10" xfId="10167" xr:uid="{00000000-0005-0000-0000-00006C280000}"/>
    <cellStyle name="Normal 13 11" xfId="10168" xr:uid="{00000000-0005-0000-0000-00006D280000}"/>
    <cellStyle name="Normal 13 11 2" xfId="10169" xr:uid="{00000000-0005-0000-0000-00006E280000}"/>
    <cellStyle name="Normal 13 11 2 2" xfId="10170" xr:uid="{00000000-0005-0000-0000-00006F280000}"/>
    <cellStyle name="Normal 13 11 2 2 2" xfId="10171" xr:uid="{00000000-0005-0000-0000-000070280000}"/>
    <cellStyle name="Normal 13 11 2 2 3" xfId="10172" xr:uid="{00000000-0005-0000-0000-000071280000}"/>
    <cellStyle name="Normal 13 11 2 2 4" xfId="10173" xr:uid="{00000000-0005-0000-0000-000072280000}"/>
    <cellStyle name="Normal 13 11 2 3" xfId="10174" xr:uid="{00000000-0005-0000-0000-000073280000}"/>
    <cellStyle name="Normal 13 11 2 4" xfId="10175" xr:uid="{00000000-0005-0000-0000-000074280000}"/>
    <cellStyle name="Normal 13 11 2 5" xfId="10176" xr:uid="{00000000-0005-0000-0000-000075280000}"/>
    <cellStyle name="Normal 13 11 3" xfId="10177" xr:uid="{00000000-0005-0000-0000-000076280000}"/>
    <cellStyle name="Normal 13 11 3 2" xfId="10178" xr:uid="{00000000-0005-0000-0000-000077280000}"/>
    <cellStyle name="Normal 13 11 3 3" xfId="10179" xr:uid="{00000000-0005-0000-0000-000078280000}"/>
    <cellStyle name="Normal 13 11 3 4" xfId="10180" xr:uid="{00000000-0005-0000-0000-000079280000}"/>
    <cellStyle name="Normal 13 11 4" xfId="10181" xr:uid="{00000000-0005-0000-0000-00007A280000}"/>
    <cellStyle name="Normal 13 11 5" xfId="10182" xr:uid="{00000000-0005-0000-0000-00007B280000}"/>
    <cellStyle name="Normal 13 11 6" xfId="10183" xr:uid="{00000000-0005-0000-0000-00007C280000}"/>
    <cellStyle name="Normal 13 12" xfId="10184" xr:uid="{00000000-0005-0000-0000-00007D280000}"/>
    <cellStyle name="Normal 13 12 2" xfId="10185" xr:uid="{00000000-0005-0000-0000-00007E280000}"/>
    <cellStyle name="Normal 13 12 2 2" xfId="10186" xr:uid="{00000000-0005-0000-0000-00007F280000}"/>
    <cellStyle name="Normal 13 12 2 2 2" xfId="10187" xr:uid="{00000000-0005-0000-0000-000080280000}"/>
    <cellStyle name="Normal 13 12 2 2 3" xfId="10188" xr:uid="{00000000-0005-0000-0000-000081280000}"/>
    <cellStyle name="Normal 13 12 2 2 4" xfId="10189" xr:uid="{00000000-0005-0000-0000-000082280000}"/>
    <cellStyle name="Normal 13 12 2 3" xfId="10190" xr:uid="{00000000-0005-0000-0000-000083280000}"/>
    <cellStyle name="Normal 13 12 2 4" xfId="10191" xr:uid="{00000000-0005-0000-0000-000084280000}"/>
    <cellStyle name="Normal 13 12 2 5" xfId="10192" xr:uid="{00000000-0005-0000-0000-000085280000}"/>
    <cellStyle name="Normal 13 12 3" xfId="10193" xr:uid="{00000000-0005-0000-0000-000086280000}"/>
    <cellStyle name="Normal 13 12 3 2" xfId="10194" xr:uid="{00000000-0005-0000-0000-000087280000}"/>
    <cellStyle name="Normal 13 12 3 3" xfId="10195" xr:uid="{00000000-0005-0000-0000-000088280000}"/>
    <cellStyle name="Normal 13 12 3 4" xfId="10196" xr:uid="{00000000-0005-0000-0000-000089280000}"/>
    <cellStyle name="Normal 13 12 4" xfId="10197" xr:uid="{00000000-0005-0000-0000-00008A280000}"/>
    <cellStyle name="Normal 13 12 5" xfId="10198" xr:uid="{00000000-0005-0000-0000-00008B280000}"/>
    <cellStyle name="Normal 13 12 6" xfId="10199" xr:uid="{00000000-0005-0000-0000-00008C280000}"/>
    <cellStyle name="Normal 13 13" xfId="10200" xr:uid="{00000000-0005-0000-0000-00008D280000}"/>
    <cellStyle name="Normal 13 13 2" xfId="10201" xr:uid="{00000000-0005-0000-0000-00008E280000}"/>
    <cellStyle name="Normal 13 13 3" xfId="10202" xr:uid="{00000000-0005-0000-0000-00008F280000}"/>
    <cellStyle name="Normal 13 13 4" xfId="10203" xr:uid="{00000000-0005-0000-0000-000090280000}"/>
    <cellStyle name="Normal 13 2" xfId="10204" xr:uid="{00000000-0005-0000-0000-000091280000}"/>
    <cellStyle name="Normal 13 2 2" xfId="10205" xr:uid="{00000000-0005-0000-0000-000092280000}"/>
    <cellStyle name="Normal 13 2 3" xfId="10206" xr:uid="{00000000-0005-0000-0000-000093280000}"/>
    <cellStyle name="Normal 13 2 3 2" xfId="10207" xr:uid="{00000000-0005-0000-0000-000094280000}"/>
    <cellStyle name="Normal 13 2 3 2 2" xfId="10208" xr:uid="{00000000-0005-0000-0000-000095280000}"/>
    <cellStyle name="Normal 13 2 3 2 2 2" xfId="10209" xr:uid="{00000000-0005-0000-0000-000096280000}"/>
    <cellStyle name="Normal 13 2 3 2 2 3" xfId="10210" xr:uid="{00000000-0005-0000-0000-000097280000}"/>
    <cellStyle name="Normal 13 2 3 2 2 4" xfId="10211" xr:uid="{00000000-0005-0000-0000-000098280000}"/>
    <cellStyle name="Normal 13 2 3 2 3" xfId="10212" xr:uid="{00000000-0005-0000-0000-000099280000}"/>
    <cellStyle name="Normal 13 2 3 2 4" xfId="10213" xr:uid="{00000000-0005-0000-0000-00009A280000}"/>
    <cellStyle name="Normal 13 2 3 2 5" xfId="10214" xr:uid="{00000000-0005-0000-0000-00009B280000}"/>
    <cellStyle name="Normal 13 2 3 3" xfId="10215" xr:uid="{00000000-0005-0000-0000-00009C280000}"/>
    <cellStyle name="Normal 13 2 3 3 2" xfId="10216" xr:uid="{00000000-0005-0000-0000-00009D280000}"/>
    <cellStyle name="Normal 13 2 3 3 3" xfId="10217" xr:uid="{00000000-0005-0000-0000-00009E280000}"/>
    <cellStyle name="Normal 13 2 3 3 4" xfId="10218" xr:uid="{00000000-0005-0000-0000-00009F280000}"/>
    <cellStyle name="Normal 13 2 3 4" xfId="10219" xr:uid="{00000000-0005-0000-0000-0000A0280000}"/>
    <cellStyle name="Normal 13 2 3 5" xfId="10220" xr:uid="{00000000-0005-0000-0000-0000A1280000}"/>
    <cellStyle name="Normal 13 2 3 6" xfId="10221" xr:uid="{00000000-0005-0000-0000-0000A2280000}"/>
    <cellStyle name="Normal 13 3" xfId="10222" xr:uid="{00000000-0005-0000-0000-0000A3280000}"/>
    <cellStyle name="Normal 13 3 2" xfId="10223" xr:uid="{00000000-0005-0000-0000-0000A4280000}"/>
    <cellStyle name="Normal 13 3 2 2" xfId="10224" xr:uid="{00000000-0005-0000-0000-0000A5280000}"/>
    <cellStyle name="Normal 13 4" xfId="10225" xr:uid="{00000000-0005-0000-0000-0000A6280000}"/>
    <cellStyle name="Normal 13 4 2" xfId="10226" xr:uid="{00000000-0005-0000-0000-0000A7280000}"/>
    <cellStyle name="Normal 13 5" xfId="10227" xr:uid="{00000000-0005-0000-0000-0000A8280000}"/>
    <cellStyle name="Normal 13 5 2" xfId="10228" xr:uid="{00000000-0005-0000-0000-0000A9280000}"/>
    <cellStyle name="Normal 13 6" xfId="10229" xr:uid="{00000000-0005-0000-0000-0000AA280000}"/>
    <cellStyle name="Normal 13 6 2" xfId="10230" xr:uid="{00000000-0005-0000-0000-0000AB280000}"/>
    <cellStyle name="Normal 13 7" xfId="10231" xr:uid="{00000000-0005-0000-0000-0000AC280000}"/>
    <cellStyle name="Normal 13 7 2" xfId="10232" xr:uid="{00000000-0005-0000-0000-0000AD280000}"/>
    <cellStyle name="Normal 13 8" xfId="10233" xr:uid="{00000000-0005-0000-0000-0000AE280000}"/>
    <cellStyle name="Normal 13 9" xfId="10234" xr:uid="{00000000-0005-0000-0000-0000AF280000}"/>
    <cellStyle name="Normal 14" xfId="10235" xr:uid="{00000000-0005-0000-0000-0000B0280000}"/>
    <cellStyle name="Normal 14 2" xfId="10236" xr:uid="{00000000-0005-0000-0000-0000B1280000}"/>
    <cellStyle name="Normal 14 2 2" xfId="10237" xr:uid="{00000000-0005-0000-0000-0000B2280000}"/>
    <cellStyle name="Normal 14 2 3" xfId="10238" xr:uid="{00000000-0005-0000-0000-0000B3280000}"/>
    <cellStyle name="Normal 14 2 3 2" xfId="10239" xr:uid="{00000000-0005-0000-0000-0000B4280000}"/>
    <cellStyle name="Normal 14 2 3 2 2" xfId="10240" xr:uid="{00000000-0005-0000-0000-0000B5280000}"/>
    <cellStyle name="Normal 14 2 3 2 2 2" xfId="10241" xr:uid="{00000000-0005-0000-0000-0000B6280000}"/>
    <cellStyle name="Normal 14 2 3 2 2 3" xfId="10242" xr:uid="{00000000-0005-0000-0000-0000B7280000}"/>
    <cellStyle name="Normal 14 2 3 2 2 4" xfId="10243" xr:uid="{00000000-0005-0000-0000-0000B8280000}"/>
    <cellStyle name="Normal 14 2 3 2 3" xfId="10244" xr:uid="{00000000-0005-0000-0000-0000B9280000}"/>
    <cellStyle name="Normal 14 2 3 2 4" xfId="10245" xr:uid="{00000000-0005-0000-0000-0000BA280000}"/>
    <cellStyle name="Normal 14 2 3 2 5" xfId="10246" xr:uid="{00000000-0005-0000-0000-0000BB280000}"/>
    <cellStyle name="Normal 14 2 3 3" xfId="10247" xr:uid="{00000000-0005-0000-0000-0000BC280000}"/>
    <cellStyle name="Normal 14 2 3 4" xfId="10248" xr:uid="{00000000-0005-0000-0000-0000BD280000}"/>
    <cellStyle name="Normal 14 2 3 4 2" xfId="10249" xr:uid="{00000000-0005-0000-0000-0000BE280000}"/>
    <cellStyle name="Normal 14 2 3 4 3" xfId="10250" xr:uid="{00000000-0005-0000-0000-0000BF280000}"/>
    <cellStyle name="Normal 14 2 3 4 4" xfId="10251" xr:uid="{00000000-0005-0000-0000-0000C0280000}"/>
    <cellStyle name="Normal 14 2 3 5" xfId="10252" xr:uid="{00000000-0005-0000-0000-0000C1280000}"/>
    <cellStyle name="Normal 14 2 3 6" xfId="10253" xr:uid="{00000000-0005-0000-0000-0000C2280000}"/>
    <cellStyle name="Normal 14 2 3 7" xfId="10254" xr:uid="{00000000-0005-0000-0000-0000C3280000}"/>
    <cellStyle name="Normal 14 2 4" xfId="10255" xr:uid="{00000000-0005-0000-0000-0000C4280000}"/>
    <cellStyle name="Normal 14 2 4 2" xfId="10256" xr:uid="{00000000-0005-0000-0000-0000C5280000}"/>
    <cellStyle name="Normal 14 2 4 3" xfId="10257" xr:uid="{00000000-0005-0000-0000-0000C6280000}"/>
    <cellStyle name="Normal 14 2 4 4" xfId="10258" xr:uid="{00000000-0005-0000-0000-0000C7280000}"/>
    <cellStyle name="Normal 14 3" xfId="10259" xr:uid="{00000000-0005-0000-0000-0000C8280000}"/>
    <cellStyle name="Normal 14 3 2" xfId="10260" xr:uid="{00000000-0005-0000-0000-0000C9280000}"/>
    <cellStyle name="Normal 14 3 2 2" xfId="10261" xr:uid="{00000000-0005-0000-0000-0000CA280000}"/>
    <cellStyle name="Normal 14 3 2 2 2" xfId="10262" xr:uid="{00000000-0005-0000-0000-0000CB280000}"/>
    <cellStyle name="Normal 14 3 2 2 2 2" xfId="10263" xr:uid="{00000000-0005-0000-0000-0000CC280000}"/>
    <cellStyle name="Normal 14 3 2 2 2 3" xfId="10264" xr:uid="{00000000-0005-0000-0000-0000CD280000}"/>
    <cellStyle name="Normal 14 3 2 2 2 4" xfId="10265" xr:uid="{00000000-0005-0000-0000-0000CE280000}"/>
    <cellStyle name="Normal 14 3 2 2 3" xfId="10266" xr:uid="{00000000-0005-0000-0000-0000CF280000}"/>
    <cellStyle name="Normal 14 3 2 2 4" xfId="10267" xr:uid="{00000000-0005-0000-0000-0000D0280000}"/>
    <cellStyle name="Normal 14 3 2 2 5" xfId="10268" xr:uid="{00000000-0005-0000-0000-0000D1280000}"/>
    <cellStyle name="Normal 14 3 2 3" xfId="10269" xr:uid="{00000000-0005-0000-0000-0000D2280000}"/>
    <cellStyle name="Normal 14 3 2 4" xfId="10270" xr:uid="{00000000-0005-0000-0000-0000D3280000}"/>
    <cellStyle name="Normal 14 3 2 4 2" xfId="10271" xr:uid="{00000000-0005-0000-0000-0000D4280000}"/>
    <cellStyle name="Normal 14 3 2 4 3" xfId="10272" xr:uid="{00000000-0005-0000-0000-0000D5280000}"/>
    <cellStyle name="Normal 14 3 2 4 4" xfId="10273" xr:uid="{00000000-0005-0000-0000-0000D6280000}"/>
    <cellStyle name="Normal 14 3 2 5" xfId="10274" xr:uid="{00000000-0005-0000-0000-0000D7280000}"/>
    <cellStyle name="Normal 14 3 2 6" xfId="10275" xr:uid="{00000000-0005-0000-0000-0000D8280000}"/>
    <cellStyle name="Normal 14 3 2 7" xfId="10276" xr:uid="{00000000-0005-0000-0000-0000D9280000}"/>
    <cellStyle name="Normal 14 4" xfId="10277" xr:uid="{00000000-0005-0000-0000-0000DA280000}"/>
    <cellStyle name="Normal 14 4 2" xfId="10278" xr:uid="{00000000-0005-0000-0000-0000DB280000}"/>
    <cellStyle name="Normal 14 4 2 2" xfId="10279" xr:uid="{00000000-0005-0000-0000-0000DC280000}"/>
    <cellStyle name="Normal 14 4 2 2 2" xfId="10280" xr:uid="{00000000-0005-0000-0000-0000DD280000}"/>
    <cellStyle name="Normal 14 4 2 2 3" xfId="10281" xr:uid="{00000000-0005-0000-0000-0000DE280000}"/>
    <cellStyle name="Normal 14 4 2 2 4" xfId="10282" xr:uid="{00000000-0005-0000-0000-0000DF280000}"/>
    <cellStyle name="Normal 14 4 2 3" xfId="10283" xr:uid="{00000000-0005-0000-0000-0000E0280000}"/>
    <cellStyle name="Normal 14 4 2 4" xfId="10284" xr:uid="{00000000-0005-0000-0000-0000E1280000}"/>
    <cellStyle name="Normal 14 4 2 5" xfId="10285" xr:uid="{00000000-0005-0000-0000-0000E2280000}"/>
    <cellStyle name="Normal 14 4 3" xfId="10286" xr:uid="{00000000-0005-0000-0000-0000E3280000}"/>
    <cellStyle name="Normal 14 4 4" xfId="10287" xr:uid="{00000000-0005-0000-0000-0000E4280000}"/>
    <cellStyle name="Normal 14 4 4 2" xfId="10288" xr:uid="{00000000-0005-0000-0000-0000E5280000}"/>
    <cellStyle name="Normal 14 4 4 3" xfId="10289" xr:uid="{00000000-0005-0000-0000-0000E6280000}"/>
    <cellStyle name="Normal 14 4 4 4" xfId="10290" xr:uid="{00000000-0005-0000-0000-0000E7280000}"/>
    <cellStyle name="Normal 14 4 5" xfId="10291" xr:uid="{00000000-0005-0000-0000-0000E8280000}"/>
    <cellStyle name="Normal 14 4 6" xfId="10292" xr:uid="{00000000-0005-0000-0000-0000E9280000}"/>
    <cellStyle name="Normal 14 4 7" xfId="10293" xr:uid="{00000000-0005-0000-0000-0000EA280000}"/>
    <cellStyle name="Normal 14 5" xfId="10294" xr:uid="{00000000-0005-0000-0000-0000EB280000}"/>
    <cellStyle name="Normal 14 5 2" xfId="10295" xr:uid="{00000000-0005-0000-0000-0000EC280000}"/>
    <cellStyle name="Normal 14 5 2 2" xfId="10296" xr:uid="{00000000-0005-0000-0000-0000ED280000}"/>
    <cellStyle name="Normal 14 5 2 2 2" xfId="10297" xr:uid="{00000000-0005-0000-0000-0000EE280000}"/>
    <cellStyle name="Normal 14 5 2 2 3" xfId="10298" xr:uid="{00000000-0005-0000-0000-0000EF280000}"/>
    <cellStyle name="Normal 14 5 2 2 4" xfId="10299" xr:uid="{00000000-0005-0000-0000-0000F0280000}"/>
    <cellStyle name="Normal 14 5 2 3" xfId="10300" xr:uid="{00000000-0005-0000-0000-0000F1280000}"/>
    <cellStyle name="Normal 14 5 2 4" xfId="10301" xr:uid="{00000000-0005-0000-0000-0000F2280000}"/>
    <cellStyle name="Normal 14 5 2 5" xfId="10302" xr:uid="{00000000-0005-0000-0000-0000F3280000}"/>
    <cellStyle name="Normal 14 5 3" xfId="10303" xr:uid="{00000000-0005-0000-0000-0000F4280000}"/>
    <cellStyle name="Normal 14 5 3 2" xfId="10304" xr:uid="{00000000-0005-0000-0000-0000F5280000}"/>
    <cellStyle name="Normal 14 5 3 3" xfId="10305" xr:uid="{00000000-0005-0000-0000-0000F6280000}"/>
    <cellStyle name="Normal 14 5 3 4" xfId="10306" xr:uid="{00000000-0005-0000-0000-0000F7280000}"/>
    <cellStyle name="Normal 14 5 4" xfId="10307" xr:uid="{00000000-0005-0000-0000-0000F8280000}"/>
    <cellStyle name="Normal 14 5 5" xfId="10308" xr:uid="{00000000-0005-0000-0000-0000F9280000}"/>
    <cellStyle name="Normal 14 5 6" xfId="10309" xr:uid="{00000000-0005-0000-0000-0000FA280000}"/>
    <cellStyle name="Normal 14 6" xfId="10310" xr:uid="{00000000-0005-0000-0000-0000FB280000}"/>
    <cellStyle name="Normal 14 6 2" xfId="10311" xr:uid="{00000000-0005-0000-0000-0000FC280000}"/>
    <cellStyle name="Normal 14 6 3" xfId="10312" xr:uid="{00000000-0005-0000-0000-0000FD280000}"/>
    <cellStyle name="Normal 14 6 4" xfId="10313" xr:uid="{00000000-0005-0000-0000-0000FE280000}"/>
    <cellStyle name="Normal 15" xfId="10314" xr:uid="{00000000-0005-0000-0000-0000FF280000}"/>
    <cellStyle name="Normal 15 10" xfId="10315" xr:uid="{00000000-0005-0000-0000-000000290000}"/>
    <cellStyle name="Normal 15 11" xfId="10316" xr:uid="{00000000-0005-0000-0000-000001290000}"/>
    <cellStyle name="Normal 15 11 2" xfId="10317" xr:uid="{00000000-0005-0000-0000-000002290000}"/>
    <cellStyle name="Normal 15 11 2 2" xfId="10318" xr:uid="{00000000-0005-0000-0000-000003290000}"/>
    <cellStyle name="Normal 15 11 2 2 2" xfId="10319" xr:uid="{00000000-0005-0000-0000-000004290000}"/>
    <cellStyle name="Normal 15 11 2 2 3" xfId="10320" xr:uid="{00000000-0005-0000-0000-000005290000}"/>
    <cellStyle name="Normal 15 11 2 2 4" xfId="10321" xr:uid="{00000000-0005-0000-0000-000006290000}"/>
    <cellStyle name="Normal 15 11 2 3" xfId="10322" xr:uid="{00000000-0005-0000-0000-000007290000}"/>
    <cellStyle name="Normal 15 11 2 4" xfId="10323" xr:uid="{00000000-0005-0000-0000-000008290000}"/>
    <cellStyle name="Normal 15 11 2 5" xfId="10324" xr:uid="{00000000-0005-0000-0000-000009290000}"/>
    <cellStyle name="Normal 15 11 3" xfId="10325" xr:uid="{00000000-0005-0000-0000-00000A290000}"/>
    <cellStyle name="Normal 15 11 3 2" xfId="10326" xr:uid="{00000000-0005-0000-0000-00000B290000}"/>
    <cellStyle name="Normal 15 11 3 3" xfId="10327" xr:uid="{00000000-0005-0000-0000-00000C290000}"/>
    <cellStyle name="Normal 15 11 3 4" xfId="10328" xr:uid="{00000000-0005-0000-0000-00000D290000}"/>
    <cellStyle name="Normal 15 11 4" xfId="10329" xr:uid="{00000000-0005-0000-0000-00000E290000}"/>
    <cellStyle name="Normal 15 11 5" xfId="10330" xr:uid="{00000000-0005-0000-0000-00000F290000}"/>
    <cellStyle name="Normal 15 11 6" xfId="10331" xr:uid="{00000000-0005-0000-0000-000010290000}"/>
    <cellStyle name="Normal 15 12" xfId="10332" xr:uid="{00000000-0005-0000-0000-000011290000}"/>
    <cellStyle name="Normal 15 12 2" xfId="10333" xr:uid="{00000000-0005-0000-0000-000012290000}"/>
    <cellStyle name="Normal 15 12 2 2" xfId="10334" xr:uid="{00000000-0005-0000-0000-000013290000}"/>
    <cellStyle name="Normal 15 12 2 2 2" xfId="10335" xr:uid="{00000000-0005-0000-0000-000014290000}"/>
    <cellStyle name="Normal 15 12 2 2 3" xfId="10336" xr:uid="{00000000-0005-0000-0000-000015290000}"/>
    <cellStyle name="Normal 15 12 2 2 4" xfId="10337" xr:uid="{00000000-0005-0000-0000-000016290000}"/>
    <cellStyle name="Normal 15 12 2 3" xfId="10338" xr:uid="{00000000-0005-0000-0000-000017290000}"/>
    <cellStyle name="Normal 15 12 2 4" xfId="10339" xr:uid="{00000000-0005-0000-0000-000018290000}"/>
    <cellStyle name="Normal 15 12 2 5" xfId="10340" xr:uid="{00000000-0005-0000-0000-000019290000}"/>
    <cellStyle name="Normal 15 12 3" xfId="10341" xr:uid="{00000000-0005-0000-0000-00001A290000}"/>
    <cellStyle name="Normal 15 12 3 2" xfId="10342" xr:uid="{00000000-0005-0000-0000-00001B290000}"/>
    <cellStyle name="Normal 15 12 3 3" xfId="10343" xr:uid="{00000000-0005-0000-0000-00001C290000}"/>
    <cellStyle name="Normal 15 12 3 4" xfId="10344" xr:uid="{00000000-0005-0000-0000-00001D290000}"/>
    <cellStyle name="Normal 15 12 4" xfId="10345" xr:uid="{00000000-0005-0000-0000-00001E290000}"/>
    <cellStyle name="Normal 15 12 5" xfId="10346" xr:uid="{00000000-0005-0000-0000-00001F290000}"/>
    <cellStyle name="Normal 15 12 6" xfId="10347" xr:uid="{00000000-0005-0000-0000-000020290000}"/>
    <cellStyle name="Normal 15 13" xfId="10348" xr:uid="{00000000-0005-0000-0000-000021290000}"/>
    <cellStyle name="Normal 15 13 2" xfId="10349" xr:uid="{00000000-0005-0000-0000-000022290000}"/>
    <cellStyle name="Normal 15 13 3" xfId="10350" xr:uid="{00000000-0005-0000-0000-000023290000}"/>
    <cellStyle name="Normal 15 13 4" xfId="10351" xr:uid="{00000000-0005-0000-0000-000024290000}"/>
    <cellStyle name="Normal 15 2" xfId="10352" xr:uid="{00000000-0005-0000-0000-000025290000}"/>
    <cellStyle name="Normal 15 2 2" xfId="10353" xr:uid="{00000000-0005-0000-0000-000026290000}"/>
    <cellStyle name="Normal 15 2 3" xfId="10354" xr:uid="{00000000-0005-0000-0000-000027290000}"/>
    <cellStyle name="Normal 15 2 3 2" xfId="10355" xr:uid="{00000000-0005-0000-0000-000028290000}"/>
    <cellStyle name="Normal 15 2 3 2 2" xfId="10356" xr:uid="{00000000-0005-0000-0000-000029290000}"/>
    <cellStyle name="Normal 15 2 3 2 2 2" xfId="10357" xr:uid="{00000000-0005-0000-0000-00002A290000}"/>
    <cellStyle name="Normal 15 2 3 2 2 3" xfId="10358" xr:uid="{00000000-0005-0000-0000-00002B290000}"/>
    <cellStyle name="Normal 15 2 3 2 2 4" xfId="10359" xr:uid="{00000000-0005-0000-0000-00002C290000}"/>
    <cellStyle name="Normal 15 2 3 2 3" xfId="10360" xr:uid="{00000000-0005-0000-0000-00002D290000}"/>
    <cellStyle name="Normal 15 2 3 2 4" xfId="10361" xr:uid="{00000000-0005-0000-0000-00002E290000}"/>
    <cellStyle name="Normal 15 2 3 2 5" xfId="10362" xr:uid="{00000000-0005-0000-0000-00002F290000}"/>
    <cellStyle name="Normal 15 2 3 3" xfId="10363" xr:uid="{00000000-0005-0000-0000-000030290000}"/>
    <cellStyle name="Normal 15 2 3 3 2" xfId="10364" xr:uid="{00000000-0005-0000-0000-000031290000}"/>
    <cellStyle name="Normal 15 2 3 3 3" xfId="10365" xr:uid="{00000000-0005-0000-0000-000032290000}"/>
    <cellStyle name="Normal 15 2 3 3 4" xfId="10366" xr:uid="{00000000-0005-0000-0000-000033290000}"/>
    <cellStyle name="Normal 15 2 3 4" xfId="10367" xr:uid="{00000000-0005-0000-0000-000034290000}"/>
    <cellStyle name="Normal 15 2 3 5" xfId="10368" xr:uid="{00000000-0005-0000-0000-000035290000}"/>
    <cellStyle name="Normal 15 2 3 6" xfId="10369" xr:uid="{00000000-0005-0000-0000-000036290000}"/>
    <cellStyle name="Normal 15 3" xfId="10370" xr:uid="{00000000-0005-0000-0000-000037290000}"/>
    <cellStyle name="Normal 15 3 2" xfId="10371" xr:uid="{00000000-0005-0000-0000-000038290000}"/>
    <cellStyle name="Normal 15 3 2 2" xfId="10372" xr:uid="{00000000-0005-0000-0000-000039290000}"/>
    <cellStyle name="Normal 15 4" xfId="10373" xr:uid="{00000000-0005-0000-0000-00003A290000}"/>
    <cellStyle name="Normal 15 4 2" xfId="10374" xr:uid="{00000000-0005-0000-0000-00003B290000}"/>
    <cellStyle name="Normal 15 5" xfId="10375" xr:uid="{00000000-0005-0000-0000-00003C290000}"/>
    <cellStyle name="Normal 15 6" xfId="10376" xr:uid="{00000000-0005-0000-0000-00003D290000}"/>
    <cellStyle name="Normal 15 7" xfId="10377" xr:uid="{00000000-0005-0000-0000-00003E290000}"/>
    <cellStyle name="Normal 15 8" xfId="10378" xr:uid="{00000000-0005-0000-0000-00003F290000}"/>
    <cellStyle name="Normal 15 9" xfId="10379" xr:uid="{00000000-0005-0000-0000-000040290000}"/>
    <cellStyle name="Normal 16" xfId="10380" xr:uid="{00000000-0005-0000-0000-000041290000}"/>
    <cellStyle name="Normal 16 10" xfId="10381" xr:uid="{00000000-0005-0000-0000-000042290000}"/>
    <cellStyle name="Normal 16 10 2" xfId="10382" xr:uid="{00000000-0005-0000-0000-000043290000}"/>
    <cellStyle name="Normal 16 10 2 2" xfId="10383" xr:uid="{00000000-0005-0000-0000-000044290000}"/>
    <cellStyle name="Normal 16 10 2 2 2" xfId="10384" xr:uid="{00000000-0005-0000-0000-000045290000}"/>
    <cellStyle name="Normal 16 10 2 2 2 2" xfId="10385" xr:uid="{00000000-0005-0000-0000-000046290000}"/>
    <cellStyle name="Normal 16 10 2 2 2 3" xfId="10386" xr:uid="{00000000-0005-0000-0000-000047290000}"/>
    <cellStyle name="Normal 16 10 2 2 2 4" xfId="10387" xr:uid="{00000000-0005-0000-0000-000048290000}"/>
    <cellStyle name="Normal 16 10 2 2 3" xfId="10388" xr:uid="{00000000-0005-0000-0000-000049290000}"/>
    <cellStyle name="Normal 16 10 2 2 4" xfId="10389" xr:uid="{00000000-0005-0000-0000-00004A290000}"/>
    <cellStyle name="Normal 16 10 2 2 5" xfId="10390" xr:uid="{00000000-0005-0000-0000-00004B290000}"/>
    <cellStyle name="Normal 16 10 2 3" xfId="10391" xr:uid="{00000000-0005-0000-0000-00004C290000}"/>
    <cellStyle name="Normal 16 10 2 4" xfId="10392" xr:uid="{00000000-0005-0000-0000-00004D290000}"/>
    <cellStyle name="Normal 16 10 2 4 2" xfId="10393" xr:uid="{00000000-0005-0000-0000-00004E290000}"/>
    <cellStyle name="Normal 16 10 2 4 3" xfId="10394" xr:uid="{00000000-0005-0000-0000-00004F290000}"/>
    <cellStyle name="Normal 16 10 2 4 4" xfId="10395" xr:uid="{00000000-0005-0000-0000-000050290000}"/>
    <cellStyle name="Normal 16 10 2 5" xfId="10396" xr:uid="{00000000-0005-0000-0000-000051290000}"/>
    <cellStyle name="Normal 16 10 2 6" xfId="10397" xr:uid="{00000000-0005-0000-0000-000052290000}"/>
    <cellStyle name="Normal 16 10 2 7" xfId="10398" xr:uid="{00000000-0005-0000-0000-000053290000}"/>
    <cellStyle name="Normal 16 11" xfId="10399" xr:uid="{00000000-0005-0000-0000-000054290000}"/>
    <cellStyle name="Normal 16 11 2" xfId="10400" xr:uid="{00000000-0005-0000-0000-000055290000}"/>
    <cellStyle name="Normal 16 11 2 2" xfId="10401" xr:uid="{00000000-0005-0000-0000-000056290000}"/>
    <cellStyle name="Normal 16 11 2 2 2" xfId="10402" xr:uid="{00000000-0005-0000-0000-000057290000}"/>
    <cellStyle name="Normal 16 11 2 2 2 2" xfId="10403" xr:uid="{00000000-0005-0000-0000-000058290000}"/>
    <cellStyle name="Normal 16 11 2 2 2 3" xfId="10404" xr:uid="{00000000-0005-0000-0000-000059290000}"/>
    <cellStyle name="Normal 16 11 2 2 2 4" xfId="10405" xr:uid="{00000000-0005-0000-0000-00005A290000}"/>
    <cellStyle name="Normal 16 11 2 2 3" xfId="10406" xr:uid="{00000000-0005-0000-0000-00005B290000}"/>
    <cellStyle name="Normal 16 11 2 2 4" xfId="10407" xr:uid="{00000000-0005-0000-0000-00005C290000}"/>
    <cellStyle name="Normal 16 11 2 2 5" xfId="10408" xr:uid="{00000000-0005-0000-0000-00005D290000}"/>
    <cellStyle name="Normal 16 11 2 3" xfId="10409" xr:uid="{00000000-0005-0000-0000-00005E290000}"/>
    <cellStyle name="Normal 16 11 2 4" xfId="10410" xr:uid="{00000000-0005-0000-0000-00005F290000}"/>
    <cellStyle name="Normal 16 11 2 4 2" xfId="10411" xr:uid="{00000000-0005-0000-0000-000060290000}"/>
    <cellStyle name="Normal 16 11 2 4 3" xfId="10412" xr:uid="{00000000-0005-0000-0000-000061290000}"/>
    <cellStyle name="Normal 16 11 2 4 4" xfId="10413" xr:uid="{00000000-0005-0000-0000-000062290000}"/>
    <cellStyle name="Normal 16 11 2 5" xfId="10414" xr:uid="{00000000-0005-0000-0000-000063290000}"/>
    <cellStyle name="Normal 16 11 2 6" xfId="10415" xr:uid="{00000000-0005-0000-0000-000064290000}"/>
    <cellStyle name="Normal 16 11 2 7" xfId="10416" xr:uid="{00000000-0005-0000-0000-000065290000}"/>
    <cellStyle name="Normal 16 12" xfId="10417" xr:uid="{00000000-0005-0000-0000-000066290000}"/>
    <cellStyle name="Normal 16 12 2" xfId="10418" xr:uid="{00000000-0005-0000-0000-000067290000}"/>
    <cellStyle name="Normal 16 13" xfId="10419" xr:uid="{00000000-0005-0000-0000-000068290000}"/>
    <cellStyle name="Normal 16 13 2" xfId="10420" xr:uid="{00000000-0005-0000-0000-000069290000}"/>
    <cellStyle name="Normal 16 14" xfId="10421" xr:uid="{00000000-0005-0000-0000-00006A290000}"/>
    <cellStyle name="Normal 16 14 2" xfId="10422" xr:uid="{00000000-0005-0000-0000-00006B290000}"/>
    <cellStyle name="Normal 16 15" xfId="10423" xr:uid="{00000000-0005-0000-0000-00006C290000}"/>
    <cellStyle name="Normal 16 15 2" xfId="10424" xr:uid="{00000000-0005-0000-0000-00006D290000}"/>
    <cellStyle name="Normal 16 16" xfId="10425" xr:uid="{00000000-0005-0000-0000-00006E290000}"/>
    <cellStyle name="Normal 16 16 2" xfId="10426" xr:uid="{00000000-0005-0000-0000-00006F290000}"/>
    <cellStyle name="Normal 16 17" xfId="10427" xr:uid="{00000000-0005-0000-0000-000070290000}"/>
    <cellStyle name="Normal 16 17 2" xfId="10428" xr:uid="{00000000-0005-0000-0000-000071290000}"/>
    <cellStyle name="Normal 16 18" xfId="10429" xr:uid="{00000000-0005-0000-0000-000072290000}"/>
    <cellStyle name="Normal 16 18 2" xfId="10430" xr:uid="{00000000-0005-0000-0000-000073290000}"/>
    <cellStyle name="Normal 16 19" xfId="10431" xr:uid="{00000000-0005-0000-0000-000074290000}"/>
    <cellStyle name="Normal 16 19 2" xfId="10432" xr:uid="{00000000-0005-0000-0000-000075290000}"/>
    <cellStyle name="Normal 16 2" xfId="10433" xr:uid="{00000000-0005-0000-0000-000076290000}"/>
    <cellStyle name="Normal 16 2 2" xfId="10434" xr:uid="{00000000-0005-0000-0000-000077290000}"/>
    <cellStyle name="Normal 16 2 3" xfId="10435" xr:uid="{00000000-0005-0000-0000-000078290000}"/>
    <cellStyle name="Normal 16 2 3 2" xfId="10436" xr:uid="{00000000-0005-0000-0000-000079290000}"/>
    <cellStyle name="Normal 16 2 3 2 2" xfId="10437" xr:uid="{00000000-0005-0000-0000-00007A290000}"/>
    <cellStyle name="Normal 16 2 3 2 2 2" xfId="10438" xr:uid="{00000000-0005-0000-0000-00007B290000}"/>
    <cellStyle name="Normal 16 2 3 2 2 3" xfId="10439" xr:uid="{00000000-0005-0000-0000-00007C290000}"/>
    <cellStyle name="Normal 16 2 3 2 2 4" xfId="10440" xr:uid="{00000000-0005-0000-0000-00007D290000}"/>
    <cellStyle name="Normal 16 2 3 2 3" xfId="10441" xr:uid="{00000000-0005-0000-0000-00007E290000}"/>
    <cellStyle name="Normal 16 2 3 2 4" xfId="10442" xr:uid="{00000000-0005-0000-0000-00007F290000}"/>
    <cellStyle name="Normal 16 2 3 2 5" xfId="10443" xr:uid="{00000000-0005-0000-0000-000080290000}"/>
    <cellStyle name="Normal 16 2 3 3" xfId="10444" xr:uid="{00000000-0005-0000-0000-000081290000}"/>
    <cellStyle name="Normal 16 2 3 3 2" xfId="10445" xr:uid="{00000000-0005-0000-0000-000082290000}"/>
    <cellStyle name="Normal 16 2 3 3 3" xfId="10446" xr:uid="{00000000-0005-0000-0000-000083290000}"/>
    <cellStyle name="Normal 16 2 3 3 4" xfId="10447" xr:uid="{00000000-0005-0000-0000-000084290000}"/>
    <cellStyle name="Normal 16 2 3 4" xfId="10448" xr:uid="{00000000-0005-0000-0000-000085290000}"/>
    <cellStyle name="Normal 16 2 3 5" xfId="10449" xr:uid="{00000000-0005-0000-0000-000086290000}"/>
    <cellStyle name="Normal 16 2 3 6" xfId="10450" xr:uid="{00000000-0005-0000-0000-000087290000}"/>
    <cellStyle name="Normal 16 2 4" xfId="10451" xr:uid="{00000000-0005-0000-0000-000088290000}"/>
    <cellStyle name="Normal 16 2 4 2" xfId="10452" xr:uid="{00000000-0005-0000-0000-000089290000}"/>
    <cellStyle name="Normal 16 2 4 3" xfId="10453" xr:uid="{00000000-0005-0000-0000-00008A290000}"/>
    <cellStyle name="Normal 16 2 4 4" xfId="10454" xr:uid="{00000000-0005-0000-0000-00008B290000}"/>
    <cellStyle name="Normal 16 20" xfId="10455" xr:uid="{00000000-0005-0000-0000-00008C290000}"/>
    <cellStyle name="Normal 16 20 2" xfId="10456" xr:uid="{00000000-0005-0000-0000-00008D290000}"/>
    <cellStyle name="Normal 16 20 2 2" xfId="10457" xr:uid="{00000000-0005-0000-0000-00008E290000}"/>
    <cellStyle name="Normal 16 20 2 2 2" xfId="10458" xr:uid="{00000000-0005-0000-0000-00008F290000}"/>
    <cellStyle name="Normal 16 20 2 2 3" xfId="10459" xr:uid="{00000000-0005-0000-0000-000090290000}"/>
    <cellStyle name="Normal 16 20 2 2 4" xfId="10460" xr:uid="{00000000-0005-0000-0000-000091290000}"/>
    <cellStyle name="Normal 16 20 2 3" xfId="10461" xr:uid="{00000000-0005-0000-0000-000092290000}"/>
    <cellStyle name="Normal 16 20 2 4" xfId="10462" xr:uid="{00000000-0005-0000-0000-000093290000}"/>
    <cellStyle name="Normal 16 20 2 5" xfId="10463" xr:uid="{00000000-0005-0000-0000-000094290000}"/>
    <cellStyle name="Normal 16 20 3" xfId="10464" xr:uid="{00000000-0005-0000-0000-000095290000}"/>
    <cellStyle name="Normal 16 20 3 2" xfId="10465" xr:uid="{00000000-0005-0000-0000-000096290000}"/>
    <cellStyle name="Normal 16 20 3 3" xfId="10466" xr:uid="{00000000-0005-0000-0000-000097290000}"/>
    <cellStyle name="Normal 16 20 3 4" xfId="10467" xr:uid="{00000000-0005-0000-0000-000098290000}"/>
    <cellStyle name="Normal 16 20 4" xfId="10468" xr:uid="{00000000-0005-0000-0000-000099290000}"/>
    <cellStyle name="Normal 16 20 5" xfId="10469" xr:uid="{00000000-0005-0000-0000-00009A290000}"/>
    <cellStyle name="Normal 16 20 6" xfId="10470" xr:uid="{00000000-0005-0000-0000-00009B290000}"/>
    <cellStyle name="Normal 16 21" xfId="10471" xr:uid="{00000000-0005-0000-0000-00009C290000}"/>
    <cellStyle name="Normal 16 21 2" xfId="10472" xr:uid="{00000000-0005-0000-0000-00009D290000}"/>
    <cellStyle name="Normal 16 21 3" xfId="10473" xr:uid="{00000000-0005-0000-0000-00009E290000}"/>
    <cellStyle name="Normal 16 21 4" xfId="10474" xr:uid="{00000000-0005-0000-0000-00009F290000}"/>
    <cellStyle name="Normal 16 3" xfId="10475" xr:uid="{00000000-0005-0000-0000-0000A0290000}"/>
    <cellStyle name="Normal 16 3 2" xfId="10476" xr:uid="{00000000-0005-0000-0000-0000A1290000}"/>
    <cellStyle name="Normal 16 3 2 2" xfId="10477" xr:uid="{00000000-0005-0000-0000-0000A2290000}"/>
    <cellStyle name="Normal 16 3 2 2 2" xfId="10478" xr:uid="{00000000-0005-0000-0000-0000A3290000}"/>
    <cellStyle name="Normal 16 3 2 2 2 2" xfId="10479" xr:uid="{00000000-0005-0000-0000-0000A4290000}"/>
    <cellStyle name="Normal 16 3 2 2 2 3" xfId="10480" xr:uid="{00000000-0005-0000-0000-0000A5290000}"/>
    <cellStyle name="Normal 16 3 2 2 2 4" xfId="10481" xr:uid="{00000000-0005-0000-0000-0000A6290000}"/>
    <cellStyle name="Normal 16 3 2 2 3" xfId="10482" xr:uid="{00000000-0005-0000-0000-0000A7290000}"/>
    <cellStyle name="Normal 16 3 2 2 4" xfId="10483" xr:uid="{00000000-0005-0000-0000-0000A8290000}"/>
    <cellStyle name="Normal 16 3 2 2 5" xfId="10484" xr:uid="{00000000-0005-0000-0000-0000A9290000}"/>
    <cellStyle name="Normal 16 3 2 3" xfId="10485" xr:uid="{00000000-0005-0000-0000-0000AA290000}"/>
    <cellStyle name="Normal 16 3 2 4" xfId="10486" xr:uid="{00000000-0005-0000-0000-0000AB290000}"/>
    <cellStyle name="Normal 16 3 2 4 2" xfId="10487" xr:uid="{00000000-0005-0000-0000-0000AC290000}"/>
    <cellStyle name="Normal 16 3 2 4 3" xfId="10488" xr:uid="{00000000-0005-0000-0000-0000AD290000}"/>
    <cellStyle name="Normal 16 3 2 4 4" xfId="10489" xr:uid="{00000000-0005-0000-0000-0000AE290000}"/>
    <cellStyle name="Normal 16 3 2 5" xfId="10490" xr:uid="{00000000-0005-0000-0000-0000AF290000}"/>
    <cellStyle name="Normal 16 3 2 6" xfId="10491" xr:uid="{00000000-0005-0000-0000-0000B0290000}"/>
    <cellStyle name="Normal 16 3 2 7" xfId="10492" xr:uid="{00000000-0005-0000-0000-0000B1290000}"/>
    <cellStyle name="Normal 16 4" xfId="10493" xr:uid="{00000000-0005-0000-0000-0000B2290000}"/>
    <cellStyle name="Normal 16 4 2" xfId="10494" xr:uid="{00000000-0005-0000-0000-0000B3290000}"/>
    <cellStyle name="Normal 16 4 2 2" xfId="10495" xr:uid="{00000000-0005-0000-0000-0000B4290000}"/>
    <cellStyle name="Normal 16 4 2 2 2" xfId="10496" xr:uid="{00000000-0005-0000-0000-0000B5290000}"/>
    <cellStyle name="Normal 16 4 2 2 2 2" xfId="10497" xr:uid="{00000000-0005-0000-0000-0000B6290000}"/>
    <cellStyle name="Normal 16 4 2 2 2 3" xfId="10498" xr:uid="{00000000-0005-0000-0000-0000B7290000}"/>
    <cellStyle name="Normal 16 4 2 2 2 4" xfId="10499" xr:uid="{00000000-0005-0000-0000-0000B8290000}"/>
    <cellStyle name="Normal 16 4 2 2 3" xfId="10500" xr:uid="{00000000-0005-0000-0000-0000B9290000}"/>
    <cellStyle name="Normal 16 4 2 2 4" xfId="10501" xr:uid="{00000000-0005-0000-0000-0000BA290000}"/>
    <cellStyle name="Normal 16 4 2 2 5" xfId="10502" xr:uid="{00000000-0005-0000-0000-0000BB290000}"/>
    <cellStyle name="Normal 16 4 2 3" xfId="10503" xr:uid="{00000000-0005-0000-0000-0000BC290000}"/>
    <cellStyle name="Normal 16 4 2 4" xfId="10504" xr:uid="{00000000-0005-0000-0000-0000BD290000}"/>
    <cellStyle name="Normal 16 4 2 4 2" xfId="10505" xr:uid="{00000000-0005-0000-0000-0000BE290000}"/>
    <cellStyle name="Normal 16 4 2 4 3" xfId="10506" xr:uid="{00000000-0005-0000-0000-0000BF290000}"/>
    <cellStyle name="Normal 16 4 2 4 4" xfId="10507" xr:uid="{00000000-0005-0000-0000-0000C0290000}"/>
    <cellStyle name="Normal 16 4 2 5" xfId="10508" xr:uid="{00000000-0005-0000-0000-0000C1290000}"/>
    <cellStyle name="Normal 16 4 2 6" xfId="10509" xr:uid="{00000000-0005-0000-0000-0000C2290000}"/>
    <cellStyle name="Normal 16 4 2 7" xfId="10510" xr:uid="{00000000-0005-0000-0000-0000C3290000}"/>
    <cellStyle name="Normal 16 5" xfId="10511" xr:uid="{00000000-0005-0000-0000-0000C4290000}"/>
    <cellStyle name="Normal 16 5 2" xfId="10512" xr:uid="{00000000-0005-0000-0000-0000C5290000}"/>
    <cellStyle name="Normal 16 5 2 2" xfId="10513" xr:uid="{00000000-0005-0000-0000-0000C6290000}"/>
    <cellStyle name="Normal 16 5 2 2 2" xfId="10514" xr:uid="{00000000-0005-0000-0000-0000C7290000}"/>
    <cellStyle name="Normal 16 5 2 2 2 2" xfId="10515" xr:uid="{00000000-0005-0000-0000-0000C8290000}"/>
    <cellStyle name="Normal 16 5 2 2 2 3" xfId="10516" xr:uid="{00000000-0005-0000-0000-0000C9290000}"/>
    <cellStyle name="Normal 16 5 2 2 2 4" xfId="10517" xr:uid="{00000000-0005-0000-0000-0000CA290000}"/>
    <cellStyle name="Normal 16 5 2 2 3" xfId="10518" xr:uid="{00000000-0005-0000-0000-0000CB290000}"/>
    <cellStyle name="Normal 16 5 2 2 4" xfId="10519" xr:uid="{00000000-0005-0000-0000-0000CC290000}"/>
    <cellStyle name="Normal 16 5 2 2 5" xfId="10520" xr:uid="{00000000-0005-0000-0000-0000CD290000}"/>
    <cellStyle name="Normal 16 5 2 3" xfId="10521" xr:uid="{00000000-0005-0000-0000-0000CE290000}"/>
    <cellStyle name="Normal 16 5 2 4" xfId="10522" xr:uid="{00000000-0005-0000-0000-0000CF290000}"/>
    <cellStyle name="Normal 16 5 2 4 2" xfId="10523" xr:uid="{00000000-0005-0000-0000-0000D0290000}"/>
    <cellStyle name="Normal 16 5 2 4 3" xfId="10524" xr:uid="{00000000-0005-0000-0000-0000D1290000}"/>
    <cellStyle name="Normal 16 5 2 4 4" xfId="10525" xr:uid="{00000000-0005-0000-0000-0000D2290000}"/>
    <cellStyle name="Normal 16 5 2 5" xfId="10526" xr:uid="{00000000-0005-0000-0000-0000D3290000}"/>
    <cellStyle name="Normal 16 5 2 6" xfId="10527" xr:uid="{00000000-0005-0000-0000-0000D4290000}"/>
    <cellStyle name="Normal 16 5 2 7" xfId="10528" xr:uid="{00000000-0005-0000-0000-0000D5290000}"/>
    <cellStyle name="Normal 16 6" xfId="10529" xr:uid="{00000000-0005-0000-0000-0000D6290000}"/>
    <cellStyle name="Normal 16 6 2" xfId="10530" xr:uid="{00000000-0005-0000-0000-0000D7290000}"/>
    <cellStyle name="Normal 16 6 2 2" xfId="10531" xr:uid="{00000000-0005-0000-0000-0000D8290000}"/>
    <cellStyle name="Normal 16 6 2 2 2" xfId="10532" xr:uid="{00000000-0005-0000-0000-0000D9290000}"/>
    <cellStyle name="Normal 16 6 2 2 2 2" xfId="10533" xr:uid="{00000000-0005-0000-0000-0000DA290000}"/>
    <cellStyle name="Normal 16 6 2 2 2 3" xfId="10534" xr:uid="{00000000-0005-0000-0000-0000DB290000}"/>
    <cellStyle name="Normal 16 6 2 2 2 4" xfId="10535" xr:uid="{00000000-0005-0000-0000-0000DC290000}"/>
    <cellStyle name="Normal 16 6 2 2 3" xfId="10536" xr:uid="{00000000-0005-0000-0000-0000DD290000}"/>
    <cellStyle name="Normal 16 6 2 2 4" xfId="10537" xr:uid="{00000000-0005-0000-0000-0000DE290000}"/>
    <cellStyle name="Normal 16 6 2 2 5" xfId="10538" xr:uid="{00000000-0005-0000-0000-0000DF290000}"/>
    <cellStyle name="Normal 16 6 2 3" xfId="10539" xr:uid="{00000000-0005-0000-0000-0000E0290000}"/>
    <cellStyle name="Normal 16 6 2 4" xfId="10540" xr:uid="{00000000-0005-0000-0000-0000E1290000}"/>
    <cellStyle name="Normal 16 6 2 4 2" xfId="10541" xr:uid="{00000000-0005-0000-0000-0000E2290000}"/>
    <cellStyle name="Normal 16 6 2 4 3" xfId="10542" xr:uid="{00000000-0005-0000-0000-0000E3290000}"/>
    <cellStyle name="Normal 16 6 2 4 4" xfId="10543" xr:uid="{00000000-0005-0000-0000-0000E4290000}"/>
    <cellStyle name="Normal 16 6 2 5" xfId="10544" xr:uid="{00000000-0005-0000-0000-0000E5290000}"/>
    <cellStyle name="Normal 16 6 2 6" xfId="10545" xr:uid="{00000000-0005-0000-0000-0000E6290000}"/>
    <cellStyle name="Normal 16 6 2 7" xfId="10546" xr:uid="{00000000-0005-0000-0000-0000E7290000}"/>
    <cellStyle name="Normal 16 7" xfId="10547" xr:uid="{00000000-0005-0000-0000-0000E8290000}"/>
    <cellStyle name="Normal 16 7 2" xfId="10548" xr:uid="{00000000-0005-0000-0000-0000E9290000}"/>
    <cellStyle name="Normal 16 7 2 2" xfId="10549" xr:uid="{00000000-0005-0000-0000-0000EA290000}"/>
    <cellStyle name="Normal 16 7 2 2 2" xfId="10550" xr:uid="{00000000-0005-0000-0000-0000EB290000}"/>
    <cellStyle name="Normal 16 7 2 2 2 2" xfId="10551" xr:uid="{00000000-0005-0000-0000-0000EC290000}"/>
    <cellStyle name="Normal 16 7 2 2 2 3" xfId="10552" xr:uid="{00000000-0005-0000-0000-0000ED290000}"/>
    <cellStyle name="Normal 16 7 2 2 2 4" xfId="10553" xr:uid="{00000000-0005-0000-0000-0000EE290000}"/>
    <cellStyle name="Normal 16 7 2 2 3" xfId="10554" xr:uid="{00000000-0005-0000-0000-0000EF290000}"/>
    <cellStyle name="Normal 16 7 2 2 4" xfId="10555" xr:uid="{00000000-0005-0000-0000-0000F0290000}"/>
    <cellStyle name="Normal 16 7 2 2 5" xfId="10556" xr:uid="{00000000-0005-0000-0000-0000F1290000}"/>
    <cellStyle name="Normal 16 7 2 3" xfId="10557" xr:uid="{00000000-0005-0000-0000-0000F2290000}"/>
    <cellStyle name="Normal 16 7 2 4" xfId="10558" xr:uid="{00000000-0005-0000-0000-0000F3290000}"/>
    <cellStyle name="Normal 16 7 2 4 2" xfId="10559" xr:uid="{00000000-0005-0000-0000-0000F4290000}"/>
    <cellStyle name="Normal 16 7 2 4 3" xfId="10560" xr:uid="{00000000-0005-0000-0000-0000F5290000}"/>
    <cellStyle name="Normal 16 7 2 4 4" xfId="10561" xr:uid="{00000000-0005-0000-0000-0000F6290000}"/>
    <cellStyle name="Normal 16 7 2 5" xfId="10562" xr:uid="{00000000-0005-0000-0000-0000F7290000}"/>
    <cellStyle name="Normal 16 7 2 6" xfId="10563" xr:uid="{00000000-0005-0000-0000-0000F8290000}"/>
    <cellStyle name="Normal 16 7 2 7" xfId="10564" xr:uid="{00000000-0005-0000-0000-0000F9290000}"/>
    <cellStyle name="Normal 16 8" xfId="10565" xr:uid="{00000000-0005-0000-0000-0000FA290000}"/>
    <cellStyle name="Normal 16 8 2" xfId="10566" xr:uid="{00000000-0005-0000-0000-0000FB290000}"/>
    <cellStyle name="Normal 16 8 2 2" xfId="10567" xr:uid="{00000000-0005-0000-0000-0000FC290000}"/>
    <cellStyle name="Normal 16 8 2 2 2" xfId="10568" xr:uid="{00000000-0005-0000-0000-0000FD290000}"/>
    <cellStyle name="Normal 16 8 2 2 2 2" xfId="10569" xr:uid="{00000000-0005-0000-0000-0000FE290000}"/>
    <cellStyle name="Normal 16 8 2 2 2 3" xfId="10570" xr:uid="{00000000-0005-0000-0000-0000FF290000}"/>
    <cellStyle name="Normal 16 8 2 2 2 4" xfId="10571" xr:uid="{00000000-0005-0000-0000-0000002A0000}"/>
    <cellStyle name="Normal 16 8 2 2 3" xfId="10572" xr:uid="{00000000-0005-0000-0000-0000012A0000}"/>
    <cellStyle name="Normal 16 8 2 2 4" xfId="10573" xr:uid="{00000000-0005-0000-0000-0000022A0000}"/>
    <cellStyle name="Normal 16 8 2 2 5" xfId="10574" xr:uid="{00000000-0005-0000-0000-0000032A0000}"/>
    <cellStyle name="Normal 16 8 2 3" xfId="10575" xr:uid="{00000000-0005-0000-0000-0000042A0000}"/>
    <cellStyle name="Normal 16 8 2 4" xfId="10576" xr:uid="{00000000-0005-0000-0000-0000052A0000}"/>
    <cellStyle name="Normal 16 8 2 4 2" xfId="10577" xr:uid="{00000000-0005-0000-0000-0000062A0000}"/>
    <cellStyle name="Normal 16 8 2 4 3" xfId="10578" xr:uid="{00000000-0005-0000-0000-0000072A0000}"/>
    <cellStyle name="Normal 16 8 2 4 4" xfId="10579" xr:uid="{00000000-0005-0000-0000-0000082A0000}"/>
    <cellStyle name="Normal 16 8 2 5" xfId="10580" xr:uid="{00000000-0005-0000-0000-0000092A0000}"/>
    <cellStyle name="Normal 16 8 2 6" xfId="10581" xr:uid="{00000000-0005-0000-0000-00000A2A0000}"/>
    <cellStyle name="Normal 16 8 2 7" xfId="10582" xr:uid="{00000000-0005-0000-0000-00000B2A0000}"/>
    <cellStyle name="Normal 16 9" xfId="10583" xr:uid="{00000000-0005-0000-0000-00000C2A0000}"/>
    <cellStyle name="Normal 16 9 2" xfId="10584" xr:uid="{00000000-0005-0000-0000-00000D2A0000}"/>
    <cellStyle name="Normal 16 9 2 2" xfId="10585" xr:uid="{00000000-0005-0000-0000-00000E2A0000}"/>
    <cellStyle name="Normal 16 9 2 2 2" xfId="10586" xr:uid="{00000000-0005-0000-0000-00000F2A0000}"/>
    <cellStyle name="Normal 16 9 2 2 2 2" xfId="10587" xr:uid="{00000000-0005-0000-0000-0000102A0000}"/>
    <cellStyle name="Normal 16 9 2 2 2 3" xfId="10588" xr:uid="{00000000-0005-0000-0000-0000112A0000}"/>
    <cellStyle name="Normal 16 9 2 2 2 4" xfId="10589" xr:uid="{00000000-0005-0000-0000-0000122A0000}"/>
    <cellStyle name="Normal 16 9 2 2 3" xfId="10590" xr:uid="{00000000-0005-0000-0000-0000132A0000}"/>
    <cellStyle name="Normal 16 9 2 2 4" xfId="10591" xr:uid="{00000000-0005-0000-0000-0000142A0000}"/>
    <cellStyle name="Normal 16 9 2 2 5" xfId="10592" xr:uid="{00000000-0005-0000-0000-0000152A0000}"/>
    <cellStyle name="Normal 16 9 2 3" xfId="10593" xr:uid="{00000000-0005-0000-0000-0000162A0000}"/>
    <cellStyle name="Normal 16 9 2 4" xfId="10594" xr:uid="{00000000-0005-0000-0000-0000172A0000}"/>
    <cellStyle name="Normal 16 9 2 4 2" xfId="10595" xr:uid="{00000000-0005-0000-0000-0000182A0000}"/>
    <cellStyle name="Normal 16 9 2 4 3" xfId="10596" xr:uid="{00000000-0005-0000-0000-0000192A0000}"/>
    <cellStyle name="Normal 16 9 2 4 4" xfId="10597" xr:uid="{00000000-0005-0000-0000-00001A2A0000}"/>
    <cellStyle name="Normal 16 9 2 5" xfId="10598" xr:uid="{00000000-0005-0000-0000-00001B2A0000}"/>
    <cellStyle name="Normal 16 9 2 6" xfId="10599" xr:uid="{00000000-0005-0000-0000-00001C2A0000}"/>
    <cellStyle name="Normal 16 9 2 7" xfId="10600" xr:uid="{00000000-0005-0000-0000-00001D2A0000}"/>
    <cellStyle name="Normal 17" xfId="10601" xr:uid="{00000000-0005-0000-0000-00001E2A0000}"/>
    <cellStyle name="Normal 17 10" xfId="10602" xr:uid="{00000000-0005-0000-0000-00001F2A0000}"/>
    <cellStyle name="Normal 17 10 2" xfId="10603" xr:uid="{00000000-0005-0000-0000-0000202A0000}"/>
    <cellStyle name="Normal 17 11" xfId="10604" xr:uid="{00000000-0005-0000-0000-0000212A0000}"/>
    <cellStyle name="Normal 17 11 2" xfId="10605" xr:uid="{00000000-0005-0000-0000-0000222A0000}"/>
    <cellStyle name="Normal 17 11 2 2" xfId="10606" xr:uid="{00000000-0005-0000-0000-0000232A0000}"/>
    <cellStyle name="Normal 17 11 2 2 2" xfId="10607" xr:uid="{00000000-0005-0000-0000-0000242A0000}"/>
    <cellStyle name="Normal 17 11 2 2 2 2" xfId="10608" xr:uid="{00000000-0005-0000-0000-0000252A0000}"/>
    <cellStyle name="Normal 17 11 2 2 2 3" xfId="10609" xr:uid="{00000000-0005-0000-0000-0000262A0000}"/>
    <cellStyle name="Normal 17 11 2 2 2 4" xfId="10610" xr:uid="{00000000-0005-0000-0000-0000272A0000}"/>
    <cellStyle name="Normal 17 11 2 2 3" xfId="10611" xr:uid="{00000000-0005-0000-0000-0000282A0000}"/>
    <cellStyle name="Normal 17 11 2 2 4" xfId="10612" xr:uid="{00000000-0005-0000-0000-0000292A0000}"/>
    <cellStyle name="Normal 17 11 2 2 5" xfId="10613" xr:uid="{00000000-0005-0000-0000-00002A2A0000}"/>
    <cellStyle name="Normal 17 11 2 3" xfId="10614" xr:uid="{00000000-0005-0000-0000-00002B2A0000}"/>
    <cellStyle name="Normal 17 11 2 4" xfId="10615" xr:uid="{00000000-0005-0000-0000-00002C2A0000}"/>
    <cellStyle name="Normal 17 11 2 4 2" xfId="10616" xr:uid="{00000000-0005-0000-0000-00002D2A0000}"/>
    <cellStyle name="Normal 17 11 2 4 3" xfId="10617" xr:uid="{00000000-0005-0000-0000-00002E2A0000}"/>
    <cellStyle name="Normal 17 11 2 4 4" xfId="10618" xr:uid="{00000000-0005-0000-0000-00002F2A0000}"/>
    <cellStyle name="Normal 17 11 2 5" xfId="10619" xr:uid="{00000000-0005-0000-0000-0000302A0000}"/>
    <cellStyle name="Normal 17 11 2 6" xfId="10620" xr:uid="{00000000-0005-0000-0000-0000312A0000}"/>
    <cellStyle name="Normal 17 11 2 7" xfId="10621" xr:uid="{00000000-0005-0000-0000-0000322A0000}"/>
    <cellStyle name="Normal 17 12" xfId="10622" xr:uid="{00000000-0005-0000-0000-0000332A0000}"/>
    <cellStyle name="Normal 17 12 2" xfId="10623" xr:uid="{00000000-0005-0000-0000-0000342A0000}"/>
    <cellStyle name="Normal 17 13" xfId="10624" xr:uid="{00000000-0005-0000-0000-0000352A0000}"/>
    <cellStyle name="Normal 17 14" xfId="10625" xr:uid="{00000000-0005-0000-0000-0000362A0000}"/>
    <cellStyle name="Normal 17 14 2" xfId="10626" xr:uid="{00000000-0005-0000-0000-0000372A0000}"/>
    <cellStyle name="Normal 17 14 2 2" xfId="10627" xr:uid="{00000000-0005-0000-0000-0000382A0000}"/>
    <cellStyle name="Normal 17 14 2 2 2" xfId="10628" xr:uid="{00000000-0005-0000-0000-0000392A0000}"/>
    <cellStyle name="Normal 17 14 2 2 3" xfId="10629" xr:uid="{00000000-0005-0000-0000-00003A2A0000}"/>
    <cellStyle name="Normal 17 14 2 2 4" xfId="10630" xr:uid="{00000000-0005-0000-0000-00003B2A0000}"/>
    <cellStyle name="Normal 17 14 2 3" xfId="10631" xr:uid="{00000000-0005-0000-0000-00003C2A0000}"/>
    <cellStyle name="Normal 17 14 2 4" xfId="10632" xr:uid="{00000000-0005-0000-0000-00003D2A0000}"/>
    <cellStyle name="Normal 17 14 2 5" xfId="10633" xr:uid="{00000000-0005-0000-0000-00003E2A0000}"/>
    <cellStyle name="Normal 17 14 3" xfId="10634" xr:uid="{00000000-0005-0000-0000-00003F2A0000}"/>
    <cellStyle name="Normal 17 14 3 2" xfId="10635" xr:uid="{00000000-0005-0000-0000-0000402A0000}"/>
    <cellStyle name="Normal 17 14 3 3" xfId="10636" xr:uid="{00000000-0005-0000-0000-0000412A0000}"/>
    <cellStyle name="Normal 17 14 3 4" xfId="10637" xr:uid="{00000000-0005-0000-0000-0000422A0000}"/>
    <cellStyle name="Normal 17 14 4" xfId="10638" xr:uid="{00000000-0005-0000-0000-0000432A0000}"/>
    <cellStyle name="Normal 17 14 5" xfId="10639" xr:uid="{00000000-0005-0000-0000-0000442A0000}"/>
    <cellStyle name="Normal 17 14 6" xfId="10640" xr:uid="{00000000-0005-0000-0000-0000452A0000}"/>
    <cellStyle name="Normal 17 15" xfId="10641" xr:uid="{00000000-0005-0000-0000-0000462A0000}"/>
    <cellStyle name="Normal 17 15 2" xfId="10642" xr:uid="{00000000-0005-0000-0000-0000472A0000}"/>
    <cellStyle name="Normal 17 15 3" xfId="10643" xr:uid="{00000000-0005-0000-0000-0000482A0000}"/>
    <cellStyle name="Normal 17 15 4" xfId="10644" xr:uid="{00000000-0005-0000-0000-0000492A0000}"/>
    <cellStyle name="Normal 17 2" xfId="10645" xr:uid="{00000000-0005-0000-0000-00004A2A0000}"/>
    <cellStyle name="Normal 17 2 2" xfId="10646" xr:uid="{00000000-0005-0000-0000-00004B2A0000}"/>
    <cellStyle name="Normal 17 2 3" xfId="10647" xr:uid="{00000000-0005-0000-0000-00004C2A0000}"/>
    <cellStyle name="Normal 17 2 3 2" xfId="10648" xr:uid="{00000000-0005-0000-0000-00004D2A0000}"/>
    <cellStyle name="Normal 17 2 3 2 2" xfId="10649" xr:uid="{00000000-0005-0000-0000-00004E2A0000}"/>
    <cellStyle name="Normal 17 2 3 2 2 2" xfId="10650" xr:uid="{00000000-0005-0000-0000-00004F2A0000}"/>
    <cellStyle name="Normal 17 2 3 2 2 3" xfId="10651" xr:uid="{00000000-0005-0000-0000-0000502A0000}"/>
    <cellStyle name="Normal 17 2 3 2 2 4" xfId="10652" xr:uid="{00000000-0005-0000-0000-0000512A0000}"/>
    <cellStyle name="Normal 17 2 3 2 3" xfId="10653" xr:uid="{00000000-0005-0000-0000-0000522A0000}"/>
    <cellStyle name="Normal 17 2 3 2 4" xfId="10654" xr:uid="{00000000-0005-0000-0000-0000532A0000}"/>
    <cellStyle name="Normal 17 2 3 2 5" xfId="10655" xr:uid="{00000000-0005-0000-0000-0000542A0000}"/>
    <cellStyle name="Normal 17 2 3 3" xfId="10656" xr:uid="{00000000-0005-0000-0000-0000552A0000}"/>
    <cellStyle name="Normal 17 2 3 3 2" xfId="10657" xr:uid="{00000000-0005-0000-0000-0000562A0000}"/>
    <cellStyle name="Normal 17 2 3 3 3" xfId="10658" xr:uid="{00000000-0005-0000-0000-0000572A0000}"/>
    <cellStyle name="Normal 17 2 3 3 4" xfId="10659" xr:uid="{00000000-0005-0000-0000-0000582A0000}"/>
    <cellStyle name="Normal 17 2 3 4" xfId="10660" xr:uid="{00000000-0005-0000-0000-0000592A0000}"/>
    <cellStyle name="Normal 17 2 3 5" xfId="10661" xr:uid="{00000000-0005-0000-0000-00005A2A0000}"/>
    <cellStyle name="Normal 17 2 3 6" xfId="10662" xr:uid="{00000000-0005-0000-0000-00005B2A0000}"/>
    <cellStyle name="Normal 17 3" xfId="10663" xr:uid="{00000000-0005-0000-0000-00005C2A0000}"/>
    <cellStyle name="Normal 17 3 2" xfId="10664" xr:uid="{00000000-0005-0000-0000-00005D2A0000}"/>
    <cellStyle name="Normal 17 3 2 2" xfId="10665" xr:uid="{00000000-0005-0000-0000-00005E2A0000}"/>
    <cellStyle name="Normal 17 3 2 2 2" xfId="10666" xr:uid="{00000000-0005-0000-0000-00005F2A0000}"/>
    <cellStyle name="Normal 17 3 2 2 2 2" xfId="10667" xr:uid="{00000000-0005-0000-0000-0000602A0000}"/>
    <cellStyle name="Normal 17 3 2 2 2 3" xfId="10668" xr:uid="{00000000-0005-0000-0000-0000612A0000}"/>
    <cellStyle name="Normal 17 3 2 2 2 4" xfId="10669" xr:uid="{00000000-0005-0000-0000-0000622A0000}"/>
    <cellStyle name="Normal 17 3 2 2 3" xfId="10670" xr:uid="{00000000-0005-0000-0000-0000632A0000}"/>
    <cellStyle name="Normal 17 3 2 2 4" xfId="10671" xr:uid="{00000000-0005-0000-0000-0000642A0000}"/>
    <cellStyle name="Normal 17 3 2 2 5" xfId="10672" xr:uid="{00000000-0005-0000-0000-0000652A0000}"/>
    <cellStyle name="Normal 17 3 2 3" xfId="10673" xr:uid="{00000000-0005-0000-0000-0000662A0000}"/>
    <cellStyle name="Normal 17 3 2 4" xfId="10674" xr:uid="{00000000-0005-0000-0000-0000672A0000}"/>
    <cellStyle name="Normal 17 3 2 4 2" xfId="10675" xr:uid="{00000000-0005-0000-0000-0000682A0000}"/>
    <cellStyle name="Normal 17 3 2 4 3" xfId="10676" xr:uid="{00000000-0005-0000-0000-0000692A0000}"/>
    <cellStyle name="Normal 17 3 2 4 4" xfId="10677" xr:uid="{00000000-0005-0000-0000-00006A2A0000}"/>
    <cellStyle name="Normal 17 3 2 5" xfId="10678" xr:uid="{00000000-0005-0000-0000-00006B2A0000}"/>
    <cellStyle name="Normal 17 3 2 6" xfId="10679" xr:uid="{00000000-0005-0000-0000-00006C2A0000}"/>
    <cellStyle name="Normal 17 3 2 7" xfId="10680" xr:uid="{00000000-0005-0000-0000-00006D2A0000}"/>
    <cellStyle name="Normal 17 4" xfId="10681" xr:uid="{00000000-0005-0000-0000-00006E2A0000}"/>
    <cellStyle name="Normal 17 4 2" xfId="10682" xr:uid="{00000000-0005-0000-0000-00006F2A0000}"/>
    <cellStyle name="Normal 17 4 2 2" xfId="10683" xr:uid="{00000000-0005-0000-0000-0000702A0000}"/>
    <cellStyle name="Normal 17 4 2 2 2" xfId="10684" xr:uid="{00000000-0005-0000-0000-0000712A0000}"/>
    <cellStyle name="Normal 17 4 2 2 2 2" xfId="10685" xr:uid="{00000000-0005-0000-0000-0000722A0000}"/>
    <cellStyle name="Normal 17 4 2 2 2 3" xfId="10686" xr:uid="{00000000-0005-0000-0000-0000732A0000}"/>
    <cellStyle name="Normal 17 4 2 2 2 4" xfId="10687" xr:uid="{00000000-0005-0000-0000-0000742A0000}"/>
    <cellStyle name="Normal 17 4 2 2 3" xfId="10688" xr:uid="{00000000-0005-0000-0000-0000752A0000}"/>
    <cellStyle name="Normal 17 4 2 2 4" xfId="10689" xr:uid="{00000000-0005-0000-0000-0000762A0000}"/>
    <cellStyle name="Normal 17 4 2 2 5" xfId="10690" xr:uid="{00000000-0005-0000-0000-0000772A0000}"/>
    <cellStyle name="Normal 17 4 2 3" xfId="10691" xr:uid="{00000000-0005-0000-0000-0000782A0000}"/>
    <cellStyle name="Normal 17 4 2 4" xfId="10692" xr:uid="{00000000-0005-0000-0000-0000792A0000}"/>
    <cellStyle name="Normal 17 4 2 4 2" xfId="10693" xr:uid="{00000000-0005-0000-0000-00007A2A0000}"/>
    <cellStyle name="Normal 17 4 2 4 3" xfId="10694" xr:uid="{00000000-0005-0000-0000-00007B2A0000}"/>
    <cellStyle name="Normal 17 4 2 4 4" xfId="10695" xr:uid="{00000000-0005-0000-0000-00007C2A0000}"/>
    <cellStyle name="Normal 17 4 2 5" xfId="10696" xr:uid="{00000000-0005-0000-0000-00007D2A0000}"/>
    <cellStyle name="Normal 17 4 2 6" xfId="10697" xr:uid="{00000000-0005-0000-0000-00007E2A0000}"/>
    <cellStyle name="Normal 17 4 2 7" xfId="10698" xr:uid="{00000000-0005-0000-0000-00007F2A0000}"/>
    <cellStyle name="Normal 17 5" xfId="10699" xr:uid="{00000000-0005-0000-0000-0000802A0000}"/>
    <cellStyle name="Normal 17 5 2" xfId="10700" xr:uid="{00000000-0005-0000-0000-0000812A0000}"/>
    <cellStyle name="Normal 17 5 2 2" xfId="10701" xr:uid="{00000000-0005-0000-0000-0000822A0000}"/>
    <cellStyle name="Normal 17 5 2 2 2" xfId="10702" xr:uid="{00000000-0005-0000-0000-0000832A0000}"/>
    <cellStyle name="Normal 17 5 2 2 2 2" xfId="10703" xr:uid="{00000000-0005-0000-0000-0000842A0000}"/>
    <cellStyle name="Normal 17 5 2 2 2 3" xfId="10704" xr:uid="{00000000-0005-0000-0000-0000852A0000}"/>
    <cellStyle name="Normal 17 5 2 2 2 4" xfId="10705" xr:uid="{00000000-0005-0000-0000-0000862A0000}"/>
    <cellStyle name="Normal 17 5 2 2 3" xfId="10706" xr:uid="{00000000-0005-0000-0000-0000872A0000}"/>
    <cellStyle name="Normal 17 5 2 2 4" xfId="10707" xr:uid="{00000000-0005-0000-0000-0000882A0000}"/>
    <cellStyle name="Normal 17 5 2 2 5" xfId="10708" xr:uid="{00000000-0005-0000-0000-0000892A0000}"/>
    <cellStyle name="Normal 17 5 2 3" xfId="10709" xr:uid="{00000000-0005-0000-0000-00008A2A0000}"/>
    <cellStyle name="Normal 17 5 2 4" xfId="10710" xr:uid="{00000000-0005-0000-0000-00008B2A0000}"/>
    <cellStyle name="Normal 17 5 2 4 2" xfId="10711" xr:uid="{00000000-0005-0000-0000-00008C2A0000}"/>
    <cellStyle name="Normal 17 5 2 4 3" xfId="10712" xr:uid="{00000000-0005-0000-0000-00008D2A0000}"/>
    <cellStyle name="Normal 17 5 2 4 4" xfId="10713" xr:uid="{00000000-0005-0000-0000-00008E2A0000}"/>
    <cellStyle name="Normal 17 5 2 5" xfId="10714" xr:uid="{00000000-0005-0000-0000-00008F2A0000}"/>
    <cellStyle name="Normal 17 5 2 6" xfId="10715" xr:uid="{00000000-0005-0000-0000-0000902A0000}"/>
    <cellStyle name="Normal 17 5 2 7" xfId="10716" xr:uid="{00000000-0005-0000-0000-0000912A0000}"/>
    <cellStyle name="Normal 17 6" xfId="10717" xr:uid="{00000000-0005-0000-0000-0000922A0000}"/>
    <cellStyle name="Normal 17 6 2" xfId="10718" xr:uid="{00000000-0005-0000-0000-0000932A0000}"/>
    <cellStyle name="Normal 17 7" xfId="10719" xr:uid="{00000000-0005-0000-0000-0000942A0000}"/>
    <cellStyle name="Normal 17 7 2" xfId="10720" xr:uid="{00000000-0005-0000-0000-0000952A0000}"/>
    <cellStyle name="Normal 17 8" xfId="10721" xr:uid="{00000000-0005-0000-0000-0000962A0000}"/>
    <cellStyle name="Normal 17 8 2" xfId="10722" xr:uid="{00000000-0005-0000-0000-0000972A0000}"/>
    <cellStyle name="Normal 17 9" xfId="10723" xr:uid="{00000000-0005-0000-0000-0000982A0000}"/>
    <cellStyle name="Normal 17 9 2" xfId="10724" xr:uid="{00000000-0005-0000-0000-0000992A0000}"/>
    <cellStyle name="Normal 18" xfId="10725" xr:uid="{00000000-0005-0000-0000-00009A2A0000}"/>
    <cellStyle name="Normal 18 10" xfId="10726" xr:uid="{00000000-0005-0000-0000-00009B2A0000}"/>
    <cellStyle name="Normal 18 2" xfId="10727" xr:uid="{00000000-0005-0000-0000-00009C2A0000}"/>
    <cellStyle name="Normal 18 2 2" xfId="10728" xr:uid="{00000000-0005-0000-0000-00009D2A0000}"/>
    <cellStyle name="Normal 18 2 2 2" xfId="10729" xr:uid="{00000000-0005-0000-0000-00009E2A0000}"/>
    <cellStyle name="Normal 18 2 2 2 2" xfId="10730" xr:uid="{00000000-0005-0000-0000-00009F2A0000}"/>
    <cellStyle name="Normal 18 2 2 2 3" xfId="10731" xr:uid="{00000000-0005-0000-0000-0000A02A0000}"/>
    <cellStyle name="Normal 18 2 2 2 4" xfId="10732" xr:uid="{00000000-0005-0000-0000-0000A12A0000}"/>
    <cellStyle name="Normal 18 2 2 3" xfId="10733" xr:uid="{00000000-0005-0000-0000-0000A22A0000}"/>
    <cellStyle name="Normal 18 2 2 4" xfId="10734" xr:uid="{00000000-0005-0000-0000-0000A32A0000}"/>
    <cellStyle name="Normal 18 2 2 5" xfId="10735" xr:uid="{00000000-0005-0000-0000-0000A42A0000}"/>
    <cellStyle name="Normal 18 2 3" xfId="10736" xr:uid="{00000000-0005-0000-0000-0000A52A0000}"/>
    <cellStyle name="Normal 18 2 4" xfId="10737" xr:uid="{00000000-0005-0000-0000-0000A62A0000}"/>
    <cellStyle name="Normal 18 2 4 2" xfId="10738" xr:uid="{00000000-0005-0000-0000-0000A72A0000}"/>
    <cellStyle name="Normal 18 2 4 3" xfId="10739" xr:uid="{00000000-0005-0000-0000-0000A82A0000}"/>
    <cellStyle name="Normal 18 2 4 4" xfId="10740" xr:uid="{00000000-0005-0000-0000-0000A92A0000}"/>
    <cellStyle name="Normal 18 2 5" xfId="10741" xr:uid="{00000000-0005-0000-0000-0000AA2A0000}"/>
    <cellStyle name="Normal 18 2 6" xfId="10742" xr:uid="{00000000-0005-0000-0000-0000AB2A0000}"/>
    <cellStyle name="Normal 18 2 7" xfId="10743" xr:uid="{00000000-0005-0000-0000-0000AC2A0000}"/>
    <cellStyle name="Normal 18 3" xfId="10744" xr:uid="{00000000-0005-0000-0000-0000AD2A0000}"/>
    <cellStyle name="Normal 18 3 2" xfId="10745" xr:uid="{00000000-0005-0000-0000-0000AE2A0000}"/>
    <cellStyle name="Normal 18 3 2 2" xfId="10746" xr:uid="{00000000-0005-0000-0000-0000AF2A0000}"/>
    <cellStyle name="Normal 18 3 2 2 2" xfId="10747" xr:uid="{00000000-0005-0000-0000-0000B02A0000}"/>
    <cellStyle name="Normal 18 3 2 2 3" xfId="10748" xr:uid="{00000000-0005-0000-0000-0000B12A0000}"/>
    <cellStyle name="Normal 18 3 2 2 4" xfId="10749" xr:uid="{00000000-0005-0000-0000-0000B22A0000}"/>
    <cellStyle name="Normal 18 3 2 3" xfId="10750" xr:uid="{00000000-0005-0000-0000-0000B32A0000}"/>
    <cellStyle name="Normal 18 3 2 4" xfId="10751" xr:uid="{00000000-0005-0000-0000-0000B42A0000}"/>
    <cellStyle name="Normal 18 3 2 5" xfId="10752" xr:uid="{00000000-0005-0000-0000-0000B52A0000}"/>
    <cellStyle name="Normal 18 3 3" xfId="10753" xr:uid="{00000000-0005-0000-0000-0000B62A0000}"/>
    <cellStyle name="Normal 18 3 4" xfId="10754" xr:uid="{00000000-0005-0000-0000-0000B72A0000}"/>
    <cellStyle name="Normal 18 3 4 2" xfId="10755" xr:uid="{00000000-0005-0000-0000-0000B82A0000}"/>
    <cellStyle name="Normal 18 3 4 3" xfId="10756" xr:uid="{00000000-0005-0000-0000-0000B92A0000}"/>
    <cellStyle name="Normal 18 3 4 4" xfId="10757" xr:uid="{00000000-0005-0000-0000-0000BA2A0000}"/>
    <cellStyle name="Normal 18 3 5" xfId="10758" xr:uid="{00000000-0005-0000-0000-0000BB2A0000}"/>
    <cellStyle name="Normal 18 3 6" xfId="10759" xr:uid="{00000000-0005-0000-0000-0000BC2A0000}"/>
    <cellStyle name="Normal 18 3 7" xfId="10760" xr:uid="{00000000-0005-0000-0000-0000BD2A0000}"/>
    <cellStyle name="Normal 18 4" xfId="10761" xr:uid="{00000000-0005-0000-0000-0000BE2A0000}"/>
    <cellStyle name="Normal 18 4 2" xfId="10762" xr:uid="{00000000-0005-0000-0000-0000BF2A0000}"/>
    <cellStyle name="Normal 18 4 2 2" xfId="10763" xr:uid="{00000000-0005-0000-0000-0000C02A0000}"/>
    <cellStyle name="Normal 18 4 2 2 2" xfId="10764" xr:uid="{00000000-0005-0000-0000-0000C12A0000}"/>
    <cellStyle name="Normal 18 4 2 2 3" xfId="10765" xr:uid="{00000000-0005-0000-0000-0000C22A0000}"/>
    <cellStyle name="Normal 18 4 2 2 4" xfId="10766" xr:uid="{00000000-0005-0000-0000-0000C32A0000}"/>
    <cellStyle name="Normal 18 4 2 3" xfId="10767" xr:uid="{00000000-0005-0000-0000-0000C42A0000}"/>
    <cellStyle name="Normal 18 4 2 4" xfId="10768" xr:uid="{00000000-0005-0000-0000-0000C52A0000}"/>
    <cellStyle name="Normal 18 4 2 5" xfId="10769" xr:uid="{00000000-0005-0000-0000-0000C62A0000}"/>
    <cellStyle name="Normal 18 4 3" xfId="10770" xr:uid="{00000000-0005-0000-0000-0000C72A0000}"/>
    <cellStyle name="Normal 18 4 4" xfId="10771" xr:uid="{00000000-0005-0000-0000-0000C82A0000}"/>
    <cellStyle name="Normal 18 4 4 2" xfId="10772" xr:uid="{00000000-0005-0000-0000-0000C92A0000}"/>
    <cellStyle name="Normal 18 4 4 3" xfId="10773" xr:uid="{00000000-0005-0000-0000-0000CA2A0000}"/>
    <cellStyle name="Normal 18 4 4 4" xfId="10774" xr:uid="{00000000-0005-0000-0000-0000CB2A0000}"/>
    <cellStyle name="Normal 18 4 5" xfId="10775" xr:uid="{00000000-0005-0000-0000-0000CC2A0000}"/>
    <cellStyle name="Normal 18 4 6" xfId="10776" xr:uid="{00000000-0005-0000-0000-0000CD2A0000}"/>
    <cellStyle name="Normal 18 4 7" xfId="10777" xr:uid="{00000000-0005-0000-0000-0000CE2A0000}"/>
    <cellStyle name="Normal 18 5" xfId="10778" xr:uid="{00000000-0005-0000-0000-0000CF2A0000}"/>
    <cellStyle name="Normal 18 6" xfId="10779" xr:uid="{00000000-0005-0000-0000-0000D02A0000}"/>
    <cellStyle name="Normal 18 7" xfId="10780" xr:uid="{00000000-0005-0000-0000-0000D12A0000}"/>
    <cellStyle name="Normal 18 8" xfId="10781" xr:uid="{00000000-0005-0000-0000-0000D22A0000}"/>
    <cellStyle name="Normal 18 8 2" xfId="10782" xr:uid="{00000000-0005-0000-0000-0000D32A0000}"/>
    <cellStyle name="Normal 18 8 3" xfId="10783" xr:uid="{00000000-0005-0000-0000-0000D42A0000}"/>
    <cellStyle name="Normal 18 8 4" xfId="10784" xr:uid="{00000000-0005-0000-0000-0000D52A0000}"/>
    <cellStyle name="Normal 19" xfId="10785" xr:uid="{00000000-0005-0000-0000-0000D62A0000}"/>
    <cellStyle name="Normal 19 10" xfId="10786" xr:uid="{00000000-0005-0000-0000-0000D72A0000}"/>
    <cellStyle name="Normal 19 10 2" xfId="10787" xr:uid="{00000000-0005-0000-0000-0000D82A0000}"/>
    <cellStyle name="Normal 19 11" xfId="10788" xr:uid="{00000000-0005-0000-0000-0000D92A0000}"/>
    <cellStyle name="Normal 19 11 2" xfId="10789" xr:uid="{00000000-0005-0000-0000-0000DA2A0000}"/>
    <cellStyle name="Normal 19 12" xfId="10790" xr:uid="{00000000-0005-0000-0000-0000DB2A0000}"/>
    <cellStyle name="Normal 19 12 2" xfId="10791" xr:uid="{00000000-0005-0000-0000-0000DC2A0000}"/>
    <cellStyle name="Normal 19 13" xfId="10792" xr:uid="{00000000-0005-0000-0000-0000DD2A0000}"/>
    <cellStyle name="Normal 19 14" xfId="10793" xr:uid="{00000000-0005-0000-0000-0000DE2A0000}"/>
    <cellStyle name="Normal 19 14 2" xfId="10794" xr:uid="{00000000-0005-0000-0000-0000DF2A0000}"/>
    <cellStyle name="Normal 19 14 2 2" xfId="10795" xr:uid="{00000000-0005-0000-0000-0000E02A0000}"/>
    <cellStyle name="Normal 19 14 2 2 2" xfId="10796" xr:uid="{00000000-0005-0000-0000-0000E12A0000}"/>
    <cellStyle name="Normal 19 14 2 2 3" xfId="10797" xr:uid="{00000000-0005-0000-0000-0000E22A0000}"/>
    <cellStyle name="Normal 19 14 2 2 4" xfId="10798" xr:uid="{00000000-0005-0000-0000-0000E32A0000}"/>
    <cellStyle name="Normal 19 14 2 3" xfId="10799" xr:uid="{00000000-0005-0000-0000-0000E42A0000}"/>
    <cellStyle name="Normal 19 14 2 4" xfId="10800" xr:uid="{00000000-0005-0000-0000-0000E52A0000}"/>
    <cellStyle name="Normal 19 14 2 5" xfId="10801" xr:uid="{00000000-0005-0000-0000-0000E62A0000}"/>
    <cellStyle name="Normal 19 14 3" xfId="10802" xr:uid="{00000000-0005-0000-0000-0000E72A0000}"/>
    <cellStyle name="Normal 19 14 3 2" xfId="10803" xr:uid="{00000000-0005-0000-0000-0000E82A0000}"/>
    <cellStyle name="Normal 19 14 3 3" xfId="10804" xr:uid="{00000000-0005-0000-0000-0000E92A0000}"/>
    <cellStyle name="Normal 19 14 3 4" xfId="10805" xr:uid="{00000000-0005-0000-0000-0000EA2A0000}"/>
    <cellStyle name="Normal 19 14 4" xfId="10806" xr:uid="{00000000-0005-0000-0000-0000EB2A0000}"/>
    <cellStyle name="Normal 19 14 5" xfId="10807" xr:uid="{00000000-0005-0000-0000-0000EC2A0000}"/>
    <cellStyle name="Normal 19 14 6" xfId="10808" xr:uid="{00000000-0005-0000-0000-0000ED2A0000}"/>
    <cellStyle name="Normal 19 15" xfId="10809" xr:uid="{00000000-0005-0000-0000-0000EE2A0000}"/>
    <cellStyle name="Normal 19 15 2" xfId="10810" xr:uid="{00000000-0005-0000-0000-0000EF2A0000}"/>
    <cellStyle name="Normal 19 15 3" xfId="10811" xr:uid="{00000000-0005-0000-0000-0000F02A0000}"/>
    <cellStyle name="Normal 19 15 4" xfId="10812" xr:uid="{00000000-0005-0000-0000-0000F12A0000}"/>
    <cellStyle name="Normal 19 2" xfId="10813" xr:uid="{00000000-0005-0000-0000-0000F22A0000}"/>
    <cellStyle name="Normal 19 2 2" xfId="10814" xr:uid="{00000000-0005-0000-0000-0000F32A0000}"/>
    <cellStyle name="Normal 19 2 3" xfId="10815" xr:uid="{00000000-0005-0000-0000-0000F42A0000}"/>
    <cellStyle name="Normal 19 2 3 2" xfId="10816" xr:uid="{00000000-0005-0000-0000-0000F52A0000}"/>
    <cellStyle name="Normal 19 2 3 2 2" xfId="10817" xr:uid="{00000000-0005-0000-0000-0000F62A0000}"/>
    <cellStyle name="Normal 19 2 3 2 2 2" xfId="10818" xr:uid="{00000000-0005-0000-0000-0000F72A0000}"/>
    <cellStyle name="Normal 19 2 3 2 2 3" xfId="10819" xr:uid="{00000000-0005-0000-0000-0000F82A0000}"/>
    <cellStyle name="Normal 19 2 3 2 2 4" xfId="10820" xr:uid="{00000000-0005-0000-0000-0000F92A0000}"/>
    <cellStyle name="Normal 19 2 3 2 3" xfId="10821" xr:uid="{00000000-0005-0000-0000-0000FA2A0000}"/>
    <cellStyle name="Normal 19 2 3 2 4" xfId="10822" xr:uid="{00000000-0005-0000-0000-0000FB2A0000}"/>
    <cellStyle name="Normal 19 2 3 2 5" xfId="10823" xr:uid="{00000000-0005-0000-0000-0000FC2A0000}"/>
    <cellStyle name="Normal 19 2 3 3" xfId="10824" xr:uid="{00000000-0005-0000-0000-0000FD2A0000}"/>
    <cellStyle name="Normal 19 2 3 3 2" xfId="10825" xr:uid="{00000000-0005-0000-0000-0000FE2A0000}"/>
    <cellStyle name="Normal 19 2 3 3 3" xfId="10826" xr:uid="{00000000-0005-0000-0000-0000FF2A0000}"/>
    <cellStyle name="Normal 19 2 3 3 4" xfId="10827" xr:uid="{00000000-0005-0000-0000-0000002B0000}"/>
    <cellStyle name="Normal 19 2 3 4" xfId="10828" xr:uid="{00000000-0005-0000-0000-0000012B0000}"/>
    <cellStyle name="Normal 19 2 3 5" xfId="10829" xr:uid="{00000000-0005-0000-0000-0000022B0000}"/>
    <cellStyle name="Normal 19 2 3 6" xfId="10830" xr:uid="{00000000-0005-0000-0000-0000032B0000}"/>
    <cellStyle name="Normal 19 3" xfId="10831" xr:uid="{00000000-0005-0000-0000-0000042B0000}"/>
    <cellStyle name="Normal 19 3 2" xfId="10832" xr:uid="{00000000-0005-0000-0000-0000052B0000}"/>
    <cellStyle name="Normal 19 4" xfId="10833" xr:uid="{00000000-0005-0000-0000-0000062B0000}"/>
    <cellStyle name="Normal 19 4 2" xfId="10834" xr:uid="{00000000-0005-0000-0000-0000072B0000}"/>
    <cellStyle name="Normal 19 5" xfId="10835" xr:uid="{00000000-0005-0000-0000-0000082B0000}"/>
    <cellStyle name="Normal 19 5 2" xfId="10836" xr:uid="{00000000-0005-0000-0000-0000092B0000}"/>
    <cellStyle name="Normal 19 6" xfId="10837" xr:uid="{00000000-0005-0000-0000-00000A2B0000}"/>
    <cellStyle name="Normal 19 6 2" xfId="10838" xr:uid="{00000000-0005-0000-0000-00000B2B0000}"/>
    <cellStyle name="Normal 19 7" xfId="10839" xr:uid="{00000000-0005-0000-0000-00000C2B0000}"/>
    <cellStyle name="Normal 19 7 2" xfId="10840" xr:uid="{00000000-0005-0000-0000-00000D2B0000}"/>
    <cellStyle name="Normal 19 7 2 2" xfId="10841" xr:uid="{00000000-0005-0000-0000-00000E2B0000}"/>
    <cellStyle name="Normal 19 7 2 2 2" xfId="10842" xr:uid="{00000000-0005-0000-0000-00000F2B0000}"/>
    <cellStyle name="Normal 19 7 2 2 2 2" xfId="10843" xr:uid="{00000000-0005-0000-0000-0000102B0000}"/>
    <cellStyle name="Normal 19 7 2 2 2 3" xfId="10844" xr:uid="{00000000-0005-0000-0000-0000112B0000}"/>
    <cellStyle name="Normal 19 7 2 2 2 4" xfId="10845" xr:uid="{00000000-0005-0000-0000-0000122B0000}"/>
    <cellStyle name="Normal 19 7 2 2 3" xfId="10846" xr:uid="{00000000-0005-0000-0000-0000132B0000}"/>
    <cellStyle name="Normal 19 7 2 2 4" xfId="10847" xr:uid="{00000000-0005-0000-0000-0000142B0000}"/>
    <cellStyle name="Normal 19 7 2 2 5" xfId="10848" xr:uid="{00000000-0005-0000-0000-0000152B0000}"/>
    <cellStyle name="Normal 19 7 2 3" xfId="10849" xr:uid="{00000000-0005-0000-0000-0000162B0000}"/>
    <cellStyle name="Normal 19 7 2 4" xfId="10850" xr:uid="{00000000-0005-0000-0000-0000172B0000}"/>
    <cellStyle name="Normal 19 7 2 4 2" xfId="10851" xr:uid="{00000000-0005-0000-0000-0000182B0000}"/>
    <cellStyle name="Normal 19 7 2 4 3" xfId="10852" xr:uid="{00000000-0005-0000-0000-0000192B0000}"/>
    <cellStyle name="Normal 19 7 2 4 4" xfId="10853" xr:uid="{00000000-0005-0000-0000-00001A2B0000}"/>
    <cellStyle name="Normal 19 7 2 5" xfId="10854" xr:uid="{00000000-0005-0000-0000-00001B2B0000}"/>
    <cellStyle name="Normal 19 7 2 6" xfId="10855" xr:uid="{00000000-0005-0000-0000-00001C2B0000}"/>
    <cellStyle name="Normal 19 7 2 7" xfId="10856" xr:uid="{00000000-0005-0000-0000-00001D2B0000}"/>
    <cellStyle name="Normal 19 8" xfId="10857" xr:uid="{00000000-0005-0000-0000-00001E2B0000}"/>
    <cellStyle name="Normal 19 8 2" xfId="10858" xr:uid="{00000000-0005-0000-0000-00001F2B0000}"/>
    <cellStyle name="Normal 19 9" xfId="10859" xr:uid="{00000000-0005-0000-0000-0000202B0000}"/>
    <cellStyle name="Normal 19 9 2" xfId="10860" xr:uid="{00000000-0005-0000-0000-0000212B0000}"/>
    <cellStyle name="Normal 2" xfId="11" xr:uid="{00000000-0005-0000-0000-0000222B0000}"/>
    <cellStyle name="Normal 2 10" xfId="10861" xr:uid="{00000000-0005-0000-0000-0000232B0000}"/>
    <cellStyle name="Normal 2 10 10" xfId="10862" xr:uid="{00000000-0005-0000-0000-0000242B0000}"/>
    <cellStyle name="Normal 2 10 2" xfId="10863" xr:uid="{00000000-0005-0000-0000-0000252B0000}"/>
    <cellStyle name="Normal 2 10 2 2" xfId="4" xr:uid="{00000000-0005-0000-0000-0000262B0000}"/>
    <cellStyle name="Normal 2 10 2 3" xfId="10864" xr:uid="{00000000-0005-0000-0000-0000272B0000}"/>
    <cellStyle name="Normal 2 10 3" xfId="10865" xr:uid="{00000000-0005-0000-0000-0000282B0000}"/>
    <cellStyle name="Normal 2 10 3 2" xfId="10866" xr:uid="{00000000-0005-0000-0000-0000292B0000}"/>
    <cellStyle name="Normal 2 10 3 2 2" xfId="10867" xr:uid="{00000000-0005-0000-0000-00002A2B0000}"/>
    <cellStyle name="Normal 2 10 3 2 2 2" xfId="10868" xr:uid="{00000000-0005-0000-0000-00002B2B0000}"/>
    <cellStyle name="Normal 2 10 3 2 2 3" xfId="10869" xr:uid="{00000000-0005-0000-0000-00002C2B0000}"/>
    <cellStyle name="Normal 2 10 3 2 2 4" xfId="10870" xr:uid="{00000000-0005-0000-0000-00002D2B0000}"/>
    <cellStyle name="Normal 2 10 3 2 3" xfId="10871" xr:uid="{00000000-0005-0000-0000-00002E2B0000}"/>
    <cellStyle name="Normal 2 10 3 2 4" xfId="10872" xr:uid="{00000000-0005-0000-0000-00002F2B0000}"/>
    <cellStyle name="Normal 2 10 3 2 5" xfId="10873" xr:uid="{00000000-0005-0000-0000-0000302B0000}"/>
    <cellStyle name="Normal 2 10 3 3" xfId="10874" xr:uid="{00000000-0005-0000-0000-0000312B0000}"/>
    <cellStyle name="Normal 2 10 3 4" xfId="10875" xr:uid="{00000000-0005-0000-0000-0000322B0000}"/>
    <cellStyle name="Normal 2 10 3 4 2" xfId="10876" xr:uid="{00000000-0005-0000-0000-0000332B0000}"/>
    <cellStyle name="Normal 2 10 3 4 3" xfId="10877" xr:uid="{00000000-0005-0000-0000-0000342B0000}"/>
    <cellStyle name="Normal 2 10 3 4 4" xfId="10878" xr:uid="{00000000-0005-0000-0000-0000352B0000}"/>
    <cellStyle name="Normal 2 10 3 5" xfId="10879" xr:uid="{00000000-0005-0000-0000-0000362B0000}"/>
    <cellStyle name="Normal 2 10 3 6" xfId="10880" xr:uid="{00000000-0005-0000-0000-0000372B0000}"/>
    <cellStyle name="Normal 2 10 3 7" xfId="10881" xr:uid="{00000000-0005-0000-0000-0000382B0000}"/>
    <cellStyle name="Normal 2 10 4" xfId="10882" xr:uid="{00000000-0005-0000-0000-0000392B0000}"/>
    <cellStyle name="Normal 2 10 4 2" xfId="10883" xr:uid="{00000000-0005-0000-0000-00003A2B0000}"/>
    <cellStyle name="Normal 2 10 4 2 2" xfId="10884" xr:uid="{00000000-0005-0000-0000-00003B2B0000}"/>
    <cellStyle name="Normal 2 10 4 2 2 2" xfId="10885" xr:uid="{00000000-0005-0000-0000-00003C2B0000}"/>
    <cellStyle name="Normal 2 10 4 2 2 3" xfId="10886" xr:uid="{00000000-0005-0000-0000-00003D2B0000}"/>
    <cellStyle name="Normal 2 10 4 2 2 4" xfId="10887" xr:uid="{00000000-0005-0000-0000-00003E2B0000}"/>
    <cellStyle name="Normal 2 10 4 2 3" xfId="10888" xr:uid="{00000000-0005-0000-0000-00003F2B0000}"/>
    <cellStyle name="Normal 2 10 4 2 4" xfId="10889" xr:uid="{00000000-0005-0000-0000-0000402B0000}"/>
    <cellStyle name="Normal 2 10 4 2 5" xfId="10890" xr:uid="{00000000-0005-0000-0000-0000412B0000}"/>
    <cellStyle name="Normal 2 10 4 3" xfId="10891" xr:uid="{00000000-0005-0000-0000-0000422B0000}"/>
    <cellStyle name="Normal 2 10 4 3 2" xfId="10892" xr:uid="{00000000-0005-0000-0000-0000432B0000}"/>
    <cellStyle name="Normal 2 10 4 3 3" xfId="10893" xr:uid="{00000000-0005-0000-0000-0000442B0000}"/>
    <cellStyle name="Normal 2 10 4 3 4" xfId="10894" xr:uid="{00000000-0005-0000-0000-0000452B0000}"/>
    <cellStyle name="Normal 2 10 4 4" xfId="10895" xr:uid="{00000000-0005-0000-0000-0000462B0000}"/>
    <cellStyle name="Normal 2 10 4 5" xfId="10896" xr:uid="{00000000-0005-0000-0000-0000472B0000}"/>
    <cellStyle name="Normal 2 10 4 6" xfId="10897" xr:uid="{00000000-0005-0000-0000-0000482B0000}"/>
    <cellStyle name="Normal 2 11" xfId="10898" xr:uid="{00000000-0005-0000-0000-0000492B0000}"/>
    <cellStyle name="Normal 2 11 2" xfId="10899" xr:uid="{00000000-0005-0000-0000-00004A2B0000}"/>
    <cellStyle name="Normal 2 11 2 2" xfId="10900" xr:uid="{00000000-0005-0000-0000-00004B2B0000}"/>
    <cellStyle name="Normal 2 11 3" xfId="10901" xr:uid="{00000000-0005-0000-0000-00004C2B0000}"/>
    <cellStyle name="Normal 2 12" xfId="10902" xr:uid="{00000000-0005-0000-0000-00004D2B0000}"/>
    <cellStyle name="Normal 2 12 2" xfId="10903" xr:uid="{00000000-0005-0000-0000-00004E2B0000}"/>
    <cellStyle name="Normal 2 12 2 2" xfId="10904" xr:uid="{00000000-0005-0000-0000-00004F2B0000}"/>
    <cellStyle name="Normal 2 12 3" xfId="10905" xr:uid="{00000000-0005-0000-0000-0000502B0000}"/>
    <cellStyle name="Normal 2 13" xfId="10906" xr:uid="{00000000-0005-0000-0000-0000512B0000}"/>
    <cellStyle name="Normal 2 13 2" xfId="10907" xr:uid="{00000000-0005-0000-0000-0000522B0000}"/>
    <cellStyle name="Normal 2 13 2 2" xfId="10908" xr:uid="{00000000-0005-0000-0000-0000532B0000}"/>
    <cellStyle name="Normal 2 13 2 2 2" xfId="10909" xr:uid="{00000000-0005-0000-0000-0000542B0000}"/>
    <cellStyle name="Normal 2 13 2 2 2 2" xfId="10910" xr:uid="{00000000-0005-0000-0000-0000552B0000}"/>
    <cellStyle name="Normal 2 13 2 2 2 3" xfId="10911" xr:uid="{00000000-0005-0000-0000-0000562B0000}"/>
    <cellStyle name="Normal 2 13 2 2 2 4" xfId="10912" xr:uid="{00000000-0005-0000-0000-0000572B0000}"/>
    <cellStyle name="Normal 2 13 2 2 3" xfId="10913" xr:uid="{00000000-0005-0000-0000-0000582B0000}"/>
    <cellStyle name="Normal 2 13 2 2 4" xfId="10914" xr:uid="{00000000-0005-0000-0000-0000592B0000}"/>
    <cellStyle name="Normal 2 13 2 2 5" xfId="10915" xr:uid="{00000000-0005-0000-0000-00005A2B0000}"/>
    <cellStyle name="Normal 2 13 2 3" xfId="10916" xr:uid="{00000000-0005-0000-0000-00005B2B0000}"/>
    <cellStyle name="Normal 2 13 2 4" xfId="10917" xr:uid="{00000000-0005-0000-0000-00005C2B0000}"/>
    <cellStyle name="Normal 2 13 2 4 2" xfId="10918" xr:uid="{00000000-0005-0000-0000-00005D2B0000}"/>
    <cellStyle name="Normal 2 13 2 4 3" xfId="10919" xr:uid="{00000000-0005-0000-0000-00005E2B0000}"/>
    <cellStyle name="Normal 2 13 2 4 4" xfId="10920" xr:uid="{00000000-0005-0000-0000-00005F2B0000}"/>
    <cellStyle name="Normal 2 13 2 5" xfId="10921" xr:uid="{00000000-0005-0000-0000-0000602B0000}"/>
    <cellStyle name="Normal 2 13 2 6" xfId="10922" xr:uid="{00000000-0005-0000-0000-0000612B0000}"/>
    <cellStyle name="Normal 2 13 2 7" xfId="10923" xr:uid="{00000000-0005-0000-0000-0000622B0000}"/>
    <cellStyle name="Normal 2 14" xfId="10924" xr:uid="{00000000-0005-0000-0000-0000632B0000}"/>
    <cellStyle name="Normal 2 14 2" xfId="10925" xr:uid="{00000000-0005-0000-0000-0000642B0000}"/>
    <cellStyle name="Normal 2 15" xfId="10926" xr:uid="{00000000-0005-0000-0000-0000652B0000}"/>
    <cellStyle name="Normal 2 15 2" xfId="10927" xr:uid="{00000000-0005-0000-0000-0000662B0000}"/>
    <cellStyle name="Normal 2 16" xfId="10928" xr:uid="{00000000-0005-0000-0000-0000672B0000}"/>
    <cellStyle name="Normal 2 16 2" xfId="10929" xr:uid="{00000000-0005-0000-0000-0000682B0000}"/>
    <cellStyle name="Normal 2 17" xfId="10930" xr:uid="{00000000-0005-0000-0000-0000692B0000}"/>
    <cellStyle name="Normal 2 17 2" xfId="10931" xr:uid="{00000000-0005-0000-0000-00006A2B0000}"/>
    <cellStyle name="Normal 2 18" xfId="10932" xr:uid="{00000000-0005-0000-0000-00006B2B0000}"/>
    <cellStyle name="Normal 2 18 2" xfId="10933" xr:uid="{00000000-0005-0000-0000-00006C2B0000}"/>
    <cellStyle name="Normal 2 19" xfId="10934" xr:uid="{00000000-0005-0000-0000-00006D2B0000}"/>
    <cellStyle name="Normal 2 19 2" xfId="10935" xr:uid="{00000000-0005-0000-0000-00006E2B0000}"/>
    <cellStyle name="Normal 2 2" xfId="5" xr:uid="{00000000-0005-0000-0000-00006F2B0000}"/>
    <cellStyle name="Normal 2 2 10" xfId="10936" xr:uid="{00000000-0005-0000-0000-0000702B0000}"/>
    <cellStyle name="Normal 2 2 10 2" xfId="10937" xr:uid="{00000000-0005-0000-0000-0000712B0000}"/>
    <cellStyle name="Normal 2 2 10 2 2" xfId="10938" xr:uid="{00000000-0005-0000-0000-0000722B0000}"/>
    <cellStyle name="Normal 2 2 10 2 3" xfId="10939" xr:uid="{00000000-0005-0000-0000-0000732B0000}"/>
    <cellStyle name="Normal 2 2 10 2 3 2" xfId="10940" xr:uid="{00000000-0005-0000-0000-0000742B0000}"/>
    <cellStyle name="Normal 2 2 10 2 3 3" xfId="10941" xr:uid="{00000000-0005-0000-0000-0000752B0000}"/>
    <cellStyle name="Normal 2 2 10 2 3 4" xfId="10942" xr:uid="{00000000-0005-0000-0000-0000762B0000}"/>
    <cellStyle name="Normal 2 2 10 2 4" xfId="10943" xr:uid="{00000000-0005-0000-0000-0000772B0000}"/>
    <cellStyle name="Normal 2 2 10 2 5" xfId="10944" xr:uid="{00000000-0005-0000-0000-0000782B0000}"/>
    <cellStyle name="Normal 2 2 10 2 6" xfId="10945" xr:uid="{00000000-0005-0000-0000-0000792B0000}"/>
    <cellStyle name="Normal 2 2 10 3" xfId="10946" xr:uid="{00000000-0005-0000-0000-00007A2B0000}"/>
    <cellStyle name="Normal 2 2 10 3 2" xfId="10947" xr:uid="{00000000-0005-0000-0000-00007B2B0000}"/>
    <cellStyle name="Normal 2 2 10 3 3" xfId="10948" xr:uid="{00000000-0005-0000-0000-00007C2B0000}"/>
    <cellStyle name="Normal 2 2 10 3 4" xfId="10949" xr:uid="{00000000-0005-0000-0000-00007D2B0000}"/>
    <cellStyle name="Normal 2 2 10 4" xfId="10950" xr:uid="{00000000-0005-0000-0000-00007E2B0000}"/>
    <cellStyle name="Normal 2 2 10 5" xfId="10951" xr:uid="{00000000-0005-0000-0000-00007F2B0000}"/>
    <cellStyle name="Normal 2 2 10 6" xfId="10952" xr:uid="{00000000-0005-0000-0000-0000802B0000}"/>
    <cellStyle name="Normal 2 2 100" xfId="10953" xr:uid="{00000000-0005-0000-0000-0000812B0000}"/>
    <cellStyle name="Normal 2 2 101" xfId="10954" xr:uid="{00000000-0005-0000-0000-0000822B0000}"/>
    <cellStyle name="Normal 2 2 102" xfId="10955" xr:uid="{00000000-0005-0000-0000-0000832B0000}"/>
    <cellStyle name="Normal 2 2 103" xfId="10956" xr:uid="{00000000-0005-0000-0000-0000842B0000}"/>
    <cellStyle name="Normal 2 2 104" xfId="10957" xr:uid="{00000000-0005-0000-0000-0000852B0000}"/>
    <cellStyle name="Normal 2 2 105" xfId="10958" xr:uid="{00000000-0005-0000-0000-0000862B0000}"/>
    <cellStyle name="Normal 2 2 106" xfId="10959" xr:uid="{00000000-0005-0000-0000-0000872B0000}"/>
    <cellStyle name="Normal 2 2 107" xfId="10960" xr:uid="{00000000-0005-0000-0000-0000882B0000}"/>
    <cellStyle name="Normal 2 2 11" xfId="10961" xr:uid="{00000000-0005-0000-0000-0000892B0000}"/>
    <cellStyle name="Normal 2 2 11 2" xfId="10962" xr:uid="{00000000-0005-0000-0000-00008A2B0000}"/>
    <cellStyle name="Normal 2 2 11 2 2" xfId="10963" xr:uid="{00000000-0005-0000-0000-00008B2B0000}"/>
    <cellStyle name="Normal 2 2 11 2 3" xfId="10964" xr:uid="{00000000-0005-0000-0000-00008C2B0000}"/>
    <cellStyle name="Normal 2 2 11 2 3 2" xfId="10965" xr:uid="{00000000-0005-0000-0000-00008D2B0000}"/>
    <cellStyle name="Normal 2 2 11 2 3 3" xfId="10966" xr:uid="{00000000-0005-0000-0000-00008E2B0000}"/>
    <cellStyle name="Normal 2 2 11 2 3 4" xfId="10967" xr:uid="{00000000-0005-0000-0000-00008F2B0000}"/>
    <cellStyle name="Normal 2 2 11 2 4" xfId="10968" xr:uid="{00000000-0005-0000-0000-0000902B0000}"/>
    <cellStyle name="Normal 2 2 11 2 5" xfId="10969" xr:uid="{00000000-0005-0000-0000-0000912B0000}"/>
    <cellStyle name="Normal 2 2 11 2 6" xfId="10970" xr:uid="{00000000-0005-0000-0000-0000922B0000}"/>
    <cellStyle name="Normal 2 2 11 3" xfId="10971" xr:uid="{00000000-0005-0000-0000-0000932B0000}"/>
    <cellStyle name="Normal 2 2 11 3 2" xfId="10972" xr:uid="{00000000-0005-0000-0000-0000942B0000}"/>
    <cellStyle name="Normal 2 2 11 3 3" xfId="10973" xr:uid="{00000000-0005-0000-0000-0000952B0000}"/>
    <cellStyle name="Normal 2 2 11 3 4" xfId="10974" xr:uid="{00000000-0005-0000-0000-0000962B0000}"/>
    <cellStyle name="Normal 2 2 11 4" xfId="10975" xr:uid="{00000000-0005-0000-0000-0000972B0000}"/>
    <cellStyle name="Normal 2 2 11 5" xfId="10976" xr:uid="{00000000-0005-0000-0000-0000982B0000}"/>
    <cellStyle name="Normal 2 2 11 6" xfId="10977" xr:uid="{00000000-0005-0000-0000-0000992B0000}"/>
    <cellStyle name="Normal 2 2 12" xfId="10978" xr:uid="{00000000-0005-0000-0000-00009A2B0000}"/>
    <cellStyle name="Normal 2 2 12 2" xfId="10979" xr:uid="{00000000-0005-0000-0000-00009B2B0000}"/>
    <cellStyle name="Normal 2 2 13" xfId="10980" xr:uid="{00000000-0005-0000-0000-00009C2B0000}"/>
    <cellStyle name="Normal 2 2 13 2" xfId="10981" xr:uid="{00000000-0005-0000-0000-00009D2B0000}"/>
    <cellStyle name="Normal 2 2 13 2 2" xfId="10982" xr:uid="{00000000-0005-0000-0000-00009E2B0000}"/>
    <cellStyle name="Normal 2 2 13 2 3" xfId="10983" xr:uid="{00000000-0005-0000-0000-00009F2B0000}"/>
    <cellStyle name="Normal 2 2 13 2 3 2" xfId="10984" xr:uid="{00000000-0005-0000-0000-0000A02B0000}"/>
    <cellStyle name="Normal 2 2 13 2 3 3" xfId="10985" xr:uid="{00000000-0005-0000-0000-0000A12B0000}"/>
    <cellStyle name="Normal 2 2 13 2 3 4" xfId="10986" xr:uid="{00000000-0005-0000-0000-0000A22B0000}"/>
    <cellStyle name="Normal 2 2 13 2 4" xfId="10987" xr:uid="{00000000-0005-0000-0000-0000A32B0000}"/>
    <cellStyle name="Normal 2 2 13 2 5" xfId="10988" xr:uid="{00000000-0005-0000-0000-0000A42B0000}"/>
    <cellStyle name="Normal 2 2 13 2 6" xfId="10989" xr:uid="{00000000-0005-0000-0000-0000A52B0000}"/>
    <cellStyle name="Normal 2 2 13 3" xfId="10990" xr:uid="{00000000-0005-0000-0000-0000A62B0000}"/>
    <cellStyle name="Normal 2 2 13 3 2" xfId="10991" xr:uid="{00000000-0005-0000-0000-0000A72B0000}"/>
    <cellStyle name="Normal 2 2 13 3 3" xfId="10992" xr:uid="{00000000-0005-0000-0000-0000A82B0000}"/>
    <cellStyle name="Normal 2 2 13 3 4" xfId="10993" xr:uid="{00000000-0005-0000-0000-0000A92B0000}"/>
    <cellStyle name="Normal 2 2 13 4" xfId="10994" xr:uid="{00000000-0005-0000-0000-0000AA2B0000}"/>
    <cellStyle name="Normal 2 2 13 5" xfId="10995" xr:uid="{00000000-0005-0000-0000-0000AB2B0000}"/>
    <cellStyle name="Normal 2 2 13 6" xfId="10996" xr:uid="{00000000-0005-0000-0000-0000AC2B0000}"/>
    <cellStyle name="Normal 2 2 14" xfId="10997" xr:uid="{00000000-0005-0000-0000-0000AD2B0000}"/>
    <cellStyle name="Normal 2 2 14 2" xfId="10998" xr:uid="{00000000-0005-0000-0000-0000AE2B0000}"/>
    <cellStyle name="Normal 2 2 14 2 2" xfId="10999" xr:uid="{00000000-0005-0000-0000-0000AF2B0000}"/>
    <cellStyle name="Normal 2 2 14 2 3" xfId="11000" xr:uid="{00000000-0005-0000-0000-0000B02B0000}"/>
    <cellStyle name="Normal 2 2 14 2 3 2" xfId="11001" xr:uid="{00000000-0005-0000-0000-0000B12B0000}"/>
    <cellStyle name="Normal 2 2 14 2 3 3" xfId="11002" xr:uid="{00000000-0005-0000-0000-0000B22B0000}"/>
    <cellStyle name="Normal 2 2 14 2 3 4" xfId="11003" xr:uid="{00000000-0005-0000-0000-0000B32B0000}"/>
    <cellStyle name="Normal 2 2 14 2 4" xfId="11004" xr:uid="{00000000-0005-0000-0000-0000B42B0000}"/>
    <cellStyle name="Normal 2 2 14 2 5" xfId="11005" xr:uid="{00000000-0005-0000-0000-0000B52B0000}"/>
    <cellStyle name="Normal 2 2 14 2 6" xfId="11006" xr:uid="{00000000-0005-0000-0000-0000B62B0000}"/>
    <cellStyle name="Normal 2 2 14 3" xfId="11007" xr:uid="{00000000-0005-0000-0000-0000B72B0000}"/>
    <cellStyle name="Normal 2 2 14 3 2" xfId="11008" xr:uid="{00000000-0005-0000-0000-0000B82B0000}"/>
    <cellStyle name="Normal 2 2 14 3 3" xfId="11009" xr:uid="{00000000-0005-0000-0000-0000B92B0000}"/>
    <cellStyle name="Normal 2 2 14 3 4" xfId="11010" xr:uid="{00000000-0005-0000-0000-0000BA2B0000}"/>
    <cellStyle name="Normal 2 2 14 4" xfId="11011" xr:uid="{00000000-0005-0000-0000-0000BB2B0000}"/>
    <cellStyle name="Normal 2 2 14 5" xfId="11012" xr:uid="{00000000-0005-0000-0000-0000BC2B0000}"/>
    <cellStyle name="Normal 2 2 14 6" xfId="11013" xr:uid="{00000000-0005-0000-0000-0000BD2B0000}"/>
    <cellStyle name="Normal 2 2 15" xfId="11014" xr:uid="{00000000-0005-0000-0000-0000BE2B0000}"/>
    <cellStyle name="Normal 2 2 15 2" xfId="11015" xr:uid="{00000000-0005-0000-0000-0000BF2B0000}"/>
    <cellStyle name="Normal 2 2 15 2 2" xfId="11016" xr:uid="{00000000-0005-0000-0000-0000C02B0000}"/>
    <cellStyle name="Normal 2 2 15 2 3" xfId="11017" xr:uid="{00000000-0005-0000-0000-0000C12B0000}"/>
    <cellStyle name="Normal 2 2 15 2 3 2" xfId="11018" xr:uid="{00000000-0005-0000-0000-0000C22B0000}"/>
    <cellStyle name="Normal 2 2 15 2 3 3" xfId="11019" xr:uid="{00000000-0005-0000-0000-0000C32B0000}"/>
    <cellStyle name="Normal 2 2 15 2 3 4" xfId="11020" xr:uid="{00000000-0005-0000-0000-0000C42B0000}"/>
    <cellStyle name="Normal 2 2 15 2 4" xfId="11021" xr:uid="{00000000-0005-0000-0000-0000C52B0000}"/>
    <cellStyle name="Normal 2 2 15 2 5" xfId="11022" xr:uid="{00000000-0005-0000-0000-0000C62B0000}"/>
    <cellStyle name="Normal 2 2 15 2 6" xfId="11023" xr:uid="{00000000-0005-0000-0000-0000C72B0000}"/>
    <cellStyle name="Normal 2 2 15 3" xfId="11024" xr:uid="{00000000-0005-0000-0000-0000C82B0000}"/>
    <cellStyle name="Normal 2 2 15 3 2" xfId="11025" xr:uid="{00000000-0005-0000-0000-0000C92B0000}"/>
    <cellStyle name="Normal 2 2 15 3 3" xfId="11026" xr:uid="{00000000-0005-0000-0000-0000CA2B0000}"/>
    <cellStyle name="Normal 2 2 15 3 4" xfId="11027" xr:uid="{00000000-0005-0000-0000-0000CB2B0000}"/>
    <cellStyle name="Normal 2 2 15 4" xfId="11028" xr:uid="{00000000-0005-0000-0000-0000CC2B0000}"/>
    <cellStyle name="Normal 2 2 15 5" xfId="11029" xr:uid="{00000000-0005-0000-0000-0000CD2B0000}"/>
    <cellStyle name="Normal 2 2 15 6" xfId="11030" xr:uid="{00000000-0005-0000-0000-0000CE2B0000}"/>
    <cellStyle name="Normal 2 2 16" xfId="11031" xr:uid="{00000000-0005-0000-0000-0000CF2B0000}"/>
    <cellStyle name="Normal 2 2 16 2" xfId="11032" xr:uid="{00000000-0005-0000-0000-0000D02B0000}"/>
    <cellStyle name="Normal 2 2 17" xfId="11033" xr:uid="{00000000-0005-0000-0000-0000D12B0000}"/>
    <cellStyle name="Normal 2 2 17 2" xfId="11034" xr:uid="{00000000-0005-0000-0000-0000D22B0000}"/>
    <cellStyle name="Normal 2 2 17 2 2" xfId="11035" xr:uid="{00000000-0005-0000-0000-0000D32B0000}"/>
    <cellStyle name="Normal 2 2 17 2 3" xfId="11036" xr:uid="{00000000-0005-0000-0000-0000D42B0000}"/>
    <cellStyle name="Normal 2 2 17 2 3 2" xfId="11037" xr:uid="{00000000-0005-0000-0000-0000D52B0000}"/>
    <cellStyle name="Normal 2 2 17 2 3 3" xfId="11038" xr:uid="{00000000-0005-0000-0000-0000D62B0000}"/>
    <cellStyle name="Normal 2 2 17 2 3 4" xfId="11039" xr:uid="{00000000-0005-0000-0000-0000D72B0000}"/>
    <cellStyle name="Normal 2 2 17 2 4" xfId="11040" xr:uid="{00000000-0005-0000-0000-0000D82B0000}"/>
    <cellStyle name="Normal 2 2 17 2 5" xfId="11041" xr:uid="{00000000-0005-0000-0000-0000D92B0000}"/>
    <cellStyle name="Normal 2 2 17 2 6" xfId="11042" xr:uid="{00000000-0005-0000-0000-0000DA2B0000}"/>
    <cellStyle name="Normal 2 2 17 3" xfId="11043" xr:uid="{00000000-0005-0000-0000-0000DB2B0000}"/>
    <cellStyle name="Normal 2 2 17 3 2" xfId="11044" xr:uid="{00000000-0005-0000-0000-0000DC2B0000}"/>
    <cellStyle name="Normal 2 2 17 3 3" xfId="11045" xr:uid="{00000000-0005-0000-0000-0000DD2B0000}"/>
    <cellStyle name="Normal 2 2 17 3 4" xfId="11046" xr:uid="{00000000-0005-0000-0000-0000DE2B0000}"/>
    <cellStyle name="Normal 2 2 17 4" xfId="11047" xr:uid="{00000000-0005-0000-0000-0000DF2B0000}"/>
    <cellStyle name="Normal 2 2 17 5" xfId="11048" xr:uid="{00000000-0005-0000-0000-0000E02B0000}"/>
    <cellStyle name="Normal 2 2 17 6" xfId="11049" xr:uid="{00000000-0005-0000-0000-0000E12B0000}"/>
    <cellStyle name="Normal 2 2 18" xfId="11050" xr:uid="{00000000-0005-0000-0000-0000E22B0000}"/>
    <cellStyle name="Normal 2 2 18 2" xfId="11051" xr:uid="{00000000-0005-0000-0000-0000E32B0000}"/>
    <cellStyle name="Normal 2 2 18 2 2" xfId="11052" xr:uid="{00000000-0005-0000-0000-0000E42B0000}"/>
    <cellStyle name="Normal 2 2 18 2 3" xfId="11053" xr:uid="{00000000-0005-0000-0000-0000E52B0000}"/>
    <cellStyle name="Normal 2 2 18 2 3 2" xfId="11054" xr:uid="{00000000-0005-0000-0000-0000E62B0000}"/>
    <cellStyle name="Normal 2 2 18 2 3 3" xfId="11055" xr:uid="{00000000-0005-0000-0000-0000E72B0000}"/>
    <cellStyle name="Normal 2 2 18 2 3 4" xfId="11056" xr:uid="{00000000-0005-0000-0000-0000E82B0000}"/>
    <cellStyle name="Normal 2 2 18 2 4" xfId="11057" xr:uid="{00000000-0005-0000-0000-0000E92B0000}"/>
    <cellStyle name="Normal 2 2 18 2 5" xfId="11058" xr:uid="{00000000-0005-0000-0000-0000EA2B0000}"/>
    <cellStyle name="Normal 2 2 18 2 6" xfId="11059" xr:uid="{00000000-0005-0000-0000-0000EB2B0000}"/>
    <cellStyle name="Normal 2 2 18 3" xfId="11060" xr:uid="{00000000-0005-0000-0000-0000EC2B0000}"/>
    <cellStyle name="Normal 2 2 18 3 2" xfId="11061" xr:uid="{00000000-0005-0000-0000-0000ED2B0000}"/>
    <cellStyle name="Normal 2 2 18 3 3" xfId="11062" xr:uid="{00000000-0005-0000-0000-0000EE2B0000}"/>
    <cellStyle name="Normal 2 2 18 3 4" xfId="11063" xr:uid="{00000000-0005-0000-0000-0000EF2B0000}"/>
    <cellStyle name="Normal 2 2 18 4" xfId="11064" xr:uid="{00000000-0005-0000-0000-0000F02B0000}"/>
    <cellStyle name="Normal 2 2 18 5" xfId="11065" xr:uid="{00000000-0005-0000-0000-0000F12B0000}"/>
    <cellStyle name="Normal 2 2 18 6" xfId="11066" xr:uid="{00000000-0005-0000-0000-0000F22B0000}"/>
    <cellStyle name="Normal 2 2 19" xfId="11067" xr:uid="{00000000-0005-0000-0000-0000F32B0000}"/>
    <cellStyle name="Normal 2 2 19 2" xfId="11068" xr:uid="{00000000-0005-0000-0000-0000F42B0000}"/>
    <cellStyle name="Normal 2 2 19 2 2" xfId="11069" xr:uid="{00000000-0005-0000-0000-0000F52B0000}"/>
    <cellStyle name="Normal 2 2 19 2 3" xfId="11070" xr:uid="{00000000-0005-0000-0000-0000F62B0000}"/>
    <cellStyle name="Normal 2 2 19 2 3 2" xfId="11071" xr:uid="{00000000-0005-0000-0000-0000F72B0000}"/>
    <cellStyle name="Normal 2 2 19 2 3 3" xfId="11072" xr:uid="{00000000-0005-0000-0000-0000F82B0000}"/>
    <cellStyle name="Normal 2 2 19 2 3 4" xfId="11073" xr:uid="{00000000-0005-0000-0000-0000F92B0000}"/>
    <cellStyle name="Normal 2 2 19 2 4" xfId="11074" xr:uid="{00000000-0005-0000-0000-0000FA2B0000}"/>
    <cellStyle name="Normal 2 2 19 2 5" xfId="11075" xr:uid="{00000000-0005-0000-0000-0000FB2B0000}"/>
    <cellStyle name="Normal 2 2 19 2 6" xfId="11076" xr:uid="{00000000-0005-0000-0000-0000FC2B0000}"/>
    <cellStyle name="Normal 2 2 19 3" xfId="11077" xr:uid="{00000000-0005-0000-0000-0000FD2B0000}"/>
    <cellStyle name="Normal 2 2 19 3 2" xfId="11078" xr:uid="{00000000-0005-0000-0000-0000FE2B0000}"/>
    <cellStyle name="Normal 2 2 19 3 3" xfId="11079" xr:uid="{00000000-0005-0000-0000-0000FF2B0000}"/>
    <cellStyle name="Normal 2 2 19 3 4" xfId="11080" xr:uid="{00000000-0005-0000-0000-0000002C0000}"/>
    <cellStyle name="Normal 2 2 19 4" xfId="11081" xr:uid="{00000000-0005-0000-0000-0000012C0000}"/>
    <cellStyle name="Normal 2 2 19 5" xfId="11082" xr:uid="{00000000-0005-0000-0000-0000022C0000}"/>
    <cellStyle name="Normal 2 2 19 6" xfId="11083" xr:uid="{00000000-0005-0000-0000-0000032C0000}"/>
    <cellStyle name="Normal 2 2 2" xfId="11084" xr:uid="{00000000-0005-0000-0000-0000042C0000}"/>
    <cellStyle name="Normal 2 2 2 10" xfId="11085" xr:uid="{00000000-0005-0000-0000-0000052C0000}"/>
    <cellStyle name="Normal 2 2 2 11" xfId="11086" xr:uid="{00000000-0005-0000-0000-0000062C0000}"/>
    <cellStyle name="Normal 2 2 2 12" xfId="11087" xr:uid="{00000000-0005-0000-0000-0000072C0000}"/>
    <cellStyle name="Normal 2 2 2 13" xfId="11088" xr:uid="{00000000-0005-0000-0000-0000082C0000}"/>
    <cellStyle name="Normal 2 2 2 14" xfId="11089" xr:uid="{00000000-0005-0000-0000-0000092C0000}"/>
    <cellStyle name="Normal 2 2 2 15" xfId="11090" xr:uid="{00000000-0005-0000-0000-00000A2C0000}"/>
    <cellStyle name="Normal 2 2 2 16" xfId="11091" xr:uid="{00000000-0005-0000-0000-00000B2C0000}"/>
    <cellStyle name="Normal 2 2 2 17" xfId="11092" xr:uid="{00000000-0005-0000-0000-00000C2C0000}"/>
    <cellStyle name="Normal 2 2 2 18" xfId="11093" xr:uid="{00000000-0005-0000-0000-00000D2C0000}"/>
    <cellStyle name="Normal 2 2 2 18 2" xfId="11094" xr:uid="{00000000-0005-0000-0000-00000E2C0000}"/>
    <cellStyle name="Normal 2 2 2 18 2 2" xfId="11095" xr:uid="{00000000-0005-0000-0000-00000F2C0000}"/>
    <cellStyle name="Normal 2 2 2 18 2 2 2" xfId="11096" xr:uid="{00000000-0005-0000-0000-0000102C0000}"/>
    <cellStyle name="Normal 2 2 2 18 2 2 3" xfId="11097" xr:uid="{00000000-0005-0000-0000-0000112C0000}"/>
    <cellStyle name="Normal 2 2 2 18 2 2 4" xfId="11098" xr:uid="{00000000-0005-0000-0000-0000122C0000}"/>
    <cellStyle name="Normal 2 2 2 18 2 3" xfId="11099" xr:uid="{00000000-0005-0000-0000-0000132C0000}"/>
    <cellStyle name="Normal 2 2 2 18 2 4" xfId="11100" xr:uid="{00000000-0005-0000-0000-0000142C0000}"/>
    <cellStyle name="Normal 2 2 2 18 2 5" xfId="11101" xr:uid="{00000000-0005-0000-0000-0000152C0000}"/>
    <cellStyle name="Normal 2 2 2 18 3" xfId="11102" xr:uid="{00000000-0005-0000-0000-0000162C0000}"/>
    <cellStyle name="Normal 2 2 2 18 4" xfId="11103" xr:uid="{00000000-0005-0000-0000-0000172C0000}"/>
    <cellStyle name="Normal 2 2 2 18 4 2" xfId="11104" xr:uid="{00000000-0005-0000-0000-0000182C0000}"/>
    <cellStyle name="Normal 2 2 2 18 4 3" xfId="11105" xr:uid="{00000000-0005-0000-0000-0000192C0000}"/>
    <cellStyle name="Normal 2 2 2 18 4 4" xfId="11106" xr:uid="{00000000-0005-0000-0000-00001A2C0000}"/>
    <cellStyle name="Normal 2 2 2 18 5" xfId="11107" xr:uid="{00000000-0005-0000-0000-00001B2C0000}"/>
    <cellStyle name="Normal 2 2 2 18 6" xfId="11108" xr:uid="{00000000-0005-0000-0000-00001C2C0000}"/>
    <cellStyle name="Normal 2 2 2 18 7" xfId="11109" xr:uid="{00000000-0005-0000-0000-00001D2C0000}"/>
    <cellStyle name="Normal 2 2 2 19" xfId="11110" xr:uid="{00000000-0005-0000-0000-00001E2C0000}"/>
    <cellStyle name="Normal 2 2 2 19 2" xfId="11111" xr:uid="{00000000-0005-0000-0000-00001F2C0000}"/>
    <cellStyle name="Normal 2 2 2 2" xfId="11112" xr:uid="{00000000-0005-0000-0000-0000202C0000}"/>
    <cellStyle name="Normal 2 2 2 2 2" xfId="11113" xr:uid="{00000000-0005-0000-0000-0000212C0000}"/>
    <cellStyle name="Normal 2 2 2 2 3" xfId="11114" xr:uid="{00000000-0005-0000-0000-0000222C0000}"/>
    <cellStyle name="Normal 2 2 2 2 3 2" xfId="11115" xr:uid="{00000000-0005-0000-0000-0000232C0000}"/>
    <cellStyle name="Normal 2 2 2 2 3 2 2" xfId="11116" xr:uid="{00000000-0005-0000-0000-0000242C0000}"/>
    <cellStyle name="Normal 2 2 2 2 3 2 2 2" xfId="11117" xr:uid="{00000000-0005-0000-0000-0000252C0000}"/>
    <cellStyle name="Normal 2 2 2 2 3 2 2 3" xfId="11118" xr:uid="{00000000-0005-0000-0000-0000262C0000}"/>
    <cellStyle name="Normal 2 2 2 2 3 2 2 4" xfId="11119" xr:uid="{00000000-0005-0000-0000-0000272C0000}"/>
    <cellStyle name="Normal 2 2 2 2 3 2 3" xfId="11120" xr:uid="{00000000-0005-0000-0000-0000282C0000}"/>
    <cellStyle name="Normal 2 2 2 2 3 2 4" xfId="11121" xr:uid="{00000000-0005-0000-0000-0000292C0000}"/>
    <cellStyle name="Normal 2 2 2 2 3 2 5" xfId="11122" xr:uid="{00000000-0005-0000-0000-00002A2C0000}"/>
    <cellStyle name="Normal 2 2 2 2 3 3" xfId="11123" xr:uid="{00000000-0005-0000-0000-00002B2C0000}"/>
    <cellStyle name="Normal 2 2 2 2 3 3 2" xfId="11124" xr:uid="{00000000-0005-0000-0000-00002C2C0000}"/>
    <cellStyle name="Normal 2 2 2 2 3 3 3" xfId="11125" xr:uid="{00000000-0005-0000-0000-00002D2C0000}"/>
    <cellStyle name="Normal 2 2 2 2 3 3 4" xfId="11126" xr:uid="{00000000-0005-0000-0000-00002E2C0000}"/>
    <cellStyle name="Normal 2 2 2 2 3 4" xfId="11127" xr:uid="{00000000-0005-0000-0000-00002F2C0000}"/>
    <cellStyle name="Normal 2 2 2 2 3 5" xfId="11128" xr:uid="{00000000-0005-0000-0000-0000302C0000}"/>
    <cellStyle name="Normal 2 2 2 2 3 6" xfId="11129" xr:uid="{00000000-0005-0000-0000-0000312C0000}"/>
    <cellStyle name="Normal 2 2 2 2 4" xfId="11130" xr:uid="{00000000-0005-0000-0000-0000322C0000}"/>
    <cellStyle name="Normal 2 2 2 2 4 2" xfId="11131" xr:uid="{00000000-0005-0000-0000-0000332C0000}"/>
    <cellStyle name="Normal 2 2 2 2 4 2 2" xfId="11132" xr:uid="{00000000-0005-0000-0000-0000342C0000}"/>
    <cellStyle name="Normal 2 2 2 2 4 2 3" xfId="11133" xr:uid="{00000000-0005-0000-0000-0000352C0000}"/>
    <cellStyle name="Normal 2 2 2 2 4 2 4" xfId="11134" xr:uid="{00000000-0005-0000-0000-0000362C0000}"/>
    <cellStyle name="Normal 2 2 2 2 5" xfId="11135" xr:uid="{00000000-0005-0000-0000-0000372C0000}"/>
    <cellStyle name="Normal 2 2 2 2 5 2" xfId="11136" xr:uid="{00000000-0005-0000-0000-0000382C0000}"/>
    <cellStyle name="Normal 2 2 2 2 5 2 2" xfId="11137" xr:uid="{00000000-0005-0000-0000-0000392C0000}"/>
    <cellStyle name="Normal 2 2 2 2 5 2 2 2" xfId="11138" xr:uid="{00000000-0005-0000-0000-00003A2C0000}"/>
    <cellStyle name="Normal 2 2 2 2 5 2 2 3" xfId="11139" xr:uid="{00000000-0005-0000-0000-00003B2C0000}"/>
    <cellStyle name="Normal 2 2 2 2 5 2 2 4" xfId="11140" xr:uid="{00000000-0005-0000-0000-00003C2C0000}"/>
    <cellStyle name="Normal 2 2 2 2 5 2 3" xfId="11141" xr:uid="{00000000-0005-0000-0000-00003D2C0000}"/>
    <cellStyle name="Normal 2 2 2 2 5 2 4" xfId="11142" xr:uid="{00000000-0005-0000-0000-00003E2C0000}"/>
    <cellStyle name="Normal 2 2 2 2 5 2 5" xfId="11143" xr:uid="{00000000-0005-0000-0000-00003F2C0000}"/>
    <cellStyle name="Normal 2 2 2 2 5 3" xfId="11144" xr:uid="{00000000-0005-0000-0000-0000402C0000}"/>
    <cellStyle name="Normal 2 2 2 2 5 3 2" xfId="11145" xr:uid="{00000000-0005-0000-0000-0000412C0000}"/>
    <cellStyle name="Normal 2 2 2 2 5 3 3" xfId="11146" xr:uid="{00000000-0005-0000-0000-0000422C0000}"/>
    <cellStyle name="Normal 2 2 2 2 5 3 4" xfId="11147" xr:uid="{00000000-0005-0000-0000-0000432C0000}"/>
    <cellStyle name="Normal 2 2 2 2 5 4" xfId="11148" xr:uid="{00000000-0005-0000-0000-0000442C0000}"/>
    <cellStyle name="Normal 2 2 2 2 5 5" xfId="11149" xr:uid="{00000000-0005-0000-0000-0000452C0000}"/>
    <cellStyle name="Normal 2 2 2 2 5 6" xfId="11150" xr:uid="{00000000-0005-0000-0000-0000462C0000}"/>
    <cellStyle name="Normal 2 2 2 2 6" xfId="11151" xr:uid="{00000000-0005-0000-0000-0000472C0000}"/>
    <cellStyle name="Normal 2 2 2 2 6 2" xfId="11152" xr:uid="{00000000-0005-0000-0000-0000482C0000}"/>
    <cellStyle name="Normal 2 2 2 2 6 2 2" xfId="11153" xr:uid="{00000000-0005-0000-0000-0000492C0000}"/>
    <cellStyle name="Normal 2 2 2 2 6 2 3" xfId="11154" xr:uid="{00000000-0005-0000-0000-00004A2C0000}"/>
    <cellStyle name="Normal 2 2 2 2 6 2 4" xfId="11155" xr:uid="{00000000-0005-0000-0000-00004B2C0000}"/>
    <cellStyle name="Normal 2 2 2 2 7" xfId="11156" xr:uid="{00000000-0005-0000-0000-00004C2C0000}"/>
    <cellStyle name="Normal 2 2 2 20" xfId="11157" xr:uid="{00000000-0005-0000-0000-00004D2C0000}"/>
    <cellStyle name="Normal 2 2 2 20 2" xfId="11158" xr:uid="{00000000-0005-0000-0000-00004E2C0000}"/>
    <cellStyle name="Normal 2 2 2 20 2 2" xfId="11159" xr:uid="{00000000-0005-0000-0000-00004F2C0000}"/>
    <cellStyle name="Normal 2 2 2 20 2 2 2" xfId="11160" xr:uid="{00000000-0005-0000-0000-0000502C0000}"/>
    <cellStyle name="Normal 2 2 2 20 2 2 3" xfId="11161" xr:uid="{00000000-0005-0000-0000-0000512C0000}"/>
    <cellStyle name="Normal 2 2 2 20 2 2 4" xfId="11162" xr:uid="{00000000-0005-0000-0000-0000522C0000}"/>
    <cellStyle name="Normal 2 2 2 20 2 3" xfId="11163" xr:uid="{00000000-0005-0000-0000-0000532C0000}"/>
    <cellStyle name="Normal 2 2 2 20 2 4" xfId="11164" xr:uid="{00000000-0005-0000-0000-0000542C0000}"/>
    <cellStyle name="Normal 2 2 2 20 2 5" xfId="11165" xr:uid="{00000000-0005-0000-0000-0000552C0000}"/>
    <cellStyle name="Normal 2 2 2 20 3" xfId="11166" xr:uid="{00000000-0005-0000-0000-0000562C0000}"/>
    <cellStyle name="Normal 2 2 2 20 4" xfId="11167" xr:uid="{00000000-0005-0000-0000-0000572C0000}"/>
    <cellStyle name="Normal 2 2 2 20 4 2" xfId="11168" xr:uid="{00000000-0005-0000-0000-0000582C0000}"/>
    <cellStyle name="Normal 2 2 2 20 4 3" xfId="11169" xr:uid="{00000000-0005-0000-0000-0000592C0000}"/>
    <cellStyle name="Normal 2 2 2 20 4 4" xfId="11170" xr:uid="{00000000-0005-0000-0000-00005A2C0000}"/>
    <cellStyle name="Normal 2 2 2 20 5" xfId="11171" xr:uid="{00000000-0005-0000-0000-00005B2C0000}"/>
    <cellStyle name="Normal 2 2 2 20 6" xfId="11172" xr:uid="{00000000-0005-0000-0000-00005C2C0000}"/>
    <cellStyle name="Normal 2 2 2 20 7" xfId="11173" xr:uid="{00000000-0005-0000-0000-00005D2C0000}"/>
    <cellStyle name="Normal 2 2 2 21" xfId="11174" xr:uid="{00000000-0005-0000-0000-00005E2C0000}"/>
    <cellStyle name="Normal 2 2 2 21 2" xfId="11175" xr:uid="{00000000-0005-0000-0000-00005F2C0000}"/>
    <cellStyle name="Normal 2 2 2 21 2 2" xfId="11176" xr:uid="{00000000-0005-0000-0000-0000602C0000}"/>
    <cellStyle name="Normal 2 2 2 21 2 2 2" xfId="11177" xr:uid="{00000000-0005-0000-0000-0000612C0000}"/>
    <cellStyle name="Normal 2 2 2 21 2 2 3" xfId="11178" xr:uid="{00000000-0005-0000-0000-0000622C0000}"/>
    <cellStyle name="Normal 2 2 2 21 2 2 4" xfId="11179" xr:uid="{00000000-0005-0000-0000-0000632C0000}"/>
    <cellStyle name="Normal 2 2 2 21 2 3" xfId="11180" xr:uid="{00000000-0005-0000-0000-0000642C0000}"/>
    <cellStyle name="Normal 2 2 2 21 2 4" xfId="11181" xr:uid="{00000000-0005-0000-0000-0000652C0000}"/>
    <cellStyle name="Normal 2 2 2 21 2 5" xfId="11182" xr:uid="{00000000-0005-0000-0000-0000662C0000}"/>
    <cellStyle name="Normal 2 2 2 21 3" xfId="11183" xr:uid="{00000000-0005-0000-0000-0000672C0000}"/>
    <cellStyle name="Normal 2 2 2 21 4" xfId="11184" xr:uid="{00000000-0005-0000-0000-0000682C0000}"/>
    <cellStyle name="Normal 2 2 2 21 4 2" xfId="11185" xr:uid="{00000000-0005-0000-0000-0000692C0000}"/>
    <cellStyle name="Normal 2 2 2 21 4 3" xfId="11186" xr:uid="{00000000-0005-0000-0000-00006A2C0000}"/>
    <cellStyle name="Normal 2 2 2 21 4 4" xfId="11187" xr:uid="{00000000-0005-0000-0000-00006B2C0000}"/>
    <cellStyle name="Normal 2 2 2 21 5" xfId="11188" xr:uid="{00000000-0005-0000-0000-00006C2C0000}"/>
    <cellStyle name="Normal 2 2 2 21 6" xfId="11189" xr:uid="{00000000-0005-0000-0000-00006D2C0000}"/>
    <cellStyle name="Normal 2 2 2 21 7" xfId="11190" xr:uid="{00000000-0005-0000-0000-00006E2C0000}"/>
    <cellStyle name="Normal 2 2 2 22" xfId="11191" xr:uid="{00000000-0005-0000-0000-00006F2C0000}"/>
    <cellStyle name="Normal 2 2 2 22 2" xfId="11192" xr:uid="{00000000-0005-0000-0000-0000702C0000}"/>
    <cellStyle name="Normal 2 2 2 22 3" xfId="11193" xr:uid="{00000000-0005-0000-0000-0000712C0000}"/>
    <cellStyle name="Normal 2 2 2 22 4" xfId="11194" xr:uid="{00000000-0005-0000-0000-0000722C0000}"/>
    <cellStyle name="Normal 2 2 2 3" xfId="11195" xr:uid="{00000000-0005-0000-0000-0000732C0000}"/>
    <cellStyle name="Normal 2 2 2 3 2" xfId="11196" xr:uid="{00000000-0005-0000-0000-0000742C0000}"/>
    <cellStyle name="Normal 2 2 2 3 3" xfId="11197" xr:uid="{00000000-0005-0000-0000-0000752C0000}"/>
    <cellStyle name="Normal 2 2 2 3 4" xfId="11198" xr:uid="{00000000-0005-0000-0000-0000762C0000}"/>
    <cellStyle name="Normal 2 2 2 4" xfId="11199" xr:uid="{00000000-0005-0000-0000-0000772C0000}"/>
    <cellStyle name="Normal 2 2 2 4 2" xfId="11200" xr:uid="{00000000-0005-0000-0000-0000782C0000}"/>
    <cellStyle name="Normal 2 2 2 5" xfId="11201" xr:uid="{00000000-0005-0000-0000-0000792C0000}"/>
    <cellStyle name="Normal 2 2 2 5 2" xfId="11202" xr:uid="{00000000-0005-0000-0000-00007A2C0000}"/>
    <cellStyle name="Normal 2 2 2 6" xfId="11203" xr:uid="{00000000-0005-0000-0000-00007B2C0000}"/>
    <cellStyle name="Normal 2 2 2 6 10" xfId="11204" xr:uid="{00000000-0005-0000-0000-00007C2C0000}"/>
    <cellStyle name="Normal 2 2 2 6 10 2" xfId="11205" xr:uid="{00000000-0005-0000-0000-00007D2C0000}"/>
    <cellStyle name="Normal 2 2 2 6 10 3" xfId="11206" xr:uid="{00000000-0005-0000-0000-00007E2C0000}"/>
    <cellStyle name="Normal 2 2 2 6 10 4" xfId="11207" xr:uid="{00000000-0005-0000-0000-00007F2C0000}"/>
    <cellStyle name="Normal 2 2 2 6 11" xfId="11208" xr:uid="{00000000-0005-0000-0000-0000802C0000}"/>
    <cellStyle name="Normal 2 2 2 6 12" xfId="11209" xr:uid="{00000000-0005-0000-0000-0000812C0000}"/>
    <cellStyle name="Normal 2 2 2 6 13" xfId="11210" xr:uid="{00000000-0005-0000-0000-0000822C0000}"/>
    <cellStyle name="Normal 2 2 2 6 2" xfId="11211" xr:uid="{00000000-0005-0000-0000-0000832C0000}"/>
    <cellStyle name="Normal 2 2 2 6 2 2" xfId="11212" xr:uid="{00000000-0005-0000-0000-0000842C0000}"/>
    <cellStyle name="Normal 2 2 2 6 2 2 2" xfId="11213" xr:uid="{00000000-0005-0000-0000-0000852C0000}"/>
    <cellStyle name="Normal 2 2 2 6 2 2 3" xfId="11214" xr:uid="{00000000-0005-0000-0000-0000862C0000}"/>
    <cellStyle name="Normal 2 2 2 6 2 2 3 2" xfId="11215" xr:uid="{00000000-0005-0000-0000-0000872C0000}"/>
    <cellStyle name="Normal 2 2 2 6 2 2 3 2 2" xfId="11216" xr:uid="{00000000-0005-0000-0000-0000882C0000}"/>
    <cellStyle name="Normal 2 2 2 6 2 2 3 2 3" xfId="11217" xr:uid="{00000000-0005-0000-0000-0000892C0000}"/>
    <cellStyle name="Normal 2 2 2 6 2 2 3 2 4" xfId="11218" xr:uid="{00000000-0005-0000-0000-00008A2C0000}"/>
    <cellStyle name="Normal 2 2 2 6 2 2 3 3" xfId="11219" xr:uid="{00000000-0005-0000-0000-00008B2C0000}"/>
    <cellStyle name="Normal 2 2 2 6 2 2 3 4" xfId="11220" xr:uid="{00000000-0005-0000-0000-00008C2C0000}"/>
    <cellStyle name="Normal 2 2 2 6 2 2 3 5" xfId="11221" xr:uid="{00000000-0005-0000-0000-00008D2C0000}"/>
    <cellStyle name="Normal 2 2 2 6 2 2 4" xfId="11222" xr:uid="{00000000-0005-0000-0000-00008E2C0000}"/>
    <cellStyle name="Normal 2 2 2 6 2 2 4 2" xfId="11223" xr:uid="{00000000-0005-0000-0000-00008F2C0000}"/>
    <cellStyle name="Normal 2 2 2 6 2 2 4 3" xfId="11224" xr:uid="{00000000-0005-0000-0000-0000902C0000}"/>
    <cellStyle name="Normal 2 2 2 6 2 2 4 4" xfId="11225" xr:uid="{00000000-0005-0000-0000-0000912C0000}"/>
    <cellStyle name="Normal 2 2 2 6 2 2 5" xfId="11226" xr:uid="{00000000-0005-0000-0000-0000922C0000}"/>
    <cellStyle name="Normal 2 2 2 6 2 2 6" xfId="11227" xr:uid="{00000000-0005-0000-0000-0000932C0000}"/>
    <cellStyle name="Normal 2 2 2 6 2 2 7" xfId="11228" xr:uid="{00000000-0005-0000-0000-0000942C0000}"/>
    <cellStyle name="Normal 2 2 2 6 2 3" xfId="11229" xr:uid="{00000000-0005-0000-0000-0000952C0000}"/>
    <cellStyle name="Normal 2 2 2 6 2 4" xfId="11230" xr:uid="{00000000-0005-0000-0000-0000962C0000}"/>
    <cellStyle name="Normal 2 2 2 6 2 5" xfId="11231" xr:uid="{00000000-0005-0000-0000-0000972C0000}"/>
    <cellStyle name="Normal 2 2 2 6 2 6" xfId="11232" xr:uid="{00000000-0005-0000-0000-0000982C0000}"/>
    <cellStyle name="Normal 2 2 2 6 2 7" xfId="11233" xr:uid="{00000000-0005-0000-0000-0000992C0000}"/>
    <cellStyle name="Normal 2 2 2 6 2 8" xfId="11234" xr:uid="{00000000-0005-0000-0000-00009A2C0000}"/>
    <cellStyle name="Normal 2 2 2 6 3" xfId="11235" xr:uid="{00000000-0005-0000-0000-00009B2C0000}"/>
    <cellStyle name="Normal 2 2 2 6 3 2" xfId="11236" xr:uid="{00000000-0005-0000-0000-00009C2C0000}"/>
    <cellStyle name="Normal 2 2 2 6 3 2 2" xfId="11237" xr:uid="{00000000-0005-0000-0000-00009D2C0000}"/>
    <cellStyle name="Normal 2 2 2 6 3 2 2 2" xfId="11238" xr:uid="{00000000-0005-0000-0000-00009E2C0000}"/>
    <cellStyle name="Normal 2 2 2 6 3 2 2 2 2" xfId="11239" xr:uid="{00000000-0005-0000-0000-00009F2C0000}"/>
    <cellStyle name="Normal 2 2 2 6 3 2 2 2 3" xfId="11240" xr:uid="{00000000-0005-0000-0000-0000A02C0000}"/>
    <cellStyle name="Normal 2 2 2 6 3 2 2 2 4" xfId="11241" xr:uid="{00000000-0005-0000-0000-0000A12C0000}"/>
    <cellStyle name="Normal 2 2 2 6 3 2 2 3" xfId="11242" xr:uid="{00000000-0005-0000-0000-0000A22C0000}"/>
    <cellStyle name="Normal 2 2 2 6 3 2 2 4" xfId="11243" xr:uid="{00000000-0005-0000-0000-0000A32C0000}"/>
    <cellStyle name="Normal 2 2 2 6 3 2 2 5" xfId="11244" xr:uid="{00000000-0005-0000-0000-0000A42C0000}"/>
    <cellStyle name="Normal 2 2 2 6 3 2 3" xfId="11245" xr:uid="{00000000-0005-0000-0000-0000A52C0000}"/>
    <cellStyle name="Normal 2 2 2 6 3 2 3 2" xfId="11246" xr:uid="{00000000-0005-0000-0000-0000A62C0000}"/>
    <cellStyle name="Normal 2 2 2 6 3 2 3 3" xfId="11247" xr:uid="{00000000-0005-0000-0000-0000A72C0000}"/>
    <cellStyle name="Normal 2 2 2 6 3 2 3 4" xfId="11248" xr:uid="{00000000-0005-0000-0000-0000A82C0000}"/>
    <cellStyle name="Normal 2 2 2 6 3 2 4" xfId="11249" xr:uid="{00000000-0005-0000-0000-0000A92C0000}"/>
    <cellStyle name="Normal 2 2 2 6 3 2 5" xfId="11250" xr:uid="{00000000-0005-0000-0000-0000AA2C0000}"/>
    <cellStyle name="Normal 2 2 2 6 3 2 6" xfId="11251" xr:uid="{00000000-0005-0000-0000-0000AB2C0000}"/>
    <cellStyle name="Normal 2 2 2 6 4" xfId="11252" xr:uid="{00000000-0005-0000-0000-0000AC2C0000}"/>
    <cellStyle name="Normal 2 2 2 6 4 2" xfId="11253" xr:uid="{00000000-0005-0000-0000-0000AD2C0000}"/>
    <cellStyle name="Normal 2 2 2 6 4 2 2" xfId="11254" xr:uid="{00000000-0005-0000-0000-0000AE2C0000}"/>
    <cellStyle name="Normal 2 2 2 6 4 2 2 2" xfId="11255" xr:uid="{00000000-0005-0000-0000-0000AF2C0000}"/>
    <cellStyle name="Normal 2 2 2 6 4 2 2 3" xfId="11256" xr:uid="{00000000-0005-0000-0000-0000B02C0000}"/>
    <cellStyle name="Normal 2 2 2 6 4 2 2 4" xfId="11257" xr:uid="{00000000-0005-0000-0000-0000B12C0000}"/>
    <cellStyle name="Normal 2 2 2 6 4 2 3" xfId="11258" xr:uid="{00000000-0005-0000-0000-0000B22C0000}"/>
    <cellStyle name="Normal 2 2 2 6 4 2 4" xfId="11259" xr:uid="{00000000-0005-0000-0000-0000B32C0000}"/>
    <cellStyle name="Normal 2 2 2 6 4 2 5" xfId="11260" xr:uid="{00000000-0005-0000-0000-0000B42C0000}"/>
    <cellStyle name="Normal 2 2 2 6 4 3" xfId="11261" xr:uid="{00000000-0005-0000-0000-0000B52C0000}"/>
    <cellStyle name="Normal 2 2 2 6 4 3 2" xfId="11262" xr:uid="{00000000-0005-0000-0000-0000B62C0000}"/>
    <cellStyle name="Normal 2 2 2 6 4 3 3" xfId="11263" xr:uid="{00000000-0005-0000-0000-0000B72C0000}"/>
    <cellStyle name="Normal 2 2 2 6 4 3 4" xfId="11264" xr:uid="{00000000-0005-0000-0000-0000B82C0000}"/>
    <cellStyle name="Normal 2 2 2 6 4 4" xfId="11265" xr:uid="{00000000-0005-0000-0000-0000B92C0000}"/>
    <cellStyle name="Normal 2 2 2 6 4 5" xfId="11266" xr:uid="{00000000-0005-0000-0000-0000BA2C0000}"/>
    <cellStyle name="Normal 2 2 2 6 4 6" xfId="11267" xr:uid="{00000000-0005-0000-0000-0000BB2C0000}"/>
    <cellStyle name="Normal 2 2 2 6 5" xfId="11268" xr:uid="{00000000-0005-0000-0000-0000BC2C0000}"/>
    <cellStyle name="Normal 2 2 2 6 5 2" xfId="11269" xr:uid="{00000000-0005-0000-0000-0000BD2C0000}"/>
    <cellStyle name="Normal 2 2 2 6 5 2 2" xfId="11270" xr:uid="{00000000-0005-0000-0000-0000BE2C0000}"/>
    <cellStyle name="Normal 2 2 2 6 5 2 2 2" xfId="11271" xr:uid="{00000000-0005-0000-0000-0000BF2C0000}"/>
    <cellStyle name="Normal 2 2 2 6 5 2 2 3" xfId="11272" xr:uid="{00000000-0005-0000-0000-0000C02C0000}"/>
    <cellStyle name="Normal 2 2 2 6 5 2 2 4" xfId="11273" xr:uid="{00000000-0005-0000-0000-0000C12C0000}"/>
    <cellStyle name="Normal 2 2 2 6 5 2 3" xfId="11274" xr:uid="{00000000-0005-0000-0000-0000C22C0000}"/>
    <cellStyle name="Normal 2 2 2 6 5 2 4" xfId="11275" xr:uid="{00000000-0005-0000-0000-0000C32C0000}"/>
    <cellStyle name="Normal 2 2 2 6 5 2 5" xfId="11276" xr:uid="{00000000-0005-0000-0000-0000C42C0000}"/>
    <cellStyle name="Normal 2 2 2 6 5 3" xfId="11277" xr:uid="{00000000-0005-0000-0000-0000C52C0000}"/>
    <cellStyle name="Normal 2 2 2 6 5 3 2" xfId="11278" xr:uid="{00000000-0005-0000-0000-0000C62C0000}"/>
    <cellStyle name="Normal 2 2 2 6 5 3 3" xfId="11279" xr:uid="{00000000-0005-0000-0000-0000C72C0000}"/>
    <cellStyle name="Normal 2 2 2 6 5 3 4" xfId="11280" xr:uid="{00000000-0005-0000-0000-0000C82C0000}"/>
    <cellStyle name="Normal 2 2 2 6 5 4" xfId="11281" xr:uid="{00000000-0005-0000-0000-0000C92C0000}"/>
    <cellStyle name="Normal 2 2 2 6 5 5" xfId="11282" xr:uid="{00000000-0005-0000-0000-0000CA2C0000}"/>
    <cellStyle name="Normal 2 2 2 6 5 6" xfId="11283" xr:uid="{00000000-0005-0000-0000-0000CB2C0000}"/>
    <cellStyle name="Normal 2 2 2 6 6" xfId="11284" xr:uid="{00000000-0005-0000-0000-0000CC2C0000}"/>
    <cellStyle name="Normal 2 2 2 6 6 2" xfId="11285" xr:uid="{00000000-0005-0000-0000-0000CD2C0000}"/>
    <cellStyle name="Normal 2 2 2 6 6 2 2" xfId="11286" xr:uid="{00000000-0005-0000-0000-0000CE2C0000}"/>
    <cellStyle name="Normal 2 2 2 6 6 2 2 2" xfId="11287" xr:uid="{00000000-0005-0000-0000-0000CF2C0000}"/>
    <cellStyle name="Normal 2 2 2 6 6 2 2 3" xfId="11288" xr:uid="{00000000-0005-0000-0000-0000D02C0000}"/>
    <cellStyle name="Normal 2 2 2 6 6 2 2 4" xfId="11289" xr:uid="{00000000-0005-0000-0000-0000D12C0000}"/>
    <cellStyle name="Normal 2 2 2 6 6 2 3" xfId="11290" xr:uid="{00000000-0005-0000-0000-0000D22C0000}"/>
    <cellStyle name="Normal 2 2 2 6 6 2 4" xfId="11291" xr:uid="{00000000-0005-0000-0000-0000D32C0000}"/>
    <cellStyle name="Normal 2 2 2 6 6 2 5" xfId="11292" xr:uid="{00000000-0005-0000-0000-0000D42C0000}"/>
    <cellStyle name="Normal 2 2 2 6 6 3" xfId="11293" xr:uid="{00000000-0005-0000-0000-0000D52C0000}"/>
    <cellStyle name="Normal 2 2 2 6 6 3 2" xfId="11294" xr:uid="{00000000-0005-0000-0000-0000D62C0000}"/>
    <cellStyle name="Normal 2 2 2 6 6 3 3" xfId="11295" xr:uid="{00000000-0005-0000-0000-0000D72C0000}"/>
    <cellStyle name="Normal 2 2 2 6 6 3 4" xfId="11296" xr:uid="{00000000-0005-0000-0000-0000D82C0000}"/>
    <cellStyle name="Normal 2 2 2 6 6 4" xfId="11297" xr:uid="{00000000-0005-0000-0000-0000D92C0000}"/>
    <cellStyle name="Normal 2 2 2 6 6 5" xfId="11298" xr:uid="{00000000-0005-0000-0000-0000DA2C0000}"/>
    <cellStyle name="Normal 2 2 2 6 6 6" xfId="11299" xr:uid="{00000000-0005-0000-0000-0000DB2C0000}"/>
    <cellStyle name="Normal 2 2 2 6 7" xfId="11300" xr:uid="{00000000-0005-0000-0000-0000DC2C0000}"/>
    <cellStyle name="Normal 2 2 2 6 7 2" xfId="11301" xr:uid="{00000000-0005-0000-0000-0000DD2C0000}"/>
    <cellStyle name="Normal 2 2 2 6 7 2 2" xfId="11302" xr:uid="{00000000-0005-0000-0000-0000DE2C0000}"/>
    <cellStyle name="Normal 2 2 2 6 7 2 2 2" xfId="11303" xr:uid="{00000000-0005-0000-0000-0000DF2C0000}"/>
    <cellStyle name="Normal 2 2 2 6 7 2 2 3" xfId="11304" xr:uid="{00000000-0005-0000-0000-0000E02C0000}"/>
    <cellStyle name="Normal 2 2 2 6 7 2 2 4" xfId="11305" xr:uid="{00000000-0005-0000-0000-0000E12C0000}"/>
    <cellStyle name="Normal 2 2 2 6 7 2 3" xfId="11306" xr:uid="{00000000-0005-0000-0000-0000E22C0000}"/>
    <cellStyle name="Normal 2 2 2 6 7 2 4" xfId="11307" xr:uid="{00000000-0005-0000-0000-0000E32C0000}"/>
    <cellStyle name="Normal 2 2 2 6 7 2 5" xfId="11308" xr:uid="{00000000-0005-0000-0000-0000E42C0000}"/>
    <cellStyle name="Normal 2 2 2 6 7 3" xfId="11309" xr:uid="{00000000-0005-0000-0000-0000E52C0000}"/>
    <cellStyle name="Normal 2 2 2 6 7 3 2" xfId="11310" xr:uid="{00000000-0005-0000-0000-0000E62C0000}"/>
    <cellStyle name="Normal 2 2 2 6 7 3 3" xfId="11311" xr:uid="{00000000-0005-0000-0000-0000E72C0000}"/>
    <cellStyle name="Normal 2 2 2 6 7 3 4" xfId="11312" xr:uid="{00000000-0005-0000-0000-0000E82C0000}"/>
    <cellStyle name="Normal 2 2 2 6 7 4" xfId="11313" xr:uid="{00000000-0005-0000-0000-0000E92C0000}"/>
    <cellStyle name="Normal 2 2 2 6 7 5" xfId="11314" xr:uid="{00000000-0005-0000-0000-0000EA2C0000}"/>
    <cellStyle name="Normal 2 2 2 6 7 6" xfId="11315" xr:uid="{00000000-0005-0000-0000-0000EB2C0000}"/>
    <cellStyle name="Normal 2 2 2 6 8" xfId="11316" xr:uid="{00000000-0005-0000-0000-0000EC2C0000}"/>
    <cellStyle name="Normal 2 2 2 6 8 2" xfId="11317" xr:uid="{00000000-0005-0000-0000-0000ED2C0000}"/>
    <cellStyle name="Normal 2 2 2 6 8 2 2" xfId="11318" xr:uid="{00000000-0005-0000-0000-0000EE2C0000}"/>
    <cellStyle name="Normal 2 2 2 6 8 2 2 2" xfId="11319" xr:uid="{00000000-0005-0000-0000-0000EF2C0000}"/>
    <cellStyle name="Normal 2 2 2 6 8 2 2 3" xfId="11320" xr:uid="{00000000-0005-0000-0000-0000F02C0000}"/>
    <cellStyle name="Normal 2 2 2 6 8 2 2 4" xfId="11321" xr:uid="{00000000-0005-0000-0000-0000F12C0000}"/>
    <cellStyle name="Normal 2 2 2 6 8 2 3" xfId="11322" xr:uid="{00000000-0005-0000-0000-0000F22C0000}"/>
    <cellStyle name="Normal 2 2 2 6 8 2 4" xfId="11323" xr:uid="{00000000-0005-0000-0000-0000F32C0000}"/>
    <cellStyle name="Normal 2 2 2 6 8 2 5" xfId="11324" xr:uid="{00000000-0005-0000-0000-0000F42C0000}"/>
    <cellStyle name="Normal 2 2 2 6 8 3" xfId="11325" xr:uid="{00000000-0005-0000-0000-0000F52C0000}"/>
    <cellStyle name="Normal 2 2 2 6 8 3 2" xfId="11326" xr:uid="{00000000-0005-0000-0000-0000F62C0000}"/>
    <cellStyle name="Normal 2 2 2 6 8 3 3" xfId="11327" xr:uid="{00000000-0005-0000-0000-0000F72C0000}"/>
    <cellStyle name="Normal 2 2 2 6 8 3 4" xfId="11328" xr:uid="{00000000-0005-0000-0000-0000F82C0000}"/>
    <cellStyle name="Normal 2 2 2 6 8 4" xfId="11329" xr:uid="{00000000-0005-0000-0000-0000F92C0000}"/>
    <cellStyle name="Normal 2 2 2 6 8 5" xfId="11330" xr:uid="{00000000-0005-0000-0000-0000FA2C0000}"/>
    <cellStyle name="Normal 2 2 2 6 8 6" xfId="11331" xr:uid="{00000000-0005-0000-0000-0000FB2C0000}"/>
    <cellStyle name="Normal 2 2 2 6 9" xfId="11332" xr:uid="{00000000-0005-0000-0000-0000FC2C0000}"/>
    <cellStyle name="Normal 2 2 2 6 9 2" xfId="11333" xr:uid="{00000000-0005-0000-0000-0000FD2C0000}"/>
    <cellStyle name="Normal 2 2 2 6 9 2 2" xfId="11334" xr:uid="{00000000-0005-0000-0000-0000FE2C0000}"/>
    <cellStyle name="Normal 2 2 2 6 9 2 3" xfId="11335" xr:uid="{00000000-0005-0000-0000-0000FF2C0000}"/>
    <cellStyle name="Normal 2 2 2 6 9 2 4" xfId="11336" xr:uid="{00000000-0005-0000-0000-0000002D0000}"/>
    <cellStyle name="Normal 2 2 2 6 9 3" xfId="11337" xr:uid="{00000000-0005-0000-0000-0000012D0000}"/>
    <cellStyle name="Normal 2 2 2 6 9 4" xfId="11338" xr:uid="{00000000-0005-0000-0000-0000022D0000}"/>
    <cellStyle name="Normal 2 2 2 6 9 5" xfId="11339" xr:uid="{00000000-0005-0000-0000-0000032D0000}"/>
    <cellStyle name="Normal 2 2 2 7" xfId="11340" xr:uid="{00000000-0005-0000-0000-0000042D0000}"/>
    <cellStyle name="Normal 2 2 2 8" xfId="11341" xr:uid="{00000000-0005-0000-0000-0000052D0000}"/>
    <cellStyle name="Normal 2 2 2 9" xfId="11342" xr:uid="{00000000-0005-0000-0000-0000062D0000}"/>
    <cellStyle name="Normal 2 2 2 9 2" xfId="11343" xr:uid="{00000000-0005-0000-0000-0000072D0000}"/>
    <cellStyle name="Normal 2 2 2 9 2 2" xfId="11344" xr:uid="{00000000-0005-0000-0000-0000082D0000}"/>
    <cellStyle name="Normal 2 2 2 9 2 2 2" xfId="11345" xr:uid="{00000000-0005-0000-0000-0000092D0000}"/>
    <cellStyle name="Normal 2 2 2 9 2 2 3" xfId="11346" xr:uid="{00000000-0005-0000-0000-00000A2D0000}"/>
    <cellStyle name="Normal 2 2 2 9 2 2 4" xfId="11347" xr:uid="{00000000-0005-0000-0000-00000B2D0000}"/>
    <cellStyle name="Normal 2 2 2 9 2 3" xfId="11348" xr:uid="{00000000-0005-0000-0000-00000C2D0000}"/>
    <cellStyle name="Normal 2 2 2 9 2 4" xfId="11349" xr:uid="{00000000-0005-0000-0000-00000D2D0000}"/>
    <cellStyle name="Normal 2 2 2 9 2 5" xfId="11350" xr:uid="{00000000-0005-0000-0000-00000E2D0000}"/>
    <cellStyle name="Normal 2 2 2 9 3" xfId="11351" xr:uid="{00000000-0005-0000-0000-00000F2D0000}"/>
    <cellStyle name="Normal 2 2 2 9 3 2" xfId="11352" xr:uid="{00000000-0005-0000-0000-0000102D0000}"/>
    <cellStyle name="Normal 2 2 2 9 3 3" xfId="11353" xr:uid="{00000000-0005-0000-0000-0000112D0000}"/>
    <cellStyle name="Normal 2 2 2 9 3 4" xfId="11354" xr:uid="{00000000-0005-0000-0000-0000122D0000}"/>
    <cellStyle name="Normal 2 2 2 9 4" xfId="11355" xr:uid="{00000000-0005-0000-0000-0000132D0000}"/>
    <cellStyle name="Normal 2 2 2 9 5" xfId="11356" xr:uid="{00000000-0005-0000-0000-0000142D0000}"/>
    <cellStyle name="Normal 2 2 2 9 6" xfId="11357" xr:uid="{00000000-0005-0000-0000-0000152D0000}"/>
    <cellStyle name="Normal 2 2 2_Guarantees" xfId="11358" xr:uid="{00000000-0005-0000-0000-0000162D0000}"/>
    <cellStyle name="Normal 2 2 20" xfId="11359" xr:uid="{00000000-0005-0000-0000-0000172D0000}"/>
    <cellStyle name="Normal 2 2 20 2" xfId="11360" xr:uid="{00000000-0005-0000-0000-0000182D0000}"/>
    <cellStyle name="Normal 2 2 20 2 2" xfId="11361" xr:uid="{00000000-0005-0000-0000-0000192D0000}"/>
    <cellStyle name="Normal 2 2 20 2 3" xfId="11362" xr:uid="{00000000-0005-0000-0000-00001A2D0000}"/>
    <cellStyle name="Normal 2 2 20 2 3 2" xfId="11363" xr:uid="{00000000-0005-0000-0000-00001B2D0000}"/>
    <cellStyle name="Normal 2 2 20 2 3 3" xfId="11364" xr:uid="{00000000-0005-0000-0000-00001C2D0000}"/>
    <cellStyle name="Normal 2 2 20 2 3 4" xfId="11365" xr:uid="{00000000-0005-0000-0000-00001D2D0000}"/>
    <cellStyle name="Normal 2 2 20 2 4" xfId="11366" xr:uid="{00000000-0005-0000-0000-00001E2D0000}"/>
    <cellStyle name="Normal 2 2 20 2 5" xfId="11367" xr:uid="{00000000-0005-0000-0000-00001F2D0000}"/>
    <cellStyle name="Normal 2 2 20 2 6" xfId="11368" xr:uid="{00000000-0005-0000-0000-0000202D0000}"/>
    <cellStyle name="Normal 2 2 20 3" xfId="11369" xr:uid="{00000000-0005-0000-0000-0000212D0000}"/>
    <cellStyle name="Normal 2 2 20 3 2" xfId="11370" xr:uid="{00000000-0005-0000-0000-0000222D0000}"/>
    <cellStyle name="Normal 2 2 20 3 3" xfId="11371" xr:uid="{00000000-0005-0000-0000-0000232D0000}"/>
    <cellStyle name="Normal 2 2 20 3 4" xfId="11372" xr:uid="{00000000-0005-0000-0000-0000242D0000}"/>
    <cellStyle name="Normal 2 2 20 4" xfId="11373" xr:uid="{00000000-0005-0000-0000-0000252D0000}"/>
    <cellStyle name="Normal 2 2 20 5" xfId="11374" xr:uid="{00000000-0005-0000-0000-0000262D0000}"/>
    <cellStyle name="Normal 2 2 20 6" xfId="11375" xr:uid="{00000000-0005-0000-0000-0000272D0000}"/>
    <cellStyle name="Normal 2 2 21" xfId="11376" xr:uid="{00000000-0005-0000-0000-0000282D0000}"/>
    <cellStyle name="Normal 2 2 21 2" xfId="11377" xr:uid="{00000000-0005-0000-0000-0000292D0000}"/>
    <cellStyle name="Normal 2 2 21 3" xfId="11378" xr:uid="{00000000-0005-0000-0000-00002A2D0000}"/>
    <cellStyle name="Normal 2 2 21 3 2" xfId="11379" xr:uid="{00000000-0005-0000-0000-00002B2D0000}"/>
    <cellStyle name="Normal 2 2 21 3 3" xfId="11380" xr:uid="{00000000-0005-0000-0000-00002C2D0000}"/>
    <cellStyle name="Normal 2 2 21 3 4" xfId="11381" xr:uid="{00000000-0005-0000-0000-00002D2D0000}"/>
    <cellStyle name="Normal 2 2 22" xfId="11382" xr:uid="{00000000-0005-0000-0000-00002E2D0000}"/>
    <cellStyle name="Normal 2 2 22 2" xfId="11383" xr:uid="{00000000-0005-0000-0000-00002F2D0000}"/>
    <cellStyle name="Normal 2 2 22 2 2" xfId="11384" xr:uid="{00000000-0005-0000-0000-0000302D0000}"/>
    <cellStyle name="Normal 2 2 22 2 3" xfId="11385" xr:uid="{00000000-0005-0000-0000-0000312D0000}"/>
    <cellStyle name="Normal 2 2 22 2 3 2" xfId="11386" xr:uid="{00000000-0005-0000-0000-0000322D0000}"/>
    <cellStyle name="Normal 2 2 22 2 3 3" xfId="11387" xr:uid="{00000000-0005-0000-0000-0000332D0000}"/>
    <cellStyle name="Normal 2 2 22 2 3 4" xfId="11388" xr:uid="{00000000-0005-0000-0000-0000342D0000}"/>
    <cellStyle name="Normal 2 2 22 2 4" xfId="11389" xr:uid="{00000000-0005-0000-0000-0000352D0000}"/>
    <cellStyle name="Normal 2 2 22 2 5" xfId="11390" xr:uid="{00000000-0005-0000-0000-0000362D0000}"/>
    <cellStyle name="Normal 2 2 22 2 6" xfId="11391" xr:uid="{00000000-0005-0000-0000-0000372D0000}"/>
    <cellStyle name="Normal 2 2 22 3" xfId="11392" xr:uid="{00000000-0005-0000-0000-0000382D0000}"/>
    <cellStyle name="Normal 2 2 22 3 2" xfId="11393" xr:uid="{00000000-0005-0000-0000-0000392D0000}"/>
    <cellStyle name="Normal 2 2 22 3 3" xfId="11394" xr:uid="{00000000-0005-0000-0000-00003A2D0000}"/>
    <cellStyle name="Normal 2 2 22 3 4" xfId="11395" xr:uid="{00000000-0005-0000-0000-00003B2D0000}"/>
    <cellStyle name="Normal 2 2 22 4" xfId="11396" xr:uid="{00000000-0005-0000-0000-00003C2D0000}"/>
    <cellStyle name="Normal 2 2 22 5" xfId="11397" xr:uid="{00000000-0005-0000-0000-00003D2D0000}"/>
    <cellStyle name="Normal 2 2 22 6" xfId="11398" xr:uid="{00000000-0005-0000-0000-00003E2D0000}"/>
    <cellStyle name="Normal 2 2 23" xfId="11399" xr:uid="{00000000-0005-0000-0000-00003F2D0000}"/>
    <cellStyle name="Normal 2 2 23 2" xfId="11400" xr:uid="{00000000-0005-0000-0000-0000402D0000}"/>
    <cellStyle name="Normal 2 2 23 3" xfId="11401" xr:uid="{00000000-0005-0000-0000-0000412D0000}"/>
    <cellStyle name="Normal 2 2 23 3 2" xfId="11402" xr:uid="{00000000-0005-0000-0000-0000422D0000}"/>
    <cellStyle name="Normal 2 2 23 3 3" xfId="11403" xr:uid="{00000000-0005-0000-0000-0000432D0000}"/>
    <cellStyle name="Normal 2 2 23 3 4" xfId="11404" xr:uid="{00000000-0005-0000-0000-0000442D0000}"/>
    <cellStyle name="Normal 2 2 24" xfId="11405" xr:uid="{00000000-0005-0000-0000-0000452D0000}"/>
    <cellStyle name="Normal 2 2 24 2" xfId="11406" xr:uid="{00000000-0005-0000-0000-0000462D0000}"/>
    <cellStyle name="Normal 2 2 25" xfId="11407" xr:uid="{00000000-0005-0000-0000-0000472D0000}"/>
    <cellStyle name="Normal 2 2 26" xfId="11408" xr:uid="{00000000-0005-0000-0000-0000482D0000}"/>
    <cellStyle name="Normal 2 2 27" xfId="11409" xr:uid="{00000000-0005-0000-0000-0000492D0000}"/>
    <cellStyle name="Normal 2 2 28" xfId="11410" xr:uid="{00000000-0005-0000-0000-00004A2D0000}"/>
    <cellStyle name="Normal 2 2 29" xfId="11411" xr:uid="{00000000-0005-0000-0000-00004B2D0000}"/>
    <cellStyle name="Normal 2 2 3" xfId="11412" xr:uid="{00000000-0005-0000-0000-00004C2D0000}"/>
    <cellStyle name="Normal 2 2 3 10" xfId="11413" xr:uid="{00000000-0005-0000-0000-00004D2D0000}"/>
    <cellStyle name="Normal 2 2 3 10 2" xfId="11414" xr:uid="{00000000-0005-0000-0000-00004E2D0000}"/>
    <cellStyle name="Normal 2 2 3 10 2 2" xfId="11415" xr:uid="{00000000-0005-0000-0000-00004F2D0000}"/>
    <cellStyle name="Normal 2 2 3 10 2 2 2" xfId="11416" xr:uid="{00000000-0005-0000-0000-0000502D0000}"/>
    <cellStyle name="Normal 2 2 3 10 2 2 3" xfId="11417" xr:uid="{00000000-0005-0000-0000-0000512D0000}"/>
    <cellStyle name="Normal 2 2 3 10 2 2 4" xfId="11418" xr:uid="{00000000-0005-0000-0000-0000522D0000}"/>
    <cellStyle name="Normal 2 2 3 10 2 3" xfId="11419" xr:uid="{00000000-0005-0000-0000-0000532D0000}"/>
    <cellStyle name="Normal 2 2 3 10 2 4" xfId="11420" xr:uid="{00000000-0005-0000-0000-0000542D0000}"/>
    <cellStyle name="Normal 2 2 3 10 2 5" xfId="11421" xr:uid="{00000000-0005-0000-0000-0000552D0000}"/>
    <cellStyle name="Normal 2 2 3 10 3" xfId="11422" xr:uid="{00000000-0005-0000-0000-0000562D0000}"/>
    <cellStyle name="Normal 2 2 3 10 4" xfId="11423" xr:uid="{00000000-0005-0000-0000-0000572D0000}"/>
    <cellStyle name="Normal 2 2 3 10 4 2" xfId="11424" xr:uid="{00000000-0005-0000-0000-0000582D0000}"/>
    <cellStyle name="Normal 2 2 3 10 4 3" xfId="11425" xr:uid="{00000000-0005-0000-0000-0000592D0000}"/>
    <cellStyle name="Normal 2 2 3 10 4 4" xfId="11426" xr:uid="{00000000-0005-0000-0000-00005A2D0000}"/>
    <cellStyle name="Normal 2 2 3 10 5" xfId="11427" xr:uid="{00000000-0005-0000-0000-00005B2D0000}"/>
    <cellStyle name="Normal 2 2 3 10 6" xfId="11428" xr:uid="{00000000-0005-0000-0000-00005C2D0000}"/>
    <cellStyle name="Normal 2 2 3 10 7" xfId="11429" xr:uid="{00000000-0005-0000-0000-00005D2D0000}"/>
    <cellStyle name="Normal 2 2 3 11" xfId="11430" xr:uid="{00000000-0005-0000-0000-00005E2D0000}"/>
    <cellStyle name="Normal 2 2 3 11 2" xfId="11431" xr:uid="{00000000-0005-0000-0000-00005F2D0000}"/>
    <cellStyle name="Normal 2 2 3 11 2 2" xfId="11432" xr:uid="{00000000-0005-0000-0000-0000602D0000}"/>
    <cellStyle name="Normal 2 2 3 11 2 2 2" xfId="11433" xr:uid="{00000000-0005-0000-0000-0000612D0000}"/>
    <cellStyle name="Normal 2 2 3 11 2 2 3" xfId="11434" xr:uid="{00000000-0005-0000-0000-0000622D0000}"/>
    <cellStyle name="Normal 2 2 3 11 2 2 4" xfId="11435" xr:uid="{00000000-0005-0000-0000-0000632D0000}"/>
    <cellStyle name="Normal 2 2 3 11 2 3" xfId="11436" xr:uid="{00000000-0005-0000-0000-0000642D0000}"/>
    <cellStyle name="Normal 2 2 3 11 2 4" xfId="11437" xr:uid="{00000000-0005-0000-0000-0000652D0000}"/>
    <cellStyle name="Normal 2 2 3 11 2 5" xfId="11438" xr:uid="{00000000-0005-0000-0000-0000662D0000}"/>
    <cellStyle name="Normal 2 2 3 11 3" xfId="11439" xr:uid="{00000000-0005-0000-0000-0000672D0000}"/>
    <cellStyle name="Normal 2 2 3 11 4" xfId="11440" xr:uid="{00000000-0005-0000-0000-0000682D0000}"/>
    <cellStyle name="Normal 2 2 3 11 4 2" xfId="11441" xr:uid="{00000000-0005-0000-0000-0000692D0000}"/>
    <cellStyle name="Normal 2 2 3 11 4 3" xfId="11442" xr:uid="{00000000-0005-0000-0000-00006A2D0000}"/>
    <cellStyle name="Normal 2 2 3 11 4 4" xfId="11443" xr:uid="{00000000-0005-0000-0000-00006B2D0000}"/>
    <cellStyle name="Normal 2 2 3 11 5" xfId="11444" xr:uid="{00000000-0005-0000-0000-00006C2D0000}"/>
    <cellStyle name="Normal 2 2 3 11 6" xfId="11445" xr:uid="{00000000-0005-0000-0000-00006D2D0000}"/>
    <cellStyle name="Normal 2 2 3 11 7" xfId="11446" xr:uid="{00000000-0005-0000-0000-00006E2D0000}"/>
    <cellStyle name="Normal 2 2 3 12" xfId="11447" xr:uid="{00000000-0005-0000-0000-00006F2D0000}"/>
    <cellStyle name="Normal 2 2 3 2" xfId="11448" xr:uid="{00000000-0005-0000-0000-0000702D0000}"/>
    <cellStyle name="Normal 2 2 3 3" xfId="11449" xr:uid="{00000000-0005-0000-0000-0000712D0000}"/>
    <cellStyle name="Normal 2 2 3 4" xfId="11450" xr:uid="{00000000-0005-0000-0000-0000722D0000}"/>
    <cellStyle name="Normal 2 2 3 5" xfId="11451" xr:uid="{00000000-0005-0000-0000-0000732D0000}"/>
    <cellStyle name="Normal 2 2 3 6" xfId="11452" xr:uid="{00000000-0005-0000-0000-0000742D0000}"/>
    <cellStyle name="Normal 2 2 3 7" xfId="11453" xr:uid="{00000000-0005-0000-0000-0000752D0000}"/>
    <cellStyle name="Normal 2 2 3 8" xfId="11454" xr:uid="{00000000-0005-0000-0000-0000762D0000}"/>
    <cellStyle name="Normal 2 2 3 9" xfId="11455" xr:uid="{00000000-0005-0000-0000-0000772D0000}"/>
    <cellStyle name="Normal 2 2 3 9 2" xfId="11456" xr:uid="{00000000-0005-0000-0000-0000782D0000}"/>
    <cellStyle name="Normal 2 2 30" xfId="11457" xr:uid="{00000000-0005-0000-0000-0000792D0000}"/>
    <cellStyle name="Normal 2 2 31" xfId="11458" xr:uid="{00000000-0005-0000-0000-00007A2D0000}"/>
    <cellStyle name="Normal 2 2 32" xfId="11459" xr:uid="{00000000-0005-0000-0000-00007B2D0000}"/>
    <cellStyle name="Normal 2 2 33" xfId="11460" xr:uid="{00000000-0005-0000-0000-00007C2D0000}"/>
    <cellStyle name="Normal 2 2 34" xfId="11461" xr:uid="{00000000-0005-0000-0000-00007D2D0000}"/>
    <cellStyle name="Normal 2 2 35" xfId="11462" xr:uid="{00000000-0005-0000-0000-00007E2D0000}"/>
    <cellStyle name="Normal 2 2 36" xfId="11463" xr:uid="{00000000-0005-0000-0000-00007F2D0000}"/>
    <cellStyle name="Normal 2 2 37" xfId="11464" xr:uid="{00000000-0005-0000-0000-0000802D0000}"/>
    <cellStyle name="Normal 2 2 38" xfId="11465" xr:uid="{00000000-0005-0000-0000-0000812D0000}"/>
    <cellStyle name="Normal 2 2 39" xfId="11466" xr:uid="{00000000-0005-0000-0000-0000822D0000}"/>
    <cellStyle name="Normal 2 2 4" xfId="11467" xr:uid="{00000000-0005-0000-0000-0000832D0000}"/>
    <cellStyle name="Normal 2 2 4 10" xfId="11468" xr:uid="{00000000-0005-0000-0000-0000842D0000}"/>
    <cellStyle name="Normal 2 2 4 10 2" xfId="11469" xr:uid="{00000000-0005-0000-0000-0000852D0000}"/>
    <cellStyle name="Normal 2 2 4 11" xfId="11470" xr:uid="{00000000-0005-0000-0000-0000862D0000}"/>
    <cellStyle name="Normal 2 2 4 11 2" xfId="11471" xr:uid="{00000000-0005-0000-0000-0000872D0000}"/>
    <cellStyle name="Normal 2 2 4 12" xfId="11472" xr:uid="{00000000-0005-0000-0000-0000882D0000}"/>
    <cellStyle name="Normal 2 2 4 12 2" xfId="11473" xr:uid="{00000000-0005-0000-0000-0000892D0000}"/>
    <cellStyle name="Normal 2 2 4 12 3" xfId="11474" xr:uid="{00000000-0005-0000-0000-00008A2D0000}"/>
    <cellStyle name="Normal 2 2 4 12 3 2" xfId="11475" xr:uid="{00000000-0005-0000-0000-00008B2D0000}"/>
    <cellStyle name="Normal 2 2 4 12 3 3" xfId="11476" xr:uid="{00000000-0005-0000-0000-00008C2D0000}"/>
    <cellStyle name="Normal 2 2 4 12 3 4" xfId="11477" xr:uid="{00000000-0005-0000-0000-00008D2D0000}"/>
    <cellStyle name="Normal 2 2 4 12 4" xfId="11478" xr:uid="{00000000-0005-0000-0000-00008E2D0000}"/>
    <cellStyle name="Normal 2 2 4 12 5" xfId="11479" xr:uid="{00000000-0005-0000-0000-00008F2D0000}"/>
    <cellStyle name="Normal 2 2 4 12 6" xfId="11480" xr:uid="{00000000-0005-0000-0000-0000902D0000}"/>
    <cellStyle name="Normal 2 2 4 13" xfId="11481" xr:uid="{00000000-0005-0000-0000-0000912D0000}"/>
    <cellStyle name="Normal 2 2 4 13 2" xfId="11482" xr:uid="{00000000-0005-0000-0000-0000922D0000}"/>
    <cellStyle name="Normal 2 2 4 13 3" xfId="11483" xr:uid="{00000000-0005-0000-0000-0000932D0000}"/>
    <cellStyle name="Normal 2 2 4 13 4" xfId="11484" xr:uid="{00000000-0005-0000-0000-0000942D0000}"/>
    <cellStyle name="Normal 2 2 4 14" xfId="11485" xr:uid="{00000000-0005-0000-0000-0000952D0000}"/>
    <cellStyle name="Normal 2 2 4 15" xfId="11486" xr:uid="{00000000-0005-0000-0000-0000962D0000}"/>
    <cellStyle name="Normal 2 2 4 16" xfId="11487" xr:uid="{00000000-0005-0000-0000-0000972D0000}"/>
    <cellStyle name="Normal 2 2 4 2" xfId="11488" xr:uid="{00000000-0005-0000-0000-0000982D0000}"/>
    <cellStyle name="Normal 2 2 4 2 2" xfId="11489" xr:uid="{00000000-0005-0000-0000-0000992D0000}"/>
    <cellStyle name="Normal 2 2 4 2 3" xfId="11490" xr:uid="{00000000-0005-0000-0000-00009A2D0000}"/>
    <cellStyle name="Normal 2 2 4 2 3 2" xfId="11491" xr:uid="{00000000-0005-0000-0000-00009B2D0000}"/>
    <cellStyle name="Normal 2 2 4 2 3 2 2" xfId="11492" xr:uid="{00000000-0005-0000-0000-00009C2D0000}"/>
    <cellStyle name="Normal 2 2 4 2 3 2 3" xfId="11493" xr:uid="{00000000-0005-0000-0000-00009D2D0000}"/>
    <cellStyle name="Normal 2 2 4 2 3 2 4" xfId="11494" xr:uid="{00000000-0005-0000-0000-00009E2D0000}"/>
    <cellStyle name="Normal 2 2 4 2 3 3" xfId="11495" xr:uid="{00000000-0005-0000-0000-00009F2D0000}"/>
    <cellStyle name="Normal 2 2 4 2 3 4" xfId="11496" xr:uid="{00000000-0005-0000-0000-0000A02D0000}"/>
    <cellStyle name="Normal 2 2 4 2 3 5" xfId="11497" xr:uid="{00000000-0005-0000-0000-0000A12D0000}"/>
    <cellStyle name="Normal 2 2 4 2 4" xfId="11498" xr:uid="{00000000-0005-0000-0000-0000A22D0000}"/>
    <cellStyle name="Normal 2 2 4 2 4 2" xfId="11499" xr:uid="{00000000-0005-0000-0000-0000A32D0000}"/>
    <cellStyle name="Normal 2 2 4 2 4 3" xfId="11500" xr:uid="{00000000-0005-0000-0000-0000A42D0000}"/>
    <cellStyle name="Normal 2 2 4 2 4 4" xfId="11501" xr:uid="{00000000-0005-0000-0000-0000A52D0000}"/>
    <cellStyle name="Normal 2 2 4 2 5" xfId="11502" xr:uid="{00000000-0005-0000-0000-0000A62D0000}"/>
    <cellStyle name="Normal 2 2 4 2 6" xfId="11503" xr:uid="{00000000-0005-0000-0000-0000A72D0000}"/>
    <cellStyle name="Normal 2 2 4 2 7" xfId="11504" xr:uid="{00000000-0005-0000-0000-0000A82D0000}"/>
    <cellStyle name="Normal 2 2 4 3" xfId="11505" xr:uid="{00000000-0005-0000-0000-0000A92D0000}"/>
    <cellStyle name="Normal 2 2 4 4" xfId="11506" xr:uid="{00000000-0005-0000-0000-0000AA2D0000}"/>
    <cellStyle name="Normal 2 2 4 5" xfId="11507" xr:uid="{00000000-0005-0000-0000-0000AB2D0000}"/>
    <cellStyle name="Normal 2 2 4 6" xfId="11508" xr:uid="{00000000-0005-0000-0000-0000AC2D0000}"/>
    <cellStyle name="Normal 2 2 4 7" xfId="11509" xr:uid="{00000000-0005-0000-0000-0000AD2D0000}"/>
    <cellStyle name="Normal 2 2 4 8" xfId="11510" xr:uid="{00000000-0005-0000-0000-0000AE2D0000}"/>
    <cellStyle name="Normal 2 2 4 9" xfId="11511" xr:uid="{00000000-0005-0000-0000-0000AF2D0000}"/>
    <cellStyle name="Normal 2 2 4 9 2" xfId="11512" xr:uid="{00000000-0005-0000-0000-0000B02D0000}"/>
    <cellStyle name="Normal 2 2 40" xfId="11513" xr:uid="{00000000-0005-0000-0000-0000B12D0000}"/>
    <cellStyle name="Normal 2 2 41" xfId="11514" xr:uid="{00000000-0005-0000-0000-0000B22D0000}"/>
    <cellStyle name="Normal 2 2 42" xfId="11515" xr:uid="{00000000-0005-0000-0000-0000B32D0000}"/>
    <cellStyle name="Normal 2 2 43" xfId="11516" xr:uid="{00000000-0005-0000-0000-0000B42D0000}"/>
    <cellStyle name="Normal 2 2 44" xfId="11517" xr:uid="{00000000-0005-0000-0000-0000B52D0000}"/>
    <cellStyle name="Normal 2 2 45" xfId="11518" xr:uid="{00000000-0005-0000-0000-0000B62D0000}"/>
    <cellStyle name="Normal 2 2 46" xfId="11519" xr:uid="{00000000-0005-0000-0000-0000B72D0000}"/>
    <cellStyle name="Normal 2 2 47" xfId="11520" xr:uid="{00000000-0005-0000-0000-0000B82D0000}"/>
    <cellStyle name="Normal 2 2 48" xfId="11521" xr:uid="{00000000-0005-0000-0000-0000B92D0000}"/>
    <cellStyle name="Normal 2 2 49" xfId="11522" xr:uid="{00000000-0005-0000-0000-0000BA2D0000}"/>
    <cellStyle name="Normal 2 2 5" xfId="11523" xr:uid="{00000000-0005-0000-0000-0000BB2D0000}"/>
    <cellStyle name="Normal 2 2 5 10" xfId="11524" xr:uid="{00000000-0005-0000-0000-0000BC2D0000}"/>
    <cellStyle name="Normal 2 2 5 10 2" xfId="11525" xr:uid="{00000000-0005-0000-0000-0000BD2D0000}"/>
    <cellStyle name="Normal 2 2 5 11" xfId="11526" xr:uid="{00000000-0005-0000-0000-0000BE2D0000}"/>
    <cellStyle name="Normal 2 2 5 12" xfId="11527" xr:uid="{00000000-0005-0000-0000-0000BF2D0000}"/>
    <cellStyle name="Normal 2 2 5 2" xfId="11528" xr:uid="{00000000-0005-0000-0000-0000C02D0000}"/>
    <cellStyle name="Normal 2 2 5 3" xfId="11529" xr:uid="{00000000-0005-0000-0000-0000C12D0000}"/>
    <cellStyle name="Normal 2 2 5 4" xfId="11530" xr:uid="{00000000-0005-0000-0000-0000C22D0000}"/>
    <cellStyle name="Normal 2 2 5 5" xfId="11531" xr:uid="{00000000-0005-0000-0000-0000C32D0000}"/>
    <cellStyle name="Normal 2 2 5 6" xfId="11532" xr:uid="{00000000-0005-0000-0000-0000C42D0000}"/>
    <cellStyle name="Normal 2 2 5 7" xfId="11533" xr:uid="{00000000-0005-0000-0000-0000C52D0000}"/>
    <cellStyle name="Normal 2 2 5 8" xfId="11534" xr:uid="{00000000-0005-0000-0000-0000C62D0000}"/>
    <cellStyle name="Normal 2 2 5 9" xfId="11535" xr:uid="{00000000-0005-0000-0000-0000C72D0000}"/>
    <cellStyle name="Normal 2 2 5 9 2" xfId="11536" xr:uid="{00000000-0005-0000-0000-0000C82D0000}"/>
    <cellStyle name="Normal 2 2 50" xfId="11537" xr:uid="{00000000-0005-0000-0000-0000C92D0000}"/>
    <cellStyle name="Normal 2 2 51" xfId="11538" xr:uid="{00000000-0005-0000-0000-0000CA2D0000}"/>
    <cellStyle name="Normal 2 2 52" xfId="11539" xr:uid="{00000000-0005-0000-0000-0000CB2D0000}"/>
    <cellStyle name="Normal 2 2 53" xfId="11540" xr:uid="{00000000-0005-0000-0000-0000CC2D0000}"/>
    <cellStyle name="Normal 2 2 54" xfId="11541" xr:uid="{00000000-0005-0000-0000-0000CD2D0000}"/>
    <cellStyle name="Normal 2 2 55" xfId="11542" xr:uid="{00000000-0005-0000-0000-0000CE2D0000}"/>
    <cellStyle name="Normal 2 2 56" xfId="11543" xr:uid="{00000000-0005-0000-0000-0000CF2D0000}"/>
    <cellStyle name="Normal 2 2 57" xfId="11544" xr:uid="{00000000-0005-0000-0000-0000D02D0000}"/>
    <cellStyle name="Normal 2 2 58" xfId="11545" xr:uid="{00000000-0005-0000-0000-0000D12D0000}"/>
    <cellStyle name="Normal 2 2 59" xfId="11546" xr:uid="{00000000-0005-0000-0000-0000D22D0000}"/>
    <cellStyle name="Normal 2 2 6" xfId="11547" xr:uid="{00000000-0005-0000-0000-0000D32D0000}"/>
    <cellStyle name="Normal 2 2 6 2" xfId="11548" xr:uid="{00000000-0005-0000-0000-0000D42D0000}"/>
    <cellStyle name="Normal 2 2 6 2 2" xfId="11549" xr:uid="{00000000-0005-0000-0000-0000D52D0000}"/>
    <cellStyle name="Normal 2 2 6 2 2 2" xfId="11550" xr:uid="{00000000-0005-0000-0000-0000D62D0000}"/>
    <cellStyle name="Normal 2 2 6 2 2 2 2" xfId="11551" xr:uid="{00000000-0005-0000-0000-0000D72D0000}"/>
    <cellStyle name="Normal 2 2 6 2 2 2 3" xfId="11552" xr:uid="{00000000-0005-0000-0000-0000D82D0000}"/>
    <cellStyle name="Normal 2 2 6 2 2 2 4" xfId="11553" xr:uid="{00000000-0005-0000-0000-0000D92D0000}"/>
    <cellStyle name="Normal 2 2 6 2 2 3" xfId="11554" xr:uid="{00000000-0005-0000-0000-0000DA2D0000}"/>
    <cellStyle name="Normal 2 2 6 2 2 4" xfId="11555" xr:uid="{00000000-0005-0000-0000-0000DB2D0000}"/>
    <cellStyle name="Normal 2 2 6 2 2 5" xfId="11556" xr:uid="{00000000-0005-0000-0000-0000DC2D0000}"/>
    <cellStyle name="Normal 2 2 6 2 3" xfId="11557" xr:uid="{00000000-0005-0000-0000-0000DD2D0000}"/>
    <cellStyle name="Normal 2 2 6 2 3 2" xfId="11558" xr:uid="{00000000-0005-0000-0000-0000DE2D0000}"/>
    <cellStyle name="Normal 2 2 6 2 3 3" xfId="11559" xr:uid="{00000000-0005-0000-0000-0000DF2D0000}"/>
    <cellStyle name="Normal 2 2 6 2 3 4" xfId="11560" xr:uid="{00000000-0005-0000-0000-0000E02D0000}"/>
    <cellStyle name="Normal 2 2 6 2 4" xfId="11561" xr:uid="{00000000-0005-0000-0000-0000E12D0000}"/>
    <cellStyle name="Normal 2 2 6 2 5" xfId="11562" xr:uid="{00000000-0005-0000-0000-0000E22D0000}"/>
    <cellStyle name="Normal 2 2 6 2 6" xfId="11563" xr:uid="{00000000-0005-0000-0000-0000E32D0000}"/>
    <cellStyle name="Normal 2 2 6 3" xfId="11564" xr:uid="{00000000-0005-0000-0000-0000E42D0000}"/>
    <cellStyle name="Normal 2 2 6 3 2" xfId="11565" xr:uid="{00000000-0005-0000-0000-0000E52D0000}"/>
    <cellStyle name="Normal 2 2 6 3 2 2" xfId="11566" xr:uid="{00000000-0005-0000-0000-0000E62D0000}"/>
    <cellStyle name="Normal 2 2 6 3 2 2 2" xfId="11567" xr:uid="{00000000-0005-0000-0000-0000E72D0000}"/>
    <cellStyle name="Normal 2 2 6 3 2 2 3" xfId="11568" xr:uid="{00000000-0005-0000-0000-0000E82D0000}"/>
    <cellStyle name="Normal 2 2 6 3 2 2 4" xfId="11569" xr:uid="{00000000-0005-0000-0000-0000E92D0000}"/>
    <cellStyle name="Normal 2 2 6 3 2 3" xfId="11570" xr:uid="{00000000-0005-0000-0000-0000EA2D0000}"/>
    <cellStyle name="Normal 2 2 6 3 2 4" xfId="11571" xr:uid="{00000000-0005-0000-0000-0000EB2D0000}"/>
    <cellStyle name="Normal 2 2 6 3 2 5" xfId="11572" xr:uid="{00000000-0005-0000-0000-0000EC2D0000}"/>
    <cellStyle name="Normal 2 2 6 3 3" xfId="11573" xr:uid="{00000000-0005-0000-0000-0000ED2D0000}"/>
    <cellStyle name="Normal 2 2 6 3 4" xfId="11574" xr:uid="{00000000-0005-0000-0000-0000EE2D0000}"/>
    <cellStyle name="Normal 2 2 6 3 4 2" xfId="11575" xr:uid="{00000000-0005-0000-0000-0000EF2D0000}"/>
    <cellStyle name="Normal 2 2 6 3 4 3" xfId="11576" xr:uid="{00000000-0005-0000-0000-0000F02D0000}"/>
    <cellStyle name="Normal 2 2 6 3 4 4" xfId="11577" xr:uid="{00000000-0005-0000-0000-0000F12D0000}"/>
    <cellStyle name="Normal 2 2 6 3 5" xfId="11578" xr:uid="{00000000-0005-0000-0000-0000F22D0000}"/>
    <cellStyle name="Normal 2 2 6 3 6" xfId="11579" xr:uid="{00000000-0005-0000-0000-0000F32D0000}"/>
    <cellStyle name="Normal 2 2 6 3 7" xfId="11580" xr:uid="{00000000-0005-0000-0000-0000F42D0000}"/>
    <cellStyle name="Normal 2 2 6 4" xfId="11581" xr:uid="{00000000-0005-0000-0000-0000F52D0000}"/>
    <cellStyle name="Normal 2 2 6 4 2" xfId="11582" xr:uid="{00000000-0005-0000-0000-0000F62D0000}"/>
    <cellStyle name="Normal 2 2 6 5" xfId="11583" xr:uid="{00000000-0005-0000-0000-0000F72D0000}"/>
    <cellStyle name="Normal 2 2 6 6" xfId="11584" xr:uid="{00000000-0005-0000-0000-0000F82D0000}"/>
    <cellStyle name="Normal 2 2 6 7" xfId="11585" xr:uid="{00000000-0005-0000-0000-0000F92D0000}"/>
    <cellStyle name="Normal 2 2 6 7 2" xfId="11586" xr:uid="{00000000-0005-0000-0000-0000FA2D0000}"/>
    <cellStyle name="Normal 2 2 6 7 3" xfId="11587" xr:uid="{00000000-0005-0000-0000-0000FB2D0000}"/>
    <cellStyle name="Normal 2 2 6 7 4" xfId="11588" xr:uid="{00000000-0005-0000-0000-0000FC2D0000}"/>
    <cellStyle name="Normal 2 2 60" xfId="11589" xr:uid="{00000000-0005-0000-0000-0000FD2D0000}"/>
    <cellStyle name="Normal 2 2 61" xfId="11590" xr:uid="{00000000-0005-0000-0000-0000FE2D0000}"/>
    <cellStyle name="Normal 2 2 62" xfId="11591" xr:uid="{00000000-0005-0000-0000-0000FF2D0000}"/>
    <cellStyle name="Normal 2 2 63" xfId="11592" xr:uid="{00000000-0005-0000-0000-0000002E0000}"/>
    <cellStyle name="Normal 2 2 64" xfId="11593" xr:uid="{00000000-0005-0000-0000-0000012E0000}"/>
    <cellStyle name="Normal 2 2 65" xfId="11594" xr:uid="{00000000-0005-0000-0000-0000022E0000}"/>
    <cellStyle name="Normal 2 2 66" xfId="11595" xr:uid="{00000000-0005-0000-0000-0000032E0000}"/>
    <cellStyle name="Normal 2 2 67" xfId="11596" xr:uid="{00000000-0005-0000-0000-0000042E0000}"/>
    <cellStyle name="Normal 2 2 68" xfId="11597" xr:uid="{00000000-0005-0000-0000-0000052E0000}"/>
    <cellStyle name="Normal 2 2 69" xfId="11598" xr:uid="{00000000-0005-0000-0000-0000062E0000}"/>
    <cellStyle name="Normal 2 2 7" xfId="11599" xr:uid="{00000000-0005-0000-0000-0000072E0000}"/>
    <cellStyle name="Normal 2 2 7 2" xfId="11600" xr:uid="{00000000-0005-0000-0000-0000082E0000}"/>
    <cellStyle name="Normal 2 2 7 2 2" xfId="11601" xr:uid="{00000000-0005-0000-0000-0000092E0000}"/>
    <cellStyle name="Normal 2 2 7 2 2 2" xfId="11602" xr:uid="{00000000-0005-0000-0000-00000A2E0000}"/>
    <cellStyle name="Normal 2 2 7 2 2 2 2" xfId="11603" xr:uid="{00000000-0005-0000-0000-00000B2E0000}"/>
    <cellStyle name="Normal 2 2 7 2 2 2 3" xfId="11604" xr:uid="{00000000-0005-0000-0000-00000C2E0000}"/>
    <cellStyle name="Normal 2 2 7 2 2 2 4" xfId="11605" xr:uid="{00000000-0005-0000-0000-00000D2E0000}"/>
    <cellStyle name="Normal 2 2 7 2 2 3" xfId="11606" xr:uid="{00000000-0005-0000-0000-00000E2E0000}"/>
    <cellStyle name="Normal 2 2 7 2 2 4" xfId="11607" xr:uid="{00000000-0005-0000-0000-00000F2E0000}"/>
    <cellStyle name="Normal 2 2 7 2 2 5" xfId="11608" xr:uid="{00000000-0005-0000-0000-0000102E0000}"/>
    <cellStyle name="Normal 2 2 7 2 3" xfId="11609" xr:uid="{00000000-0005-0000-0000-0000112E0000}"/>
    <cellStyle name="Normal 2 2 7 2 3 2" xfId="11610" xr:uid="{00000000-0005-0000-0000-0000122E0000}"/>
    <cellStyle name="Normal 2 2 7 2 3 3" xfId="11611" xr:uid="{00000000-0005-0000-0000-0000132E0000}"/>
    <cellStyle name="Normal 2 2 7 2 3 4" xfId="11612" xr:uid="{00000000-0005-0000-0000-0000142E0000}"/>
    <cellStyle name="Normal 2 2 7 2 4" xfId="11613" xr:uid="{00000000-0005-0000-0000-0000152E0000}"/>
    <cellStyle name="Normal 2 2 7 2 5" xfId="11614" xr:uid="{00000000-0005-0000-0000-0000162E0000}"/>
    <cellStyle name="Normal 2 2 7 2 6" xfId="11615" xr:uid="{00000000-0005-0000-0000-0000172E0000}"/>
    <cellStyle name="Normal 2 2 7 3" xfId="11616" xr:uid="{00000000-0005-0000-0000-0000182E0000}"/>
    <cellStyle name="Normal 2 2 7 3 2" xfId="11617" xr:uid="{00000000-0005-0000-0000-0000192E0000}"/>
    <cellStyle name="Normal 2 2 7 3 3" xfId="11618" xr:uid="{00000000-0005-0000-0000-00001A2E0000}"/>
    <cellStyle name="Normal 2 2 7 3 3 2" xfId="11619" xr:uid="{00000000-0005-0000-0000-00001B2E0000}"/>
    <cellStyle name="Normal 2 2 7 3 3 3" xfId="11620" xr:uid="{00000000-0005-0000-0000-00001C2E0000}"/>
    <cellStyle name="Normal 2 2 7 3 3 4" xfId="11621" xr:uid="{00000000-0005-0000-0000-00001D2E0000}"/>
    <cellStyle name="Normal 2 2 7 3 4" xfId="11622" xr:uid="{00000000-0005-0000-0000-00001E2E0000}"/>
    <cellStyle name="Normal 2 2 7 3 5" xfId="11623" xr:uid="{00000000-0005-0000-0000-00001F2E0000}"/>
    <cellStyle name="Normal 2 2 7 3 6" xfId="11624" xr:uid="{00000000-0005-0000-0000-0000202E0000}"/>
    <cellStyle name="Normal 2 2 7 4" xfId="11625" xr:uid="{00000000-0005-0000-0000-0000212E0000}"/>
    <cellStyle name="Normal 2 2 7 4 2" xfId="11626" xr:uid="{00000000-0005-0000-0000-0000222E0000}"/>
    <cellStyle name="Normal 2 2 7 4 3" xfId="11627" xr:uid="{00000000-0005-0000-0000-0000232E0000}"/>
    <cellStyle name="Normal 2 2 7 4 4" xfId="11628" xr:uid="{00000000-0005-0000-0000-0000242E0000}"/>
    <cellStyle name="Normal 2 2 7 5" xfId="11629" xr:uid="{00000000-0005-0000-0000-0000252E0000}"/>
    <cellStyle name="Normal 2 2 7 6" xfId="11630" xr:uid="{00000000-0005-0000-0000-0000262E0000}"/>
    <cellStyle name="Normal 2 2 7 7" xfId="11631" xr:uid="{00000000-0005-0000-0000-0000272E0000}"/>
    <cellStyle name="Normal 2 2 70" xfId="11632" xr:uid="{00000000-0005-0000-0000-0000282E0000}"/>
    <cellStyle name="Normal 2 2 71" xfId="11633" xr:uid="{00000000-0005-0000-0000-0000292E0000}"/>
    <cellStyle name="Normal 2 2 72" xfId="11634" xr:uid="{00000000-0005-0000-0000-00002A2E0000}"/>
    <cellStyle name="Normal 2 2 73" xfId="11635" xr:uid="{00000000-0005-0000-0000-00002B2E0000}"/>
    <cellStyle name="Normal 2 2 74" xfId="11636" xr:uid="{00000000-0005-0000-0000-00002C2E0000}"/>
    <cellStyle name="Normal 2 2 75" xfId="11637" xr:uid="{00000000-0005-0000-0000-00002D2E0000}"/>
    <cellStyle name="Normal 2 2 76" xfId="11638" xr:uid="{00000000-0005-0000-0000-00002E2E0000}"/>
    <cellStyle name="Normal 2 2 77" xfId="11639" xr:uid="{00000000-0005-0000-0000-00002F2E0000}"/>
    <cellStyle name="Normal 2 2 78" xfId="11640" xr:uid="{00000000-0005-0000-0000-0000302E0000}"/>
    <cellStyle name="Normal 2 2 79" xfId="11641" xr:uid="{00000000-0005-0000-0000-0000312E0000}"/>
    <cellStyle name="Normal 2 2 8" xfId="11642" xr:uid="{00000000-0005-0000-0000-0000322E0000}"/>
    <cellStyle name="Normal 2 2 8 2" xfId="11643" xr:uid="{00000000-0005-0000-0000-0000332E0000}"/>
    <cellStyle name="Normal 2 2 8 2 2" xfId="11644" xr:uid="{00000000-0005-0000-0000-0000342E0000}"/>
    <cellStyle name="Normal 2 2 8 2 2 2" xfId="11645" xr:uid="{00000000-0005-0000-0000-0000352E0000}"/>
    <cellStyle name="Normal 2 2 8 2 2 2 2" xfId="11646" xr:uid="{00000000-0005-0000-0000-0000362E0000}"/>
    <cellStyle name="Normal 2 2 8 2 2 2 3" xfId="11647" xr:uid="{00000000-0005-0000-0000-0000372E0000}"/>
    <cellStyle name="Normal 2 2 8 2 2 2 4" xfId="11648" xr:uid="{00000000-0005-0000-0000-0000382E0000}"/>
    <cellStyle name="Normal 2 2 8 2 2 3" xfId="11649" xr:uid="{00000000-0005-0000-0000-0000392E0000}"/>
    <cellStyle name="Normal 2 2 8 2 2 4" xfId="11650" xr:uid="{00000000-0005-0000-0000-00003A2E0000}"/>
    <cellStyle name="Normal 2 2 8 2 2 5" xfId="11651" xr:uid="{00000000-0005-0000-0000-00003B2E0000}"/>
    <cellStyle name="Normal 2 2 8 2 3" xfId="11652" xr:uid="{00000000-0005-0000-0000-00003C2E0000}"/>
    <cellStyle name="Normal 2 2 8 2 3 2" xfId="11653" xr:uid="{00000000-0005-0000-0000-00003D2E0000}"/>
    <cellStyle name="Normal 2 2 8 2 3 3" xfId="11654" xr:uid="{00000000-0005-0000-0000-00003E2E0000}"/>
    <cellStyle name="Normal 2 2 8 2 3 4" xfId="11655" xr:uid="{00000000-0005-0000-0000-00003F2E0000}"/>
    <cellStyle name="Normal 2 2 8 2 4" xfId="11656" xr:uid="{00000000-0005-0000-0000-0000402E0000}"/>
    <cellStyle name="Normal 2 2 8 2 5" xfId="11657" xr:uid="{00000000-0005-0000-0000-0000412E0000}"/>
    <cellStyle name="Normal 2 2 8 2 6" xfId="11658" xr:uid="{00000000-0005-0000-0000-0000422E0000}"/>
    <cellStyle name="Normal 2 2 8 3" xfId="11659" xr:uid="{00000000-0005-0000-0000-0000432E0000}"/>
    <cellStyle name="Normal 2 2 8 3 2" xfId="11660" xr:uid="{00000000-0005-0000-0000-0000442E0000}"/>
    <cellStyle name="Normal 2 2 8 3 3" xfId="11661" xr:uid="{00000000-0005-0000-0000-0000452E0000}"/>
    <cellStyle name="Normal 2 2 8 3 3 2" xfId="11662" xr:uid="{00000000-0005-0000-0000-0000462E0000}"/>
    <cellStyle name="Normal 2 2 8 3 3 3" xfId="11663" xr:uid="{00000000-0005-0000-0000-0000472E0000}"/>
    <cellStyle name="Normal 2 2 8 3 3 4" xfId="11664" xr:uid="{00000000-0005-0000-0000-0000482E0000}"/>
    <cellStyle name="Normal 2 2 8 3 4" xfId="11665" xr:uid="{00000000-0005-0000-0000-0000492E0000}"/>
    <cellStyle name="Normal 2 2 8 3 5" xfId="11666" xr:uid="{00000000-0005-0000-0000-00004A2E0000}"/>
    <cellStyle name="Normal 2 2 8 3 6" xfId="11667" xr:uid="{00000000-0005-0000-0000-00004B2E0000}"/>
    <cellStyle name="Normal 2 2 8 4" xfId="11668" xr:uid="{00000000-0005-0000-0000-00004C2E0000}"/>
    <cellStyle name="Normal 2 2 8 4 2" xfId="11669" xr:uid="{00000000-0005-0000-0000-00004D2E0000}"/>
    <cellStyle name="Normal 2 2 8 4 3" xfId="11670" xr:uid="{00000000-0005-0000-0000-00004E2E0000}"/>
    <cellStyle name="Normal 2 2 8 4 4" xfId="11671" xr:uid="{00000000-0005-0000-0000-00004F2E0000}"/>
    <cellStyle name="Normal 2 2 8 5" xfId="11672" xr:uid="{00000000-0005-0000-0000-0000502E0000}"/>
    <cellStyle name="Normal 2 2 8 6" xfId="11673" xr:uid="{00000000-0005-0000-0000-0000512E0000}"/>
    <cellStyle name="Normal 2 2 8 7" xfId="11674" xr:uid="{00000000-0005-0000-0000-0000522E0000}"/>
    <cellStyle name="Normal 2 2 80" xfId="11675" xr:uid="{00000000-0005-0000-0000-0000532E0000}"/>
    <cellStyle name="Normal 2 2 81" xfId="11676" xr:uid="{00000000-0005-0000-0000-0000542E0000}"/>
    <cellStyle name="Normal 2 2 82" xfId="11677" xr:uid="{00000000-0005-0000-0000-0000552E0000}"/>
    <cellStyle name="Normal 2 2 83" xfId="11678" xr:uid="{00000000-0005-0000-0000-0000562E0000}"/>
    <cellStyle name="Normal 2 2 84" xfId="11679" xr:uid="{00000000-0005-0000-0000-0000572E0000}"/>
    <cellStyle name="Normal 2 2 85" xfId="11680" xr:uid="{00000000-0005-0000-0000-0000582E0000}"/>
    <cellStyle name="Normal 2 2 86" xfId="11681" xr:uid="{00000000-0005-0000-0000-0000592E0000}"/>
    <cellStyle name="Normal 2 2 87" xfId="11682" xr:uid="{00000000-0005-0000-0000-00005A2E0000}"/>
    <cellStyle name="Normal 2 2 88" xfId="11683" xr:uid="{00000000-0005-0000-0000-00005B2E0000}"/>
    <cellStyle name="Normal 2 2 89" xfId="11684" xr:uid="{00000000-0005-0000-0000-00005C2E0000}"/>
    <cellStyle name="Normal 2 2 9" xfId="11685" xr:uid="{00000000-0005-0000-0000-00005D2E0000}"/>
    <cellStyle name="Normal 2 2 9 2" xfId="11686" xr:uid="{00000000-0005-0000-0000-00005E2E0000}"/>
    <cellStyle name="Normal 2 2 9 2 10" xfId="11687" xr:uid="{00000000-0005-0000-0000-00005F2E0000}"/>
    <cellStyle name="Normal 2 2 9 2 10 2" xfId="11688" xr:uid="{00000000-0005-0000-0000-0000602E0000}"/>
    <cellStyle name="Normal 2 2 9 2 10 3" xfId="11689" xr:uid="{00000000-0005-0000-0000-0000612E0000}"/>
    <cellStyle name="Normal 2 2 9 2 10 4" xfId="11690" xr:uid="{00000000-0005-0000-0000-0000622E0000}"/>
    <cellStyle name="Normal 2 2 9 2 11" xfId="11691" xr:uid="{00000000-0005-0000-0000-0000632E0000}"/>
    <cellStyle name="Normal 2 2 9 2 12" xfId="11692" xr:uid="{00000000-0005-0000-0000-0000642E0000}"/>
    <cellStyle name="Normal 2 2 9 2 13" xfId="11693" xr:uid="{00000000-0005-0000-0000-0000652E0000}"/>
    <cellStyle name="Normal 2 2 9 2 2" xfId="11694" xr:uid="{00000000-0005-0000-0000-0000662E0000}"/>
    <cellStyle name="Normal 2 2 9 2 2 2" xfId="11695" xr:uid="{00000000-0005-0000-0000-0000672E0000}"/>
    <cellStyle name="Normal 2 2 9 2 2 2 2" xfId="11696" xr:uid="{00000000-0005-0000-0000-0000682E0000}"/>
    <cellStyle name="Normal 2 2 9 2 2 2 2 2" xfId="11697" xr:uid="{00000000-0005-0000-0000-0000692E0000}"/>
    <cellStyle name="Normal 2 2 9 2 2 2 2 2 2" xfId="11698" xr:uid="{00000000-0005-0000-0000-00006A2E0000}"/>
    <cellStyle name="Normal 2 2 9 2 2 2 2 2 3" xfId="11699" xr:uid="{00000000-0005-0000-0000-00006B2E0000}"/>
    <cellStyle name="Normal 2 2 9 2 2 2 2 2 4" xfId="11700" xr:uid="{00000000-0005-0000-0000-00006C2E0000}"/>
    <cellStyle name="Normal 2 2 9 2 2 2 2 3" xfId="11701" xr:uid="{00000000-0005-0000-0000-00006D2E0000}"/>
    <cellStyle name="Normal 2 2 9 2 2 2 2 4" xfId="11702" xr:uid="{00000000-0005-0000-0000-00006E2E0000}"/>
    <cellStyle name="Normal 2 2 9 2 2 2 2 5" xfId="11703" xr:uid="{00000000-0005-0000-0000-00006F2E0000}"/>
    <cellStyle name="Normal 2 2 9 2 2 2 3" xfId="11704" xr:uid="{00000000-0005-0000-0000-0000702E0000}"/>
    <cellStyle name="Normal 2 2 9 2 2 2 3 2" xfId="11705" xr:uid="{00000000-0005-0000-0000-0000712E0000}"/>
    <cellStyle name="Normal 2 2 9 2 2 2 3 3" xfId="11706" xr:uid="{00000000-0005-0000-0000-0000722E0000}"/>
    <cellStyle name="Normal 2 2 9 2 2 2 3 4" xfId="11707" xr:uid="{00000000-0005-0000-0000-0000732E0000}"/>
    <cellStyle name="Normal 2 2 9 2 2 2 4" xfId="11708" xr:uid="{00000000-0005-0000-0000-0000742E0000}"/>
    <cellStyle name="Normal 2 2 9 2 2 2 5" xfId="11709" xr:uid="{00000000-0005-0000-0000-0000752E0000}"/>
    <cellStyle name="Normal 2 2 9 2 2 2 6" xfId="11710" xr:uid="{00000000-0005-0000-0000-0000762E0000}"/>
    <cellStyle name="Normal 2 2 9 2 3" xfId="11711" xr:uid="{00000000-0005-0000-0000-0000772E0000}"/>
    <cellStyle name="Normal 2 2 9 2 3 2" xfId="11712" xr:uid="{00000000-0005-0000-0000-0000782E0000}"/>
    <cellStyle name="Normal 2 2 9 2 3 2 2" xfId="11713" xr:uid="{00000000-0005-0000-0000-0000792E0000}"/>
    <cellStyle name="Normal 2 2 9 2 3 2 2 2" xfId="11714" xr:uid="{00000000-0005-0000-0000-00007A2E0000}"/>
    <cellStyle name="Normal 2 2 9 2 3 2 2 3" xfId="11715" xr:uid="{00000000-0005-0000-0000-00007B2E0000}"/>
    <cellStyle name="Normal 2 2 9 2 3 2 2 4" xfId="11716" xr:uid="{00000000-0005-0000-0000-00007C2E0000}"/>
    <cellStyle name="Normal 2 2 9 2 3 2 3" xfId="11717" xr:uid="{00000000-0005-0000-0000-00007D2E0000}"/>
    <cellStyle name="Normal 2 2 9 2 3 2 4" xfId="11718" xr:uid="{00000000-0005-0000-0000-00007E2E0000}"/>
    <cellStyle name="Normal 2 2 9 2 3 2 5" xfId="11719" xr:uid="{00000000-0005-0000-0000-00007F2E0000}"/>
    <cellStyle name="Normal 2 2 9 2 3 3" xfId="11720" xr:uid="{00000000-0005-0000-0000-0000802E0000}"/>
    <cellStyle name="Normal 2 2 9 2 3 3 2" xfId="11721" xr:uid="{00000000-0005-0000-0000-0000812E0000}"/>
    <cellStyle name="Normal 2 2 9 2 3 3 3" xfId="11722" xr:uid="{00000000-0005-0000-0000-0000822E0000}"/>
    <cellStyle name="Normal 2 2 9 2 3 3 4" xfId="11723" xr:uid="{00000000-0005-0000-0000-0000832E0000}"/>
    <cellStyle name="Normal 2 2 9 2 3 4" xfId="11724" xr:uid="{00000000-0005-0000-0000-0000842E0000}"/>
    <cellStyle name="Normal 2 2 9 2 3 5" xfId="11725" xr:uid="{00000000-0005-0000-0000-0000852E0000}"/>
    <cellStyle name="Normal 2 2 9 2 3 6" xfId="11726" xr:uid="{00000000-0005-0000-0000-0000862E0000}"/>
    <cellStyle name="Normal 2 2 9 2 4" xfId="11727" xr:uid="{00000000-0005-0000-0000-0000872E0000}"/>
    <cellStyle name="Normal 2 2 9 2 4 2" xfId="11728" xr:uid="{00000000-0005-0000-0000-0000882E0000}"/>
    <cellStyle name="Normal 2 2 9 2 4 2 2" xfId="11729" xr:uid="{00000000-0005-0000-0000-0000892E0000}"/>
    <cellStyle name="Normal 2 2 9 2 4 2 2 2" xfId="11730" xr:uid="{00000000-0005-0000-0000-00008A2E0000}"/>
    <cellStyle name="Normal 2 2 9 2 4 2 2 3" xfId="11731" xr:uid="{00000000-0005-0000-0000-00008B2E0000}"/>
    <cellStyle name="Normal 2 2 9 2 4 2 2 4" xfId="11732" xr:uid="{00000000-0005-0000-0000-00008C2E0000}"/>
    <cellStyle name="Normal 2 2 9 2 4 2 3" xfId="11733" xr:uid="{00000000-0005-0000-0000-00008D2E0000}"/>
    <cellStyle name="Normal 2 2 9 2 4 2 4" xfId="11734" xr:uid="{00000000-0005-0000-0000-00008E2E0000}"/>
    <cellStyle name="Normal 2 2 9 2 4 2 5" xfId="11735" xr:uid="{00000000-0005-0000-0000-00008F2E0000}"/>
    <cellStyle name="Normal 2 2 9 2 4 3" xfId="11736" xr:uid="{00000000-0005-0000-0000-0000902E0000}"/>
    <cellStyle name="Normal 2 2 9 2 4 3 2" xfId="11737" xr:uid="{00000000-0005-0000-0000-0000912E0000}"/>
    <cellStyle name="Normal 2 2 9 2 4 3 3" xfId="11738" xr:uid="{00000000-0005-0000-0000-0000922E0000}"/>
    <cellStyle name="Normal 2 2 9 2 4 3 4" xfId="11739" xr:uid="{00000000-0005-0000-0000-0000932E0000}"/>
    <cellStyle name="Normal 2 2 9 2 4 4" xfId="11740" xr:uid="{00000000-0005-0000-0000-0000942E0000}"/>
    <cellStyle name="Normal 2 2 9 2 4 5" xfId="11741" xr:uid="{00000000-0005-0000-0000-0000952E0000}"/>
    <cellStyle name="Normal 2 2 9 2 4 6" xfId="11742" xr:uid="{00000000-0005-0000-0000-0000962E0000}"/>
    <cellStyle name="Normal 2 2 9 2 5" xfId="11743" xr:uid="{00000000-0005-0000-0000-0000972E0000}"/>
    <cellStyle name="Normal 2 2 9 2 5 2" xfId="11744" xr:uid="{00000000-0005-0000-0000-0000982E0000}"/>
    <cellStyle name="Normal 2 2 9 2 5 2 2" xfId="11745" xr:uid="{00000000-0005-0000-0000-0000992E0000}"/>
    <cellStyle name="Normal 2 2 9 2 5 2 2 2" xfId="11746" xr:uid="{00000000-0005-0000-0000-00009A2E0000}"/>
    <cellStyle name="Normal 2 2 9 2 5 2 2 3" xfId="11747" xr:uid="{00000000-0005-0000-0000-00009B2E0000}"/>
    <cellStyle name="Normal 2 2 9 2 5 2 2 4" xfId="11748" xr:uid="{00000000-0005-0000-0000-00009C2E0000}"/>
    <cellStyle name="Normal 2 2 9 2 5 2 3" xfId="11749" xr:uid="{00000000-0005-0000-0000-00009D2E0000}"/>
    <cellStyle name="Normal 2 2 9 2 5 2 4" xfId="11750" xr:uid="{00000000-0005-0000-0000-00009E2E0000}"/>
    <cellStyle name="Normal 2 2 9 2 5 2 5" xfId="11751" xr:uid="{00000000-0005-0000-0000-00009F2E0000}"/>
    <cellStyle name="Normal 2 2 9 2 5 3" xfId="11752" xr:uid="{00000000-0005-0000-0000-0000A02E0000}"/>
    <cellStyle name="Normal 2 2 9 2 5 3 2" xfId="11753" xr:uid="{00000000-0005-0000-0000-0000A12E0000}"/>
    <cellStyle name="Normal 2 2 9 2 5 3 3" xfId="11754" xr:uid="{00000000-0005-0000-0000-0000A22E0000}"/>
    <cellStyle name="Normal 2 2 9 2 5 3 4" xfId="11755" xr:uid="{00000000-0005-0000-0000-0000A32E0000}"/>
    <cellStyle name="Normal 2 2 9 2 5 4" xfId="11756" xr:uid="{00000000-0005-0000-0000-0000A42E0000}"/>
    <cellStyle name="Normal 2 2 9 2 5 5" xfId="11757" xr:uid="{00000000-0005-0000-0000-0000A52E0000}"/>
    <cellStyle name="Normal 2 2 9 2 5 6" xfId="11758" xr:uid="{00000000-0005-0000-0000-0000A62E0000}"/>
    <cellStyle name="Normal 2 2 9 2 6" xfId="11759" xr:uid="{00000000-0005-0000-0000-0000A72E0000}"/>
    <cellStyle name="Normal 2 2 9 2 6 2" xfId="11760" xr:uid="{00000000-0005-0000-0000-0000A82E0000}"/>
    <cellStyle name="Normal 2 2 9 2 6 2 2" xfId="11761" xr:uid="{00000000-0005-0000-0000-0000A92E0000}"/>
    <cellStyle name="Normal 2 2 9 2 6 2 2 2" xfId="11762" xr:uid="{00000000-0005-0000-0000-0000AA2E0000}"/>
    <cellStyle name="Normal 2 2 9 2 6 2 2 3" xfId="11763" xr:uid="{00000000-0005-0000-0000-0000AB2E0000}"/>
    <cellStyle name="Normal 2 2 9 2 6 2 2 4" xfId="11764" xr:uid="{00000000-0005-0000-0000-0000AC2E0000}"/>
    <cellStyle name="Normal 2 2 9 2 6 2 3" xfId="11765" xr:uid="{00000000-0005-0000-0000-0000AD2E0000}"/>
    <cellStyle name="Normal 2 2 9 2 6 2 4" xfId="11766" xr:uid="{00000000-0005-0000-0000-0000AE2E0000}"/>
    <cellStyle name="Normal 2 2 9 2 6 2 5" xfId="11767" xr:uid="{00000000-0005-0000-0000-0000AF2E0000}"/>
    <cellStyle name="Normal 2 2 9 2 6 3" xfId="11768" xr:uid="{00000000-0005-0000-0000-0000B02E0000}"/>
    <cellStyle name="Normal 2 2 9 2 6 3 2" xfId="11769" xr:uid="{00000000-0005-0000-0000-0000B12E0000}"/>
    <cellStyle name="Normal 2 2 9 2 6 3 3" xfId="11770" xr:uid="{00000000-0005-0000-0000-0000B22E0000}"/>
    <cellStyle name="Normal 2 2 9 2 6 3 4" xfId="11771" xr:uid="{00000000-0005-0000-0000-0000B32E0000}"/>
    <cellStyle name="Normal 2 2 9 2 6 4" xfId="11772" xr:uid="{00000000-0005-0000-0000-0000B42E0000}"/>
    <cellStyle name="Normal 2 2 9 2 6 5" xfId="11773" xr:uid="{00000000-0005-0000-0000-0000B52E0000}"/>
    <cellStyle name="Normal 2 2 9 2 6 6" xfId="11774" xr:uid="{00000000-0005-0000-0000-0000B62E0000}"/>
    <cellStyle name="Normal 2 2 9 2 7" xfId="11775" xr:uid="{00000000-0005-0000-0000-0000B72E0000}"/>
    <cellStyle name="Normal 2 2 9 2 7 2" xfId="11776" xr:uid="{00000000-0005-0000-0000-0000B82E0000}"/>
    <cellStyle name="Normal 2 2 9 2 7 2 2" xfId="11777" xr:uid="{00000000-0005-0000-0000-0000B92E0000}"/>
    <cellStyle name="Normal 2 2 9 2 7 2 2 2" xfId="11778" xr:uid="{00000000-0005-0000-0000-0000BA2E0000}"/>
    <cellStyle name="Normal 2 2 9 2 7 2 2 3" xfId="11779" xr:uid="{00000000-0005-0000-0000-0000BB2E0000}"/>
    <cellStyle name="Normal 2 2 9 2 7 2 2 4" xfId="11780" xr:uid="{00000000-0005-0000-0000-0000BC2E0000}"/>
    <cellStyle name="Normal 2 2 9 2 7 2 3" xfId="11781" xr:uid="{00000000-0005-0000-0000-0000BD2E0000}"/>
    <cellStyle name="Normal 2 2 9 2 7 2 4" xfId="11782" xr:uid="{00000000-0005-0000-0000-0000BE2E0000}"/>
    <cellStyle name="Normal 2 2 9 2 7 2 5" xfId="11783" xr:uid="{00000000-0005-0000-0000-0000BF2E0000}"/>
    <cellStyle name="Normal 2 2 9 2 7 3" xfId="11784" xr:uid="{00000000-0005-0000-0000-0000C02E0000}"/>
    <cellStyle name="Normal 2 2 9 2 7 3 2" xfId="11785" xr:uid="{00000000-0005-0000-0000-0000C12E0000}"/>
    <cellStyle name="Normal 2 2 9 2 7 3 3" xfId="11786" xr:uid="{00000000-0005-0000-0000-0000C22E0000}"/>
    <cellStyle name="Normal 2 2 9 2 7 3 4" xfId="11787" xr:uid="{00000000-0005-0000-0000-0000C32E0000}"/>
    <cellStyle name="Normal 2 2 9 2 7 4" xfId="11788" xr:uid="{00000000-0005-0000-0000-0000C42E0000}"/>
    <cellStyle name="Normal 2 2 9 2 7 5" xfId="11789" xr:uid="{00000000-0005-0000-0000-0000C52E0000}"/>
    <cellStyle name="Normal 2 2 9 2 7 6" xfId="11790" xr:uid="{00000000-0005-0000-0000-0000C62E0000}"/>
    <cellStyle name="Normal 2 2 9 2 8" xfId="11791" xr:uid="{00000000-0005-0000-0000-0000C72E0000}"/>
    <cellStyle name="Normal 2 2 9 2 8 2" xfId="11792" xr:uid="{00000000-0005-0000-0000-0000C82E0000}"/>
    <cellStyle name="Normal 2 2 9 2 8 2 2" xfId="11793" xr:uid="{00000000-0005-0000-0000-0000C92E0000}"/>
    <cellStyle name="Normal 2 2 9 2 8 2 2 2" xfId="11794" xr:uid="{00000000-0005-0000-0000-0000CA2E0000}"/>
    <cellStyle name="Normal 2 2 9 2 8 2 2 3" xfId="11795" xr:uid="{00000000-0005-0000-0000-0000CB2E0000}"/>
    <cellStyle name="Normal 2 2 9 2 8 2 2 4" xfId="11796" xr:uid="{00000000-0005-0000-0000-0000CC2E0000}"/>
    <cellStyle name="Normal 2 2 9 2 8 2 3" xfId="11797" xr:uid="{00000000-0005-0000-0000-0000CD2E0000}"/>
    <cellStyle name="Normal 2 2 9 2 8 2 4" xfId="11798" xr:uid="{00000000-0005-0000-0000-0000CE2E0000}"/>
    <cellStyle name="Normal 2 2 9 2 8 2 5" xfId="11799" xr:uid="{00000000-0005-0000-0000-0000CF2E0000}"/>
    <cellStyle name="Normal 2 2 9 2 8 3" xfId="11800" xr:uid="{00000000-0005-0000-0000-0000D02E0000}"/>
    <cellStyle name="Normal 2 2 9 2 8 3 2" xfId="11801" xr:uid="{00000000-0005-0000-0000-0000D12E0000}"/>
    <cellStyle name="Normal 2 2 9 2 8 3 3" xfId="11802" xr:uid="{00000000-0005-0000-0000-0000D22E0000}"/>
    <cellStyle name="Normal 2 2 9 2 8 3 4" xfId="11803" xr:uid="{00000000-0005-0000-0000-0000D32E0000}"/>
    <cellStyle name="Normal 2 2 9 2 8 4" xfId="11804" xr:uid="{00000000-0005-0000-0000-0000D42E0000}"/>
    <cellStyle name="Normal 2 2 9 2 8 5" xfId="11805" xr:uid="{00000000-0005-0000-0000-0000D52E0000}"/>
    <cellStyle name="Normal 2 2 9 2 8 6" xfId="11806" xr:uid="{00000000-0005-0000-0000-0000D62E0000}"/>
    <cellStyle name="Normal 2 2 9 2 9" xfId="11807" xr:uid="{00000000-0005-0000-0000-0000D72E0000}"/>
    <cellStyle name="Normal 2 2 9 2 9 2" xfId="11808" xr:uid="{00000000-0005-0000-0000-0000D82E0000}"/>
    <cellStyle name="Normal 2 2 9 2 9 2 2" xfId="11809" xr:uid="{00000000-0005-0000-0000-0000D92E0000}"/>
    <cellStyle name="Normal 2 2 9 2 9 2 3" xfId="11810" xr:uid="{00000000-0005-0000-0000-0000DA2E0000}"/>
    <cellStyle name="Normal 2 2 9 2 9 2 4" xfId="11811" xr:uid="{00000000-0005-0000-0000-0000DB2E0000}"/>
    <cellStyle name="Normal 2 2 9 2 9 3" xfId="11812" xr:uid="{00000000-0005-0000-0000-0000DC2E0000}"/>
    <cellStyle name="Normal 2 2 9 2 9 4" xfId="11813" xr:uid="{00000000-0005-0000-0000-0000DD2E0000}"/>
    <cellStyle name="Normal 2 2 9 2 9 5" xfId="11814" xr:uid="{00000000-0005-0000-0000-0000DE2E0000}"/>
    <cellStyle name="Normal 2 2 9 3" xfId="11815" xr:uid="{00000000-0005-0000-0000-0000DF2E0000}"/>
    <cellStyle name="Normal 2 2 9 3 2" xfId="11816" xr:uid="{00000000-0005-0000-0000-0000E02E0000}"/>
    <cellStyle name="Normal 2 2 9 3 3" xfId="11817" xr:uid="{00000000-0005-0000-0000-0000E12E0000}"/>
    <cellStyle name="Normal 2 2 9 3 3 2" xfId="11818" xr:uid="{00000000-0005-0000-0000-0000E22E0000}"/>
    <cellStyle name="Normal 2 2 9 3 3 2 2" xfId="11819" xr:uid="{00000000-0005-0000-0000-0000E32E0000}"/>
    <cellStyle name="Normal 2 2 9 3 3 2 3" xfId="11820" xr:uid="{00000000-0005-0000-0000-0000E42E0000}"/>
    <cellStyle name="Normal 2 2 9 3 3 2 4" xfId="11821" xr:uid="{00000000-0005-0000-0000-0000E52E0000}"/>
    <cellStyle name="Normal 2 2 9 3 3 3" xfId="11822" xr:uid="{00000000-0005-0000-0000-0000E62E0000}"/>
    <cellStyle name="Normal 2 2 9 3 3 4" xfId="11823" xr:uid="{00000000-0005-0000-0000-0000E72E0000}"/>
    <cellStyle name="Normal 2 2 9 3 3 5" xfId="11824" xr:uid="{00000000-0005-0000-0000-0000E82E0000}"/>
    <cellStyle name="Normal 2 2 9 3 4" xfId="11825" xr:uid="{00000000-0005-0000-0000-0000E92E0000}"/>
    <cellStyle name="Normal 2 2 9 3 4 2" xfId="11826" xr:uid="{00000000-0005-0000-0000-0000EA2E0000}"/>
    <cellStyle name="Normal 2 2 9 3 4 3" xfId="11827" xr:uid="{00000000-0005-0000-0000-0000EB2E0000}"/>
    <cellStyle name="Normal 2 2 9 3 4 4" xfId="11828" xr:uid="{00000000-0005-0000-0000-0000EC2E0000}"/>
    <cellStyle name="Normal 2 2 9 3 5" xfId="11829" xr:uid="{00000000-0005-0000-0000-0000ED2E0000}"/>
    <cellStyle name="Normal 2 2 9 3 6" xfId="11830" xr:uid="{00000000-0005-0000-0000-0000EE2E0000}"/>
    <cellStyle name="Normal 2 2 9 3 7" xfId="11831" xr:uid="{00000000-0005-0000-0000-0000EF2E0000}"/>
    <cellStyle name="Normal 2 2 9 4" xfId="11832" xr:uid="{00000000-0005-0000-0000-0000F02E0000}"/>
    <cellStyle name="Normal 2 2 9 5" xfId="11833" xr:uid="{00000000-0005-0000-0000-0000F12E0000}"/>
    <cellStyle name="Normal 2 2 9 6" xfId="11834" xr:uid="{00000000-0005-0000-0000-0000F22E0000}"/>
    <cellStyle name="Normal 2 2 9 7" xfId="11835" xr:uid="{00000000-0005-0000-0000-0000F32E0000}"/>
    <cellStyle name="Normal 2 2 9 8" xfId="11836" xr:uid="{00000000-0005-0000-0000-0000F42E0000}"/>
    <cellStyle name="Normal 2 2 9 9" xfId="11837" xr:uid="{00000000-0005-0000-0000-0000F52E0000}"/>
    <cellStyle name="Normal 2 2 90" xfId="11838" xr:uid="{00000000-0005-0000-0000-0000F62E0000}"/>
    <cellStyle name="Normal 2 2 91" xfId="11839" xr:uid="{00000000-0005-0000-0000-0000F72E0000}"/>
    <cellStyle name="Normal 2 2 92" xfId="11840" xr:uid="{00000000-0005-0000-0000-0000F82E0000}"/>
    <cellStyle name="Normal 2 2 93" xfId="11841" xr:uid="{00000000-0005-0000-0000-0000F92E0000}"/>
    <cellStyle name="Normal 2 2 94" xfId="11842" xr:uid="{00000000-0005-0000-0000-0000FA2E0000}"/>
    <cellStyle name="Normal 2 2 95" xfId="11843" xr:uid="{00000000-0005-0000-0000-0000FB2E0000}"/>
    <cellStyle name="Normal 2 2 96" xfId="11844" xr:uid="{00000000-0005-0000-0000-0000FC2E0000}"/>
    <cellStyle name="Normal 2 2 97" xfId="11845" xr:uid="{00000000-0005-0000-0000-0000FD2E0000}"/>
    <cellStyle name="Normal 2 2 98" xfId="11846" xr:uid="{00000000-0005-0000-0000-0000FE2E0000}"/>
    <cellStyle name="Normal 2 2 99" xfId="11847" xr:uid="{00000000-0005-0000-0000-0000FF2E0000}"/>
    <cellStyle name="Normal 2 2_Guarantees" xfId="11848" xr:uid="{00000000-0005-0000-0000-0000002F0000}"/>
    <cellStyle name="Normal 2 20" xfId="11849" xr:uid="{00000000-0005-0000-0000-0000012F0000}"/>
    <cellStyle name="Normal 2 20 2" xfId="11850" xr:uid="{00000000-0005-0000-0000-0000022F0000}"/>
    <cellStyle name="Normal 2 21" xfId="11851" xr:uid="{00000000-0005-0000-0000-0000032F0000}"/>
    <cellStyle name="Normal 2 21 2" xfId="11852" xr:uid="{00000000-0005-0000-0000-0000042F0000}"/>
    <cellStyle name="Normal 2 21 2 2" xfId="11853" xr:uid="{00000000-0005-0000-0000-0000052F0000}"/>
    <cellStyle name="Normal 2 21 2 2 2" xfId="11854" xr:uid="{00000000-0005-0000-0000-0000062F0000}"/>
    <cellStyle name="Normal 2 21 2 2 3" xfId="11855" xr:uid="{00000000-0005-0000-0000-0000072F0000}"/>
    <cellStyle name="Normal 2 21 2 2 4" xfId="11856" xr:uid="{00000000-0005-0000-0000-0000082F0000}"/>
    <cellStyle name="Normal 2 21 2 3" xfId="11857" xr:uid="{00000000-0005-0000-0000-0000092F0000}"/>
    <cellStyle name="Normal 2 21 2 4" xfId="11858" xr:uid="{00000000-0005-0000-0000-00000A2F0000}"/>
    <cellStyle name="Normal 2 21 2 5" xfId="11859" xr:uid="{00000000-0005-0000-0000-00000B2F0000}"/>
    <cellStyle name="Normal 2 21 3" xfId="11860" xr:uid="{00000000-0005-0000-0000-00000C2F0000}"/>
    <cellStyle name="Normal 2 21 4" xfId="11861" xr:uid="{00000000-0005-0000-0000-00000D2F0000}"/>
    <cellStyle name="Normal 2 21 4 2" xfId="11862" xr:uid="{00000000-0005-0000-0000-00000E2F0000}"/>
    <cellStyle name="Normal 2 21 4 3" xfId="11863" xr:uid="{00000000-0005-0000-0000-00000F2F0000}"/>
    <cellStyle name="Normal 2 21 4 4" xfId="11864" xr:uid="{00000000-0005-0000-0000-0000102F0000}"/>
    <cellStyle name="Normal 2 21 5" xfId="11865" xr:uid="{00000000-0005-0000-0000-0000112F0000}"/>
    <cellStyle name="Normal 2 21 6" xfId="11866" xr:uid="{00000000-0005-0000-0000-0000122F0000}"/>
    <cellStyle name="Normal 2 21 7" xfId="11867" xr:uid="{00000000-0005-0000-0000-0000132F0000}"/>
    <cellStyle name="Normal 2 22" xfId="11868" xr:uid="{00000000-0005-0000-0000-0000142F0000}"/>
    <cellStyle name="Normal 2 22 2" xfId="11869" xr:uid="{00000000-0005-0000-0000-0000152F0000}"/>
    <cellStyle name="Normal 2 22 2 2" xfId="11870" xr:uid="{00000000-0005-0000-0000-0000162F0000}"/>
    <cellStyle name="Normal 2 22 2 2 2" xfId="11871" xr:uid="{00000000-0005-0000-0000-0000172F0000}"/>
    <cellStyle name="Normal 2 22 2 2 3" xfId="11872" xr:uid="{00000000-0005-0000-0000-0000182F0000}"/>
    <cellStyle name="Normal 2 22 2 2 4" xfId="11873" xr:uid="{00000000-0005-0000-0000-0000192F0000}"/>
    <cellStyle name="Normal 2 22 2 3" xfId="11874" xr:uid="{00000000-0005-0000-0000-00001A2F0000}"/>
    <cellStyle name="Normal 2 22 2 4" xfId="11875" xr:uid="{00000000-0005-0000-0000-00001B2F0000}"/>
    <cellStyle name="Normal 2 22 2 5" xfId="11876" xr:uid="{00000000-0005-0000-0000-00001C2F0000}"/>
    <cellStyle name="Normal 2 22 3" xfId="11877" xr:uid="{00000000-0005-0000-0000-00001D2F0000}"/>
    <cellStyle name="Normal 2 22 4" xfId="11878" xr:uid="{00000000-0005-0000-0000-00001E2F0000}"/>
    <cellStyle name="Normal 2 22 4 2" xfId="11879" xr:uid="{00000000-0005-0000-0000-00001F2F0000}"/>
    <cellStyle name="Normal 2 22 4 3" xfId="11880" xr:uid="{00000000-0005-0000-0000-0000202F0000}"/>
    <cellStyle name="Normal 2 22 4 4" xfId="11881" xr:uid="{00000000-0005-0000-0000-0000212F0000}"/>
    <cellStyle name="Normal 2 22 5" xfId="11882" xr:uid="{00000000-0005-0000-0000-0000222F0000}"/>
    <cellStyle name="Normal 2 22 6" xfId="11883" xr:uid="{00000000-0005-0000-0000-0000232F0000}"/>
    <cellStyle name="Normal 2 22 7" xfId="11884" xr:uid="{00000000-0005-0000-0000-0000242F0000}"/>
    <cellStyle name="Normal 2 23" xfId="11885" xr:uid="{00000000-0005-0000-0000-0000252F0000}"/>
    <cellStyle name="Normal 2 23 2" xfId="11886" xr:uid="{00000000-0005-0000-0000-0000262F0000}"/>
    <cellStyle name="Normal 2 24" xfId="11887" xr:uid="{00000000-0005-0000-0000-0000272F0000}"/>
    <cellStyle name="Normal 2 24 2" xfId="11888" xr:uid="{00000000-0005-0000-0000-0000282F0000}"/>
    <cellStyle name="Normal 2 24 3" xfId="11889" xr:uid="{00000000-0005-0000-0000-0000292F0000}"/>
    <cellStyle name="Normal 2 24 4" xfId="11890" xr:uid="{00000000-0005-0000-0000-00002A2F0000}"/>
    <cellStyle name="Normal 2 25" xfId="11891" xr:uid="{00000000-0005-0000-0000-00002B2F0000}"/>
    <cellStyle name="Normal 2 25 2" xfId="11892" xr:uid="{00000000-0005-0000-0000-00002C2F0000}"/>
    <cellStyle name="Normal 2 25 3" xfId="11893" xr:uid="{00000000-0005-0000-0000-00002D2F0000}"/>
    <cellStyle name="Normal 2 25 4" xfId="11894" xr:uid="{00000000-0005-0000-0000-00002E2F0000}"/>
    <cellStyle name="Normal 2 26" xfId="11895" xr:uid="{00000000-0005-0000-0000-00002F2F0000}"/>
    <cellStyle name="Normal 2 26 2" xfId="11896" xr:uid="{00000000-0005-0000-0000-0000302F0000}"/>
    <cellStyle name="Normal 2 27" xfId="11897" xr:uid="{00000000-0005-0000-0000-0000312F0000}"/>
    <cellStyle name="Normal 2 27 2" xfId="11898" xr:uid="{00000000-0005-0000-0000-0000322F0000}"/>
    <cellStyle name="Normal 2 28" xfId="11899" xr:uid="{00000000-0005-0000-0000-0000332F0000}"/>
    <cellStyle name="Normal 2 28 2" xfId="11900" xr:uid="{00000000-0005-0000-0000-0000342F0000}"/>
    <cellStyle name="Normal 2 29" xfId="11901" xr:uid="{00000000-0005-0000-0000-0000352F0000}"/>
    <cellStyle name="Normal 2 29 2" xfId="11902" xr:uid="{00000000-0005-0000-0000-0000362F0000}"/>
    <cellStyle name="Normal 2 3" xfId="11903" xr:uid="{00000000-0005-0000-0000-0000372F0000}"/>
    <cellStyle name="Normal 2 3 10" xfId="11904" xr:uid="{00000000-0005-0000-0000-0000382F0000}"/>
    <cellStyle name="Normal 2 3 10 2" xfId="11905" xr:uid="{00000000-0005-0000-0000-0000392F0000}"/>
    <cellStyle name="Normal 2 3 10 2 2" xfId="11906" xr:uid="{00000000-0005-0000-0000-00003A2F0000}"/>
    <cellStyle name="Normal 2 3 10 2 2 2" xfId="11907" xr:uid="{00000000-0005-0000-0000-00003B2F0000}"/>
    <cellStyle name="Normal 2 3 10 2 2 3" xfId="11908" xr:uid="{00000000-0005-0000-0000-00003C2F0000}"/>
    <cellStyle name="Normal 2 3 10 2 2 4" xfId="11909" xr:uid="{00000000-0005-0000-0000-00003D2F0000}"/>
    <cellStyle name="Normal 2 3 10 2 3" xfId="11910" xr:uid="{00000000-0005-0000-0000-00003E2F0000}"/>
    <cellStyle name="Normal 2 3 10 2 4" xfId="11911" xr:uid="{00000000-0005-0000-0000-00003F2F0000}"/>
    <cellStyle name="Normal 2 3 10 2 5" xfId="11912" xr:uid="{00000000-0005-0000-0000-0000402F0000}"/>
    <cellStyle name="Normal 2 3 10 3" xfId="11913" xr:uid="{00000000-0005-0000-0000-0000412F0000}"/>
    <cellStyle name="Normal 2 3 10 4" xfId="11914" xr:uid="{00000000-0005-0000-0000-0000422F0000}"/>
    <cellStyle name="Normal 2 3 10 4 2" xfId="11915" xr:uid="{00000000-0005-0000-0000-0000432F0000}"/>
    <cellStyle name="Normal 2 3 10 4 3" xfId="11916" xr:uid="{00000000-0005-0000-0000-0000442F0000}"/>
    <cellStyle name="Normal 2 3 10 4 4" xfId="11917" xr:uid="{00000000-0005-0000-0000-0000452F0000}"/>
    <cellStyle name="Normal 2 3 10 5" xfId="11918" xr:uid="{00000000-0005-0000-0000-0000462F0000}"/>
    <cellStyle name="Normal 2 3 10 6" xfId="11919" xr:uid="{00000000-0005-0000-0000-0000472F0000}"/>
    <cellStyle name="Normal 2 3 10 7" xfId="11920" xr:uid="{00000000-0005-0000-0000-0000482F0000}"/>
    <cellStyle name="Normal 2 3 11" xfId="11921" xr:uid="{00000000-0005-0000-0000-0000492F0000}"/>
    <cellStyle name="Normal 2 3 11 2" xfId="11922" xr:uid="{00000000-0005-0000-0000-00004A2F0000}"/>
    <cellStyle name="Normal 2 3 12" xfId="11923" xr:uid="{00000000-0005-0000-0000-00004B2F0000}"/>
    <cellStyle name="Normal 2 3 12 2" xfId="11924" xr:uid="{00000000-0005-0000-0000-00004C2F0000}"/>
    <cellStyle name="Normal 2 3 13" xfId="11925" xr:uid="{00000000-0005-0000-0000-00004D2F0000}"/>
    <cellStyle name="Normal 2 3 13 2" xfId="11926" xr:uid="{00000000-0005-0000-0000-00004E2F0000}"/>
    <cellStyle name="Normal 2 3 2" xfId="11927" xr:uid="{00000000-0005-0000-0000-00004F2F0000}"/>
    <cellStyle name="Normal 2 3 2 2" xfId="11928" xr:uid="{00000000-0005-0000-0000-0000502F0000}"/>
    <cellStyle name="Normal 2 3 2 2 2" xfId="11929" xr:uid="{00000000-0005-0000-0000-0000512F0000}"/>
    <cellStyle name="Normal 2 3 2 2 3" xfId="11930" xr:uid="{00000000-0005-0000-0000-0000522F0000}"/>
    <cellStyle name="Normal 2 3 2 2 3 2" xfId="11931" xr:uid="{00000000-0005-0000-0000-0000532F0000}"/>
    <cellStyle name="Normal 2 3 2 2 3 2 2" xfId="11932" xr:uid="{00000000-0005-0000-0000-0000542F0000}"/>
    <cellStyle name="Normal 2 3 2 2 3 2 3" xfId="11933" xr:uid="{00000000-0005-0000-0000-0000552F0000}"/>
    <cellStyle name="Normal 2 3 2 2 3 2 4" xfId="11934" xr:uid="{00000000-0005-0000-0000-0000562F0000}"/>
    <cellStyle name="Normal 2 3 2 2 3 3" xfId="11935" xr:uid="{00000000-0005-0000-0000-0000572F0000}"/>
    <cellStyle name="Normal 2 3 2 2 3 4" xfId="11936" xr:uid="{00000000-0005-0000-0000-0000582F0000}"/>
    <cellStyle name="Normal 2 3 2 2 3 5" xfId="11937" xr:uid="{00000000-0005-0000-0000-0000592F0000}"/>
    <cellStyle name="Normal 2 3 2 2 4" xfId="11938" xr:uid="{00000000-0005-0000-0000-00005A2F0000}"/>
    <cellStyle name="Normal 2 3 2 2 5" xfId="11939" xr:uid="{00000000-0005-0000-0000-00005B2F0000}"/>
    <cellStyle name="Normal 2 3 2 2 5 2" xfId="11940" xr:uid="{00000000-0005-0000-0000-00005C2F0000}"/>
    <cellStyle name="Normal 2 3 2 2 5 3" xfId="11941" xr:uid="{00000000-0005-0000-0000-00005D2F0000}"/>
    <cellStyle name="Normal 2 3 2 2 5 4" xfId="11942" xr:uid="{00000000-0005-0000-0000-00005E2F0000}"/>
    <cellStyle name="Normal 2 3 2 2 6" xfId="11943" xr:uid="{00000000-0005-0000-0000-00005F2F0000}"/>
    <cellStyle name="Normal 2 3 2 2 7" xfId="11944" xr:uid="{00000000-0005-0000-0000-0000602F0000}"/>
    <cellStyle name="Normal 2 3 2 2 8" xfId="11945" xr:uid="{00000000-0005-0000-0000-0000612F0000}"/>
    <cellStyle name="Normal 2 3 2 3" xfId="11946" xr:uid="{00000000-0005-0000-0000-0000622F0000}"/>
    <cellStyle name="Normal 2 3 2 4" xfId="11947" xr:uid="{00000000-0005-0000-0000-0000632F0000}"/>
    <cellStyle name="Normal 2 3 2 4 2" xfId="11948" xr:uid="{00000000-0005-0000-0000-0000642F0000}"/>
    <cellStyle name="Normal 2 3 2 4 2 2" xfId="11949" xr:uid="{00000000-0005-0000-0000-0000652F0000}"/>
    <cellStyle name="Normal 2 3 2 4 2 3" xfId="11950" xr:uid="{00000000-0005-0000-0000-0000662F0000}"/>
    <cellStyle name="Normal 2 3 2 4 2 4" xfId="11951" xr:uid="{00000000-0005-0000-0000-0000672F0000}"/>
    <cellStyle name="Normal 2 3 2 4 3" xfId="11952" xr:uid="{00000000-0005-0000-0000-0000682F0000}"/>
    <cellStyle name="Normal 2 3 2 4 4" xfId="11953" xr:uid="{00000000-0005-0000-0000-0000692F0000}"/>
    <cellStyle name="Normal 2 3 2 4 5" xfId="11954" xr:uid="{00000000-0005-0000-0000-00006A2F0000}"/>
    <cellStyle name="Normal 2 3 2 5" xfId="11955" xr:uid="{00000000-0005-0000-0000-00006B2F0000}"/>
    <cellStyle name="Normal 2 3 2 5 2" xfId="11956" xr:uid="{00000000-0005-0000-0000-00006C2F0000}"/>
    <cellStyle name="Normal 2 3 2 5 3" xfId="11957" xr:uid="{00000000-0005-0000-0000-00006D2F0000}"/>
    <cellStyle name="Normal 2 3 2 5 4" xfId="11958" xr:uid="{00000000-0005-0000-0000-00006E2F0000}"/>
    <cellStyle name="Normal 2 3 2 6" xfId="11959" xr:uid="{00000000-0005-0000-0000-00006F2F0000}"/>
    <cellStyle name="Normal 2 3 2 7" xfId="11960" xr:uid="{00000000-0005-0000-0000-0000702F0000}"/>
    <cellStyle name="Normal 2 3 2 8" xfId="11961" xr:uid="{00000000-0005-0000-0000-0000712F0000}"/>
    <cellStyle name="Normal 2 3 3" xfId="11962" xr:uid="{00000000-0005-0000-0000-0000722F0000}"/>
    <cellStyle name="Normal 2 3 4" xfId="11963" xr:uid="{00000000-0005-0000-0000-0000732F0000}"/>
    <cellStyle name="Normal 2 3 5" xfId="11964" xr:uid="{00000000-0005-0000-0000-0000742F0000}"/>
    <cellStyle name="Normal 2 3 6" xfId="11965" xr:uid="{00000000-0005-0000-0000-0000752F0000}"/>
    <cellStyle name="Normal 2 3 7" xfId="11966" xr:uid="{00000000-0005-0000-0000-0000762F0000}"/>
    <cellStyle name="Normal 2 3 8" xfId="11967" xr:uid="{00000000-0005-0000-0000-0000772F0000}"/>
    <cellStyle name="Normal 2 3 9" xfId="11968" xr:uid="{00000000-0005-0000-0000-0000782F0000}"/>
    <cellStyle name="Normal 2 3 9 2" xfId="11969" xr:uid="{00000000-0005-0000-0000-0000792F0000}"/>
    <cellStyle name="Normal 2 30" xfId="11970" xr:uid="{00000000-0005-0000-0000-00007A2F0000}"/>
    <cellStyle name="Normal 2 30 2" xfId="11971" xr:uid="{00000000-0005-0000-0000-00007B2F0000}"/>
    <cellStyle name="Normal 2 31" xfId="11972" xr:uid="{00000000-0005-0000-0000-00007C2F0000}"/>
    <cellStyle name="Normal 2 31 2" xfId="11973" xr:uid="{00000000-0005-0000-0000-00007D2F0000}"/>
    <cellStyle name="Normal 2 32" xfId="11974" xr:uid="{00000000-0005-0000-0000-00007E2F0000}"/>
    <cellStyle name="Normal 2 32 2" xfId="11975" xr:uid="{00000000-0005-0000-0000-00007F2F0000}"/>
    <cellStyle name="Normal 2 33" xfId="11976" xr:uid="{00000000-0005-0000-0000-0000802F0000}"/>
    <cellStyle name="Normal 2 33 2" xfId="11977" xr:uid="{00000000-0005-0000-0000-0000812F0000}"/>
    <cellStyle name="Normal 2 34" xfId="11978" xr:uid="{00000000-0005-0000-0000-0000822F0000}"/>
    <cellStyle name="Normal 2 34 2" xfId="11979" xr:uid="{00000000-0005-0000-0000-0000832F0000}"/>
    <cellStyle name="Normal 2 35" xfId="11980" xr:uid="{00000000-0005-0000-0000-0000842F0000}"/>
    <cellStyle name="Normal 2 35 2" xfId="11981" xr:uid="{00000000-0005-0000-0000-0000852F0000}"/>
    <cellStyle name="Normal 2 36" xfId="11982" xr:uid="{00000000-0005-0000-0000-0000862F0000}"/>
    <cellStyle name="Normal 2 36 2" xfId="11983" xr:uid="{00000000-0005-0000-0000-0000872F0000}"/>
    <cellStyle name="Normal 2 37" xfId="11984" xr:uid="{00000000-0005-0000-0000-0000882F0000}"/>
    <cellStyle name="Normal 2 37 2" xfId="11985" xr:uid="{00000000-0005-0000-0000-0000892F0000}"/>
    <cellStyle name="Normal 2 38" xfId="11986" xr:uid="{00000000-0005-0000-0000-00008A2F0000}"/>
    <cellStyle name="Normal 2 38 2" xfId="11987" xr:uid="{00000000-0005-0000-0000-00008B2F0000}"/>
    <cellStyle name="Normal 2 39" xfId="11988" xr:uid="{00000000-0005-0000-0000-00008C2F0000}"/>
    <cellStyle name="Normal 2 39 2" xfId="11989" xr:uid="{00000000-0005-0000-0000-00008D2F0000}"/>
    <cellStyle name="Normal 2 4" xfId="11990" xr:uid="{00000000-0005-0000-0000-00008E2F0000}"/>
    <cellStyle name="Normal 2 4 10" xfId="11991" xr:uid="{00000000-0005-0000-0000-00008F2F0000}"/>
    <cellStyle name="Normal 2 4 10 2" xfId="11992" xr:uid="{00000000-0005-0000-0000-0000902F0000}"/>
    <cellStyle name="Normal 2 4 11" xfId="11993" xr:uid="{00000000-0005-0000-0000-0000912F0000}"/>
    <cellStyle name="Normal 2 4 12" xfId="11994" xr:uid="{00000000-0005-0000-0000-0000922F0000}"/>
    <cellStyle name="Normal 2 4 12 2" xfId="11995" xr:uid="{00000000-0005-0000-0000-0000932F0000}"/>
    <cellStyle name="Normal 2 4 13" xfId="11996" xr:uid="{00000000-0005-0000-0000-0000942F0000}"/>
    <cellStyle name="Normal 2 4 14" xfId="11997" xr:uid="{00000000-0005-0000-0000-0000952F0000}"/>
    <cellStyle name="Normal 2 4 2" xfId="11998" xr:uid="{00000000-0005-0000-0000-0000962F0000}"/>
    <cellStyle name="Normal 2 4 2 2" xfId="11999" xr:uid="{00000000-0005-0000-0000-0000972F0000}"/>
    <cellStyle name="Normal 2 4 3" xfId="12000" xr:uid="{00000000-0005-0000-0000-0000982F0000}"/>
    <cellStyle name="Normal 2 4 4" xfId="12001" xr:uid="{00000000-0005-0000-0000-0000992F0000}"/>
    <cellStyle name="Normal 2 4 5" xfId="12002" xr:uid="{00000000-0005-0000-0000-00009A2F0000}"/>
    <cellStyle name="Normal 2 4 6" xfId="12003" xr:uid="{00000000-0005-0000-0000-00009B2F0000}"/>
    <cellStyle name="Normal 2 4 7" xfId="12004" xr:uid="{00000000-0005-0000-0000-00009C2F0000}"/>
    <cellStyle name="Normal 2 4 8" xfId="12005" xr:uid="{00000000-0005-0000-0000-00009D2F0000}"/>
    <cellStyle name="Normal 2 4 9" xfId="12006" xr:uid="{00000000-0005-0000-0000-00009E2F0000}"/>
    <cellStyle name="Normal 2 4 9 2" xfId="12007" xr:uid="{00000000-0005-0000-0000-00009F2F0000}"/>
    <cellStyle name="Normal 2 40" xfId="12008" xr:uid="{00000000-0005-0000-0000-0000A02F0000}"/>
    <cellStyle name="Normal 2 40 2" xfId="12009" xr:uid="{00000000-0005-0000-0000-0000A12F0000}"/>
    <cellStyle name="Normal 2 41" xfId="12010" xr:uid="{00000000-0005-0000-0000-0000A22F0000}"/>
    <cellStyle name="Normal 2 41 2" xfId="12011" xr:uid="{00000000-0005-0000-0000-0000A32F0000}"/>
    <cellStyle name="Normal 2 42" xfId="12012" xr:uid="{00000000-0005-0000-0000-0000A42F0000}"/>
    <cellStyle name="Normal 2 42 2" xfId="12013" xr:uid="{00000000-0005-0000-0000-0000A52F0000}"/>
    <cellStyle name="Normal 2 43" xfId="12014" xr:uid="{00000000-0005-0000-0000-0000A62F0000}"/>
    <cellStyle name="Normal 2 43 2" xfId="12015" xr:uid="{00000000-0005-0000-0000-0000A72F0000}"/>
    <cellStyle name="Normal 2 44" xfId="12016" xr:uid="{00000000-0005-0000-0000-0000A82F0000}"/>
    <cellStyle name="Normal 2 44 2" xfId="12017" xr:uid="{00000000-0005-0000-0000-0000A92F0000}"/>
    <cellStyle name="Normal 2 45" xfId="12018" xr:uid="{00000000-0005-0000-0000-0000AA2F0000}"/>
    <cellStyle name="Normal 2 45 2" xfId="12019" xr:uid="{00000000-0005-0000-0000-0000AB2F0000}"/>
    <cellStyle name="Normal 2 46" xfId="12020" xr:uid="{00000000-0005-0000-0000-0000AC2F0000}"/>
    <cellStyle name="Normal 2 46 2" xfId="12021" xr:uid="{00000000-0005-0000-0000-0000AD2F0000}"/>
    <cellStyle name="Normal 2 47" xfId="12022" xr:uid="{00000000-0005-0000-0000-0000AE2F0000}"/>
    <cellStyle name="Normal 2 47 2" xfId="12023" xr:uid="{00000000-0005-0000-0000-0000AF2F0000}"/>
    <cellStyle name="Normal 2 48" xfId="12024" xr:uid="{00000000-0005-0000-0000-0000B02F0000}"/>
    <cellStyle name="Normal 2 48 2" xfId="12025" xr:uid="{00000000-0005-0000-0000-0000B12F0000}"/>
    <cellStyle name="Normal 2 49" xfId="12026" xr:uid="{00000000-0005-0000-0000-0000B22F0000}"/>
    <cellStyle name="Normal 2 49 2" xfId="12027" xr:uid="{00000000-0005-0000-0000-0000B32F0000}"/>
    <cellStyle name="Normal 2 5" xfId="12028" xr:uid="{00000000-0005-0000-0000-0000B42F0000}"/>
    <cellStyle name="Normal 2 5 10" xfId="12029" xr:uid="{00000000-0005-0000-0000-0000B52F0000}"/>
    <cellStyle name="Normal 2 5 11" xfId="12030" xr:uid="{00000000-0005-0000-0000-0000B62F0000}"/>
    <cellStyle name="Normal 2 5 12" xfId="12031" xr:uid="{00000000-0005-0000-0000-0000B72F0000}"/>
    <cellStyle name="Normal 2 5 13" xfId="12032" xr:uid="{00000000-0005-0000-0000-0000B82F0000}"/>
    <cellStyle name="Normal 2 5 2" xfId="12033" xr:uid="{00000000-0005-0000-0000-0000B92F0000}"/>
    <cellStyle name="Normal 2 5 2 2" xfId="12034" xr:uid="{00000000-0005-0000-0000-0000BA2F0000}"/>
    <cellStyle name="Normal 2 5 3" xfId="12035" xr:uid="{00000000-0005-0000-0000-0000BB2F0000}"/>
    <cellStyle name="Normal 2 5 3 2" xfId="12036" xr:uid="{00000000-0005-0000-0000-0000BC2F0000}"/>
    <cellStyle name="Normal 2 5 4" xfId="12037" xr:uid="{00000000-0005-0000-0000-0000BD2F0000}"/>
    <cellStyle name="Normal 2 5 4 2" xfId="12038" xr:uid="{00000000-0005-0000-0000-0000BE2F0000}"/>
    <cellStyle name="Normal 2 5 5" xfId="12039" xr:uid="{00000000-0005-0000-0000-0000BF2F0000}"/>
    <cellStyle name="Normal 2 5 5 2" xfId="12040" xr:uid="{00000000-0005-0000-0000-0000C02F0000}"/>
    <cellStyle name="Normal 2 5 6" xfId="12041" xr:uid="{00000000-0005-0000-0000-0000C12F0000}"/>
    <cellStyle name="Normal 2 5 6 2" xfId="12042" xr:uid="{00000000-0005-0000-0000-0000C22F0000}"/>
    <cellStyle name="Normal 2 5 7" xfId="12043" xr:uid="{00000000-0005-0000-0000-0000C32F0000}"/>
    <cellStyle name="Normal 2 5 8" xfId="12044" xr:uid="{00000000-0005-0000-0000-0000C42F0000}"/>
    <cellStyle name="Normal 2 5 9" xfId="12045" xr:uid="{00000000-0005-0000-0000-0000C52F0000}"/>
    <cellStyle name="Normal 2 50" xfId="12046" xr:uid="{00000000-0005-0000-0000-0000C62F0000}"/>
    <cellStyle name="Normal 2 50 2" xfId="12047" xr:uid="{00000000-0005-0000-0000-0000C72F0000}"/>
    <cellStyle name="Normal 2 51" xfId="12048" xr:uid="{00000000-0005-0000-0000-0000C82F0000}"/>
    <cellStyle name="Normal 2 51 2" xfId="12049" xr:uid="{00000000-0005-0000-0000-0000C92F0000}"/>
    <cellStyle name="Normal 2 52" xfId="12050" xr:uid="{00000000-0005-0000-0000-0000CA2F0000}"/>
    <cellStyle name="Normal 2 52 2" xfId="12051" xr:uid="{00000000-0005-0000-0000-0000CB2F0000}"/>
    <cellStyle name="Normal 2 53" xfId="12052" xr:uid="{00000000-0005-0000-0000-0000CC2F0000}"/>
    <cellStyle name="Normal 2 53 2" xfId="12053" xr:uid="{00000000-0005-0000-0000-0000CD2F0000}"/>
    <cellStyle name="Normal 2 54" xfId="12054" xr:uid="{00000000-0005-0000-0000-0000CE2F0000}"/>
    <cellStyle name="Normal 2 54 2" xfId="12055" xr:uid="{00000000-0005-0000-0000-0000CF2F0000}"/>
    <cellStyle name="Normal 2 55" xfId="12056" xr:uid="{00000000-0005-0000-0000-0000D02F0000}"/>
    <cellStyle name="Normal 2 55 2" xfId="12057" xr:uid="{00000000-0005-0000-0000-0000D12F0000}"/>
    <cellStyle name="Normal 2 56" xfId="12058" xr:uid="{00000000-0005-0000-0000-0000D22F0000}"/>
    <cellStyle name="Normal 2 56 2" xfId="12059" xr:uid="{00000000-0005-0000-0000-0000D32F0000}"/>
    <cellStyle name="Normal 2 57" xfId="12060" xr:uid="{00000000-0005-0000-0000-0000D42F0000}"/>
    <cellStyle name="Normal 2 6" xfId="12061" xr:uid="{00000000-0005-0000-0000-0000D52F0000}"/>
    <cellStyle name="Normal 2 6 10" xfId="12062" xr:uid="{00000000-0005-0000-0000-0000D62F0000}"/>
    <cellStyle name="Normal 2 6 11" xfId="12063" xr:uid="{00000000-0005-0000-0000-0000D72F0000}"/>
    <cellStyle name="Normal 2 6 12" xfId="12064" xr:uid="{00000000-0005-0000-0000-0000D82F0000}"/>
    <cellStyle name="Normal 2 6 13" xfId="12065" xr:uid="{00000000-0005-0000-0000-0000D92F0000}"/>
    <cellStyle name="Normal 2 6 2" xfId="12066" xr:uid="{00000000-0005-0000-0000-0000DA2F0000}"/>
    <cellStyle name="Normal 2 6 2 2" xfId="12067" xr:uid="{00000000-0005-0000-0000-0000DB2F0000}"/>
    <cellStyle name="Normal 2 6 3" xfId="12068" xr:uid="{00000000-0005-0000-0000-0000DC2F0000}"/>
    <cellStyle name="Normal 2 6 3 2" xfId="12069" xr:uid="{00000000-0005-0000-0000-0000DD2F0000}"/>
    <cellStyle name="Normal 2 6 4" xfId="12070" xr:uid="{00000000-0005-0000-0000-0000DE2F0000}"/>
    <cellStyle name="Normal 2 6 5" xfId="12071" xr:uid="{00000000-0005-0000-0000-0000DF2F0000}"/>
    <cellStyle name="Normal 2 6 6" xfId="12072" xr:uid="{00000000-0005-0000-0000-0000E02F0000}"/>
    <cellStyle name="Normal 2 6 7" xfId="12073" xr:uid="{00000000-0005-0000-0000-0000E12F0000}"/>
    <cellStyle name="Normal 2 6 8" xfId="12074" xr:uid="{00000000-0005-0000-0000-0000E22F0000}"/>
    <cellStyle name="Normal 2 6 9" xfId="12075" xr:uid="{00000000-0005-0000-0000-0000E32F0000}"/>
    <cellStyle name="Normal 2 7" xfId="12076" xr:uid="{00000000-0005-0000-0000-0000E42F0000}"/>
    <cellStyle name="Normal 2 7 10" xfId="12077" xr:uid="{00000000-0005-0000-0000-0000E52F0000}"/>
    <cellStyle name="Normal 2 7 11" xfId="12078" xr:uid="{00000000-0005-0000-0000-0000E62F0000}"/>
    <cellStyle name="Normal 2 7 12" xfId="12079" xr:uid="{00000000-0005-0000-0000-0000E72F0000}"/>
    <cellStyle name="Normal 2 7 13" xfId="12080" xr:uid="{00000000-0005-0000-0000-0000E82F0000}"/>
    <cellStyle name="Normal 2 7 13 2" xfId="12081" xr:uid="{00000000-0005-0000-0000-0000E92F0000}"/>
    <cellStyle name="Normal 2 7 13 2 2" xfId="12082" xr:uid="{00000000-0005-0000-0000-0000EA2F0000}"/>
    <cellStyle name="Normal 2 7 13 2 3" xfId="12083" xr:uid="{00000000-0005-0000-0000-0000EB2F0000}"/>
    <cellStyle name="Normal 2 7 13 2 4" xfId="12084" xr:uid="{00000000-0005-0000-0000-0000EC2F0000}"/>
    <cellStyle name="Normal 2 7 13 3" xfId="12085" xr:uid="{00000000-0005-0000-0000-0000ED2F0000}"/>
    <cellStyle name="Normal 2 7 13 4" xfId="12086" xr:uid="{00000000-0005-0000-0000-0000EE2F0000}"/>
    <cellStyle name="Normal 2 7 13 5" xfId="12087" xr:uid="{00000000-0005-0000-0000-0000EF2F0000}"/>
    <cellStyle name="Normal 2 7 14" xfId="12088" xr:uid="{00000000-0005-0000-0000-0000F02F0000}"/>
    <cellStyle name="Normal 2 7 14 2" xfId="12089" xr:uid="{00000000-0005-0000-0000-0000F12F0000}"/>
    <cellStyle name="Normal 2 7 14 3" xfId="12090" xr:uid="{00000000-0005-0000-0000-0000F22F0000}"/>
    <cellStyle name="Normal 2 7 14 4" xfId="12091" xr:uid="{00000000-0005-0000-0000-0000F32F0000}"/>
    <cellStyle name="Normal 2 7 15" xfId="12092" xr:uid="{00000000-0005-0000-0000-0000F42F0000}"/>
    <cellStyle name="Normal 2 7 16" xfId="12093" xr:uid="{00000000-0005-0000-0000-0000F52F0000}"/>
    <cellStyle name="Normal 2 7 17" xfId="12094" xr:uid="{00000000-0005-0000-0000-0000F62F0000}"/>
    <cellStyle name="Normal 2 7 2" xfId="12095" xr:uid="{00000000-0005-0000-0000-0000F72F0000}"/>
    <cellStyle name="Normal 2 7 2 2" xfId="12096" xr:uid="{00000000-0005-0000-0000-0000F82F0000}"/>
    <cellStyle name="Normal 2 7 3" xfId="12097" xr:uid="{00000000-0005-0000-0000-0000F92F0000}"/>
    <cellStyle name="Normal 2 7 3 2" xfId="12098" xr:uid="{00000000-0005-0000-0000-0000FA2F0000}"/>
    <cellStyle name="Normal 2 7 4" xfId="12099" xr:uid="{00000000-0005-0000-0000-0000FB2F0000}"/>
    <cellStyle name="Normal 2 7 5" xfId="12100" xr:uid="{00000000-0005-0000-0000-0000FC2F0000}"/>
    <cellStyle name="Normal 2 7 6" xfId="12101" xr:uid="{00000000-0005-0000-0000-0000FD2F0000}"/>
    <cellStyle name="Normal 2 7 7" xfId="12102" xr:uid="{00000000-0005-0000-0000-0000FE2F0000}"/>
    <cellStyle name="Normal 2 7 8" xfId="12103" xr:uid="{00000000-0005-0000-0000-0000FF2F0000}"/>
    <cellStyle name="Normal 2 7 9" xfId="12104" xr:uid="{00000000-0005-0000-0000-000000300000}"/>
    <cellStyle name="Normal 2 8" xfId="12105" xr:uid="{00000000-0005-0000-0000-000001300000}"/>
    <cellStyle name="Normal 2 8 2" xfId="12106" xr:uid="{00000000-0005-0000-0000-000002300000}"/>
    <cellStyle name="Normal 2 8 3" xfId="12107" xr:uid="{00000000-0005-0000-0000-000003300000}"/>
    <cellStyle name="Normal 2 8 3 2" xfId="12108" xr:uid="{00000000-0005-0000-0000-000004300000}"/>
    <cellStyle name="Normal 2 8 4" xfId="12109" xr:uid="{00000000-0005-0000-0000-000005300000}"/>
    <cellStyle name="Normal 2 8 4 2" xfId="12110" xr:uid="{00000000-0005-0000-0000-000006300000}"/>
    <cellStyle name="Normal 2 8 4 2 2" xfId="12111" xr:uid="{00000000-0005-0000-0000-000007300000}"/>
    <cellStyle name="Normal 2 8 4 2 2 2" xfId="12112" xr:uid="{00000000-0005-0000-0000-000008300000}"/>
    <cellStyle name="Normal 2 8 4 2 2 3" xfId="12113" xr:uid="{00000000-0005-0000-0000-000009300000}"/>
    <cellStyle name="Normal 2 8 4 2 2 4" xfId="12114" xr:uid="{00000000-0005-0000-0000-00000A300000}"/>
    <cellStyle name="Normal 2 8 4 2 3" xfId="12115" xr:uid="{00000000-0005-0000-0000-00000B300000}"/>
    <cellStyle name="Normal 2 8 4 2 4" xfId="12116" xr:uid="{00000000-0005-0000-0000-00000C300000}"/>
    <cellStyle name="Normal 2 8 4 2 5" xfId="12117" xr:uid="{00000000-0005-0000-0000-00000D300000}"/>
    <cellStyle name="Normal 2 8 4 3" xfId="12118" xr:uid="{00000000-0005-0000-0000-00000E300000}"/>
    <cellStyle name="Normal 2 8 4 4" xfId="12119" xr:uid="{00000000-0005-0000-0000-00000F300000}"/>
    <cellStyle name="Normal 2 8 4 4 2" xfId="12120" xr:uid="{00000000-0005-0000-0000-000010300000}"/>
    <cellStyle name="Normal 2 8 4 4 3" xfId="12121" xr:uid="{00000000-0005-0000-0000-000011300000}"/>
    <cellStyle name="Normal 2 8 4 4 4" xfId="12122" xr:uid="{00000000-0005-0000-0000-000012300000}"/>
    <cellStyle name="Normal 2 8 4 5" xfId="12123" xr:uid="{00000000-0005-0000-0000-000013300000}"/>
    <cellStyle name="Normal 2 8 4 6" xfId="12124" xr:uid="{00000000-0005-0000-0000-000014300000}"/>
    <cellStyle name="Normal 2 8 4 7" xfId="12125" xr:uid="{00000000-0005-0000-0000-000015300000}"/>
    <cellStyle name="Normal 2 8 5" xfId="12126" xr:uid="{00000000-0005-0000-0000-000016300000}"/>
    <cellStyle name="Normal 2 8 5 2" xfId="12127" xr:uid="{00000000-0005-0000-0000-000017300000}"/>
    <cellStyle name="Normal 2 8 5 2 2" xfId="12128" xr:uid="{00000000-0005-0000-0000-000018300000}"/>
    <cellStyle name="Normal 2 8 5 2 3" xfId="12129" xr:uid="{00000000-0005-0000-0000-000019300000}"/>
    <cellStyle name="Normal 2 8 5 2 4" xfId="12130" xr:uid="{00000000-0005-0000-0000-00001A300000}"/>
    <cellStyle name="Normal 2 8 5 3" xfId="12131" xr:uid="{00000000-0005-0000-0000-00001B300000}"/>
    <cellStyle name="Normal 2 8 5 4" xfId="12132" xr:uid="{00000000-0005-0000-0000-00001C300000}"/>
    <cellStyle name="Normal 2 8 5 5" xfId="12133" xr:uid="{00000000-0005-0000-0000-00001D300000}"/>
    <cellStyle name="Normal 2 8 6" xfId="12134" xr:uid="{00000000-0005-0000-0000-00001E300000}"/>
    <cellStyle name="Normal 2 8 6 2" xfId="12135" xr:uid="{00000000-0005-0000-0000-00001F300000}"/>
    <cellStyle name="Normal 2 8 6 3" xfId="12136" xr:uid="{00000000-0005-0000-0000-000020300000}"/>
    <cellStyle name="Normal 2 8 6 4" xfId="12137" xr:uid="{00000000-0005-0000-0000-000021300000}"/>
    <cellStyle name="Normal 2 8 7" xfId="12138" xr:uid="{00000000-0005-0000-0000-000022300000}"/>
    <cellStyle name="Normal 2 8 8" xfId="12139" xr:uid="{00000000-0005-0000-0000-000023300000}"/>
    <cellStyle name="Normal 2 8 9" xfId="12140" xr:uid="{00000000-0005-0000-0000-000024300000}"/>
    <cellStyle name="Normal 2 9" xfId="12141" xr:uid="{00000000-0005-0000-0000-000025300000}"/>
    <cellStyle name="Normal 2 9 10" xfId="12142" xr:uid="{00000000-0005-0000-0000-000026300000}"/>
    <cellStyle name="Normal 2 9 10 2" xfId="12143" xr:uid="{00000000-0005-0000-0000-000027300000}"/>
    <cellStyle name="Normal 2 9 10 2 2" xfId="12144" xr:uid="{00000000-0005-0000-0000-000028300000}"/>
    <cellStyle name="Normal 2 9 10 2 2 2" xfId="12145" xr:uid="{00000000-0005-0000-0000-000029300000}"/>
    <cellStyle name="Normal 2 9 10 2 2 3" xfId="12146" xr:uid="{00000000-0005-0000-0000-00002A300000}"/>
    <cellStyle name="Normal 2 9 10 2 2 4" xfId="12147" xr:uid="{00000000-0005-0000-0000-00002B300000}"/>
    <cellStyle name="Normal 2 9 10 2 3" xfId="12148" xr:uid="{00000000-0005-0000-0000-00002C300000}"/>
    <cellStyle name="Normal 2 9 10 2 4" xfId="12149" xr:uid="{00000000-0005-0000-0000-00002D300000}"/>
    <cellStyle name="Normal 2 9 10 2 5" xfId="12150" xr:uid="{00000000-0005-0000-0000-00002E300000}"/>
    <cellStyle name="Normal 2 9 10 3" xfId="12151" xr:uid="{00000000-0005-0000-0000-00002F300000}"/>
    <cellStyle name="Normal 2 9 10 3 2" xfId="12152" xr:uid="{00000000-0005-0000-0000-000030300000}"/>
    <cellStyle name="Normal 2 9 10 3 3" xfId="12153" xr:uid="{00000000-0005-0000-0000-000031300000}"/>
    <cellStyle name="Normal 2 9 10 3 4" xfId="12154" xr:uid="{00000000-0005-0000-0000-000032300000}"/>
    <cellStyle name="Normal 2 9 10 4" xfId="12155" xr:uid="{00000000-0005-0000-0000-000033300000}"/>
    <cellStyle name="Normal 2 9 10 5" xfId="12156" xr:uid="{00000000-0005-0000-0000-000034300000}"/>
    <cellStyle name="Normal 2 9 10 6" xfId="12157" xr:uid="{00000000-0005-0000-0000-000035300000}"/>
    <cellStyle name="Normal 2 9 11" xfId="12158" xr:uid="{00000000-0005-0000-0000-000036300000}"/>
    <cellStyle name="Normal 2 9 11 2" xfId="12159" xr:uid="{00000000-0005-0000-0000-000037300000}"/>
    <cellStyle name="Normal 2 9 11 2 2" xfId="12160" xr:uid="{00000000-0005-0000-0000-000038300000}"/>
    <cellStyle name="Normal 2 9 11 2 3" xfId="12161" xr:uid="{00000000-0005-0000-0000-000039300000}"/>
    <cellStyle name="Normal 2 9 11 2 4" xfId="12162" xr:uid="{00000000-0005-0000-0000-00003A300000}"/>
    <cellStyle name="Normal 2 9 11 3" xfId="12163" xr:uid="{00000000-0005-0000-0000-00003B300000}"/>
    <cellStyle name="Normal 2 9 11 4" xfId="12164" xr:uid="{00000000-0005-0000-0000-00003C300000}"/>
    <cellStyle name="Normal 2 9 11 5" xfId="12165" xr:uid="{00000000-0005-0000-0000-00003D300000}"/>
    <cellStyle name="Normal 2 9 12" xfId="12166" xr:uid="{00000000-0005-0000-0000-00003E300000}"/>
    <cellStyle name="Normal 2 9 12 2" xfId="12167" xr:uid="{00000000-0005-0000-0000-00003F300000}"/>
    <cellStyle name="Normal 2 9 12 3" xfId="12168" xr:uid="{00000000-0005-0000-0000-000040300000}"/>
    <cellStyle name="Normal 2 9 12 4" xfId="12169" xr:uid="{00000000-0005-0000-0000-000041300000}"/>
    <cellStyle name="Normal 2 9 13" xfId="12170" xr:uid="{00000000-0005-0000-0000-000042300000}"/>
    <cellStyle name="Normal 2 9 14" xfId="12171" xr:uid="{00000000-0005-0000-0000-000043300000}"/>
    <cellStyle name="Normal 2 9 15" xfId="12172" xr:uid="{00000000-0005-0000-0000-000044300000}"/>
    <cellStyle name="Normal 2 9 2" xfId="12173" xr:uid="{00000000-0005-0000-0000-000045300000}"/>
    <cellStyle name="Normal 2 9 2 2" xfId="12174" xr:uid="{00000000-0005-0000-0000-000046300000}"/>
    <cellStyle name="Normal 2 9 2 2 2" xfId="12175" xr:uid="{00000000-0005-0000-0000-000047300000}"/>
    <cellStyle name="Normal 2 9 2 3" xfId="12176" xr:uid="{00000000-0005-0000-0000-000048300000}"/>
    <cellStyle name="Normal 2 9 2 4" xfId="12177" xr:uid="{00000000-0005-0000-0000-000049300000}"/>
    <cellStyle name="Normal 2 9 2 5" xfId="12178" xr:uid="{00000000-0005-0000-0000-00004A300000}"/>
    <cellStyle name="Normal 2 9 2 6" xfId="12179" xr:uid="{00000000-0005-0000-0000-00004B300000}"/>
    <cellStyle name="Normal 2 9 2 7" xfId="12180" xr:uid="{00000000-0005-0000-0000-00004C300000}"/>
    <cellStyle name="Normal 2 9 2 8" xfId="12181" xr:uid="{00000000-0005-0000-0000-00004D300000}"/>
    <cellStyle name="Normal 2 9 3" xfId="12182" xr:uid="{00000000-0005-0000-0000-00004E300000}"/>
    <cellStyle name="Normal 2 9 3 2" xfId="12183" xr:uid="{00000000-0005-0000-0000-00004F300000}"/>
    <cellStyle name="Normal 2 9 4" xfId="12184" xr:uid="{00000000-0005-0000-0000-000050300000}"/>
    <cellStyle name="Normal 2 9 5" xfId="12185" xr:uid="{00000000-0005-0000-0000-000051300000}"/>
    <cellStyle name="Normal 2 9 6" xfId="12186" xr:uid="{00000000-0005-0000-0000-000052300000}"/>
    <cellStyle name="Normal 2 9 7" xfId="12187" xr:uid="{00000000-0005-0000-0000-000053300000}"/>
    <cellStyle name="Normal 2 9 8" xfId="12188" xr:uid="{00000000-0005-0000-0000-000054300000}"/>
    <cellStyle name="Normal 2 9 9" xfId="12189" xr:uid="{00000000-0005-0000-0000-000055300000}"/>
    <cellStyle name="Normal 2 9 9 2" xfId="12190" xr:uid="{00000000-0005-0000-0000-000056300000}"/>
    <cellStyle name="Normal 20" xfId="12191" xr:uid="{00000000-0005-0000-0000-000057300000}"/>
    <cellStyle name="Normal 20 10" xfId="12192" xr:uid="{00000000-0005-0000-0000-000058300000}"/>
    <cellStyle name="Normal 20 10 2" xfId="12193" xr:uid="{00000000-0005-0000-0000-000059300000}"/>
    <cellStyle name="Normal 20 11" xfId="12194" xr:uid="{00000000-0005-0000-0000-00005A300000}"/>
    <cellStyle name="Normal 20 11 2" xfId="12195" xr:uid="{00000000-0005-0000-0000-00005B300000}"/>
    <cellStyle name="Normal 20 12" xfId="12196" xr:uid="{00000000-0005-0000-0000-00005C300000}"/>
    <cellStyle name="Normal 20 12 2" xfId="12197" xr:uid="{00000000-0005-0000-0000-00005D300000}"/>
    <cellStyle name="Normal 20 13" xfId="12198" xr:uid="{00000000-0005-0000-0000-00005E300000}"/>
    <cellStyle name="Normal 20 13 2" xfId="12199" xr:uid="{00000000-0005-0000-0000-00005F300000}"/>
    <cellStyle name="Normal 20 13 2 2" xfId="12200" xr:uid="{00000000-0005-0000-0000-000060300000}"/>
    <cellStyle name="Normal 20 13 2 3" xfId="12201" xr:uid="{00000000-0005-0000-0000-000061300000}"/>
    <cellStyle name="Normal 20 13 2 3 2" xfId="12202" xr:uid="{00000000-0005-0000-0000-000062300000}"/>
    <cellStyle name="Normal 20 13 2 3 3" xfId="12203" xr:uid="{00000000-0005-0000-0000-000063300000}"/>
    <cellStyle name="Normal 20 13 2 3 4" xfId="12204" xr:uid="{00000000-0005-0000-0000-000064300000}"/>
    <cellStyle name="Normal 20 13 2 4" xfId="12205" xr:uid="{00000000-0005-0000-0000-000065300000}"/>
    <cellStyle name="Normal 20 13 2 5" xfId="12206" xr:uid="{00000000-0005-0000-0000-000066300000}"/>
    <cellStyle name="Normal 20 13 2 6" xfId="12207" xr:uid="{00000000-0005-0000-0000-000067300000}"/>
    <cellStyle name="Normal 20 13 3" xfId="12208" xr:uid="{00000000-0005-0000-0000-000068300000}"/>
    <cellStyle name="Normal 20 13 4" xfId="12209" xr:uid="{00000000-0005-0000-0000-000069300000}"/>
    <cellStyle name="Normal 20 13 4 2" xfId="12210" xr:uid="{00000000-0005-0000-0000-00006A300000}"/>
    <cellStyle name="Normal 20 13 4 3" xfId="12211" xr:uid="{00000000-0005-0000-0000-00006B300000}"/>
    <cellStyle name="Normal 20 13 4 4" xfId="12212" xr:uid="{00000000-0005-0000-0000-00006C300000}"/>
    <cellStyle name="Normal 20 13 5" xfId="12213" xr:uid="{00000000-0005-0000-0000-00006D300000}"/>
    <cellStyle name="Normal 20 13 6" xfId="12214" xr:uid="{00000000-0005-0000-0000-00006E300000}"/>
    <cellStyle name="Normal 20 13 7" xfId="12215" xr:uid="{00000000-0005-0000-0000-00006F300000}"/>
    <cellStyle name="Normal 20 14" xfId="12216" xr:uid="{00000000-0005-0000-0000-000070300000}"/>
    <cellStyle name="Normal 20 15" xfId="12217" xr:uid="{00000000-0005-0000-0000-000071300000}"/>
    <cellStyle name="Normal 20 15 2" xfId="12218" xr:uid="{00000000-0005-0000-0000-000072300000}"/>
    <cellStyle name="Normal 20 15 2 2" xfId="12219" xr:uid="{00000000-0005-0000-0000-000073300000}"/>
    <cellStyle name="Normal 20 15 2 3" xfId="12220" xr:uid="{00000000-0005-0000-0000-000074300000}"/>
    <cellStyle name="Normal 20 15 2 4" xfId="12221" xr:uid="{00000000-0005-0000-0000-000075300000}"/>
    <cellStyle name="Normal 20 15 3" xfId="12222" xr:uid="{00000000-0005-0000-0000-000076300000}"/>
    <cellStyle name="Normal 20 15 4" xfId="12223" xr:uid="{00000000-0005-0000-0000-000077300000}"/>
    <cellStyle name="Normal 20 15 5" xfId="12224" xr:uid="{00000000-0005-0000-0000-000078300000}"/>
    <cellStyle name="Normal 20 16" xfId="12225" xr:uid="{00000000-0005-0000-0000-000079300000}"/>
    <cellStyle name="Normal 20 16 2" xfId="12226" xr:uid="{00000000-0005-0000-0000-00007A300000}"/>
    <cellStyle name="Normal 20 16 3" xfId="12227" xr:uid="{00000000-0005-0000-0000-00007B300000}"/>
    <cellStyle name="Normal 20 16 4" xfId="12228" xr:uid="{00000000-0005-0000-0000-00007C300000}"/>
    <cellStyle name="Normal 20 17" xfId="12229" xr:uid="{00000000-0005-0000-0000-00007D300000}"/>
    <cellStyle name="Normal 20 18" xfId="12230" xr:uid="{00000000-0005-0000-0000-00007E300000}"/>
    <cellStyle name="Normal 20 19" xfId="12231" xr:uid="{00000000-0005-0000-0000-00007F300000}"/>
    <cellStyle name="Normal 20 2" xfId="12232" xr:uid="{00000000-0005-0000-0000-000080300000}"/>
    <cellStyle name="Normal 20 2 2" xfId="12233" xr:uid="{00000000-0005-0000-0000-000081300000}"/>
    <cellStyle name="Normal 20 2 2 2" xfId="12234" xr:uid="{00000000-0005-0000-0000-000082300000}"/>
    <cellStyle name="Normal 20 2 2 2 2" xfId="12235" xr:uid="{00000000-0005-0000-0000-000083300000}"/>
    <cellStyle name="Normal 20 2 2 2 2 2" xfId="12236" xr:uid="{00000000-0005-0000-0000-000084300000}"/>
    <cellStyle name="Normal 20 2 2 2 2 3" xfId="12237" xr:uid="{00000000-0005-0000-0000-000085300000}"/>
    <cellStyle name="Normal 20 2 2 2 2 4" xfId="12238" xr:uid="{00000000-0005-0000-0000-000086300000}"/>
    <cellStyle name="Normal 20 2 2 2 3" xfId="12239" xr:uid="{00000000-0005-0000-0000-000087300000}"/>
    <cellStyle name="Normal 20 2 2 2 4" xfId="12240" xr:uid="{00000000-0005-0000-0000-000088300000}"/>
    <cellStyle name="Normal 20 2 2 2 5" xfId="12241" xr:uid="{00000000-0005-0000-0000-000089300000}"/>
    <cellStyle name="Normal 20 2 2 3" xfId="12242" xr:uid="{00000000-0005-0000-0000-00008A300000}"/>
    <cellStyle name="Normal 20 2 2 4" xfId="12243" xr:uid="{00000000-0005-0000-0000-00008B300000}"/>
    <cellStyle name="Normal 20 2 2 4 2" xfId="12244" xr:uid="{00000000-0005-0000-0000-00008C300000}"/>
    <cellStyle name="Normal 20 2 2 4 3" xfId="12245" xr:uid="{00000000-0005-0000-0000-00008D300000}"/>
    <cellStyle name="Normal 20 2 2 4 4" xfId="12246" xr:uid="{00000000-0005-0000-0000-00008E300000}"/>
    <cellStyle name="Normal 20 2 2 5" xfId="12247" xr:uid="{00000000-0005-0000-0000-00008F300000}"/>
    <cellStyle name="Normal 20 2 2 6" xfId="12248" xr:uid="{00000000-0005-0000-0000-000090300000}"/>
    <cellStyle name="Normal 20 2 2 7" xfId="12249" xr:uid="{00000000-0005-0000-0000-000091300000}"/>
    <cellStyle name="Normal 20 3" xfId="12250" xr:uid="{00000000-0005-0000-0000-000092300000}"/>
    <cellStyle name="Normal 20 3 2" xfId="12251" xr:uid="{00000000-0005-0000-0000-000093300000}"/>
    <cellStyle name="Normal 20 3 2 2" xfId="12252" xr:uid="{00000000-0005-0000-0000-000094300000}"/>
    <cellStyle name="Normal 20 4" xfId="12253" xr:uid="{00000000-0005-0000-0000-000095300000}"/>
    <cellStyle name="Normal 20 4 2" xfId="12254" xr:uid="{00000000-0005-0000-0000-000096300000}"/>
    <cellStyle name="Normal 20 5" xfId="12255" xr:uid="{00000000-0005-0000-0000-000097300000}"/>
    <cellStyle name="Normal 20 5 2" xfId="12256" xr:uid="{00000000-0005-0000-0000-000098300000}"/>
    <cellStyle name="Normal 20 6" xfId="12257" xr:uid="{00000000-0005-0000-0000-000099300000}"/>
    <cellStyle name="Normal 20 6 2" xfId="12258" xr:uid="{00000000-0005-0000-0000-00009A300000}"/>
    <cellStyle name="Normal 20 7" xfId="12259" xr:uid="{00000000-0005-0000-0000-00009B300000}"/>
    <cellStyle name="Normal 20 7 2" xfId="12260" xr:uid="{00000000-0005-0000-0000-00009C300000}"/>
    <cellStyle name="Normal 20 8" xfId="12261" xr:uid="{00000000-0005-0000-0000-00009D300000}"/>
    <cellStyle name="Normal 20 8 2" xfId="12262" xr:uid="{00000000-0005-0000-0000-00009E300000}"/>
    <cellStyle name="Normal 20 9" xfId="12263" xr:uid="{00000000-0005-0000-0000-00009F300000}"/>
    <cellStyle name="Normal 20 9 2" xfId="12264" xr:uid="{00000000-0005-0000-0000-0000A0300000}"/>
    <cellStyle name="Normal 21" xfId="12265" xr:uid="{00000000-0005-0000-0000-0000A1300000}"/>
    <cellStyle name="Normal 21 10" xfId="12266" xr:uid="{00000000-0005-0000-0000-0000A2300000}"/>
    <cellStyle name="Normal 21 10 2" xfId="12267" xr:uid="{00000000-0005-0000-0000-0000A3300000}"/>
    <cellStyle name="Normal 21 11" xfId="12268" xr:uid="{00000000-0005-0000-0000-0000A4300000}"/>
    <cellStyle name="Normal 21 11 2" xfId="12269" xr:uid="{00000000-0005-0000-0000-0000A5300000}"/>
    <cellStyle name="Normal 21 12" xfId="12270" xr:uid="{00000000-0005-0000-0000-0000A6300000}"/>
    <cellStyle name="Normal 21 12 2" xfId="12271" xr:uid="{00000000-0005-0000-0000-0000A7300000}"/>
    <cellStyle name="Normal 21 13" xfId="12272" xr:uid="{00000000-0005-0000-0000-0000A8300000}"/>
    <cellStyle name="Normal 21 14" xfId="12273" xr:uid="{00000000-0005-0000-0000-0000A9300000}"/>
    <cellStyle name="Normal 21 14 2" xfId="12274" xr:uid="{00000000-0005-0000-0000-0000AA300000}"/>
    <cellStyle name="Normal 21 14 2 2" xfId="12275" xr:uid="{00000000-0005-0000-0000-0000AB300000}"/>
    <cellStyle name="Normal 21 14 2 2 2" xfId="12276" xr:uid="{00000000-0005-0000-0000-0000AC300000}"/>
    <cellStyle name="Normal 21 14 2 2 3" xfId="12277" xr:uid="{00000000-0005-0000-0000-0000AD300000}"/>
    <cellStyle name="Normal 21 14 2 2 4" xfId="12278" xr:uid="{00000000-0005-0000-0000-0000AE300000}"/>
    <cellStyle name="Normal 21 14 2 3" xfId="12279" xr:uid="{00000000-0005-0000-0000-0000AF300000}"/>
    <cellStyle name="Normal 21 14 2 4" xfId="12280" xr:uid="{00000000-0005-0000-0000-0000B0300000}"/>
    <cellStyle name="Normal 21 14 2 5" xfId="12281" xr:uid="{00000000-0005-0000-0000-0000B1300000}"/>
    <cellStyle name="Normal 21 14 3" xfId="12282" xr:uid="{00000000-0005-0000-0000-0000B2300000}"/>
    <cellStyle name="Normal 21 14 3 2" xfId="12283" xr:uid="{00000000-0005-0000-0000-0000B3300000}"/>
    <cellStyle name="Normal 21 14 3 3" xfId="12284" xr:uid="{00000000-0005-0000-0000-0000B4300000}"/>
    <cellStyle name="Normal 21 14 3 4" xfId="12285" xr:uid="{00000000-0005-0000-0000-0000B5300000}"/>
    <cellStyle name="Normal 21 14 4" xfId="12286" xr:uid="{00000000-0005-0000-0000-0000B6300000}"/>
    <cellStyle name="Normal 21 14 5" xfId="12287" xr:uid="{00000000-0005-0000-0000-0000B7300000}"/>
    <cellStyle name="Normal 21 14 6" xfId="12288" xr:uid="{00000000-0005-0000-0000-0000B8300000}"/>
    <cellStyle name="Normal 21 15" xfId="12289" xr:uid="{00000000-0005-0000-0000-0000B9300000}"/>
    <cellStyle name="Normal 21 15 2" xfId="12290" xr:uid="{00000000-0005-0000-0000-0000BA300000}"/>
    <cellStyle name="Normal 21 15 3" xfId="12291" xr:uid="{00000000-0005-0000-0000-0000BB300000}"/>
    <cellStyle name="Normal 21 15 4" xfId="12292" xr:uid="{00000000-0005-0000-0000-0000BC300000}"/>
    <cellStyle name="Normal 21 2" xfId="12293" xr:uid="{00000000-0005-0000-0000-0000BD300000}"/>
    <cellStyle name="Normal 21 2 2" xfId="12294" xr:uid="{00000000-0005-0000-0000-0000BE300000}"/>
    <cellStyle name="Normal 21 2 3" xfId="12295" xr:uid="{00000000-0005-0000-0000-0000BF300000}"/>
    <cellStyle name="Normal 21 2 3 2" xfId="12296" xr:uid="{00000000-0005-0000-0000-0000C0300000}"/>
    <cellStyle name="Normal 21 2 3 2 2" xfId="12297" xr:uid="{00000000-0005-0000-0000-0000C1300000}"/>
    <cellStyle name="Normal 21 2 3 2 2 2" xfId="12298" xr:uid="{00000000-0005-0000-0000-0000C2300000}"/>
    <cellStyle name="Normal 21 2 3 2 2 3" xfId="12299" xr:uid="{00000000-0005-0000-0000-0000C3300000}"/>
    <cellStyle name="Normal 21 2 3 2 2 4" xfId="12300" xr:uid="{00000000-0005-0000-0000-0000C4300000}"/>
    <cellStyle name="Normal 21 2 3 2 3" xfId="12301" xr:uid="{00000000-0005-0000-0000-0000C5300000}"/>
    <cellStyle name="Normal 21 2 3 2 4" xfId="12302" xr:uid="{00000000-0005-0000-0000-0000C6300000}"/>
    <cellStyle name="Normal 21 2 3 2 5" xfId="12303" xr:uid="{00000000-0005-0000-0000-0000C7300000}"/>
    <cellStyle name="Normal 21 2 3 3" xfId="12304" xr:uid="{00000000-0005-0000-0000-0000C8300000}"/>
    <cellStyle name="Normal 21 2 3 3 2" xfId="12305" xr:uid="{00000000-0005-0000-0000-0000C9300000}"/>
    <cellStyle name="Normal 21 2 3 3 3" xfId="12306" xr:uid="{00000000-0005-0000-0000-0000CA300000}"/>
    <cellStyle name="Normal 21 2 3 3 4" xfId="12307" xr:uid="{00000000-0005-0000-0000-0000CB300000}"/>
    <cellStyle name="Normal 21 2 3 4" xfId="12308" xr:uid="{00000000-0005-0000-0000-0000CC300000}"/>
    <cellStyle name="Normal 21 2 3 5" xfId="12309" xr:uid="{00000000-0005-0000-0000-0000CD300000}"/>
    <cellStyle name="Normal 21 2 3 6" xfId="12310" xr:uid="{00000000-0005-0000-0000-0000CE300000}"/>
    <cellStyle name="Normal 21 3" xfId="12311" xr:uid="{00000000-0005-0000-0000-0000CF300000}"/>
    <cellStyle name="Normal 21 3 2" xfId="12312" xr:uid="{00000000-0005-0000-0000-0000D0300000}"/>
    <cellStyle name="Normal 21 4" xfId="12313" xr:uid="{00000000-0005-0000-0000-0000D1300000}"/>
    <cellStyle name="Normal 21 4 2" xfId="12314" xr:uid="{00000000-0005-0000-0000-0000D2300000}"/>
    <cellStyle name="Normal 21 5" xfId="12315" xr:uid="{00000000-0005-0000-0000-0000D3300000}"/>
    <cellStyle name="Normal 21 5 2" xfId="12316" xr:uid="{00000000-0005-0000-0000-0000D4300000}"/>
    <cellStyle name="Normal 21 6" xfId="12317" xr:uid="{00000000-0005-0000-0000-0000D5300000}"/>
    <cellStyle name="Normal 21 6 2" xfId="12318" xr:uid="{00000000-0005-0000-0000-0000D6300000}"/>
    <cellStyle name="Normal 21 7" xfId="12319" xr:uid="{00000000-0005-0000-0000-0000D7300000}"/>
    <cellStyle name="Normal 21 7 2" xfId="12320" xr:uid="{00000000-0005-0000-0000-0000D8300000}"/>
    <cellStyle name="Normal 21 8" xfId="12321" xr:uid="{00000000-0005-0000-0000-0000D9300000}"/>
    <cellStyle name="Normal 21 8 2" xfId="12322" xr:uid="{00000000-0005-0000-0000-0000DA300000}"/>
    <cellStyle name="Normal 21 9" xfId="12323" xr:uid="{00000000-0005-0000-0000-0000DB300000}"/>
    <cellStyle name="Normal 21 9 2" xfId="12324" xr:uid="{00000000-0005-0000-0000-0000DC300000}"/>
    <cellStyle name="Normal 22" xfId="12325" xr:uid="{00000000-0005-0000-0000-0000DD300000}"/>
    <cellStyle name="Normal 22 2" xfId="12326" xr:uid="{00000000-0005-0000-0000-0000DE300000}"/>
    <cellStyle name="Normal 22 2 2" xfId="12327" xr:uid="{00000000-0005-0000-0000-0000DF300000}"/>
    <cellStyle name="Normal 22 2 3" xfId="12328" xr:uid="{00000000-0005-0000-0000-0000E0300000}"/>
    <cellStyle name="Normal 22 2 3 2" xfId="12329" xr:uid="{00000000-0005-0000-0000-0000E1300000}"/>
    <cellStyle name="Normal 22 2 3 2 2" xfId="12330" xr:uid="{00000000-0005-0000-0000-0000E2300000}"/>
    <cellStyle name="Normal 22 2 3 2 2 2" xfId="12331" xr:uid="{00000000-0005-0000-0000-0000E3300000}"/>
    <cellStyle name="Normal 22 2 3 2 2 3" xfId="12332" xr:uid="{00000000-0005-0000-0000-0000E4300000}"/>
    <cellStyle name="Normal 22 2 3 2 2 4" xfId="12333" xr:uid="{00000000-0005-0000-0000-0000E5300000}"/>
    <cellStyle name="Normal 22 2 3 2 3" xfId="12334" xr:uid="{00000000-0005-0000-0000-0000E6300000}"/>
    <cellStyle name="Normal 22 2 3 2 4" xfId="12335" xr:uid="{00000000-0005-0000-0000-0000E7300000}"/>
    <cellStyle name="Normal 22 2 3 2 5" xfId="12336" xr:uid="{00000000-0005-0000-0000-0000E8300000}"/>
    <cellStyle name="Normal 22 2 3 3" xfId="12337" xr:uid="{00000000-0005-0000-0000-0000E9300000}"/>
    <cellStyle name="Normal 22 2 3 3 2" xfId="12338" xr:uid="{00000000-0005-0000-0000-0000EA300000}"/>
    <cellStyle name="Normal 22 2 3 3 3" xfId="12339" xr:uid="{00000000-0005-0000-0000-0000EB300000}"/>
    <cellStyle name="Normal 22 2 3 3 4" xfId="12340" xr:uid="{00000000-0005-0000-0000-0000EC300000}"/>
    <cellStyle name="Normal 22 2 3 4" xfId="12341" xr:uid="{00000000-0005-0000-0000-0000ED300000}"/>
    <cellStyle name="Normal 22 2 3 5" xfId="12342" xr:uid="{00000000-0005-0000-0000-0000EE300000}"/>
    <cellStyle name="Normal 22 2 3 6" xfId="12343" xr:uid="{00000000-0005-0000-0000-0000EF300000}"/>
    <cellStyle name="Normal 22 3" xfId="12344" xr:uid="{00000000-0005-0000-0000-0000F0300000}"/>
    <cellStyle name="Normal 22 3 2" xfId="12345" xr:uid="{00000000-0005-0000-0000-0000F1300000}"/>
    <cellStyle name="Normal 22 3 2 2" xfId="12346" xr:uid="{00000000-0005-0000-0000-0000F2300000}"/>
    <cellStyle name="Normal 22 3 2 2 2" xfId="12347" xr:uid="{00000000-0005-0000-0000-0000F3300000}"/>
    <cellStyle name="Normal 22 3 2 2 2 2" xfId="12348" xr:uid="{00000000-0005-0000-0000-0000F4300000}"/>
    <cellStyle name="Normal 22 3 2 2 2 3" xfId="12349" xr:uid="{00000000-0005-0000-0000-0000F5300000}"/>
    <cellStyle name="Normal 22 3 2 2 2 4" xfId="12350" xr:uid="{00000000-0005-0000-0000-0000F6300000}"/>
    <cellStyle name="Normal 22 3 2 2 3" xfId="12351" xr:uid="{00000000-0005-0000-0000-0000F7300000}"/>
    <cellStyle name="Normal 22 3 2 2 4" xfId="12352" xr:uid="{00000000-0005-0000-0000-0000F8300000}"/>
    <cellStyle name="Normal 22 3 2 2 5" xfId="12353" xr:uid="{00000000-0005-0000-0000-0000F9300000}"/>
    <cellStyle name="Normal 22 3 2 3" xfId="12354" xr:uid="{00000000-0005-0000-0000-0000FA300000}"/>
    <cellStyle name="Normal 22 3 2 4" xfId="12355" xr:uid="{00000000-0005-0000-0000-0000FB300000}"/>
    <cellStyle name="Normal 22 3 2 4 2" xfId="12356" xr:uid="{00000000-0005-0000-0000-0000FC300000}"/>
    <cellStyle name="Normal 22 3 2 4 3" xfId="12357" xr:uid="{00000000-0005-0000-0000-0000FD300000}"/>
    <cellStyle name="Normal 22 3 2 4 4" xfId="12358" xr:uid="{00000000-0005-0000-0000-0000FE300000}"/>
    <cellStyle name="Normal 22 3 2 5" xfId="12359" xr:uid="{00000000-0005-0000-0000-0000FF300000}"/>
    <cellStyle name="Normal 22 3 2 6" xfId="12360" xr:uid="{00000000-0005-0000-0000-000000310000}"/>
    <cellStyle name="Normal 22 3 2 7" xfId="12361" xr:uid="{00000000-0005-0000-0000-000001310000}"/>
    <cellStyle name="Normal 22 3 3" xfId="12362" xr:uid="{00000000-0005-0000-0000-000002310000}"/>
    <cellStyle name="Normal 22 3 3 2" xfId="12363" xr:uid="{00000000-0005-0000-0000-000003310000}"/>
    <cellStyle name="Normal 22 3 3 2 2" xfId="12364" xr:uid="{00000000-0005-0000-0000-000004310000}"/>
    <cellStyle name="Normal 22 3 3 2 2 2" xfId="12365" xr:uid="{00000000-0005-0000-0000-000005310000}"/>
    <cellStyle name="Normal 22 3 3 2 2 3" xfId="12366" xr:uid="{00000000-0005-0000-0000-000006310000}"/>
    <cellStyle name="Normal 22 3 3 2 2 4" xfId="12367" xr:uid="{00000000-0005-0000-0000-000007310000}"/>
    <cellStyle name="Normal 22 3 3 2 3" xfId="12368" xr:uid="{00000000-0005-0000-0000-000008310000}"/>
    <cellStyle name="Normal 22 3 3 2 4" xfId="12369" xr:uid="{00000000-0005-0000-0000-000009310000}"/>
    <cellStyle name="Normal 22 3 3 2 5" xfId="12370" xr:uid="{00000000-0005-0000-0000-00000A310000}"/>
    <cellStyle name="Normal 22 3 3 3" xfId="12371" xr:uid="{00000000-0005-0000-0000-00000B310000}"/>
    <cellStyle name="Normal 22 3 3 3 2" xfId="12372" xr:uid="{00000000-0005-0000-0000-00000C310000}"/>
    <cellStyle name="Normal 22 3 3 3 3" xfId="12373" xr:uid="{00000000-0005-0000-0000-00000D310000}"/>
    <cellStyle name="Normal 22 3 3 3 4" xfId="12374" xr:uid="{00000000-0005-0000-0000-00000E310000}"/>
    <cellStyle name="Normal 22 3 3 4" xfId="12375" xr:uid="{00000000-0005-0000-0000-00000F310000}"/>
    <cellStyle name="Normal 22 3 3 5" xfId="12376" xr:uid="{00000000-0005-0000-0000-000010310000}"/>
    <cellStyle name="Normal 22 3 3 6" xfId="12377" xr:uid="{00000000-0005-0000-0000-000011310000}"/>
    <cellStyle name="Normal 22 4" xfId="12378" xr:uid="{00000000-0005-0000-0000-000012310000}"/>
    <cellStyle name="Normal 22 4 2" xfId="12379" xr:uid="{00000000-0005-0000-0000-000013310000}"/>
    <cellStyle name="Normal 22 4 2 2" xfId="12380" xr:uid="{00000000-0005-0000-0000-000014310000}"/>
    <cellStyle name="Normal 22 4 2 2 2" xfId="12381" xr:uid="{00000000-0005-0000-0000-000015310000}"/>
    <cellStyle name="Normal 22 4 2 2 2 2" xfId="12382" xr:uid="{00000000-0005-0000-0000-000016310000}"/>
    <cellStyle name="Normal 22 4 2 2 2 3" xfId="12383" xr:uid="{00000000-0005-0000-0000-000017310000}"/>
    <cellStyle name="Normal 22 4 2 2 2 4" xfId="12384" xr:uid="{00000000-0005-0000-0000-000018310000}"/>
    <cellStyle name="Normal 22 4 2 2 3" xfId="12385" xr:uid="{00000000-0005-0000-0000-000019310000}"/>
    <cellStyle name="Normal 22 4 2 2 4" xfId="12386" xr:uid="{00000000-0005-0000-0000-00001A310000}"/>
    <cellStyle name="Normal 22 4 2 2 5" xfId="12387" xr:uid="{00000000-0005-0000-0000-00001B310000}"/>
    <cellStyle name="Normal 22 4 2 3" xfId="12388" xr:uid="{00000000-0005-0000-0000-00001C310000}"/>
    <cellStyle name="Normal 22 4 2 3 2" xfId="12389" xr:uid="{00000000-0005-0000-0000-00001D310000}"/>
    <cellStyle name="Normal 22 4 2 3 3" xfId="12390" xr:uid="{00000000-0005-0000-0000-00001E310000}"/>
    <cellStyle name="Normal 22 4 2 3 4" xfId="12391" xr:uid="{00000000-0005-0000-0000-00001F310000}"/>
    <cellStyle name="Normal 22 4 2 4" xfId="12392" xr:uid="{00000000-0005-0000-0000-000020310000}"/>
    <cellStyle name="Normal 22 4 2 5" xfId="12393" xr:uid="{00000000-0005-0000-0000-000021310000}"/>
    <cellStyle name="Normal 22 4 2 6" xfId="12394" xr:uid="{00000000-0005-0000-0000-000022310000}"/>
    <cellStyle name="Normal 22 4 3" xfId="12395" xr:uid="{00000000-0005-0000-0000-000023310000}"/>
    <cellStyle name="Normal 22 4 4" xfId="12396" xr:uid="{00000000-0005-0000-0000-000024310000}"/>
    <cellStyle name="Normal 22 4 4 2" xfId="12397" xr:uid="{00000000-0005-0000-0000-000025310000}"/>
    <cellStyle name="Normal 22 4 4 2 2" xfId="12398" xr:uid="{00000000-0005-0000-0000-000026310000}"/>
    <cellStyle name="Normal 22 4 4 2 3" xfId="12399" xr:uid="{00000000-0005-0000-0000-000027310000}"/>
    <cellStyle name="Normal 22 4 4 2 4" xfId="12400" xr:uid="{00000000-0005-0000-0000-000028310000}"/>
    <cellStyle name="Normal 22 4 4 3" xfId="12401" xr:uid="{00000000-0005-0000-0000-000029310000}"/>
    <cellStyle name="Normal 22 4 4 4" xfId="12402" xr:uid="{00000000-0005-0000-0000-00002A310000}"/>
    <cellStyle name="Normal 22 4 4 5" xfId="12403" xr:uid="{00000000-0005-0000-0000-00002B310000}"/>
    <cellStyle name="Normal 22 4 5" xfId="12404" xr:uid="{00000000-0005-0000-0000-00002C310000}"/>
    <cellStyle name="Normal 22 4 5 2" xfId="12405" xr:uid="{00000000-0005-0000-0000-00002D310000}"/>
    <cellStyle name="Normal 22 4 5 3" xfId="12406" xr:uid="{00000000-0005-0000-0000-00002E310000}"/>
    <cellStyle name="Normal 22 4 5 4" xfId="12407" xr:uid="{00000000-0005-0000-0000-00002F310000}"/>
    <cellStyle name="Normal 22 4 6" xfId="12408" xr:uid="{00000000-0005-0000-0000-000030310000}"/>
    <cellStyle name="Normal 22 4 7" xfId="12409" xr:uid="{00000000-0005-0000-0000-000031310000}"/>
    <cellStyle name="Normal 22 4 8" xfId="12410" xr:uid="{00000000-0005-0000-0000-000032310000}"/>
    <cellStyle name="Normal 22 5" xfId="12411" xr:uid="{00000000-0005-0000-0000-000033310000}"/>
    <cellStyle name="Normal 22 5 2" xfId="12412" xr:uid="{00000000-0005-0000-0000-000034310000}"/>
    <cellStyle name="Normal 22 5 2 2" xfId="12413" xr:uid="{00000000-0005-0000-0000-000035310000}"/>
    <cellStyle name="Normal 22 5 2 2 2" xfId="12414" xr:uid="{00000000-0005-0000-0000-000036310000}"/>
    <cellStyle name="Normal 22 5 2 2 3" xfId="12415" xr:uid="{00000000-0005-0000-0000-000037310000}"/>
    <cellStyle name="Normal 22 5 2 2 4" xfId="12416" xr:uid="{00000000-0005-0000-0000-000038310000}"/>
    <cellStyle name="Normal 22 5 2 3" xfId="12417" xr:uid="{00000000-0005-0000-0000-000039310000}"/>
    <cellStyle name="Normal 22 5 2 4" xfId="12418" xr:uid="{00000000-0005-0000-0000-00003A310000}"/>
    <cellStyle name="Normal 22 5 2 5" xfId="12419" xr:uid="{00000000-0005-0000-0000-00003B310000}"/>
    <cellStyle name="Normal 22 5 3" xfId="12420" xr:uid="{00000000-0005-0000-0000-00003C310000}"/>
    <cellStyle name="Normal 22 5 4" xfId="12421" xr:uid="{00000000-0005-0000-0000-00003D310000}"/>
    <cellStyle name="Normal 22 5 4 2" xfId="12422" xr:uid="{00000000-0005-0000-0000-00003E310000}"/>
    <cellStyle name="Normal 22 5 4 3" xfId="12423" xr:uid="{00000000-0005-0000-0000-00003F310000}"/>
    <cellStyle name="Normal 22 5 4 4" xfId="12424" xr:uid="{00000000-0005-0000-0000-000040310000}"/>
    <cellStyle name="Normal 22 5 5" xfId="12425" xr:uid="{00000000-0005-0000-0000-000041310000}"/>
    <cellStyle name="Normal 22 5 6" xfId="12426" xr:uid="{00000000-0005-0000-0000-000042310000}"/>
    <cellStyle name="Normal 22 5 7" xfId="12427" xr:uid="{00000000-0005-0000-0000-000043310000}"/>
    <cellStyle name="Normal 22 6" xfId="12428" xr:uid="{00000000-0005-0000-0000-000044310000}"/>
    <cellStyle name="Normal 22 7" xfId="12429" xr:uid="{00000000-0005-0000-0000-000045310000}"/>
    <cellStyle name="Normal 22 8" xfId="12430" xr:uid="{00000000-0005-0000-0000-000046310000}"/>
    <cellStyle name="Normal 22 8 2" xfId="12431" xr:uid="{00000000-0005-0000-0000-000047310000}"/>
    <cellStyle name="Normal 22 8 3" xfId="12432" xr:uid="{00000000-0005-0000-0000-000048310000}"/>
    <cellStyle name="Normal 22 8 4" xfId="12433" xr:uid="{00000000-0005-0000-0000-000049310000}"/>
    <cellStyle name="Normal 23" xfId="12434" xr:uid="{00000000-0005-0000-0000-00004A310000}"/>
    <cellStyle name="Normal 23 2" xfId="12435" xr:uid="{00000000-0005-0000-0000-00004B310000}"/>
    <cellStyle name="Normal 23 2 2" xfId="12436" xr:uid="{00000000-0005-0000-0000-00004C310000}"/>
    <cellStyle name="Normal 23 3" xfId="12437" xr:uid="{00000000-0005-0000-0000-00004D310000}"/>
    <cellStyle name="Normal 23 3 2" xfId="12438" xr:uid="{00000000-0005-0000-0000-00004E310000}"/>
    <cellStyle name="Normal 23 4" xfId="12439" xr:uid="{00000000-0005-0000-0000-00004F310000}"/>
    <cellStyle name="Normal 23 4 2" xfId="12440" xr:uid="{00000000-0005-0000-0000-000050310000}"/>
    <cellStyle name="Normal 23 4 2 2" xfId="12441" xr:uid="{00000000-0005-0000-0000-000051310000}"/>
    <cellStyle name="Normal 23 4 2 2 2" xfId="12442" xr:uid="{00000000-0005-0000-0000-000052310000}"/>
    <cellStyle name="Normal 23 4 2 2 3" xfId="12443" xr:uid="{00000000-0005-0000-0000-000053310000}"/>
    <cellStyle name="Normal 23 4 2 2 4" xfId="12444" xr:uid="{00000000-0005-0000-0000-000054310000}"/>
    <cellStyle name="Normal 23 4 2 3" xfId="12445" xr:uid="{00000000-0005-0000-0000-000055310000}"/>
    <cellStyle name="Normal 23 4 2 4" xfId="12446" xr:uid="{00000000-0005-0000-0000-000056310000}"/>
    <cellStyle name="Normal 23 4 2 5" xfId="12447" xr:uid="{00000000-0005-0000-0000-000057310000}"/>
    <cellStyle name="Normal 23 4 3" xfId="12448" xr:uid="{00000000-0005-0000-0000-000058310000}"/>
    <cellStyle name="Normal 23 4 4" xfId="12449" xr:uid="{00000000-0005-0000-0000-000059310000}"/>
    <cellStyle name="Normal 23 4 4 2" xfId="12450" xr:uid="{00000000-0005-0000-0000-00005A310000}"/>
    <cellStyle name="Normal 23 4 4 3" xfId="12451" xr:uid="{00000000-0005-0000-0000-00005B310000}"/>
    <cellStyle name="Normal 23 4 4 4" xfId="12452" xr:uid="{00000000-0005-0000-0000-00005C310000}"/>
    <cellStyle name="Normal 23 4 5" xfId="12453" xr:uid="{00000000-0005-0000-0000-00005D310000}"/>
    <cellStyle name="Normal 23 4 6" xfId="12454" xr:uid="{00000000-0005-0000-0000-00005E310000}"/>
    <cellStyle name="Normal 23 4 7" xfId="12455" xr:uid="{00000000-0005-0000-0000-00005F310000}"/>
    <cellStyle name="Normal 23 5" xfId="12456" xr:uid="{00000000-0005-0000-0000-000060310000}"/>
    <cellStyle name="Normal 23 6" xfId="12457" xr:uid="{00000000-0005-0000-0000-000061310000}"/>
    <cellStyle name="Normal 23 7" xfId="12458" xr:uid="{00000000-0005-0000-0000-000062310000}"/>
    <cellStyle name="Normal 23 8" xfId="12459" xr:uid="{00000000-0005-0000-0000-000063310000}"/>
    <cellStyle name="Normal 23 8 2" xfId="12460" xr:uid="{00000000-0005-0000-0000-000064310000}"/>
    <cellStyle name="Normal 23 8 3" xfId="12461" xr:uid="{00000000-0005-0000-0000-000065310000}"/>
    <cellStyle name="Normal 23 8 4" xfId="12462" xr:uid="{00000000-0005-0000-0000-000066310000}"/>
    <cellStyle name="Normal 24" xfId="12463" xr:uid="{00000000-0005-0000-0000-000067310000}"/>
    <cellStyle name="Normal 24 2" xfId="12464" xr:uid="{00000000-0005-0000-0000-000068310000}"/>
    <cellStyle name="Normal 24 2 2" xfId="12465" xr:uid="{00000000-0005-0000-0000-000069310000}"/>
    <cellStyle name="Normal 24 2 3" xfId="12466" xr:uid="{00000000-0005-0000-0000-00006A310000}"/>
    <cellStyle name="Normal 24 2 3 2" xfId="12467" xr:uid="{00000000-0005-0000-0000-00006B310000}"/>
    <cellStyle name="Normal 24 2 3 2 2" xfId="12468" xr:uid="{00000000-0005-0000-0000-00006C310000}"/>
    <cellStyle name="Normal 24 2 3 2 2 2" xfId="12469" xr:uid="{00000000-0005-0000-0000-00006D310000}"/>
    <cellStyle name="Normal 24 2 3 2 2 3" xfId="12470" xr:uid="{00000000-0005-0000-0000-00006E310000}"/>
    <cellStyle name="Normal 24 2 3 2 2 4" xfId="12471" xr:uid="{00000000-0005-0000-0000-00006F310000}"/>
    <cellStyle name="Normal 24 2 3 2 3" xfId="12472" xr:uid="{00000000-0005-0000-0000-000070310000}"/>
    <cellStyle name="Normal 24 2 3 2 4" xfId="12473" xr:uid="{00000000-0005-0000-0000-000071310000}"/>
    <cellStyle name="Normal 24 2 3 2 5" xfId="12474" xr:uid="{00000000-0005-0000-0000-000072310000}"/>
    <cellStyle name="Normal 24 2 3 3" xfId="12475" xr:uid="{00000000-0005-0000-0000-000073310000}"/>
    <cellStyle name="Normal 24 2 3 3 2" xfId="12476" xr:uid="{00000000-0005-0000-0000-000074310000}"/>
    <cellStyle name="Normal 24 2 3 3 3" xfId="12477" xr:uid="{00000000-0005-0000-0000-000075310000}"/>
    <cellStyle name="Normal 24 2 3 3 4" xfId="12478" xr:uid="{00000000-0005-0000-0000-000076310000}"/>
    <cellStyle name="Normal 24 2 3 4" xfId="12479" xr:uid="{00000000-0005-0000-0000-000077310000}"/>
    <cellStyle name="Normal 24 2 3 5" xfId="12480" xr:uid="{00000000-0005-0000-0000-000078310000}"/>
    <cellStyle name="Normal 24 2 3 6" xfId="12481" xr:uid="{00000000-0005-0000-0000-000079310000}"/>
    <cellStyle name="Normal 24 3" xfId="12482" xr:uid="{00000000-0005-0000-0000-00007A310000}"/>
    <cellStyle name="Normal 24 3 2" xfId="12483" xr:uid="{00000000-0005-0000-0000-00007B310000}"/>
    <cellStyle name="Normal 24 3 2 2" xfId="12484" xr:uid="{00000000-0005-0000-0000-00007C310000}"/>
    <cellStyle name="Normal 24 3 2 2 2" xfId="12485" xr:uid="{00000000-0005-0000-0000-00007D310000}"/>
    <cellStyle name="Normal 24 3 2 2 2 2" xfId="12486" xr:uid="{00000000-0005-0000-0000-00007E310000}"/>
    <cellStyle name="Normal 24 3 2 2 2 3" xfId="12487" xr:uid="{00000000-0005-0000-0000-00007F310000}"/>
    <cellStyle name="Normal 24 3 2 2 2 4" xfId="12488" xr:uid="{00000000-0005-0000-0000-000080310000}"/>
    <cellStyle name="Normal 24 3 2 2 3" xfId="12489" xr:uid="{00000000-0005-0000-0000-000081310000}"/>
    <cellStyle name="Normal 24 3 2 2 4" xfId="12490" xr:uid="{00000000-0005-0000-0000-000082310000}"/>
    <cellStyle name="Normal 24 3 2 2 5" xfId="12491" xr:uid="{00000000-0005-0000-0000-000083310000}"/>
    <cellStyle name="Normal 24 3 2 3" xfId="12492" xr:uid="{00000000-0005-0000-0000-000084310000}"/>
    <cellStyle name="Normal 24 3 2 4" xfId="12493" xr:uid="{00000000-0005-0000-0000-000085310000}"/>
    <cellStyle name="Normal 24 3 2 4 2" xfId="12494" xr:uid="{00000000-0005-0000-0000-000086310000}"/>
    <cellStyle name="Normal 24 3 2 4 3" xfId="12495" xr:uid="{00000000-0005-0000-0000-000087310000}"/>
    <cellStyle name="Normal 24 3 2 4 4" xfId="12496" xr:uid="{00000000-0005-0000-0000-000088310000}"/>
    <cellStyle name="Normal 24 3 2 5" xfId="12497" xr:uid="{00000000-0005-0000-0000-000089310000}"/>
    <cellStyle name="Normal 24 3 2 6" xfId="12498" xr:uid="{00000000-0005-0000-0000-00008A310000}"/>
    <cellStyle name="Normal 24 3 2 7" xfId="12499" xr:uid="{00000000-0005-0000-0000-00008B310000}"/>
    <cellStyle name="Normal 24 4" xfId="12500" xr:uid="{00000000-0005-0000-0000-00008C310000}"/>
    <cellStyle name="Normal 24 5" xfId="12501" xr:uid="{00000000-0005-0000-0000-00008D310000}"/>
    <cellStyle name="Normal 24 5 2" xfId="12502" xr:uid="{00000000-0005-0000-0000-00008E310000}"/>
    <cellStyle name="Normal 24 5 2 2" xfId="12503" xr:uid="{00000000-0005-0000-0000-00008F310000}"/>
    <cellStyle name="Normal 24 5 2 2 2" xfId="12504" xr:uid="{00000000-0005-0000-0000-000090310000}"/>
    <cellStyle name="Normal 24 5 2 2 3" xfId="12505" xr:uid="{00000000-0005-0000-0000-000091310000}"/>
    <cellStyle name="Normal 24 5 2 2 4" xfId="12506" xr:uid="{00000000-0005-0000-0000-000092310000}"/>
    <cellStyle name="Normal 24 5 2 3" xfId="12507" xr:uid="{00000000-0005-0000-0000-000093310000}"/>
    <cellStyle name="Normal 24 5 2 4" xfId="12508" xr:uid="{00000000-0005-0000-0000-000094310000}"/>
    <cellStyle name="Normal 24 5 2 5" xfId="12509" xr:uid="{00000000-0005-0000-0000-000095310000}"/>
    <cellStyle name="Normal 24 5 3" xfId="12510" xr:uid="{00000000-0005-0000-0000-000096310000}"/>
    <cellStyle name="Normal 24 5 4" xfId="12511" xr:uid="{00000000-0005-0000-0000-000097310000}"/>
    <cellStyle name="Normal 24 5 4 2" xfId="12512" xr:uid="{00000000-0005-0000-0000-000098310000}"/>
    <cellStyle name="Normal 24 5 4 3" xfId="12513" xr:uid="{00000000-0005-0000-0000-000099310000}"/>
    <cellStyle name="Normal 24 5 4 4" xfId="12514" xr:uid="{00000000-0005-0000-0000-00009A310000}"/>
    <cellStyle name="Normal 24 5 5" xfId="12515" xr:uid="{00000000-0005-0000-0000-00009B310000}"/>
    <cellStyle name="Normal 24 5 6" xfId="12516" xr:uid="{00000000-0005-0000-0000-00009C310000}"/>
    <cellStyle name="Normal 24 5 7" xfId="12517" xr:uid="{00000000-0005-0000-0000-00009D310000}"/>
    <cellStyle name="Normal 24 6" xfId="12518" xr:uid="{00000000-0005-0000-0000-00009E310000}"/>
    <cellStyle name="Normal 24 7" xfId="12519" xr:uid="{00000000-0005-0000-0000-00009F310000}"/>
    <cellStyle name="Normal 24 8" xfId="12520" xr:uid="{00000000-0005-0000-0000-0000A0310000}"/>
    <cellStyle name="Normal 24 8 2" xfId="12521" xr:uid="{00000000-0005-0000-0000-0000A1310000}"/>
    <cellStyle name="Normal 24 8 3" xfId="12522" xr:uid="{00000000-0005-0000-0000-0000A2310000}"/>
    <cellStyle name="Normal 24 8 4" xfId="12523" xr:uid="{00000000-0005-0000-0000-0000A3310000}"/>
    <cellStyle name="Normal 25" xfId="12524" xr:uid="{00000000-0005-0000-0000-0000A4310000}"/>
    <cellStyle name="Normal 25 2" xfId="12525" xr:uid="{00000000-0005-0000-0000-0000A5310000}"/>
    <cellStyle name="Normal 25 2 2" xfId="12526" xr:uid="{00000000-0005-0000-0000-0000A6310000}"/>
    <cellStyle name="Normal 25 2 2 2" xfId="12527" xr:uid="{00000000-0005-0000-0000-0000A7310000}"/>
    <cellStyle name="Normal 25 3" xfId="12528" xr:uid="{00000000-0005-0000-0000-0000A8310000}"/>
    <cellStyle name="Normal 25 3 2" xfId="12529" xr:uid="{00000000-0005-0000-0000-0000A9310000}"/>
    <cellStyle name="Normal 25 4" xfId="12530" xr:uid="{00000000-0005-0000-0000-0000AA310000}"/>
    <cellStyle name="Normal 25 5" xfId="12531" xr:uid="{00000000-0005-0000-0000-0000AB310000}"/>
    <cellStyle name="Normal 25 5 2" xfId="12532" xr:uid="{00000000-0005-0000-0000-0000AC310000}"/>
    <cellStyle name="Normal 25 5 2 2" xfId="12533" xr:uid="{00000000-0005-0000-0000-0000AD310000}"/>
    <cellStyle name="Normal 25 5 2 2 2" xfId="12534" xr:uid="{00000000-0005-0000-0000-0000AE310000}"/>
    <cellStyle name="Normal 25 5 2 2 3" xfId="12535" xr:uid="{00000000-0005-0000-0000-0000AF310000}"/>
    <cellStyle name="Normal 25 5 2 2 4" xfId="12536" xr:uid="{00000000-0005-0000-0000-0000B0310000}"/>
    <cellStyle name="Normal 25 5 2 3" xfId="12537" xr:uid="{00000000-0005-0000-0000-0000B1310000}"/>
    <cellStyle name="Normal 25 5 2 4" xfId="12538" xr:uid="{00000000-0005-0000-0000-0000B2310000}"/>
    <cellStyle name="Normal 25 5 2 5" xfId="12539" xr:uid="{00000000-0005-0000-0000-0000B3310000}"/>
    <cellStyle name="Normal 25 5 3" xfId="12540" xr:uid="{00000000-0005-0000-0000-0000B4310000}"/>
    <cellStyle name="Normal 25 5 3 2" xfId="12541" xr:uid="{00000000-0005-0000-0000-0000B5310000}"/>
    <cellStyle name="Normal 25 5 3 3" xfId="12542" xr:uid="{00000000-0005-0000-0000-0000B6310000}"/>
    <cellStyle name="Normal 25 5 3 4" xfId="12543" xr:uid="{00000000-0005-0000-0000-0000B7310000}"/>
    <cellStyle name="Normal 25 5 4" xfId="12544" xr:uid="{00000000-0005-0000-0000-0000B8310000}"/>
    <cellStyle name="Normal 25 5 5" xfId="12545" xr:uid="{00000000-0005-0000-0000-0000B9310000}"/>
    <cellStyle name="Normal 25 5 6" xfId="12546" xr:uid="{00000000-0005-0000-0000-0000BA310000}"/>
    <cellStyle name="Normal 25 6" xfId="12547" xr:uid="{00000000-0005-0000-0000-0000BB310000}"/>
    <cellStyle name="Normal 25 6 2" xfId="12548" xr:uid="{00000000-0005-0000-0000-0000BC310000}"/>
    <cellStyle name="Normal 25 6 3" xfId="12549" xr:uid="{00000000-0005-0000-0000-0000BD310000}"/>
    <cellStyle name="Normal 25 6 4" xfId="12550" xr:uid="{00000000-0005-0000-0000-0000BE310000}"/>
    <cellStyle name="Normal 26" xfId="12551" xr:uid="{00000000-0005-0000-0000-0000BF310000}"/>
    <cellStyle name="Normal 26 2" xfId="12552" xr:uid="{00000000-0005-0000-0000-0000C0310000}"/>
    <cellStyle name="Normal 26 2 2" xfId="12553" xr:uid="{00000000-0005-0000-0000-0000C1310000}"/>
    <cellStyle name="Normal 26 2 2 2" xfId="12554" xr:uid="{00000000-0005-0000-0000-0000C2310000}"/>
    <cellStyle name="Normal 26 3" xfId="12555" xr:uid="{00000000-0005-0000-0000-0000C3310000}"/>
    <cellStyle name="Normal 26 3 2" xfId="12556" xr:uid="{00000000-0005-0000-0000-0000C4310000}"/>
    <cellStyle name="Normal 26 3 3" xfId="12557" xr:uid="{00000000-0005-0000-0000-0000C5310000}"/>
    <cellStyle name="Normal 26 3 4" xfId="12558" xr:uid="{00000000-0005-0000-0000-0000C6310000}"/>
    <cellStyle name="Normal 26 3 4 2" xfId="12559" xr:uid="{00000000-0005-0000-0000-0000C7310000}"/>
    <cellStyle name="Normal 26 3 4 3" xfId="12560" xr:uid="{00000000-0005-0000-0000-0000C8310000}"/>
    <cellStyle name="Normal 26 3 4 4" xfId="12561" xr:uid="{00000000-0005-0000-0000-0000C9310000}"/>
    <cellStyle name="Normal 26 4" xfId="12562" xr:uid="{00000000-0005-0000-0000-0000CA310000}"/>
    <cellStyle name="Normal 26 4 2" xfId="12563" xr:uid="{00000000-0005-0000-0000-0000CB310000}"/>
    <cellStyle name="Normal 26 4 3" xfId="12564" xr:uid="{00000000-0005-0000-0000-0000CC310000}"/>
    <cellStyle name="Normal 26 4 3 2" xfId="12565" xr:uid="{00000000-0005-0000-0000-0000CD310000}"/>
    <cellStyle name="Normal 26 4 3 3" xfId="12566" xr:uid="{00000000-0005-0000-0000-0000CE310000}"/>
    <cellStyle name="Normal 26 4 3 4" xfId="12567" xr:uid="{00000000-0005-0000-0000-0000CF310000}"/>
    <cellStyle name="Normal 26 5" xfId="12568" xr:uid="{00000000-0005-0000-0000-0000D0310000}"/>
    <cellStyle name="Normal 26 5 2" xfId="12569" xr:uid="{00000000-0005-0000-0000-0000D1310000}"/>
    <cellStyle name="Normal 26 5 2 2" xfId="12570" xr:uid="{00000000-0005-0000-0000-0000D2310000}"/>
    <cellStyle name="Normal 26 5 2 2 2" xfId="12571" xr:uid="{00000000-0005-0000-0000-0000D3310000}"/>
    <cellStyle name="Normal 26 5 2 2 3" xfId="12572" xr:uid="{00000000-0005-0000-0000-0000D4310000}"/>
    <cellStyle name="Normal 26 5 2 2 4" xfId="12573" xr:uid="{00000000-0005-0000-0000-0000D5310000}"/>
    <cellStyle name="Normal 26 5 2 3" xfId="12574" xr:uid="{00000000-0005-0000-0000-0000D6310000}"/>
    <cellStyle name="Normal 26 5 2 4" xfId="12575" xr:uid="{00000000-0005-0000-0000-0000D7310000}"/>
    <cellStyle name="Normal 26 5 2 5" xfId="12576" xr:uid="{00000000-0005-0000-0000-0000D8310000}"/>
    <cellStyle name="Normal 26 5 3" xfId="12577" xr:uid="{00000000-0005-0000-0000-0000D9310000}"/>
    <cellStyle name="Normal 26 5 3 2" xfId="12578" xr:uid="{00000000-0005-0000-0000-0000DA310000}"/>
    <cellStyle name="Normal 26 5 3 3" xfId="12579" xr:uid="{00000000-0005-0000-0000-0000DB310000}"/>
    <cellStyle name="Normal 26 5 3 4" xfId="12580" xr:uid="{00000000-0005-0000-0000-0000DC310000}"/>
    <cellStyle name="Normal 26 5 4" xfId="12581" xr:uid="{00000000-0005-0000-0000-0000DD310000}"/>
    <cellStyle name="Normal 26 5 5" xfId="12582" xr:uid="{00000000-0005-0000-0000-0000DE310000}"/>
    <cellStyle name="Normal 26 5 6" xfId="12583" xr:uid="{00000000-0005-0000-0000-0000DF310000}"/>
    <cellStyle name="Normal 26 6" xfId="12584" xr:uid="{00000000-0005-0000-0000-0000E0310000}"/>
    <cellStyle name="Normal 26 6 2" xfId="12585" xr:uid="{00000000-0005-0000-0000-0000E1310000}"/>
    <cellStyle name="Normal 26 6 3" xfId="12586" xr:uid="{00000000-0005-0000-0000-0000E2310000}"/>
    <cellStyle name="Normal 26 6 4" xfId="12587" xr:uid="{00000000-0005-0000-0000-0000E3310000}"/>
    <cellStyle name="Normal 27" xfId="12588" xr:uid="{00000000-0005-0000-0000-0000E4310000}"/>
    <cellStyle name="Normal 27 2" xfId="12589" xr:uid="{00000000-0005-0000-0000-0000E5310000}"/>
    <cellStyle name="Normal 27 2 2" xfId="12590" xr:uid="{00000000-0005-0000-0000-0000E6310000}"/>
    <cellStyle name="Normal 27 3" xfId="12591" xr:uid="{00000000-0005-0000-0000-0000E7310000}"/>
    <cellStyle name="Normal 27 3 2" xfId="12592" xr:uid="{00000000-0005-0000-0000-0000E8310000}"/>
    <cellStyle name="Normal 27 4" xfId="12593" xr:uid="{00000000-0005-0000-0000-0000E9310000}"/>
    <cellStyle name="Normal 27 5" xfId="12594" xr:uid="{00000000-0005-0000-0000-0000EA310000}"/>
    <cellStyle name="Normal 27 5 2" xfId="12595" xr:uid="{00000000-0005-0000-0000-0000EB310000}"/>
    <cellStyle name="Normal 27 5 2 2" xfId="12596" xr:uid="{00000000-0005-0000-0000-0000EC310000}"/>
    <cellStyle name="Normal 27 5 2 2 2" xfId="12597" xr:uid="{00000000-0005-0000-0000-0000ED310000}"/>
    <cellStyle name="Normal 27 5 2 2 3" xfId="12598" xr:uid="{00000000-0005-0000-0000-0000EE310000}"/>
    <cellStyle name="Normal 27 5 2 2 4" xfId="12599" xr:uid="{00000000-0005-0000-0000-0000EF310000}"/>
    <cellStyle name="Normal 27 5 2 3" xfId="12600" xr:uid="{00000000-0005-0000-0000-0000F0310000}"/>
    <cellStyle name="Normal 27 5 2 4" xfId="12601" xr:uid="{00000000-0005-0000-0000-0000F1310000}"/>
    <cellStyle name="Normal 27 5 2 5" xfId="12602" xr:uid="{00000000-0005-0000-0000-0000F2310000}"/>
    <cellStyle name="Normal 27 5 3" xfId="12603" xr:uid="{00000000-0005-0000-0000-0000F3310000}"/>
    <cellStyle name="Normal 27 5 3 2" xfId="12604" xr:uid="{00000000-0005-0000-0000-0000F4310000}"/>
    <cellStyle name="Normal 27 5 3 3" xfId="12605" xr:uid="{00000000-0005-0000-0000-0000F5310000}"/>
    <cellStyle name="Normal 27 5 3 4" xfId="12606" xr:uid="{00000000-0005-0000-0000-0000F6310000}"/>
    <cellStyle name="Normal 27 5 4" xfId="12607" xr:uid="{00000000-0005-0000-0000-0000F7310000}"/>
    <cellStyle name="Normal 27 5 5" xfId="12608" xr:uid="{00000000-0005-0000-0000-0000F8310000}"/>
    <cellStyle name="Normal 27 5 6" xfId="12609" xr:uid="{00000000-0005-0000-0000-0000F9310000}"/>
    <cellStyle name="Normal 28" xfId="12610" xr:uid="{00000000-0005-0000-0000-0000FA310000}"/>
    <cellStyle name="Normal 28 2" xfId="12611" xr:uid="{00000000-0005-0000-0000-0000FB310000}"/>
    <cellStyle name="Normal 28 2 2" xfId="12612" xr:uid="{00000000-0005-0000-0000-0000FC310000}"/>
    <cellStyle name="Normal 28 3" xfId="12613" xr:uid="{00000000-0005-0000-0000-0000FD310000}"/>
    <cellStyle name="Normal 28 3 2" xfId="12614" xr:uid="{00000000-0005-0000-0000-0000FE310000}"/>
    <cellStyle name="Normal 28 4" xfId="12615" xr:uid="{00000000-0005-0000-0000-0000FF310000}"/>
    <cellStyle name="Normal 28 5" xfId="12616" xr:uid="{00000000-0005-0000-0000-000000320000}"/>
    <cellStyle name="Normal 28 5 2" xfId="12617" xr:uid="{00000000-0005-0000-0000-000001320000}"/>
    <cellStyle name="Normal 28 5 2 2" xfId="12618" xr:uid="{00000000-0005-0000-0000-000002320000}"/>
    <cellStyle name="Normal 28 5 2 2 2" xfId="12619" xr:uid="{00000000-0005-0000-0000-000003320000}"/>
    <cellStyle name="Normal 28 5 2 2 3" xfId="12620" xr:uid="{00000000-0005-0000-0000-000004320000}"/>
    <cellStyle name="Normal 28 5 2 2 4" xfId="12621" xr:uid="{00000000-0005-0000-0000-000005320000}"/>
    <cellStyle name="Normal 28 5 2 3" xfId="12622" xr:uid="{00000000-0005-0000-0000-000006320000}"/>
    <cellStyle name="Normal 28 5 2 4" xfId="12623" xr:uid="{00000000-0005-0000-0000-000007320000}"/>
    <cellStyle name="Normal 28 5 2 5" xfId="12624" xr:uid="{00000000-0005-0000-0000-000008320000}"/>
    <cellStyle name="Normal 28 5 3" xfId="12625" xr:uid="{00000000-0005-0000-0000-000009320000}"/>
    <cellStyle name="Normal 28 5 3 2" xfId="12626" xr:uid="{00000000-0005-0000-0000-00000A320000}"/>
    <cellStyle name="Normal 28 5 3 3" xfId="12627" xr:uid="{00000000-0005-0000-0000-00000B320000}"/>
    <cellStyle name="Normal 28 5 3 4" xfId="12628" xr:uid="{00000000-0005-0000-0000-00000C320000}"/>
    <cellStyle name="Normal 28 5 4" xfId="12629" xr:uid="{00000000-0005-0000-0000-00000D320000}"/>
    <cellStyle name="Normal 28 5 5" xfId="12630" xr:uid="{00000000-0005-0000-0000-00000E320000}"/>
    <cellStyle name="Normal 28 5 6" xfId="12631" xr:uid="{00000000-0005-0000-0000-00000F320000}"/>
    <cellStyle name="Normal 29" xfId="12632" xr:uid="{00000000-0005-0000-0000-000010320000}"/>
    <cellStyle name="Normal 29 10" xfId="12633" xr:uid="{00000000-0005-0000-0000-000011320000}"/>
    <cellStyle name="Normal 29 10 2" xfId="12634" xr:uid="{00000000-0005-0000-0000-000012320000}"/>
    <cellStyle name="Normal 29 11" xfId="12635" xr:uid="{00000000-0005-0000-0000-000013320000}"/>
    <cellStyle name="Normal 29 11 2" xfId="12636" xr:uid="{00000000-0005-0000-0000-000014320000}"/>
    <cellStyle name="Normal 29 12" xfId="12637" xr:uid="{00000000-0005-0000-0000-000015320000}"/>
    <cellStyle name="Normal 29 12 2" xfId="12638" xr:uid="{00000000-0005-0000-0000-000016320000}"/>
    <cellStyle name="Normal 29 13" xfId="12639" xr:uid="{00000000-0005-0000-0000-000017320000}"/>
    <cellStyle name="Normal 29 13 2" xfId="12640" xr:uid="{00000000-0005-0000-0000-000018320000}"/>
    <cellStyle name="Normal 29 13 2 2" xfId="12641" xr:uid="{00000000-0005-0000-0000-000019320000}"/>
    <cellStyle name="Normal 29 13 2 3" xfId="12642" xr:uid="{00000000-0005-0000-0000-00001A320000}"/>
    <cellStyle name="Normal 29 13 2 4" xfId="12643" xr:uid="{00000000-0005-0000-0000-00001B320000}"/>
    <cellStyle name="Normal 29 13 3" xfId="12644" xr:uid="{00000000-0005-0000-0000-00001C320000}"/>
    <cellStyle name="Normal 29 13 4" xfId="12645" xr:uid="{00000000-0005-0000-0000-00001D320000}"/>
    <cellStyle name="Normal 29 13 5" xfId="12646" xr:uid="{00000000-0005-0000-0000-00001E320000}"/>
    <cellStyle name="Normal 29 14" xfId="12647" xr:uid="{00000000-0005-0000-0000-00001F320000}"/>
    <cellStyle name="Normal 29 14 2" xfId="12648" xr:uid="{00000000-0005-0000-0000-000020320000}"/>
    <cellStyle name="Normal 29 14 3" xfId="12649" xr:uid="{00000000-0005-0000-0000-000021320000}"/>
    <cellStyle name="Normal 29 14 4" xfId="12650" xr:uid="{00000000-0005-0000-0000-000022320000}"/>
    <cellStyle name="Normal 29 15" xfId="12651" xr:uid="{00000000-0005-0000-0000-000023320000}"/>
    <cellStyle name="Normal 29 16" xfId="12652" xr:uid="{00000000-0005-0000-0000-000024320000}"/>
    <cellStyle name="Normal 29 17" xfId="12653" xr:uid="{00000000-0005-0000-0000-000025320000}"/>
    <cellStyle name="Normal 29 2" xfId="12654" xr:uid="{00000000-0005-0000-0000-000026320000}"/>
    <cellStyle name="Normal 29 2 2" xfId="12655" xr:uid="{00000000-0005-0000-0000-000027320000}"/>
    <cellStyle name="Normal 29 3" xfId="12656" xr:uid="{00000000-0005-0000-0000-000028320000}"/>
    <cellStyle name="Normal 29 3 2" xfId="12657" xr:uid="{00000000-0005-0000-0000-000029320000}"/>
    <cellStyle name="Normal 29 4" xfId="12658" xr:uid="{00000000-0005-0000-0000-00002A320000}"/>
    <cellStyle name="Normal 29 4 2" xfId="12659" xr:uid="{00000000-0005-0000-0000-00002B320000}"/>
    <cellStyle name="Normal 29 5" xfId="12660" xr:uid="{00000000-0005-0000-0000-00002C320000}"/>
    <cellStyle name="Normal 29 5 2" xfId="12661" xr:uid="{00000000-0005-0000-0000-00002D320000}"/>
    <cellStyle name="Normal 29 6" xfId="12662" xr:uid="{00000000-0005-0000-0000-00002E320000}"/>
    <cellStyle name="Normal 29 6 2" xfId="12663" xr:uid="{00000000-0005-0000-0000-00002F320000}"/>
    <cellStyle name="Normal 29 7" xfId="12664" xr:uid="{00000000-0005-0000-0000-000030320000}"/>
    <cellStyle name="Normal 29 7 2" xfId="12665" xr:uid="{00000000-0005-0000-0000-000031320000}"/>
    <cellStyle name="Normal 29 8" xfId="12666" xr:uid="{00000000-0005-0000-0000-000032320000}"/>
    <cellStyle name="Normal 29 8 2" xfId="12667" xr:uid="{00000000-0005-0000-0000-000033320000}"/>
    <cellStyle name="Normal 29 9" xfId="12668" xr:uid="{00000000-0005-0000-0000-000034320000}"/>
    <cellStyle name="Normal 29 9 2" xfId="12669" xr:uid="{00000000-0005-0000-0000-000035320000}"/>
    <cellStyle name="Normal 3" xfId="12" xr:uid="{00000000-0005-0000-0000-000036320000}"/>
    <cellStyle name="Normal 3 10" xfId="12670" xr:uid="{00000000-0005-0000-0000-000037320000}"/>
    <cellStyle name="Normal 3 10 2" xfId="12671" xr:uid="{00000000-0005-0000-0000-000038320000}"/>
    <cellStyle name="Normal 3 10 2 2" xfId="12672" xr:uid="{00000000-0005-0000-0000-000039320000}"/>
    <cellStyle name="Normal 3 10 2 3" xfId="12673" xr:uid="{00000000-0005-0000-0000-00003A320000}"/>
    <cellStyle name="Normal 3 10 2 3 2" xfId="12674" xr:uid="{00000000-0005-0000-0000-00003B320000}"/>
    <cellStyle name="Normal 3 10 2 3 2 2" xfId="12675" xr:uid="{00000000-0005-0000-0000-00003C320000}"/>
    <cellStyle name="Normal 3 10 2 3 2 3" xfId="12676" xr:uid="{00000000-0005-0000-0000-00003D320000}"/>
    <cellStyle name="Normal 3 10 2 3 2 4" xfId="12677" xr:uid="{00000000-0005-0000-0000-00003E320000}"/>
    <cellStyle name="Normal 3 10 2 3 3" xfId="12678" xr:uid="{00000000-0005-0000-0000-00003F320000}"/>
    <cellStyle name="Normal 3 10 2 3 4" xfId="12679" xr:uid="{00000000-0005-0000-0000-000040320000}"/>
    <cellStyle name="Normal 3 10 2 3 5" xfId="12680" xr:uid="{00000000-0005-0000-0000-000041320000}"/>
    <cellStyle name="Normal 3 10 2 4" xfId="12681" xr:uid="{00000000-0005-0000-0000-000042320000}"/>
    <cellStyle name="Normal 3 10 2 4 2" xfId="12682" xr:uid="{00000000-0005-0000-0000-000043320000}"/>
    <cellStyle name="Normal 3 10 2 4 3" xfId="12683" xr:uid="{00000000-0005-0000-0000-000044320000}"/>
    <cellStyle name="Normal 3 10 2 4 4" xfId="12684" xr:uid="{00000000-0005-0000-0000-000045320000}"/>
    <cellStyle name="Normal 3 10 2 5" xfId="12685" xr:uid="{00000000-0005-0000-0000-000046320000}"/>
    <cellStyle name="Normal 3 10 2 6" xfId="12686" xr:uid="{00000000-0005-0000-0000-000047320000}"/>
    <cellStyle name="Normal 3 10 2 7" xfId="12687" xr:uid="{00000000-0005-0000-0000-000048320000}"/>
    <cellStyle name="Normal 3 10 3" xfId="12688" xr:uid="{00000000-0005-0000-0000-000049320000}"/>
    <cellStyle name="Normal 3 10 3 2" xfId="12689" xr:uid="{00000000-0005-0000-0000-00004A320000}"/>
    <cellStyle name="Normal 3 10 3 2 2" xfId="12690" xr:uid="{00000000-0005-0000-0000-00004B320000}"/>
    <cellStyle name="Normal 3 10 3 2 2 2" xfId="12691" xr:uid="{00000000-0005-0000-0000-00004C320000}"/>
    <cellStyle name="Normal 3 10 3 2 2 3" xfId="12692" xr:uid="{00000000-0005-0000-0000-00004D320000}"/>
    <cellStyle name="Normal 3 10 3 2 2 4" xfId="12693" xr:uid="{00000000-0005-0000-0000-00004E320000}"/>
    <cellStyle name="Normal 3 10 3 2 3" xfId="12694" xr:uid="{00000000-0005-0000-0000-00004F320000}"/>
    <cellStyle name="Normal 3 10 3 2 4" xfId="12695" xr:uid="{00000000-0005-0000-0000-000050320000}"/>
    <cellStyle name="Normal 3 10 3 2 5" xfId="12696" xr:uid="{00000000-0005-0000-0000-000051320000}"/>
    <cellStyle name="Normal 3 10 3 3" xfId="12697" xr:uid="{00000000-0005-0000-0000-000052320000}"/>
    <cellStyle name="Normal 3 10 3 3 2" xfId="12698" xr:uid="{00000000-0005-0000-0000-000053320000}"/>
    <cellStyle name="Normal 3 10 3 3 3" xfId="12699" xr:uid="{00000000-0005-0000-0000-000054320000}"/>
    <cellStyle name="Normal 3 10 3 3 4" xfId="12700" xr:uid="{00000000-0005-0000-0000-000055320000}"/>
    <cellStyle name="Normal 3 10 3 4" xfId="12701" xr:uid="{00000000-0005-0000-0000-000056320000}"/>
    <cellStyle name="Normal 3 10 3 5" xfId="12702" xr:uid="{00000000-0005-0000-0000-000057320000}"/>
    <cellStyle name="Normal 3 10 3 6" xfId="12703" xr:uid="{00000000-0005-0000-0000-000058320000}"/>
    <cellStyle name="Normal 3 10 4" xfId="12704" xr:uid="{00000000-0005-0000-0000-000059320000}"/>
    <cellStyle name="Normal 3 10 5" xfId="12705" xr:uid="{00000000-0005-0000-0000-00005A320000}"/>
    <cellStyle name="Normal 3 10 5 2" xfId="12706" xr:uid="{00000000-0005-0000-0000-00005B320000}"/>
    <cellStyle name="Normal 3 10 5 2 2" xfId="12707" xr:uid="{00000000-0005-0000-0000-00005C320000}"/>
    <cellStyle name="Normal 3 10 5 2 3" xfId="12708" xr:uid="{00000000-0005-0000-0000-00005D320000}"/>
    <cellStyle name="Normal 3 10 5 2 4" xfId="12709" xr:uid="{00000000-0005-0000-0000-00005E320000}"/>
    <cellStyle name="Normal 3 10 5 3" xfId="12710" xr:uid="{00000000-0005-0000-0000-00005F320000}"/>
    <cellStyle name="Normal 3 10 5 4" xfId="12711" xr:uid="{00000000-0005-0000-0000-000060320000}"/>
    <cellStyle name="Normal 3 10 5 5" xfId="12712" xr:uid="{00000000-0005-0000-0000-000061320000}"/>
    <cellStyle name="Normal 3 10 6" xfId="12713" xr:uid="{00000000-0005-0000-0000-000062320000}"/>
    <cellStyle name="Normal 3 10 7" xfId="12714" xr:uid="{00000000-0005-0000-0000-000063320000}"/>
    <cellStyle name="Normal 3 10 8" xfId="12715" xr:uid="{00000000-0005-0000-0000-000064320000}"/>
    <cellStyle name="Normal 3 11" xfId="12716" xr:uid="{00000000-0005-0000-0000-000065320000}"/>
    <cellStyle name="Normal 3 11 2" xfId="12717" xr:uid="{00000000-0005-0000-0000-000066320000}"/>
    <cellStyle name="Normal 3 11 2 2" xfId="12718" xr:uid="{00000000-0005-0000-0000-000067320000}"/>
    <cellStyle name="Normal 3 11 2 2 2" xfId="12719" xr:uid="{00000000-0005-0000-0000-000068320000}"/>
    <cellStyle name="Normal 3 11 2 2 2 2" xfId="12720" xr:uid="{00000000-0005-0000-0000-000069320000}"/>
    <cellStyle name="Normal 3 11 2 2 2 3" xfId="12721" xr:uid="{00000000-0005-0000-0000-00006A320000}"/>
    <cellStyle name="Normal 3 11 2 2 2 4" xfId="12722" xr:uid="{00000000-0005-0000-0000-00006B320000}"/>
    <cellStyle name="Normal 3 11 2 2 3" xfId="12723" xr:uid="{00000000-0005-0000-0000-00006C320000}"/>
    <cellStyle name="Normal 3 11 2 2 4" xfId="12724" xr:uid="{00000000-0005-0000-0000-00006D320000}"/>
    <cellStyle name="Normal 3 11 2 2 5" xfId="12725" xr:uid="{00000000-0005-0000-0000-00006E320000}"/>
    <cellStyle name="Normal 3 11 2 3" xfId="12726" xr:uid="{00000000-0005-0000-0000-00006F320000}"/>
    <cellStyle name="Normal 3 11 2 3 2" xfId="12727" xr:uid="{00000000-0005-0000-0000-000070320000}"/>
    <cellStyle name="Normal 3 11 2 3 3" xfId="12728" xr:uid="{00000000-0005-0000-0000-000071320000}"/>
    <cellStyle name="Normal 3 11 2 3 4" xfId="12729" xr:uid="{00000000-0005-0000-0000-000072320000}"/>
    <cellStyle name="Normal 3 11 2 4" xfId="12730" xr:uid="{00000000-0005-0000-0000-000073320000}"/>
    <cellStyle name="Normal 3 11 2 5" xfId="12731" xr:uid="{00000000-0005-0000-0000-000074320000}"/>
    <cellStyle name="Normal 3 11 2 6" xfId="12732" xr:uid="{00000000-0005-0000-0000-000075320000}"/>
    <cellStyle name="Normal 3 11 3" xfId="12733" xr:uid="{00000000-0005-0000-0000-000076320000}"/>
    <cellStyle name="Normal 3 11 4" xfId="12734" xr:uid="{00000000-0005-0000-0000-000077320000}"/>
    <cellStyle name="Normal 3 11 4 2" xfId="12735" xr:uid="{00000000-0005-0000-0000-000078320000}"/>
    <cellStyle name="Normal 3 11 4 2 2" xfId="12736" xr:uid="{00000000-0005-0000-0000-000079320000}"/>
    <cellStyle name="Normal 3 11 4 2 3" xfId="12737" xr:uid="{00000000-0005-0000-0000-00007A320000}"/>
    <cellStyle name="Normal 3 11 4 2 4" xfId="12738" xr:uid="{00000000-0005-0000-0000-00007B320000}"/>
    <cellStyle name="Normal 3 11 4 3" xfId="12739" xr:uid="{00000000-0005-0000-0000-00007C320000}"/>
    <cellStyle name="Normal 3 11 4 4" xfId="12740" xr:uid="{00000000-0005-0000-0000-00007D320000}"/>
    <cellStyle name="Normal 3 11 4 5" xfId="12741" xr:uid="{00000000-0005-0000-0000-00007E320000}"/>
    <cellStyle name="Normal 3 11 5" xfId="12742" xr:uid="{00000000-0005-0000-0000-00007F320000}"/>
    <cellStyle name="Normal 3 11 6" xfId="12743" xr:uid="{00000000-0005-0000-0000-000080320000}"/>
    <cellStyle name="Normal 3 11 7" xfId="12744" xr:uid="{00000000-0005-0000-0000-000081320000}"/>
    <cellStyle name="Normal 3 12" xfId="12745" xr:uid="{00000000-0005-0000-0000-000082320000}"/>
    <cellStyle name="Normal 3 12 2" xfId="12746" xr:uid="{00000000-0005-0000-0000-000083320000}"/>
    <cellStyle name="Normal 3 12 2 2" xfId="12747" xr:uid="{00000000-0005-0000-0000-000084320000}"/>
    <cellStyle name="Normal 3 12 2 2 2" xfId="12748" xr:uid="{00000000-0005-0000-0000-000085320000}"/>
    <cellStyle name="Normal 3 12 2 2 3" xfId="12749" xr:uid="{00000000-0005-0000-0000-000086320000}"/>
    <cellStyle name="Normal 3 12 2 2 4" xfId="12750" xr:uid="{00000000-0005-0000-0000-000087320000}"/>
    <cellStyle name="Normal 3 12 3" xfId="12751" xr:uid="{00000000-0005-0000-0000-000088320000}"/>
    <cellStyle name="Normal 3 12 3 2" xfId="12752" xr:uid="{00000000-0005-0000-0000-000089320000}"/>
    <cellStyle name="Normal 3 12 3 2 2" xfId="12753" xr:uid="{00000000-0005-0000-0000-00008A320000}"/>
    <cellStyle name="Normal 3 12 3 2 3" xfId="12754" xr:uid="{00000000-0005-0000-0000-00008B320000}"/>
    <cellStyle name="Normal 3 12 3 2 4" xfId="12755" xr:uid="{00000000-0005-0000-0000-00008C320000}"/>
    <cellStyle name="Normal 3 12 3 3" xfId="12756" xr:uid="{00000000-0005-0000-0000-00008D320000}"/>
    <cellStyle name="Normal 3 12 3 4" xfId="12757" xr:uid="{00000000-0005-0000-0000-00008E320000}"/>
    <cellStyle name="Normal 3 12 3 5" xfId="12758" xr:uid="{00000000-0005-0000-0000-00008F320000}"/>
    <cellStyle name="Normal 3 12 4" xfId="12759" xr:uid="{00000000-0005-0000-0000-000090320000}"/>
    <cellStyle name="Normal 3 12 5" xfId="12760" xr:uid="{00000000-0005-0000-0000-000091320000}"/>
    <cellStyle name="Normal 3 12 6" xfId="12761" xr:uid="{00000000-0005-0000-0000-000092320000}"/>
    <cellStyle name="Normal 3 13" xfId="12762" xr:uid="{00000000-0005-0000-0000-000093320000}"/>
    <cellStyle name="Normal 3 13 2" xfId="12763" xr:uid="{00000000-0005-0000-0000-000094320000}"/>
    <cellStyle name="Normal 3 13 3" xfId="12764" xr:uid="{00000000-0005-0000-0000-000095320000}"/>
    <cellStyle name="Normal 3 13 3 2" xfId="12765" xr:uid="{00000000-0005-0000-0000-000096320000}"/>
    <cellStyle name="Normal 3 13 3 2 2" xfId="12766" xr:uid="{00000000-0005-0000-0000-000097320000}"/>
    <cellStyle name="Normal 3 13 3 2 3" xfId="12767" xr:uid="{00000000-0005-0000-0000-000098320000}"/>
    <cellStyle name="Normal 3 13 3 2 4" xfId="12768" xr:uid="{00000000-0005-0000-0000-000099320000}"/>
    <cellStyle name="Normal 3 13 3 3" xfId="12769" xr:uid="{00000000-0005-0000-0000-00009A320000}"/>
    <cellStyle name="Normal 3 13 3 4" xfId="12770" xr:uid="{00000000-0005-0000-0000-00009B320000}"/>
    <cellStyle name="Normal 3 13 3 5" xfId="12771" xr:uid="{00000000-0005-0000-0000-00009C320000}"/>
    <cellStyle name="Normal 3 13 4" xfId="12772" xr:uid="{00000000-0005-0000-0000-00009D320000}"/>
    <cellStyle name="Normal 3 13 4 2" xfId="12773" xr:uid="{00000000-0005-0000-0000-00009E320000}"/>
    <cellStyle name="Normal 3 13 4 3" xfId="12774" xr:uid="{00000000-0005-0000-0000-00009F320000}"/>
    <cellStyle name="Normal 3 13 4 4" xfId="12775" xr:uid="{00000000-0005-0000-0000-0000A0320000}"/>
    <cellStyle name="Normal 3 13 5" xfId="12776" xr:uid="{00000000-0005-0000-0000-0000A1320000}"/>
    <cellStyle name="Normal 3 13 6" xfId="12777" xr:uid="{00000000-0005-0000-0000-0000A2320000}"/>
    <cellStyle name="Normal 3 13 7" xfId="12778" xr:uid="{00000000-0005-0000-0000-0000A3320000}"/>
    <cellStyle name="Normal 3 14" xfId="12779" xr:uid="{00000000-0005-0000-0000-0000A4320000}"/>
    <cellStyle name="Normal 3 14 2" xfId="12780" xr:uid="{00000000-0005-0000-0000-0000A5320000}"/>
    <cellStyle name="Normal 3 15" xfId="12781" xr:uid="{00000000-0005-0000-0000-0000A6320000}"/>
    <cellStyle name="Normal 3 15 2" xfId="12782" xr:uid="{00000000-0005-0000-0000-0000A7320000}"/>
    <cellStyle name="Normal 3 16" xfId="12783" xr:uid="{00000000-0005-0000-0000-0000A8320000}"/>
    <cellStyle name="Normal 3 16 2" xfId="12784" xr:uid="{00000000-0005-0000-0000-0000A9320000}"/>
    <cellStyle name="Normal 3 17" xfId="12785" xr:uid="{00000000-0005-0000-0000-0000AA320000}"/>
    <cellStyle name="Normal 3 17 2" xfId="12786" xr:uid="{00000000-0005-0000-0000-0000AB320000}"/>
    <cellStyle name="Normal 3 18" xfId="12787" xr:uid="{00000000-0005-0000-0000-0000AC320000}"/>
    <cellStyle name="Normal 3 18 2" xfId="12788" xr:uid="{00000000-0005-0000-0000-0000AD320000}"/>
    <cellStyle name="Normal 3 19" xfId="12789" xr:uid="{00000000-0005-0000-0000-0000AE320000}"/>
    <cellStyle name="Normal 3 19 2" xfId="12790" xr:uid="{00000000-0005-0000-0000-0000AF320000}"/>
    <cellStyle name="Normal 3 2" xfId="12791" xr:uid="{00000000-0005-0000-0000-0000B0320000}"/>
    <cellStyle name="Normal 3 2 10" xfId="12792" xr:uid="{00000000-0005-0000-0000-0000B1320000}"/>
    <cellStyle name="Normal 3 2 10 2" xfId="12793" xr:uid="{00000000-0005-0000-0000-0000B2320000}"/>
    <cellStyle name="Normal 3 2 10 3" xfId="12794" xr:uid="{00000000-0005-0000-0000-0000B3320000}"/>
    <cellStyle name="Normal 3 2 10 3 2" xfId="12795" xr:uid="{00000000-0005-0000-0000-0000B4320000}"/>
    <cellStyle name="Normal 3 2 10 3 2 2" xfId="12796" xr:uid="{00000000-0005-0000-0000-0000B5320000}"/>
    <cellStyle name="Normal 3 2 10 3 2 3" xfId="12797" xr:uid="{00000000-0005-0000-0000-0000B6320000}"/>
    <cellStyle name="Normal 3 2 10 3 2 4" xfId="12798" xr:uid="{00000000-0005-0000-0000-0000B7320000}"/>
    <cellStyle name="Normal 3 2 10 3 3" xfId="12799" xr:uid="{00000000-0005-0000-0000-0000B8320000}"/>
    <cellStyle name="Normal 3 2 10 3 4" xfId="12800" xr:uid="{00000000-0005-0000-0000-0000B9320000}"/>
    <cellStyle name="Normal 3 2 10 3 5" xfId="12801" xr:uid="{00000000-0005-0000-0000-0000BA320000}"/>
    <cellStyle name="Normal 3 2 10 4" xfId="12802" xr:uid="{00000000-0005-0000-0000-0000BB320000}"/>
    <cellStyle name="Normal 3 2 10 4 2" xfId="12803" xr:uid="{00000000-0005-0000-0000-0000BC320000}"/>
    <cellStyle name="Normal 3 2 10 4 3" xfId="12804" xr:uid="{00000000-0005-0000-0000-0000BD320000}"/>
    <cellStyle name="Normal 3 2 10 4 4" xfId="12805" xr:uid="{00000000-0005-0000-0000-0000BE320000}"/>
    <cellStyle name="Normal 3 2 10 5" xfId="12806" xr:uid="{00000000-0005-0000-0000-0000BF320000}"/>
    <cellStyle name="Normal 3 2 10 6" xfId="12807" xr:uid="{00000000-0005-0000-0000-0000C0320000}"/>
    <cellStyle name="Normal 3 2 10 7" xfId="12808" xr:uid="{00000000-0005-0000-0000-0000C1320000}"/>
    <cellStyle name="Normal 3 2 11" xfId="12809" xr:uid="{00000000-0005-0000-0000-0000C2320000}"/>
    <cellStyle name="Normal 3 2 11 2" xfId="12810" xr:uid="{00000000-0005-0000-0000-0000C3320000}"/>
    <cellStyle name="Normal 3 2 11 3" xfId="12811" xr:uid="{00000000-0005-0000-0000-0000C4320000}"/>
    <cellStyle name="Normal 3 2 11 3 2" xfId="12812" xr:uid="{00000000-0005-0000-0000-0000C5320000}"/>
    <cellStyle name="Normal 3 2 11 3 2 2" xfId="12813" xr:uid="{00000000-0005-0000-0000-0000C6320000}"/>
    <cellStyle name="Normal 3 2 11 3 2 3" xfId="12814" xr:uid="{00000000-0005-0000-0000-0000C7320000}"/>
    <cellStyle name="Normal 3 2 11 3 2 4" xfId="12815" xr:uid="{00000000-0005-0000-0000-0000C8320000}"/>
    <cellStyle name="Normal 3 2 11 3 3" xfId="12816" xr:uid="{00000000-0005-0000-0000-0000C9320000}"/>
    <cellStyle name="Normal 3 2 11 3 4" xfId="12817" xr:uid="{00000000-0005-0000-0000-0000CA320000}"/>
    <cellStyle name="Normal 3 2 11 3 5" xfId="12818" xr:uid="{00000000-0005-0000-0000-0000CB320000}"/>
    <cellStyle name="Normal 3 2 11 4" xfId="12819" xr:uid="{00000000-0005-0000-0000-0000CC320000}"/>
    <cellStyle name="Normal 3 2 11 4 2" xfId="12820" xr:uid="{00000000-0005-0000-0000-0000CD320000}"/>
    <cellStyle name="Normal 3 2 11 4 3" xfId="12821" xr:uid="{00000000-0005-0000-0000-0000CE320000}"/>
    <cellStyle name="Normal 3 2 11 4 4" xfId="12822" xr:uid="{00000000-0005-0000-0000-0000CF320000}"/>
    <cellStyle name="Normal 3 2 11 5" xfId="12823" xr:uid="{00000000-0005-0000-0000-0000D0320000}"/>
    <cellStyle name="Normal 3 2 11 6" xfId="12824" xr:uid="{00000000-0005-0000-0000-0000D1320000}"/>
    <cellStyle name="Normal 3 2 11 7" xfId="12825" xr:uid="{00000000-0005-0000-0000-0000D2320000}"/>
    <cellStyle name="Normal 3 2 12" xfId="12826" xr:uid="{00000000-0005-0000-0000-0000D3320000}"/>
    <cellStyle name="Normal 3 2 13" xfId="12827" xr:uid="{00000000-0005-0000-0000-0000D4320000}"/>
    <cellStyle name="Normal 3 2 14" xfId="12828" xr:uid="{00000000-0005-0000-0000-0000D5320000}"/>
    <cellStyle name="Normal 3 2 15" xfId="12829" xr:uid="{00000000-0005-0000-0000-0000D6320000}"/>
    <cellStyle name="Normal 3 2 16" xfId="12830" xr:uid="{00000000-0005-0000-0000-0000D7320000}"/>
    <cellStyle name="Normal 3 2 17" xfId="12831" xr:uid="{00000000-0005-0000-0000-0000D8320000}"/>
    <cellStyle name="Normal 3 2 17 2" xfId="12832" xr:uid="{00000000-0005-0000-0000-0000D9320000}"/>
    <cellStyle name="Normal 3 2 18" xfId="12833" xr:uid="{00000000-0005-0000-0000-0000DA320000}"/>
    <cellStyle name="Normal 3 2 18 2" xfId="12834" xr:uid="{00000000-0005-0000-0000-0000DB320000}"/>
    <cellStyle name="Normal 3 2 19" xfId="12835" xr:uid="{00000000-0005-0000-0000-0000DC320000}"/>
    <cellStyle name="Normal 3 2 19 2" xfId="12836" xr:uid="{00000000-0005-0000-0000-0000DD320000}"/>
    <cellStyle name="Normal 3 2 2" xfId="12837" xr:uid="{00000000-0005-0000-0000-0000DE320000}"/>
    <cellStyle name="Normal 3 2 2 10" xfId="12838" xr:uid="{00000000-0005-0000-0000-0000DF320000}"/>
    <cellStyle name="Normal 3 2 2 11" xfId="12839" xr:uid="{00000000-0005-0000-0000-0000E0320000}"/>
    <cellStyle name="Normal 3 2 2 11 2" xfId="12840" xr:uid="{00000000-0005-0000-0000-0000E1320000}"/>
    <cellStyle name="Normal 3 2 2 11 2 2" xfId="12841" xr:uid="{00000000-0005-0000-0000-0000E2320000}"/>
    <cellStyle name="Normal 3 2 2 11 2 3" xfId="12842" xr:uid="{00000000-0005-0000-0000-0000E3320000}"/>
    <cellStyle name="Normal 3 2 2 11 2 4" xfId="12843" xr:uid="{00000000-0005-0000-0000-0000E4320000}"/>
    <cellStyle name="Normal 3 2 2 11 3" xfId="12844" xr:uid="{00000000-0005-0000-0000-0000E5320000}"/>
    <cellStyle name="Normal 3 2 2 11 4" xfId="12845" xr:uid="{00000000-0005-0000-0000-0000E6320000}"/>
    <cellStyle name="Normal 3 2 2 11 5" xfId="12846" xr:uid="{00000000-0005-0000-0000-0000E7320000}"/>
    <cellStyle name="Normal 3 2 2 12" xfId="12847" xr:uid="{00000000-0005-0000-0000-0000E8320000}"/>
    <cellStyle name="Normal 3 2 2 12 2" xfId="12848" xr:uid="{00000000-0005-0000-0000-0000E9320000}"/>
    <cellStyle name="Normal 3 2 2 12 3" xfId="12849" xr:uid="{00000000-0005-0000-0000-0000EA320000}"/>
    <cellStyle name="Normal 3 2 2 12 4" xfId="12850" xr:uid="{00000000-0005-0000-0000-0000EB320000}"/>
    <cellStyle name="Normal 3 2 2 13" xfId="12851" xr:uid="{00000000-0005-0000-0000-0000EC320000}"/>
    <cellStyle name="Normal 3 2 2 14" xfId="12852" xr:uid="{00000000-0005-0000-0000-0000ED320000}"/>
    <cellStyle name="Normal 3 2 2 15" xfId="12853" xr:uid="{00000000-0005-0000-0000-0000EE320000}"/>
    <cellStyle name="Normal 3 2 2 2" xfId="12854" xr:uid="{00000000-0005-0000-0000-0000EF320000}"/>
    <cellStyle name="Normal 3 2 2 2 10" xfId="12855" xr:uid="{00000000-0005-0000-0000-0000F0320000}"/>
    <cellStyle name="Normal 3 2 2 2 10 2" xfId="12856" xr:uid="{00000000-0005-0000-0000-0000F1320000}"/>
    <cellStyle name="Normal 3 2 2 2 10 2 2" xfId="12857" xr:uid="{00000000-0005-0000-0000-0000F2320000}"/>
    <cellStyle name="Normal 3 2 2 2 10 2 3" xfId="12858" xr:uid="{00000000-0005-0000-0000-0000F3320000}"/>
    <cellStyle name="Normal 3 2 2 2 10 2 4" xfId="12859" xr:uid="{00000000-0005-0000-0000-0000F4320000}"/>
    <cellStyle name="Normal 3 2 2 2 10 3" xfId="12860" xr:uid="{00000000-0005-0000-0000-0000F5320000}"/>
    <cellStyle name="Normal 3 2 2 2 10 4" xfId="12861" xr:uid="{00000000-0005-0000-0000-0000F6320000}"/>
    <cellStyle name="Normal 3 2 2 2 10 5" xfId="12862" xr:uid="{00000000-0005-0000-0000-0000F7320000}"/>
    <cellStyle name="Normal 3 2 2 2 11" xfId="12863" xr:uid="{00000000-0005-0000-0000-0000F8320000}"/>
    <cellStyle name="Normal 3 2 2 2 11 2" xfId="12864" xr:uid="{00000000-0005-0000-0000-0000F9320000}"/>
    <cellStyle name="Normal 3 2 2 2 11 3" xfId="12865" xr:uid="{00000000-0005-0000-0000-0000FA320000}"/>
    <cellStyle name="Normal 3 2 2 2 11 4" xfId="12866" xr:uid="{00000000-0005-0000-0000-0000FB320000}"/>
    <cellStyle name="Normal 3 2 2 2 12" xfId="12867" xr:uid="{00000000-0005-0000-0000-0000FC320000}"/>
    <cellStyle name="Normal 3 2 2 2 13" xfId="12868" xr:uid="{00000000-0005-0000-0000-0000FD320000}"/>
    <cellStyle name="Normal 3 2 2 2 14" xfId="12869" xr:uid="{00000000-0005-0000-0000-0000FE320000}"/>
    <cellStyle name="Normal 3 2 2 2 2" xfId="12870" xr:uid="{00000000-0005-0000-0000-0000FF320000}"/>
    <cellStyle name="Normal 3 2 2 2 2 10" xfId="12871" xr:uid="{00000000-0005-0000-0000-000000330000}"/>
    <cellStyle name="Normal 3 2 2 2 2 2" xfId="12872" xr:uid="{00000000-0005-0000-0000-000001330000}"/>
    <cellStyle name="Normal 3 2 2 2 2 2 2" xfId="12873" xr:uid="{00000000-0005-0000-0000-000002330000}"/>
    <cellStyle name="Normal 3 2 2 2 2 2 2 2" xfId="12874" xr:uid="{00000000-0005-0000-0000-000003330000}"/>
    <cellStyle name="Normal 3 2 2 2 2 2 2 2 2" xfId="12875" xr:uid="{00000000-0005-0000-0000-000004330000}"/>
    <cellStyle name="Normal 3 2 2 2 2 2 2 2 2 2" xfId="12876" xr:uid="{00000000-0005-0000-0000-000005330000}"/>
    <cellStyle name="Normal 3 2 2 2 2 2 2 2 2 3" xfId="12877" xr:uid="{00000000-0005-0000-0000-000006330000}"/>
    <cellStyle name="Normal 3 2 2 2 2 2 2 2 2 4" xfId="12878" xr:uid="{00000000-0005-0000-0000-000007330000}"/>
    <cellStyle name="Normal 3 2 2 2 2 2 2 2 3" xfId="12879" xr:uid="{00000000-0005-0000-0000-000008330000}"/>
    <cellStyle name="Normal 3 2 2 2 2 2 2 2 4" xfId="12880" xr:uid="{00000000-0005-0000-0000-000009330000}"/>
    <cellStyle name="Normal 3 2 2 2 2 2 2 2 5" xfId="12881" xr:uid="{00000000-0005-0000-0000-00000A330000}"/>
    <cellStyle name="Normal 3 2 2 2 2 2 2 3" xfId="12882" xr:uid="{00000000-0005-0000-0000-00000B330000}"/>
    <cellStyle name="Normal 3 2 2 2 2 2 2 3 2" xfId="12883" xr:uid="{00000000-0005-0000-0000-00000C330000}"/>
    <cellStyle name="Normal 3 2 2 2 2 2 2 3 3" xfId="12884" xr:uid="{00000000-0005-0000-0000-00000D330000}"/>
    <cellStyle name="Normal 3 2 2 2 2 2 2 3 4" xfId="12885" xr:uid="{00000000-0005-0000-0000-00000E330000}"/>
    <cellStyle name="Normal 3 2 2 2 2 2 2 4" xfId="12886" xr:uid="{00000000-0005-0000-0000-00000F330000}"/>
    <cellStyle name="Normal 3 2 2 2 2 2 2 5" xfId="12887" xr:uid="{00000000-0005-0000-0000-000010330000}"/>
    <cellStyle name="Normal 3 2 2 2 2 2 2 6" xfId="12888" xr:uid="{00000000-0005-0000-0000-000011330000}"/>
    <cellStyle name="Normal 3 2 2 2 2 2 3" xfId="12889" xr:uid="{00000000-0005-0000-0000-000012330000}"/>
    <cellStyle name="Normal 3 2 2 2 2 2 3 2" xfId="12890" xr:uid="{00000000-0005-0000-0000-000013330000}"/>
    <cellStyle name="Normal 3 2 2 2 2 2 3 2 2" xfId="12891" xr:uid="{00000000-0005-0000-0000-000014330000}"/>
    <cellStyle name="Normal 3 2 2 2 2 2 3 2 2 2" xfId="12892" xr:uid="{00000000-0005-0000-0000-000015330000}"/>
    <cellStyle name="Normal 3 2 2 2 2 2 3 2 2 3" xfId="12893" xr:uid="{00000000-0005-0000-0000-000016330000}"/>
    <cellStyle name="Normal 3 2 2 2 2 2 3 2 2 4" xfId="12894" xr:uid="{00000000-0005-0000-0000-000017330000}"/>
    <cellStyle name="Normal 3 2 2 2 2 2 3 2 3" xfId="12895" xr:uid="{00000000-0005-0000-0000-000018330000}"/>
    <cellStyle name="Normal 3 2 2 2 2 2 3 2 4" xfId="12896" xr:uid="{00000000-0005-0000-0000-000019330000}"/>
    <cellStyle name="Normal 3 2 2 2 2 2 3 2 5" xfId="12897" xr:uid="{00000000-0005-0000-0000-00001A330000}"/>
    <cellStyle name="Normal 3 2 2 2 2 2 3 3" xfId="12898" xr:uid="{00000000-0005-0000-0000-00001B330000}"/>
    <cellStyle name="Normal 3 2 2 2 2 2 3 3 2" xfId="12899" xr:uid="{00000000-0005-0000-0000-00001C330000}"/>
    <cellStyle name="Normal 3 2 2 2 2 2 3 3 3" xfId="12900" xr:uid="{00000000-0005-0000-0000-00001D330000}"/>
    <cellStyle name="Normal 3 2 2 2 2 2 3 3 4" xfId="12901" xr:uid="{00000000-0005-0000-0000-00001E330000}"/>
    <cellStyle name="Normal 3 2 2 2 2 2 3 4" xfId="12902" xr:uid="{00000000-0005-0000-0000-00001F330000}"/>
    <cellStyle name="Normal 3 2 2 2 2 2 3 5" xfId="12903" xr:uid="{00000000-0005-0000-0000-000020330000}"/>
    <cellStyle name="Normal 3 2 2 2 2 2 3 6" xfId="12904" xr:uid="{00000000-0005-0000-0000-000021330000}"/>
    <cellStyle name="Normal 3 2 2 2 2 2 4" xfId="12905" xr:uid="{00000000-0005-0000-0000-000022330000}"/>
    <cellStyle name="Normal 3 2 2 2 2 2 4 2" xfId="12906" xr:uid="{00000000-0005-0000-0000-000023330000}"/>
    <cellStyle name="Normal 3 2 2 2 2 2 4 2 2" xfId="12907" xr:uid="{00000000-0005-0000-0000-000024330000}"/>
    <cellStyle name="Normal 3 2 2 2 2 2 4 2 3" xfId="12908" xr:uid="{00000000-0005-0000-0000-000025330000}"/>
    <cellStyle name="Normal 3 2 2 2 2 2 4 2 4" xfId="12909" xr:uid="{00000000-0005-0000-0000-000026330000}"/>
    <cellStyle name="Normal 3 2 2 2 2 2 4 3" xfId="12910" xr:uid="{00000000-0005-0000-0000-000027330000}"/>
    <cellStyle name="Normal 3 2 2 2 2 2 4 4" xfId="12911" xr:uid="{00000000-0005-0000-0000-000028330000}"/>
    <cellStyle name="Normal 3 2 2 2 2 2 4 5" xfId="12912" xr:uid="{00000000-0005-0000-0000-000029330000}"/>
    <cellStyle name="Normal 3 2 2 2 2 2 5" xfId="12913" xr:uid="{00000000-0005-0000-0000-00002A330000}"/>
    <cellStyle name="Normal 3 2 2 2 2 2 5 2" xfId="12914" xr:uid="{00000000-0005-0000-0000-00002B330000}"/>
    <cellStyle name="Normal 3 2 2 2 2 2 5 3" xfId="12915" xr:uid="{00000000-0005-0000-0000-00002C330000}"/>
    <cellStyle name="Normal 3 2 2 2 2 2 5 4" xfId="12916" xr:uid="{00000000-0005-0000-0000-00002D330000}"/>
    <cellStyle name="Normal 3 2 2 2 2 2 6" xfId="12917" xr:uid="{00000000-0005-0000-0000-00002E330000}"/>
    <cellStyle name="Normal 3 2 2 2 2 2 7" xfId="12918" xr:uid="{00000000-0005-0000-0000-00002F330000}"/>
    <cellStyle name="Normal 3 2 2 2 2 2 8" xfId="12919" xr:uid="{00000000-0005-0000-0000-000030330000}"/>
    <cellStyle name="Normal 3 2 2 2 2 3" xfId="12920" xr:uid="{00000000-0005-0000-0000-000031330000}"/>
    <cellStyle name="Normal 3 2 2 2 2 3 2" xfId="12921" xr:uid="{00000000-0005-0000-0000-000032330000}"/>
    <cellStyle name="Normal 3 2 2 2 2 3 2 2" xfId="12922" xr:uid="{00000000-0005-0000-0000-000033330000}"/>
    <cellStyle name="Normal 3 2 2 2 2 3 2 2 2" xfId="12923" xr:uid="{00000000-0005-0000-0000-000034330000}"/>
    <cellStyle name="Normal 3 2 2 2 2 3 2 2 3" xfId="12924" xr:uid="{00000000-0005-0000-0000-000035330000}"/>
    <cellStyle name="Normal 3 2 2 2 2 3 2 2 4" xfId="12925" xr:uid="{00000000-0005-0000-0000-000036330000}"/>
    <cellStyle name="Normal 3 2 2 2 2 3 2 3" xfId="12926" xr:uid="{00000000-0005-0000-0000-000037330000}"/>
    <cellStyle name="Normal 3 2 2 2 2 3 2 4" xfId="12927" xr:uid="{00000000-0005-0000-0000-000038330000}"/>
    <cellStyle name="Normal 3 2 2 2 2 3 2 5" xfId="12928" xr:uid="{00000000-0005-0000-0000-000039330000}"/>
    <cellStyle name="Normal 3 2 2 2 2 3 3" xfId="12929" xr:uid="{00000000-0005-0000-0000-00003A330000}"/>
    <cellStyle name="Normal 3 2 2 2 2 3 3 2" xfId="12930" xr:uid="{00000000-0005-0000-0000-00003B330000}"/>
    <cellStyle name="Normal 3 2 2 2 2 3 3 3" xfId="12931" xr:uid="{00000000-0005-0000-0000-00003C330000}"/>
    <cellStyle name="Normal 3 2 2 2 2 3 3 4" xfId="12932" xr:uid="{00000000-0005-0000-0000-00003D330000}"/>
    <cellStyle name="Normal 3 2 2 2 2 3 4" xfId="12933" xr:uid="{00000000-0005-0000-0000-00003E330000}"/>
    <cellStyle name="Normal 3 2 2 2 2 3 5" xfId="12934" xr:uid="{00000000-0005-0000-0000-00003F330000}"/>
    <cellStyle name="Normal 3 2 2 2 2 3 6" xfId="12935" xr:uid="{00000000-0005-0000-0000-000040330000}"/>
    <cellStyle name="Normal 3 2 2 2 2 4" xfId="12936" xr:uid="{00000000-0005-0000-0000-000041330000}"/>
    <cellStyle name="Normal 3 2 2 2 2 4 2" xfId="12937" xr:uid="{00000000-0005-0000-0000-000042330000}"/>
    <cellStyle name="Normal 3 2 2 2 2 4 2 2" xfId="12938" xr:uid="{00000000-0005-0000-0000-000043330000}"/>
    <cellStyle name="Normal 3 2 2 2 2 4 2 2 2" xfId="12939" xr:uid="{00000000-0005-0000-0000-000044330000}"/>
    <cellStyle name="Normal 3 2 2 2 2 4 2 2 3" xfId="12940" xr:uid="{00000000-0005-0000-0000-000045330000}"/>
    <cellStyle name="Normal 3 2 2 2 2 4 2 2 4" xfId="12941" xr:uid="{00000000-0005-0000-0000-000046330000}"/>
    <cellStyle name="Normal 3 2 2 2 2 4 2 3" xfId="12942" xr:uid="{00000000-0005-0000-0000-000047330000}"/>
    <cellStyle name="Normal 3 2 2 2 2 4 2 4" xfId="12943" xr:uid="{00000000-0005-0000-0000-000048330000}"/>
    <cellStyle name="Normal 3 2 2 2 2 4 2 5" xfId="12944" xr:uid="{00000000-0005-0000-0000-000049330000}"/>
    <cellStyle name="Normal 3 2 2 2 2 4 3" xfId="12945" xr:uid="{00000000-0005-0000-0000-00004A330000}"/>
    <cellStyle name="Normal 3 2 2 2 2 4 3 2" xfId="12946" xr:uid="{00000000-0005-0000-0000-00004B330000}"/>
    <cellStyle name="Normal 3 2 2 2 2 4 3 3" xfId="12947" xr:uid="{00000000-0005-0000-0000-00004C330000}"/>
    <cellStyle name="Normal 3 2 2 2 2 4 3 4" xfId="12948" xr:uid="{00000000-0005-0000-0000-00004D330000}"/>
    <cellStyle name="Normal 3 2 2 2 2 4 4" xfId="12949" xr:uid="{00000000-0005-0000-0000-00004E330000}"/>
    <cellStyle name="Normal 3 2 2 2 2 4 5" xfId="12950" xr:uid="{00000000-0005-0000-0000-00004F330000}"/>
    <cellStyle name="Normal 3 2 2 2 2 4 6" xfId="12951" xr:uid="{00000000-0005-0000-0000-000050330000}"/>
    <cellStyle name="Normal 3 2 2 2 2 5" xfId="12952" xr:uid="{00000000-0005-0000-0000-000051330000}"/>
    <cellStyle name="Normal 3 2 2 2 2 6" xfId="12953" xr:uid="{00000000-0005-0000-0000-000052330000}"/>
    <cellStyle name="Normal 3 2 2 2 2 6 2" xfId="12954" xr:uid="{00000000-0005-0000-0000-000053330000}"/>
    <cellStyle name="Normal 3 2 2 2 2 6 2 2" xfId="12955" xr:uid="{00000000-0005-0000-0000-000054330000}"/>
    <cellStyle name="Normal 3 2 2 2 2 6 2 3" xfId="12956" xr:uid="{00000000-0005-0000-0000-000055330000}"/>
    <cellStyle name="Normal 3 2 2 2 2 6 2 4" xfId="12957" xr:uid="{00000000-0005-0000-0000-000056330000}"/>
    <cellStyle name="Normal 3 2 2 2 2 6 3" xfId="12958" xr:uid="{00000000-0005-0000-0000-000057330000}"/>
    <cellStyle name="Normal 3 2 2 2 2 6 4" xfId="12959" xr:uid="{00000000-0005-0000-0000-000058330000}"/>
    <cellStyle name="Normal 3 2 2 2 2 6 5" xfId="12960" xr:uid="{00000000-0005-0000-0000-000059330000}"/>
    <cellStyle name="Normal 3 2 2 2 2 7" xfId="12961" xr:uid="{00000000-0005-0000-0000-00005A330000}"/>
    <cellStyle name="Normal 3 2 2 2 2 7 2" xfId="12962" xr:uid="{00000000-0005-0000-0000-00005B330000}"/>
    <cellStyle name="Normal 3 2 2 2 2 7 3" xfId="12963" xr:uid="{00000000-0005-0000-0000-00005C330000}"/>
    <cellStyle name="Normal 3 2 2 2 2 7 4" xfId="12964" xr:uid="{00000000-0005-0000-0000-00005D330000}"/>
    <cellStyle name="Normal 3 2 2 2 2 8" xfId="12965" xr:uid="{00000000-0005-0000-0000-00005E330000}"/>
    <cellStyle name="Normal 3 2 2 2 2 9" xfId="12966" xr:uid="{00000000-0005-0000-0000-00005F330000}"/>
    <cellStyle name="Normal 3 2 2 2 3" xfId="12967" xr:uid="{00000000-0005-0000-0000-000060330000}"/>
    <cellStyle name="Normal 3 2 2 2 3 2" xfId="12968" xr:uid="{00000000-0005-0000-0000-000061330000}"/>
    <cellStyle name="Normal 3 2 2 2 3 2 2" xfId="12969" xr:uid="{00000000-0005-0000-0000-000062330000}"/>
    <cellStyle name="Normal 3 2 2 2 3 2 2 2" xfId="12970" xr:uid="{00000000-0005-0000-0000-000063330000}"/>
    <cellStyle name="Normal 3 2 2 2 3 2 2 2 2" xfId="12971" xr:uid="{00000000-0005-0000-0000-000064330000}"/>
    <cellStyle name="Normal 3 2 2 2 3 2 2 2 2 2" xfId="12972" xr:uid="{00000000-0005-0000-0000-000065330000}"/>
    <cellStyle name="Normal 3 2 2 2 3 2 2 2 2 3" xfId="12973" xr:uid="{00000000-0005-0000-0000-000066330000}"/>
    <cellStyle name="Normal 3 2 2 2 3 2 2 2 2 4" xfId="12974" xr:uid="{00000000-0005-0000-0000-000067330000}"/>
    <cellStyle name="Normal 3 2 2 2 3 2 2 2 3" xfId="12975" xr:uid="{00000000-0005-0000-0000-000068330000}"/>
    <cellStyle name="Normal 3 2 2 2 3 2 2 2 4" xfId="12976" xr:uid="{00000000-0005-0000-0000-000069330000}"/>
    <cellStyle name="Normal 3 2 2 2 3 2 2 2 5" xfId="12977" xr:uid="{00000000-0005-0000-0000-00006A330000}"/>
    <cellStyle name="Normal 3 2 2 2 3 2 2 3" xfId="12978" xr:uid="{00000000-0005-0000-0000-00006B330000}"/>
    <cellStyle name="Normal 3 2 2 2 3 2 2 3 2" xfId="12979" xr:uid="{00000000-0005-0000-0000-00006C330000}"/>
    <cellStyle name="Normal 3 2 2 2 3 2 2 3 3" xfId="12980" xr:uid="{00000000-0005-0000-0000-00006D330000}"/>
    <cellStyle name="Normal 3 2 2 2 3 2 2 3 4" xfId="12981" xr:uid="{00000000-0005-0000-0000-00006E330000}"/>
    <cellStyle name="Normal 3 2 2 2 3 2 2 4" xfId="12982" xr:uid="{00000000-0005-0000-0000-00006F330000}"/>
    <cellStyle name="Normal 3 2 2 2 3 2 2 5" xfId="12983" xr:uid="{00000000-0005-0000-0000-000070330000}"/>
    <cellStyle name="Normal 3 2 2 2 3 2 2 6" xfId="12984" xr:uid="{00000000-0005-0000-0000-000071330000}"/>
    <cellStyle name="Normal 3 2 2 2 3 2 3" xfId="12985" xr:uid="{00000000-0005-0000-0000-000072330000}"/>
    <cellStyle name="Normal 3 2 2 2 3 2 3 2" xfId="12986" xr:uid="{00000000-0005-0000-0000-000073330000}"/>
    <cellStyle name="Normal 3 2 2 2 3 2 3 2 2" xfId="12987" xr:uid="{00000000-0005-0000-0000-000074330000}"/>
    <cellStyle name="Normal 3 2 2 2 3 2 3 2 2 2" xfId="12988" xr:uid="{00000000-0005-0000-0000-000075330000}"/>
    <cellStyle name="Normal 3 2 2 2 3 2 3 2 2 3" xfId="12989" xr:uid="{00000000-0005-0000-0000-000076330000}"/>
    <cellStyle name="Normal 3 2 2 2 3 2 3 2 2 4" xfId="12990" xr:uid="{00000000-0005-0000-0000-000077330000}"/>
    <cellStyle name="Normal 3 2 2 2 3 2 3 2 3" xfId="12991" xr:uid="{00000000-0005-0000-0000-000078330000}"/>
    <cellStyle name="Normal 3 2 2 2 3 2 3 2 4" xfId="12992" xr:uid="{00000000-0005-0000-0000-000079330000}"/>
    <cellStyle name="Normal 3 2 2 2 3 2 3 2 5" xfId="12993" xr:uid="{00000000-0005-0000-0000-00007A330000}"/>
    <cellStyle name="Normal 3 2 2 2 3 2 3 3" xfId="12994" xr:uid="{00000000-0005-0000-0000-00007B330000}"/>
    <cellStyle name="Normal 3 2 2 2 3 2 3 3 2" xfId="12995" xr:uid="{00000000-0005-0000-0000-00007C330000}"/>
    <cellStyle name="Normal 3 2 2 2 3 2 3 3 3" xfId="12996" xr:uid="{00000000-0005-0000-0000-00007D330000}"/>
    <cellStyle name="Normal 3 2 2 2 3 2 3 3 4" xfId="12997" xr:uid="{00000000-0005-0000-0000-00007E330000}"/>
    <cellStyle name="Normal 3 2 2 2 3 2 3 4" xfId="12998" xr:uid="{00000000-0005-0000-0000-00007F330000}"/>
    <cellStyle name="Normal 3 2 2 2 3 2 3 5" xfId="12999" xr:uid="{00000000-0005-0000-0000-000080330000}"/>
    <cellStyle name="Normal 3 2 2 2 3 2 3 6" xfId="13000" xr:uid="{00000000-0005-0000-0000-000081330000}"/>
    <cellStyle name="Normal 3 2 2 2 3 2 4" xfId="13001" xr:uid="{00000000-0005-0000-0000-000082330000}"/>
    <cellStyle name="Normal 3 2 2 2 3 2 4 2" xfId="13002" xr:uid="{00000000-0005-0000-0000-000083330000}"/>
    <cellStyle name="Normal 3 2 2 2 3 2 4 2 2" xfId="13003" xr:uid="{00000000-0005-0000-0000-000084330000}"/>
    <cellStyle name="Normal 3 2 2 2 3 2 4 2 3" xfId="13004" xr:uid="{00000000-0005-0000-0000-000085330000}"/>
    <cellStyle name="Normal 3 2 2 2 3 2 4 2 4" xfId="13005" xr:uid="{00000000-0005-0000-0000-000086330000}"/>
    <cellStyle name="Normal 3 2 2 2 3 2 4 3" xfId="13006" xr:uid="{00000000-0005-0000-0000-000087330000}"/>
    <cellStyle name="Normal 3 2 2 2 3 2 4 4" xfId="13007" xr:uid="{00000000-0005-0000-0000-000088330000}"/>
    <cellStyle name="Normal 3 2 2 2 3 2 4 5" xfId="13008" xr:uid="{00000000-0005-0000-0000-000089330000}"/>
    <cellStyle name="Normal 3 2 2 2 3 2 5" xfId="13009" xr:uid="{00000000-0005-0000-0000-00008A330000}"/>
    <cellStyle name="Normal 3 2 2 2 3 2 5 2" xfId="13010" xr:uid="{00000000-0005-0000-0000-00008B330000}"/>
    <cellStyle name="Normal 3 2 2 2 3 2 5 3" xfId="13011" xr:uid="{00000000-0005-0000-0000-00008C330000}"/>
    <cellStyle name="Normal 3 2 2 2 3 2 5 4" xfId="13012" xr:uid="{00000000-0005-0000-0000-00008D330000}"/>
    <cellStyle name="Normal 3 2 2 2 3 2 6" xfId="13013" xr:uid="{00000000-0005-0000-0000-00008E330000}"/>
    <cellStyle name="Normal 3 2 2 2 3 2 7" xfId="13014" xr:uid="{00000000-0005-0000-0000-00008F330000}"/>
    <cellStyle name="Normal 3 2 2 2 3 2 8" xfId="13015" xr:uid="{00000000-0005-0000-0000-000090330000}"/>
    <cellStyle name="Normal 3 2 2 2 3 3" xfId="13016" xr:uid="{00000000-0005-0000-0000-000091330000}"/>
    <cellStyle name="Normal 3 2 2 2 3 3 2" xfId="13017" xr:uid="{00000000-0005-0000-0000-000092330000}"/>
    <cellStyle name="Normal 3 2 2 2 3 3 2 2" xfId="13018" xr:uid="{00000000-0005-0000-0000-000093330000}"/>
    <cellStyle name="Normal 3 2 2 2 3 3 2 2 2" xfId="13019" xr:uid="{00000000-0005-0000-0000-000094330000}"/>
    <cellStyle name="Normal 3 2 2 2 3 3 2 2 3" xfId="13020" xr:uid="{00000000-0005-0000-0000-000095330000}"/>
    <cellStyle name="Normal 3 2 2 2 3 3 2 2 4" xfId="13021" xr:uid="{00000000-0005-0000-0000-000096330000}"/>
    <cellStyle name="Normal 3 2 2 2 3 3 2 3" xfId="13022" xr:uid="{00000000-0005-0000-0000-000097330000}"/>
    <cellStyle name="Normal 3 2 2 2 3 3 2 4" xfId="13023" xr:uid="{00000000-0005-0000-0000-000098330000}"/>
    <cellStyle name="Normal 3 2 2 2 3 3 2 5" xfId="13024" xr:uid="{00000000-0005-0000-0000-000099330000}"/>
    <cellStyle name="Normal 3 2 2 2 3 3 3" xfId="13025" xr:uid="{00000000-0005-0000-0000-00009A330000}"/>
    <cellStyle name="Normal 3 2 2 2 3 3 3 2" xfId="13026" xr:uid="{00000000-0005-0000-0000-00009B330000}"/>
    <cellStyle name="Normal 3 2 2 2 3 3 3 3" xfId="13027" xr:uid="{00000000-0005-0000-0000-00009C330000}"/>
    <cellStyle name="Normal 3 2 2 2 3 3 3 4" xfId="13028" xr:uid="{00000000-0005-0000-0000-00009D330000}"/>
    <cellStyle name="Normal 3 2 2 2 3 3 4" xfId="13029" xr:uid="{00000000-0005-0000-0000-00009E330000}"/>
    <cellStyle name="Normal 3 2 2 2 3 3 5" xfId="13030" xr:uid="{00000000-0005-0000-0000-00009F330000}"/>
    <cellStyle name="Normal 3 2 2 2 3 3 6" xfId="13031" xr:uid="{00000000-0005-0000-0000-0000A0330000}"/>
    <cellStyle name="Normal 3 2 2 2 3 4" xfId="13032" xr:uid="{00000000-0005-0000-0000-0000A1330000}"/>
    <cellStyle name="Normal 3 2 2 2 3 4 2" xfId="13033" xr:uid="{00000000-0005-0000-0000-0000A2330000}"/>
    <cellStyle name="Normal 3 2 2 2 3 4 2 2" xfId="13034" xr:uid="{00000000-0005-0000-0000-0000A3330000}"/>
    <cellStyle name="Normal 3 2 2 2 3 4 2 2 2" xfId="13035" xr:uid="{00000000-0005-0000-0000-0000A4330000}"/>
    <cellStyle name="Normal 3 2 2 2 3 4 2 2 3" xfId="13036" xr:uid="{00000000-0005-0000-0000-0000A5330000}"/>
    <cellStyle name="Normal 3 2 2 2 3 4 2 2 4" xfId="13037" xr:uid="{00000000-0005-0000-0000-0000A6330000}"/>
    <cellStyle name="Normal 3 2 2 2 3 4 2 3" xfId="13038" xr:uid="{00000000-0005-0000-0000-0000A7330000}"/>
    <cellStyle name="Normal 3 2 2 2 3 4 2 4" xfId="13039" xr:uid="{00000000-0005-0000-0000-0000A8330000}"/>
    <cellStyle name="Normal 3 2 2 2 3 4 2 5" xfId="13040" xr:uid="{00000000-0005-0000-0000-0000A9330000}"/>
    <cellStyle name="Normal 3 2 2 2 3 4 3" xfId="13041" xr:uid="{00000000-0005-0000-0000-0000AA330000}"/>
    <cellStyle name="Normal 3 2 2 2 3 4 3 2" xfId="13042" xr:uid="{00000000-0005-0000-0000-0000AB330000}"/>
    <cellStyle name="Normal 3 2 2 2 3 4 3 3" xfId="13043" xr:uid="{00000000-0005-0000-0000-0000AC330000}"/>
    <cellStyle name="Normal 3 2 2 2 3 4 3 4" xfId="13044" xr:uid="{00000000-0005-0000-0000-0000AD330000}"/>
    <cellStyle name="Normal 3 2 2 2 3 4 4" xfId="13045" xr:uid="{00000000-0005-0000-0000-0000AE330000}"/>
    <cellStyle name="Normal 3 2 2 2 3 4 5" xfId="13046" xr:uid="{00000000-0005-0000-0000-0000AF330000}"/>
    <cellStyle name="Normal 3 2 2 2 3 4 6" xfId="13047" xr:uid="{00000000-0005-0000-0000-0000B0330000}"/>
    <cellStyle name="Normal 3 2 2 2 3 5" xfId="13048" xr:uid="{00000000-0005-0000-0000-0000B1330000}"/>
    <cellStyle name="Normal 3 2 2 2 3 5 2" xfId="13049" xr:uid="{00000000-0005-0000-0000-0000B2330000}"/>
    <cellStyle name="Normal 3 2 2 2 3 5 2 2" xfId="13050" xr:uid="{00000000-0005-0000-0000-0000B3330000}"/>
    <cellStyle name="Normal 3 2 2 2 3 5 2 3" xfId="13051" xr:uid="{00000000-0005-0000-0000-0000B4330000}"/>
    <cellStyle name="Normal 3 2 2 2 3 5 2 4" xfId="13052" xr:uid="{00000000-0005-0000-0000-0000B5330000}"/>
    <cellStyle name="Normal 3 2 2 2 3 5 3" xfId="13053" xr:uid="{00000000-0005-0000-0000-0000B6330000}"/>
    <cellStyle name="Normal 3 2 2 2 3 5 4" xfId="13054" xr:uid="{00000000-0005-0000-0000-0000B7330000}"/>
    <cellStyle name="Normal 3 2 2 2 3 5 5" xfId="13055" xr:uid="{00000000-0005-0000-0000-0000B8330000}"/>
    <cellStyle name="Normal 3 2 2 2 3 6" xfId="13056" xr:uid="{00000000-0005-0000-0000-0000B9330000}"/>
    <cellStyle name="Normal 3 2 2 2 3 6 2" xfId="13057" xr:uid="{00000000-0005-0000-0000-0000BA330000}"/>
    <cellStyle name="Normal 3 2 2 2 3 6 3" xfId="13058" xr:uid="{00000000-0005-0000-0000-0000BB330000}"/>
    <cellStyle name="Normal 3 2 2 2 3 6 4" xfId="13059" xr:uid="{00000000-0005-0000-0000-0000BC330000}"/>
    <cellStyle name="Normal 3 2 2 2 3 7" xfId="13060" xr:uid="{00000000-0005-0000-0000-0000BD330000}"/>
    <cellStyle name="Normal 3 2 2 2 3 8" xfId="13061" xr:uid="{00000000-0005-0000-0000-0000BE330000}"/>
    <cellStyle name="Normal 3 2 2 2 3 9" xfId="13062" xr:uid="{00000000-0005-0000-0000-0000BF330000}"/>
    <cellStyle name="Normal 3 2 2 2 4" xfId="13063" xr:uid="{00000000-0005-0000-0000-0000C0330000}"/>
    <cellStyle name="Normal 3 2 2 2 4 2" xfId="13064" xr:uid="{00000000-0005-0000-0000-0000C1330000}"/>
    <cellStyle name="Normal 3 2 2 2 4 2 2" xfId="13065" xr:uid="{00000000-0005-0000-0000-0000C2330000}"/>
    <cellStyle name="Normal 3 2 2 2 4 2 2 2" xfId="13066" xr:uid="{00000000-0005-0000-0000-0000C3330000}"/>
    <cellStyle name="Normal 3 2 2 2 4 2 2 2 2" xfId="13067" xr:uid="{00000000-0005-0000-0000-0000C4330000}"/>
    <cellStyle name="Normal 3 2 2 2 4 2 2 2 2 2" xfId="13068" xr:uid="{00000000-0005-0000-0000-0000C5330000}"/>
    <cellStyle name="Normal 3 2 2 2 4 2 2 2 2 3" xfId="13069" xr:uid="{00000000-0005-0000-0000-0000C6330000}"/>
    <cellStyle name="Normal 3 2 2 2 4 2 2 2 2 4" xfId="13070" xr:uid="{00000000-0005-0000-0000-0000C7330000}"/>
    <cellStyle name="Normal 3 2 2 2 4 2 2 2 3" xfId="13071" xr:uid="{00000000-0005-0000-0000-0000C8330000}"/>
    <cellStyle name="Normal 3 2 2 2 4 2 2 2 4" xfId="13072" xr:uid="{00000000-0005-0000-0000-0000C9330000}"/>
    <cellStyle name="Normal 3 2 2 2 4 2 2 2 5" xfId="13073" xr:uid="{00000000-0005-0000-0000-0000CA330000}"/>
    <cellStyle name="Normal 3 2 2 2 4 2 2 3" xfId="13074" xr:uid="{00000000-0005-0000-0000-0000CB330000}"/>
    <cellStyle name="Normal 3 2 2 2 4 2 2 3 2" xfId="13075" xr:uid="{00000000-0005-0000-0000-0000CC330000}"/>
    <cellStyle name="Normal 3 2 2 2 4 2 2 3 3" xfId="13076" xr:uid="{00000000-0005-0000-0000-0000CD330000}"/>
    <cellStyle name="Normal 3 2 2 2 4 2 2 3 4" xfId="13077" xr:uid="{00000000-0005-0000-0000-0000CE330000}"/>
    <cellStyle name="Normal 3 2 2 2 4 2 2 4" xfId="13078" xr:uid="{00000000-0005-0000-0000-0000CF330000}"/>
    <cellStyle name="Normal 3 2 2 2 4 2 2 5" xfId="13079" xr:uid="{00000000-0005-0000-0000-0000D0330000}"/>
    <cellStyle name="Normal 3 2 2 2 4 2 2 6" xfId="13080" xr:uid="{00000000-0005-0000-0000-0000D1330000}"/>
    <cellStyle name="Normal 3 2 2 2 4 2 3" xfId="13081" xr:uid="{00000000-0005-0000-0000-0000D2330000}"/>
    <cellStyle name="Normal 3 2 2 2 4 2 3 2" xfId="13082" xr:uid="{00000000-0005-0000-0000-0000D3330000}"/>
    <cellStyle name="Normal 3 2 2 2 4 2 3 2 2" xfId="13083" xr:uid="{00000000-0005-0000-0000-0000D4330000}"/>
    <cellStyle name="Normal 3 2 2 2 4 2 3 2 2 2" xfId="13084" xr:uid="{00000000-0005-0000-0000-0000D5330000}"/>
    <cellStyle name="Normal 3 2 2 2 4 2 3 2 2 3" xfId="13085" xr:uid="{00000000-0005-0000-0000-0000D6330000}"/>
    <cellStyle name="Normal 3 2 2 2 4 2 3 2 2 4" xfId="13086" xr:uid="{00000000-0005-0000-0000-0000D7330000}"/>
    <cellStyle name="Normal 3 2 2 2 4 2 3 2 3" xfId="13087" xr:uid="{00000000-0005-0000-0000-0000D8330000}"/>
    <cellStyle name="Normal 3 2 2 2 4 2 3 2 4" xfId="13088" xr:uid="{00000000-0005-0000-0000-0000D9330000}"/>
    <cellStyle name="Normal 3 2 2 2 4 2 3 2 5" xfId="13089" xr:uid="{00000000-0005-0000-0000-0000DA330000}"/>
    <cellStyle name="Normal 3 2 2 2 4 2 3 3" xfId="13090" xr:uid="{00000000-0005-0000-0000-0000DB330000}"/>
    <cellStyle name="Normal 3 2 2 2 4 2 3 3 2" xfId="13091" xr:uid="{00000000-0005-0000-0000-0000DC330000}"/>
    <cellStyle name="Normal 3 2 2 2 4 2 3 3 3" xfId="13092" xr:uid="{00000000-0005-0000-0000-0000DD330000}"/>
    <cellStyle name="Normal 3 2 2 2 4 2 3 3 4" xfId="13093" xr:uid="{00000000-0005-0000-0000-0000DE330000}"/>
    <cellStyle name="Normal 3 2 2 2 4 2 3 4" xfId="13094" xr:uid="{00000000-0005-0000-0000-0000DF330000}"/>
    <cellStyle name="Normal 3 2 2 2 4 2 3 5" xfId="13095" xr:uid="{00000000-0005-0000-0000-0000E0330000}"/>
    <cellStyle name="Normal 3 2 2 2 4 2 3 6" xfId="13096" xr:uid="{00000000-0005-0000-0000-0000E1330000}"/>
    <cellStyle name="Normal 3 2 2 2 4 2 4" xfId="13097" xr:uid="{00000000-0005-0000-0000-0000E2330000}"/>
    <cellStyle name="Normal 3 2 2 2 4 2 4 2" xfId="13098" xr:uid="{00000000-0005-0000-0000-0000E3330000}"/>
    <cellStyle name="Normal 3 2 2 2 4 2 4 2 2" xfId="13099" xr:uid="{00000000-0005-0000-0000-0000E4330000}"/>
    <cellStyle name="Normal 3 2 2 2 4 2 4 2 3" xfId="13100" xr:uid="{00000000-0005-0000-0000-0000E5330000}"/>
    <cellStyle name="Normal 3 2 2 2 4 2 4 2 4" xfId="13101" xr:uid="{00000000-0005-0000-0000-0000E6330000}"/>
    <cellStyle name="Normal 3 2 2 2 4 2 4 3" xfId="13102" xr:uid="{00000000-0005-0000-0000-0000E7330000}"/>
    <cellStyle name="Normal 3 2 2 2 4 2 4 4" xfId="13103" xr:uid="{00000000-0005-0000-0000-0000E8330000}"/>
    <cellStyle name="Normal 3 2 2 2 4 2 4 5" xfId="13104" xr:uid="{00000000-0005-0000-0000-0000E9330000}"/>
    <cellStyle name="Normal 3 2 2 2 4 2 5" xfId="13105" xr:uid="{00000000-0005-0000-0000-0000EA330000}"/>
    <cellStyle name="Normal 3 2 2 2 4 2 5 2" xfId="13106" xr:uid="{00000000-0005-0000-0000-0000EB330000}"/>
    <cellStyle name="Normal 3 2 2 2 4 2 5 3" xfId="13107" xr:uid="{00000000-0005-0000-0000-0000EC330000}"/>
    <cellStyle name="Normal 3 2 2 2 4 2 5 4" xfId="13108" xr:uid="{00000000-0005-0000-0000-0000ED330000}"/>
    <cellStyle name="Normal 3 2 2 2 4 2 6" xfId="13109" xr:uid="{00000000-0005-0000-0000-0000EE330000}"/>
    <cellStyle name="Normal 3 2 2 2 4 2 7" xfId="13110" xr:uid="{00000000-0005-0000-0000-0000EF330000}"/>
    <cellStyle name="Normal 3 2 2 2 4 2 8" xfId="13111" xr:uid="{00000000-0005-0000-0000-0000F0330000}"/>
    <cellStyle name="Normal 3 2 2 2 4 3" xfId="13112" xr:uid="{00000000-0005-0000-0000-0000F1330000}"/>
    <cellStyle name="Normal 3 2 2 2 4 3 2" xfId="13113" xr:uid="{00000000-0005-0000-0000-0000F2330000}"/>
    <cellStyle name="Normal 3 2 2 2 4 3 2 2" xfId="13114" xr:uid="{00000000-0005-0000-0000-0000F3330000}"/>
    <cellStyle name="Normal 3 2 2 2 4 3 2 2 2" xfId="13115" xr:uid="{00000000-0005-0000-0000-0000F4330000}"/>
    <cellStyle name="Normal 3 2 2 2 4 3 2 2 3" xfId="13116" xr:uid="{00000000-0005-0000-0000-0000F5330000}"/>
    <cellStyle name="Normal 3 2 2 2 4 3 2 2 4" xfId="13117" xr:uid="{00000000-0005-0000-0000-0000F6330000}"/>
    <cellStyle name="Normal 3 2 2 2 4 3 2 3" xfId="13118" xr:uid="{00000000-0005-0000-0000-0000F7330000}"/>
    <cellStyle name="Normal 3 2 2 2 4 3 2 4" xfId="13119" xr:uid="{00000000-0005-0000-0000-0000F8330000}"/>
    <cellStyle name="Normal 3 2 2 2 4 3 2 5" xfId="13120" xr:uid="{00000000-0005-0000-0000-0000F9330000}"/>
    <cellStyle name="Normal 3 2 2 2 4 3 3" xfId="13121" xr:uid="{00000000-0005-0000-0000-0000FA330000}"/>
    <cellStyle name="Normal 3 2 2 2 4 3 3 2" xfId="13122" xr:uid="{00000000-0005-0000-0000-0000FB330000}"/>
    <cellStyle name="Normal 3 2 2 2 4 3 3 3" xfId="13123" xr:uid="{00000000-0005-0000-0000-0000FC330000}"/>
    <cellStyle name="Normal 3 2 2 2 4 3 3 4" xfId="13124" xr:uid="{00000000-0005-0000-0000-0000FD330000}"/>
    <cellStyle name="Normal 3 2 2 2 4 3 4" xfId="13125" xr:uid="{00000000-0005-0000-0000-0000FE330000}"/>
    <cellStyle name="Normal 3 2 2 2 4 3 5" xfId="13126" xr:uid="{00000000-0005-0000-0000-0000FF330000}"/>
    <cellStyle name="Normal 3 2 2 2 4 3 6" xfId="13127" xr:uid="{00000000-0005-0000-0000-000000340000}"/>
    <cellStyle name="Normal 3 2 2 2 4 4" xfId="13128" xr:uid="{00000000-0005-0000-0000-000001340000}"/>
    <cellStyle name="Normal 3 2 2 2 4 4 2" xfId="13129" xr:uid="{00000000-0005-0000-0000-000002340000}"/>
    <cellStyle name="Normal 3 2 2 2 4 4 2 2" xfId="13130" xr:uid="{00000000-0005-0000-0000-000003340000}"/>
    <cellStyle name="Normal 3 2 2 2 4 4 2 2 2" xfId="13131" xr:uid="{00000000-0005-0000-0000-000004340000}"/>
    <cellStyle name="Normal 3 2 2 2 4 4 2 2 3" xfId="13132" xr:uid="{00000000-0005-0000-0000-000005340000}"/>
    <cellStyle name="Normal 3 2 2 2 4 4 2 2 4" xfId="13133" xr:uid="{00000000-0005-0000-0000-000006340000}"/>
    <cellStyle name="Normal 3 2 2 2 4 4 2 3" xfId="13134" xr:uid="{00000000-0005-0000-0000-000007340000}"/>
    <cellStyle name="Normal 3 2 2 2 4 4 2 4" xfId="13135" xr:uid="{00000000-0005-0000-0000-000008340000}"/>
    <cellStyle name="Normal 3 2 2 2 4 4 2 5" xfId="13136" xr:uid="{00000000-0005-0000-0000-000009340000}"/>
    <cellStyle name="Normal 3 2 2 2 4 4 3" xfId="13137" xr:uid="{00000000-0005-0000-0000-00000A340000}"/>
    <cellStyle name="Normal 3 2 2 2 4 4 3 2" xfId="13138" xr:uid="{00000000-0005-0000-0000-00000B340000}"/>
    <cellStyle name="Normal 3 2 2 2 4 4 3 3" xfId="13139" xr:uid="{00000000-0005-0000-0000-00000C340000}"/>
    <cellStyle name="Normal 3 2 2 2 4 4 3 4" xfId="13140" xr:uid="{00000000-0005-0000-0000-00000D340000}"/>
    <cellStyle name="Normal 3 2 2 2 4 4 4" xfId="13141" xr:uid="{00000000-0005-0000-0000-00000E340000}"/>
    <cellStyle name="Normal 3 2 2 2 4 4 5" xfId="13142" xr:uid="{00000000-0005-0000-0000-00000F340000}"/>
    <cellStyle name="Normal 3 2 2 2 4 4 6" xfId="13143" xr:uid="{00000000-0005-0000-0000-000010340000}"/>
    <cellStyle name="Normal 3 2 2 2 4 5" xfId="13144" xr:uid="{00000000-0005-0000-0000-000011340000}"/>
    <cellStyle name="Normal 3 2 2 2 4 5 2" xfId="13145" xr:uid="{00000000-0005-0000-0000-000012340000}"/>
    <cellStyle name="Normal 3 2 2 2 4 5 2 2" xfId="13146" xr:uid="{00000000-0005-0000-0000-000013340000}"/>
    <cellStyle name="Normal 3 2 2 2 4 5 2 3" xfId="13147" xr:uid="{00000000-0005-0000-0000-000014340000}"/>
    <cellStyle name="Normal 3 2 2 2 4 5 2 4" xfId="13148" xr:uid="{00000000-0005-0000-0000-000015340000}"/>
    <cellStyle name="Normal 3 2 2 2 4 5 3" xfId="13149" xr:uid="{00000000-0005-0000-0000-000016340000}"/>
    <cellStyle name="Normal 3 2 2 2 4 5 4" xfId="13150" xr:uid="{00000000-0005-0000-0000-000017340000}"/>
    <cellStyle name="Normal 3 2 2 2 4 5 5" xfId="13151" xr:uid="{00000000-0005-0000-0000-000018340000}"/>
    <cellStyle name="Normal 3 2 2 2 4 6" xfId="13152" xr:uid="{00000000-0005-0000-0000-000019340000}"/>
    <cellStyle name="Normal 3 2 2 2 4 6 2" xfId="13153" xr:uid="{00000000-0005-0000-0000-00001A340000}"/>
    <cellStyle name="Normal 3 2 2 2 4 6 3" xfId="13154" xr:uid="{00000000-0005-0000-0000-00001B340000}"/>
    <cellStyle name="Normal 3 2 2 2 4 6 4" xfId="13155" xr:uid="{00000000-0005-0000-0000-00001C340000}"/>
    <cellStyle name="Normal 3 2 2 2 4 7" xfId="13156" xr:uid="{00000000-0005-0000-0000-00001D340000}"/>
    <cellStyle name="Normal 3 2 2 2 4 8" xfId="13157" xr:uid="{00000000-0005-0000-0000-00001E340000}"/>
    <cellStyle name="Normal 3 2 2 2 4 9" xfId="13158" xr:uid="{00000000-0005-0000-0000-00001F340000}"/>
    <cellStyle name="Normal 3 2 2 2 5" xfId="13159" xr:uid="{00000000-0005-0000-0000-000020340000}"/>
    <cellStyle name="Normal 3 2 2 2 5 2" xfId="13160" xr:uid="{00000000-0005-0000-0000-000021340000}"/>
    <cellStyle name="Normal 3 2 2 2 5 2 2" xfId="13161" xr:uid="{00000000-0005-0000-0000-000022340000}"/>
    <cellStyle name="Normal 3 2 2 2 5 2 2 2" xfId="13162" xr:uid="{00000000-0005-0000-0000-000023340000}"/>
    <cellStyle name="Normal 3 2 2 2 5 2 2 2 2" xfId="13163" xr:uid="{00000000-0005-0000-0000-000024340000}"/>
    <cellStyle name="Normal 3 2 2 2 5 2 2 2 3" xfId="13164" xr:uid="{00000000-0005-0000-0000-000025340000}"/>
    <cellStyle name="Normal 3 2 2 2 5 2 2 2 4" xfId="13165" xr:uid="{00000000-0005-0000-0000-000026340000}"/>
    <cellStyle name="Normal 3 2 2 2 5 2 2 3" xfId="13166" xr:uid="{00000000-0005-0000-0000-000027340000}"/>
    <cellStyle name="Normal 3 2 2 2 5 2 2 4" xfId="13167" xr:uid="{00000000-0005-0000-0000-000028340000}"/>
    <cellStyle name="Normal 3 2 2 2 5 2 2 5" xfId="13168" xr:uid="{00000000-0005-0000-0000-000029340000}"/>
    <cellStyle name="Normal 3 2 2 2 5 2 3" xfId="13169" xr:uid="{00000000-0005-0000-0000-00002A340000}"/>
    <cellStyle name="Normal 3 2 2 2 5 2 3 2" xfId="13170" xr:uid="{00000000-0005-0000-0000-00002B340000}"/>
    <cellStyle name="Normal 3 2 2 2 5 2 3 3" xfId="13171" xr:uid="{00000000-0005-0000-0000-00002C340000}"/>
    <cellStyle name="Normal 3 2 2 2 5 2 3 4" xfId="13172" xr:uid="{00000000-0005-0000-0000-00002D340000}"/>
    <cellStyle name="Normal 3 2 2 2 5 2 4" xfId="13173" xr:uid="{00000000-0005-0000-0000-00002E340000}"/>
    <cellStyle name="Normal 3 2 2 2 5 2 5" xfId="13174" xr:uid="{00000000-0005-0000-0000-00002F340000}"/>
    <cellStyle name="Normal 3 2 2 2 5 2 6" xfId="13175" xr:uid="{00000000-0005-0000-0000-000030340000}"/>
    <cellStyle name="Normal 3 2 2 2 5 3" xfId="13176" xr:uid="{00000000-0005-0000-0000-000031340000}"/>
    <cellStyle name="Normal 3 2 2 2 5 3 2" xfId="13177" xr:uid="{00000000-0005-0000-0000-000032340000}"/>
    <cellStyle name="Normal 3 2 2 2 5 3 2 2" xfId="13178" xr:uid="{00000000-0005-0000-0000-000033340000}"/>
    <cellStyle name="Normal 3 2 2 2 5 3 2 2 2" xfId="13179" xr:uid="{00000000-0005-0000-0000-000034340000}"/>
    <cellStyle name="Normal 3 2 2 2 5 3 2 2 3" xfId="13180" xr:uid="{00000000-0005-0000-0000-000035340000}"/>
    <cellStyle name="Normal 3 2 2 2 5 3 2 2 4" xfId="13181" xr:uid="{00000000-0005-0000-0000-000036340000}"/>
    <cellStyle name="Normal 3 2 2 2 5 3 2 3" xfId="13182" xr:uid="{00000000-0005-0000-0000-000037340000}"/>
    <cellStyle name="Normal 3 2 2 2 5 3 2 4" xfId="13183" xr:uid="{00000000-0005-0000-0000-000038340000}"/>
    <cellStyle name="Normal 3 2 2 2 5 3 2 5" xfId="13184" xr:uid="{00000000-0005-0000-0000-000039340000}"/>
    <cellStyle name="Normal 3 2 2 2 5 3 3" xfId="13185" xr:uid="{00000000-0005-0000-0000-00003A340000}"/>
    <cellStyle name="Normal 3 2 2 2 5 3 3 2" xfId="13186" xr:uid="{00000000-0005-0000-0000-00003B340000}"/>
    <cellStyle name="Normal 3 2 2 2 5 3 3 3" xfId="13187" xr:uid="{00000000-0005-0000-0000-00003C340000}"/>
    <cellStyle name="Normal 3 2 2 2 5 3 3 4" xfId="13188" xr:uid="{00000000-0005-0000-0000-00003D340000}"/>
    <cellStyle name="Normal 3 2 2 2 5 3 4" xfId="13189" xr:uid="{00000000-0005-0000-0000-00003E340000}"/>
    <cellStyle name="Normal 3 2 2 2 5 3 5" xfId="13190" xr:uid="{00000000-0005-0000-0000-00003F340000}"/>
    <cellStyle name="Normal 3 2 2 2 5 3 6" xfId="13191" xr:uid="{00000000-0005-0000-0000-000040340000}"/>
    <cellStyle name="Normal 3 2 2 2 5 4" xfId="13192" xr:uid="{00000000-0005-0000-0000-000041340000}"/>
    <cellStyle name="Normal 3 2 2 2 5 4 2" xfId="13193" xr:uid="{00000000-0005-0000-0000-000042340000}"/>
    <cellStyle name="Normal 3 2 2 2 5 4 2 2" xfId="13194" xr:uid="{00000000-0005-0000-0000-000043340000}"/>
    <cellStyle name="Normal 3 2 2 2 5 4 2 3" xfId="13195" xr:uid="{00000000-0005-0000-0000-000044340000}"/>
    <cellStyle name="Normal 3 2 2 2 5 4 2 4" xfId="13196" xr:uid="{00000000-0005-0000-0000-000045340000}"/>
    <cellStyle name="Normal 3 2 2 2 5 4 3" xfId="13197" xr:uid="{00000000-0005-0000-0000-000046340000}"/>
    <cellStyle name="Normal 3 2 2 2 5 4 4" xfId="13198" xr:uid="{00000000-0005-0000-0000-000047340000}"/>
    <cellStyle name="Normal 3 2 2 2 5 4 5" xfId="13199" xr:uid="{00000000-0005-0000-0000-000048340000}"/>
    <cellStyle name="Normal 3 2 2 2 5 5" xfId="13200" xr:uid="{00000000-0005-0000-0000-000049340000}"/>
    <cellStyle name="Normal 3 2 2 2 5 5 2" xfId="13201" xr:uid="{00000000-0005-0000-0000-00004A340000}"/>
    <cellStyle name="Normal 3 2 2 2 5 5 3" xfId="13202" xr:uid="{00000000-0005-0000-0000-00004B340000}"/>
    <cellStyle name="Normal 3 2 2 2 5 5 4" xfId="13203" xr:uid="{00000000-0005-0000-0000-00004C340000}"/>
    <cellStyle name="Normal 3 2 2 2 5 6" xfId="13204" xr:uid="{00000000-0005-0000-0000-00004D340000}"/>
    <cellStyle name="Normal 3 2 2 2 5 7" xfId="13205" xr:uid="{00000000-0005-0000-0000-00004E340000}"/>
    <cellStyle name="Normal 3 2 2 2 5 8" xfId="13206" xr:uid="{00000000-0005-0000-0000-00004F340000}"/>
    <cellStyle name="Normal 3 2 2 2 6" xfId="13207" xr:uid="{00000000-0005-0000-0000-000050340000}"/>
    <cellStyle name="Normal 3 2 2 2 6 2" xfId="13208" xr:uid="{00000000-0005-0000-0000-000051340000}"/>
    <cellStyle name="Normal 3 2 2 2 6 2 2" xfId="13209" xr:uid="{00000000-0005-0000-0000-000052340000}"/>
    <cellStyle name="Normal 3 2 2 2 6 2 2 2" xfId="13210" xr:uid="{00000000-0005-0000-0000-000053340000}"/>
    <cellStyle name="Normal 3 2 2 2 6 2 2 2 2" xfId="13211" xr:uid="{00000000-0005-0000-0000-000054340000}"/>
    <cellStyle name="Normal 3 2 2 2 6 2 2 2 3" xfId="13212" xr:uid="{00000000-0005-0000-0000-000055340000}"/>
    <cellStyle name="Normal 3 2 2 2 6 2 2 2 4" xfId="13213" xr:uid="{00000000-0005-0000-0000-000056340000}"/>
    <cellStyle name="Normal 3 2 2 2 6 2 2 3" xfId="13214" xr:uid="{00000000-0005-0000-0000-000057340000}"/>
    <cellStyle name="Normal 3 2 2 2 6 2 2 4" xfId="13215" xr:uid="{00000000-0005-0000-0000-000058340000}"/>
    <cellStyle name="Normal 3 2 2 2 6 2 2 5" xfId="13216" xr:uid="{00000000-0005-0000-0000-000059340000}"/>
    <cellStyle name="Normal 3 2 2 2 6 2 3" xfId="13217" xr:uid="{00000000-0005-0000-0000-00005A340000}"/>
    <cellStyle name="Normal 3 2 2 2 6 2 3 2" xfId="13218" xr:uid="{00000000-0005-0000-0000-00005B340000}"/>
    <cellStyle name="Normal 3 2 2 2 6 2 3 3" xfId="13219" xr:uid="{00000000-0005-0000-0000-00005C340000}"/>
    <cellStyle name="Normal 3 2 2 2 6 2 3 4" xfId="13220" xr:uid="{00000000-0005-0000-0000-00005D340000}"/>
    <cellStyle name="Normal 3 2 2 2 6 2 4" xfId="13221" xr:uid="{00000000-0005-0000-0000-00005E340000}"/>
    <cellStyle name="Normal 3 2 2 2 6 2 5" xfId="13222" xr:uid="{00000000-0005-0000-0000-00005F340000}"/>
    <cellStyle name="Normal 3 2 2 2 6 2 6" xfId="13223" xr:uid="{00000000-0005-0000-0000-000060340000}"/>
    <cellStyle name="Normal 3 2 2 2 6 3" xfId="13224" xr:uid="{00000000-0005-0000-0000-000061340000}"/>
    <cellStyle name="Normal 3 2 2 2 6 3 2" xfId="13225" xr:uid="{00000000-0005-0000-0000-000062340000}"/>
    <cellStyle name="Normal 3 2 2 2 6 3 2 2" xfId="13226" xr:uid="{00000000-0005-0000-0000-000063340000}"/>
    <cellStyle name="Normal 3 2 2 2 6 3 2 2 2" xfId="13227" xr:uid="{00000000-0005-0000-0000-000064340000}"/>
    <cellStyle name="Normal 3 2 2 2 6 3 2 2 3" xfId="13228" xr:uid="{00000000-0005-0000-0000-000065340000}"/>
    <cellStyle name="Normal 3 2 2 2 6 3 2 2 4" xfId="13229" xr:uid="{00000000-0005-0000-0000-000066340000}"/>
    <cellStyle name="Normal 3 2 2 2 6 3 2 3" xfId="13230" xr:uid="{00000000-0005-0000-0000-000067340000}"/>
    <cellStyle name="Normal 3 2 2 2 6 3 2 4" xfId="13231" xr:uid="{00000000-0005-0000-0000-000068340000}"/>
    <cellStyle name="Normal 3 2 2 2 6 3 2 5" xfId="13232" xr:uid="{00000000-0005-0000-0000-000069340000}"/>
    <cellStyle name="Normal 3 2 2 2 6 3 3" xfId="13233" xr:uid="{00000000-0005-0000-0000-00006A340000}"/>
    <cellStyle name="Normal 3 2 2 2 6 3 3 2" xfId="13234" xr:uid="{00000000-0005-0000-0000-00006B340000}"/>
    <cellStyle name="Normal 3 2 2 2 6 3 3 3" xfId="13235" xr:uid="{00000000-0005-0000-0000-00006C340000}"/>
    <cellStyle name="Normal 3 2 2 2 6 3 3 4" xfId="13236" xr:uid="{00000000-0005-0000-0000-00006D340000}"/>
    <cellStyle name="Normal 3 2 2 2 6 3 4" xfId="13237" xr:uid="{00000000-0005-0000-0000-00006E340000}"/>
    <cellStyle name="Normal 3 2 2 2 6 3 5" xfId="13238" xr:uid="{00000000-0005-0000-0000-00006F340000}"/>
    <cellStyle name="Normal 3 2 2 2 6 3 6" xfId="13239" xr:uid="{00000000-0005-0000-0000-000070340000}"/>
    <cellStyle name="Normal 3 2 2 2 6 4" xfId="13240" xr:uid="{00000000-0005-0000-0000-000071340000}"/>
    <cellStyle name="Normal 3 2 2 2 6 4 2" xfId="13241" xr:uid="{00000000-0005-0000-0000-000072340000}"/>
    <cellStyle name="Normal 3 2 2 2 6 4 2 2" xfId="13242" xr:uid="{00000000-0005-0000-0000-000073340000}"/>
    <cellStyle name="Normal 3 2 2 2 6 4 2 3" xfId="13243" xr:uid="{00000000-0005-0000-0000-000074340000}"/>
    <cellStyle name="Normal 3 2 2 2 6 4 2 4" xfId="13244" xr:uid="{00000000-0005-0000-0000-000075340000}"/>
    <cellStyle name="Normal 3 2 2 2 6 4 3" xfId="13245" xr:uid="{00000000-0005-0000-0000-000076340000}"/>
    <cellStyle name="Normal 3 2 2 2 6 4 4" xfId="13246" xr:uid="{00000000-0005-0000-0000-000077340000}"/>
    <cellStyle name="Normal 3 2 2 2 6 4 5" xfId="13247" xr:uid="{00000000-0005-0000-0000-000078340000}"/>
    <cellStyle name="Normal 3 2 2 2 6 5" xfId="13248" xr:uid="{00000000-0005-0000-0000-000079340000}"/>
    <cellStyle name="Normal 3 2 2 2 6 5 2" xfId="13249" xr:uid="{00000000-0005-0000-0000-00007A340000}"/>
    <cellStyle name="Normal 3 2 2 2 6 5 3" xfId="13250" xr:uid="{00000000-0005-0000-0000-00007B340000}"/>
    <cellStyle name="Normal 3 2 2 2 6 5 4" xfId="13251" xr:uid="{00000000-0005-0000-0000-00007C340000}"/>
    <cellStyle name="Normal 3 2 2 2 6 6" xfId="13252" xr:uid="{00000000-0005-0000-0000-00007D340000}"/>
    <cellStyle name="Normal 3 2 2 2 6 7" xfId="13253" xr:uid="{00000000-0005-0000-0000-00007E340000}"/>
    <cellStyle name="Normal 3 2 2 2 6 8" xfId="13254" xr:uid="{00000000-0005-0000-0000-00007F340000}"/>
    <cellStyle name="Normal 3 2 2 2 7" xfId="13255" xr:uid="{00000000-0005-0000-0000-000080340000}"/>
    <cellStyle name="Normal 3 2 2 2 7 2" xfId="13256" xr:uid="{00000000-0005-0000-0000-000081340000}"/>
    <cellStyle name="Normal 3 2 2 2 7 2 2" xfId="13257" xr:uid="{00000000-0005-0000-0000-000082340000}"/>
    <cellStyle name="Normal 3 2 2 2 7 2 2 2" xfId="13258" xr:uid="{00000000-0005-0000-0000-000083340000}"/>
    <cellStyle name="Normal 3 2 2 2 7 2 2 3" xfId="13259" xr:uid="{00000000-0005-0000-0000-000084340000}"/>
    <cellStyle name="Normal 3 2 2 2 7 2 2 4" xfId="13260" xr:uid="{00000000-0005-0000-0000-000085340000}"/>
    <cellStyle name="Normal 3 2 2 2 7 2 3" xfId="13261" xr:uid="{00000000-0005-0000-0000-000086340000}"/>
    <cellStyle name="Normal 3 2 2 2 7 2 4" xfId="13262" xr:uid="{00000000-0005-0000-0000-000087340000}"/>
    <cellStyle name="Normal 3 2 2 2 7 2 5" xfId="13263" xr:uid="{00000000-0005-0000-0000-000088340000}"/>
    <cellStyle name="Normal 3 2 2 2 7 3" xfId="13264" xr:uid="{00000000-0005-0000-0000-000089340000}"/>
    <cellStyle name="Normal 3 2 2 2 7 3 2" xfId="13265" xr:uid="{00000000-0005-0000-0000-00008A340000}"/>
    <cellStyle name="Normal 3 2 2 2 7 3 3" xfId="13266" xr:uid="{00000000-0005-0000-0000-00008B340000}"/>
    <cellStyle name="Normal 3 2 2 2 7 3 4" xfId="13267" xr:uid="{00000000-0005-0000-0000-00008C340000}"/>
    <cellStyle name="Normal 3 2 2 2 7 4" xfId="13268" xr:uid="{00000000-0005-0000-0000-00008D340000}"/>
    <cellStyle name="Normal 3 2 2 2 7 5" xfId="13269" xr:uid="{00000000-0005-0000-0000-00008E340000}"/>
    <cellStyle name="Normal 3 2 2 2 7 6" xfId="13270" xr:uid="{00000000-0005-0000-0000-00008F340000}"/>
    <cellStyle name="Normal 3 2 2 2 8" xfId="13271" xr:uid="{00000000-0005-0000-0000-000090340000}"/>
    <cellStyle name="Normal 3 2 2 2 8 2" xfId="13272" xr:uid="{00000000-0005-0000-0000-000091340000}"/>
    <cellStyle name="Normal 3 2 2 2 8 2 2" xfId="13273" xr:uid="{00000000-0005-0000-0000-000092340000}"/>
    <cellStyle name="Normal 3 2 2 2 8 2 2 2" xfId="13274" xr:uid="{00000000-0005-0000-0000-000093340000}"/>
    <cellStyle name="Normal 3 2 2 2 8 2 2 3" xfId="13275" xr:uid="{00000000-0005-0000-0000-000094340000}"/>
    <cellStyle name="Normal 3 2 2 2 8 2 2 4" xfId="13276" xr:uid="{00000000-0005-0000-0000-000095340000}"/>
    <cellStyle name="Normal 3 2 2 2 8 2 3" xfId="13277" xr:uid="{00000000-0005-0000-0000-000096340000}"/>
    <cellStyle name="Normal 3 2 2 2 8 2 4" xfId="13278" xr:uid="{00000000-0005-0000-0000-000097340000}"/>
    <cellStyle name="Normal 3 2 2 2 8 2 5" xfId="13279" xr:uid="{00000000-0005-0000-0000-000098340000}"/>
    <cellStyle name="Normal 3 2 2 2 8 3" xfId="13280" xr:uid="{00000000-0005-0000-0000-000099340000}"/>
    <cellStyle name="Normal 3 2 2 2 8 3 2" xfId="13281" xr:uid="{00000000-0005-0000-0000-00009A340000}"/>
    <cellStyle name="Normal 3 2 2 2 8 3 3" xfId="13282" xr:uid="{00000000-0005-0000-0000-00009B340000}"/>
    <cellStyle name="Normal 3 2 2 2 8 3 4" xfId="13283" xr:uid="{00000000-0005-0000-0000-00009C340000}"/>
    <cellStyle name="Normal 3 2 2 2 8 4" xfId="13284" xr:uid="{00000000-0005-0000-0000-00009D340000}"/>
    <cellStyle name="Normal 3 2 2 2 8 5" xfId="13285" xr:uid="{00000000-0005-0000-0000-00009E340000}"/>
    <cellStyle name="Normal 3 2 2 2 8 6" xfId="13286" xr:uid="{00000000-0005-0000-0000-00009F340000}"/>
    <cellStyle name="Normal 3 2 2 2 9" xfId="13287" xr:uid="{00000000-0005-0000-0000-0000A0340000}"/>
    <cellStyle name="Normal 3 2 2 3" xfId="13288" xr:uid="{00000000-0005-0000-0000-0000A1340000}"/>
    <cellStyle name="Normal 3 2 2 3 10" xfId="13289" xr:uid="{00000000-0005-0000-0000-0000A2340000}"/>
    <cellStyle name="Normal 3 2 2 3 11" xfId="13290" xr:uid="{00000000-0005-0000-0000-0000A3340000}"/>
    <cellStyle name="Normal 3 2 2 3 2" xfId="13291" xr:uid="{00000000-0005-0000-0000-0000A4340000}"/>
    <cellStyle name="Normal 3 2 2 3 2 2" xfId="13292" xr:uid="{00000000-0005-0000-0000-0000A5340000}"/>
    <cellStyle name="Normal 3 2 2 3 2 2 2" xfId="13293" xr:uid="{00000000-0005-0000-0000-0000A6340000}"/>
    <cellStyle name="Normal 3 2 2 3 2 2 2 2" xfId="13294" xr:uid="{00000000-0005-0000-0000-0000A7340000}"/>
    <cellStyle name="Normal 3 2 2 3 2 2 2 2 2" xfId="13295" xr:uid="{00000000-0005-0000-0000-0000A8340000}"/>
    <cellStyle name="Normal 3 2 2 3 2 2 2 2 3" xfId="13296" xr:uid="{00000000-0005-0000-0000-0000A9340000}"/>
    <cellStyle name="Normal 3 2 2 3 2 2 2 2 4" xfId="13297" xr:uid="{00000000-0005-0000-0000-0000AA340000}"/>
    <cellStyle name="Normal 3 2 2 3 2 2 2 3" xfId="13298" xr:uid="{00000000-0005-0000-0000-0000AB340000}"/>
    <cellStyle name="Normal 3 2 2 3 2 2 2 4" xfId="13299" xr:uid="{00000000-0005-0000-0000-0000AC340000}"/>
    <cellStyle name="Normal 3 2 2 3 2 2 2 5" xfId="13300" xr:uid="{00000000-0005-0000-0000-0000AD340000}"/>
    <cellStyle name="Normal 3 2 2 3 2 2 3" xfId="13301" xr:uid="{00000000-0005-0000-0000-0000AE340000}"/>
    <cellStyle name="Normal 3 2 2 3 2 2 3 2" xfId="13302" xr:uid="{00000000-0005-0000-0000-0000AF340000}"/>
    <cellStyle name="Normal 3 2 2 3 2 2 3 3" xfId="13303" xr:uid="{00000000-0005-0000-0000-0000B0340000}"/>
    <cellStyle name="Normal 3 2 2 3 2 2 3 4" xfId="13304" xr:uid="{00000000-0005-0000-0000-0000B1340000}"/>
    <cellStyle name="Normal 3 2 2 3 2 2 4" xfId="13305" xr:uid="{00000000-0005-0000-0000-0000B2340000}"/>
    <cellStyle name="Normal 3 2 2 3 2 2 5" xfId="13306" xr:uid="{00000000-0005-0000-0000-0000B3340000}"/>
    <cellStyle name="Normal 3 2 2 3 2 2 6" xfId="13307" xr:uid="{00000000-0005-0000-0000-0000B4340000}"/>
    <cellStyle name="Normal 3 2 2 3 2 3" xfId="13308" xr:uid="{00000000-0005-0000-0000-0000B5340000}"/>
    <cellStyle name="Normal 3 2 2 3 2 3 2" xfId="13309" xr:uid="{00000000-0005-0000-0000-0000B6340000}"/>
    <cellStyle name="Normal 3 2 2 3 2 3 2 2" xfId="13310" xr:uid="{00000000-0005-0000-0000-0000B7340000}"/>
    <cellStyle name="Normal 3 2 2 3 2 3 2 2 2" xfId="13311" xr:uid="{00000000-0005-0000-0000-0000B8340000}"/>
    <cellStyle name="Normal 3 2 2 3 2 3 2 2 3" xfId="13312" xr:uid="{00000000-0005-0000-0000-0000B9340000}"/>
    <cellStyle name="Normal 3 2 2 3 2 3 2 2 4" xfId="13313" xr:uid="{00000000-0005-0000-0000-0000BA340000}"/>
    <cellStyle name="Normal 3 2 2 3 2 3 2 3" xfId="13314" xr:uid="{00000000-0005-0000-0000-0000BB340000}"/>
    <cellStyle name="Normal 3 2 2 3 2 3 2 4" xfId="13315" xr:uid="{00000000-0005-0000-0000-0000BC340000}"/>
    <cellStyle name="Normal 3 2 2 3 2 3 2 5" xfId="13316" xr:uid="{00000000-0005-0000-0000-0000BD340000}"/>
    <cellStyle name="Normal 3 2 2 3 2 3 3" xfId="13317" xr:uid="{00000000-0005-0000-0000-0000BE340000}"/>
    <cellStyle name="Normal 3 2 2 3 2 3 3 2" xfId="13318" xr:uid="{00000000-0005-0000-0000-0000BF340000}"/>
    <cellStyle name="Normal 3 2 2 3 2 3 3 3" xfId="13319" xr:uid="{00000000-0005-0000-0000-0000C0340000}"/>
    <cellStyle name="Normal 3 2 2 3 2 3 3 4" xfId="13320" xr:uid="{00000000-0005-0000-0000-0000C1340000}"/>
    <cellStyle name="Normal 3 2 2 3 2 3 4" xfId="13321" xr:uid="{00000000-0005-0000-0000-0000C2340000}"/>
    <cellStyle name="Normal 3 2 2 3 2 3 5" xfId="13322" xr:uid="{00000000-0005-0000-0000-0000C3340000}"/>
    <cellStyle name="Normal 3 2 2 3 2 3 6" xfId="13323" xr:uid="{00000000-0005-0000-0000-0000C4340000}"/>
    <cellStyle name="Normal 3 2 2 3 2 4" xfId="13324" xr:uid="{00000000-0005-0000-0000-0000C5340000}"/>
    <cellStyle name="Normal 3 2 2 3 2 4 2" xfId="13325" xr:uid="{00000000-0005-0000-0000-0000C6340000}"/>
    <cellStyle name="Normal 3 2 2 3 2 4 2 2" xfId="13326" xr:uid="{00000000-0005-0000-0000-0000C7340000}"/>
    <cellStyle name="Normal 3 2 2 3 2 4 2 3" xfId="13327" xr:uid="{00000000-0005-0000-0000-0000C8340000}"/>
    <cellStyle name="Normal 3 2 2 3 2 4 2 4" xfId="13328" xr:uid="{00000000-0005-0000-0000-0000C9340000}"/>
    <cellStyle name="Normal 3 2 2 3 2 4 3" xfId="13329" xr:uid="{00000000-0005-0000-0000-0000CA340000}"/>
    <cellStyle name="Normal 3 2 2 3 2 4 4" xfId="13330" xr:uid="{00000000-0005-0000-0000-0000CB340000}"/>
    <cellStyle name="Normal 3 2 2 3 2 4 5" xfId="13331" xr:uid="{00000000-0005-0000-0000-0000CC340000}"/>
    <cellStyle name="Normal 3 2 2 3 2 5" xfId="13332" xr:uid="{00000000-0005-0000-0000-0000CD340000}"/>
    <cellStyle name="Normal 3 2 2 3 2 5 2" xfId="13333" xr:uid="{00000000-0005-0000-0000-0000CE340000}"/>
    <cellStyle name="Normal 3 2 2 3 2 5 3" xfId="13334" xr:uid="{00000000-0005-0000-0000-0000CF340000}"/>
    <cellStyle name="Normal 3 2 2 3 2 5 4" xfId="13335" xr:uid="{00000000-0005-0000-0000-0000D0340000}"/>
    <cellStyle name="Normal 3 2 2 3 2 6" xfId="13336" xr:uid="{00000000-0005-0000-0000-0000D1340000}"/>
    <cellStyle name="Normal 3 2 2 3 2 7" xfId="13337" xr:uid="{00000000-0005-0000-0000-0000D2340000}"/>
    <cellStyle name="Normal 3 2 2 3 2 8" xfId="13338" xr:uid="{00000000-0005-0000-0000-0000D3340000}"/>
    <cellStyle name="Normal 3 2 2 3 3" xfId="13339" xr:uid="{00000000-0005-0000-0000-0000D4340000}"/>
    <cellStyle name="Normal 3 2 2 3 3 2" xfId="13340" xr:uid="{00000000-0005-0000-0000-0000D5340000}"/>
    <cellStyle name="Normal 3 2 2 3 3 2 2" xfId="13341" xr:uid="{00000000-0005-0000-0000-0000D6340000}"/>
    <cellStyle name="Normal 3 2 2 3 3 2 2 2" xfId="13342" xr:uid="{00000000-0005-0000-0000-0000D7340000}"/>
    <cellStyle name="Normal 3 2 2 3 3 2 2 3" xfId="13343" xr:uid="{00000000-0005-0000-0000-0000D8340000}"/>
    <cellStyle name="Normal 3 2 2 3 3 2 2 4" xfId="13344" xr:uid="{00000000-0005-0000-0000-0000D9340000}"/>
    <cellStyle name="Normal 3 2 2 3 3 2 3" xfId="13345" xr:uid="{00000000-0005-0000-0000-0000DA340000}"/>
    <cellStyle name="Normal 3 2 2 3 3 2 4" xfId="13346" xr:uid="{00000000-0005-0000-0000-0000DB340000}"/>
    <cellStyle name="Normal 3 2 2 3 3 2 5" xfId="13347" xr:uid="{00000000-0005-0000-0000-0000DC340000}"/>
    <cellStyle name="Normal 3 2 2 3 3 3" xfId="13348" xr:uid="{00000000-0005-0000-0000-0000DD340000}"/>
    <cellStyle name="Normal 3 2 2 3 3 3 2" xfId="13349" xr:uid="{00000000-0005-0000-0000-0000DE340000}"/>
    <cellStyle name="Normal 3 2 2 3 3 3 3" xfId="13350" xr:uid="{00000000-0005-0000-0000-0000DF340000}"/>
    <cellStyle name="Normal 3 2 2 3 3 3 4" xfId="13351" xr:uid="{00000000-0005-0000-0000-0000E0340000}"/>
    <cellStyle name="Normal 3 2 2 3 3 4" xfId="13352" xr:uid="{00000000-0005-0000-0000-0000E1340000}"/>
    <cellStyle name="Normal 3 2 2 3 3 5" xfId="13353" xr:uid="{00000000-0005-0000-0000-0000E2340000}"/>
    <cellStyle name="Normal 3 2 2 3 3 6" xfId="13354" xr:uid="{00000000-0005-0000-0000-0000E3340000}"/>
    <cellStyle name="Normal 3 2 2 3 4" xfId="13355" xr:uid="{00000000-0005-0000-0000-0000E4340000}"/>
    <cellStyle name="Normal 3 2 2 3 4 2" xfId="13356" xr:uid="{00000000-0005-0000-0000-0000E5340000}"/>
    <cellStyle name="Normal 3 2 2 3 4 2 2" xfId="13357" xr:uid="{00000000-0005-0000-0000-0000E6340000}"/>
    <cellStyle name="Normal 3 2 2 3 4 2 2 2" xfId="13358" xr:uid="{00000000-0005-0000-0000-0000E7340000}"/>
    <cellStyle name="Normal 3 2 2 3 4 2 2 3" xfId="13359" xr:uid="{00000000-0005-0000-0000-0000E8340000}"/>
    <cellStyle name="Normal 3 2 2 3 4 2 2 4" xfId="13360" xr:uid="{00000000-0005-0000-0000-0000E9340000}"/>
    <cellStyle name="Normal 3 2 2 3 4 2 3" xfId="13361" xr:uid="{00000000-0005-0000-0000-0000EA340000}"/>
    <cellStyle name="Normal 3 2 2 3 4 2 4" xfId="13362" xr:uid="{00000000-0005-0000-0000-0000EB340000}"/>
    <cellStyle name="Normal 3 2 2 3 4 2 5" xfId="13363" xr:uid="{00000000-0005-0000-0000-0000EC340000}"/>
    <cellStyle name="Normal 3 2 2 3 4 3" xfId="13364" xr:uid="{00000000-0005-0000-0000-0000ED340000}"/>
    <cellStyle name="Normal 3 2 2 3 4 3 2" xfId="13365" xr:uid="{00000000-0005-0000-0000-0000EE340000}"/>
    <cellStyle name="Normal 3 2 2 3 4 3 3" xfId="13366" xr:uid="{00000000-0005-0000-0000-0000EF340000}"/>
    <cellStyle name="Normal 3 2 2 3 4 3 4" xfId="13367" xr:uid="{00000000-0005-0000-0000-0000F0340000}"/>
    <cellStyle name="Normal 3 2 2 3 4 4" xfId="13368" xr:uid="{00000000-0005-0000-0000-0000F1340000}"/>
    <cellStyle name="Normal 3 2 2 3 4 5" xfId="13369" xr:uid="{00000000-0005-0000-0000-0000F2340000}"/>
    <cellStyle name="Normal 3 2 2 3 4 6" xfId="13370" xr:uid="{00000000-0005-0000-0000-0000F3340000}"/>
    <cellStyle name="Normal 3 2 2 3 5" xfId="13371" xr:uid="{00000000-0005-0000-0000-0000F4340000}"/>
    <cellStyle name="Normal 3 2 2 3 6" xfId="13372" xr:uid="{00000000-0005-0000-0000-0000F5340000}"/>
    <cellStyle name="Normal 3 2 2 3 6 2" xfId="13373" xr:uid="{00000000-0005-0000-0000-0000F6340000}"/>
    <cellStyle name="Normal 3 2 2 3 6 2 2" xfId="13374" xr:uid="{00000000-0005-0000-0000-0000F7340000}"/>
    <cellStyle name="Normal 3 2 2 3 6 2 3" xfId="13375" xr:uid="{00000000-0005-0000-0000-0000F8340000}"/>
    <cellStyle name="Normal 3 2 2 3 6 2 4" xfId="13376" xr:uid="{00000000-0005-0000-0000-0000F9340000}"/>
    <cellStyle name="Normal 3 2 2 3 6 3" xfId="13377" xr:uid="{00000000-0005-0000-0000-0000FA340000}"/>
    <cellStyle name="Normal 3 2 2 3 6 4" xfId="13378" xr:uid="{00000000-0005-0000-0000-0000FB340000}"/>
    <cellStyle name="Normal 3 2 2 3 6 5" xfId="13379" xr:uid="{00000000-0005-0000-0000-0000FC340000}"/>
    <cellStyle name="Normal 3 2 2 3 7" xfId="13380" xr:uid="{00000000-0005-0000-0000-0000FD340000}"/>
    <cellStyle name="Normal 3 2 2 3 8" xfId="13381" xr:uid="{00000000-0005-0000-0000-0000FE340000}"/>
    <cellStyle name="Normal 3 2 2 3 8 2" xfId="13382" xr:uid="{00000000-0005-0000-0000-0000FF340000}"/>
    <cellStyle name="Normal 3 2 2 3 8 3" xfId="13383" xr:uid="{00000000-0005-0000-0000-000000350000}"/>
    <cellStyle name="Normal 3 2 2 3 8 4" xfId="13384" xr:uid="{00000000-0005-0000-0000-000001350000}"/>
    <cellStyle name="Normal 3 2 2 3 9" xfId="13385" xr:uid="{00000000-0005-0000-0000-000002350000}"/>
    <cellStyle name="Normal 3 2 2 4" xfId="13386" xr:uid="{00000000-0005-0000-0000-000003350000}"/>
    <cellStyle name="Normal 3 2 2 4 10" xfId="13387" xr:uid="{00000000-0005-0000-0000-000004350000}"/>
    <cellStyle name="Normal 3 2 2 4 2" xfId="13388" xr:uid="{00000000-0005-0000-0000-000005350000}"/>
    <cellStyle name="Normal 3 2 2 4 2 2" xfId="13389" xr:uid="{00000000-0005-0000-0000-000006350000}"/>
    <cellStyle name="Normal 3 2 2 4 2 2 2" xfId="13390" xr:uid="{00000000-0005-0000-0000-000007350000}"/>
    <cellStyle name="Normal 3 2 2 4 2 2 2 2" xfId="13391" xr:uid="{00000000-0005-0000-0000-000008350000}"/>
    <cellStyle name="Normal 3 2 2 4 2 2 2 2 2" xfId="13392" xr:uid="{00000000-0005-0000-0000-000009350000}"/>
    <cellStyle name="Normal 3 2 2 4 2 2 2 2 3" xfId="13393" xr:uid="{00000000-0005-0000-0000-00000A350000}"/>
    <cellStyle name="Normal 3 2 2 4 2 2 2 2 4" xfId="13394" xr:uid="{00000000-0005-0000-0000-00000B350000}"/>
    <cellStyle name="Normal 3 2 2 4 2 2 2 3" xfId="13395" xr:uid="{00000000-0005-0000-0000-00000C350000}"/>
    <cellStyle name="Normal 3 2 2 4 2 2 2 4" xfId="13396" xr:uid="{00000000-0005-0000-0000-00000D350000}"/>
    <cellStyle name="Normal 3 2 2 4 2 2 2 5" xfId="13397" xr:uid="{00000000-0005-0000-0000-00000E350000}"/>
    <cellStyle name="Normal 3 2 2 4 2 2 3" xfId="13398" xr:uid="{00000000-0005-0000-0000-00000F350000}"/>
    <cellStyle name="Normal 3 2 2 4 2 2 3 2" xfId="13399" xr:uid="{00000000-0005-0000-0000-000010350000}"/>
    <cellStyle name="Normal 3 2 2 4 2 2 3 3" xfId="13400" xr:uid="{00000000-0005-0000-0000-000011350000}"/>
    <cellStyle name="Normal 3 2 2 4 2 2 3 4" xfId="13401" xr:uid="{00000000-0005-0000-0000-000012350000}"/>
    <cellStyle name="Normal 3 2 2 4 2 2 4" xfId="13402" xr:uid="{00000000-0005-0000-0000-000013350000}"/>
    <cellStyle name="Normal 3 2 2 4 2 2 5" xfId="13403" xr:uid="{00000000-0005-0000-0000-000014350000}"/>
    <cellStyle name="Normal 3 2 2 4 2 2 6" xfId="13404" xr:uid="{00000000-0005-0000-0000-000015350000}"/>
    <cellStyle name="Normal 3 2 2 4 2 3" xfId="13405" xr:uid="{00000000-0005-0000-0000-000016350000}"/>
    <cellStyle name="Normal 3 2 2 4 2 3 2" xfId="13406" xr:uid="{00000000-0005-0000-0000-000017350000}"/>
    <cellStyle name="Normal 3 2 2 4 2 3 2 2" xfId="13407" xr:uid="{00000000-0005-0000-0000-000018350000}"/>
    <cellStyle name="Normal 3 2 2 4 2 3 2 2 2" xfId="13408" xr:uid="{00000000-0005-0000-0000-000019350000}"/>
    <cellStyle name="Normal 3 2 2 4 2 3 2 2 3" xfId="13409" xr:uid="{00000000-0005-0000-0000-00001A350000}"/>
    <cellStyle name="Normal 3 2 2 4 2 3 2 2 4" xfId="13410" xr:uid="{00000000-0005-0000-0000-00001B350000}"/>
    <cellStyle name="Normal 3 2 2 4 2 3 2 3" xfId="13411" xr:uid="{00000000-0005-0000-0000-00001C350000}"/>
    <cellStyle name="Normal 3 2 2 4 2 3 2 4" xfId="13412" xr:uid="{00000000-0005-0000-0000-00001D350000}"/>
    <cellStyle name="Normal 3 2 2 4 2 3 2 5" xfId="13413" xr:uid="{00000000-0005-0000-0000-00001E350000}"/>
    <cellStyle name="Normal 3 2 2 4 2 3 3" xfId="13414" xr:uid="{00000000-0005-0000-0000-00001F350000}"/>
    <cellStyle name="Normal 3 2 2 4 2 3 3 2" xfId="13415" xr:uid="{00000000-0005-0000-0000-000020350000}"/>
    <cellStyle name="Normal 3 2 2 4 2 3 3 3" xfId="13416" xr:uid="{00000000-0005-0000-0000-000021350000}"/>
    <cellStyle name="Normal 3 2 2 4 2 3 3 4" xfId="13417" xr:uid="{00000000-0005-0000-0000-000022350000}"/>
    <cellStyle name="Normal 3 2 2 4 2 3 4" xfId="13418" xr:uid="{00000000-0005-0000-0000-000023350000}"/>
    <cellStyle name="Normal 3 2 2 4 2 3 5" xfId="13419" xr:uid="{00000000-0005-0000-0000-000024350000}"/>
    <cellStyle name="Normal 3 2 2 4 2 3 6" xfId="13420" xr:uid="{00000000-0005-0000-0000-000025350000}"/>
    <cellStyle name="Normal 3 2 2 4 2 4" xfId="13421" xr:uid="{00000000-0005-0000-0000-000026350000}"/>
    <cellStyle name="Normal 3 2 2 4 2 4 2" xfId="13422" xr:uid="{00000000-0005-0000-0000-000027350000}"/>
    <cellStyle name="Normal 3 2 2 4 2 4 2 2" xfId="13423" xr:uid="{00000000-0005-0000-0000-000028350000}"/>
    <cellStyle name="Normal 3 2 2 4 2 4 2 3" xfId="13424" xr:uid="{00000000-0005-0000-0000-000029350000}"/>
    <cellStyle name="Normal 3 2 2 4 2 4 2 4" xfId="13425" xr:uid="{00000000-0005-0000-0000-00002A350000}"/>
    <cellStyle name="Normal 3 2 2 4 2 4 3" xfId="13426" xr:uid="{00000000-0005-0000-0000-00002B350000}"/>
    <cellStyle name="Normal 3 2 2 4 2 4 4" xfId="13427" xr:uid="{00000000-0005-0000-0000-00002C350000}"/>
    <cellStyle name="Normal 3 2 2 4 2 4 5" xfId="13428" xr:uid="{00000000-0005-0000-0000-00002D350000}"/>
    <cellStyle name="Normal 3 2 2 4 2 5" xfId="13429" xr:uid="{00000000-0005-0000-0000-00002E350000}"/>
    <cellStyle name="Normal 3 2 2 4 2 5 2" xfId="13430" xr:uid="{00000000-0005-0000-0000-00002F350000}"/>
    <cellStyle name="Normal 3 2 2 4 2 5 3" xfId="13431" xr:uid="{00000000-0005-0000-0000-000030350000}"/>
    <cellStyle name="Normal 3 2 2 4 2 5 4" xfId="13432" xr:uid="{00000000-0005-0000-0000-000031350000}"/>
    <cellStyle name="Normal 3 2 2 4 2 6" xfId="13433" xr:uid="{00000000-0005-0000-0000-000032350000}"/>
    <cellStyle name="Normal 3 2 2 4 2 7" xfId="13434" xr:uid="{00000000-0005-0000-0000-000033350000}"/>
    <cellStyle name="Normal 3 2 2 4 2 8" xfId="13435" xr:uid="{00000000-0005-0000-0000-000034350000}"/>
    <cellStyle name="Normal 3 2 2 4 3" xfId="13436" xr:uid="{00000000-0005-0000-0000-000035350000}"/>
    <cellStyle name="Normal 3 2 2 4 3 2" xfId="13437" xr:uid="{00000000-0005-0000-0000-000036350000}"/>
    <cellStyle name="Normal 3 2 2 4 3 2 2" xfId="13438" xr:uid="{00000000-0005-0000-0000-000037350000}"/>
    <cellStyle name="Normal 3 2 2 4 3 2 2 2" xfId="13439" xr:uid="{00000000-0005-0000-0000-000038350000}"/>
    <cellStyle name="Normal 3 2 2 4 3 2 2 3" xfId="13440" xr:uid="{00000000-0005-0000-0000-000039350000}"/>
    <cellStyle name="Normal 3 2 2 4 3 2 2 4" xfId="13441" xr:uid="{00000000-0005-0000-0000-00003A350000}"/>
    <cellStyle name="Normal 3 2 2 4 3 2 3" xfId="13442" xr:uid="{00000000-0005-0000-0000-00003B350000}"/>
    <cellStyle name="Normal 3 2 2 4 3 2 4" xfId="13443" xr:uid="{00000000-0005-0000-0000-00003C350000}"/>
    <cellStyle name="Normal 3 2 2 4 3 2 5" xfId="13444" xr:uid="{00000000-0005-0000-0000-00003D350000}"/>
    <cellStyle name="Normal 3 2 2 4 3 3" xfId="13445" xr:uid="{00000000-0005-0000-0000-00003E350000}"/>
    <cellStyle name="Normal 3 2 2 4 3 3 2" xfId="13446" xr:uid="{00000000-0005-0000-0000-00003F350000}"/>
    <cellStyle name="Normal 3 2 2 4 3 3 3" xfId="13447" xr:uid="{00000000-0005-0000-0000-000040350000}"/>
    <cellStyle name="Normal 3 2 2 4 3 3 4" xfId="13448" xr:uid="{00000000-0005-0000-0000-000041350000}"/>
    <cellStyle name="Normal 3 2 2 4 3 4" xfId="13449" xr:uid="{00000000-0005-0000-0000-000042350000}"/>
    <cellStyle name="Normal 3 2 2 4 3 5" xfId="13450" xr:uid="{00000000-0005-0000-0000-000043350000}"/>
    <cellStyle name="Normal 3 2 2 4 3 6" xfId="13451" xr:uid="{00000000-0005-0000-0000-000044350000}"/>
    <cellStyle name="Normal 3 2 2 4 4" xfId="13452" xr:uid="{00000000-0005-0000-0000-000045350000}"/>
    <cellStyle name="Normal 3 2 2 4 4 2" xfId="13453" xr:uid="{00000000-0005-0000-0000-000046350000}"/>
    <cellStyle name="Normal 3 2 2 4 4 2 2" xfId="13454" xr:uid="{00000000-0005-0000-0000-000047350000}"/>
    <cellStyle name="Normal 3 2 2 4 4 2 2 2" xfId="13455" xr:uid="{00000000-0005-0000-0000-000048350000}"/>
    <cellStyle name="Normal 3 2 2 4 4 2 2 3" xfId="13456" xr:uid="{00000000-0005-0000-0000-000049350000}"/>
    <cellStyle name="Normal 3 2 2 4 4 2 2 4" xfId="13457" xr:uid="{00000000-0005-0000-0000-00004A350000}"/>
    <cellStyle name="Normal 3 2 2 4 4 2 3" xfId="13458" xr:uid="{00000000-0005-0000-0000-00004B350000}"/>
    <cellStyle name="Normal 3 2 2 4 4 2 4" xfId="13459" xr:uid="{00000000-0005-0000-0000-00004C350000}"/>
    <cellStyle name="Normal 3 2 2 4 4 2 5" xfId="13460" xr:uid="{00000000-0005-0000-0000-00004D350000}"/>
    <cellStyle name="Normal 3 2 2 4 4 3" xfId="13461" xr:uid="{00000000-0005-0000-0000-00004E350000}"/>
    <cellStyle name="Normal 3 2 2 4 4 3 2" xfId="13462" xr:uid="{00000000-0005-0000-0000-00004F350000}"/>
    <cellStyle name="Normal 3 2 2 4 4 3 3" xfId="13463" xr:uid="{00000000-0005-0000-0000-000050350000}"/>
    <cellStyle name="Normal 3 2 2 4 4 3 4" xfId="13464" xr:uid="{00000000-0005-0000-0000-000051350000}"/>
    <cellStyle name="Normal 3 2 2 4 4 4" xfId="13465" xr:uid="{00000000-0005-0000-0000-000052350000}"/>
    <cellStyle name="Normal 3 2 2 4 4 5" xfId="13466" xr:uid="{00000000-0005-0000-0000-000053350000}"/>
    <cellStyle name="Normal 3 2 2 4 4 6" xfId="13467" xr:uid="{00000000-0005-0000-0000-000054350000}"/>
    <cellStyle name="Normal 3 2 2 4 5" xfId="13468" xr:uid="{00000000-0005-0000-0000-000055350000}"/>
    <cellStyle name="Normal 3 2 2 4 6" xfId="13469" xr:uid="{00000000-0005-0000-0000-000056350000}"/>
    <cellStyle name="Normal 3 2 2 4 6 2" xfId="13470" xr:uid="{00000000-0005-0000-0000-000057350000}"/>
    <cellStyle name="Normal 3 2 2 4 6 2 2" xfId="13471" xr:uid="{00000000-0005-0000-0000-000058350000}"/>
    <cellStyle name="Normal 3 2 2 4 6 2 3" xfId="13472" xr:uid="{00000000-0005-0000-0000-000059350000}"/>
    <cellStyle name="Normal 3 2 2 4 6 2 4" xfId="13473" xr:uid="{00000000-0005-0000-0000-00005A350000}"/>
    <cellStyle name="Normal 3 2 2 4 6 3" xfId="13474" xr:uid="{00000000-0005-0000-0000-00005B350000}"/>
    <cellStyle name="Normal 3 2 2 4 6 4" xfId="13475" xr:uid="{00000000-0005-0000-0000-00005C350000}"/>
    <cellStyle name="Normal 3 2 2 4 6 5" xfId="13476" xr:uid="{00000000-0005-0000-0000-00005D350000}"/>
    <cellStyle name="Normal 3 2 2 4 7" xfId="13477" xr:uid="{00000000-0005-0000-0000-00005E350000}"/>
    <cellStyle name="Normal 3 2 2 4 7 2" xfId="13478" xr:uid="{00000000-0005-0000-0000-00005F350000}"/>
    <cellStyle name="Normal 3 2 2 4 7 3" xfId="13479" xr:uid="{00000000-0005-0000-0000-000060350000}"/>
    <cellStyle name="Normal 3 2 2 4 7 4" xfId="13480" xr:uid="{00000000-0005-0000-0000-000061350000}"/>
    <cellStyle name="Normal 3 2 2 4 8" xfId="13481" xr:uid="{00000000-0005-0000-0000-000062350000}"/>
    <cellStyle name="Normal 3 2 2 4 9" xfId="13482" xr:uid="{00000000-0005-0000-0000-000063350000}"/>
    <cellStyle name="Normal 3 2 2 5" xfId="13483" xr:uid="{00000000-0005-0000-0000-000064350000}"/>
    <cellStyle name="Normal 3 2 2 5 10" xfId="13484" xr:uid="{00000000-0005-0000-0000-000065350000}"/>
    <cellStyle name="Normal 3 2 2 5 11" xfId="13485" xr:uid="{00000000-0005-0000-0000-000066350000}"/>
    <cellStyle name="Normal 3 2 2 5 2" xfId="13486" xr:uid="{00000000-0005-0000-0000-000067350000}"/>
    <cellStyle name="Normal 3 2 2 5 2 2" xfId="13487" xr:uid="{00000000-0005-0000-0000-000068350000}"/>
    <cellStyle name="Normal 3 2 2 5 2 2 2" xfId="13488" xr:uid="{00000000-0005-0000-0000-000069350000}"/>
    <cellStyle name="Normal 3 2 2 5 2 2 2 2" xfId="13489" xr:uid="{00000000-0005-0000-0000-00006A350000}"/>
    <cellStyle name="Normal 3 2 2 5 2 2 2 2 2" xfId="13490" xr:uid="{00000000-0005-0000-0000-00006B350000}"/>
    <cellStyle name="Normal 3 2 2 5 2 2 2 2 3" xfId="13491" xr:uid="{00000000-0005-0000-0000-00006C350000}"/>
    <cellStyle name="Normal 3 2 2 5 2 2 2 2 4" xfId="13492" xr:uid="{00000000-0005-0000-0000-00006D350000}"/>
    <cellStyle name="Normal 3 2 2 5 2 2 2 3" xfId="13493" xr:uid="{00000000-0005-0000-0000-00006E350000}"/>
    <cellStyle name="Normal 3 2 2 5 2 2 2 4" xfId="13494" xr:uid="{00000000-0005-0000-0000-00006F350000}"/>
    <cellStyle name="Normal 3 2 2 5 2 2 2 5" xfId="13495" xr:uid="{00000000-0005-0000-0000-000070350000}"/>
    <cellStyle name="Normal 3 2 2 5 2 2 3" xfId="13496" xr:uid="{00000000-0005-0000-0000-000071350000}"/>
    <cellStyle name="Normal 3 2 2 5 2 2 3 2" xfId="13497" xr:uid="{00000000-0005-0000-0000-000072350000}"/>
    <cellStyle name="Normal 3 2 2 5 2 2 3 3" xfId="13498" xr:uid="{00000000-0005-0000-0000-000073350000}"/>
    <cellStyle name="Normal 3 2 2 5 2 2 3 4" xfId="13499" xr:uid="{00000000-0005-0000-0000-000074350000}"/>
    <cellStyle name="Normal 3 2 2 5 2 2 4" xfId="13500" xr:uid="{00000000-0005-0000-0000-000075350000}"/>
    <cellStyle name="Normal 3 2 2 5 2 2 5" xfId="13501" xr:uid="{00000000-0005-0000-0000-000076350000}"/>
    <cellStyle name="Normal 3 2 2 5 2 2 6" xfId="13502" xr:uid="{00000000-0005-0000-0000-000077350000}"/>
    <cellStyle name="Normal 3 2 2 5 2 3" xfId="13503" xr:uid="{00000000-0005-0000-0000-000078350000}"/>
    <cellStyle name="Normal 3 2 2 5 2 3 2" xfId="13504" xr:uid="{00000000-0005-0000-0000-000079350000}"/>
    <cellStyle name="Normal 3 2 2 5 2 3 2 2" xfId="13505" xr:uid="{00000000-0005-0000-0000-00007A350000}"/>
    <cellStyle name="Normal 3 2 2 5 2 3 2 2 2" xfId="13506" xr:uid="{00000000-0005-0000-0000-00007B350000}"/>
    <cellStyle name="Normal 3 2 2 5 2 3 2 2 3" xfId="13507" xr:uid="{00000000-0005-0000-0000-00007C350000}"/>
    <cellStyle name="Normal 3 2 2 5 2 3 2 2 4" xfId="13508" xr:uid="{00000000-0005-0000-0000-00007D350000}"/>
    <cellStyle name="Normal 3 2 2 5 2 3 2 3" xfId="13509" xr:uid="{00000000-0005-0000-0000-00007E350000}"/>
    <cellStyle name="Normal 3 2 2 5 2 3 2 4" xfId="13510" xr:uid="{00000000-0005-0000-0000-00007F350000}"/>
    <cellStyle name="Normal 3 2 2 5 2 3 2 5" xfId="13511" xr:uid="{00000000-0005-0000-0000-000080350000}"/>
    <cellStyle name="Normal 3 2 2 5 2 3 3" xfId="13512" xr:uid="{00000000-0005-0000-0000-000081350000}"/>
    <cellStyle name="Normal 3 2 2 5 2 3 3 2" xfId="13513" xr:uid="{00000000-0005-0000-0000-000082350000}"/>
    <cellStyle name="Normal 3 2 2 5 2 3 3 3" xfId="13514" xr:uid="{00000000-0005-0000-0000-000083350000}"/>
    <cellStyle name="Normal 3 2 2 5 2 3 3 4" xfId="13515" xr:uid="{00000000-0005-0000-0000-000084350000}"/>
    <cellStyle name="Normal 3 2 2 5 2 3 4" xfId="13516" xr:uid="{00000000-0005-0000-0000-000085350000}"/>
    <cellStyle name="Normal 3 2 2 5 2 3 5" xfId="13517" xr:uid="{00000000-0005-0000-0000-000086350000}"/>
    <cellStyle name="Normal 3 2 2 5 2 3 6" xfId="13518" xr:uid="{00000000-0005-0000-0000-000087350000}"/>
    <cellStyle name="Normal 3 2 2 5 2 4" xfId="13519" xr:uid="{00000000-0005-0000-0000-000088350000}"/>
    <cellStyle name="Normal 3 2 2 5 2 4 2" xfId="13520" xr:uid="{00000000-0005-0000-0000-000089350000}"/>
    <cellStyle name="Normal 3 2 2 5 2 4 2 2" xfId="13521" xr:uid="{00000000-0005-0000-0000-00008A350000}"/>
    <cellStyle name="Normal 3 2 2 5 2 4 2 3" xfId="13522" xr:uid="{00000000-0005-0000-0000-00008B350000}"/>
    <cellStyle name="Normal 3 2 2 5 2 4 2 4" xfId="13523" xr:uid="{00000000-0005-0000-0000-00008C350000}"/>
    <cellStyle name="Normal 3 2 2 5 2 4 3" xfId="13524" xr:uid="{00000000-0005-0000-0000-00008D350000}"/>
    <cellStyle name="Normal 3 2 2 5 2 4 4" xfId="13525" xr:uid="{00000000-0005-0000-0000-00008E350000}"/>
    <cellStyle name="Normal 3 2 2 5 2 4 5" xfId="13526" xr:uid="{00000000-0005-0000-0000-00008F350000}"/>
    <cellStyle name="Normal 3 2 2 5 2 5" xfId="13527" xr:uid="{00000000-0005-0000-0000-000090350000}"/>
    <cellStyle name="Normal 3 2 2 5 2 5 2" xfId="13528" xr:uid="{00000000-0005-0000-0000-000091350000}"/>
    <cellStyle name="Normal 3 2 2 5 2 5 3" xfId="13529" xr:uid="{00000000-0005-0000-0000-000092350000}"/>
    <cellStyle name="Normal 3 2 2 5 2 5 4" xfId="13530" xr:uid="{00000000-0005-0000-0000-000093350000}"/>
    <cellStyle name="Normal 3 2 2 5 2 6" xfId="13531" xr:uid="{00000000-0005-0000-0000-000094350000}"/>
    <cellStyle name="Normal 3 2 2 5 2 7" xfId="13532" xr:uid="{00000000-0005-0000-0000-000095350000}"/>
    <cellStyle name="Normal 3 2 2 5 2 8" xfId="13533" xr:uid="{00000000-0005-0000-0000-000096350000}"/>
    <cellStyle name="Normal 3 2 2 5 3" xfId="13534" xr:uid="{00000000-0005-0000-0000-000097350000}"/>
    <cellStyle name="Normal 3 2 2 5 3 2" xfId="13535" xr:uid="{00000000-0005-0000-0000-000098350000}"/>
    <cellStyle name="Normal 3 2 2 5 3 2 2" xfId="13536" xr:uid="{00000000-0005-0000-0000-000099350000}"/>
    <cellStyle name="Normal 3 2 2 5 3 2 2 2" xfId="13537" xr:uid="{00000000-0005-0000-0000-00009A350000}"/>
    <cellStyle name="Normal 3 2 2 5 3 2 2 3" xfId="13538" xr:uid="{00000000-0005-0000-0000-00009B350000}"/>
    <cellStyle name="Normal 3 2 2 5 3 2 2 4" xfId="13539" xr:uid="{00000000-0005-0000-0000-00009C350000}"/>
    <cellStyle name="Normal 3 2 2 5 3 2 3" xfId="13540" xr:uid="{00000000-0005-0000-0000-00009D350000}"/>
    <cellStyle name="Normal 3 2 2 5 3 2 4" xfId="13541" xr:uid="{00000000-0005-0000-0000-00009E350000}"/>
    <cellStyle name="Normal 3 2 2 5 3 2 5" xfId="13542" xr:uid="{00000000-0005-0000-0000-00009F350000}"/>
    <cellStyle name="Normal 3 2 2 5 3 3" xfId="13543" xr:uid="{00000000-0005-0000-0000-0000A0350000}"/>
    <cellStyle name="Normal 3 2 2 5 3 3 2" xfId="13544" xr:uid="{00000000-0005-0000-0000-0000A1350000}"/>
    <cellStyle name="Normal 3 2 2 5 3 3 3" xfId="13545" xr:uid="{00000000-0005-0000-0000-0000A2350000}"/>
    <cellStyle name="Normal 3 2 2 5 3 3 4" xfId="13546" xr:uid="{00000000-0005-0000-0000-0000A3350000}"/>
    <cellStyle name="Normal 3 2 2 5 3 4" xfId="13547" xr:uid="{00000000-0005-0000-0000-0000A4350000}"/>
    <cellStyle name="Normal 3 2 2 5 3 5" xfId="13548" xr:uid="{00000000-0005-0000-0000-0000A5350000}"/>
    <cellStyle name="Normal 3 2 2 5 3 6" xfId="13549" xr:uid="{00000000-0005-0000-0000-0000A6350000}"/>
    <cellStyle name="Normal 3 2 2 5 4" xfId="13550" xr:uid="{00000000-0005-0000-0000-0000A7350000}"/>
    <cellStyle name="Normal 3 2 2 5 4 2" xfId="13551" xr:uid="{00000000-0005-0000-0000-0000A8350000}"/>
    <cellStyle name="Normal 3 2 2 5 4 2 2" xfId="13552" xr:uid="{00000000-0005-0000-0000-0000A9350000}"/>
    <cellStyle name="Normal 3 2 2 5 4 2 2 2" xfId="13553" xr:uid="{00000000-0005-0000-0000-0000AA350000}"/>
    <cellStyle name="Normal 3 2 2 5 4 2 2 3" xfId="13554" xr:uid="{00000000-0005-0000-0000-0000AB350000}"/>
    <cellStyle name="Normal 3 2 2 5 4 2 2 4" xfId="13555" xr:uid="{00000000-0005-0000-0000-0000AC350000}"/>
    <cellStyle name="Normal 3 2 2 5 4 2 3" xfId="13556" xr:uid="{00000000-0005-0000-0000-0000AD350000}"/>
    <cellStyle name="Normal 3 2 2 5 4 2 4" xfId="13557" xr:uid="{00000000-0005-0000-0000-0000AE350000}"/>
    <cellStyle name="Normal 3 2 2 5 4 2 5" xfId="13558" xr:uid="{00000000-0005-0000-0000-0000AF350000}"/>
    <cellStyle name="Normal 3 2 2 5 4 3" xfId="13559" xr:uid="{00000000-0005-0000-0000-0000B0350000}"/>
    <cellStyle name="Normal 3 2 2 5 4 3 2" xfId="13560" xr:uid="{00000000-0005-0000-0000-0000B1350000}"/>
    <cellStyle name="Normal 3 2 2 5 4 3 3" xfId="13561" xr:uid="{00000000-0005-0000-0000-0000B2350000}"/>
    <cellStyle name="Normal 3 2 2 5 4 3 4" xfId="13562" xr:uid="{00000000-0005-0000-0000-0000B3350000}"/>
    <cellStyle name="Normal 3 2 2 5 4 4" xfId="13563" xr:uid="{00000000-0005-0000-0000-0000B4350000}"/>
    <cellStyle name="Normal 3 2 2 5 4 5" xfId="13564" xr:uid="{00000000-0005-0000-0000-0000B5350000}"/>
    <cellStyle name="Normal 3 2 2 5 4 6" xfId="13565" xr:uid="{00000000-0005-0000-0000-0000B6350000}"/>
    <cellStyle name="Normal 3 2 2 5 5" xfId="13566" xr:uid="{00000000-0005-0000-0000-0000B7350000}"/>
    <cellStyle name="Normal 3 2 2 5 6" xfId="13567" xr:uid="{00000000-0005-0000-0000-0000B8350000}"/>
    <cellStyle name="Normal 3 2 2 5 6 2" xfId="13568" xr:uid="{00000000-0005-0000-0000-0000B9350000}"/>
    <cellStyle name="Normal 3 2 2 5 6 2 2" xfId="13569" xr:uid="{00000000-0005-0000-0000-0000BA350000}"/>
    <cellStyle name="Normal 3 2 2 5 6 2 3" xfId="13570" xr:uid="{00000000-0005-0000-0000-0000BB350000}"/>
    <cellStyle name="Normal 3 2 2 5 6 2 4" xfId="13571" xr:uid="{00000000-0005-0000-0000-0000BC350000}"/>
    <cellStyle name="Normal 3 2 2 5 6 3" xfId="13572" xr:uid="{00000000-0005-0000-0000-0000BD350000}"/>
    <cellStyle name="Normal 3 2 2 5 6 4" xfId="13573" xr:uid="{00000000-0005-0000-0000-0000BE350000}"/>
    <cellStyle name="Normal 3 2 2 5 6 5" xfId="13574" xr:uid="{00000000-0005-0000-0000-0000BF350000}"/>
    <cellStyle name="Normal 3 2 2 5 7" xfId="13575" xr:uid="{00000000-0005-0000-0000-0000C0350000}"/>
    <cellStyle name="Normal 3 2 2 5 8" xfId="13576" xr:uid="{00000000-0005-0000-0000-0000C1350000}"/>
    <cellStyle name="Normal 3 2 2 5 8 2" xfId="13577" xr:uid="{00000000-0005-0000-0000-0000C2350000}"/>
    <cellStyle name="Normal 3 2 2 5 8 3" xfId="13578" xr:uid="{00000000-0005-0000-0000-0000C3350000}"/>
    <cellStyle name="Normal 3 2 2 5 8 4" xfId="13579" xr:uid="{00000000-0005-0000-0000-0000C4350000}"/>
    <cellStyle name="Normal 3 2 2 5 9" xfId="13580" xr:uid="{00000000-0005-0000-0000-0000C5350000}"/>
    <cellStyle name="Normal 3 2 2 6" xfId="13581" xr:uid="{00000000-0005-0000-0000-0000C6350000}"/>
    <cellStyle name="Normal 3 2 2 6 2" xfId="13582" xr:uid="{00000000-0005-0000-0000-0000C7350000}"/>
    <cellStyle name="Normal 3 2 2 6 2 2" xfId="13583" xr:uid="{00000000-0005-0000-0000-0000C8350000}"/>
    <cellStyle name="Normal 3 2 2 6 2 2 2" xfId="13584" xr:uid="{00000000-0005-0000-0000-0000C9350000}"/>
    <cellStyle name="Normal 3 2 2 6 2 2 2 2" xfId="13585" xr:uid="{00000000-0005-0000-0000-0000CA350000}"/>
    <cellStyle name="Normal 3 2 2 6 2 2 2 3" xfId="13586" xr:uid="{00000000-0005-0000-0000-0000CB350000}"/>
    <cellStyle name="Normal 3 2 2 6 2 2 2 4" xfId="13587" xr:uid="{00000000-0005-0000-0000-0000CC350000}"/>
    <cellStyle name="Normal 3 2 2 6 2 2 3" xfId="13588" xr:uid="{00000000-0005-0000-0000-0000CD350000}"/>
    <cellStyle name="Normal 3 2 2 6 2 2 4" xfId="13589" xr:uid="{00000000-0005-0000-0000-0000CE350000}"/>
    <cellStyle name="Normal 3 2 2 6 2 2 5" xfId="13590" xr:uid="{00000000-0005-0000-0000-0000CF350000}"/>
    <cellStyle name="Normal 3 2 2 6 2 3" xfId="13591" xr:uid="{00000000-0005-0000-0000-0000D0350000}"/>
    <cellStyle name="Normal 3 2 2 6 2 3 2" xfId="13592" xr:uid="{00000000-0005-0000-0000-0000D1350000}"/>
    <cellStyle name="Normal 3 2 2 6 2 3 3" xfId="13593" xr:uid="{00000000-0005-0000-0000-0000D2350000}"/>
    <cellStyle name="Normal 3 2 2 6 2 3 4" xfId="13594" xr:uid="{00000000-0005-0000-0000-0000D3350000}"/>
    <cellStyle name="Normal 3 2 2 6 2 4" xfId="13595" xr:uid="{00000000-0005-0000-0000-0000D4350000}"/>
    <cellStyle name="Normal 3 2 2 6 2 5" xfId="13596" xr:uid="{00000000-0005-0000-0000-0000D5350000}"/>
    <cellStyle name="Normal 3 2 2 6 2 6" xfId="13597" xr:uid="{00000000-0005-0000-0000-0000D6350000}"/>
    <cellStyle name="Normal 3 2 2 6 3" xfId="13598" xr:uid="{00000000-0005-0000-0000-0000D7350000}"/>
    <cellStyle name="Normal 3 2 2 6 3 2" xfId="13599" xr:uid="{00000000-0005-0000-0000-0000D8350000}"/>
    <cellStyle name="Normal 3 2 2 6 3 2 2" xfId="13600" xr:uid="{00000000-0005-0000-0000-0000D9350000}"/>
    <cellStyle name="Normal 3 2 2 6 3 2 2 2" xfId="13601" xr:uid="{00000000-0005-0000-0000-0000DA350000}"/>
    <cellStyle name="Normal 3 2 2 6 3 2 2 3" xfId="13602" xr:uid="{00000000-0005-0000-0000-0000DB350000}"/>
    <cellStyle name="Normal 3 2 2 6 3 2 2 4" xfId="13603" xr:uid="{00000000-0005-0000-0000-0000DC350000}"/>
    <cellStyle name="Normal 3 2 2 6 3 2 3" xfId="13604" xr:uid="{00000000-0005-0000-0000-0000DD350000}"/>
    <cellStyle name="Normal 3 2 2 6 3 2 4" xfId="13605" xr:uid="{00000000-0005-0000-0000-0000DE350000}"/>
    <cellStyle name="Normal 3 2 2 6 3 2 5" xfId="13606" xr:uid="{00000000-0005-0000-0000-0000DF350000}"/>
    <cellStyle name="Normal 3 2 2 6 3 3" xfId="13607" xr:uid="{00000000-0005-0000-0000-0000E0350000}"/>
    <cellStyle name="Normal 3 2 2 6 3 3 2" xfId="13608" xr:uid="{00000000-0005-0000-0000-0000E1350000}"/>
    <cellStyle name="Normal 3 2 2 6 3 3 3" xfId="13609" xr:uid="{00000000-0005-0000-0000-0000E2350000}"/>
    <cellStyle name="Normal 3 2 2 6 3 3 4" xfId="13610" xr:uid="{00000000-0005-0000-0000-0000E3350000}"/>
    <cellStyle name="Normal 3 2 2 6 3 4" xfId="13611" xr:uid="{00000000-0005-0000-0000-0000E4350000}"/>
    <cellStyle name="Normal 3 2 2 6 3 5" xfId="13612" xr:uid="{00000000-0005-0000-0000-0000E5350000}"/>
    <cellStyle name="Normal 3 2 2 6 3 6" xfId="13613" xr:uid="{00000000-0005-0000-0000-0000E6350000}"/>
    <cellStyle name="Normal 3 2 2 6 4" xfId="13614" xr:uid="{00000000-0005-0000-0000-0000E7350000}"/>
    <cellStyle name="Normal 3 2 2 6 5" xfId="13615" xr:uid="{00000000-0005-0000-0000-0000E8350000}"/>
    <cellStyle name="Normal 3 2 2 6 5 2" xfId="13616" xr:uid="{00000000-0005-0000-0000-0000E9350000}"/>
    <cellStyle name="Normal 3 2 2 6 5 2 2" xfId="13617" xr:uid="{00000000-0005-0000-0000-0000EA350000}"/>
    <cellStyle name="Normal 3 2 2 6 5 2 3" xfId="13618" xr:uid="{00000000-0005-0000-0000-0000EB350000}"/>
    <cellStyle name="Normal 3 2 2 6 5 2 4" xfId="13619" xr:uid="{00000000-0005-0000-0000-0000EC350000}"/>
    <cellStyle name="Normal 3 2 2 6 5 3" xfId="13620" xr:uid="{00000000-0005-0000-0000-0000ED350000}"/>
    <cellStyle name="Normal 3 2 2 6 5 4" xfId="13621" xr:uid="{00000000-0005-0000-0000-0000EE350000}"/>
    <cellStyle name="Normal 3 2 2 6 5 5" xfId="13622" xr:uid="{00000000-0005-0000-0000-0000EF350000}"/>
    <cellStyle name="Normal 3 2 2 6 6" xfId="13623" xr:uid="{00000000-0005-0000-0000-0000F0350000}"/>
    <cellStyle name="Normal 3 2 2 6 6 2" xfId="13624" xr:uid="{00000000-0005-0000-0000-0000F1350000}"/>
    <cellStyle name="Normal 3 2 2 6 6 3" xfId="13625" xr:uid="{00000000-0005-0000-0000-0000F2350000}"/>
    <cellStyle name="Normal 3 2 2 6 6 4" xfId="13626" xr:uid="{00000000-0005-0000-0000-0000F3350000}"/>
    <cellStyle name="Normal 3 2 2 6 7" xfId="13627" xr:uid="{00000000-0005-0000-0000-0000F4350000}"/>
    <cellStyle name="Normal 3 2 2 6 8" xfId="13628" xr:uid="{00000000-0005-0000-0000-0000F5350000}"/>
    <cellStyle name="Normal 3 2 2 6 9" xfId="13629" xr:uid="{00000000-0005-0000-0000-0000F6350000}"/>
    <cellStyle name="Normal 3 2 2 7" xfId="13630" xr:uid="{00000000-0005-0000-0000-0000F7350000}"/>
    <cellStyle name="Normal 3 2 2 7 2" xfId="13631" xr:uid="{00000000-0005-0000-0000-0000F8350000}"/>
    <cellStyle name="Normal 3 2 2 7 2 2" xfId="13632" xr:uid="{00000000-0005-0000-0000-0000F9350000}"/>
    <cellStyle name="Normal 3 2 2 7 2 2 2" xfId="13633" xr:uid="{00000000-0005-0000-0000-0000FA350000}"/>
    <cellStyle name="Normal 3 2 2 7 2 2 2 2" xfId="13634" xr:uid="{00000000-0005-0000-0000-0000FB350000}"/>
    <cellStyle name="Normal 3 2 2 7 2 2 2 3" xfId="13635" xr:uid="{00000000-0005-0000-0000-0000FC350000}"/>
    <cellStyle name="Normal 3 2 2 7 2 2 2 4" xfId="13636" xr:uid="{00000000-0005-0000-0000-0000FD350000}"/>
    <cellStyle name="Normal 3 2 2 7 2 2 3" xfId="13637" xr:uid="{00000000-0005-0000-0000-0000FE350000}"/>
    <cellStyle name="Normal 3 2 2 7 2 2 4" xfId="13638" xr:uid="{00000000-0005-0000-0000-0000FF350000}"/>
    <cellStyle name="Normal 3 2 2 7 2 2 5" xfId="13639" xr:uid="{00000000-0005-0000-0000-000000360000}"/>
    <cellStyle name="Normal 3 2 2 7 2 3" xfId="13640" xr:uid="{00000000-0005-0000-0000-000001360000}"/>
    <cellStyle name="Normal 3 2 2 7 2 3 2" xfId="13641" xr:uid="{00000000-0005-0000-0000-000002360000}"/>
    <cellStyle name="Normal 3 2 2 7 2 3 3" xfId="13642" xr:uid="{00000000-0005-0000-0000-000003360000}"/>
    <cellStyle name="Normal 3 2 2 7 2 3 4" xfId="13643" xr:uid="{00000000-0005-0000-0000-000004360000}"/>
    <cellStyle name="Normal 3 2 2 7 2 4" xfId="13644" xr:uid="{00000000-0005-0000-0000-000005360000}"/>
    <cellStyle name="Normal 3 2 2 7 2 5" xfId="13645" xr:uid="{00000000-0005-0000-0000-000006360000}"/>
    <cellStyle name="Normal 3 2 2 7 2 6" xfId="13646" xr:uid="{00000000-0005-0000-0000-000007360000}"/>
    <cellStyle name="Normal 3 2 2 7 3" xfId="13647" xr:uid="{00000000-0005-0000-0000-000008360000}"/>
    <cellStyle name="Normal 3 2 2 7 3 2" xfId="13648" xr:uid="{00000000-0005-0000-0000-000009360000}"/>
    <cellStyle name="Normal 3 2 2 7 3 2 2" xfId="13649" xr:uid="{00000000-0005-0000-0000-00000A360000}"/>
    <cellStyle name="Normal 3 2 2 7 3 2 2 2" xfId="13650" xr:uid="{00000000-0005-0000-0000-00000B360000}"/>
    <cellStyle name="Normal 3 2 2 7 3 2 2 3" xfId="13651" xr:uid="{00000000-0005-0000-0000-00000C360000}"/>
    <cellStyle name="Normal 3 2 2 7 3 2 2 4" xfId="13652" xr:uid="{00000000-0005-0000-0000-00000D360000}"/>
    <cellStyle name="Normal 3 2 2 7 3 2 3" xfId="13653" xr:uid="{00000000-0005-0000-0000-00000E360000}"/>
    <cellStyle name="Normal 3 2 2 7 3 2 4" xfId="13654" xr:uid="{00000000-0005-0000-0000-00000F360000}"/>
    <cellStyle name="Normal 3 2 2 7 3 2 5" xfId="13655" xr:uid="{00000000-0005-0000-0000-000010360000}"/>
    <cellStyle name="Normal 3 2 2 7 3 3" xfId="13656" xr:uid="{00000000-0005-0000-0000-000011360000}"/>
    <cellStyle name="Normal 3 2 2 7 3 3 2" xfId="13657" xr:uid="{00000000-0005-0000-0000-000012360000}"/>
    <cellStyle name="Normal 3 2 2 7 3 3 3" xfId="13658" xr:uid="{00000000-0005-0000-0000-000013360000}"/>
    <cellStyle name="Normal 3 2 2 7 3 3 4" xfId="13659" xr:uid="{00000000-0005-0000-0000-000014360000}"/>
    <cellStyle name="Normal 3 2 2 7 3 4" xfId="13660" xr:uid="{00000000-0005-0000-0000-000015360000}"/>
    <cellStyle name="Normal 3 2 2 7 3 5" xfId="13661" xr:uid="{00000000-0005-0000-0000-000016360000}"/>
    <cellStyle name="Normal 3 2 2 7 3 6" xfId="13662" xr:uid="{00000000-0005-0000-0000-000017360000}"/>
    <cellStyle name="Normal 3 2 2 7 4" xfId="13663" xr:uid="{00000000-0005-0000-0000-000018360000}"/>
    <cellStyle name="Normal 3 2 2 7 5" xfId="13664" xr:uid="{00000000-0005-0000-0000-000019360000}"/>
    <cellStyle name="Normal 3 2 2 7 5 2" xfId="13665" xr:uid="{00000000-0005-0000-0000-00001A360000}"/>
    <cellStyle name="Normal 3 2 2 7 5 2 2" xfId="13666" xr:uid="{00000000-0005-0000-0000-00001B360000}"/>
    <cellStyle name="Normal 3 2 2 7 5 2 3" xfId="13667" xr:uid="{00000000-0005-0000-0000-00001C360000}"/>
    <cellStyle name="Normal 3 2 2 7 5 2 4" xfId="13668" xr:uid="{00000000-0005-0000-0000-00001D360000}"/>
    <cellStyle name="Normal 3 2 2 7 5 3" xfId="13669" xr:uid="{00000000-0005-0000-0000-00001E360000}"/>
    <cellStyle name="Normal 3 2 2 7 5 4" xfId="13670" xr:uid="{00000000-0005-0000-0000-00001F360000}"/>
    <cellStyle name="Normal 3 2 2 7 5 5" xfId="13671" xr:uid="{00000000-0005-0000-0000-000020360000}"/>
    <cellStyle name="Normal 3 2 2 7 6" xfId="13672" xr:uid="{00000000-0005-0000-0000-000021360000}"/>
    <cellStyle name="Normal 3 2 2 7 6 2" xfId="13673" xr:uid="{00000000-0005-0000-0000-000022360000}"/>
    <cellStyle name="Normal 3 2 2 7 6 3" xfId="13674" xr:uid="{00000000-0005-0000-0000-000023360000}"/>
    <cellStyle name="Normal 3 2 2 7 6 4" xfId="13675" xr:uid="{00000000-0005-0000-0000-000024360000}"/>
    <cellStyle name="Normal 3 2 2 7 7" xfId="13676" xr:uid="{00000000-0005-0000-0000-000025360000}"/>
    <cellStyle name="Normal 3 2 2 7 8" xfId="13677" xr:uid="{00000000-0005-0000-0000-000026360000}"/>
    <cellStyle name="Normal 3 2 2 7 9" xfId="13678" xr:uid="{00000000-0005-0000-0000-000027360000}"/>
    <cellStyle name="Normal 3 2 2 8" xfId="13679" xr:uid="{00000000-0005-0000-0000-000028360000}"/>
    <cellStyle name="Normal 3 2 2 8 2" xfId="13680" xr:uid="{00000000-0005-0000-0000-000029360000}"/>
    <cellStyle name="Normal 3 2 2 8 2 2" xfId="13681" xr:uid="{00000000-0005-0000-0000-00002A360000}"/>
    <cellStyle name="Normal 3 2 2 8 2 2 2" xfId="13682" xr:uid="{00000000-0005-0000-0000-00002B360000}"/>
    <cellStyle name="Normal 3 2 2 8 2 2 3" xfId="13683" xr:uid="{00000000-0005-0000-0000-00002C360000}"/>
    <cellStyle name="Normal 3 2 2 8 2 2 4" xfId="13684" xr:uid="{00000000-0005-0000-0000-00002D360000}"/>
    <cellStyle name="Normal 3 2 2 8 2 3" xfId="13685" xr:uid="{00000000-0005-0000-0000-00002E360000}"/>
    <cellStyle name="Normal 3 2 2 8 2 4" xfId="13686" xr:uid="{00000000-0005-0000-0000-00002F360000}"/>
    <cellStyle name="Normal 3 2 2 8 2 5" xfId="13687" xr:uid="{00000000-0005-0000-0000-000030360000}"/>
    <cellStyle name="Normal 3 2 2 8 3" xfId="13688" xr:uid="{00000000-0005-0000-0000-000031360000}"/>
    <cellStyle name="Normal 3 2 2 8 3 2" xfId="13689" xr:uid="{00000000-0005-0000-0000-000032360000}"/>
    <cellStyle name="Normal 3 2 2 8 3 3" xfId="13690" xr:uid="{00000000-0005-0000-0000-000033360000}"/>
    <cellStyle name="Normal 3 2 2 8 3 4" xfId="13691" xr:uid="{00000000-0005-0000-0000-000034360000}"/>
    <cellStyle name="Normal 3 2 2 8 4" xfId="13692" xr:uid="{00000000-0005-0000-0000-000035360000}"/>
    <cellStyle name="Normal 3 2 2 8 5" xfId="13693" xr:uid="{00000000-0005-0000-0000-000036360000}"/>
    <cellStyle name="Normal 3 2 2 8 6" xfId="13694" xr:uid="{00000000-0005-0000-0000-000037360000}"/>
    <cellStyle name="Normal 3 2 2 9" xfId="13695" xr:uid="{00000000-0005-0000-0000-000038360000}"/>
    <cellStyle name="Normal 3 2 2 9 2" xfId="13696" xr:uid="{00000000-0005-0000-0000-000039360000}"/>
    <cellStyle name="Normal 3 2 2 9 2 2" xfId="13697" xr:uid="{00000000-0005-0000-0000-00003A360000}"/>
    <cellStyle name="Normal 3 2 2 9 2 2 2" xfId="13698" xr:uid="{00000000-0005-0000-0000-00003B360000}"/>
    <cellStyle name="Normal 3 2 2 9 2 2 3" xfId="13699" xr:uid="{00000000-0005-0000-0000-00003C360000}"/>
    <cellStyle name="Normal 3 2 2 9 2 2 4" xfId="13700" xr:uid="{00000000-0005-0000-0000-00003D360000}"/>
    <cellStyle name="Normal 3 2 2 9 2 3" xfId="13701" xr:uid="{00000000-0005-0000-0000-00003E360000}"/>
    <cellStyle name="Normal 3 2 2 9 2 4" xfId="13702" xr:uid="{00000000-0005-0000-0000-00003F360000}"/>
    <cellStyle name="Normal 3 2 2 9 2 5" xfId="13703" xr:uid="{00000000-0005-0000-0000-000040360000}"/>
    <cellStyle name="Normal 3 2 2 9 3" xfId="13704" xr:uid="{00000000-0005-0000-0000-000041360000}"/>
    <cellStyle name="Normal 3 2 2 9 3 2" xfId="13705" xr:uid="{00000000-0005-0000-0000-000042360000}"/>
    <cellStyle name="Normal 3 2 2 9 3 3" xfId="13706" xr:uid="{00000000-0005-0000-0000-000043360000}"/>
    <cellStyle name="Normal 3 2 2 9 3 4" xfId="13707" xr:uid="{00000000-0005-0000-0000-000044360000}"/>
    <cellStyle name="Normal 3 2 2 9 4" xfId="13708" xr:uid="{00000000-0005-0000-0000-000045360000}"/>
    <cellStyle name="Normal 3 2 2 9 5" xfId="13709" xr:uid="{00000000-0005-0000-0000-000046360000}"/>
    <cellStyle name="Normal 3 2 2 9 6" xfId="13710" xr:uid="{00000000-0005-0000-0000-000047360000}"/>
    <cellStyle name="Normal 3 2 20" xfId="13711" xr:uid="{00000000-0005-0000-0000-000048360000}"/>
    <cellStyle name="Normal 3 2 20 2" xfId="13712" xr:uid="{00000000-0005-0000-0000-000049360000}"/>
    <cellStyle name="Normal 3 2 20 2 2" xfId="13713" xr:uid="{00000000-0005-0000-0000-00004A360000}"/>
    <cellStyle name="Normal 3 2 20 2 2 2" xfId="13714" xr:uid="{00000000-0005-0000-0000-00004B360000}"/>
    <cellStyle name="Normal 3 2 20 2 2 3" xfId="13715" xr:uid="{00000000-0005-0000-0000-00004C360000}"/>
    <cellStyle name="Normal 3 2 20 2 2 4" xfId="13716" xr:uid="{00000000-0005-0000-0000-00004D360000}"/>
    <cellStyle name="Normal 3 2 20 2 3" xfId="13717" xr:uid="{00000000-0005-0000-0000-00004E360000}"/>
    <cellStyle name="Normal 3 2 20 2 4" xfId="13718" xr:uid="{00000000-0005-0000-0000-00004F360000}"/>
    <cellStyle name="Normal 3 2 20 2 5" xfId="13719" xr:uid="{00000000-0005-0000-0000-000050360000}"/>
    <cellStyle name="Normal 3 2 20 3" xfId="13720" xr:uid="{00000000-0005-0000-0000-000051360000}"/>
    <cellStyle name="Normal 3 2 20 4" xfId="13721" xr:uid="{00000000-0005-0000-0000-000052360000}"/>
    <cellStyle name="Normal 3 2 20 4 2" xfId="13722" xr:uid="{00000000-0005-0000-0000-000053360000}"/>
    <cellStyle name="Normal 3 2 20 4 3" xfId="13723" xr:uid="{00000000-0005-0000-0000-000054360000}"/>
    <cellStyle name="Normal 3 2 20 4 4" xfId="13724" xr:uid="{00000000-0005-0000-0000-000055360000}"/>
    <cellStyle name="Normal 3 2 20 5" xfId="13725" xr:uid="{00000000-0005-0000-0000-000056360000}"/>
    <cellStyle name="Normal 3 2 20 6" xfId="13726" xr:uid="{00000000-0005-0000-0000-000057360000}"/>
    <cellStyle name="Normal 3 2 20 7" xfId="13727" xr:uid="{00000000-0005-0000-0000-000058360000}"/>
    <cellStyle name="Normal 3 2 21" xfId="13728" xr:uid="{00000000-0005-0000-0000-000059360000}"/>
    <cellStyle name="Normal 3 2 21 2" xfId="13729" xr:uid="{00000000-0005-0000-0000-00005A360000}"/>
    <cellStyle name="Normal 3 2 21 3" xfId="13730" xr:uid="{00000000-0005-0000-0000-00005B360000}"/>
    <cellStyle name="Normal 3 2 21 3 2" xfId="13731" xr:uid="{00000000-0005-0000-0000-00005C360000}"/>
    <cellStyle name="Normal 3 2 21 3 3" xfId="13732" xr:uid="{00000000-0005-0000-0000-00005D360000}"/>
    <cellStyle name="Normal 3 2 21 3 4" xfId="13733" xr:uid="{00000000-0005-0000-0000-00005E360000}"/>
    <cellStyle name="Normal 3 2 21 4" xfId="13734" xr:uid="{00000000-0005-0000-0000-00005F360000}"/>
    <cellStyle name="Normal 3 2 21 5" xfId="13735" xr:uid="{00000000-0005-0000-0000-000060360000}"/>
    <cellStyle name="Normal 3 2 21 6" xfId="13736" xr:uid="{00000000-0005-0000-0000-000061360000}"/>
    <cellStyle name="Normal 3 2 22" xfId="13737" xr:uid="{00000000-0005-0000-0000-000062360000}"/>
    <cellStyle name="Normal 3 2 22 2" xfId="13738" xr:uid="{00000000-0005-0000-0000-000063360000}"/>
    <cellStyle name="Normal 3 2 22 3" xfId="13739" xr:uid="{00000000-0005-0000-0000-000064360000}"/>
    <cellStyle name="Normal 3 2 22 4" xfId="13740" xr:uid="{00000000-0005-0000-0000-000065360000}"/>
    <cellStyle name="Normal 3 2 23" xfId="13741" xr:uid="{00000000-0005-0000-0000-000066360000}"/>
    <cellStyle name="Normal 3 2 24" xfId="13742" xr:uid="{00000000-0005-0000-0000-000067360000}"/>
    <cellStyle name="Normal 3 2 25" xfId="13743" xr:uid="{00000000-0005-0000-0000-000068360000}"/>
    <cellStyle name="Normal 3 2 3" xfId="13744" xr:uid="{00000000-0005-0000-0000-000069360000}"/>
    <cellStyle name="Normal 3 2 3 10" xfId="13745" xr:uid="{00000000-0005-0000-0000-00006A360000}"/>
    <cellStyle name="Normal 3 2 3 10 2" xfId="13746" xr:uid="{00000000-0005-0000-0000-00006B360000}"/>
    <cellStyle name="Normal 3 2 3 10 2 2" xfId="13747" xr:uid="{00000000-0005-0000-0000-00006C360000}"/>
    <cellStyle name="Normal 3 2 3 10 2 3" xfId="13748" xr:uid="{00000000-0005-0000-0000-00006D360000}"/>
    <cellStyle name="Normal 3 2 3 10 2 4" xfId="13749" xr:uid="{00000000-0005-0000-0000-00006E360000}"/>
    <cellStyle name="Normal 3 2 3 10 3" xfId="13750" xr:uid="{00000000-0005-0000-0000-00006F360000}"/>
    <cellStyle name="Normal 3 2 3 10 4" xfId="13751" xr:uid="{00000000-0005-0000-0000-000070360000}"/>
    <cellStyle name="Normal 3 2 3 10 5" xfId="13752" xr:uid="{00000000-0005-0000-0000-000071360000}"/>
    <cellStyle name="Normal 3 2 3 11" xfId="13753" xr:uid="{00000000-0005-0000-0000-000072360000}"/>
    <cellStyle name="Normal 3 2 3 11 2" xfId="13754" xr:uid="{00000000-0005-0000-0000-000073360000}"/>
    <cellStyle name="Normal 3 2 3 11 3" xfId="13755" xr:uid="{00000000-0005-0000-0000-000074360000}"/>
    <cellStyle name="Normal 3 2 3 11 4" xfId="13756" xr:uid="{00000000-0005-0000-0000-000075360000}"/>
    <cellStyle name="Normal 3 2 3 12" xfId="13757" xr:uid="{00000000-0005-0000-0000-000076360000}"/>
    <cellStyle name="Normal 3 2 3 13" xfId="13758" xr:uid="{00000000-0005-0000-0000-000077360000}"/>
    <cellStyle name="Normal 3 2 3 14" xfId="13759" xr:uid="{00000000-0005-0000-0000-000078360000}"/>
    <cellStyle name="Normal 3 2 3 2" xfId="13760" xr:uid="{00000000-0005-0000-0000-000079360000}"/>
    <cellStyle name="Normal 3 2 3 2 10" xfId="13761" xr:uid="{00000000-0005-0000-0000-00007A360000}"/>
    <cellStyle name="Normal 3 2 3 2 2" xfId="13762" xr:uid="{00000000-0005-0000-0000-00007B360000}"/>
    <cellStyle name="Normal 3 2 3 2 2 2" xfId="13763" xr:uid="{00000000-0005-0000-0000-00007C360000}"/>
    <cellStyle name="Normal 3 2 3 2 2 2 2" xfId="13764" xr:uid="{00000000-0005-0000-0000-00007D360000}"/>
    <cellStyle name="Normal 3 2 3 2 2 2 2 2" xfId="13765" xr:uid="{00000000-0005-0000-0000-00007E360000}"/>
    <cellStyle name="Normal 3 2 3 2 2 2 2 2 2" xfId="13766" xr:uid="{00000000-0005-0000-0000-00007F360000}"/>
    <cellStyle name="Normal 3 2 3 2 2 2 2 2 3" xfId="13767" xr:uid="{00000000-0005-0000-0000-000080360000}"/>
    <cellStyle name="Normal 3 2 3 2 2 2 2 2 4" xfId="13768" xr:uid="{00000000-0005-0000-0000-000081360000}"/>
    <cellStyle name="Normal 3 2 3 2 2 2 2 3" xfId="13769" xr:uid="{00000000-0005-0000-0000-000082360000}"/>
    <cellStyle name="Normal 3 2 3 2 2 2 2 4" xfId="13770" xr:uid="{00000000-0005-0000-0000-000083360000}"/>
    <cellStyle name="Normal 3 2 3 2 2 2 2 5" xfId="13771" xr:uid="{00000000-0005-0000-0000-000084360000}"/>
    <cellStyle name="Normal 3 2 3 2 2 2 3" xfId="13772" xr:uid="{00000000-0005-0000-0000-000085360000}"/>
    <cellStyle name="Normal 3 2 3 2 2 2 3 2" xfId="13773" xr:uid="{00000000-0005-0000-0000-000086360000}"/>
    <cellStyle name="Normal 3 2 3 2 2 2 3 3" xfId="13774" xr:uid="{00000000-0005-0000-0000-000087360000}"/>
    <cellStyle name="Normal 3 2 3 2 2 2 3 4" xfId="13775" xr:uid="{00000000-0005-0000-0000-000088360000}"/>
    <cellStyle name="Normal 3 2 3 2 2 2 4" xfId="13776" xr:uid="{00000000-0005-0000-0000-000089360000}"/>
    <cellStyle name="Normal 3 2 3 2 2 2 5" xfId="13777" xr:uid="{00000000-0005-0000-0000-00008A360000}"/>
    <cellStyle name="Normal 3 2 3 2 2 2 6" xfId="13778" xr:uid="{00000000-0005-0000-0000-00008B360000}"/>
    <cellStyle name="Normal 3 2 3 2 2 3" xfId="13779" xr:uid="{00000000-0005-0000-0000-00008C360000}"/>
    <cellStyle name="Normal 3 2 3 2 2 3 2" xfId="13780" xr:uid="{00000000-0005-0000-0000-00008D360000}"/>
    <cellStyle name="Normal 3 2 3 2 2 3 2 2" xfId="13781" xr:uid="{00000000-0005-0000-0000-00008E360000}"/>
    <cellStyle name="Normal 3 2 3 2 2 3 2 2 2" xfId="13782" xr:uid="{00000000-0005-0000-0000-00008F360000}"/>
    <cellStyle name="Normal 3 2 3 2 2 3 2 2 3" xfId="13783" xr:uid="{00000000-0005-0000-0000-000090360000}"/>
    <cellStyle name="Normal 3 2 3 2 2 3 2 2 4" xfId="13784" xr:uid="{00000000-0005-0000-0000-000091360000}"/>
    <cellStyle name="Normal 3 2 3 2 2 3 2 3" xfId="13785" xr:uid="{00000000-0005-0000-0000-000092360000}"/>
    <cellStyle name="Normal 3 2 3 2 2 3 2 4" xfId="13786" xr:uid="{00000000-0005-0000-0000-000093360000}"/>
    <cellStyle name="Normal 3 2 3 2 2 3 2 5" xfId="13787" xr:uid="{00000000-0005-0000-0000-000094360000}"/>
    <cellStyle name="Normal 3 2 3 2 2 3 3" xfId="13788" xr:uid="{00000000-0005-0000-0000-000095360000}"/>
    <cellStyle name="Normal 3 2 3 2 2 3 3 2" xfId="13789" xr:uid="{00000000-0005-0000-0000-000096360000}"/>
    <cellStyle name="Normal 3 2 3 2 2 3 3 3" xfId="13790" xr:uid="{00000000-0005-0000-0000-000097360000}"/>
    <cellStyle name="Normal 3 2 3 2 2 3 3 4" xfId="13791" xr:uid="{00000000-0005-0000-0000-000098360000}"/>
    <cellStyle name="Normal 3 2 3 2 2 3 4" xfId="13792" xr:uid="{00000000-0005-0000-0000-000099360000}"/>
    <cellStyle name="Normal 3 2 3 2 2 3 5" xfId="13793" xr:uid="{00000000-0005-0000-0000-00009A360000}"/>
    <cellStyle name="Normal 3 2 3 2 2 3 6" xfId="13794" xr:uid="{00000000-0005-0000-0000-00009B360000}"/>
    <cellStyle name="Normal 3 2 3 2 2 4" xfId="13795" xr:uid="{00000000-0005-0000-0000-00009C360000}"/>
    <cellStyle name="Normal 3 2 3 2 2 5" xfId="13796" xr:uid="{00000000-0005-0000-0000-00009D360000}"/>
    <cellStyle name="Normal 3 2 3 2 2 5 2" xfId="13797" xr:uid="{00000000-0005-0000-0000-00009E360000}"/>
    <cellStyle name="Normal 3 2 3 2 2 5 2 2" xfId="13798" xr:uid="{00000000-0005-0000-0000-00009F360000}"/>
    <cellStyle name="Normal 3 2 3 2 2 5 2 3" xfId="13799" xr:uid="{00000000-0005-0000-0000-0000A0360000}"/>
    <cellStyle name="Normal 3 2 3 2 2 5 2 4" xfId="13800" xr:uid="{00000000-0005-0000-0000-0000A1360000}"/>
    <cellStyle name="Normal 3 2 3 2 2 5 3" xfId="13801" xr:uid="{00000000-0005-0000-0000-0000A2360000}"/>
    <cellStyle name="Normal 3 2 3 2 2 5 4" xfId="13802" xr:uid="{00000000-0005-0000-0000-0000A3360000}"/>
    <cellStyle name="Normal 3 2 3 2 2 5 5" xfId="13803" xr:uid="{00000000-0005-0000-0000-0000A4360000}"/>
    <cellStyle name="Normal 3 2 3 2 2 6" xfId="13804" xr:uid="{00000000-0005-0000-0000-0000A5360000}"/>
    <cellStyle name="Normal 3 2 3 2 2 6 2" xfId="13805" xr:uid="{00000000-0005-0000-0000-0000A6360000}"/>
    <cellStyle name="Normal 3 2 3 2 2 6 3" xfId="13806" xr:uid="{00000000-0005-0000-0000-0000A7360000}"/>
    <cellStyle name="Normal 3 2 3 2 2 6 4" xfId="13807" xr:uid="{00000000-0005-0000-0000-0000A8360000}"/>
    <cellStyle name="Normal 3 2 3 2 2 7" xfId="13808" xr:uid="{00000000-0005-0000-0000-0000A9360000}"/>
    <cellStyle name="Normal 3 2 3 2 2 8" xfId="13809" xr:uid="{00000000-0005-0000-0000-0000AA360000}"/>
    <cellStyle name="Normal 3 2 3 2 2 9" xfId="13810" xr:uid="{00000000-0005-0000-0000-0000AB360000}"/>
    <cellStyle name="Normal 3 2 3 2 3" xfId="13811" xr:uid="{00000000-0005-0000-0000-0000AC360000}"/>
    <cellStyle name="Normal 3 2 3 2 3 2" xfId="13812" xr:uid="{00000000-0005-0000-0000-0000AD360000}"/>
    <cellStyle name="Normal 3 2 3 2 3 2 2" xfId="13813" xr:uid="{00000000-0005-0000-0000-0000AE360000}"/>
    <cellStyle name="Normal 3 2 3 2 3 2 2 2" xfId="13814" xr:uid="{00000000-0005-0000-0000-0000AF360000}"/>
    <cellStyle name="Normal 3 2 3 2 3 2 2 3" xfId="13815" xr:uid="{00000000-0005-0000-0000-0000B0360000}"/>
    <cellStyle name="Normal 3 2 3 2 3 2 2 4" xfId="13816" xr:uid="{00000000-0005-0000-0000-0000B1360000}"/>
    <cellStyle name="Normal 3 2 3 2 3 2 3" xfId="13817" xr:uid="{00000000-0005-0000-0000-0000B2360000}"/>
    <cellStyle name="Normal 3 2 3 2 3 2 4" xfId="13818" xr:uid="{00000000-0005-0000-0000-0000B3360000}"/>
    <cellStyle name="Normal 3 2 3 2 3 2 5" xfId="13819" xr:uid="{00000000-0005-0000-0000-0000B4360000}"/>
    <cellStyle name="Normal 3 2 3 2 3 3" xfId="13820" xr:uid="{00000000-0005-0000-0000-0000B5360000}"/>
    <cellStyle name="Normal 3 2 3 2 3 3 2" xfId="13821" xr:uid="{00000000-0005-0000-0000-0000B6360000}"/>
    <cellStyle name="Normal 3 2 3 2 3 3 3" xfId="13822" xr:uid="{00000000-0005-0000-0000-0000B7360000}"/>
    <cellStyle name="Normal 3 2 3 2 3 3 4" xfId="13823" xr:uid="{00000000-0005-0000-0000-0000B8360000}"/>
    <cellStyle name="Normal 3 2 3 2 3 4" xfId="13824" xr:uid="{00000000-0005-0000-0000-0000B9360000}"/>
    <cellStyle name="Normal 3 2 3 2 3 5" xfId="13825" xr:uid="{00000000-0005-0000-0000-0000BA360000}"/>
    <cellStyle name="Normal 3 2 3 2 3 6" xfId="13826" xr:uid="{00000000-0005-0000-0000-0000BB360000}"/>
    <cellStyle name="Normal 3 2 3 2 4" xfId="13827" xr:uid="{00000000-0005-0000-0000-0000BC360000}"/>
    <cellStyle name="Normal 3 2 3 2 4 2" xfId="13828" xr:uid="{00000000-0005-0000-0000-0000BD360000}"/>
    <cellStyle name="Normal 3 2 3 2 4 2 2" xfId="13829" xr:uid="{00000000-0005-0000-0000-0000BE360000}"/>
    <cellStyle name="Normal 3 2 3 2 4 2 2 2" xfId="13830" xr:uid="{00000000-0005-0000-0000-0000BF360000}"/>
    <cellStyle name="Normal 3 2 3 2 4 2 2 3" xfId="13831" xr:uid="{00000000-0005-0000-0000-0000C0360000}"/>
    <cellStyle name="Normal 3 2 3 2 4 2 2 4" xfId="13832" xr:uid="{00000000-0005-0000-0000-0000C1360000}"/>
    <cellStyle name="Normal 3 2 3 2 4 2 3" xfId="13833" xr:uid="{00000000-0005-0000-0000-0000C2360000}"/>
    <cellStyle name="Normal 3 2 3 2 4 2 4" xfId="13834" xr:uid="{00000000-0005-0000-0000-0000C3360000}"/>
    <cellStyle name="Normal 3 2 3 2 4 2 5" xfId="13835" xr:uid="{00000000-0005-0000-0000-0000C4360000}"/>
    <cellStyle name="Normal 3 2 3 2 4 3" xfId="13836" xr:uid="{00000000-0005-0000-0000-0000C5360000}"/>
    <cellStyle name="Normal 3 2 3 2 4 3 2" xfId="13837" xr:uid="{00000000-0005-0000-0000-0000C6360000}"/>
    <cellStyle name="Normal 3 2 3 2 4 3 3" xfId="13838" xr:uid="{00000000-0005-0000-0000-0000C7360000}"/>
    <cellStyle name="Normal 3 2 3 2 4 3 4" xfId="13839" xr:uid="{00000000-0005-0000-0000-0000C8360000}"/>
    <cellStyle name="Normal 3 2 3 2 4 4" xfId="13840" xr:uid="{00000000-0005-0000-0000-0000C9360000}"/>
    <cellStyle name="Normal 3 2 3 2 4 5" xfId="13841" xr:uid="{00000000-0005-0000-0000-0000CA360000}"/>
    <cellStyle name="Normal 3 2 3 2 4 6" xfId="13842" xr:uid="{00000000-0005-0000-0000-0000CB360000}"/>
    <cellStyle name="Normal 3 2 3 2 5" xfId="13843" xr:uid="{00000000-0005-0000-0000-0000CC360000}"/>
    <cellStyle name="Normal 3 2 3 2 6" xfId="13844" xr:uid="{00000000-0005-0000-0000-0000CD360000}"/>
    <cellStyle name="Normal 3 2 3 2 6 2" xfId="13845" xr:uid="{00000000-0005-0000-0000-0000CE360000}"/>
    <cellStyle name="Normal 3 2 3 2 6 2 2" xfId="13846" xr:uid="{00000000-0005-0000-0000-0000CF360000}"/>
    <cellStyle name="Normal 3 2 3 2 6 2 3" xfId="13847" xr:uid="{00000000-0005-0000-0000-0000D0360000}"/>
    <cellStyle name="Normal 3 2 3 2 6 2 4" xfId="13848" xr:uid="{00000000-0005-0000-0000-0000D1360000}"/>
    <cellStyle name="Normal 3 2 3 2 6 3" xfId="13849" xr:uid="{00000000-0005-0000-0000-0000D2360000}"/>
    <cellStyle name="Normal 3 2 3 2 6 4" xfId="13850" xr:uid="{00000000-0005-0000-0000-0000D3360000}"/>
    <cellStyle name="Normal 3 2 3 2 6 5" xfId="13851" xr:uid="{00000000-0005-0000-0000-0000D4360000}"/>
    <cellStyle name="Normal 3 2 3 2 7" xfId="13852" xr:uid="{00000000-0005-0000-0000-0000D5360000}"/>
    <cellStyle name="Normal 3 2 3 2 7 2" xfId="13853" xr:uid="{00000000-0005-0000-0000-0000D6360000}"/>
    <cellStyle name="Normal 3 2 3 2 7 3" xfId="13854" xr:uid="{00000000-0005-0000-0000-0000D7360000}"/>
    <cellStyle name="Normal 3 2 3 2 7 4" xfId="13855" xr:uid="{00000000-0005-0000-0000-0000D8360000}"/>
    <cellStyle name="Normal 3 2 3 2 8" xfId="13856" xr:uid="{00000000-0005-0000-0000-0000D9360000}"/>
    <cellStyle name="Normal 3 2 3 2 9" xfId="13857" xr:uid="{00000000-0005-0000-0000-0000DA360000}"/>
    <cellStyle name="Normal 3 2 3 3" xfId="13858" xr:uid="{00000000-0005-0000-0000-0000DB360000}"/>
    <cellStyle name="Normal 3 2 3 3 10" xfId="13859" xr:uid="{00000000-0005-0000-0000-0000DC360000}"/>
    <cellStyle name="Normal 3 2 3 3 2" xfId="13860" xr:uid="{00000000-0005-0000-0000-0000DD360000}"/>
    <cellStyle name="Normal 3 2 3 3 2 2" xfId="13861" xr:uid="{00000000-0005-0000-0000-0000DE360000}"/>
    <cellStyle name="Normal 3 2 3 3 2 2 2" xfId="13862" xr:uid="{00000000-0005-0000-0000-0000DF360000}"/>
    <cellStyle name="Normal 3 2 3 3 2 2 2 2" xfId="13863" xr:uid="{00000000-0005-0000-0000-0000E0360000}"/>
    <cellStyle name="Normal 3 2 3 3 2 2 2 2 2" xfId="13864" xr:uid="{00000000-0005-0000-0000-0000E1360000}"/>
    <cellStyle name="Normal 3 2 3 3 2 2 2 2 3" xfId="13865" xr:uid="{00000000-0005-0000-0000-0000E2360000}"/>
    <cellStyle name="Normal 3 2 3 3 2 2 2 2 4" xfId="13866" xr:uid="{00000000-0005-0000-0000-0000E3360000}"/>
    <cellStyle name="Normal 3 2 3 3 2 2 2 3" xfId="13867" xr:uid="{00000000-0005-0000-0000-0000E4360000}"/>
    <cellStyle name="Normal 3 2 3 3 2 2 2 4" xfId="13868" xr:uid="{00000000-0005-0000-0000-0000E5360000}"/>
    <cellStyle name="Normal 3 2 3 3 2 2 2 5" xfId="13869" xr:uid="{00000000-0005-0000-0000-0000E6360000}"/>
    <cellStyle name="Normal 3 2 3 3 2 2 3" xfId="13870" xr:uid="{00000000-0005-0000-0000-0000E7360000}"/>
    <cellStyle name="Normal 3 2 3 3 2 2 3 2" xfId="13871" xr:uid="{00000000-0005-0000-0000-0000E8360000}"/>
    <cellStyle name="Normal 3 2 3 3 2 2 3 3" xfId="13872" xr:uid="{00000000-0005-0000-0000-0000E9360000}"/>
    <cellStyle name="Normal 3 2 3 3 2 2 3 4" xfId="13873" xr:uid="{00000000-0005-0000-0000-0000EA360000}"/>
    <cellStyle name="Normal 3 2 3 3 2 2 4" xfId="13874" xr:uid="{00000000-0005-0000-0000-0000EB360000}"/>
    <cellStyle name="Normal 3 2 3 3 2 2 5" xfId="13875" xr:uid="{00000000-0005-0000-0000-0000EC360000}"/>
    <cellStyle name="Normal 3 2 3 3 2 2 6" xfId="13876" xr:uid="{00000000-0005-0000-0000-0000ED360000}"/>
    <cellStyle name="Normal 3 2 3 3 2 3" xfId="13877" xr:uid="{00000000-0005-0000-0000-0000EE360000}"/>
    <cellStyle name="Normal 3 2 3 3 2 3 2" xfId="13878" xr:uid="{00000000-0005-0000-0000-0000EF360000}"/>
    <cellStyle name="Normal 3 2 3 3 2 3 2 2" xfId="13879" xr:uid="{00000000-0005-0000-0000-0000F0360000}"/>
    <cellStyle name="Normal 3 2 3 3 2 3 2 2 2" xfId="13880" xr:uid="{00000000-0005-0000-0000-0000F1360000}"/>
    <cellStyle name="Normal 3 2 3 3 2 3 2 2 3" xfId="13881" xr:uid="{00000000-0005-0000-0000-0000F2360000}"/>
    <cellStyle name="Normal 3 2 3 3 2 3 2 2 4" xfId="13882" xr:uid="{00000000-0005-0000-0000-0000F3360000}"/>
    <cellStyle name="Normal 3 2 3 3 2 3 2 3" xfId="13883" xr:uid="{00000000-0005-0000-0000-0000F4360000}"/>
    <cellStyle name="Normal 3 2 3 3 2 3 2 4" xfId="13884" xr:uid="{00000000-0005-0000-0000-0000F5360000}"/>
    <cellStyle name="Normal 3 2 3 3 2 3 2 5" xfId="13885" xr:uid="{00000000-0005-0000-0000-0000F6360000}"/>
    <cellStyle name="Normal 3 2 3 3 2 3 3" xfId="13886" xr:uid="{00000000-0005-0000-0000-0000F7360000}"/>
    <cellStyle name="Normal 3 2 3 3 2 3 3 2" xfId="13887" xr:uid="{00000000-0005-0000-0000-0000F8360000}"/>
    <cellStyle name="Normal 3 2 3 3 2 3 3 3" xfId="13888" xr:uid="{00000000-0005-0000-0000-0000F9360000}"/>
    <cellStyle name="Normal 3 2 3 3 2 3 3 4" xfId="13889" xr:uid="{00000000-0005-0000-0000-0000FA360000}"/>
    <cellStyle name="Normal 3 2 3 3 2 3 4" xfId="13890" xr:uid="{00000000-0005-0000-0000-0000FB360000}"/>
    <cellStyle name="Normal 3 2 3 3 2 3 5" xfId="13891" xr:uid="{00000000-0005-0000-0000-0000FC360000}"/>
    <cellStyle name="Normal 3 2 3 3 2 3 6" xfId="13892" xr:uid="{00000000-0005-0000-0000-0000FD360000}"/>
    <cellStyle name="Normal 3 2 3 3 2 4" xfId="13893" xr:uid="{00000000-0005-0000-0000-0000FE360000}"/>
    <cellStyle name="Normal 3 2 3 3 2 4 2" xfId="13894" xr:uid="{00000000-0005-0000-0000-0000FF360000}"/>
    <cellStyle name="Normal 3 2 3 3 2 4 2 2" xfId="13895" xr:uid="{00000000-0005-0000-0000-000000370000}"/>
    <cellStyle name="Normal 3 2 3 3 2 4 2 3" xfId="13896" xr:uid="{00000000-0005-0000-0000-000001370000}"/>
    <cellStyle name="Normal 3 2 3 3 2 4 2 4" xfId="13897" xr:uid="{00000000-0005-0000-0000-000002370000}"/>
    <cellStyle name="Normal 3 2 3 3 2 4 3" xfId="13898" xr:uid="{00000000-0005-0000-0000-000003370000}"/>
    <cellStyle name="Normal 3 2 3 3 2 4 4" xfId="13899" xr:uid="{00000000-0005-0000-0000-000004370000}"/>
    <cellStyle name="Normal 3 2 3 3 2 4 5" xfId="13900" xr:uid="{00000000-0005-0000-0000-000005370000}"/>
    <cellStyle name="Normal 3 2 3 3 2 5" xfId="13901" xr:uid="{00000000-0005-0000-0000-000006370000}"/>
    <cellStyle name="Normal 3 2 3 3 2 5 2" xfId="13902" xr:uid="{00000000-0005-0000-0000-000007370000}"/>
    <cellStyle name="Normal 3 2 3 3 2 5 3" xfId="13903" xr:uid="{00000000-0005-0000-0000-000008370000}"/>
    <cellStyle name="Normal 3 2 3 3 2 5 4" xfId="13904" xr:uid="{00000000-0005-0000-0000-000009370000}"/>
    <cellStyle name="Normal 3 2 3 3 2 6" xfId="13905" xr:uid="{00000000-0005-0000-0000-00000A370000}"/>
    <cellStyle name="Normal 3 2 3 3 2 7" xfId="13906" xr:uid="{00000000-0005-0000-0000-00000B370000}"/>
    <cellStyle name="Normal 3 2 3 3 2 8" xfId="13907" xr:uid="{00000000-0005-0000-0000-00000C370000}"/>
    <cellStyle name="Normal 3 2 3 3 3" xfId="13908" xr:uid="{00000000-0005-0000-0000-00000D370000}"/>
    <cellStyle name="Normal 3 2 3 3 3 2" xfId="13909" xr:uid="{00000000-0005-0000-0000-00000E370000}"/>
    <cellStyle name="Normal 3 2 3 3 3 2 2" xfId="13910" xr:uid="{00000000-0005-0000-0000-00000F370000}"/>
    <cellStyle name="Normal 3 2 3 3 3 2 2 2" xfId="13911" xr:uid="{00000000-0005-0000-0000-000010370000}"/>
    <cellStyle name="Normal 3 2 3 3 3 2 2 3" xfId="13912" xr:uid="{00000000-0005-0000-0000-000011370000}"/>
    <cellStyle name="Normal 3 2 3 3 3 2 2 4" xfId="13913" xr:uid="{00000000-0005-0000-0000-000012370000}"/>
    <cellStyle name="Normal 3 2 3 3 3 2 3" xfId="13914" xr:uid="{00000000-0005-0000-0000-000013370000}"/>
    <cellStyle name="Normal 3 2 3 3 3 2 4" xfId="13915" xr:uid="{00000000-0005-0000-0000-000014370000}"/>
    <cellStyle name="Normal 3 2 3 3 3 2 5" xfId="13916" xr:uid="{00000000-0005-0000-0000-000015370000}"/>
    <cellStyle name="Normal 3 2 3 3 3 3" xfId="13917" xr:uid="{00000000-0005-0000-0000-000016370000}"/>
    <cellStyle name="Normal 3 2 3 3 3 3 2" xfId="13918" xr:uid="{00000000-0005-0000-0000-000017370000}"/>
    <cellStyle name="Normal 3 2 3 3 3 3 3" xfId="13919" xr:uid="{00000000-0005-0000-0000-000018370000}"/>
    <cellStyle name="Normal 3 2 3 3 3 3 4" xfId="13920" xr:uid="{00000000-0005-0000-0000-000019370000}"/>
    <cellStyle name="Normal 3 2 3 3 3 4" xfId="13921" xr:uid="{00000000-0005-0000-0000-00001A370000}"/>
    <cellStyle name="Normal 3 2 3 3 3 5" xfId="13922" xr:uid="{00000000-0005-0000-0000-00001B370000}"/>
    <cellStyle name="Normal 3 2 3 3 3 6" xfId="13923" xr:uid="{00000000-0005-0000-0000-00001C370000}"/>
    <cellStyle name="Normal 3 2 3 3 4" xfId="13924" xr:uid="{00000000-0005-0000-0000-00001D370000}"/>
    <cellStyle name="Normal 3 2 3 3 4 2" xfId="13925" xr:uid="{00000000-0005-0000-0000-00001E370000}"/>
    <cellStyle name="Normal 3 2 3 3 4 2 2" xfId="13926" xr:uid="{00000000-0005-0000-0000-00001F370000}"/>
    <cellStyle name="Normal 3 2 3 3 4 2 2 2" xfId="13927" xr:uid="{00000000-0005-0000-0000-000020370000}"/>
    <cellStyle name="Normal 3 2 3 3 4 2 2 3" xfId="13928" xr:uid="{00000000-0005-0000-0000-000021370000}"/>
    <cellStyle name="Normal 3 2 3 3 4 2 2 4" xfId="13929" xr:uid="{00000000-0005-0000-0000-000022370000}"/>
    <cellStyle name="Normal 3 2 3 3 4 2 3" xfId="13930" xr:uid="{00000000-0005-0000-0000-000023370000}"/>
    <cellStyle name="Normal 3 2 3 3 4 2 4" xfId="13931" xr:uid="{00000000-0005-0000-0000-000024370000}"/>
    <cellStyle name="Normal 3 2 3 3 4 2 5" xfId="13932" xr:uid="{00000000-0005-0000-0000-000025370000}"/>
    <cellStyle name="Normal 3 2 3 3 4 3" xfId="13933" xr:uid="{00000000-0005-0000-0000-000026370000}"/>
    <cellStyle name="Normal 3 2 3 3 4 3 2" xfId="13934" xr:uid="{00000000-0005-0000-0000-000027370000}"/>
    <cellStyle name="Normal 3 2 3 3 4 3 3" xfId="13935" xr:uid="{00000000-0005-0000-0000-000028370000}"/>
    <cellStyle name="Normal 3 2 3 3 4 3 4" xfId="13936" xr:uid="{00000000-0005-0000-0000-000029370000}"/>
    <cellStyle name="Normal 3 2 3 3 4 4" xfId="13937" xr:uid="{00000000-0005-0000-0000-00002A370000}"/>
    <cellStyle name="Normal 3 2 3 3 4 5" xfId="13938" xr:uid="{00000000-0005-0000-0000-00002B370000}"/>
    <cellStyle name="Normal 3 2 3 3 4 6" xfId="13939" xr:uid="{00000000-0005-0000-0000-00002C370000}"/>
    <cellStyle name="Normal 3 2 3 3 5" xfId="13940" xr:uid="{00000000-0005-0000-0000-00002D370000}"/>
    <cellStyle name="Normal 3 2 3 3 6" xfId="13941" xr:uid="{00000000-0005-0000-0000-00002E370000}"/>
    <cellStyle name="Normal 3 2 3 3 6 2" xfId="13942" xr:uid="{00000000-0005-0000-0000-00002F370000}"/>
    <cellStyle name="Normal 3 2 3 3 6 2 2" xfId="13943" xr:uid="{00000000-0005-0000-0000-000030370000}"/>
    <cellStyle name="Normal 3 2 3 3 6 2 3" xfId="13944" xr:uid="{00000000-0005-0000-0000-000031370000}"/>
    <cellStyle name="Normal 3 2 3 3 6 2 4" xfId="13945" xr:uid="{00000000-0005-0000-0000-000032370000}"/>
    <cellStyle name="Normal 3 2 3 3 6 3" xfId="13946" xr:uid="{00000000-0005-0000-0000-000033370000}"/>
    <cellStyle name="Normal 3 2 3 3 6 4" xfId="13947" xr:uid="{00000000-0005-0000-0000-000034370000}"/>
    <cellStyle name="Normal 3 2 3 3 6 5" xfId="13948" xr:uid="{00000000-0005-0000-0000-000035370000}"/>
    <cellStyle name="Normal 3 2 3 3 7" xfId="13949" xr:uid="{00000000-0005-0000-0000-000036370000}"/>
    <cellStyle name="Normal 3 2 3 3 7 2" xfId="13950" xr:uid="{00000000-0005-0000-0000-000037370000}"/>
    <cellStyle name="Normal 3 2 3 3 7 3" xfId="13951" xr:uid="{00000000-0005-0000-0000-000038370000}"/>
    <cellStyle name="Normal 3 2 3 3 7 4" xfId="13952" xr:uid="{00000000-0005-0000-0000-000039370000}"/>
    <cellStyle name="Normal 3 2 3 3 8" xfId="13953" xr:uid="{00000000-0005-0000-0000-00003A370000}"/>
    <cellStyle name="Normal 3 2 3 3 9" xfId="13954" xr:uid="{00000000-0005-0000-0000-00003B370000}"/>
    <cellStyle name="Normal 3 2 3 4" xfId="13955" xr:uid="{00000000-0005-0000-0000-00003C370000}"/>
    <cellStyle name="Normal 3 2 3 4 10" xfId="13956" xr:uid="{00000000-0005-0000-0000-00003D370000}"/>
    <cellStyle name="Normal 3 2 3 4 2" xfId="13957" xr:uid="{00000000-0005-0000-0000-00003E370000}"/>
    <cellStyle name="Normal 3 2 3 4 2 2" xfId="13958" xr:uid="{00000000-0005-0000-0000-00003F370000}"/>
    <cellStyle name="Normal 3 2 3 4 2 2 2" xfId="13959" xr:uid="{00000000-0005-0000-0000-000040370000}"/>
    <cellStyle name="Normal 3 2 3 4 2 2 2 2" xfId="13960" xr:uid="{00000000-0005-0000-0000-000041370000}"/>
    <cellStyle name="Normal 3 2 3 4 2 2 2 2 2" xfId="13961" xr:uid="{00000000-0005-0000-0000-000042370000}"/>
    <cellStyle name="Normal 3 2 3 4 2 2 2 2 3" xfId="13962" xr:uid="{00000000-0005-0000-0000-000043370000}"/>
    <cellStyle name="Normal 3 2 3 4 2 2 2 2 4" xfId="13963" xr:uid="{00000000-0005-0000-0000-000044370000}"/>
    <cellStyle name="Normal 3 2 3 4 2 2 2 3" xfId="13964" xr:uid="{00000000-0005-0000-0000-000045370000}"/>
    <cellStyle name="Normal 3 2 3 4 2 2 2 4" xfId="13965" xr:uid="{00000000-0005-0000-0000-000046370000}"/>
    <cellStyle name="Normal 3 2 3 4 2 2 2 5" xfId="13966" xr:uid="{00000000-0005-0000-0000-000047370000}"/>
    <cellStyle name="Normal 3 2 3 4 2 2 3" xfId="13967" xr:uid="{00000000-0005-0000-0000-000048370000}"/>
    <cellStyle name="Normal 3 2 3 4 2 2 3 2" xfId="13968" xr:uid="{00000000-0005-0000-0000-000049370000}"/>
    <cellStyle name="Normal 3 2 3 4 2 2 3 3" xfId="13969" xr:uid="{00000000-0005-0000-0000-00004A370000}"/>
    <cellStyle name="Normal 3 2 3 4 2 2 3 4" xfId="13970" xr:uid="{00000000-0005-0000-0000-00004B370000}"/>
    <cellStyle name="Normal 3 2 3 4 2 2 4" xfId="13971" xr:uid="{00000000-0005-0000-0000-00004C370000}"/>
    <cellStyle name="Normal 3 2 3 4 2 2 5" xfId="13972" xr:uid="{00000000-0005-0000-0000-00004D370000}"/>
    <cellStyle name="Normal 3 2 3 4 2 2 6" xfId="13973" xr:uid="{00000000-0005-0000-0000-00004E370000}"/>
    <cellStyle name="Normal 3 2 3 4 2 3" xfId="13974" xr:uid="{00000000-0005-0000-0000-00004F370000}"/>
    <cellStyle name="Normal 3 2 3 4 2 3 2" xfId="13975" xr:uid="{00000000-0005-0000-0000-000050370000}"/>
    <cellStyle name="Normal 3 2 3 4 2 3 2 2" xfId="13976" xr:uid="{00000000-0005-0000-0000-000051370000}"/>
    <cellStyle name="Normal 3 2 3 4 2 3 2 2 2" xfId="13977" xr:uid="{00000000-0005-0000-0000-000052370000}"/>
    <cellStyle name="Normal 3 2 3 4 2 3 2 2 3" xfId="13978" xr:uid="{00000000-0005-0000-0000-000053370000}"/>
    <cellStyle name="Normal 3 2 3 4 2 3 2 2 4" xfId="13979" xr:uid="{00000000-0005-0000-0000-000054370000}"/>
    <cellStyle name="Normal 3 2 3 4 2 3 2 3" xfId="13980" xr:uid="{00000000-0005-0000-0000-000055370000}"/>
    <cellStyle name="Normal 3 2 3 4 2 3 2 4" xfId="13981" xr:uid="{00000000-0005-0000-0000-000056370000}"/>
    <cellStyle name="Normal 3 2 3 4 2 3 2 5" xfId="13982" xr:uid="{00000000-0005-0000-0000-000057370000}"/>
    <cellStyle name="Normal 3 2 3 4 2 3 3" xfId="13983" xr:uid="{00000000-0005-0000-0000-000058370000}"/>
    <cellStyle name="Normal 3 2 3 4 2 3 3 2" xfId="13984" xr:uid="{00000000-0005-0000-0000-000059370000}"/>
    <cellStyle name="Normal 3 2 3 4 2 3 3 3" xfId="13985" xr:uid="{00000000-0005-0000-0000-00005A370000}"/>
    <cellStyle name="Normal 3 2 3 4 2 3 3 4" xfId="13986" xr:uid="{00000000-0005-0000-0000-00005B370000}"/>
    <cellStyle name="Normal 3 2 3 4 2 3 4" xfId="13987" xr:uid="{00000000-0005-0000-0000-00005C370000}"/>
    <cellStyle name="Normal 3 2 3 4 2 3 5" xfId="13988" xr:uid="{00000000-0005-0000-0000-00005D370000}"/>
    <cellStyle name="Normal 3 2 3 4 2 3 6" xfId="13989" xr:uid="{00000000-0005-0000-0000-00005E370000}"/>
    <cellStyle name="Normal 3 2 3 4 2 4" xfId="13990" xr:uid="{00000000-0005-0000-0000-00005F370000}"/>
    <cellStyle name="Normal 3 2 3 4 2 4 2" xfId="13991" xr:uid="{00000000-0005-0000-0000-000060370000}"/>
    <cellStyle name="Normal 3 2 3 4 2 4 2 2" xfId="13992" xr:uid="{00000000-0005-0000-0000-000061370000}"/>
    <cellStyle name="Normal 3 2 3 4 2 4 2 3" xfId="13993" xr:uid="{00000000-0005-0000-0000-000062370000}"/>
    <cellStyle name="Normal 3 2 3 4 2 4 2 4" xfId="13994" xr:uid="{00000000-0005-0000-0000-000063370000}"/>
    <cellStyle name="Normal 3 2 3 4 2 4 3" xfId="13995" xr:uid="{00000000-0005-0000-0000-000064370000}"/>
    <cellStyle name="Normal 3 2 3 4 2 4 4" xfId="13996" xr:uid="{00000000-0005-0000-0000-000065370000}"/>
    <cellStyle name="Normal 3 2 3 4 2 4 5" xfId="13997" xr:uid="{00000000-0005-0000-0000-000066370000}"/>
    <cellStyle name="Normal 3 2 3 4 2 5" xfId="13998" xr:uid="{00000000-0005-0000-0000-000067370000}"/>
    <cellStyle name="Normal 3 2 3 4 2 5 2" xfId="13999" xr:uid="{00000000-0005-0000-0000-000068370000}"/>
    <cellStyle name="Normal 3 2 3 4 2 5 3" xfId="14000" xr:uid="{00000000-0005-0000-0000-000069370000}"/>
    <cellStyle name="Normal 3 2 3 4 2 5 4" xfId="14001" xr:uid="{00000000-0005-0000-0000-00006A370000}"/>
    <cellStyle name="Normal 3 2 3 4 2 6" xfId="14002" xr:uid="{00000000-0005-0000-0000-00006B370000}"/>
    <cellStyle name="Normal 3 2 3 4 2 7" xfId="14003" xr:uid="{00000000-0005-0000-0000-00006C370000}"/>
    <cellStyle name="Normal 3 2 3 4 2 8" xfId="14004" xr:uid="{00000000-0005-0000-0000-00006D370000}"/>
    <cellStyle name="Normal 3 2 3 4 3" xfId="14005" xr:uid="{00000000-0005-0000-0000-00006E370000}"/>
    <cellStyle name="Normal 3 2 3 4 3 2" xfId="14006" xr:uid="{00000000-0005-0000-0000-00006F370000}"/>
    <cellStyle name="Normal 3 2 3 4 3 2 2" xfId="14007" xr:uid="{00000000-0005-0000-0000-000070370000}"/>
    <cellStyle name="Normal 3 2 3 4 3 2 2 2" xfId="14008" xr:uid="{00000000-0005-0000-0000-000071370000}"/>
    <cellStyle name="Normal 3 2 3 4 3 2 2 3" xfId="14009" xr:uid="{00000000-0005-0000-0000-000072370000}"/>
    <cellStyle name="Normal 3 2 3 4 3 2 2 4" xfId="14010" xr:uid="{00000000-0005-0000-0000-000073370000}"/>
    <cellStyle name="Normal 3 2 3 4 3 2 3" xfId="14011" xr:uid="{00000000-0005-0000-0000-000074370000}"/>
    <cellStyle name="Normal 3 2 3 4 3 2 4" xfId="14012" xr:uid="{00000000-0005-0000-0000-000075370000}"/>
    <cellStyle name="Normal 3 2 3 4 3 2 5" xfId="14013" xr:uid="{00000000-0005-0000-0000-000076370000}"/>
    <cellStyle name="Normal 3 2 3 4 3 3" xfId="14014" xr:uid="{00000000-0005-0000-0000-000077370000}"/>
    <cellStyle name="Normal 3 2 3 4 3 3 2" xfId="14015" xr:uid="{00000000-0005-0000-0000-000078370000}"/>
    <cellStyle name="Normal 3 2 3 4 3 3 3" xfId="14016" xr:uid="{00000000-0005-0000-0000-000079370000}"/>
    <cellStyle name="Normal 3 2 3 4 3 3 4" xfId="14017" xr:uid="{00000000-0005-0000-0000-00007A370000}"/>
    <cellStyle name="Normal 3 2 3 4 3 4" xfId="14018" xr:uid="{00000000-0005-0000-0000-00007B370000}"/>
    <cellStyle name="Normal 3 2 3 4 3 5" xfId="14019" xr:uid="{00000000-0005-0000-0000-00007C370000}"/>
    <cellStyle name="Normal 3 2 3 4 3 6" xfId="14020" xr:uid="{00000000-0005-0000-0000-00007D370000}"/>
    <cellStyle name="Normal 3 2 3 4 4" xfId="14021" xr:uid="{00000000-0005-0000-0000-00007E370000}"/>
    <cellStyle name="Normal 3 2 3 4 4 2" xfId="14022" xr:uid="{00000000-0005-0000-0000-00007F370000}"/>
    <cellStyle name="Normal 3 2 3 4 4 2 2" xfId="14023" xr:uid="{00000000-0005-0000-0000-000080370000}"/>
    <cellStyle name="Normal 3 2 3 4 4 2 2 2" xfId="14024" xr:uid="{00000000-0005-0000-0000-000081370000}"/>
    <cellStyle name="Normal 3 2 3 4 4 2 2 3" xfId="14025" xr:uid="{00000000-0005-0000-0000-000082370000}"/>
    <cellStyle name="Normal 3 2 3 4 4 2 2 4" xfId="14026" xr:uid="{00000000-0005-0000-0000-000083370000}"/>
    <cellStyle name="Normal 3 2 3 4 4 2 3" xfId="14027" xr:uid="{00000000-0005-0000-0000-000084370000}"/>
    <cellStyle name="Normal 3 2 3 4 4 2 4" xfId="14028" xr:uid="{00000000-0005-0000-0000-000085370000}"/>
    <cellStyle name="Normal 3 2 3 4 4 2 5" xfId="14029" xr:uid="{00000000-0005-0000-0000-000086370000}"/>
    <cellStyle name="Normal 3 2 3 4 4 3" xfId="14030" xr:uid="{00000000-0005-0000-0000-000087370000}"/>
    <cellStyle name="Normal 3 2 3 4 4 3 2" xfId="14031" xr:uid="{00000000-0005-0000-0000-000088370000}"/>
    <cellStyle name="Normal 3 2 3 4 4 3 3" xfId="14032" xr:uid="{00000000-0005-0000-0000-000089370000}"/>
    <cellStyle name="Normal 3 2 3 4 4 3 4" xfId="14033" xr:uid="{00000000-0005-0000-0000-00008A370000}"/>
    <cellStyle name="Normal 3 2 3 4 4 4" xfId="14034" xr:uid="{00000000-0005-0000-0000-00008B370000}"/>
    <cellStyle name="Normal 3 2 3 4 4 5" xfId="14035" xr:uid="{00000000-0005-0000-0000-00008C370000}"/>
    <cellStyle name="Normal 3 2 3 4 4 6" xfId="14036" xr:uid="{00000000-0005-0000-0000-00008D370000}"/>
    <cellStyle name="Normal 3 2 3 4 5" xfId="14037" xr:uid="{00000000-0005-0000-0000-00008E370000}"/>
    <cellStyle name="Normal 3 2 3 4 6" xfId="14038" xr:uid="{00000000-0005-0000-0000-00008F370000}"/>
    <cellStyle name="Normal 3 2 3 4 6 2" xfId="14039" xr:uid="{00000000-0005-0000-0000-000090370000}"/>
    <cellStyle name="Normal 3 2 3 4 6 2 2" xfId="14040" xr:uid="{00000000-0005-0000-0000-000091370000}"/>
    <cellStyle name="Normal 3 2 3 4 6 2 3" xfId="14041" xr:uid="{00000000-0005-0000-0000-000092370000}"/>
    <cellStyle name="Normal 3 2 3 4 6 2 4" xfId="14042" xr:uid="{00000000-0005-0000-0000-000093370000}"/>
    <cellStyle name="Normal 3 2 3 4 6 3" xfId="14043" xr:uid="{00000000-0005-0000-0000-000094370000}"/>
    <cellStyle name="Normal 3 2 3 4 6 4" xfId="14044" xr:uid="{00000000-0005-0000-0000-000095370000}"/>
    <cellStyle name="Normal 3 2 3 4 6 5" xfId="14045" xr:uid="{00000000-0005-0000-0000-000096370000}"/>
    <cellStyle name="Normal 3 2 3 4 7" xfId="14046" xr:uid="{00000000-0005-0000-0000-000097370000}"/>
    <cellStyle name="Normal 3 2 3 4 7 2" xfId="14047" xr:uid="{00000000-0005-0000-0000-000098370000}"/>
    <cellStyle name="Normal 3 2 3 4 7 3" xfId="14048" xr:uid="{00000000-0005-0000-0000-000099370000}"/>
    <cellStyle name="Normal 3 2 3 4 7 4" xfId="14049" xr:uid="{00000000-0005-0000-0000-00009A370000}"/>
    <cellStyle name="Normal 3 2 3 4 8" xfId="14050" xr:uid="{00000000-0005-0000-0000-00009B370000}"/>
    <cellStyle name="Normal 3 2 3 4 9" xfId="14051" xr:uid="{00000000-0005-0000-0000-00009C370000}"/>
    <cellStyle name="Normal 3 2 3 5" xfId="14052" xr:uid="{00000000-0005-0000-0000-00009D370000}"/>
    <cellStyle name="Normal 3 2 3 5 2" xfId="14053" xr:uid="{00000000-0005-0000-0000-00009E370000}"/>
    <cellStyle name="Normal 3 2 3 5 2 2" xfId="14054" xr:uid="{00000000-0005-0000-0000-00009F370000}"/>
    <cellStyle name="Normal 3 2 3 5 2 2 2" xfId="14055" xr:uid="{00000000-0005-0000-0000-0000A0370000}"/>
    <cellStyle name="Normal 3 2 3 5 2 2 2 2" xfId="14056" xr:uid="{00000000-0005-0000-0000-0000A1370000}"/>
    <cellStyle name="Normal 3 2 3 5 2 2 2 3" xfId="14057" xr:uid="{00000000-0005-0000-0000-0000A2370000}"/>
    <cellStyle name="Normal 3 2 3 5 2 2 2 4" xfId="14058" xr:uid="{00000000-0005-0000-0000-0000A3370000}"/>
    <cellStyle name="Normal 3 2 3 5 2 2 3" xfId="14059" xr:uid="{00000000-0005-0000-0000-0000A4370000}"/>
    <cellStyle name="Normal 3 2 3 5 2 2 4" xfId="14060" xr:uid="{00000000-0005-0000-0000-0000A5370000}"/>
    <cellStyle name="Normal 3 2 3 5 2 2 5" xfId="14061" xr:uid="{00000000-0005-0000-0000-0000A6370000}"/>
    <cellStyle name="Normal 3 2 3 5 2 3" xfId="14062" xr:uid="{00000000-0005-0000-0000-0000A7370000}"/>
    <cellStyle name="Normal 3 2 3 5 2 3 2" xfId="14063" xr:uid="{00000000-0005-0000-0000-0000A8370000}"/>
    <cellStyle name="Normal 3 2 3 5 2 3 3" xfId="14064" xr:uid="{00000000-0005-0000-0000-0000A9370000}"/>
    <cellStyle name="Normal 3 2 3 5 2 3 4" xfId="14065" xr:uid="{00000000-0005-0000-0000-0000AA370000}"/>
    <cellStyle name="Normal 3 2 3 5 2 4" xfId="14066" xr:uid="{00000000-0005-0000-0000-0000AB370000}"/>
    <cellStyle name="Normal 3 2 3 5 2 5" xfId="14067" xr:uid="{00000000-0005-0000-0000-0000AC370000}"/>
    <cellStyle name="Normal 3 2 3 5 2 6" xfId="14068" xr:uid="{00000000-0005-0000-0000-0000AD370000}"/>
    <cellStyle name="Normal 3 2 3 5 3" xfId="14069" xr:uid="{00000000-0005-0000-0000-0000AE370000}"/>
    <cellStyle name="Normal 3 2 3 5 3 2" xfId="14070" xr:uid="{00000000-0005-0000-0000-0000AF370000}"/>
    <cellStyle name="Normal 3 2 3 5 3 2 2" xfId="14071" xr:uid="{00000000-0005-0000-0000-0000B0370000}"/>
    <cellStyle name="Normal 3 2 3 5 3 2 2 2" xfId="14072" xr:uid="{00000000-0005-0000-0000-0000B1370000}"/>
    <cellStyle name="Normal 3 2 3 5 3 2 2 3" xfId="14073" xr:uid="{00000000-0005-0000-0000-0000B2370000}"/>
    <cellStyle name="Normal 3 2 3 5 3 2 2 4" xfId="14074" xr:uid="{00000000-0005-0000-0000-0000B3370000}"/>
    <cellStyle name="Normal 3 2 3 5 3 2 3" xfId="14075" xr:uid="{00000000-0005-0000-0000-0000B4370000}"/>
    <cellStyle name="Normal 3 2 3 5 3 2 4" xfId="14076" xr:uid="{00000000-0005-0000-0000-0000B5370000}"/>
    <cellStyle name="Normal 3 2 3 5 3 2 5" xfId="14077" xr:uid="{00000000-0005-0000-0000-0000B6370000}"/>
    <cellStyle name="Normal 3 2 3 5 3 3" xfId="14078" xr:uid="{00000000-0005-0000-0000-0000B7370000}"/>
    <cellStyle name="Normal 3 2 3 5 3 3 2" xfId="14079" xr:uid="{00000000-0005-0000-0000-0000B8370000}"/>
    <cellStyle name="Normal 3 2 3 5 3 3 3" xfId="14080" xr:uid="{00000000-0005-0000-0000-0000B9370000}"/>
    <cellStyle name="Normal 3 2 3 5 3 3 4" xfId="14081" xr:uid="{00000000-0005-0000-0000-0000BA370000}"/>
    <cellStyle name="Normal 3 2 3 5 3 4" xfId="14082" xr:uid="{00000000-0005-0000-0000-0000BB370000}"/>
    <cellStyle name="Normal 3 2 3 5 3 5" xfId="14083" xr:uid="{00000000-0005-0000-0000-0000BC370000}"/>
    <cellStyle name="Normal 3 2 3 5 3 6" xfId="14084" xr:uid="{00000000-0005-0000-0000-0000BD370000}"/>
    <cellStyle name="Normal 3 2 3 5 4" xfId="14085" xr:uid="{00000000-0005-0000-0000-0000BE370000}"/>
    <cellStyle name="Normal 3 2 3 5 5" xfId="14086" xr:uid="{00000000-0005-0000-0000-0000BF370000}"/>
    <cellStyle name="Normal 3 2 3 5 5 2" xfId="14087" xr:uid="{00000000-0005-0000-0000-0000C0370000}"/>
    <cellStyle name="Normal 3 2 3 5 5 2 2" xfId="14088" xr:uid="{00000000-0005-0000-0000-0000C1370000}"/>
    <cellStyle name="Normal 3 2 3 5 5 2 3" xfId="14089" xr:uid="{00000000-0005-0000-0000-0000C2370000}"/>
    <cellStyle name="Normal 3 2 3 5 5 2 4" xfId="14090" xr:uid="{00000000-0005-0000-0000-0000C3370000}"/>
    <cellStyle name="Normal 3 2 3 5 5 3" xfId="14091" xr:uid="{00000000-0005-0000-0000-0000C4370000}"/>
    <cellStyle name="Normal 3 2 3 5 5 4" xfId="14092" xr:uid="{00000000-0005-0000-0000-0000C5370000}"/>
    <cellStyle name="Normal 3 2 3 5 5 5" xfId="14093" xr:uid="{00000000-0005-0000-0000-0000C6370000}"/>
    <cellStyle name="Normal 3 2 3 5 6" xfId="14094" xr:uid="{00000000-0005-0000-0000-0000C7370000}"/>
    <cellStyle name="Normal 3 2 3 5 6 2" xfId="14095" xr:uid="{00000000-0005-0000-0000-0000C8370000}"/>
    <cellStyle name="Normal 3 2 3 5 6 3" xfId="14096" xr:uid="{00000000-0005-0000-0000-0000C9370000}"/>
    <cellStyle name="Normal 3 2 3 5 6 4" xfId="14097" xr:uid="{00000000-0005-0000-0000-0000CA370000}"/>
    <cellStyle name="Normal 3 2 3 5 7" xfId="14098" xr:uid="{00000000-0005-0000-0000-0000CB370000}"/>
    <cellStyle name="Normal 3 2 3 5 8" xfId="14099" xr:uid="{00000000-0005-0000-0000-0000CC370000}"/>
    <cellStyle name="Normal 3 2 3 5 9" xfId="14100" xr:uid="{00000000-0005-0000-0000-0000CD370000}"/>
    <cellStyle name="Normal 3 2 3 6" xfId="14101" xr:uid="{00000000-0005-0000-0000-0000CE370000}"/>
    <cellStyle name="Normal 3 2 3 6 2" xfId="14102" xr:uid="{00000000-0005-0000-0000-0000CF370000}"/>
    <cellStyle name="Normal 3 2 3 6 2 2" xfId="14103" xr:uid="{00000000-0005-0000-0000-0000D0370000}"/>
    <cellStyle name="Normal 3 2 3 6 2 2 2" xfId="14104" xr:uid="{00000000-0005-0000-0000-0000D1370000}"/>
    <cellStyle name="Normal 3 2 3 6 2 2 2 2" xfId="14105" xr:uid="{00000000-0005-0000-0000-0000D2370000}"/>
    <cellStyle name="Normal 3 2 3 6 2 2 2 3" xfId="14106" xr:uid="{00000000-0005-0000-0000-0000D3370000}"/>
    <cellStyle name="Normal 3 2 3 6 2 2 2 4" xfId="14107" xr:uid="{00000000-0005-0000-0000-0000D4370000}"/>
    <cellStyle name="Normal 3 2 3 6 2 2 3" xfId="14108" xr:uid="{00000000-0005-0000-0000-0000D5370000}"/>
    <cellStyle name="Normal 3 2 3 6 2 2 4" xfId="14109" xr:uid="{00000000-0005-0000-0000-0000D6370000}"/>
    <cellStyle name="Normal 3 2 3 6 2 2 5" xfId="14110" xr:uid="{00000000-0005-0000-0000-0000D7370000}"/>
    <cellStyle name="Normal 3 2 3 6 2 3" xfId="14111" xr:uid="{00000000-0005-0000-0000-0000D8370000}"/>
    <cellStyle name="Normal 3 2 3 6 2 3 2" xfId="14112" xr:uid="{00000000-0005-0000-0000-0000D9370000}"/>
    <cellStyle name="Normal 3 2 3 6 2 3 3" xfId="14113" xr:uid="{00000000-0005-0000-0000-0000DA370000}"/>
    <cellStyle name="Normal 3 2 3 6 2 3 4" xfId="14114" xr:uid="{00000000-0005-0000-0000-0000DB370000}"/>
    <cellStyle name="Normal 3 2 3 6 2 4" xfId="14115" xr:uid="{00000000-0005-0000-0000-0000DC370000}"/>
    <cellStyle name="Normal 3 2 3 6 2 5" xfId="14116" xr:uid="{00000000-0005-0000-0000-0000DD370000}"/>
    <cellStyle name="Normal 3 2 3 6 2 6" xfId="14117" xr:uid="{00000000-0005-0000-0000-0000DE370000}"/>
    <cellStyle name="Normal 3 2 3 6 3" xfId="14118" xr:uid="{00000000-0005-0000-0000-0000DF370000}"/>
    <cellStyle name="Normal 3 2 3 6 3 2" xfId="14119" xr:uid="{00000000-0005-0000-0000-0000E0370000}"/>
    <cellStyle name="Normal 3 2 3 6 3 2 2" xfId="14120" xr:uid="{00000000-0005-0000-0000-0000E1370000}"/>
    <cellStyle name="Normal 3 2 3 6 3 2 2 2" xfId="14121" xr:uid="{00000000-0005-0000-0000-0000E2370000}"/>
    <cellStyle name="Normal 3 2 3 6 3 2 2 3" xfId="14122" xr:uid="{00000000-0005-0000-0000-0000E3370000}"/>
    <cellStyle name="Normal 3 2 3 6 3 2 2 4" xfId="14123" xr:uid="{00000000-0005-0000-0000-0000E4370000}"/>
    <cellStyle name="Normal 3 2 3 6 3 2 3" xfId="14124" xr:uid="{00000000-0005-0000-0000-0000E5370000}"/>
    <cellStyle name="Normal 3 2 3 6 3 2 4" xfId="14125" xr:uid="{00000000-0005-0000-0000-0000E6370000}"/>
    <cellStyle name="Normal 3 2 3 6 3 2 5" xfId="14126" xr:uid="{00000000-0005-0000-0000-0000E7370000}"/>
    <cellStyle name="Normal 3 2 3 6 3 3" xfId="14127" xr:uid="{00000000-0005-0000-0000-0000E8370000}"/>
    <cellStyle name="Normal 3 2 3 6 3 3 2" xfId="14128" xr:uid="{00000000-0005-0000-0000-0000E9370000}"/>
    <cellStyle name="Normal 3 2 3 6 3 3 3" xfId="14129" xr:uid="{00000000-0005-0000-0000-0000EA370000}"/>
    <cellStyle name="Normal 3 2 3 6 3 3 4" xfId="14130" xr:uid="{00000000-0005-0000-0000-0000EB370000}"/>
    <cellStyle name="Normal 3 2 3 6 3 4" xfId="14131" xr:uid="{00000000-0005-0000-0000-0000EC370000}"/>
    <cellStyle name="Normal 3 2 3 6 3 5" xfId="14132" xr:uid="{00000000-0005-0000-0000-0000ED370000}"/>
    <cellStyle name="Normal 3 2 3 6 3 6" xfId="14133" xr:uid="{00000000-0005-0000-0000-0000EE370000}"/>
    <cellStyle name="Normal 3 2 3 6 4" xfId="14134" xr:uid="{00000000-0005-0000-0000-0000EF370000}"/>
    <cellStyle name="Normal 3 2 3 6 4 2" xfId="14135" xr:uid="{00000000-0005-0000-0000-0000F0370000}"/>
    <cellStyle name="Normal 3 2 3 6 4 2 2" xfId="14136" xr:uid="{00000000-0005-0000-0000-0000F1370000}"/>
    <cellStyle name="Normal 3 2 3 6 4 2 3" xfId="14137" xr:uid="{00000000-0005-0000-0000-0000F2370000}"/>
    <cellStyle name="Normal 3 2 3 6 4 2 4" xfId="14138" xr:uid="{00000000-0005-0000-0000-0000F3370000}"/>
    <cellStyle name="Normal 3 2 3 6 4 3" xfId="14139" xr:uid="{00000000-0005-0000-0000-0000F4370000}"/>
    <cellStyle name="Normal 3 2 3 6 4 4" xfId="14140" xr:uid="{00000000-0005-0000-0000-0000F5370000}"/>
    <cellStyle name="Normal 3 2 3 6 4 5" xfId="14141" xr:uid="{00000000-0005-0000-0000-0000F6370000}"/>
    <cellStyle name="Normal 3 2 3 6 5" xfId="14142" xr:uid="{00000000-0005-0000-0000-0000F7370000}"/>
    <cellStyle name="Normal 3 2 3 6 5 2" xfId="14143" xr:uid="{00000000-0005-0000-0000-0000F8370000}"/>
    <cellStyle name="Normal 3 2 3 6 5 3" xfId="14144" xr:uid="{00000000-0005-0000-0000-0000F9370000}"/>
    <cellStyle name="Normal 3 2 3 6 5 4" xfId="14145" xr:uid="{00000000-0005-0000-0000-0000FA370000}"/>
    <cellStyle name="Normal 3 2 3 6 6" xfId="14146" xr:uid="{00000000-0005-0000-0000-0000FB370000}"/>
    <cellStyle name="Normal 3 2 3 6 7" xfId="14147" xr:uid="{00000000-0005-0000-0000-0000FC370000}"/>
    <cellStyle name="Normal 3 2 3 6 8" xfId="14148" xr:uid="{00000000-0005-0000-0000-0000FD370000}"/>
    <cellStyle name="Normal 3 2 3 7" xfId="14149" xr:uid="{00000000-0005-0000-0000-0000FE370000}"/>
    <cellStyle name="Normal 3 2 3 7 2" xfId="14150" xr:uid="{00000000-0005-0000-0000-0000FF370000}"/>
    <cellStyle name="Normal 3 2 3 7 2 2" xfId="14151" xr:uid="{00000000-0005-0000-0000-000000380000}"/>
    <cellStyle name="Normal 3 2 3 7 2 2 2" xfId="14152" xr:uid="{00000000-0005-0000-0000-000001380000}"/>
    <cellStyle name="Normal 3 2 3 7 2 2 3" xfId="14153" xr:uid="{00000000-0005-0000-0000-000002380000}"/>
    <cellStyle name="Normal 3 2 3 7 2 2 4" xfId="14154" xr:uid="{00000000-0005-0000-0000-000003380000}"/>
    <cellStyle name="Normal 3 2 3 7 2 3" xfId="14155" xr:uid="{00000000-0005-0000-0000-000004380000}"/>
    <cellStyle name="Normal 3 2 3 7 2 4" xfId="14156" xr:uid="{00000000-0005-0000-0000-000005380000}"/>
    <cellStyle name="Normal 3 2 3 7 2 5" xfId="14157" xr:uid="{00000000-0005-0000-0000-000006380000}"/>
    <cellStyle name="Normal 3 2 3 7 3" xfId="14158" xr:uid="{00000000-0005-0000-0000-000007380000}"/>
    <cellStyle name="Normal 3 2 3 7 3 2" xfId="14159" xr:uid="{00000000-0005-0000-0000-000008380000}"/>
    <cellStyle name="Normal 3 2 3 7 3 3" xfId="14160" xr:uid="{00000000-0005-0000-0000-000009380000}"/>
    <cellStyle name="Normal 3 2 3 7 3 4" xfId="14161" xr:uid="{00000000-0005-0000-0000-00000A380000}"/>
    <cellStyle name="Normal 3 2 3 7 4" xfId="14162" xr:uid="{00000000-0005-0000-0000-00000B380000}"/>
    <cellStyle name="Normal 3 2 3 7 5" xfId="14163" xr:uid="{00000000-0005-0000-0000-00000C380000}"/>
    <cellStyle name="Normal 3 2 3 7 6" xfId="14164" xr:uid="{00000000-0005-0000-0000-00000D380000}"/>
    <cellStyle name="Normal 3 2 3 8" xfId="14165" xr:uid="{00000000-0005-0000-0000-00000E380000}"/>
    <cellStyle name="Normal 3 2 3 8 2" xfId="14166" xr:uid="{00000000-0005-0000-0000-00000F380000}"/>
    <cellStyle name="Normal 3 2 3 8 2 2" xfId="14167" xr:uid="{00000000-0005-0000-0000-000010380000}"/>
    <cellStyle name="Normal 3 2 3 8 2 2 2" xfId="14168" xr:uid="{00000000-0005-0000-0000-000011380000}"/>
    <cellStyle name="Normal 3 2 3 8 2 2 3" xfId="14169" xr:uid="{00000000-0005-0000-0000-000012380000}"/>
    <cellStyle name="Normal 3 2 3 8 2 2 4" xfId="14170" xr:uid="{00000000-0005-0000-0000-000013380000}"/>
    <cellStyle name="Normal 3 2 3 8 2 3" xfId="14171" xr:uid="{00000000-0005-0000-0000-000014380000}"/>
    <cellStyle name="Normal 3 2 3 8 2 4" xfId="14172" xr:uid="{00000000-0005-0000-0000-000015380000}"/>
    <cellStyle name="Normal 3 2 3 8 2 5" xfId="14173" xr:uid="{00000000-0005-0000-0000-000016380000}"/>
    <cellStyle name="Normal 3 2 3 8 3" xfId="14174" xr:uid="{00000000-0005-0000-0000-000017380000}"/>
    <cellStyle name="Normal 3 2 3 8 3 2" xfId="14175" xr:uid="{00000000-0005-0000-0000-000018380000}"/>
    <cellStyle name="Normal 3 2 3 8 3 3" xfId="14176" xr:uid="{00000000-0005-0000-0000-000019380000}"/>
    <cellStyle name="Normal 3 2 3 8 3 4" xfId="14177" xr:uid="{00000000-0005-0000-0000-00001A380000}"/>
    <cellStyle name="Normal 3 2 3 8 4" xfId="14178" xr:uid="{00000000-0005-0000-0000-00001B380000}"/>
    <cellStyle name="Normal 3 2 3 8 5" xfId="14179" xr:uid="{00000000-0005-0000-0000-00001C380000}"/>
    <cellStyle name="Normal 3 2 3 8 6" xfId="14180" xr:uid="{00000000-0005-0000-0000-00001D380000}"/>
    <cellStyle name="Normal 3 2 3 9" xfId="14181" xr:uid="{00000000-0005-0000-0000-00001E380000}"/>
    <cellStyle name="Normal 3 2 4" xfId="14182" xr:uid="{00000000-0005-0000-0000-00001F380000}"/>
    <cellStyle name="Normal 3 2 4 10" xfId="14183" xr:uid="{00000000-0005-0000-0000-000020380000}"/>
    <cellStyle name="Normal 3 2 4 2" xfId="14184" xr:uid="{00000000-0005-0000-0000-000021380000}"/>
    <cellStyle name="Normal 3 2 4 2 2" xfId="14185" xr:uid="{00000000-0005-0000-0000-000022380000}"/>
    <cellStyle name="Normal 3 2 4 2 2 2" xfId="14186" xr:uid="{00000000-0005-0000-0000-000023380000}"/>
    <cellStyle name="Normal 3 2 4 2 2 2 2" xfId="14187" xr:uid="{00000000-0005-0000-0000-000024380000}"/>
    <cellStyle name="Normal 3 2 4 2 2 2 2 2" xfId="14188" xr:uid="{00000000-0005-0000-0000-000025380000}"/>
    <cellStyle name="Normal 3 2 4 2 2 2 2 3" xfId="14189" xr:uid="{00000000-0005-0000-0000-000026380000}"/>
    <cellStyle name="Normal 3 2 4 2 2 2 2 4" xfId="14190" xr:uid="{00000000-0005-0000-0000-000027380000}"/>
    <cellStyle name="Normal 3 2 4 2 2 2 3" xfId="14191" xr:uid="{00000000-0005-0000-0000-000028380000}"/>
    <cellStyle name="Normal 3 2 4 2 2 2 4" xfId="14192" xr:uid="{00000000-0005-0000-0000-000029380000}"/>
    <cellStyle name="Normal 3 2 4 2 2 2 5" xfId="14193" xr:uid="{00000000-0005-0000-0000-00002A380000}"/>
    <cellStyle name="Normal 3 2 4 2 2 3" xfId="14194" xr:uid="{00000000-0005-0000-0000-00002B380000}"/>
    <cellStyle name="Normal 3 2 4 2 2 3 2" xfId="14195" xr:uid="{00000000-0005-0000-0000-00002C380000}"/>
    <cellStyle name="Normal 3 2 4 2 2 3 3" xfId="14196" xr:uid="{00000000-0005-0000-0000-00002D380000}"/>
    <cellStyle name="Normal 3 2 4 2 2 3 4" xfId="14197" xr:uid="{00000000-0005-0000-0000-00002E380000}"/>
    <cellStyle name="Normal 3 2 4 2 2 4" xfId="14198" xr:uid="{00000000-0005-0000-0000-00002F380000}"/>
    <cellStyle name="Normal 3 2 4 2 2 5" xfId="14199" xr:uid="{00000000-0005-0000-0000-000030380000}"/>
    <cellStyle name="Normal 3 2 4 2 2 6" xfId="14200" xr:uid="{00000000-0005-0000-0000-000031380000}"/>
    <cellStyle name="Normal 3 2 4 2 3" xfId="14201" xr:uid="{00000000-0005-0000-0000-000032380000}"/>
    <cellStyle name="Normal 3 2 4 2 3 2" xfId="14202" xr:uid="{00000000-0005-0000-0000-000033380000}"/>
    <cellStyle name="Normal 3 2 4 2 3 2 2" xfId="14203" xr:uid="{00000000-0005-0000-0000-000034380000}"/>
    <cellStyle name="Normal 3 2 4 2 3 2 2 2" xfId="14204" xr:uid="{00000000-0005-0000-0000-000035380000}"/>
    <cellStyle name="Normal 3 2 4 2 3 2 2 3" xfId="14205" xr:uid="{00000000-0005-0000-0000-000036380000}"/>
    <cellStyle name="Normal 3 2 4 2 3 2 2 4" xfId="14206" xr:uid="{00000000-0005-0000-0000-000037380000}"/>
    <cellStyle name="Normal 3 2 4 2 3 2 3" xfId="14207" xr:uid="{00000000-0005-0000-0000-000038380000}"/>
    <cellStyle name="Normal 3 2 4 2 3 2 4" xfId="14208" xr:uid="{00000000-0005-0000-0000-000039380000}"/>
    <cellStyle name="Normal 3 2 4 2 3 2 5" xfId="14209" xr:uid="{00000000-0005-0000-0000-00003A380000}"/>
    <cellStyle name="Normal 3 2 4 2 3 3" xfId="14210" xr:uid="{00000000-0005-0000-0000-00003B380000}"/>
    <cellStyle name="Normal 3 2 4 2 3 3 2" xfId="14211" xr:uid="{00000000-0005-0000-0000-00003C380000}"/>
    <cellStyle name="Normal 3 2 4 2 3 3 3" xfId="14212" xr:uid="{00000000-0005-0000-0000-00003D380000}"/>
    <cellStyle name="Normal 3 2 4 2 3 3 4" xfId="14213" xr:uid="{00000000-0005-0000-0000-00003E380000}"/>
    <cellStyle name="Normal 3 2 4 2 3 4" xfId="14214" xr:uid="{00000000-0005-0000-0000-00003F380000}"/>
    <cellStyle name="Normal 3 2 4 2 3 5" xfId="14215" xr:uid="{00000000-0005-0000-0000-000040380000}"/>
    <cellStyle name="Normal 3 2 4 2 3 6" xfId="14216" xr:uid="{00000000-0005-0000-0000-000041380000}"/>
    <cellStyle name="Normal 3 2 4 2 4" xfId="14217" xr:uid="{00000000-0005-0000-0000-000042380000}"/>
    <cellStyle name="Normal 3 2 4 2 5" xfId="14218" xr:uid="{00000000-0005-0000-0000-000043380000}"/>
    <cellStyle name="Normal 3 2 4 2 5 2" xfId="14219" xr:uid="{00000000-0005-0000-0000-000044380000}"/>
    <cellStyle name="Normal 3 2 4 2 5 2 2" xfId="14220" xr:uid="{00000000-0005-0000-0000-000045380000}"/>
    <cellStyle name="Normal 3 2 4 2 5 2 3" xfId="14221" xr:uid="{00000000-0005-0000-0000-000046380000}"/>
    <cellStyle name="Normal 3 2 4 2 5 2 4" xfId="14222" xr:uid="{00000000-0005-0000-0000-000047380000}"/>
    <cellStyle name="Normal 3 2 4 2 5 3" xfId="14223" xr:uid="{00000000-0005-0000-0000-000048380000}"/>
    <cellStyle name="Normal 3 2 4 2 5 4" xfId="14224" xr:uid="{00000000-0005-0000-0000-000049380000}"/>
    <cellStyle name="Normal 3 2 4 2 5 5" xfId="14225" xr:uid="{00000000-0005-0000-0000-00004A380000}"/>
    <cellStyle name="Normal 3 2 4 2 6" xfId="14226" xr:uid="{00000000-0005-0000-0000-00004B380000}"/>
    <cellStyle name="Normal 3 2 4 2 6 2" xfId="14227" xr:uid="{00000000-0005-0000-0000-00004C380000}"/>
    <cellStyle name="Normal 3 2 4 2 6 3" xfId="14228" xr:uid="{00000000-0005-0000-0000-00004D380000}"/>
    <cellStyle name="Normal 3 2 4 2 6 4" xfId="14229" xr:uid="{00000000-0005-0000-0000-00004E380000}"/>
    <cellStyle name="Normal 3 2 4 2 7" xfId="14230" xr:uid="{00000000-0005-0000-0000-00004F380000}"/>
    <cellStyle name="Normal 3 2 4 2 8" xfId="14231" xr:uid="{00000000-0005-0000-0000-000050380000}"/>
    <cellStyle name="Normal 3 2 4 2 9" xfId="14232" xr:uid="{00000000-0005-0000-0000-000051380000}"/>
    <cellStyle name="Normal 3 2 4 3" xfId="14233" xr:uid="{00000000-0005-0000-0000-000052380000}"/>
    <cellStyle name="Normal 3 2 4 3 2" xfId="14234" xr:uid="{00000000-0005-0000-0000-000053380000}"/>
    <cellStyle name="Normal 3 2 4 3 2 2" xfId="14235" xr:uid="{00000000-0005-0000-0000-000054380000}"/>
    <cellStyle name="Normal 3 2 4 3 2 2 2" xfId="14236" xr:uid="{00000000-0005-0000-0000-000055380000}"/>
    <cellStyle name="Normal 3 2 4 3 2 2 3" xfId="14237" xr:uid="{00000000-0005-0000-0000-000056380000}"/>
    <cellStyle name="Normal 3 2 4 3 2 2 4" xfId="14238" xr:uid="{00000000-0005-0000-0000-000057380000}"/>
    <cellStyle name="Normal 3 2 4 3 2 3" xfId="14239" xr:uid="{00000000-0005-0000-0000-000058380000}"/>
    <cellStyle name="Normal 3 2 4 3 2 4" xfId="14240" xr:uid="{00000000-0005-0000-0000-000059380000}"/>
    <cellStyle name="Normal 3 2 4 3 2 5" xfId="14241" xr:uid="{00000000-0005-0000-0000-00005A380000}"/>
    <cellStyle name="Normal 3 2 4 3 3" xfId="14242" xr:uid="{00000000-0005-0000-0000-00005B380000}"/>
    <cellStyle name="Normal 3 2 4 3 3 2" xfId="14243" xr:uid="{00000000-0005-0000-0000-00005C380000}"/>
    <cellStyle name="Normal 3 2 4 3 3 3" xfId="14244" xr:uid="{00000000-0005-0000-0000-00005D380000}"/>
    <cellStyle name="Normal 3 2 4 3 3 4" xfId="14245" xr:uid="{00000000-0005-0000-0000-00005E380000}"/>
    <cellStyle name="Normal 3 2 4 3 4" xfId="14246" xr:uid="{00000000-0005-0000-0000-00005F380000}"/>
    <cellStyle name="Normal 3 2 4 3 5" xfId="14247" xr:uid="{00000000-0005-0000-0000-000060380000}"/>
    <cellStyle name="Normal 3 2 4 3 6" xfId="14248" xr:uid="{00000000-0005-0000-0000-000061380000}"/>
    <cellStyle name="Normal 3 2 4 4" xfId="14249" xr:uid="{00000000-0005-0000-0000-000062380000}"/>
    <cellStyle name="Normal 3 2 4 4 2" xfId="14250" xr:uid="{00000000-0005-0000-0000-000063380000}"/>
    <cellStyle name="Normal 3 2 4 4 2 2" xfId="14251" xr:uid="{00000000-0005-0000-0000-000064380000}"/>
    <cellStyle name="Normal 3 2 4 4 2 2 2" xfId="14252" xr:uid="{00000000-0005-0000-0000-000065380000}"/>
    <cellStyle name="Normal 3 2 4 4 2 2 3" xfId="14253" xr:uid="{00000000-0005-0000-0000-000066380000}"/>
    <cellStyle name="Normal 3 2 4 4 2 2 4" xfId="14254" xr:uid="{00000000-0005-0000-0000-000067380000}"/>
    <cellStyle name="Normal 3 2 4 4 2 3" xfId="14255" xr:uid="{00000000-0005-0000-0000-000068380000}"/>
    <cellStyle name="Normal 3 2 4 4 2 4" xfId="14256" xr:uid="{00000000-0005-0000-0000-000069380000}"/>
    <cellStyle name="Normal 3 2 4 4 2 5" xfId="14257" xr:uid="{00000000-0005-0000-0000-00006A380000}"/>
    <cellStyle name="Normal 3 2 4 4 3" xfId="14258" xr:uid="{00000000-0005-0000-0000-00006B380000}"/>
    <cellStyle name="Normal 3 2 4 4 3 2" xfId="14259" xr:uid="{00000000-0005-0000-0000-00006C380000}"/>
    <cellStyle name="Normal 3 2 4 4 3 3" xfId="14260" xr:uid="{00000000-0005-0000-0000-00006D380000}"/>
    <cellStyle name="Normal 3 2 4 4 3 4" xfId="14261" xr:uid="{00000000-0005-0000-0000-00006E380000}"/>
    <cellStyle name="Normal 3 2 4 4 4" xfId="14262" xr:uid="{00000000-0005-0000-0000-00006F380000}"/>
    <cellStyle name="Normal 3 2 4 4 5" xfId="14263" xr:uid="{00000000-0005-0000-0000-000070380000}"/>
    <cellStyle name="Normal 3 2 4 4 6" xfId="14264" xr:uid="{00000000-0005-0000-0000-000071380000}"/>
    <cellStyle name="Normal 3 2 4 5" xfId="14265" xr:uid="{00000000-0005-0000-0000-000072380000}"/>
    <cellStyle name="Normal 3 2 4 6" xfId="14266" xr:uid="{00000000-0005-0000-0000-000073380000}"/>
    <cellStyle name="Normal 3 2 4 6 2" xfId="14267" xr:uid="{00000000-0005-0000-0000-000074380000}"/>
    <cellStyle name="Normal 3 2 4 6 2 2" xfId="14268" xr:uid="{00000000-0005-0000-0000-000075380000}"/>
    <cellStyle name="Normal 3 2 4 6 2 3" xfId="14269" xr:uid="{00000000-0005-0000-0000-000076380000}"/>
    <cellStyle name="Normal 3 2 4 6 2 4" xfId="14270" xr:uid="{00000000-0005-0000-0000-000077380000}"/>
    <cellStyle name="Normal 3 2 4 6 3" xfId="14271" xr:uid="{00000000-0005-0000-0000-000078380000}"/>
    <cellStyle name="Normal 3 2 4 6 4" xfId="14272" xr:uid="{00000000-0005-0000-0000-000079380000}"/>
    <cellStyle name="Normal 3 2 4 6 5" xfId="14273" xr:uid="{00000000-0005-0000-0000-00007A380000}"/>
    <cellStyle name="Normal 3 2 4 7" xfId="14274" xr:uid="{00000000-0005-0000-0000-00007B380000}"/>
    <cellStyle name="Normal 3 2 4 7 2" xfId="14275" xr:uid="{00000000-0005-0000-0000-00007C380000}"/>
    <cellStyle name="Normal 3 2 4 7 3" xfId="14276" xr:uid="{00000000-0005-0000-0000-00007D380000}"/>
    <cellStyle name="Normal 3 2 4 7 4" xfId="14277" xr:uid="{00000000-0005-0000-0000-00007E380000}"/>
    <cellStyle name="Normal 3 2 4 8" xfId="14278" xr:uid="{00000000-0005-0000-0000-00007F380000}"/>
    <cellStyle name="Normal 3 2 4 9" xfId="14279" xr:uid="{00000000-0005-0000-0000-000080380000}"/>
    <cellStyle name="Normal 3 2 5" xfId="14280" xr:uid="{00000000-0005-0000-0000-000081380000}"/>
    <cellStyle name="Normal 3 2 5 10" xfId="14281" xr:uid="{00000000-0005-0000-0000-000082380000}"/>
    <cellStyle name="Normal 3 2 5 2" xfId="14282" xr:uid="{00000000-0005-0000-0000-000083380000}"/>
    <cellStyle name="Normal 3 2 5 2 2" xfId="14283" xr:uid="{00000000-0005-0000-0000-000084380000}"/>
    <cellStyle name="Normal 3 2 5 2 2 2" xfId="14284" xr:uid="{00000000-0005-0000-0000-000085380000}"/>
    <cellStyle name="Normal 3 2 5 2 2 2 2" xfId="14285" xr:uid="{00000000-0005-0000-0000-000086380000}"/>
    <cellStyle name="Normal 3 2 5 2 2 2 2 2" xfId="14286" xr:uid="{00000000-0005-0000-0000-000087380000}"/>
    <cellStyle name="Normal 3 2 5 2 2 2 2 3" xfId="14287" xr:uid="{00000000-0005-0000-0000-000088380000}"/>
    <cellStyle name="Normal 3 2 5 2 2 2 2 4" xfId="14288" xr:uid="{00000000-0005-0000-0000-000089380000}"/>
    <cellStyle name="Normal 3 2 5 2 2 2 3" xfId="14289" xr:uid="{00000000-0005-0000-0000-00008A380000}"/>
    <cellStyle name="Normal 3 2 5 2 2 2 4" xfId="14290" xr:uid="{00000000-0005-0000-0000-00008B380000}"/>
    <cellStyle name="Normal 3 2 5 2 2 2 5" xfId="14291" xr:uid="{00000000-0005-0000-0000-00008C380000}"/>
    <cellStyle name="Normal 3 2 5 2 2 3" xfId="14292" xr:uid="{00000000-0005-0000-0000-00008D380000}"/>
    <cellStyle name="Normal 3 2 5 2 2 3 2" xfId="14293" xr:uid="{00000000-0005-0000-0000-00008E380000}"/>
    <cellStyle name="Normal 3 2 5 2 2 3 3" xfId="14294" xr:uid="{00000000-0005-0000-0000-00008F380000}"/>
    <cellStyle name="Normal 3 2 5 2 2 3 4" xfId="14295" xr:uid="{00000000-0005-0000-0000-000090380000}"/>
    <cellStyle name="Normal 3 2 5 2 2 4" xfId="14296" xr:uid="{00000000-0005-0000-0000-000091380000}"/>
    <cellStyle name="Normal 3 2 5 2 2 5" xfId="14297" xr:uid="{00000000-0005-0000-0000-000092380000}"/>
    <cellStyle name="Normal 3 2 5 2 2 6" xfId="14298" xr:uid="{00000000-0005-0000-0000-000093380000}"/>
    <cellStyle name="Normal 3 2 5 2 3" xfId="14299" xr:uid="{00000000-0005-0000-0000-000094380000}"/>
    <cellStyle name="Normal 3 2 5 2 3 2" xfId="14300" xr:uid="{00000000-0005-0000-0000-000095380000}"/>
    <cellStyle name="Normal 3 2 5 2 3 2 2" xfId="14301" xr:uid="{00000000-0005-0000-0000-000096380000}"/>
    <cellStyle name="Normal 3 2 5 2 3 2 2 2" xfId="14302" xr:uid="{00000000-0005-0000-0000-000097380000}"/>
    <cellStyle name="Normal 3 2 5 2 3 2 2 3" xfId="14303" xr:uid="{00000000-0005-0000-0000-000098380000}"/>
    <cellStyle name="Normal 3 2 5 2 3 2 2 4" xfId="14304" xr:uid="{00000000-0005-0000-0000-000099380000}"/>
    <cellStyle name="Normal 3 2 5 2 3 2 3" xfId="14305" xr:uid="{00000000-0005-0000-0000-00009A380000}"/>
    <cellStyle name="Normal 3 2 5 2 3 2 4" xfId="14306" xr:uid="{00000000-0005-0000-0000-00009B380000}"/>
    <cellStyle name="Normal 3 2 5 2 3 2 5" xfId="14307" xr:uid="{00000000-0005-0000-0000-00009C380000}"/>
    <cellStyle name="Normal 3 2 5 2 3 3" xfId="14308" xr:uid="{00000000-0005-0000-0000-00009D380000}"/>
    <cellStyle name="Normal 3 2 5 2 3 3 2" xfId="14309" xr:uid="{00000000-0005-0000-0000-00009E380000}"/>
    <cellStyle name="Normal 3 2 5 2 3 3 3" xfId="14310" xr:uid="{00000000-0005-0000-0000-00009F380000}"/>
    <cellStyle name="Normal 3 2 5 2 3 3 4" xfId="14311" xr:uid="{00000000-0005-0000-0000-0000A0380000}"/>
    <cellStyle name="Normal 3 2 5 2 3 4" xfId="14312" xr:uid="{00000000-0005-0000-0000-0000A1380000}"/>
    <cellStyle name="Normal 3 2 5 2 3 5" xfId="14313" xr:uid="{00000000-0005-0000-0000-0000A2380000}"/>
    <cellStyle name="Normal 3 2 5 2 3 6" xfId="14314" xr:uid="{00000000-0005-0000-0000-0000A3380000}"/>
    <cellStyle name="Normal 3 2 5 2 4" xfId="14315" xr:uid="{00000000-0005-0000-0000-0000A4380000}"/>
    <cellStyle name="Normal 3 2 5 2 5" xfId="14316" xr:uid="{00000000-0005-0000-0000-0000A5380000}"/>
    <cellStyle name="Normal 3 2 5 2 5 2" xfId="14317" xr:uid="{00000000-0005-0000-0000-0000A6380000}"/>
    <cellStyle name="Normal 3 2 5 2 5 2 2" xfId="14318" xr:uid="{00000000-0005-0000-0000-0000A7380000}"/>
    <cellStyle name="Normal 3 2 5 2 5 2 3" xfId="14319" xr:uid="{00000000-0005-0000-0000-0000A8380000}"/>
    <cellStyle name="Normal 3 2 5 2 5 2 4" xfId="14320" xr:uid="{00000000-0005-0000-0000-0000A9380000}"/>
    <cellStyle name="Normal 3 2 5 2 5 3" xfId="14321" xr:uid="{00000000-0005-0000-0000-0000AA380000}"/>
    <cellStyle name="Normal 3 2 5 2 5 4" xfId="14322" xr:uid="{00000000-0005-0000-0000-0000AB380000}"/>
    <cellStyle name="Normal 3 2 5 2 5 5" xfId="14323" xr:uid="{00000000-0005-0000-0000-0000AC380000}"/>
    <cellStyle name="Normal 3 2 5 2 6" xfId="14324" xr:uid="{00000000-0005-0000-0000-0000AD380000}"/>
    <cellStyle name="Normal 3 2 5 2 6 2" xfId="14325" xr:uid="{00000000-0005-0000-0000-0000AE380000}"/>
    <cellStyle name="Normal 3 2 5 2 6 3" xfId="14326" xr:uid="{00000000-0005-0000-0000-0000AF380000}"/>
    <cellStyle name="Normal 3 2 5 2 6 4" xfId="14327" xr:uid="{00000000-0005-0000-0000-0000B0380000}"/>
    <cellStyle name="Normal 3 2 5 2 7" xfId="14328" xr:uid="{00000000-0005-0000-0000-0000B1380000}"/>
    <cellStyle name="Normal 3 2 5 2 8" xfId="14329" xr:uid="{00000000-0005-0000-0000-0000B2380000}"/>
    <cellStyle name="Normal 3 2 5 2 9" xfId="14330" xr:uid="{00000000-0005-0000-0000-0000B3380000}"/>
    <cellStyle name="Normal 3 2 5 3" xfId="14331" xr:uid="{00000000-0005-0000-0000-0000B4380000}"/>
    <cellStyle name="Normal 3 2 5 3 2" xfId="14332" xr:uid="{00000000-0005-0000-0000-0000B5380000}"/>
    <cellStyle name="Normal 3 2 5 3 2 2" xfId="14333" xr:uid="{00000000-0005-0000-0000-0000B6380000}"/>
    <cellStyle name="Normal 3 2 5 3 2 2 2" xfId="14334" xr:uid="{00000000-0005-0000-0000-0000B7380000}"/>
    <cellStyle name="Normal 3 2 5 3 2 2 3" xfId="14335" xr:uid="{00000000-0005-0000-0000-0000B8380000}"/>
    <cellStyle name="Normal 3 2 5 3 2 2 4" xfId="14336" xr:uid="{00000000-0005-0000-0000-0000B9380000}"/>
    <cellStyle name="Normal 3 2 5 3 2 3" xfId="14337" xr:uid="{00000000-0005-0000-0000-0000BA380000}"/>
    <cellStyle name="Normal 3 2 5 3 2 4" xfId="14338" xr:uid="{00000000-0005-0000-0000-0000BB380000}"/>
    <cellStyle name="Normal 3 2 5 3 2 5" xfId="14339" xr:uid="{00000000-0005-0000-0000-0000BC380000}"/>
    <cellStyle name="Normal 3 2 5 3 3" xfId="14340" xr:uid="{00000000-0005-0000-0000-0000BD380000}"/>
    <cellStyle name="Normal 3 2 5 3 3 2" xfId="14341" xr:uid="{00000000-0005-0000-0000-0000BE380000}"/>
    <cellStyle name="Normal 3 2 5 3 3 3" xfId="14342" xr:uid="{00000000-0005-0000-0000-0000BF380000}"/>
    <cellStyle name="Normal 3 2 5 3 3 4" xfId="14343" xr:uid="{00000000-0005-0000-0000-0000C0380000}"/>
    <cellStyle name="Normal 3 2 5 3 4" xfId="14344" xr:uid="{00000000-0005-0000-0000-0000C1380000}"/>
    <cellStyle name="Normal 3 2 5 3 5" xfId="14345" xr:uid="{00000000-0005-0000-0000-0000C2380000}"/>
    <cellStyle name="Normal 3 2 5 3 6" xfId="14346" xr:uid="{00000000-0005-0000-0000-0000C3380000}"/>
    <cellStyle name="Normal 3 2 5 4" xfId="14347" xr:uid="{00000000-0005-0000-0000-0000C4380000}"/>
    <cellStyle name="Normal 3 2 5 4 2" xfId="14348" xr:uid="{00000000-0005-0000-0000-0000C5380000}"/>
    <cellStyle name="Normal 3 2 5 4 2 2" xfId="14349" xr:uid="{00000000-0005-0000-0000-0000C6380000}"/>
    <cellStyle name="Normal 3 2 5 4 2 2 2" xfId="14350" xr:uid="{00000000-0005-0000-0000-0000C7380000}"/>
    <cellStyle name="Normal 3 2 5 4 2 2 3" xfId="14351" xr:uid="{00000000-0005-0000-0000-0000C8380000}"/>
    <cellStyle name="Normal 3 2 5 4 2 2 4" xfId="14352" xr:uid="{00000000-0005-0000-0000-0000C9380000}"/>
    <cellStyle name="Normal 3 2 5 4 2 3" xfId="14353" xr:uid="{00000000-0005-0000-0000-0000CA380000}"/>
    <cellStyle name="Normal 3 2 5 4 2 4" xfId="14354" xr:uid="{00000000-0005-0000-0000-0000CB380000}"/>
    <cellStyle name="Normal 3 2 5 4 2 5" xfId="14355" xr:uid="{00000000-0005-0000-0000-0000CC380000}"/>
    <cellStyle name="Normal 3 2 5 4 3" xfId="14356" xr:uid="{00000000-0005-0000-0000-0000CD380000}"/>
    <cellStyle name="Normal 3 2 5 4 3 2" xfId="14357" xr:uid="{00000000-0005-0000-0000-0000CE380000}"/>
    <cellStyle name="Normal 3 2 5 4 3 3" xfId="14358" xr:uid="{00000000-0005-0000-0000-0000CF380000}"/>
    <cellStyle name="Normal 3 2 5 4 3 4" xfId="14359" xr:uid="{00000000-0005-0000-0000-0000D0380000}"/>
    <cellStyle name="Normal 3 2 5 4 4" xfId="14360" xr:uid="{00000000-0005-0000-0000-0000D1380000}"/>
    <cellStyle name="Normal 3 2 5 4 5" xfId="14361" xr:uid="{00000000-0005-0000-0000-0000D2380000}"/>
    <cellStyle name="Normal 3 2 5 4 6" xfId="14362" xr:uid="{00000000-0005-0000-0000-0000D3380000}"/>
    <cellStyle name="Normal 3 2 5 5" xfId="14363" xr:uid="{00000000-0005-0000-0000-0000D4380000}"/>
    <cellStyle name="Normal 3 2 5 6" xfId="14364" xr:uid="{00000000-0005-0000-0000-0000D5380000}"/>
    <cellStyle name="Normal 3 2 5 6 2" xfId="14365" xr:uid="{00000000-0005-0000-0000-0000D6380000}"/>
    <cellStyle name="Normal 3 2 5 6 2 2" xfId="14366" xr:uid="{00000000-0005-0000-0000-0000D7380000}"/>
    <cellStyle name="Normal 3 2 5 6 2 3" xfId="14367" xr:uid="{00000000-0005-0000-0000-0000D8380000}"/>
    <cellStyle name="Normal 3 2 5 6 2 4" xfId="14368" xr:uid="{00000000-0005-0000-0000-0000D9380000}"/>
    <cellStyle name="Normal 3 2 5 6 3" xfId="14369" xr:uid="{00000000-0005-0000-0000-0000DA380000}"/>
    <cellStyle name="Normal 3 2 5 6 4" xfId="14370" xr:uid="{00000000-0005-0000-0000-0000DB380000}"/>
    <cellStyle name="Normal 3 2 5 6 5" xfId="14371" xr:uid="{00000000-0005-0000-0000-0000DC380000}"/>
    <cellStyle name="Normal 3 2 5 7" xfId="14372" xr:uid="{00000000-0005-0000-0000-0000DD380000}"/>
    <cellStyle name="Normal 3 2 5 7 2" xfId="14373" xr:uid="{00000000-0005-0000-0000-0000DE380000}"/>
    <cellStyle name="Normal 3 2 5 7 3" xfId="14374" xr:uid="{00000000-0005-0000-0000-0000DF380000}"/>
    <cellStyle name="Normal 3 2 5 7 4" xfId="14375" xr:uid="{00000000-0005-0000-0000-0000E0380000}"/>
    <cellStyle name="Normal 3 2 5 8" xfId="14376" xr:uid="{00000000-0005-0000-0000-0000E1380000}"/>
    <cellStyle name="Normal 3 2 5 9" xfId="14377" xr:uid="{00000000-0005-0000-0000-0000E2380000}"/>
    <cellStyle name="Normal 3 2 6" xfId="14378" xr:uid="{00000000-0005-0000-0000-0000E3380000}"/>
    <cellStyle name="Normal 3 2 6 2" xfId="14379" xr:uid="{00000000-0005-0000-0000-0000E4380000}"/>
    <cellStyle name="Normal 3 2 6 2 2" xfId="14380" xr:uid="{00000000-0005-0000-0000-0000E5380000}"/>
    <cellStyle name="Normal 3 2 6 2 2 2" xfId="14381" xr:uid="{00000000-0005-0000-0000-0000E6380000}"/>
    <cellStyle name="Normal 3 2 6 2 3" xfId="14382" xr:uid="{00000000-0005-0000-0000-0000E7380000}"/>
    <cellStyle name="Normal 3 2 6 2 4" xfId="14383" xr:uid="{00000000-0005-0000-0000-0000E8380000}"/>
    <cellStyle name="Normal 3 2 6 2 5" xfId="14384" xr:uid="{00000000-0005-0000-0000-0000E9380000}"/>
    <cellStyle name="Normal 3 2 6 2 6" xfId="14385" xr:uid="{00000000-0005-0000-0000-0000EA380000}"/>
    <cellStyle name="Normal 3 2 6 2 7" xfId="14386" xr:uid="{00000000-0005-0000-0000-0000EB380000}"/>
    <cellStyle name="Normal 3 2 6 2 8" xfId="14387" xr:uid="{00000000-0005-0000-0000-0000EC380000}"/>
    <cellStyle name="Normal 3 2 6 3" xfId="14388" xr:uid="{00000000-0005-0000-0000-0000ED380000}"/>
    <cellStyle name="Normal 3 2 6 3 2" xfId="14389" xr:uid="{00000000-0005-0000-0000-0000EE380000}"/>
    <cellStyle name="Normal 3 2 6 4" xfId="14390" xr:uid="{00000000-0005-0000-0000-0000EF380000}"/>
    <cellStyle name="Normal 3 2 6 5" xfId="14391" xr:uid="{00000000-0005-0000-0000-0000F0380000}"/>
    <cellStyle name="Normal 3 2 6 6" xfId="14392" xr:uid="{00000000-0005-0000-0000-0000F1380000}"/>
    <cellStyle name="Normal 3 2 6 7" xfId="14393" xr:uid="{00000000-0005-0000-0000-0000F2380000}"/>
    <cellStyle name="Normal 3 2 6 8" xfId="14394" xr:uid="{00000000-0005-0000-0000-0000F3380000}"/>
    <cellStyle name="Normal 3 2 6 9" xfId="14395" xr:uid="{00000000-0005-0000-0000-0000F4380000}"/>
    <cellStyle name="Normal 3 2 7" xfId="14396" xr:uid="{00000000-0005-0000-0000-0000F5380000}"/>
    <cellStyle name="Normal 3 2 7 10" xfId="14397" xr:uid="{00000000-0005-0000-0000-0000F6380000}"/>
    <cellStyle name="Normal 3 2 7 2" xfId="14398" xr:uid="{00000000-0005-0000-0000-0000F7380000}"/>
    <cellStyle name="Normal 3 2 7 2 2" xfId="14399" xr:uid="{00000000-0005-0000-0000-0000F8380000}"/>
    <cellStyle name="Normal 3 2 7 2 2 2" xfId="14400" xr:uid="{00000000-0005-0000-0000-0000F9380000}"/>
    <cellStyle name="Normal 3 2 7 2 2 2 2" xfId="14401" xr:uid="{00000000-0005-0000-0000-0000FA380000}"/>
    <cellStyle name="Normal 3 2 7 2 2 2 2 2" xfId="14402" xr:uid="{00000000-0005-0000-0000-0000FB380000}"/>
    <cellStyle name="Normal 3 2 7 2 2 2 2 3" xfId="14403" xr:uid="{00000000-0005-0000-0000-0000FC380000}"/>
    <cellStyle name="Normal 3 2 7 2 2 2 2 4" xfId="14404" xr:uid="{00000000-0005-0000-0000-0000FD380000}"/>
    <cellStyle name="Normal 3 2 7 2 2 2 3" xfId="14405" xr:uid="{00000000-0005-0000-0000-0000FE380000}"/>
    <cellStyle name="Normal 3 2 7 2 2 2 4" xfId="14406" xr:uid="{00000000-0005-0000-0000-0000FF380000}"/>
    <cellStyle name="Normal 3 2 7 2 2 2 5" xfId="14407" xr:uid="{00000000-0005-0000-0000-000000390000}"/>
    <cellStyle name="Normal 3 2 7 2 2 3" xfId="14408" xr:uid="{00000000-0005-0000-0000-000001390000}"/>
    <cellStyle name="Normal 3 2 7 2 2 3 2" xfId="14409" xr:uid="{00000000-0005-0000-0000-000002390000}"/>
    <cellStyle name="Normal 3 2 7 2 2 3 3" xfId="14410" xr:uid="{00000000-0005-0000-0000-000003390000}"/>
    <cellStyle name="Normal 3 2 7 2 2 3 4" xfId="14411" xr:uid="{00000000-0005-0000-0000-000004390000}"/>
    <cellStyle name="Normal 3 2 7 2 2 4" xfId="14412" xr:uid="{00000000-0005-0000-0000-000005390000}"/>
    <cellStyle name="Normal 3 2 7 2 2 5" xfId="14413" xr:uid="{00000000-0005-0000-0000-000006390000}"/>
    <cellStyle name="Normal 3 2 7 2 2 6" xfId="14414" xr:uid="{00000000-0005-0000-0000-000007390000}"/>
    <cellStyle name="Normal 3 2 7 2 3" xfId="14415" xr:uid="{00000000-0005-0000-0000-000008390000}"/>
    <cellStyle name="Normal 3 2 7 2 3 2" xfId="14416" xr:uid="{00000000-0005-0000-0000-000009390000}"/>
    <cellStyle name="Normal 3 2 7 2 3 2 2" xfId="14417" xr:uid="{00000000-0005-0000-0000-00000A390000}"/>
    <cellStyle name="Normal 3 2 7 2 3 2 2 2" xfId="14418" xr:uid="{00000000-0005-0000-0000-00000B390000}"/>
    <cellStyle name="Normal 3 2 7 2 3 2 2 3" xfId="14419" xr:uid="{00000000-0005-0000-0000-00000C390000}"/>
    <cellStyle name="Normal 3 2 7 2 3 2 2 4" xfId="14420" xr:uid="{00000000-0005-0000-0000-00000D390000}"/>
    <cellStyle name="Normal 3 2 7 2 3 2 3" xfId="14421" xr:uid="{00000000-0005-0000-0000-00000E390000}"/>
    <cellStyle name="Normal 3 2 7 2 3 2 4" xfId="14422" xr:uid="{00000000-0005-0000-0000-00000F390000}"/>
    <cellStyle name="Normal 3 2 7 2 3 2 5" xfId="14423" xr:uid="{00000000-0005-0000-0000-000010390000}"/>
    <cellStyle name="Normal 3 2 7 2 3 3" xfId="14424" xr:uid="{00000000-0005-0000-0000-000011390000}"/>
    <cellStyle name="Normal 3 2 7 2 3 3 2" xfId="14425" xr:uid="{00000000-0005-0000-0000-000012390000}"/>
    <cellStyle name="Normal 3 2 7 2 3 3 3" xfId="14426" xr:uid="{00000000-0005-0000-0000-000013390000}"/>
    <cellStyle name="Normal 3 2 7 2 3 3 4" xfId="14427" xr:uid="{00000000-0005-0000-0000-000014390000}"/>
    <cellStyle name="Normal 3 2 7 2 3 4" xfId="14428" xr:uid="{00000000-0005-0000-0000-000015390000}"/>
    <cellStyle name="Normal 3 2 7 2 3 5" xfId="14429" xr:uid="{00000000-0005-0000-0000-000016390000}"/>
    <cellStyle name="Normal 3 2 7 2 3 6" xfId="14430" xr:uid="{00000000-0005-0000-0000-000017390000}"/>
    <cellStyle name="Normal 3 2 7 2 4" xfId="14431" xr:uid="{00000000-0005-0000-0000-000018390000}"/>
    <cellStyle name="Normal 3 2 7 2 4 2" xfId="14432" xr:uid="{00000000-0005-0000-0000-000019390000}"/>
    <cellStyle name="Normal 3 2 7 2 4 2 2" xfId="14433" xr:uid="{00000000-0005-0000-0000-00001A390000}"/>
    <cellStyle name="Normal 3 2 7 2 4 2 3" xfId="14434" xr:uid="{00000000-0005-0000-0000-00001B390000}"/>
    <cellStyle name="Normal 3 2 7 2 4 2 4" xfId="14435" xr:uid="{00000000-0005-0000-0000-00001C390000}"/>
    <cellStyle name="Normal 3 2 7 2 4 3" xfId="14436" xr:uid="{00000000-0005-0000-0000-00001D390000}"/>
    <cellStyle name="Normal 3 2 7 2 4 4" xfId="14437" xr:uid="{00000000-0005-0000-0000-00001E390000}"/>
    <cellStyle name="Normal 3 2 7 2 4 5" xfId="14438" xr:uid="{00000000-0005-0000-0000-00001F390000}"/>
    <cellStyle name="Normal 3 2 7 2 5" xfId="14439" xr:uid="{00000000-0005-0000-0000-000020390000}"/>
    <cellStyle name="Normal 3 2 7 2 5 2" xfId="14440" xr:uid="{00000000-0005-0000-0000-000021390000}"/>
    <cellStyle name="Normal 3 2 7 2 5 3" xfId="14441" xr:uid="{00000000-0005-0000-0000-000022390000}"/>
    <cellStyle name="Normal 3 2 7 2 5 4" xfId="14442" xr:uid="{00000000-0005-0000-0000-000023390000}"/>
    <cellStyle name="Normal 3 2 7 2 6" xfId="14443" xr:uid="{00000000-0005-0000-0000-000024390000}"/>
    <cellStyle name="Normal 3 2 7 2 7" xfId="14444" xr:uid="{00000000-0005-0000-0000-000025390000}"/>
    <cellStyle name="Normal 3 2 7 2 8" xfId="14445" xr:uid="{00000000-0005-0000-0000-000026390000}"/>
    <cellStyle name="Normal 3 2 7 3" xfId="14446" xr:uid="{00000000-0005-0000-0000-000027390000}"/>
    <cellStyle name="Normal 3 2 7 3 2" xfId="14447" xr:uid="{00000000-0005-0000-0000-000028390000}"/>
    <cellStyle name="Normal 3 2 7 3 2 2" xfId="14448" xr:uid="{00000000-0005-0000-0000-000029390000}"/>
    <cellStyle name="Normal 3 2 7 3 2 2 2" xfId="14449" xr:uid="{00000000-0005-0000-0000-00002A390000}"/>
    <cellStyle name="Normal 3 2 7 3 2 2 3" xfId="14450" xr:uid="{00000000-0005-0000-0000-00002B390000}"/>
    <cellStyle name="Normal 3 2 7 3 2 2 4" xfId="14451" xr:uid="{00000000-0005-0000-0000-00002C390000}"/>
    <cellStyle name="Normal 3 2 7 3 2 3" xfId="14452" xr:uid="{00000000-0005-0000-0000-00002D390000}"/>
    <cellStyle name="Normal 3 2 7 3 2 4" xfId="14453" xr:uid="{00000000-0005-0000-0000-00002E390000}"/>
    <cellStyle name="Normal 3 2 7 3 2 5" xfId="14454" xr:uid="{00000000-0005-0000-0000-00002F390000}"/>
    <cellStyle name="Normal 3 2 7 3 3" xfId="14455" xr:uid="{00000000-0005-0000-0000-000030390000}"/>
    <cellStyle name="Normal 3 2 7 3 3 2" xfId="14456" xr:uid="{00000000-0005-0000-0000-000031390000}"/>
    <cellStyle name="Normal 3 2 7 3 3 3" xfId="14457" xr:uid="{00000000-0005-0000-0000-000032390000}"/>
    <cellStyle name="Normal 3 2 7 3 3 4" xfId="14458" xr:uid="{00000000-0005-0000-0000-000033390000}"/>
    <cellStyle name="Normal 3 2 7 3 4" xfId="14459" xr:uid="{00000000-0005-0000-0000-000034390000}"/>
    <cellStyle name="Normal 3 2 7 3 5" xfId="14460" xr:uid="{00000000-0005-0000-0000-000035390000}"/>
    <cellStyle name="Normal 3 2 7 3 6" xfId="14461" xr:uid="{00000000-0005-0000-0000-000036390000}"/>
    <cellStyle name="Normal 3 2 7 4" xfId="14462" xr:uid="{00000000-0005-0000-0000-000037390000}"/>
    <cellStyle name="Normal 3 2 7 4 2" xfId="14463" xr:uid="{00000000-0005-0000-0000-000038390000}"/>
    <cellStyle name="Normal 3 2 7 4 2 2" xfId="14464" xr:uid="{00000000-0005-0000-0000-000039390000}"/>
    <cellStyle name="Normal 3 2 7 4 2 2 2" xfId="14465" xr:uid="{00000000-0005-0000-0000-00003A390000}"/>
    <cellStyle name="Normal 3 2 7 4 2 2 3" xfId="14466" xr:uid="{00000000-0005-0000-0000-00003B390000}"/>
    <cellStyle name="Normal 3 2 7 4 2 2 4" xfId="14467" xr:uid="{00000000-0005-0000-0000-00003C390000}"/>
    <cellStyle name="Normal 3 2 7 4 2 3" xfId="14468" xr:uid="{00000000-0005-0000-0000-00003D390000}"/>
    <cellStyle name="Normal 3 2 7 4 2 4" xfId="14469" xr:uid="{00000000-0005-0000-0000-00003E390000}"/>
    <cellStyle name="Normal 3 2 7 4 2 5" xfId="14470" xr:uid="{00000000-0005-0000-0000-00003F390000}"/>
    <cellStyle name="Normal 3 2 7 4 3" xfId="14471" xr:uid="{00000000-0005-0000-0000-000040390000}"/>
    <cellStyle name="Normal 3 2 7 4 3 2" xfId="14472" xr:uid="{00000000-0005-0000-0000-000041390000}"/>
    <cellStyle name="Normal 3 2 7 4 3 3" xfId="14473" xr:uid="{00000000-0005-0000-0000-000042390000}"/>
    <cellStyle name="Normal 3 2 7 4 3 4" xfId="14474" xr:uid="{00000000-0005-0000-0000-000043390000}"/>
    <cellStyle name="Normal 3 2 7 4 4" xfId="14475" xr:uid="{00000000-0005-0000-0000-000044390000}"/>
    <cellStyle name="Normal 3 2 7 4 5" xfId="14476" xr:uid="{00000000-0005-0000-0000-000045390000}"/>
    <cellStyle name="Normal 3 2 7 4 6" xfId="14477" xr:uid="{00000000-0005-0000-0000-000046390000}"/>
    <cellStyle name="Normal 3 2 7 5" xfId="14478" xr:uid="{00000000-0005-0000-0000-000047390000}"/>
    <cellStyle name="Normal 3 2 7 6" xfId="14479" xr:uid="{00000000-0005-0000-0000-000048390000}"/>
    <cellStyle name="Normal 3 2 7 6 2" xfId="14480" xr:uid="{00000000-0005-0000-0000-000049390000}"/>
    <cellStyle name="Normal 3 2 7 6 2 2" xfId="14481" xr:uid="{00000000-0005-0000-0000-00004A390000}"/>
    <cellStyle name="Normal 3 2 7 6 2 3" xfId="14482" xr:uid="{00000000-0005-0000-0000-00004B390000}"/>
    <cellStyle name="Normal 3 2 7 6 2 4" xfId="14483" xr:uid="{00000000-0005-0000-0000-00004C390000}"/>
    <cellStyle name="Normal 3 2 7 6 3" xfId="14484" xr:uid="{00000000-0005-0000-0000-00004D390000}"/>
    <cellStyle name="Normal 3 2 7 6 4" xfId="14485" xr:uid="{00000000-0005-0000-0000-00004E390000}"/>
    <cellStyle name="Normal 3 2 7 6 5" xfId="14486" xr:uid="{00000000-0005-0000-0000-00004F390000}"/>
    <cellStyle name="Normal 3 2 7 7" xfId="14487" xr:uid="{00000000-0005-0000-0000-000050390000}"/>
    <cellStyle name="Normal 3 2 7 7 2" xfId="14488" xr:uid="{00000000-0005-0000-0000-000051390000}"/>
    <cellStyle name="Normal 3 2 7 7 3" xfId="14489" xr:uid="{00000000-0005-0000-0000-000052390000}"/>
    <cellStyle name="Normal 3 2 7 7 4" xfId="14490" xr:uid="{00000000-0005-0000-0000-000053390000}"/>
    <cellStyle name="Normal 3 2 7 8" xfId="14491" xr:uid="{00000000-0005-0000-0000-000054390000}"/>
    <cellStyle name="Normal 3 2 7 9" xfId="14492" xr:uid="{00000000-0005-0000-0000-000055390000}"/>
    <cellStyle name="Normal 3 2 8" xfId="14493" xr:uid="{00000000-0005-0000-0000-000056390000}"/>
    <cellStyle name="Normal 3 2 8 2" xfId="14494" xr:uid="{00000000-0005-0000-0000-000057390000}"/>
    <cellStyle name="Normal 3 2 8 2 2" xfId="14495" xr:uid="{00000000-0005-0000-0000-000058390000}"/>
    <cellStyle name="Normal 3 2 8 2 2 2" xfId="14496" xr:uid="{00000000-0005-0000-0000-000059390000}"/>
    <cellStyle name="Normal 3 2 8 2 2 2 2" xfId="14497" xr:uid="{00000000-0005-0000-0000-00005A390000}"/>
    <cellStyle name="Normal 3 2 8 2 2 2 3" xfId="14498" xr:uid="{00000000-0005-0000-0000-00005B390000}"/>
    <cellStyle name="Normal 3 2 8 2 2 2 4" xfId="14499" xr:uid="{00000000-0005-0000-0000-00005C390000}"/>
    <cellStyle name="Normal 3 2 8 2 2 3" xfId="14500" xr:uid="{00000000-0005-0000-0000-00005D390000}"/>
    <cellStyle name="Normal 3 2 8 2 2 4" xfId="14501" xr:uid="{00000000-0005-0000-0000-00005E390000}"/>
    <cellStyle name="Normal 3 2 8 2 2 5" xfId="14502" xr:uid="{00000000-0005-0000-0000-00005F390000}"/>
    <cellStyle name="Normal 3 2 8 2 3" xfId="14503" xr:uid="{00000000-0005-0000-0000-000060390000}"/>
    <cellStyle name="Normal 3 2 8 2 3 2" xfId="14504" xr:uid="{00000000-0005-0000-0000-000061390000}"/>
    <cellStyle name="Normal 3 2 8 2 3 3" xfId="14505" xr:uid="{00000000-0005-0000-0000-000062390000}"/>
    <cellStyle name="Normal 3 2 8 2 3 4" xfId="14506" xr:uid="{00000000-0005-0000-0000-000063390000}"/>
    <cellStyle name="Normal 3 2 8 2 4" xfId="14507" xr:uid="{00000000-0005-0000-0000-000064390000}"/>
    <cellStyle name="Normal 3 2 8 2 5" xfId="14508" xr:uid="{00000000-0005-0000-0000-000065390000}"/>
    <cellStyle name="Normal 3 2 8 2 6" xfId="14509" xr:uid="{00000000-0005-0000-0000-000066390000}"/>
    <cellStyle name="Normal 3 2 8 3" xfId="14510" xr:uid="{00000000-0005-0000-0000-000067390000}"/>
    <cellStyle name="Normal 3 2 8 3 2" xfId="14511" xr:uid="{00000000-0005-0000-0000-000068390000}"/>
    <cellStyle name="Normal 3 2 8 3 2 2" xfId="14512" xr:uid="{00000000-0005-0000-0000-000069390000}"/>
    <cellStyle name="Normal 3 2 8 3 2 2 2" xfId="14513" xr:uid="{00000000-0005-0000-0000-00006A390000}"/>
    <cellStyle name="Normal 3 2 8 3 2 2 3" xfId="14514" xr:uid="{00000000-0005-0000-0000-00006B390000}"/>
    <cellStyle name="Normal 3 2 8 3 2 2 4" xfId="14515" xr:uid="{00000000-0005-0000-0000-00006C390000}"/>
    <cellStyle name="Normal 3 2 8 3 2 3" xfId="14516" xr:uid="{00000000-0005-0000-0000-00006D390000}"/>
    <cellStyle name="Normal 3 2 8 3 2 4" xfId="14517" xr:uid="{00000000-0005-0000-0000-00006E390000}"/>
    <cellStyle name="Normal 3 2 8 3 2 5" xfId="14518" xr:uid="{00000000-0005-0000-0000-00006F390000}"/>
    <cellStyle name="Normal 3 2 8 3 3" xfId="14519" xr:uid="{00000000-0005-0000-0000-000070390000}"/>
    <cellStyle name="Normal 3 2 8 3 3 2" xfId="14520" xr:uid="{00000000-0005-0000-0000-000071390000}"/>
    <cellStyle name="Normal 3 2 8 3 3 3" xfId="14521" xr:uid="{00000000-0005-0000-0000-000072390000}"/>
    <cellStyle name="Normal 3 2 8 3 3 4" xfId="14522" xr:uid="{00000000-0005-0000-0000-000073390000}"/>
    <cellStyle name="Normal 3 2 8 3 4" xfId="14523" xr:uid="{00000000-0005-0000-0000-000074390000}"/>
    <cellStyle name="Normal 3 2 8 3 5" xfId="14524" xr:uid="{00000000-0005-0000-0000-000075390000}"/>
    <cellStyle name="Normal 3 2 8 3 6" xfId="14525" xr:uid="{00000000-0005-0000-0000-000076390000}"/>
    <cellStyle name="Normal 3 2 8 4" xfId="14526" xr:uid="{00000000-0005-0000-0000-000077390000}"/>
    <cellStyle name="Normal 3 2 8 5" xfId="14527" xr:uid="{00000000-0005-0000-0000-000078390000}"/>
    <cellStyle name="Normal 3 2 8 5 2" xfId="14528" xr:uid="{00000000-0005-0000-0000-000079390000}"/>
    <cellStyle name="Normal 3 2 8 5 2 2" xfId="14529" xr:uid="{00000000-0005-0000-0000-00007A390000}"/>
    <cellStyle name="Normal 3 2 8 5 2 3" xfId="14530" xr:uid="{00000000-0005-0000-0000-00007B390000}"/>
    <cellStyle name="Normal 3 2 8 5 2 4" xfId="14531" xr:uid="{00000000-0005-0000-0000-00007C390000}"/>
    <cellStyle name="Normal 3 2 8 5 3" xfId="14532" xr:uid="{00000000-0005-0000-0000-00007D390000}"/>
    <cellStyle name="Normal 3 2 8 5 4" xfId="14533" xr:uid="{00000000-0005-0000-0000-00007E390000}"/>
    <cellStyle name="Normal 3 2 8 5 5" xfId="14534" xr:uid="{00000000-0005-0000-0000-00007F390000}"/>
    <cellStyle name="Normal 3 2 8 6" xfId="14535" xr:uid="{00000000-0005-0000-0000-000080390000}"/>
    <cellStyle name="Normal 3 2 8 6 2" xfId="14536" xr:uid="{00000000-0005-0000-0000-000081390000}"/>
    <cellStyle name="Normal 3 2 8 6 3" xfId="14537" xr:uid="{00000000-0005-0000-0000-000082390000}"/>
    <cellStyle name="Normal 3 2 8 6 4" xfId="14538" xr:uid="{00000000-0005-0000-0000-000083390000}"/>
    <cellStyle name="Normal 3 2 8 7" xfId="14539" xr:uid="{00000000-0005-0000-0000-000084390000}"/>
    <cellStyle name="Normal 3 2 8 8" xfId="14540" xr:uid="{00000000-0005-0000-0000-000085390000}"/>
    <cellStyle name="Normal 3 2 8 9" xfId="14541" xr:uid="{00000000-0005-0000-0000-000086390000}"/>
    <cellStyle name="Normal 3 2 9" xfId="14542" xr:uid="{00000000-0005-0000-0000-000087390000}"/>
    <cellStyle name="Normal 3 2 9 2" xfId="14543" xr:uid="{00000000-0005-0000-0000-000088390000}"/>
    <cellStyle name="Normal 3 2 9 2 2" xfId="14544" xr:uid="{00000000-0005-0000-0000-000089390000}"/>
    <cellStyle name="Normal 3 2 9 2 2 2" xfId="14545" xr:uid="{00000000-0005-0000-0000-00008A390000}"/>
    <cellStyle name="Normal 3 2 9 2 2 2 2" xfId="14546" xr:uid="{00000000-0005-0000-0000-00008B390000}"/>
    <cellStyle name="Normal 3 2 9 2 2 2 3" xfId="14547" xr:uid="{00000000-0005-0000-0000-00008C390000}"/>
    <cellStyle name="Normal 3 2 9 2 2 2 4" xfId="14548" xr:uid="{00000000-0005-0000-0000-00008D390000}"/>
    <cellStyle name="Normal 3 2 9 2 2 3" xfId="14549" xr:uid="{00000000-0005-0000-0000-00008E390000}"/>
    <cellStyle name="Normal 3 2 9 2 2 4" xfId="14550" xr:uid="{00000000-0005-0000-0000-00008F390000}"/>
    <cellStyle name="Normal 3 2 9 2 2 5" xfId="14551" xr:uid="{00000000-0005-0000-0000-000090390000}"/>
    <cellStyle name="Normal 3 2 9 2 3" xfId="14552" xr:uid="{00000000-0005-0000-0000-000091390000}"/>
    <cellStyle name="Normal 3 2 9 2 3 2" xfId="14553" xr:uid="{00000000-0005-0000-0000-000092390000}"/>
    <cellStyle name="Normal 3 2 9 2 3 3" xfId="14554" xr:uid="{00000000-0005-0000-0000-000093390000}"/>
    <cellStyle name="Normal 3 2 9 2 3 4" xfId="14555" xr:uid="{00000000-0005-0000-0000-000094390000}"/>
    <cellStyle name="Normal 3 2 9 2 4" xfId="14556" xr:uid="{00000000-0005-0000-0000-000095390000}"/>
    <cellStyle name="Normal 3 2 9 2 5" xfId="14557" xr:uid="{00000000-0005-0000-0000-000096390000}"/>
    <cellStyle name="Normal 3 2 9 2 6" xfId="14558" xr:uid="{00000000-0005-0000-0000-000097390000}"/>
    <cellStyle name="Normal 3 2 9 3" xfId="14559" xr:uid="{00000000-0005-0000-0000-000098390000}"/>
    <cellStyle name="Normal 3 2 9 3 2" xfId="14560" xr:uid="{00000000-0005-0000-0000-000099390000}"/>
    <cellStyle name="Normal 3 2 9 3 2 2" xfId="14561" xr:uid="{00000000-0005-0000-0000-00009A390000}"/>
    <cellStyle name="Normal 3 2 9 3 2 2 2" xfId="14562" xr:uid="{00000000-0005-0000-0000-00009B390000}"/>
    <cellStyle name="Normal 3 2 9 3 2 2 3" xfId="14563" xr:uid="{00000000-0005-0000-0000-00009C390000}"/>
    <cellStyle name="Normal 3 2 9 3 2 2 4" xfId="14564" xr:uid="{00000000-0005-0000-0000-00009D390000}"/>
    <cellStyle name="Normal 3 2 9 3 2 3" xfId="14565" xr:uid="{00000000-0005-0000-0000-00009E390000}"/>
    <cellStyle name="Normal 3 2 9 3 2 4" xfId="14566" xr:uid="{00000000-0005-0000-0000-00009F390000}"/>
    <cellStyle name="Normal 3 2 9 3 2 5" xfId="14567" xr:uid="{00000000-0005-0000-0000-0000A0390000}"/>
    <cellStyle name="Normal 3 2 9 3 3" xfId="14568" xr:uid="{00000000-0005-0000-0000-0000A1390000}"/>
    <cellStyle name="Normal 3 2 9 3 3 2" xfId="14569" xr:uid="{00000000-0005-0000-0000-0000A2390000}"/>
    <cellStyle name="Normal 3 2 9 3 3 3" xfId="14570" xr:uid="{00000000-0005-0000-0000-0000A3390000}"/>
    <cellStyle name="Normal 3 2 9 3 3 4" xfId="14571" xr:uid="{00000000-0005-0000-0000-0000A4390000}"/>
    <cellStyle name="Normal 3 2 9 3 4" xfId="14572" xr:uid="{00000000-0005-0000-0000-0000A5390000}"/>
    <cellStyle name="Normal 3 2 9 3 5" xfId="14573" xr:uid="{00000000-0005-0000-0000-0000A6390000}"/>
    <cellStyle name="Normal 3 2 9 3 6" xfId="14574" xr:uid="{00000000-0005-0000-0000-0000A7390000}"/>
    <cellStyle name="Normal 3 2 9 4" xfId="14575" xr:uid="{00000000-0005-0000-0000-0000A8390000}"/>
    <cellStyle name="Normal 3 2 9 5" xfId="14576" xr:uid="{00000000-0005-0000-0000-0000A9390000}"/>
    <cellStyle name="Normal 3 2 9 5 2" xfId="14577" xr:uid="{00000000-0005-0000-0000-0000AA390000}"/>
    <cellStyle name="Normal 3 2 9 5 2 2" xfId="14578" xr:uid="{00000000-0005-0000-0000-0000AB390000}"/>
    <cellStyle name="Normal 3 2 9 5 2 3" xfId="14579" xr:uid="{00000000-0005-0000-0000-0000AC390000}"/>
    <cellStyle name="Normal 3 2 9 5 2 4" xfId="14580" xr:uid="{00000000-0005-0000-0000-0000AD390000}"/>
    <cellStyle name="Normal 3 2 9 5 3" xfId="14581" xr:uid="{00000000-0005-0000-0000-0000AE390000}"/>
    <cellStyle name="Normal 3 2 9 5 4" xfId="14582" xr:uid="{00000000-0005-0000-0000-0000AF390000}"/>
    <cellStyle name="Normal 3 2 9 5 5" xfId="14583" xr:uid="{00000000-0005-0000-0000-0000B0390000}"/>
    <cellStyle name="Normal 3 2 9 6" xfId="14584" xr:uid="{00000000-0005-0000-0000-0000B1390000}"/>
    <cellStyle name="Normal 3 2 9 6 2" xfId="14585" xr:uid="{00000000-0005-0000-0000-0000B2390000}"/>
    <cellStyle name="Normal 3 2 9 6 3" xfId="14586" xr:uid="{00000000-0005-0000-0000-0000B3390000}"/>
    <cellStyle name="Normal 3 2 9 6 4" xfId="14587" xr:uid="{00000000-0005-0000-0000-0000B4390000}"/>
    <cellStyle name="Normal 3 2 9 7" xfId="14588" xr:uid="{00000000-0005-0000-0000-0000B5390000}"/>
    <cellStyle name="Normal 3 2 9 8" xfId="14589" xr:uid="{00000000-0005-0000-0000-0000B6390000}"/>
    <cellStyle name="Normal 3 2 9 9" xfId="14590" xr:uid="{00000000-0005-0000-0000-0000B7390000}"/>
    <cellStyle name="Normal 3 2_Guarantees" xfId="14591" xr:uid="{00000000-0005-0000-0000-0000B8390000}"/>
    <cellStyle name="Normal 3 20" xfId="14592" xr:uid="{00000000-0005-0000-0000-0000B9390000}"/>
    <cellStyle name="Normal 3 20 2" xfId="14593" xr:uid="{00000000-0005-0000-0000-0000BA390000}"/>
    <cellStyle name="Normal 3 20 2 2" xfId="14594" xr:uid="{00000000-0005-0000-0000-0000BB390000}"/>
    <cellStyle name="Normal 3 20 2 2 2" xfId="14595" xr:uid="{00000000-0005-0000-0000-0000BC390000}"/>
    <cellStyle name="Normal 3 20 2 2 3" xfId="14596" xr:uid="{00000000-0005-0000-0000-0000BD390000}"/>
    <cellStyle name="Normal 3 20 2 2 4" xfId="14597" xr:uid="{00000000-0005-0000-0000-0000BE390000}"/>
    <cellStyle name="Normal 3 20 2 3" xfId="14598" xr:uid="{00000000-0005-0000-0000-0000BF390000}"/>
    <cellStyle name="Normal 3 20 2 4" xfId="14599" xr:uid="{00000000-0005-0000-0000-0000C0390000}"/>
    <cellStyle name="Normal 3 20 2 5" xfId="14600" xr:uid="{00000000-0005-0000-0000-0000C1390000}"/>
    <cellStyle name="Normal 3 20 3" xfId="14601" xr:uid="{00000000-0005-0000-0000-0000C2390000}"/>
    <cellStyle name="Normal 3 20 4" xfId="14602" xr:uid="{00000000-0005-0000-0000-0000C3390000}"/>
    <cellStyle name="Normal 3 20 4 2" xfId="14603" xr:uid="{00000000-0005-0000-0000-0000C4390000}"/>
    <cellStyle name="Normal 3 20 4 3" xfId="14604" xr:uid="{00000000-0005-0000-0000-0000C5390000}"/>
    <cellStyle name="Normal 3 20 4 4" xfId="14605" xr:uid="{00000000-0005-0000-0000-0000C6390000}"/>
    <cellStyle name="Normal 3 20 5" xfId="14606" xr:uid="{00000000-0005-0000-0000-0000C7390000}"/>
    <cellStyle name="Normal 3 20 6" xfId="14607" xr:uid="{00000000-0005-0000-0000-0000C8390000}"/>
    <cellStyle name="Normal 3 20 7" xfId="14608" xr:uid="{00000000-0005-0000-0000-0000C9390000}"/>
    <cellStyle name="Normal 3 21" xfId="14609" xr:uid="{00000000-0005-0000-0000-0000CA390000}"/>
    <cellStyle name="Normal 3 21 2" xfId="14610" xr:uid="{00000000-0005-0000-0000-0000CB390000}"/>
    <cellStyle name="Normal 3 21 2 2" xfId="14611" xr:uid="{00000000-0005-0000-0000-0000CC390000}"/>
    <cellStyle name="Normal 3 21 2 2 2" xfId="14612" xr:uid="{00000000-0005-0000-0000-0000CD390000}"/>
    <cellStyle name="Normal 3 21 2 2 3" xfId="14613" xr:uid="{00000000-0005-0000-0000-0000CE390000}"/>
    <cellStyle name="Normal 3 21 2 2 4" xfId="14614" xr:uid="{00000000-0005-0000-0000-0000CF390000}"/>
    <cellStyle name="Normal 3 21 2 3" xfId="14615" xr:uid="{00000000-0005-0000-0000-0000D0390000}"/>
    <cellStyle name="Normal 3 21 2 4" xfId="14616" xr:uid="{00000000-0005-0000-0000-0000D1390000}"/>
    <cellStyle name="Normal 3 21 2 5" xfId="14617" xr:uid="{00000000-0005-0000-0000-0000D2390000}"/>
    <cellStyle name="Normal 3 21 3" xfId="14618" xr:uid="{00000000-0005-0000-0000-0000D3390000}"/>
    <cellStyle name="Normal 3 21 4" xfId="14619" xr:uid="{00000000-0005-0000-0000-0000D4390000}"/>
    <cellStyle name="Normal 3 21 4 2" xfId="14620" xr:uid="{00000000-0005-0000-0000-0000D5390000}"/>
    <cellStyle name="Normal 3 21 4 3" xfId="14621" xr:uid="{00000000-0005-0000-0000-0000D6390000}"/>
    <cellStyle name="Normal 3 21 4 4" xfId="14622" xr:uid="{00000000-0005-0000-0000-0000D7390000}"/>
    <cellStyle name="Normal 3 21 5" xfId="14623" xr:uid="{00000000-0005-0000-0000-0000D8390000}"/>
    <cellStyle name="Normal 3 21 6" xfId="14624" xr:uid="{00000000-0005-0000-0000-0000D9390000}"/>
    <cellStyle name="Normal 3 21 7" xfId="14625" xr:uid="{00000000-0005-0000-0000-0000DA390000}"/>
    <cellStyle name="Normal 3 22" xfId="14626" xr:uid="{00000000-0005-0000-0000-0000DB390000}"/>
    <cellStyle name="Normal 3 22 2" xfId="14627" xr:uid="{00000000-0005-0000-0000-0000DC390000}"/>
    <cellStyle name="Normal 3 22 2 2" xfId="14628" xr:uid="{00000000-0005-0000-0000-0000DD390000}"/>
    <cellStyle name="Normal 3 22 2 2 2" xfId="14629" xr:uid="{00000000-0005-0000-0000-0000DE390000}"/>
    <cellStyle name="Normal 3 22 2 2 3" xfId="14630" xr:uid="{00000000-0005-0000-0000-0000DF390000}"/>
    <cellStyle name="Normal 3 22 2 2 4" xfId="14631" xr:uid="{00000000-0005-0000-0000-0000E0390000}"/>
    <cellStyle name="Normal 3 22 2 3" xfId="14632" xr:uid="{00000000-0005-0000-0000-0000E1390000}"/>
    <cellStyle name="Normal 3 22 2 4" xfId="14633" xr:uid="{00000000-0005-0000-0000-0000E2390000}"/>
    <cellStyle name="Normal 3 22 2 5" xfId="14634" xr:uid="{00000000-0005-0000-0000-0000E3390000}"/>
    <cellStyle name="Normal 3 22 3" xfId="14635" xr:uid="{00000000-0005-0000-0000-0000E4390000}"/>
    <cellStyle name="Normal 3 22 4" xfId="14636" xr:uid="{00000000-0005-0000-0000-0000E5390000}"/>
    <cellStyle name="Normal 3 22 4 2" xfId="14637" xr:uid="{00000000-0005-0000-0000-0000E6390000}"/>
    <cellStyle name="Normal 3 22 4 3" xfId="14638" xr:uid="{00000000-0005-0000-0000-0000E7390000}"/>
    <cellStyle name="Normal 3 22 4 4" xfId="14639" xr:uid="{00000000-0005-0000-0000-0000E8390000}"/>
    <cellStyle name="Normal 3 22 5" xfId="14640" xr:uid="{00000000-0005-0000-0000-0000E9390000}"/>
    <cellStyle name="Normal 3 22 6" xfId="14641" xr:uid="{00000000-0005-0000-0000-0000EA390000}"/>
    <cellStyle name="Normal 3 22 7" xfId="14642" xr:uid="{00000000-0005-0000-0000-0000EB390000}"/>
    <cellStyle name="Normal 3 23" xfId="14643" xr:uid="{00000000-0005-0000-0000-0000EC390000}"/>
    <cellStyle name="Normal 3 23 2" xfId="14644" xr:uid="{00000000-0005-0000-0000-0000ED390000}"/>
    <cellStyle name="Normal 3 23 2 2" xfId="14645" xr:uid="{00000000-0005-0000-0000-0000EE390000}"/>
    <cellStyle name="Normal 3 23 2 2 2" xfId="14646" xr:uid="{00000000-0005-0000-0000-0000EF390000}"/>
    <cellStyle name="Normal 3 23 2 2 3" xfId="14647" xr:uid="{00000000-0005-0000-0000-0000F0390000}"/>
    <cellStyle name="Normal 3 23 2 2 4" xfId="14648" xr:uid="{00000000-0005-0000-0000-0000F1390000}"/>
    <cellStyle name="Normal 3 23 2 3" xfId="14649" xr:uid="{00000000-0005-0000-0000-0000F2390000}"/>
    <cellStyle name="Normal 3 23 2 4" xfId="14650" xr:uid="{00000000-0005-0000-0000-0000F3390000}"/>
    <cellStyle name="Normal 3 23 2 5" xfId="14651" xr:uid="{00000000-0005-0000-0000-0000F4390000}"/>
    <cellStyle name="Normal 3 23 3" xfId="14652" xr:uid="{00000000-0005-0000-0000-0000F5390000}"/>
    <cellStyle name="Normal 3 23 3 2" xfId="14653" xr:uid="{00000000-0005-0000-0000-0000F6390000}"/>
    <cellStyle name="Normal 3 23 3 3" xfId="14654" xr:uid="{00000000-0005-0000-0000-0000F7390000}"/>
    <cellStyle name="Normal 3 23 3 4" xfId="14655" xr:uid="{00000000-0005-0000-0000-0000F8390000}"/>
    <cellStyle name="Normal 3 23 4" xfId="14656" xr:uid="{00000000-0005-0000-0000-0000F9390000}"/>
    <cellStyle name="Normal 3 23 5" xfId="14657" xr:uid="{00000000-0005-0000-0000-0000FA390000}"/>
    <cellStyle name="Normal 3 23 6" xfId="14658" xr:uid="{00000000-0005-0000-0000-0000FB390000}"/>
    <cellStyle name="Normal 3 24" xfId="14659" xr:uid="{00000000-0005-0000-0000-0000FC390000}"/>
    <cellStyle name="Normal 3 24 2" xfId="14660" xr:uid="{00000000-0005-0000-0000-0000FD390000}"/>
    <cellStyle name="Normal 3 24 2 2" xfId="14661" xr:uid="{00000000-0005-0000-0000-0000FE390000}"/>
    <cellStyle name="Normal 3 24 2 2 2" xfId="14662" xr:uid="{00000000-0005-0000-0000-0000FF390000}"/>
    <cellStyle name="Normal 3 24 2 2 3" xfId="14663" xr:uid="{00000000-0005-0000-0000-0000003A0000}"/>
    <cellStyle name="Normal 3 24 2 2 4" xfId="14664" xr:uid="{00000000-0005-0000-0000-0000013A0000}"/>
    <cellStyle name="Normal 3 24 2 3" xfId="14665" xr:uid="{00000000-0005-0000-0000-0000023A0000}"/>
    <cellStyle name="Normal 3 24 2 4" xfId="14666" xr:uid="{00000000-0005-0000-0000-0000033A0000}"/>
    <cellStyle name="Normal 3 24 2 5" xfId="14667" xr:uid="{00000000-0005-0000-0000-0000043A0000}"/>
    <cellStyle name="Normal 3 24 3" xfId="14668" xr:uid="{00000000-0005-0000-0000-0000053A0000}"/>
    <cellStyle name="Normal 3 24 3 2" xfId="14669" xr:uid="{00000000-0005-0000-0000-0000063A0000}"/>
    <cellStyle name="Normal 3 24 3 3" xfId="14670" xr:uid="{00000000-0005-0000-0000-0000073A0000}"/>
    <cellStyle name="Normal 3 24 3 4" xfId="14671" xr:uid="{00000000-0005-0000-0000-0000083A0000}"/>
    <cellStyle name="Normal 3 24 4" xfId="14672" xr:uid="{00000000-0005-0000-0000-0000093A0000}"/>
    <cellStyle name="Normal 3 24 5" xfId="14673" xr:uid="{00000000-0005-0000-0000-00000A3A0000}"/>
    <cellStyle name="Normal 3 24 6" xfId="14674" xr:uid="{00000000-0005-0000-0000-00000B3A0000}"/>
    <cellStyle name="Normal 3 25" xfId="14675" xr:uid="{00000000-0005-0000-0000-00000C3A0000}"/>
    <cellStyle name="Normal 3 25 2" xfId="14676" xr:uid="{00000000-0005-0000-0000-00000D3A0000}"/>
    <cellStyle name="Normal 3 25 2 2" xfId="14677" xr:uid="{00000000-0005-0000-0000-00000E3A0000}"/>
    <cellStyle name="Normal 3 25 2 2 2" xfId="14678" xr:uid="{00000000-0005-0000-0000-00000F3A0000}"/>
    <cellStyle name="Normal 3 25 2 2 3" xfId="14679" xr:uid="{00000000-0005-0000-0000-0000103A0000}"/>
    <cellStyle name="Normal 3 25 2 2 4" xfId="14680" xr:uid="{00000000-0005-0000-0000-0000113A0000}"/>
    <cellStyle name="Normal 3 25 2 3" xfId="14681" xr:uid="{00000000-0005-0000-0000-0000123A0000}"/>
    <cellStyle name="Normal 3 25 2 4" xfId="14682" xr:uid="{00000000-0005-0000-0000-0000133A0000}"/>
    <cellStyle name="Normal 3 25 2 5" xfId="14683" xr:uid="{00000000-0005-0000-0000-0000143A0000}"/>
    <cellStyle name="Normal 3 25 3" xfId="14684" xr:uid="{00000000-0005-0000-0000-0000153A0000}"/>
    <cellStyle name="Normal 3 25 3 2" xfId="14685" xr:uid="{00000000-0005-0000-0000-0000163A0000}"/>
    <cellStyle name="Normal 3 25 3 3" xfId="14686" xr:uid="{00000000-0005-0000-0000-0000173A0000}"/>
    <cellStyle name="Normal 3 25 3 4" xfId="14687" xr:uid="{00000000-0005-0000-0000-0000183A0000}"/>
    <cellStyle name="Normal 3 25 4" xfId="14688" xr:uid="{00000000-0005-0000-0000-0000193A0000}"/>
    <cellStyle name="Normal 3 25 5" xfId="14689" xr:uid="{00000000-0005-0000-0000-00001A3A0000}"/>
    <cellStyle name="Normal 3 25 6" xfId="14690" xr:uid="{00000000-0005-0000-0000-00001B3A0000}"/>
    <cellStyle name="Normal 3 26" xfId="14691" xr:uid="{00000000-0005-0000-0000-00001C3A0000}"/>
    <cellStyle name="Normal 3 26 2" xfId="14692" xr:uid="{00000000-0005-0000-0000-00001D3A0000}"/>
    <cellStyle name="Normal 3 26 2 2" xfId="14693" xr:uid="{00000000-0005-0000-0000-00001E3A0000}"/>
    <cellStyle name="Normal 3 26 2 2 2" xfId="14694" xr:uid="{00000000-0005-0000-0000-00001F3A0000}"/>
    <cellStyle name="Normal 3 26 2 2 3" xfId="14695" xr:uid="{00000000-0005-0000-0000-0000203A0000}"/>
    <cellStyle name="Normal 3 26 2 2 4" xfId="14696" xr:uid="{00000000-0005-0000-0000-0000213A0000}"/>
    <cellStyle name="Normal 3 26 2 3" xfId="14697" xr:uid="{00000000-0005-0000-0000-0000223A0000}"/>
    <cellStyle name="Normal 3 26 2 4" xfId="14698" xr:uid="{00000000-0005-0000-0000-0000233A0000}"/>
    <cellStyle name="Normal 3 26 2 5" xfId="14699" xr:uid="{00000000-0005-0000-0000-0000243A0000}"/>
    <cellStyle name="Normal 3 26 3" xfId="14700" xr:uid="{00000000-0005-0000-0000-0000253A0000}"/>
    <cellStyle name="Normal 3 26 3 2" xfId="14701" xr:uid="{00000000-0005-0000-0000-0000263A0000}"/>
    <cellStyle name="Normal 3 26 3 3" xfId="14702" xr:uid="{00000000-0005-0000-0000-0000273A0000}"/>
    <cellStyle name="Normal 3 26 3 4" xfId="14703" xr:uid="{00000000-0005-0000-0000-0000283A0000}"/>
    <cellStyle name="Normal 3 26 4" xfId="14704" xr:uid="{00000000-0005-0000-0000-0000293A0000}"/>
    <cellStyle name="Normal 3 26 5" xfId="14705" xr:uid="{00000000-0005-0000-0000-00002A3A0000}"/>
    <cellStyle name="Normal 3 26 6" xfId="14706" xr:uid="{00000000-0005-0000-0000-00002B3A0000}"/>
    <cellStyle name="Normal 3 27" xfId="14707" xr:uid="{00000000-0005-0000-0000-00002C3A0000}"/>
    <cellStyle name="Normal 3 27 2" xfId="14708" xr:uid="{00000000-0005-0000-0000-00002D3A0000}"/>
    <cellStyle name="Normal 3 27 2 2" xfId="14709" xr:uid="{00000000-0005-0000-0000-00002E3A0000}"/>
    <cellStyle name="Normal 3 27 2 2 2" xfId="14710" xr:uid="{00000000-0005-0000-0000-00002F3A0000}"/>
    <cellStyle name="Normal 3 27 2 2 3" xfId="14711" xr:uid="{00000000-0005-0000-0000-0000303A0000}"/>
    <cellStyle name="Normal 3 27 2 2 4" xfId="14712" xr:uid="{00000000-0005-0000-0000-0000313A0000}"/>
    <cellStyle name="Normal 3 27 2 3" xfId="14713" xr:uid="{00000000-0005-0000-0000-0000323A0000}"/>
    <cellStyle name="Normal 3 27 2 4" xfId="14714" xr:uid="{00000000-0005-0000-0000-0000333A0000}"/>
    <cellStyle name="Normal 3 27 2 5" xfId="14715" xr:uid="{00000000-0005-0000-0000-0000343A0000}"/>
    <cellStyle name="Normal 3 27 3" xfId="14716" xr:uid="{00000000-0005-0000-0000-0000353A0000}"/>
    <cellStyle name="Normal 3 27 3 2" xfId="14717" xr:uid="{00000000-0005-0000-0000-0000363A0000}"/>
    <cellStyle name="Normal 3 27 3 3" xfId="14718" xr:uid="{00000000-0005-0000-0000-0000373A0000}"/>
    <cellStyle name="Normal 3 27 3 4" xfId="14719" xr:uid="{00000000-0005-0000-0000-0000383A0000}"/>
    <cellStyle name="Normal 3 27 4" xfId="14720" xr:uid="{00000000-0005-0000-0000-0000393A0000}"/>
    <cellStyle name="Normal 3 27 5" xfId="14721" xr:uid="{00000000-0005-0000-0000-00003A3A0000}"/>
    <cellStyle name="Normal 3 27 6" xfId="14722" xr:uid="{00000000-0005-0000-0000-00003B3A0000}"/>
    <cellStyle name="Normal 3 28" xfId="14723" xr:uid="{00000000-0005-0000-0000-00003C3A0000}"/>
    <cellStyle name="Normal 3 28 2" xfId="14724" xr:uid="{00000000-0005-0000-0000-00003D3A0000}"/>
    <cellStyle name="Normal 3 28 2 2" xfId="14725" xr:uid="{00000000-0005-0000-0000-00003E3A0000}"/>
    <cellStyle name="Normal 3 28 2 2 2" xfId="14726" xr:uid="{00000000-0005-0000-0000-00003F3A0000}"/>
    <cellStyle name="Normal 3 28 2 2 3" xfId="14727" xr:uid="{00000000-0005-0000-0000-0000403A0000}"/>
    <cellStyle name="Normal 3 28 2 2 4" xfId="14728" xr:uid="{00000000-0005-0000-0000-0000413A0000}"/>
    <cellStyle name="Normal 3 28 2 3" xfId="14729" xr:uid="{00000000-0005-0000-0000-0000423A0000}"/>
    <cellStyle name="Normal 3 28 2 4" xfId="14730" xr:uid="{00000000-0005-0000-0000-0000433A0000}"/>
    <cellStyle name="Normal 3 28 2 5" xfId="14731" xr:uid="{00000000-0005-0000-0000-0000443A0000}"/>
    <cellStyle name="Normal 3 28 3" xfId="14732" xr:uid="{00000000-0005-0000-0000-0000453A0000}"/>
    <cellStyle name="Normal 3 28 3 2" xfId="14733" xr:uid="{00000000-0005-0000-0000-0000463A0000}"/>
    <cellStyle name="Normal 3 28 3 3" xfId="14734" xr:uid="{00000000-0005-0000-0000-0000473A0000}"/>
    <cellStyle name="Normal 3 28 3 4" xfId="14735" xr:uid="{00000000-0005-0000-0000-0000483A0000}"/>
    <cellStyle name="Normal 3 28 4" xfId="14736" xr:uid="{00000000-0005-0000-0000-0000493A0000}"/>
    <cellStyle name="Normal 3 28 5" xfId="14737" xr:uid="{00000000-0005-0000-0000-00004A3A0000}"/>
    <cellStyle name="Normal 3 28 6" xfId="14738" xr:uid="{00000000-0005-0000-0000-00004B3A0000}"/>
    <cellStyle name="Normal 3 29" xfId="14739" xr:uid="{00000000-0005-0000-0000-00004C3A0000}"/>
    <cellStyle name="Normal 3 29 2" xfId="14740" xr:uid="{00000000-0005-0000-0000-00004D3A0000}"/>
    <cellStyle name="Normal 3 29 2 2" xfId="14741" xr:uid="{00000000-0005-0000-0000-00004E3A0000}"/>
    <cellStyle name="Normal 3 29 2 2 2" xfId="14742" xr:uid="{00000000-0005-0000-0000-00004F3A0000}"/>
    <cellStyle name="Normal 3 29 2 2 3" xfId="14743" xr:uid="{00000000-0005-0000-0000-0000503A0000}"/>
    <cellStyle name="Normal 3 29 2 2 4" xfId="14744" xr:uid="{00000000-0005-0000-0000-0000513A0000}"/>
    <cellStyle name="Normal 3 29 2 3" xfId="14745" xr:uid="{00000000-0005-0000-0000-0000523A0000}"/>
    <cellStyle name="Normal 3 29 2 4" xfId="14746" xr:uid="{00000000-0005-0000-0000-0000533A0000}"/>
    <cellStyle name="Normal 3 29 2 5" xfId="14747" xr:uid="{00000000-0005-0000-0000-0000543A0000}"/>
    <cellStyle name="Normal 3 29 3" xfId="14748" xr:uid="{00000000-0005-0000-0000-0000553A0000}"/>
    <cellStyle name="Normal 3 29 3 2" xfId="14749" xr:uid="{00000000-0005-0000-0000-0000563A0000}"/>
    <cellStyle name="Normal 3 29 3 3" xfId="14750" xr:uid="{00000000-0005-0000-0000-0000573A0000}"/>
    <cellStyle name="Normal 3 29 3 4" xfId="14751" xr:uid="{00000000-0005-0000-0000-0000583A0000}"/>
    <cellStyle name="Normal 3 29 4" xfId="14752" xr:uid="{00000000-0005-0000-0000-0000593A0000}"/>
    <cellStyle name="Normal 3 29 5" xfId="14753" xr:uid="{00000000-0005-0000-0000-00005A3A0000}"/>
    <cellStyle name="Normal 3 29 6" xfId="14754" xr:uid="{00000000-0005-0000-0000-00005B3A0000}"/>
    <cellStyle name="Normal 3 3" xfId="14755" xr:uid="{00000000-0005-0000-0000-00005C3A0000}"/>
    <cellStyle name="Normal 3 3 10" xfId="14756" xr:uid="{00000000-0005-0000-0000-00005D3A0000}"/>
    <cellStyle name="Normal 3 3 10 2" xfId="14757" xr:uid="{00000000-0005-0000-0000-00005E3A0000}"/>
    <cellStyle name="Normal 3 3 10 3" xfId="14758" xr:uid="{00000000-0005-0000-0000-00005F3A0000}"/>
    <cellStyle name="Normal 3 3 10 3 2" xfId="14759" xr:uid="{00000000-0005-0000-0000-0000603A0000}"/>
    <cellStyle name="Normal 3 3 10 3 2 2" xfId="14760" xr:uid="{00000000-0005-0000-0000-0000613A0000}"/>
    <cellStyle name="Normal 3 3 10 3 2 3" xfId="14761" xr:uid="{00000000-0005-0000-0000-0000623A0000}"/>
    <cellStyle name="Normal 3 3 10 3 2 4" xfId="14762" xr:uid="{00000000-0005-0000-0000-0000633A0000}"/>
    <cellStyle name="Normal 3 3 10 3 3" xfId="14763" xr:uid="{00000000-0005-0000-0000-0000643A0000}"/>
    <cellStyle name="Normal 3 3 10 3 4" xfId="14764" xr:uid="{00000000-0005-0000-0000-0000653A0000}"/>
    <cellStyle name="Normal 3 3 10 3 5" xfId="14765" xr:uid="{00000000-0005-0000-0000-0000663A0000}"/>
    <cellStyle name="Normal 3 3 10 4" xfId="14766" xr:uid="{00000000-0005-0000-0000-0000673A0000}"/>
    <cellStyle name="Normal 3 3 10 5" xfId="14767" xr:uid="{00000000-0005-0000-0000-0000683A0000}"/>
    <cellStyle name="Normal 3 3 10 5 2" xfId="14768" xr:uid="{00000000-0005-0000-0000-0000693A0000}"/>
    <cellStyle name="Normal 3 3 10 5 3" xfId="14769" xr:uid="{00000000-0005-0000-0000-00006A3A0000}"/>
    <cellStyle name="Normal 3 3 10 5 4" xfId="14770" xr:uid="{00000000-0005-0000-0000-00006B3A0000}"/>
    <cellStyle name="Normal 3 3 10 6" xfId="14771" xr:uid="{00000000-0005-0000-0000-00006C3A0000}"/>
    <cellStyle name="Normal 3 3 10 7" xfId="14772" xr:uid="{00000000-0005-0000-0000-00006D3A0000}"/>
    <cellStyle name="Normal 3 3 10 8" xfId="14773" xr:uid="{00000000-0005-0000-0000-00006E3A0000}"/>
    <cellStyle name="Normal 3 3 11" xfId="14774" xr:uid="{00000000-0005-0000-0000-00006F3A0000}"/>
    <cellStyle name="Normal 3 3 12" xfId="14775" xr:uid="{00000000-0005-0000-0000-0000703A0000}"/>
    <cellStyle name="Normal 3 3 12 2" xfId="14776" xr:uid="{00000000-0005-0000-0000-0000713A0000}"/>
    <cellStyle name="Normal 3 3 12 2 2" xfId="14777" xr:uid="{00000000-0005-0000-0000-0000723A0000}"/>
    <cellStyle name="Normal 3 3 12 2 2 2" xfId="14778" xr:uid="{00000000-0005-0000-0000-0000733A0000}"/>
    <cellStyle name="Normal 3 3 12 2 2 3" xfId="14779" xr:uid="{00000000-0005-0000-0000-0000743A0000}"/>
    <cellStyle name="Normal 3 3 12 2 2 4" xfId="14780" xr:uid="{00000000-0005-0000-0000-0000753A0000}"/>
    <cellStyle name="Normal 3 3 12 2 3" xfId="14781" xr:uid="{00000000-0005-0000-0000-0000763A0000}"/>
    <cellStyle name="Normal 3 3 12 2 4" xfId="14782" xr:uid="{00000000-0005-0000-0000-0000773A0000}"/>
    <cellStyle name="Normal 3 3 12 2 5" xfId="14783" xr:uid="{00000000-0005-0000-0000-0000783A0000}"/>
    <cellStyle name="Normal 3 3 12 3" xfId="14784" xr:uid="{00000000-0005-0000-0000-0000793A0000}"/>
    <cellStyle name="Normal 3 3 12 4" xfId="14785" xr:uid="{00000000-0005-0000-0000-00007A3A0000}"/>
    <cellStyle name="Normal 3 3 12 4 2" xfId="14786" xr:uid="{00000000-0005-0000-0000-00007B3A0000}"/>
    <cellStyle name="Normal 3 3 12 4 3" xfId="14787" xr:uid="{00000000-0005-0000-0000-00007C3A0000}"/>
    <cellStyle name="Normal 3 3 12 4 4" xfId="14788" xr:uid="{00000000-0005-0000-0000-00007D3A0000}"/>
    <cellStyle name="Normal 3 3 12 5" xfId="14789" xr:uid="{00000000-0005-0000-0000-00007E3A0000}"/>
    <cellStyle name="Normal 3 3 12 6" xfId="14790" xr:uid="{00000000-0005-0000-0000-00007F3A0000}"/>
    <cellStyle name="Normal 3 3 12 7" xfId="14791" xr:uid="{00000000-0005-0000-0000-0000803A0000}"/>
    <cellStyle name="Normal 3 3 13" xfId="14792" xr:uid="{00000000-0005-0000-0000-0000813A0000}"/>
    <cellStyle name="Normal 3 3 13 2" xfId="14793" xr:uid="{00000000-0005-0000-0000-0000823A0000}"/>
    <cellStyle name="Normal 3 3 13 2 2" xfId="14794" xr:uid="{00000000-0005-0000-0000-0000833A0000}"/>
    <cellStyle name="Normal 3 3 13 2 2 2" xfId="14795" xr:uid="{00000000-0005-0000-0000-0000843A0000}"/>
    <cellStyle name="Normal 3 3 13 2 2 3" xfId="14796" xr:uid="{00000000-0005-0000-0000-0000853A0000}"/>
    <cellStyle name="Normal 3 3 13 2 2 4" xfId="14797" xr:uid="{00000000-0005-0000-0000-0000863A0000}"/>
    <cellStyle name="Normal 3 3 13 2 3" xfId="14798" xr:uid="{00000000-0005-0000-0000-0000873A0000}"/>
    <cellStyle name="Normal 3 3 13 2 4" xfId="14799" xr:uid="{00000000-0005-0000-0000-0000883A0000}"/>
    <cellStyle name="Normal 3 3 13 2 5" xfId="14800" xr:uid="{00000000-0005-0000-0000-0000893A0000}"/>
    <cellStyle name="Normal 3 3 13 3" xfId="14801" xr:uid="{00000000-0005-0000-0000-00008A3A0000}"/>
    <cellStyle name="Normal 3 3 13 4" xfId="14802" xr:uid="{00000000-0005-0000-0000-00008B3A0000}"/>
    <cellStyle name="Normal 3 3 13 4 2" xfId="14803" xr:uid="{00000000-0005-0000-0000-00008C3A0000}"/>
    <cellStyle name="Normal 3 3 13 4 3" xfId="14804" xr:uid="{00000000-0005-0000-0000-00008D3A0000}"/>
    <cellStyle name="Normal 3 3 13 4 4" xfId="14805" xr:uid="{00000000-0005-0000-0000-00008E3A0000}"/>
    <cellStyle name="Normal 3 3 13 5" xfId="14806" xr:uid="{00000000-0005-0000-0000-00008F3A0000}"/>
    <cellStyle name="Normal 3 3 13 6" xfId="14807" xr:uid="{00000000-0005-0000-0000-0000903A0000}"/>
    <cellStyle name="Normal 3 3 13 7" xfId="14808" xr:uid="{00000000-0005-0000-0000-0000913A0000}"/>
    <cellStyle name="Normal 3 3 14" xfId="14809" xr:uid="{00000000-0005-0000-0000-0000923A0000}"/>
    <cellStyle name="Normal 3 3 14 2" xfId="14810" xr:uid="{00000000-0005-0000-0000-0000933A0000}"/>
    <cellStyle name="Normal 3 3 14 2 2" xfId="14811" xr:uid="{00000000-0005-0000-0000-0000943A0000}"/>
    <cellStyle name="Normal 3 3 14 2 3" xfId="14812" xr:uid="{00000000-0005-0000-0000-0000953A0000}"/>
    <cellStyle name="Normal 3 3 14 2 4" xfId="14813" xr:uid="{00000000-0005-0000-0000-0000963A0000}"/>
    <cellStyle name="Normal 3 3 14 3" xfId="14814" xr:uid="{00000000-0005-0000-0000-0000973A0000}"/>
    <cellStyle name="Normal 3 3 14 4" xfId="14815" xr:uid="{00000000-0005-0000-0000-0000983A0000}"/>
    <cellStyle name="Normal 3 3 14 5" xfId="14816" xr:uid="{00000000-0005-0000-0000-0000993A0000}"/>
    <cellStyle name="Normal 3 3 15" xfId="14817" xr:uid="{00000000-0005-0000-0000-00009A3A0000}"/>
    <cellStyle name="Normal 3 3 15 2" xfId="14818" xr:uid="{00000000-0005-0000-0000-00009B3A0000}"/>
    <cellStyle name="Normal 3 3 15 3" xfId="14819" xr:uid="{00000000-0005-0000-0000-00009C3A0000}"/>
    <cellStyle name="Normal 3 3 15 4" xfId="14820" xr:uid="{00000000-0005-0000-0000-00009D3A0000}"/>
    <cellStyle name="Normal 3 3 16" xfId="14821" xr:uid="{00000000-0005-0000-0000-00009E3A0000}"/>
    <cellStyle name="Normal 3 3 17" xfId="14822" xr:uid="{00000000-0005-0000-0000-00009F3A0000}"/>
    <cellStyle name="Normal 3 3 18" xfId="14823" xr:uid="{00000000-0005-0000-0000-0000A03A0000}"/>
    <cellStyle name="Normal 3 3 2" xfId="14824" xr:uid="{00000000-0005-0000-0000-0000A13A0000}"/>
    <cellStyle name="Normal 3 3 2 10" xfId="14825" xr:uid="{00000000-0005-0000-0000-0000A23A0000}"/>
    <cellStyle name="Normal 3 3 2 10 2" xfId="14826" xr:uid="{00000000-0005-0000-0000-0000A33A0000}"/>
    <cellStyle name="Normal 3 3 2 10 2 2" xfId="14827" xr:uid="{00000000-0005-0000-0000-0000A43A0000}"/>
    <cellStyle name="Normal 3 3 2 10 2 3" xfId="14828" xr:uid="{00000000-0005-0000-0000-0000A53A0000}"/>
    <cellStyle name="Normal 3 3 2 10 2 4" xfId="14829" xr:uid="{00000000-0005-0000-0000-0000A63A0000}"/>
    <cellStyle name="Normal 3 3 2 10 3" xfId="14830" xr:uid="{00000000-0005-0000-0000-0000A73A0000}"/>
    <cellStyle name="Normal 3 3 2 10 4" xfId="14831" xr:uid="{00000000-0005-0000-0000-0000A83A0000}"/>
    <cellStyle name="Normal 3 3 2 10 5" xfId="14832" xr:uid="{00000000-0005-0000-0000-0000A93A0000}"/>
    <cellStyle name="Normal 3 3 2 11" xfId="14833" xr:uid="{00000000-0005-0000-0000-0000AA3A0000}"/>
    <cellStyle name="Normal 3 3 2 11 2" xfId="14834" xr:uid="{00000000-0005-0000-0000-0000AB3A0000}"/>
    <cellStyle name="Normal 3 3 2 11 3" xfId="14835" xr:uid="{00000000-0005-0000-0000-0000AC3A0000}"/>
    <cellStyle name="Normal 3 3 2 11 4" xfId="14836" xr:uid="{00000000-0005-0000-0000-0000AD3A0000}"/>
    <cellStyle name="Normal 3 3 2 12" xfId="14837" xr:uid="{00000000-0005-0000-0000-0000AE3A0000}"/>
    <cellStyle name="Normal 3 3 2 13" xfId="14838" xr:uid="{00000000-0005-0000-0000-0000AF3A0000}"/>
    <cellStyle name="Normal 3 3 2 14" xfId="14839" xr:uid="{00000000-0005-0000-0000-0000B03A0000}"/>
    <cellStyle name="Normal 3 3 2 2" xfId="14840" xr:uid="{00000000-0005-0000-0000-0000B13A0000}"/>
    <cellStyle name="Normal 3 3 2 2 10" xfId="14841" xr:uid="{00000000-0005-0000-0000-0000B23A0000}"/>
    <cellStyle name="Normal 3 3 2 2 2" xfId="14842" xr:uid="{00000000-0005-0000-0000-0000B33A0000}"/>
    <cellStyle name="Normal 3 3 2 2 2 2" xfId="14843" xr:uid="{00000000-0005-0000-0000-0000B43A0000}"/>
    <cellStyle name="Normal 3 3 2 2 2 2 2" xfId="14844" xr:uid="{00000000-0005-0000-0000-0000B53A0000}"/>
    <cellStyle name="Normal 3 3 2 2 2 2 2 2" xfId="14845" xr:uid="{00000000-0005-0000-0000-0000B63A0000}"/>
    <cellStyle name="Normal 3 3 2 2 2 2 2 2 2" xfId="14846" xr:uid="{00000000-0005-0000-0000-0000B73A0000}"/>
    <cellStyle name="Normal 3 3 2 2 2 2 2 2 3" xfId="14847" xr:uid="{00000000-0005-0000-0000-0000B83A0000}"/>
    <cellStyle name="Normal 3 3 2 2 2 2 2 2 4" xfId="14848" xr:uid="{00000000-0005-0000-0000-0000B93A0000}"/>
    <cellStyle name="Normal 3 3 2 2 2 2 2 3" xfId="14849" xr:uid="{00000000-0005-0000-0000-0000BA3A0000}"/>
    <cellStyle name="Normal 3 3 2 2 2 2 2 4" xfId="14850" xr:uid="{00000000-0005-0000-0000-0000BB3A0000}"/>
    <cellStyle name="Normal 3 3 2 2 2 2 2 5" xfId="14851" xr:uid="{00000000-0005-0000-0000-0000BC3A0000}"/>
    <cellStyle name="Normal 3 3 2 2 2 2 3" xfId="14852" xr:uid="{00000000-0005-0000-0000-0000BD3A0000}"/>
    <cellStyle name="Normal 3 3 2 2 2 2 3 2" xfId="14853" xr:uid="{00000000-0005-0000-0000-0000BE3A0000}"/>
    <cellStyle name="Normal 3 3 2 2 2 2 3 3" xfId="14854" xr:uid="{00000000-0005-0000-0000-0000BF3A0000}"/>
    <cellStyle name="Normal 3 3 2 2 2 2 3 4" xfId="14855" xr:uid="{00000000-0005-0000-0000-0000C03A0000}"/>
    <cellStyle name="Normal 3 3 2 2 2 2 4" xfId="14856" xr:uid="{00000000-0005-0000-0000-0000C13A0000}"/>
    <cellStyle name="Normal 3 3 2 2 2 2 5" xfId="14857" xr:uid="{00000000-0005-0000-0000-0000C23A0000}"/>
    <cellStyle name="Normal 3 3 2 2 2 2 6" xfId="14858" xr:uid="{00000000-0005-0000-0000-0000C33A0000}"/>
    <cellStyle name="Normal 3 3 2 2 2 3" xfId="14859" xr:uid="{00000000-0005-0000-0000-0000C43A0000}"/>
    <cellStyle name="Normal 3 3 2 2 2 3 2" xfId="14860" xr:uid="{00000000-0005-0000-0000-0000C53A0000}"/>
    <cellStyle name="Normal 3 3 2 2 2 3 2 2" xfId="14861" xr:uid="{00000000-0005-0000-0000-0000C63A0000}"/>
    <cellStyle name="Normal 3 3 2 2 2 3 2 2 2" xfId="14862" xr:uid="{00000000-0005-0000-0000-0000C73A0000}"/>
    <cellStyle name="Normal 3 3 2 2 2 3 2 2 3" xfId="14863" xr:uid="{00000000-0005-0000-0000-0000C83A0000}"/>
    <cellStyle name="Normal 3 3 2 2 2 3 2 2 4" xfId="14864" xr:uid="{00000000-0005-0000-0000-0000C93A0000}"/>
    <cellStyle name="Normal 3 3 2 2 2 3 2 3" xfId="14865" xr:uid="{00000000-0005-0000-0000-0000CA3A0000}"/>
    <cellStyle name="Normal 3 3 2 2 2 3 2 4" xfId="14866" xr:uid="{00000000-0005-0000-0000-0000CB3A0000}"/>
    <cellStyle name="Normal 3 3 2 2 2 3 2 5" xfId="14867" xr:uid="{00000000-0005-0000-0000-0000CC3A0000}"/>
    <cellStyle name="Normal 3 3 2 2 2 3 3" xfId="14868" xr:uid="{00000000-0005-0000-0000-0000CD3A0000}"/>
    <cellStyle name="Normal 3 3 2 2 2 3 3 2" xfId="14869" xr:uid="{00000000-0005-0000-0000-0000CE3A0000}"/>
    <cellStyle name="Normal 3 3 2 2 2 3 3 3" xfId="14870" xr:uid="{00000000-0005-0000-0000-0000CF3A0000}"/>
    <cellStyle name="Normal 3 3 2 2 2 3 3 4" xfId="14871" xr:uid="{00000000-0005-0000-0000-0000D03A0000}"/>
    <cellStyle name="Normal 3 3 2 2 2 3 4" xfId="14872" xr:uid="{00000000-0005-0000-0000-0000D13A0000}"/>
    <cellStyle name="Normal 3 3 2 2 2 3 5" xfId="14873" xr:uid="{00000000-0005-0000-0000-0000D23A0000}"/>
    <cellStyle name="Normal 3 3 2 2 2 3 6" xfId="14874" xr:uid="{00000000-0005-0000-0000-0000D33A0000}"/>
    <cellStyle name="Normal 3 3 2 2 2 4" xfId="14875" xr:uid="{00000000-0005-0000-0000-0000D43A0000}"/>
    <cellStyle name="Normal 3 3 2 2 2 4 2" xfId="14876" xr:uid="{00000000-0005-0000-0000-0000D53A0000}"/>
    <cellStyle name="Normal 3 3 2 2 2 4 2 2" xfId="14877" xr:uid="{00000000-0005-0000-0000-0000D63A0000}"/>
    <cellStyle name="Normal 3 3 2 2 2 4 2 3" xfId="14878" xr:uid="{00000000-0005-0000-0000-0000D73A0000}"/>
    <cellStyle name="Normal 3 3 2 2 2 4 2 4" xfId="14879" xr:uid="{00000000-0005-0000-0000-0000D83A0000}"/>
    <cellStyle name="Normal 3 3 2 2 2 4 3" xfId="14880" xr:uid="{00000000-0005-0000-0000-0000D93A0000}"/>
    <cellStyle name="Normal 3 3 2 2 2 4 4" xfId="14881" xr:uid="{00000000-0005-0000-0000-0000DA3A0000}"/>
    <cellStyle name="Normal 3 3 2 2 2 4 5" xfId="14882" xr:uid="{00000000-0005-0000-0000-0000DB3A0000}"/>
    <cellStyle name="Normal 3 3 2 2 2 5" xfId="14883" xr:uid="{00000000-0005-0000-0000-0000DC3A0000}"/>
    <cellStyle name="Normal 3 3 2 2 2 5 2" xfId="14884" xr:uid="{00000000-0005-0000-0000-0000DD3A0000}"/>
    <cellStyle name="Normal 3 3 2 2 2 5 3" xfId="14885" xr:uid="{00000000-0005-0000-0000-0000DE3A0000}"/>
    <cellStyle name="Normal 3 3 2 2 2 5 4" xfId="14886" xr:uid="{00000000-0005-0000-0000-0000DF3A0000}"/>
    <cellStyle name="Normal 3 3 2 2 2 6" xfId="14887" xr:uid="{00000000-0005-0000-0000-0000E03A0000}"/>
    <cellStyle name="Normal 3 3 2 2 2 7" xfId="14888" xr:uid="{00000000-0005-0000-0000-0000E13A0000}"/>
    <cellStyle name="Normal 3 3 2 2 2 8" xfId="14889" xr:uid="{00000000-0005-0000-0000-0000E23A0000}"/>
    <cellStyle name="Normal 3 3 2 2 3" xfId="14890" xr:uid="{00000000-0005-0000-0000-0000E33A0000}"/>
    <cellStyle name="Normal 3 3 2 2 3 2" xfId="14891" xr:uid="{00000000-0005-0000-0000-0000E43A0000}"/>
    <cellStyle name="Normal 3 3 2 2 3 2 2" xfId="14892" xr:uid="{00000000-0005-0000-0000-0000E53A0000}"/>
    <cellStyle name="Normal 3 3 2 2 3 2 2 2" xfId="14893" xr:uid="{00000000-0005-0000-0000-0000E63A0000}"/>
    <cellStyle name="Normal 3 3 2 2 3 2 2 3" xfId="14894" xr:uid="{00000000-0005-0000-0000-0000E73A0000}"/>
    <cellStyle name="Normal 3 3 2 2 3 2 2 4" xfId="14895" xr:uid="{00000000-0005-0000-0000-0000E83A0000}"/>
    <cellStyle name="Normal 3 3 2 2 3 2 3" xfId="14896" xr:uid="{00000000-0005-0000-0000-0000E93A0000}"/>
    <cellStyle name="Normal 3 3 2 2 3 2 4" xfId="14897" xr:uid="{00000000-0005-0000-0000-0000EA3A0000}"/>
    <cellStyle name="Normal 3 3 2 2 3 2 5" xfId="14898" xr:uid="{00000000-0005-0000-0000-0000EB3A0000}"/>
    <cellStyle name="Normal 3 3 2 2 3 3" xfId="14899" xr:uid="{00000000-0005-0000-0000-0000EC3A0000}"/>
    <cellStyle name="Normal 3 3 2 2 3 3 2" xfId="14900" xr:uid="{00000000-0005-0000-0000-0000ED3A0000}"/>
    <cellStyle name="Normal 3 3 2 2 3 3 3" xfId="14901" xr:uid="{00000000-0005-0000-0000-0000EE3A0000}"/>
    <cellStyle name="Normal 3 3 2 2 3 3 4" xfId="14902" xr:uid="{00000000-0005-0000-0000-0000EF3A0000}"/>
    <cellStyle name="Normal 3 3 2 2 3 4" xfId="14903" xr:uid="{00000000-0005-0000-0000-0000F03A0000}"/>
    <cellStyle name="Normal 3 3 2 2 3 5" xfId="14904" xr:uid="{00000000-0005-0000-0000-0000F13A0000}"/>
    <cellStyle name="Normal 3 3 2 2 3 6" xfId="14905" xr:uid="{00000000-0005-0000-0000-0000F23A0000}"/>
    <cellStyle name="Normal 3 3 2 2 4" xfId="14906" xr:uid="{00000000-0005-0000-0000-0000F33A0000}"/>
    <cellStyle name="Normal 3 3 2 2 4 2" xfId="14907" xr:uid="{00000000-0005-0000-0000-0000F43A0000}"/>
    <cellStyle name="Normal 3 3 2 2 4 2 2" xfId="14908" xr:uid="{00000000-0005-0000-0000-0000F53A0000}"/>
    <cellStyle name="Normal 3 3 2 2 4 2 2 2" xfId="14909" xr:uid="{00000000-0005-0000-0000-0000F63A0000}"/>
    <cellStyle name="Normal 3 3 2 2 4 2 2 3" xfId="14910" xr:uid="{00000000-0005-0000-0000-0000F73A0000}"/>
    <cellStyle name="Normal 3 3 2 2 4 2 2 4" xfId="14911" xr:uid="{00000000-0005-0000-0000-0000F83A0000}"/>
    <cellStyle name="Normal 3 3 2 2 4 2 3" xfId="14912" xr:uid="{00000000-0005-0000-0000-0000F93A0000}"/>
    <cellStyle name="Normal 3 3 2 2 4 2 4" xfId="14913" xr:uid="{00000000-0005-0000-0000-0000FA3A0000}"/>
    <cellStyle name="Normal 3 3 2 2 4 2 5" xfId="14914" xr:uid="{00000000-0005-0000-0000-0000FB3A0000}"/>
    <cellStyle name="Normal 3 3 2 2 4 3" xfId="14915" xr:uid="{00000000-0005-0000-0000-0000FC3A0000}"/>
    <cellStyle name="Normal 3 3 2 2 4 3 2" xfId="14916" xr:uid="{00000000-0005-0000-0000-0000FD3A0000}"/>
    <cellStyle name="Normal 3 3 2 2 4 3 3" xfId="14917" xr:uid="{00000000-0005-0000-0000-0000FE3A0000}"/>
    <cellStyle name="Normal 3 3 2 2 4 3 4" xfId="14918" xr:uid="{00000000-0005-0000-0000-0000FF3A0000}"/>
    <cellStyle name="Normal 3 3 2 2 4 4" xfId="14919" xr:uid="{00000000-0005-0000-0000-0000003B0000}"/>
    <cellStyle name="Normal 3 3 2 2 4 5" xfId="14920" xr:uid="{00000000-0005-0000-0000-0000013B0000}"/>
    <cellStyle name="Normal 3 3 2 2 4 6" xfId="14921" xr:uid="{00000000-0005-0000-0000-0000023B0000}"/>
    <cellStyle name="Normal 3 3 2 2 5" xfId="14922" xr:uid="{00000000-0005-0000-0000-0000033B0000}"/>
    <cellStyle name="Normal 3 3 2 2 5 2" xfId="14923" xr:uid="{00000000-0005-0000-0000-0000043B0000}"/>
    <cellStyle name="Normal 3 3 2 2 5 2 2" xfId="14924" xr:uid="{00000000-0005-0000-0000-0000053B0000}"/>
    <cellStyle name="Normal 3 3 2 2 5 2 3" xfId="14925" xr:uid="{00000000-0005-0000-0000-0000063B0000}"/>
    <cellStyle name="Normal 3 3 2 2 5 2 4" xfId="14926" xr:uid="{00000000-0005-0000-0000-0000073B0000}"/>
    <cellStyle name="Normal 3 3 2 2 5 3" xfId="14927" xr:uid="{00000000-0005-0000-0000-0000083B0000}"/>
    <cellStyle name="Normal 3 3 2 2 5 4" xfId="14928" xr:uid="{00000000-0005-0000-0000-0000093B0000}"/>
    <cellStyle name="Normal 3 3 2 2 5 5" xfId="14929" xr:uid="{00000000-0005-0000-0000-00000A3B0000}"/>
    <cellStyle name="Normal 3 3 2 2 6" xfId="14930" xr:uid="{00000000-0005-0000-0000-00000B3B0000}"/>
    <cellStyle name="Normal 3 3 2 2 7" xfId="14931" xr:uid="{00000000-0005-0000-0000-00000C3B0000}"/>
    <cellStyle name="Normal 3 3 2 2 7 2" xfId="14932" xr:uid="{00000000-0005-0000-0000-00000D3B0000}"/>
    <cellStyle name="Normal 3 3 2 2 7 3" xfId="14933" xr:uid="{00000000-0005-0000-0000-00000E3B0000}"/>
    <cellStyle name="Normal 3 3 2 2 7 4" xfId="14934" xr:uid="{00000000-0005-0000-0000-00000F3B0000}"/>
    <cellStyle name="Normal 3 3 2 2 8" xfId="14935" xr:uid="{00000000-0005-0000-0000-0000103B0000}"/>
    <cellStyle name="Normal 3 3 2 2 9" xfId="14936" xr:uid="{00000000-0005-0000-0000-0000113B0000}"/>
    <cellStyle name="Normal 3 3 2 3" xfId="14937" xr:uid="{00000000-0005-0000-0000-0000123B0000}"/>
    <cellStyle name="Normal 3 3 2 3 2" xfId="14938" xr:uid="{00000000-0005-0000-0000-0000133B0000}"/>
    <cellStyle name="Normal 3 3 2 3 2 2" xfId="14939" xr:uid="{00000000-0005-0000-0000-0000143B0000}"/>
    <cellStyle name="Normal 3 3 2 3 2 2 2" xfId="14940" xr:uid="{00000000-0005-0000-0000-0000153B0000}"/>
    <cellStyle name="Normal 3 3 2 3 2 2 2 2" xfId="14941" xr:uid="{00000000-0005-0000-0000-0000163B0000}"/>
    <cellStyle name="Normal 3 3 2 3 2 2 2 2 2" xfId="14942" xr:uid="{00000000-0005-0000-0000-0000173B0000}"/>
    <cellStyle name="Normal 3 3 2 3 2 2 2 2 3" xfId="14943" xr:uid="{00000000-0005-0000-0000-0000183B0000}"/>
    <cellStyle name="Normal 3 3 2 3 2 2 2 2 4" xfId="14944" xr:uid="{00000000-0005-0000-0000-0000193B0000}"/>
    <cellStyle name="Normal 3 3 2 3 2 2 2 3" xfId="14945" xr:uid="{00000000-0005-0000-0000-00001A3B0000}"/>
    <cellStyle name="Normal 3 3 2 3 2 2 2 4" xfId="14946" xr:uid="{00000000-0005-0000-0000-00001B3B0000}"/>
    <cellStyle name="Normal 3 3 2 3 2 2 2 5" xfId="14947" xr:uid="{00000000-0005-0000-0000-00001C3B0000}"/>
    <cellStyle name="Normal 3 3 2 3 2 2 3" xfId="14948" xr:uid="{00000000-0005-0000-0000-00001D3B0000}"/>
    <cellStyle name="Normal 3 3 2 3 2 2 3 2" xfId="14949" xr:uid="{00000000-0005-0000-0000-00001E3B0000}"/>
    <cellStyle name="Normal 3 3 2 3 2 2 3 3" xfId="14950" xr:uid="{00000000-0005-0000-0000-00001F3B0000}"/>
    <cellStyle name="Normal 3 3 2 3 2 2 3 4" xfId="14951" xr:uid="{00000000-0005-0000-0000-0000203B0000}"/>
    <cellStyle name="Normal 3 3 2 3 2 2 4" xfId="14952" xr:uid="{00000000-0005-0000-0000-0000213B0000}"/>
    <cellStyle name="Normal 3 3 2 3 2 2 5" xfId="14953" xr:uid="{00000000-0005-0000-0000-0000223B0000}"/>
    <cellStyle name="Normal 3 3 2 3 2 2 6" xfId="14954" xr:uid="{00000000-0005-0000-0000-0000233B0000}"/>
    <cellStyle name="Normal 3 3 2 3 2 3" xfId="14955" xr:uid="{00000000-0005-0000-0000-0000243B0000}"/>
    <cellStyle name="Normal 3 3 2 3 2 3 2" xfId="14956" xr:uid="{00000000-0005-0000-0000-0000253B0000}"/>
    <cellStyle name="Normal 3 3 2 3 2 3 2 2" xfId="14957" xr:uid="{00000000-0005-0000-0000-0000263B0000}"/>
    <cellStyle name="Normal 3 3 2 3 2 3 2 2 2" xfId="14958" xr:uid="{00000000-0005-0000-0000-0000273B0000}"/>
    <cellStyle name="Normal 3 3 2 3 2 3 2 2 3" xfId="14959" xr:uid="{00000000-0005-0000-0000-0000283B0000}"/>
    <cellStyle name="Normal 3 3 2 3 2 3 2 2 4" xfId="14960" xr:uid="{00000000-0005-0000-0000-0000293B0000}"/>
    <cellStyle name="Normal 3 3 2 3 2 3 2 3" xfId="14961" xr:uid="{00000000-0005-0000-0000-00002A3B0000}"/>
    <cellStyle name="Normal 3 3 2 3 2 3 2 4" xfId="14962" xr:uid="{00000000-0005-0000-0000-00002B3B0000}"/>
    <cellStyle name="Normal 3 3 2 3 2 3 2 5" xfId="14963" xr:uid="{00000000-0005-0000-0000-00002C3B0000}"/>
    <cellStyle name="Normal 3 3 2 3 2 3 3" xfId="14964" xr:uid="{00000000-0005-0000-0000-00002D3B0000}"/>
    <cellStyle name="Normal 3 3 2 3 2 3 3 2" xfId="14965" xr:uid="{00000000-0005-0000-0000-00002E3B0000}"/>
    <cellStyle name="Normal 3 3 2 3 2 3 3 3" xfId="14966" xr:uid="{00000000-0005-0000-0000-00002F3B0000}"/>
    <cellStyle name="Normal 3 3 2 3 2 3 3 4" xfId="14967" xr:uid="{00000000-0005-0000-0000-0000303B0000}"/>
    <cellStyle name="Normal 3 3 2 3 2 3 4" xfId="14968" xr:uid="{00000000-0005-0000-0000-0000313B0000}"/>
    <cellStyle name="Normal 3 3 2 3 2 3 5" xfId="14969" xr:uid="{00000000-0005-0000-0000-0000323B0000}"/>
    <cellStyle name="Normal 3 3 2 3 2 3 6" xfId="14970" xr:uid="{00000000-0005-0000-0000-0000333B0000}"/>
    <cellStyle name="Normal 3 3 2 3 2 4" xfId="14971" xr:uid="{00000000-0005-0000-0000-0000343B0000}"/>
    <cellStyle name="Normal 3 3 2 3 2 4 2" xfId="14972" xr:uid="{00000000-0005-0000-0000-0000353B0000}"/>
    <cellStyle name="Normal 3 3 2 3 2 4 2 2" xfId="14973" xr:uid="{00000000-0005-0000-0000-0000363B0000}"/>
    <cellStyle name="Normal 3 3 2 3 2 4 2 3" xfId="14974" xr:uid="{00000000-0005-0000-0000-0000373B0000}"/>
    <cellStyle name="Normal 3 3 2 3 2 4 2 4" xfId="14975" xr:uid="{00000000-0005-0000-0000-0000383B0000}"/>
    <cellStyle name="Normal 3 3 2 3 2 4 3" xfId="14976" xr:uid="{00000000-0005-0000-0000-0000393B0000}"/>
    <cellStyle name="Normal 3 3 2 3 2 4 4" xfId="14977" xr:uid="{00000000-0005-0000-0000-00003A3B0000}"/>
    <cellStyle name="Normal 3 3 2 3 2 4 5" xfId="14978" xr:uid="{00000000-0005-0000-0000-00003B3B0000}"/>
    <cellStyle name="Normal 3 3 2 3 2 5" xfId="14979" xr:uid="{00000000-0005-0000-0000-00003C3B0000}"/>
    <cellStyle name="Normal 3 3 2 3 2 5 2" xfId="14980" xr:uid="{00000000-0005-0000-0000-00003D3B0000}"/>
    <cellStyle name="Normal 3 3 2 3 2 5 3" xfId="14981" xr:uid="{00000000-0005-0000-0000-00003E3B0000}"/>
    <cellStyle name="Normal 3 3 2 3 2 5 4" xfId="14982" xr:uid="{00000000-0005-0000-0000-00003F3B0000}"/>
    <cellStyle name="Normal 3 3 2 3 2 6" xfId="14983" xr:uid="{00000000-0005-0000-0000-0000403B0000}"/>
    <cellStyle name="Normal 3 3 2 3 2 7" xfId="14984" xr:uid="{00000000-0005-0000-0000-0000413B0000}"/>
    <cellStyle name="Normal 3 3 2 3 2 8" xfId="14985" xr:uid="{00000000-0005-0000-0000-0000423B0000}"/>
    <cellStyle name="Normal 3 3 2 3 3" xfId="14986" xr:uid="{00000000-0005-0000-0000-0000433B0000}"/>
    <cellStyle name="Normal 3 3 2 3 3 2" xfId="14987" xr:uid="{00000000-0005-0000-0000-0000443B0000}"/>
    <cellStyle name="Normal 3 3 2 3 3 2 2" xfId="14988" xr:uid="{00000000-0005-0000-0000-0000453B0000}"/>
    <cellStyle name="Normal 3 3 2 3 3 2 2 2" xfId="14989" xr:uid="{00000000-0005-0000-0000-0000463B0000}"/>
    <cellStyle name="Normal 3 3 2 3 3 2 2 3" xfId="14990" xr:uid="{00000000-0005-0000-0000-0000473B0000}"/>
    <cellStyle name="Normal 3 3 2 3 3 2 2 4" xfId="14991" xr:uid="{00000000-0005-0000-0000-0000483B0000}"/>
    <cellStyle name="Normal 3 3 2 3 3 2 3" xfId="14992" xr:uid="{00000000-0005-0000-0000-0000493B0000}"/>
    <cellStyle name="Normal 3 3 2 3 3 2 4" xfId="14993" xr:uid="{00000000-0005-0000-0000-00004A3B0000}"/>
    <cellStyle name="Normal 3 3 2 3 3 2 5" xfId="14994" xr:uid="{00000000-0005-0000-0000-00004B3B0000}"/>
    <cellStyle name="Normal 3 3 2 3 3 3" xfId="14995" xr:uid="{00000000-0005-0000-0000-00004C3B0000}"/>
    <cellStyle name="Normal 3 3 2 3 3 3 2" xfId="14996" xr:uid="{00000000-0005-0000-0000-00004D3B0000}"/>
    <cellStyle name="Normal 3 3 2 3 3 3 3" xfId="14997" xr:uid="{00000000-0005-0000-0000-00004E3B0000}"/>
    <cellStyle name="Normal 3 3 2 3 3 3 4" xfId="14998" xr:uid="{00000000-0005-0000-0000-00004F3B0000}"/>
    <cellStyle name="Normal 3 3 2 3 3 4" xfId="14999" xr:uid="{00000000-0005-0000-0000-0000503B0000}"/>
    <cellStyle name="Normal 3 3 2 3 3 5" xfId="15000" xr:uid="{00000000-0005-0000-0000-0000513B0000}"/>
    <cellStyle name="Normal 3 3 2 3 3 6" xfId="15001" xr:uid="{00000000-0005-0000-0000-0000523B0000}"/>
    <cellStyle name="Normal 3 3 2 3 4" xfId="15002" xr:uid="{00000000-0005-0000-0000-0000533B0000}"/>
    <cellStyle name="Normal 3 3 2 3 4 2" xfId="15003" xr:uid="{00000000-0005-0000-0000-0000543B0000}"/>
    <cellStyle name="Normal 3 3 2 3 4 2 2" xfId="15004" xr:uid="{00000000-0005-0000-0000-0000553B0000}"/>
    <cellStyle name="Normal 3 3 2 3 4 2 2 2" xfId="15005" xr:uid="{00000000-0005-0000-0000-0000563B0000}"/>
    <cellStyle name="Normal 3 3 2 3 4 2 2 3" xfId="15006" xr:uid="{00000000-0005-0000-0000-0000573B0000}"/>
    <cellStyle name="Normal 3 3 2 3 4 2 2 4" xfId="15007" xr:uid="{00000000-0005-0000-0000-0000583B0000}"/>
    <cellStyle name="Normal 3 3 2 3 4 2 3" xfId="15008" xr:uid="{00000000-0005-0000-0000-0000593B0000}"/>
    <cellStyle name="Normal 3 3 2 3 4 2 4" xfId="15009" xr:uid="{00000000-0005-0000-0000-00005A3B0000}"/>
    <cellStyle name="Normal 3 3 2 3 4 2 5" xfId="15010" xr:uid="{00000000-0005-0000-0000-00005B3B0000}"/>
    <cellStyle name="Normal 3 3 2 3 4 3" xfId="15011" xr:uid="{00000000-0005-0000-0000-00005C3B0000}"/>
    <cellStyle name="Normal 3 3 2 3 4 3 2" xfId="15012" xr:uid="{00000000-0005-0000-0000-00005D3B0000}"/>
    <cellStyle name="Normal 3 3 2 3 4 3 3" xfId="15013" xr:uid="{00000000-0005-0000-0000-00005E3B0000}"/>
    <cellStyle name="Normal 3 3 2 3 4 3 4" xfId="15014" xr:uid="{00000000-0005-0000-0000-00005F3B0000}"/>
    <cellStyle name="Normal 3 3 2 3 4 4" xfId="15015" xr:uid="{00000000-0005-0000-0000-0000603B0000}"/>
    <cellStyle name="Normal 3 3 2 3 4 5" xfId="15016" xr:uid="{00000000-0005-0000-0000-0000613B0000}"/>
    <cellStyle name="Normal 3 3 2 3 4 6" xfId="15017" xr:uid="{00000000-0005-0000-0000-0000623B0000}"/>
    <cellStyle name="Normal 3 3 2 3 5" xfId="15018" xr:uid="{00000000-0005-0000-0000-0000633B0000}"/>
    <cellStyle name="Normal 3 3 2 3 5 2" xfId="15019" xr:uid="{00000000-0005-0000-0000-0000643B0000}"/>
    <cellStyle name="Normal 3 3 2 3 5 2 2" xfId="15020" xr:uid="{00000000-0005-0000-0000-0000653B0000}"/>
    <cellStyle name="Normal 3 3 2 3 5 2 3" xfId="15021" xr:uid="{00000000-0005-0000-0000-0000663B0000}"/>
    <cellStyle name="Normal 3 3 2 3 5 2 4" xfId="15022" xr:uid="{00000000-0005-0000-0000-0000673B0000}"/>
    <cellStyle name="Normal 3 3 2 3 5 3" xfId="15023" xr:uid="{00000000-0005-0000-0000-0000683B0000}"/>
    <cellStyle name="Normal 3 3 2 3 5 4" xfId="15024" xr:uid="{00000000-0005-0000-0000-0000693B0000}"/>
    <cellStyle name="Normal 3 3 2 3 5 5" xfId="15025" xr:uid="{00000000-0005-0000-0000-00006A3B0000}"/>
    <cellStyle name="Normal 3 3 2 3 6" xfId="15026" xr:uid="{00000000-0005-0000-0000-00006B3B0000}"/>
    <cellStyle name="Normal 3 3 2 3 6 2" xfId="15027" xr:uid="{00000000-0005-0000-0000-00006C3B0000}"/>
    <cellStyle name="Normal 3 3 2 3 6 3" xfId="15028" xr:uid="{00000000-0005-0000-0000-00006D3B0000}"/>
    <cellStyle name="Normal 3 3 2 3 6 4" xfId="15029" xr:uid="{00000000-0005-0000-0000-00006E3B0000}"/>
    <cellStyle name="Normal 3 3 2 3 7" xfId="15030" xr:uid="{00000000-0005-0000-0000-00006F3B0000}"/>
    <cellStyle name="Normal 3 3 2 3 8" xfId="15031" xr:uid="{00000000-0005-0000-0000-0000703B0000}"/>
    <cellStyle name="Normal 3 3 2 3 9" xfId="15032" xr:uid="{00000000-0005-0000-0000-0000713B0000}"/>
    <cellStyle name="Normal 3 3 2 4" xfId="15033" xr:uid="{00000000-0005-0000-0000-0000723B0000}"/>
    <cellStyle name="Normal 3 3 2 4 2" xfId="15034" xr:uid="{00000000-0005-0000-0000-0000733B0000}"/>
    <cellStyle name="Normal 3 3 2 4 2 2" xfId="15035" xr:uid="{00000000-0005-0000-0000-0000743B0000}"/>
    <cellStyle name="Normal 3 3 2 4 2 2 2" xfId="15036" xr:uid="{00000000-0005-0000-0000-0000753B0000}"/>
    <cellStyle name="Normal 3 3 2 4 2 2 2 2" xfId="15037" xr:uid="{00000000-0005-0000-0000-0000763B0000}"/>
    <cellStyle name="Normal 3 3 2 4 2 2 2 2 2" xfId="15038" xr:uid="{00000000-0005-0000-0000-0000773B0000}"/>
    <cellStyle name="Normal 3 3 2 4 2 2 2 2 3" xfId="15039" xr:uid="{00000000-0005-0000-0000-0000783B0000}"/>
    <cellStyle name="Normal 3 3 2 4 2 2 2 2 4" xfId="15040" xr:uid="{00000000-0005-0000-0000-0000793B0000}"/>
    <cellStyle name="Normal 3 3 2 4 2 2 2 3" xfId="15041" xr:uid="{00000000-0005-0000-0000-00007A3B0000}"/>
    <cellStyle name="Normal 3 3 2 4 2 2 2 4" xfId="15042" xr:uid="{00000000-0005-0000-0000-00007B3B0000}"/>
    <cellStyle name="Normal 3 3 2 4 2 2 2 5" xfId="15043" xr:uid="{00000000-0005-0000-0000-00007C3B0000}"/>
    <cellStyle name="Normal 3 3 2 4 2 2 3" xfId="15044" xr:uid="{00000000-0005-0000-0000-00007D3B0000}"/>
    <cellStyle name="Normal 3 3 2 4 2 2 3 2" xfId="15045" xr:uid="{00000000-0005-0000-0000-00007E3B0000}"/>
    <cellStyle name="Normal 3 3 2 4 2 2 3 3" xfId="15046" xr:uid="{00000000-0005-0000-0000-00007F3B0000}"/>
    <cellStyle name="Normal 3 3 2 4 2 2 3 4" xfId="15047" xr:uid="{00000000-0005-0000-0000-0000803B0000}"/>
    <cellStyle name="Normal 3 3 2 4 2 2 4" xfId="15048" xr:uid="{00000000-0005-0000-0000-0000813B0000}"/>
    <cellStyle name="Normal 3 3 2 4 2 2 5" xfId="15049" xr:uid="{00000000-0005-0000-0000-0000823B0000}"/>
    <cellStyle name="Normal 3 3 2 4 2 2 6" xfId="15050" xr:uid="{00000000-0005-0000-0000-0000833B0000}"/>
    <cellStyle name="Normal 3 3 2 4 2 3" xfId="15051" xr:uid="{00000000-0005-0000-0000-0000843B0000}"/>
    <cellStyle name="Normal 3 3 2 4 2 3 2" xfId="15052" xr:uid="{00000000-0005-0000-0000-0000853B0000}"/>
    <cellStyle name="Normal 3 3 2 4 2 3 2 2" xfId="15053" xr:uid="{00000000-0005-0000-0000-0000863B0000}"/>
    <cellStyle name="Normal 3 3 2 4 2 3 2 2 2" xfId="15054" xr:uid="{00000000-0005-0000-0000-0000873B0000}"/>
    <cellStyle name="Normal 3 3 2 4 2 3 2 2 3" xfId="15055" xr:uid="{00000000-0005-0000-0000-0000883B0000}"/>
    <cellStyle name="Normal 3 3 2 4 2 3 2 2 4" xfId="15056" xr:uid="{00000000-0005-0000-0000-0000893B0000}"/>
    <cellStyle name="Normal 3 3 2 4 2 3 2 3" xfId="15057" xr:uid="{00000000-0005-0000-0000-00008A3B0000}"/>
    <cellStyle name="Normal 3 3 2 4 2 3 2 4" xfId="15058" xr:uid="{00000000-0005-0000-0000-00008B3B0000}"/>
    <cellStyle name="Normal 3 3 2 4 2 3 2 5" xfId="15059" xr:uid="{00000000-0005-0000-0000-00008C3B0000}"/>
    <cellStyle name="Normal 3 3 2 4 2 3 3" xfId="15060" xr:uid="{00000000-0005-0000-0000-00008D3B0000}"/>
    <cellStyle name="Normal 3 3 2 4 2 3 3 2" xfId="15061" xr:uid="{00000000-0005-0000-0000-00008E3B0000}"/>
    <cellStyle name="Normal 3 3 2 4 2 3 3 3" xfId="15062" xr:uid="{00000000-0005-0000-0000-00008F3B0000}"/>
    <cellStyle name="Normal 3 3 2 4 2 3 3 4" xfId="15063" xr:uid="{00000000-0005-0000-0000-0000903B0000}"/>
    <cellStyle name="Normal 3 3 2 4 2 3 4" xfId="15064" xr:uid="{00000000-0005-0000-0000-0000913B0000}"/>
    <cellStyle name="Normal 3 3 2 4 2 3 5" xfId="15065" xr:uid="{00000000-0005-0000-0000-0000923B0000}"/>
    <cellStyle name="Normal 3 3 2 4 2 3 6" xfId="15066" xr:uid="{00000000-0005-0000-0000-0000933B0000}"/>
    <cellStyle name="Normal 3 3 2 4 2 4" xfId="15067" xr:uid="{00000000-0005-0000-0000-0000943B0000}"/>
    <cellStyle name="Normal 3 3 2 4 2 4 2" xfId="15068" xr:uid="{00000000-0005-0000-0000-0000953B0000}"/>
    <cellStyle name="Normal 3 3 2 4 2 4 2 2" xfId="15069" xr:uid="{00000000-0005-0000-0000-0000963B0000}"/>
    <cellStyle name="Normal 3 3 2 4 2 4 2 3" xfId="15070" xr:uid="{00000000-0005-0000-0000-0000973B0000}"/>
    <cellStyle name="Normal 3 3 2 4 2 4 2 4" xfId="15071" xr:uid="{00000000-0005-0000-0000-0000983B0000}"/>
    <cellStyle name="Normal 3 3 2 4 2 4 3" xfId="15072" xr:uid="{00000000-0005-0000-0000-0000993B0000}"/>
    <cellStyle name="Normal 3 3 2 4 2 4 4" xfId="15073" xr:uid="{00000000-0005-0000-0000-00009A3B0000}"/>
    <cellStyle name="Normal 3 3 2 4 2 4 5" xfId="15074" xr:uid="{00000000-0005-0000-0000-00009B3B0000}"/>
    <cellStyle name="Normal 3 3 2 4 2 5" xfId="15075" xr:uid="{00000000-0005-0000-0000-00009C3B0000}"/>
    <cellStyle name="Normal 3 3 2 4 2 5 2" xfId="15076" xr:uid="{00000000-0005-0000-0000-00009D3B0000}"/>
    <cellStyle name="Normal 3 3 2 4 2 5 3" xfId="15077" xr:uid="{00000000-0005-0000-0000-00009E3B0000}"/>
    <cellStyle name="Normal 3 3 2 4 2 5 4" xfId="15078" xr:uid="{00000000-0005-0000-0000-00009F3B0000}"/>
    <cellStyle name="Normal 3 3 2 4 2 6" xfId="15079" xr:uid="{00000000-0005-0000-0000-0000A03B0000}"/>
    <cellStyle name="Normal 3 3 2 4 2 7" xfId="15080" xr:uid="{00000000-0005-0000-0000-0000A13B0000}"/>
    <cellStyle name="Normal 3 3 2 4 2 8" xfId="15081" xr:uid="{00000000-0005-0000-0000-0000A23B0000}"/>
    <cellStyle name="Normal 3 3 2 4 3" xfId="15082" xr:uid="{00000000-0005-0000-0000-0000A33B0000}"/>
    <cellStyle name="Normal 3 3 2 4 3 2" xfId="15083" xr:uid="{00000000-0005-0000-0000-0000A43B0000}"/>
    <cellStyle name="Normal 3 3 2 4 3 2 2" xfId="15084" xr:uid="{00000000-0005-0000-0000-0000A53B0000}"/>
    <cellStyle name="Normal 3 3 2 4 3 2 2 2" xfId="15085" xr:uid="{00000000-0005-0000-0000-0000A63B0000}"/>
    <cellStyle name="Normal 3 3 2 4 3 2 2 3" xfId="15086" xr:uid="{00000000-0005-0000-0000-0000A73B0000}"/>
    <cellStyle name="Normal 3 3 2 4 3 2 2 4" xfId="15087" xr:uid="{00000000-0005-0000-0000-0000A83B0000}"/>
    <cellStyle name="Normal 3 3 2 4 3 2 3" xfId="15088" xr:uid="{00000000-0005-0000-0000-0000A93B0000}"/>
    <cellStyle name="Normal 3 3 2 4 3 2 4" xfId="15089" xr:uid="{00000000-0005-0000-0000-0000AA3B0000}"/>
    <cellStyle name="Normal 3 3 2 4 3 2 5" xfId="15090" xr:uid="{00000000-0005-0000-0000-0000AB3B0000}"/>
    <cellStyle name="Normal 3 3 2 4 3 3" xfId="15091" xr:uid="{00000000-0005-0000-0000-0000AC3B0000}"/>
    <cellStyle name="Normal 3 3 2 4 3 3 2" xfId="15092" xr:uid="{00000000-0005-0000-0000-0000AD3B0000}"/>
    <cellStyle name="Normal 3 3 2 4 3 3 3" xfId="15093" xr:uid="{00000000-0005-0000-0000-0000AE3B0000}"/>
    <cellStyle name="Normal 3 3 2 4 3 3 4" xfId="15094" xr:uid="{00000000-0005-0000-0000-0000AF3B0000}"/>
    <cellStyle name="Normal 3 3 2 4 3 4" xfId="15095" xr:uid="{00000000-0005-0000-0000-0000B03B0000}"/>
    <cellStyle name="Normal 3 3 2 4 3 5" xfId="15096" xr:uid="{00000000-0005-0000-0000-0000B13B0000}"/>
    <cellStyle name="Normal 3 3 2 4 3 6" xfId="15097" xr:uid="{00000000-0005-0000-0000-0000B23B0000}"/>
    <cellStyle name="Normal 3 3 2 4 4" xfId="15098" xr:uid="{00000000-0005-0000-0000-0000B33B0000}"/>
    <cellStyle name="Normal 3 3 2 4 4 2" xfId="15099" xr:uid="{00000000-0005-0000-0000-0000B43B0000}"/>
    <cellStyle name="Normal 3 3 2 4 4 2 2" xfId="15100" xr:uid="{00000000-0005-0000-0000-0000B53B0000}"/>
    <cellStyle name="Normal 3 3 2 4 4 2 2 2" xfId="15101" xr:uid="{00000000-0005-0000-0000-0000B63B0000}"/>
    <cellStyle name="Normal 3 3 2 4 4 2 2 3" xfId="15102" xr:uid="{00000000-0005-0000-0000-0000B73B0000}"/>
    <cellStyle name="Normal 3 3 2 4 4 2 2 4" xfId="15103" xr:uid="{00000000-0005-0000-0000-0000B83B0000}"/>
    <cellStyle name="Normal 3 3 2 4 4 2 3" xfId="15104" xr:uid="{00000000-0005-0000-0000-0000B93B0000}"/>
    <cellStyle name="Normal 3 3 2 4 4 2 4" xfId="15105" xr:uid="{00000000-0005-0000-0000-0000BA3B0000}"/>
    <cellStyle name="Normal 3 3 2 4 4 2 5" xfId="15106" xr:uid="{00000000-0005-0000-0000-0000BB3B0000}"/>
    <cellStyle name="Normal 3 3 2 4 4 3" xfId="15107" xr:uid="{00000000-0005-0000-0000-0000BC3B0000}"/>
    <cellStyle name="Normal 3 3 2 4 4 3 2" xfId="15108" xr:uid="{00000000-0005-0000-0000-0000BD3B0000}"/>
    <cellStyle name="Normal 3 3 2 4 4 3 3" xfId="15109" xr:uid="{00000000-0005-0000-0000-0000BE3B0000}"/>
    <cellStyle name="Normal 3 3 2 4 4 3 4" xfId="15110" xr:uid="{00000000-0005-0000-0000-0000BF3B0000}"/>
    <cellStyle name="Normal 3 3 2 4 4 4" xfId="15111" xr:uid="{00000000-0005-0000-0000-0000C03B0000}"/>
    <cellStyle name="Normal 3 3 2 4 4 5" xfId="15112" xr:uid="{00000000-0005-0000-0000-0000C13B0000}"/>
    <cellStyle name="Normal 3 3 2 4 4 6" xfId="15113" xr:uid="{00000000-0005-0000-0000-0000C23B0000}"/>
    <cellStyle name="Normal 3 3 2 4 5" xfId="15114" xr:uid="{00000000-0005-0000-0000-0000C33B0000}"/>
    <cellStyle name="Normal 3 3 2 4 5 2" xfId="15115" xr:uid="{00000000-0005-0000-0000-0000C43B0000}"/>
    <cellStyle name="Normal 3 3 2 4 5 2 2" xfId="15116" xr:uid="{00000000-0005-0000-0000-0000C53B0000}"/>
    <cellStyle name="Normal 3 3 2 4 5 2 3" xfId="15117" xr:uid="{00000000-0005-0000-0000-0000C63B0000}"/>
    <cellStyle name="Normal 3 3 2 4 5 2 4" xfId="15118" xr:uid="{00000000-0005-0000-0000-0000C73B0000}"/>
    <cellStyle name="Normal 3 3 2 4 5 3" xfId="15119" xr:uid="{00000000-0005-0000-0000-0000C83B0000}"/>
    <cellStyle name="Normal 3 3 2 4 5 4" xfId="15120" xr:uid="{00000000-0005-0000-0000-0000C93B0000}"/>
    <cellStyle name="Normal 3 3 2 4 5 5" xfId="15121" xr:uid="{00000000-0005-0000-0000-0000CA3B0000}"/>
    <cellStyle name="Normal 3 3 2 4 6" xfId="15122" xr:uid="{00000000-0005-0000-0000-0000CB3B0000}"/>
    <cellStyle name="Normal 3 3 2 4 6 2" xfId="15123" xr:uid="{00000000-0005-0000-0000-0000CC3B0000}"/>
    <cellStyle name="Normal 3 3 2 4 6 3" xfId="15124" xr:uid="{00000000-0005-0000-0000-0000CD3B0000}"/>
    <cellStyle name="Normal 3 3 2 4 6 4" xfId="15125" xr:uid="{00000000-0005-0000-0000-0000CE3B0000}"/>
    <cellStyle name="Normal 3 3 2 4 7" xfId="15126" xr:uid="{00000000-0005-0000-0000-0000CF3B0000}"/>
    <cellStyle name="Normal 3 3 2 4 8" xfId="15127" xr:uid="{00000000-0005-0000-0000-0000D03B0000}"/>
    <cellStyle name="Normal 3 3 2 4 9" xfId="15128" xr:uid="{00000000-0005-0000-0000-0000D13B0000}"/>
    <cellStyle name="Normal 3 3 2 5" xfId="15129" xr:uid="{00000000-0005-0000-0000-0000D23B0000}"/>
    <cellStyle name="Normal 3 3 2 5 2" xfId="15130" xr:uid="{00000000-0005-0000-0000-0000D33B0000}"/>
    <cellStyle name="Normal 3 3 2 5 2 2" xfId="15131" xr:uid="{00000000-0005-0000-0000-0000D43B0000}"/>
    <cellStyle name="Normal 3 3 2 5 2 2 2" xfId="15132" xr:uid="{00000000-0005-0000-0000-0000D53B0000}"/>
    <cellStyle name="Normal 3 3 2 5 2 2 2 2" xfId="15133" xr:uid="{00000000-0005-0000-0000-0000D63B0000}"/>
    <cellStyle name="Normal 3 3 2 5 2 2 2 3" xfId="15134" xr:uid="{00000000-0005-0000-0000-0000D73B0000}"/>
    <cellStyle name="Normal 3 3 2 5 2 2 2 4" xfId="15135" xr:uid="{00000000-0005-0000-0000-0000D83B0000}"/>
    <cellStyle name="Normal 3 3 2 5 2 2 3" xfId="15136" xr:uid="{00000000-0005-0000-0000-0000D93B0000}"/>
    <cellStyle name="Normal 3 3 2 5 2 2 4" xfId="15137" xr:uid="{00000000-0005-0000-0000-0000DA3B0000}"/>
    <cellStyle name="Normal 3 3 2 5 2 2 5" xfId="15138" xr:uid="{00000000-0005-0000-0000-0000DB3B0000}"/>
    <cellStyle name="Normal 3 3 2 5 2 3" xfId="15139" xr:uid="{00000000-0005-0000-0000-0000DC3B0000}"/>
    <cellStyle name="Normal 3 3 2 5 2 3 2" xfId="15140" xr:uid="{00000000-0005-0000-0000-0000DD3B0000}"/>
    <cellStyle name="Normal 3 3 2 5 2 3 3" xfId="15141" xr:uid="{00000000-0005-0000-0000-0000DE3B0000}"/>
    <cellStyle name="Normal 3 3 2 5 2 3 4" xfId="15142" xr:uid="{00000000-0005-0000-0000-0000DF3B0000}"/>
    <cellStyle name="Normal 3 3 2 5 2 4" xfId="15143" xr:uid="{00000000-0005-0000-0000-0000E03B0000}"/>
    <cellStyle name="Normal 3 3 2 5 2 5" xfId="15144" xr:uid="{00000000-0005-0000-0000-0000E13B0000}"/>
    <cellStyle name="Normal 3 3 2 5 2 6" xfId="15145" xr:uid="{00000000-0005-0000-0000-0000E23B0000}"/>
    <cellStyle name="Normal 3 3 2 5 3" xfId="15146" xr:uid="{00000000-0005-0000-0000-0000E33B0000}"/>
    <cellStyle name="Normal 3 3 2 5 3 2" xfId="15147" xr:uid="{00000000-0005-0000-0000-0000E43B0000}"/>
    <cellStyle name="Normal 3 3 2 5 3 2 2" xfId="15148" xr:uid="{00000000-0005-0000-0000-0000E53B0000}"/>
    <cellStyle name="Normal 3 3 2 5 3 2 2 2" xfId="15149" xr:uid="{00000000-0005-0000-0000-0000E63B0000}"/>
    <cellStyle name="Normal 3 3 2 5 3 2 2 3" xfId="15150" xr:uid="{00000000-0005-0000-0000-0000E73B0000}"/>
    <cellStyle name="Normal 3 3 2 5 3 2 2 4" xfId="15151" xr:uid="{00000000-0005-0000-0000-0000E83B0000}"/>
    <cellStyle name="Normal 3 3 2 5 3 2 3" xfId="15152" xr:uid="{00000000-0005-0000-0000-0000E93B0000}"/>
    <cellStyle name="Normal 3 3 2 5 3 2 4" xfId="15153" xr:uid="{00000000-0005-0000-0000-0000EA3B0000}"/>
    <cellStyle name="Normal 3 3 2 5 3 2 5" xfId="15154" xr:uid="{00000000-0005-0000-0000-0000EB3B0000}"/>
    <cellStyle name="Normal 3 3 2 5 3 3" xfId="15155" xr:uid="{00000000-0005-0000-0000-0000EC3B0000}"/>
    <cellStyle name="Normal 3 3 2 5 3 3 2" xfId="15156" xr:uid="{00000000-0005-0000-0000-0000ED3B0000}"/>
    <cellStyle name="Normal 3 3 2 5 3 3 3" xfId="15157" xr:uid="{00000000-0005-0000-0000-0000EE3B0000}"/>
    <cellStyle name="Normal 3 3 2 5 3 3 4" xfId="15158" xr:uid="{00000000-0005-0000-0000-0000EF3B0000}"/>
    <cellStyle name="Normal 3 3 2 5 3 4" xfId="15159" xr:uid="{00000000-0005-0000-0000-0000F03B0000}"/>
    <cellStyle name="Normal 3 3 2 5 3 5" xfId="15160" xr:uid="{00000000-0005-0000-0000-0000F13B0000}"/>
    <cellStyle name="Normal 3 3 2 5 3 6" xfId="15161" xr:uid="{00000000-0005-0000-0000-0000F23B0000}"/>
    <cellStyle name="Normal 3 3 2 5 4" xfId="15162" xr:uid="{00000000-0005-0000-0000-0000F33B0000}"/>
    <cellStyle name="Normal 3 3 2 5 4 2" xfId="15163" xr:uid="{00000000-0005-0000-0000-0000F43B0000}"/>
    <cellStyle name="Normal 3 3 2 5 4 2 2" xfId="15164" xr:uid="{00000000-0005-0000-0000-0000F53B0000}"/>
    <cellStyle name="Normal 3 3 2 5 4 2 3" xfId="15165" xr:uid="{00000000-0005-0000-0000-0000F63B0000}"/>
    <cellStyle name="Normal 3 3 2 5 4 2 4" xfId="15166" xr:uid="{00000000-0005-0000-0000-0000F73B0000}"/>
    <cellStyle name="Normal 3 3 2 5 4 3" xfId="15167" xr:uid="{00000000-0005-0000-0000-0000F83B0000}"/>
    <cellStyle name="Normal 3 3 2 5 4 4" xfId="15168" xr:uid="{00000000-0005-0000-0000-0000F93B0000}"/>
    <cellStyle name="Normal 3 3 2 5 4 5" xfId="15169" xr:uid="{00000000-0005-0000-0000-0000FA3B0000}"/>
    <cellStyle name="Normal 3 3 2 5 5" xfId="15170" xr:uid="{00000000-0005-0000-0000-0000FB3B0000}"/>
    <cellStyle name="Normal 3 3 2 5 5 2" xfId="15171" xr:uid="{00000000-0005-0000-0000-0000FC3B0000}"/>
    <cellStyle name="Normal 3 3 2 5 5 3" xfId="15172" xr:uid="{00000000-0005-0000-0000-0000FD3B0000}"/>
    <cellStyle name="Normal 3 3 2 5 5 4" xfId="15173" xr:uid="{00000000-0005-0000-0000-0000FE3B0000}"/>
    <cellStyle name="Normal 3 3 2 5 6" xfId="15174" xr:uid="{00000000-0005-0000-0000-0000FF3B0000}"/>
    <cellStyle name="Normal 3 3 2 5 7" xfId="15175" xr:uid="{00000000-0005-0000-0000-0000003C0000}"/>
    <cellStyle name="Normal 3 3 2 5 8" xfId="15176" xr:uid="{00000000-0005-0000-0000-0000013C0000}"/>
    <cellStyle name="Normal 3 3 2 6" xfId="15177" xr:uid="{00000000-0005-0000-0000-0000023C0000}"/>
    <cellStyle name="Normal 3 3 2 6 2" xfId="15178" xr:uid="{00000000-0005-0000-0000-0000033C0000}"/>
    <cellStyle name="Normal 3 3 2 6 2 2" xfId="15179" xr:uid="{00000000-0005-0000-0000-0000043C0000}"/>
    <cellStyle name="Normal 3 3 2 6 2 2 2" xfId="15180" xr:uid="{00000000-0005-0000-0000-0000053C0000}"/>
    <cellStyle name="Normal 3 3 2 6 2 2 2 2" xfId="15181" xr:uid="{00000000-0005-0000-0000-0000063C0000}"/>
    <cellStyle name="Normal 3 3 2 6 2 2 2 3" xfId="15182" xr:uid="{00000000-0005-0000-0000-0000073C0000}"/>
    <cellStyle name="Normal 3 3 2 6 2 2 2 4" xfId="15183" xr:uid="{00000000-0005-0000-0000-0000083C0000}"/>
    <cellStyle name="Normal 3 3 2 6 2 2 3" xfId="15184" xr:uid="{00000000-0005-0000-0000-0000093C0000}"/>
    <cellStyle name="Normal 3 3 2 6 2 2 4" xfId="15185" xr:uid="{00000000-0005-0000-0000-00000A3C0000}"/>
    <cellStyle name="Normal 3 3 2 6 2 2 5" xfId="15186" xr:uid="{00000000-0005-0000-0000-00000B3C0000}"/>
    <cellStyle name="Normal 3 3 2 6 2 3" xfId="15187" xr:uid="{00000000-0005-0000-0000-00000C3C0000}"/>
    <cellStyle name="Normal 3 3 2 6 2 3 2" xfId="15188" xr:uid="{00000000-0005-0000-0000-00000D3C0000}"/>
    <cellStyle name="Normal 3 3 2 6 2 3 3" xfId="15189" xr:uid="{00000000-0005-0000-0000-00000E3C0000}"/>
    <cellStyle name="Normal 3 3 2 6 2 3 4" xfId="15190" xr:uid="{00000000-0005-0000-0000-00000F3C0000}"/>
    <cellStyle name="Normal 3 3 2 6 2 4" xfId="15191" xr:uid="{00000000-0005-0000-0000-0000103C0000}"/>
    <cellStyle name="Normal 3 3 2 6 2 5" xfId="15192" xr:uid="{00000000-0005-0000-0000-0000113C0000}"/>
    <cellStyle name="Normal 3 3 2 6 2 6" xfId="15193" xr:uid="{00000000-0005-0000-0000-0000123C0000}"/>
    <cellStyle name="Normal 3 3 2 6 3" xfId="15194" xr:uid="{00000000-0005-0000-0000-0000133C0000}"/>
    <cellStyle name="Normal 3 3 2 6 3 2" xfId="15195" xr:uid="{00000000-0005-0000-0000-0000143C0000}"/>
    <cellStyle name="Normal 3 3 2 6 3 2 2" xfId="15196" xr:uid="{00000000-0005-0000-0000-0000153C0000}"/>
    <cellStyle name="Normal 3 3 2 6 3 2 2 2" xfId="15197" xr:uid="{00000000-0005-0000-0000-0000163C0000}"/>
    <cellStyle name="Normal 3 3 2 6 3 2 2 3" xfId="15198" xr:uid="{00000000-0005-0000-0000-0000173C0000}"/>
    <cellStyle name="Normal 3 3 2 6 3 2 2 4" xfId="15199" xr:uid="{00000000-0005-0000-0000-0000183C0000}"/>
    <cellStyle name="Normal 3 3 2 6 3 2 3" xfId="15200" xr:uid="{00000000-0005-0000-0000-0000193C0000}"/>
    <cellStyle name="Normal 3 3 2 6 3 2 4" xfId="15201" xr:uid="{00000000-0005-0000-0000-00001A3C0000}"/>
    <cellStyle name="Normal 3 3 2 6 3 2 5" xfId="15202" xr:uid="{00000000-0005-0000-0000-00001B3C0000}"/>
    <cellStyle name="Normal 3 3 2 6 3 3" xfId="15203" xr:uid="{00000000-0005-0000-0000-00001C3C0000}"/>
    <cellStyle name="Normal 3 3 2 6 3 3 2" xfId="15204" xr:uid="{00000000-0005-0000-0000-00001D3C0000}"/>
    <cellStyle name="Normal 3 3 2 6 3 3 3" xfId="15205" xr:uid="{00000000-0005-0000-0000-00001E3C0000}"/>
    <cellStyle name="Normal 3 3 2 6 3 3 4" xfId="15206" xr:uid="{00000000-0005-0000-0000-00001F3C0000}"/>
    <cellStyle name="Normal 3 3 2 6 3 4" xfId="15207" xr:uid="{00000000-0005-0000-0000-0000203C0000}"/>
    <cellStyle name="Normal 3 3 2 6 3 5" xfId="15208" xr:uid="{00000000-0005-0000-0000-0000213C0000}"/>
    <cellStyle name="Normal 3 3 2 6 3 6" xfId="15209" xr:uid="{00000000-0005-0000-0000-0000223C0000}"/>
    <cellStyle name="Normal 3 3 2 6 4" xfId="15210" xr:uid="{00000000-0005-0000-0000-0000233C0000}"/>
    <cellStyle name="Normal 3 3 2 6 4 2" xfId="15211" xr:uid="{00000000-0005-0000-0000-0000243C0000}"/>
    <cellStyle name="Normal 3 3 2 6 4 2 2" xfId="15212" xr:uid="{00000000-0005-0000-0000-0000253C0000}"/>
    <cellStyle name="Normal 3 3 2 6 4 2 3" xfId="15213" xr:uid="{00000000-0005-0000-0000-0000263C0000}"/>
    <cellStyle name="Normal 3 3 2 6 4 2 4" xfId="15214" xr:uid="{00000000-0005-0000-0000-0000273C0000}"/>
    <cellStyle name="Normal 3 3 2 6 4 3" xfId="15215" xr:uid="{00000000-0005-0000-0000-0000283C0000}"/>
    <cellStyle name="Normal 3 3 2 6 4 4" xfId="15216" xr:uid="{00000000-0005-0000-0000-0000293C0000}"/>
    <cellStyle name="Normal 3 3 2 6 4 5" xfId="15217" xr:uid="{00000000-0005-0000-0000-00002A3C0000}"/>
    <cellStyle name="Normal 3 3 2 6 5" xfId="15218" xr:uid="{00000000-0005-0000-0000-00002B3C0000}"/>
    <cellStyle name="Normal 3 3 2 6 5 2" xfId="15219" xr:uid="{00000000-0005-0000-0000-00002C3C0000}"/>
    <cellStyle name="Normal 3 3 2 6 5 3" xfId="15220" xr:uid="{00000000-0005-0000-0000-00002D3C0000}"/>
    <cellStyle name="Normal 3 3 2 6 5 4" xfId="15221" xr:uid="{00000000-0005-0000-0000-00002E3C0000}"/>
    <cellStyle name="Normal 3 3 2 6 6" xfId="15222" xr:uid="{00000000-0005-0000-0000-00002F3C0000}"/>
    <cellStyle name="Normal 3 3 2 6 7" xfId="15223" xr:uid="{00000000-0005-0000-0000-0000303C0000}"/>
    <cellStyle name="Normal 3 3 2 6 8" xfId="15224" xr:uid="{00000000-0005-0000-0000-0000313C0000}"/>
    <cellStyle name="Normal 3 3 2 7" xfId="15225" xr:uid="{00000000-0005-0000-0000-0000323C0000}"/>
    <cellStyle name="Normal 3 3 2 7 2" xfId="15226" xr:uid="{00000000-0005-0000-0000-0000333C0000}"/>
    <cellStyle name="Normal 3 3 2 7 2 2" xfId="15227" xr:uid="{00000000-0005-0000-0000-0000343C0000}"/>
    <cellStyle name="Normal 3 3 2 7 2 2 2" xfId="15228" xr:uid="{00000000-0005-0000-0000-0000353C0000}"/>
    <cellStyle name="Normal 3 3 2 7 2 2 3" xfId="15229" xr:uid="{00000000-0005-0000-0000-0000363C0000}"/>
    <cellStyle name="Normal 3 3 2 7 2 2 4" xfId="15230" xr:uid="{00000000-0005-0000-0000-0000373C0000}"/>
    <cellStyle name="Normal 3 3 2 7 2 3" xfId="15231" xr:uid="{00000000-0005-0000-0000-0000383C0000}"/>
    <cellStyle name="Normal 3 3 2 7 2 4" xfId="15232" xr:uid="{00000000-0005-0000-0000-0000393C0000}"/>
    <cellStyle name="Normal 3 3 2 7 2 5" xfId="15233" xr:uid="{00000000-0005-0000-0000-00003A3C0000}"/>
    <cellStyle name="Normal 3 3 2 7 3" xfId="15234" xr:uid="{00000000-0005-0000-0000-00003B3C0000}"/>
    <cellStyle name="Normal 3 3 2 7 3 2" xfId="15235" xr:uid="{00000000-0005-0000-0000-00003C3C0000}"/>
    <cellStyle name="Normal 3 3 2 7 3 3" xfId="15236" xr:uid="{00000000-0005-0000-0000-00003D3C0000}"/>
    <cellStyle name="Normal 3 3 2 7 3 4" xfId="15237" xr:uid="{00000000-0005-0000-0000-00003E3C0000}"/>
    <cellStyle name="Normal 3 3 2 7 4" xfId="15238" xr:uid="{00000000-0005-0000-0000-00003F3C0000}"/>
    <cellStyle name="Normal 3 3 2 7 5" xfId="15239" xr:uid="{00000000-0005-0000-0000-0000403C0000}"/>
    <cellStyle name="Normal 3 3 2 7 6" xfId="15240" xr:uid="{00000000-0005-0000-0000-0000413C0000}"/>
    <cellStyle name="Normal 3 3 2 8" xfId="15241" xr:uid="{00000000-0005-0000-0000-0000423C0000}"/>
    <cellStyle name="Normal 3 3 2 8 2" xfId="15242" xr:uid="{00000000-0005-0000-0000-0000433C0000}"/>
    <cellStyle name="Normal 3 3 2 8 2 2" xfId="15243" xr:uid="{00000000-0005-0000-0000-0000443C0000}"/>
    <cellStyle name="Normal 3 3 2 8 2 2 2" xfId="15244" xr:uid="{00000000-0005-0000-0000-0000453C0000}"/>
    <cellStyle name="Normal 3 3 2 8 2 2 3" xfId="15245" xr:uid="{00000000-0005-0000-0000-0000463C0000}"/>
    <cellStyle name="Normal 3 3 2 8 2 2 4" xfId="15246" xr:uid="{00000000-0005-0000-0000-0000473C0000}"/>
    <cellStyle name="Normal 3 3 2 8 2 3" xfId="15247" xr:uid="{00000000-0005-0000-0000-0000483C0000}"/>
    <cellStyle name="Normal 3 3 2 8 2 4" xfId="15248" xr:uid="{00000000-0005-0000-0000-0000493C0000}"/>
    <cellStyle name="Normal 3 3 2 8 2 5" xfId="15249" xr:uid="{00000000-0005-0000-0000-00004A3C0000}"/>
    <cellStyle name="Normal 3 3 2 8 3" xfId="15250" xr:uid="{00000000-0005-0000-0000-00004B3C0000}"/>
    <cellStyle name="Normal 3 3 2 8 3 2" xfId="15251" xr:uid="{00000000-0005-0000-0000-00004C3C0000}"/>
    <cellStyle name="Normal 3 3 2 8 3 3" xfId="15252" xr:uid="{00000000-0005-0000-0000-00004D3C0000}"/>
    <cellStyle name="Normal 3 3 2 8 3 4" xfId="15253" xr:uid="{00000000-0005-0000-0000-00004E3C0000}"/>
    <cellStyle name="Normal 3 3 2 8 4" xfId="15254" xr:uid="{00000000-0005-0000-0000-00004F3C0000}"/>
    <cellStyle name="Normal 3 3 2 8 5" xfId="15255" xr:uid="{00000000-0005-0000-0000-0000503C0000}"/>
    <cellStyle name="Normal 3 3 2 8 6" xfId="15256" xr:uid="{00000000-0005-0000-0000-0000513C0000}"/>
    <cellStyle name="Normal 3 3 2 9" xfId="15257" xr:uid="{00000000-0005-0000-0000-0000523C0000}"/>
    <cellStyle name="Normal 3 3 3" xfId="15258" xr:uid="{00000000-0005-0000-0000-0000533C0000}"/>
    <cellStyle name="Normal 3 3 3 10" xfId="15259" xr:uid="{00000000-0005-0000-0000-0000543C0000}"/>
    <cellStyle name="Normal 3 3 3 2" xfId="15260" xr:uid="{00000000-0005-0000-0000-0000553C0000}"/>
    <cellStyle name="Normal 3 3 3 2 2" xfId="15261" xr:uid="{00000000-0005-0000-0000-0000563C0000}"/>
    <cellStyle name="Normal 3 3 3 2 2 2" xfId="15262" xr:uid="{00000000-0005-0000-0000-0000573C0000}"/>
    <cellStyle name="Normal 3 3 3 2 2 2 2" xfId="15263" xr:uid="{00000000-0005-0000-0000-0000583C0000}"/>
    <cellStyle name="Normal 3 3 3 2 2 2 2 2" xfId="15264" xr:uid="{00000000-0005-0000-0000-0000593C0000}"/>
    <cellStyle name="Normal 3 3 3 2 2 2 2 3" xfId="15265" xr:uid="{00000000-0005-0000-0000-00005A3C0000}"/>
    <cellStyle name="Normal 3 3 3 2 2 2 2 4" xfId="15266" xr:uid="{00000000-0005-0000-0000-00005B3C0000}"/>
    <cellStyle name="Normal 3 3 3 2 2 2 3" xfId="15267" xr:uid="{00000000-0005-0000-0000-00005C3C0000}"/>
    <cellStyle name="Normal 3 3 3 2 2 2 4" xfId="15268" xr:uid="{00000000-0005-0000-0000-00005D3C0000}"/>
    <cellStyle name="Normal 3 3 3 2 2 2 5" xfId="15269" xr:uid="{00000000-0005-0000-0000-00005E3C0000}"/>
    <cellStyle name="Normal 3 3 3 2 2 3" xfId="15270" xr:uid="{00000000-0005-0000-0000-00005F3C0000}"/>
    <cellStyle name="Normal 3 3 3 2 2 3 2" xfId="15271" xr:uid="{00000000-0005-0000-0000-0000603C0000}"/>
    <cellStyle name="Normal 3 3 3 2 2 3 3" xfId="15272" xr:uid="{00000000-0005-0000-0000-0000613C0000}"/>
    <cellStyle name="Normal 3 3 3 2 2 3 4" xfId="15273" xr:uid="{00000000-0005-0000-0000-0000623C0000}"/>
    <cellStyle name="Normal 3 3 3 2 2 4" xfId="15274" xr:uid="{00000000-0005-0000-0000-0000633C0000}"/>
    <cellStyle name="Normal 3 3 3 2 2 5" xfId="15275" xr:uid="{00000000-0005-0000-0000-0000643C0000}"/>
    <cellStyle name="Normal 3 3 3 2 2 6" xfId="15276" xr:uid="{00000000-0005-0000-0000-0000653C0000}"/>
    <cellStyle name="Normal 3 3 3 2 3" xfId="15277" xr:uid="{00000000-0005-0000-0000-0000663C0000}"/>
    <cellStyle name="Normal 3 3 3 2 3 2" xfId="15278" xr:uid="{00000000-0005-0000-0000-0000673C0000}"/>
    <cellStyle name="Normal 3 3 3 2 3 2 2" xfId="15279" xr:uid="{00000000-0005-0000-0000-0000683C0000}"/>
    <cellStyle name="Normal 3 3 3 2 3 2 2 2" xfId="15280" xr:uid="{00000000-0005-0000-0000-0000693C0000}"/>
    <cellStyle name="Normal 3 3 3 2 3 2 2 3" xfId="15281" xr:uid="{00000000-0005-0000-0000-00006A3C0000}"/>
    <cellStyle name="Normal 3 3 3 2 3 2 2 4" xfId="15282" xr:uid="{00000000-0005-0000-0000-00006B3C0000}"/>
    <cellStyle name="Normal 3 3 3 2 3 2 3" xfId="15283" xr:uid="{00000000-0005-0000-0000-00006C3C0000}"/>
    <cellStyle name="Normal 3 3 3 2 3 2 4" xfId="15284" xr:uid="{00000000-0005-0000-0000-00006D3C0000}"/>
    <cellStyle name="Normal 3 3 3 2 3 2 5" xfId="15285" xr:uid="{00000000-0005-0000-0000-00006E3C0000}"/>
    <cellStyle name="Normal 3 3 3 2 3 3" xfId="15286" xr:uid="{00000000-0005-0000-0000-00006F3C0000}"/>
    <cellStyle name="Normal 3 3 3 2 3 3 2" xfId="15287" xr:uid="{00000000-0005-0000-0000-0000703C0000}"/>
    <cellStyle name="Normal 3 3 3 2 3 3 3" xfId="15288" xr:uid="{00000000-0005-0000-0000-0000713C0000}"/>
    <cellStyle name="Normal 3 3 3 2 3 3 4" xfId="15289" xr:uid="{00000000-0005-0000-0000-0000723C0000}"/>
    <cellStyle name="Normal 3 3 3 2 3 4" xfId="15290" xr:uid="{00000000-0005-0000-0000-0000733C0000}"/>
    <cellStyle name="Normal 3 3 3 2 3 5" xfId="15291" xr:uid="{00000000-0005-0000-0000-0000743C0000}"/>
    <cellStyle name="Normal 3 3 3 2 3 6" xfId="15292" xr:uid="{00000000-0005-0000-0000-0000753C0000}"/>
    <cellStyle name="Normal 3 3 3 2 4" xfId="15293" xr:uid="{00000000-0005-0000-0000-0000763C0000}"/>
    <cellStyle name="Normal 3 3 3 2 4 2" xfId="15294" xr:uid="{00000000-0005-0000-0000-0000773C0000}"/>
    <cellStyle name="Normal 3 3 3 2 4 2 2" xfId="15295" xr:uid="{00000000-0005-0000-0000-0000783C0000}"/>
    <cellStyle name="Normal 3 3 3 2 4 2 3" xfId="15296" xr:uid="{00000000-0005-0000-0000-0000793C0000}"/>
    <cellStyle name="Normal 3 3 3 2 4 2 4" xfId="15297" xr:uid="{00000000-0005-0000-0000-00007A3C0000}"/>
    <cellStyle name="Normal 3 3 3 2 4 3" xfId="15298" xr:uid="{00000000-0005-0000-0000-00007B3C0000}"/>
    <cellStyle name="Normal 3 3 3 2 4 4" xfId="15299" xr:uid="{00000000-0005-0000-0000-00007C3C0000}"/>
    <cellStyle name="Normal 3 3 3 2 4 5" xfId="15300" xr:uid="{00000000-0005-0000-0000-00007D3C0000}"/>
    <cellStyle name="Normal 3 3 3 2 5" xfId="15301" xr:uid="{00000000-0005-0000-0000-00007E3C0000}"/>
    <cellStyle name="Normal 3 3 3 2 5 2" xfId="15302" xr:uid="{00000000-0005-0000-0000-00007F3C0000}"/>
    <cellStyle name="Normal 3 3 3 2 5 3" xfId="15303" xr:uid="{00000000-0005-0000-0000-0000803C0000}"/>
    <cellStyle name="Normal 3 3 3 2 5 4" xfId="15304" xr:uid="{00000000-0005-0000-0000-0000813C0000}"/>
    <cellStyle name="Normal 3 3 3 2 6" xfId="15305" xr:uid="{00000000-0005-0000-0000-0000823C0000}"/>
    <cellStyle name="Normal 3 3 3 2 7" xfId="15306" xr:uid="{00000000-0005-0000-0000-0000833C0000}"/>
    <cellStyle name="Normal 3 3 3 2 8" xfId="15307" xr:uid="{00000000-0005-0000-0000-0000843C0000}"/>
    <cellStyle name="Normal 3 3 3 3" xfId="15308" xr:uid="{00000000-0005-0000-0000-0000853C0000}"/>
    <cellStyle name="Normal 3 3 3 3 2" xfId="15309" xr:uid="{00000000-0005-0000-0000-0000863C0000}"/>
    <cellStyle name="Normal 3 3 3 3 2 2" xfId="15310" xr:uid="{00000000-0005-0000-0000-0000873C0000}"/>
    <cellStyle name="Normal 3 3 3 3 2 2 2" xfId="15311" xr:uid="{00000000-0005-0000-0000-0000883C0000}"/>
    <cellStyle name="Normal 3 3 3 3 2 2 3" xfId="15312" xr:uid="{00000000-0005-0000-0000-0000893C0000}"/>
    <cellStyle name="Normal 3 3 3 3 2 2 4" xfId="15313" xr:uid="{00000000-0005-0000-0000-00008A3C0000}"/>
    <cellStyle name="Normal 3 3 3 3 2 3" xfId="15314" xr:uid="{00000000-0005-0000-0000-00008B3C0000}"/>
    <cellStyle name="Normal 3 3 3 3 2 4" xfId="15315" xr:uid="{00000000-0005-0000-0000-00008C3C0000}"/>
    <cellStyle name="Normal 3 3 3 3 2 5" xfId="15316" xr:uid="{00000000-0005-0000-0000-00008D3C0000}"/>
    <cellStyle name="Normal 3 3 3 3 3" xfId="15317" xr:uid="{00000000-0005-0000-0000-00008E3C0000}"/>
    <cellStyle name="Normal 3 3 3 3 3 2" xfId="15318" xr:uid="{00000000-0005-0000-0000-00008F3C0000}"/>
    <cellStyle name="Normal 3 3 3 3 3 3" xfId="15319" xr:uid="{00000000-0005-0000-0000-0000903C0000}"/>
    <cellStyle name="Normal 3 3 3 3 3 4" xfId="15320" xr:uid="{00000000-0005-0000-0000-0000913C0000}"/>
    <cellStyle name="Normal 3 3 3 3 4" xfId="15321" xr:uid="{00000000-0005-0000-0000-0000923C0000}"/>
    <cellStyle name="Normal 3 3 3 3 5" xfId="15322" xr:uid="{00000000-0005-0000-0000-0000933C0000}"/>
    <cellStyle name="Normal 3 3 3 3 6" xfId="15323" xr:uid="{00000000-0005-0000-0000-0000943C0000}"/>
    <cellStyle name="Normal 3 3 3 4" xfId="15324" xr:uid="{00000000-0005-0000-0000-0000953C0000}"/>
    <cellStyle name="Normal 3 3 3 4 2" xfId="15325" xr:uid="{00000000-0005-0000-0000-0000963C0000}"/>
    <cellStyle name="Normal 3 3 3 4 2 2" xfId="15326" xr:uid="{00000000-0005-0000-0000-0000973C0000}"/>
    <cellStyle name="Normal 3 3 3 4 2 2 2" xfId="15327" xr:uid="{00000000-0005-0000-0000-0000983C0000}"/>
    <cellStyle name="Normal 3 3 3 4 2 2 3" xfId="15328" xr:uid="{00000000-0005-0000-0000-0000993C0000}"/>
    <cellStyle name="Normal 3 3 3 4 2 2 4" xfId="15329" xr:uid="{00000000-0005-0000-0000-00009A3C0000}"/>
    <cellStyle name="Normal 3 3 3 4 2 3" xfId="15330" xr:uid="{00000000-0005-0000-0000-00009B3C0000}"/>
    <cellStyle name="Normal 3 3 3 4 2 4" xfId="15331" xr:uid="{00000000-0005-0000-0000-00009C3C0000}"/>
    <cellStyle name="Normal 3 3 3 4 2 5" xfId="15332" xr:uid="{00000000-0005-0000-0000-00009D3C0000}"/>
    <cellStyle name="Normal 3 3 3 4 3" xfId="15333" xr:uid="{00000000-0005-0000-0000-00009E3C0000}"/>
    <cellStyle name="Normal 3 3 3 4 3 2" xfId="15334" xr:uid="{00000000-0005-0000-0000-00009F3C0000}"/>
    <cellStyle name="Normal 3 3 3 4 3 3" xfId="15335" xr:uid="{00000000-0005-0000-0000-0000A03C0000}"/>
    <cellStyle name="Normal 3 3 3 4 3 4" xfId="15336" xr:uid="{00000000-0005-0000-0000-0000A13C0000}"/>
    <cellStyle name="Normal 3 3 3 4 4" xfId="15337" xr:uid="{00000000-0005-0000-0000-0000A23C0000}"/>
    <cellStyle name="Normal 3 3 3 4 5" xfId="15338" xr:uid="{00000000-0005-0000-0000-0000A33C0000}"/>
    <cellStyle name="Normal 3 3 3 4 6" xfId="15339" xr:uid="{00000000-0005-0000-0000-0000A43C0000}"/>
    <cellStyle name="Normal 3 3 3 5" xfId="15340" xr:uid="{00000000-0005-0000-0000-0000A53C0000}"/>
    <cellStyle name="Normal 3 3 3 6" xfId="15341" xr:uid="{00000000-0005-0000-0000-0000A63C0000}"/>
    <cellStyle name="Normal 3 3 3 6 2" xfId="15342" xr:uid="{00000000-0005-0000-0000-0000A73C0000}"/>
    <cellStyle name="Normal 3 3 3 6 2 2" xfId="15343" xr:uid="{00000000-0005-0000-0000-0000A83C0000}"/>
    <cellStyle name="Normal 3 3 3 6 2 3" xfId="15344" xr:uid="{00000000-0005-0000-0000-0000A93C0000}"/>
    <cellStyle name="Normal 3 3 3 6 2 4" xfId="15345" xr:uid="{00000000-0005-0000-0000-0000AA3C0000}"/>
    <cellStyle name="Normal 3 3 3 6 3" xfId="15346" xr:uid="{00000000-0005-0000-0000-0000AB3C0000}"/>
    <cellStyle name="Normal 3 3 3 6 4" xfId="15347" xr:uid="{00000000-0005-0000-0000-0000AC3C0000}"/>
    <cellStyle name="Normal 3 3 3 6 5" xfId="15348" xr:uid="{00000000-0005-0000-0000-0000AD3C0000}"/>
    <cellStyle name="Normal 3 3 3 7" xfId="15349" xr:uid="{00000000-0005-0000-0000-0000AE3C0000}"/>
    <cellStyle name="Normal 3 3 3 7 2" xfId="15350" xr:uid="{00000000-0005-0000-0000-0000AF3C0000}"/>
    <cellStyle name="Normal 3 3 3 7 3" xfId="15351" xr:uid="{00000000-0005-0000-0000-0000B03C0000}"/>
    <cellStyle name="Normal 3 3 3 7 4" xfId="15352" xr:uid="{00000000-0005-0000-0000-0000B13C0000}"/>
    <cellStyle name="Normal 3 3 3 8" xfId="15353" xr:uid="{00000000-0005-0000-0000-0000B23C0000}"/>
    <cellStyle name="Normal 3 3 3 9" xfId="15354" xr:uid="{00000000-0005-0000-0000-0000B33C0000}"/>
    <cellStyle name="Normal 3 3 4" xfId="15355" xr:uid="{00000000-0005-0000-0000-0000B43C0000}"/>
    <cellStyle name="Normal 3 3 4 10" xfId="15356" xr:uid="{00000000-0005-0000-0000-0000B53C0000}"/>
    <cellStyle name="Normal 3 3 4 2" xfId="15357" xr:uid="{00000000-0005-0000-0000-0000B63C0000}"/>
    <cellStyle name="Normal 3 3 4 2 2" xfId="15358" xr:uid="{00000000-0005-0000-0000-0000B73C0000}"/>
    <cellStyle name="Normal 3 3 4 2 2 2" xfId="15359" xr:uid="{00000000-0005-0000-0000-0000B83C0000}"/>
    <cellStyle name="Normal 3 3 4 2 2 2 2" xfId="15360" xr:uid="{00000000-0005-0000-0000-0000B93C0000}"/>
    <cellStyle name="Normal 3 3 4 2 2 2 2 2" xfId="15361" xr:uid="{00000000-0005-0000-0000-0000BA3C0000}"/>
    <cellStyle name="Normal 3 3 4 2 2 2 2 3" xfId="15362" xr:uid="{00000000-0005-0000-0000-0000BB3C0000}"/>
    <cellStyle name="Normal 3 3 4 2 2 2 2 4" xfId="15363" xr:uid="{00000000-0005-0000-0000-0000BC3C0000}"/>
    <cellStyle name="Normal 3 3 4 2 2 2 3" xfId="15364" xr:uid="{00000000-0005-0000-0000-0000BD3C0000}"/>
    <cellStyle name="Normal 3 3 4 2 2 2 4" xfId="15365" xr:uid="{00000000-0005-0000-0000-0000BE3C0000}"/>
    <cellStyle name="Normal 3 3 4 2 2 2 5" xfId="15366" xr:uid="{00000000-0005-0000-0000-0000BF3C0000}"/>
    <cellStyle name="Normal 3 3 4 2 2 3" xfId="15367" xr:uid="{00000000-0005-0000-0000-0000C03C0000}"/>
    <cellStyle name="Normal 3 3 4 2 2 3 2" xfId="15368" xr:uid="{00000000-0005-0000-0000-0000C13C0000}"/>
    <cellStyle name="Normal 3 3 4 2 2 3 3" xfId="15369" xr:uid="{00000000-0005-0000-0000-0000C23C0000}"/>
    <cellStyle name="Normal 3 3 4 2 2 3 4" xfId="15370" xr:uid="{00000000-0005-0000-0000-0000C33C0000}"/>
    <cellStyle name="Normal 3 3 4 2 2 4" xfId="15371" xr:uid="{00000000-0005-0000-0000-0000C43C0000}"/>
    <cellStyle name="Normal 3 3 4 2 2 5" xfId="15372" xr:uid="{00000000-0005-0000-0000-0000C53C0000}"/>
    <cellStyle name="Normal 3 3 4 2 2 6" xfId="15373" xr:uid="{00000000-0005-0000-0000-0000C63C0000}"/>
    <cellStyle name="Normal 3 3 4 2 3" xfId="15374" xr:uid="{00000000-0005-0000-0000-0000C73C0000}"/>
    <cellStyle name="Normal 3 3 4 2 3 2" xfId="15375" xr:uid="{00000000-0005-0000-0000-0000C83C0000}"/>
    <cellStyle name="Normal 3 3 4 2 3 2 2" xfId="15376" xr:uid="{00000000-0005-0000-0000-0000C93C0000}"/>
    <cellStyle name="Normal 3 3 4 2 3 2 2 2" xfId="15377" xr:uid="{00000000-0005-0000-0000-0000CA3C0000}"/>
    <cellStyle name="Normal 3 3 4 2 3 2 2 3" xfId="15378" xr:uid="{00000000-0005-0000-0000-0000CB3C0000}"/>
    <cellStyle name="Normal 3 3 4 2 3 2 2 4" xfId="15379" xr:uid="{00000000-0005-0000-0000-0000CC3C0000}"/>
    <cellStyle name="Normal 3 3 4 2 3 2 3" xfId="15380" xr:uid="{00000000-0005-0000-0000-0000CD3C0000}"/>
    <cellStyle name="Normal 3 3 4 2 3 2 4" xfId="15381" xr:uid="{00000000-0005-0000-0000-0000CE3C0000}"/>
    <cellStyle name="Normal 3 3 4 2 3 2 5" xfId="15382" xr:uid="{00000000-0005-0000-0000-0000CF3C0000}"/>
    <cellStyle name="Normal 3 3 4 2 3 3" xfId="15383" xr:uid="{00000000-0005-0000-0000-0000D03C0000}"/>
    <cellStyle name="Normal 3 3 4 2 3 3 2" xfId="15384" xr:uid="{00000000-0005-0000-0000-0000D13C0000}"/>
    <cellStyle name="Normal 3 3 4 2 3 3 3" xfId="15385" xr:uid="{00000000-0005-0000-0000-0000D23C0000}"/>
    <cellStyle name="Normal 3 3 4 2 3 3 4" xfId="15386" xr:uid="{00000000-0005-0000-0000-0000D33C0000}"/>
    <cellStyle name="Normal 3 3 4 2 3 4" xfId="15387" xr:uid="{00000000-0005-0000-0000-0000D43C0000}"/>
    <cellStyle name="Normal 3 3 4 2 3 5" xfId="15388" xr:uid="{00000000-0005-0000-0000-0000D53C0000}"/>
    <cellStyle name="Normal 3 3 4 2 3 6" xfId="15389" xr:uid="{00000000-0005-0000-0000-0000D63C0000}"/>
    <cellStyle name="Normal 3 3 4 2 4" xfId="15390" xr:uid="{00000000-0005-0000-0000-0000D73C0000}"/>
    <cellStyle name="Normal 3 3 4 2 4 2" xfId="15391" xr:uid="{00000000-0005-0000-0000-0000D83C0000}"/>
    <cellStyle name="Normal 3 3 4 2 4 2 2" xfId="15392" xr:uid="{00000000-0005-0000-0000-0000D93C0000}"/>
    <cellStyle name="Normal 3 3 4 2 4 2 3" xfId="15393" xr:uid="{00000000-0005-0000-0000-0000DA3C0000}"/>
    <cellStyle name="Normal 3 3 4 2 4 2 4" xfId="15394" xr:uid="{00000000-0005-0000-0000-0000DB3C0000}"/>
    <cellStyle name="Normal 3 3 4 2 4 3" xfId="15395" xr:uid="{00000000-0005-0000-0000-0000DC3C0000}"/>
    <cellStyle name="Normal 3 3 4 2 4 4" xfId="15396" xr:uid="{00000000-0005-0000-0000-0000DD3C0000}"/>
    <cellStyle name="Normal 3 3 4 2 4 5" xfId="15397" xr:uid="{00000000-0005-0000-0000-0000DE3C0000}"/>
    <cellStyle name="Normal 3 3 4 2 5" xfId="15398" xr:uid="{00000000-0005-0000-0000-0000DF3C0000}"/>
    <cellStyle name="Normal 3 3 4 2 5 2" xfId="15399" xr:uid="{00000000-0005-0000-0000-0000E03C0000}"/>
    <cellStyle name="Normal 3 3 4 2 5 3" xfId="15400" xr:uid="{00000000-0005-0000-0000-0000E13C0000}"/>
    <cellStyle name="Normal 3 3 4 2 5 4" xfId="15401" xr:uid="{00000000-0005-0000-0000-0000E23C0000}"/>
    <cellStyle name="Normal 3 3 4 2 6" xfId="15402" xr:uid="{00000000-0005-0000-0000-0000E33C0000}"/>
    <cellStyle name="Normal 3 3 4 2 7" xfId="15403" xr:uid="{00000000-0005-0000-0000-0000E43C0000}"/>
    <cellStyle name="Normal 3 3 4 2 8" xfId="15404" xr:uid="{00000000-0005-0000-0000-0000E53C0000}"/>
    <cellStyle name="Normal 3 3 4 3" xfId="15405" xr:uid="{00000000-0005-0000-0000-0000E63C0000}"/>
    <cellStyle name="Normal 3 3 4 3 2" xfId="15406" xr:uid="{00000000-0005-0000-0000-0000E73C0000}"/>
    <cellStyle name="Normal 3 3 4 3 2 2" xfId="15407" xr:uid="{00000000-0005-0000-0000-0000E83C0000}"/>
    <cellStyle name="Normal 3 3 4 3 2 2 2" xfId="15408" xr:uid="{00000000-0005-0000-0000-0000E93C0000}"/>
    <cellStyle name="Normal 3 3 4 3 2 2 3" xfId="15409" xr:uid="{00000000-0005-0000-0000-0000EA3C0000}"/>
    <cellStyle name="Normal 3 3 4 3 2 2 4" xfId="15410" xr:uid="{00000000-0005-0000-0000-0000EB3C0000}"/>
    <cellStyle name="Normal 3 3 4 3 2 3" xfId="15411" xr:uid="{00000000-0005-0000-0000-0000EC3C0000}"/>
    <cellStyle name="Normal 3 3 4 3 2 4" xfId="15412" xr:uid="{00000000-0005-0000-0000-0000ED3C0000}"/>
    <cellStyle name="Normal 3 3 4 3 2 5" xfId="15413" xr:uid="{00000000-0005-0000-0000-0000EE3C0000}"/>
    <cellStyle name="Normal 3 3 4 3 3" xfId="15414" xr:uid="{00000000-0005-0000-0000-0000EF3C0000}"/>
    <cellStyle name="Normal 3 3 4 3 3 2" xfId="15415" xr:uid="{00000000-0005-0000-0000-0000F03C0000}"/>
    <cellStyle name="Normal 3 3 4 3 3 3" xfId="15416" xr:uid="{00000000-0005-0000-0000-0000F13C0000}"/>
    <cellStyle name="Normal 3 3 4 3 3 4" xfId="15417" xr:uid="{00000000-0005-0000-0000-0000F23C0000}"/>
    <cellStyle name="Normal 3 3 4 3 4" xfId="15418" xr:uid="{00000000-0005-0000-0000-0000F33C0000}"/>
    <cellStyle name="Normal 3 3 4 3 5" xfId="15419" xr:uid="{00000000-0005-0000-0000-0000F43C0000}"/>
    <cellStyle name="Normal 3 3 4 3 6" xfId="15420" xr:uid="{00000000-0005-0000-0000-0000F53C0000}"/>
    <cellStyle name="Normal 3 3 4 4" xfId="15421" xr:uid="{00000000-0005-0000-0000-0000F63C0000}"/>
    <cellStyle name="Normal 3 3 4 4 2" xfId="15422" xr:uid="{00000000-0005-0000-0000-0000F73C0000}"/>
    <cellStyle name="Normal 3 3 4 4 2 2" xfId="15423" xr:uid="{00000000-0005-0000-0000-0000F83C0000}"/>
    <cellStyle name="Normal 3 3 4 4 2 2 2" xfId="15424" xr:uid="{00000000-0005-0000-0000-0000F93C0000}"/>
    <cellStyle name="Normal 3 3 4 4 2 2 3" xfId="15425" xr:uid="{00000000-0005-0000-0000-0000FA3C0000}"/>
    <cellStyle name="Normal 3 3 4 4 2 2 4" xfId="15426" xr:uid="{00000000-0005-0000-0000-0000FB3C0000}"/>
    <cellStyle name="Normal 3 3 4 4 2 3" xfId="15427" xr:uid="{00000000-0005-0000-0000-0000FC3C0000}"/>
    <cellStyle name="Normal 3 3 4 4 2 4" xfId="15428" xr:uid="{00000000-0005-0000-0000-0000FD3C0000}"/>
    <cellStyle name="Normal 3 3 4 4 2 5" xfId="15429" xr:uid="{00000000-0005-0000-0000-0000FE3C0000}"/>
    <cellStyle name="Normal 3 3 4 4 3" xfId="15430" xr:uid="{00000000-0005-0000-0000-0000FF3C0000}"/>
    <cellStyle name="Normal 3 3 4 4 3 2" xfId="15431" xr:uid="{00000000-0005-0000-0000-0000003D0000}"/>
    <cellStyle name="Normal 3 3 4 4 3 3" xfId="15432" xr:uid="{00000000-0005-0000-0000-0000013D0000}"/>
    <cellStyle name="Normal 3 3 4 4 3 4" xfId="15433" xr:uid="{00000000-0005-0000-0000-0000023D0000}"/>
    <cellStyle name="Normal 3 3 4 4 4" xfId="15434" xr:uid="{00000000-0005-0000-0000-0000033D0000}"/>
    <cellStyle name="Normal 3 3 4 4 5" xfId="15435" xr:uid="{00000000-0005-0000-0000-0000043D0000}"/>
    <cellStyle name="Normal 3 3 4 4 6" xfId="15436" xr:uid="{00000000-0005-0000-0000-0000053D0000}"/>
    <cellStyle name="Normal 3 3 4 5" xfId="15437" xr:uid="{00000000-0005-0000-0000-0000063D0000}"/>
    <cellStyle name="Normal 3 3 4 6" xfId="15438" xr:uid="{00000000-0005-0000-0000-0000073D0000}"/>
    <cellStyle name="Normal 3 3 4 6 2" xfId="15439" xr:uid="{00000000-0005-0000-0000-0000083D0000}"/>
    <cellStyle name="Normal 3 3 4 6 2 2" xfId="15440" xr:uid="{00000000-0005-0000-0000-0000093D0000}"/>
    <cellStyle name="Normal 3 3 4 6 2 3" xfId="15441" xr:uid="{00000000-0005-0000-0000-00000A3D0000}"/>
    <cellStyle name="Normal 3 3 4 6 2 4" xfId="15442" xr:uid="{00000000-0005-0000-0000-00000B3D0000}"/>
    <cellStyle name="Normal 3 3 4 6 3" xfId="15443" xr:uid="{00000000-0005-0000-0000-00000C3D0000}"/>
    <cellStyle name="Normal 3 3 4 6 4" xfId="15444" xr:uid="{00000000-0005-0000-0000-00000D3D0000}"/>
    <cellStyle name="Normal 3 3 4 6 5" xfId="15445" xr:uid="{00000000-0005-0000-0000-00000E3D0000}"/>
    <cellStyle name="Normal 3 3 4 7" xfId="15446" xr:uid="{00000000-0005-0000-0000-00000F3D0000}"/>
    <cellStyle name="Normal 3 3 4 7 2" xfId="15447" xr:uid="{00000000-0005-0000-0000-0000103D0000}"/>
    <cellStyle name="Normal 3 3 4 7 3" xfId="15448" xr:uid="{00000000-0005-0000-0000-0000113D0000}"/>
    <cellStyle name="Normal 3 3 4 7 4" xfId="15449" xr:uid="{00000000-0005-0000-0000-0000123D0000}"/>
    <cellStyle name="Normal 3 3 4 8" xfId="15450" xr:uid="{00000000-0005-0000-0000-0000133D0000}"/>
    <cellStyle name="Normal 3 3 4 9" xfId="15451" xr:uid="{00000000-0005-0000-0000-0000143D0000}"/>
    <cellStyle name="Normal 3 3 5" xfId="15452" xr:uid="{00000000-0005-0000-0000-0000153D0000}"/>
    <cellStyle name="Normal 3 3 5 2" xfId="15453" xr:uid="{00000000-0005-0000-0000-0000163D0000}"/>
    <cellStyle name="Normal 3 3 6" xfId="15454" xr:uid="{00000000-0005-0000-0000-0000173D0000}"/>
    <cellStyle name="Normal 3 3 6 10" xfId="15455" xr:uid="{00000000-0005-0000-0000-0000183D0000}"/>
    <cellStyle name="Normal 3 3 6 2" xfId="15456" xr:uid="{00000000-0005-0000-0000-0000193D0000}"/>
    <cellStyle name="Normal 3 3 6 2 2" xfId="15457" xr:uid="{00000000-0005-0000-0000-00001A3D0000}"/>
    <cellStyle name="Normal 3 3 6 2 2 2" xfId="15458" xr:uid="{00000000-0005-0000-0000-00001B3D0000}"/>
    <cellStyle name="Normal 3 3 6 2 2 2 2" xfId="15459" xr:uid="{00000000-0005-0000-0000-00001C3D0000}"/>
    <cellStyle name="Normal 3 3 6 2 2 2 2 2" xfId="15460" xr:uid="{00000000-0005-0000-0000-00001D3D0000}"/>
    <cellStyle name="Normal 3 3 6 2 2 2 2 3" xfId="15461" xr:uid="{00000000-0005-0000-0000-00001E3D0000}"/>
    <cellStyle name="Normal 3 3 6 2 2 2 2 4" xfId="15462" xr:uid="{00000000-0005-0000-0000-00001F3D0000}"/>
    <cellStyle name="Normal 3 3 6 2 2 2 3" xfId="15463" xr:uid="{00000000-0005-0000-0000-0000203D0000}"/>
    <cellStyle name="Normal 3 3 6 2 2 2 4" xfId="15464" xr:uid="{00000000-0005-0000-0000-0000213D0000}"/>
    <cellStyle name="Normal 3 3 6 2 2 2 5" xfId="15465" xr:uid="{00000000-0005-0000-0000-0000223D0000}"/>
    <cellStyle name="Normal 3 3 6 2 2 3" xfId="15466" xr:uid="{00000000-0005-0000-0000-0000233D0000}"/>
    <cellStyle name="Normal 3 3 6 2 2 3 2" xfId="15467" xr:uid="{00000000-0005-0000-0000-0000243D0000}"/>
    <cellStyle name="Normal 3 3 6 2 2 3 3" xfId="15468" xr:uid="{00000000-0005-0000-0000-0000253D0000}"/>
    <cellStyle name="Normal 3 3 6 2 2 3 4" xfId="15469" xr:uid="{00000000-0005-0000-0000-0000263D0000}"/>
    <cellStyle name="Normal 3 3 6 2 2 4" xfId="15470" xr:uid="{00000000-0005-0000-0000-0000273D0000}"/>
    <cellStyle name="Normal 3 3 6 2 2 5" xfId="15471" xr:uid="{00000000-0005-0000-0000-0000283D0000}"/>
    <cellStyle name="Normal 3 3 6 2 2 6" xfId="15472" xr:uid="{00000000-0005-0000-0000-0000293D0000}"/>
    <cellStyle name="Normal 3 3 6 2 3" xfId="15473" xr:uid="{00000000-0005-0000-0000-00002A3D0000}"/>
    <cellStyle name="Normal 3 3 6 2 3 2" xfId="15474" xr:uid="{00000000-0005-0000-0000-00002B3D0000}"/>
    <cellStyle name="Normal 3 3 6 2 3 2 2" xfId="15475" xr:uid="{00000000-0005-0000-0000-00002C3D0000}"/>
    <cellStyle name="Normal 3 3 6 2 3 2 2 2" xfId="15476" xr:uid="{00000000-0005-0000-0000-00002D3D0000}"/>
    <cellStyle name="Normal 3 3 6 2 3 2 2 3" xfId="15477" xr:uid="{00000000-0005-0000-0000-00002E3D0000}"/>
    <cellStyle name="Normal 3 3 6 2 3 2 2 4" xfId="15478" xr:uid="{00000000-0005-0000-0000-00002F3D0000}"/>
    <cellStyle name="Normal 3 3 6 2 3 2 3" xfId="15479" xr:uid="{00000000-0005-0000-0000-0000303D0000}"/>
    <cellStyle name="Normal 3 3 6 2 3 2 4" xfId="15480" xr:uid="{00000000-0005-0000-0000-0000313D0000}"/>
    <cellStyle name="Normal 3 3 6 2 3 2 5" xfId="15481" xr:uid="{00000000-0005-0000-0000-0000323D0000}"/>
    <cellStyle name="Normal 3 3 6 2 3 3" xfId="15482" xr:uid="{00000000-0005-0000-0000-0000333D0000}"/>
    <cellStyle name="Normal 3 3 6 2 3 3 2" xfId="15483" xr:uid="{00000000-0005-0000-0000-0000343D0000}"/>
    <cellStyle name="Normal 3 3 6 2 3 3 3" xfId="15484" xr:uid="{00000000-0005-0000-0000-0000353D0000}"/>
    <cellStyle name="Normal 3 3 6 2 3 3 4" xfId="15485" xr:uid="{00000000-0005-0000-0000-0000363D0000}"/>
    <cellStyle name="Normal 3 3 6 2 3 4" xfId="15486" xr:uid="{00000000-0005-0000-0000-0000373D0000}"/>
    <cellStyle name="Normal 3 3 6 2 3 5" xfId="15487" xr:uid="{00000000-0005-0000-0000-0000383D0000}"/>
    <cellStyle name="Normal 3 3 6 2 3 6" xfId="15488" xr:uid="{00000000-0005-0000-0000-0000393D0000}"/>
    <cellStyle name="Normal 3 3 6 2 4" xfId="15489" xr:uid="{00000000-0005-0000-0000-00003A3D0000}"/>
    <cellStyle name="Normal 3 3 6 2 4 2" xfId="15490" xr:uid="{00000000-0005-0000-0000-00003B3D0000}"/>
    <cellStyle name="Normal 3 3 6 2 4 2 2" xfId="15491" xr:uid="{00000000-0005-0000-0000-00003C3D0000}"/>
    <cellStyle name="Normal 3 3 6 2 4 2 3" xfId="15492" xr:uid="{00000000-0005-0000-0000-00003D3D0000}"/>
    <cellStyle name="Normal 3 3 6 2 4 2 4" xfId="15493" xr:uid="{00000000-0005-0000-0000-00003E3D0000}"/>
    <cellStyle name="Normal 3 3 6 2 4 3" xfId="15494" xr:uid="{00000000-0005-0000-0000-00003F3D0000}"/>
    <cellStyle name="Normal 3 3 6 2 4 4" xfId="15495" xr:uid="{00000000-0005-0000-0000-0000403D0000}"/>
    <cellStyle name="Normal 3 3 6 2 4 5" xfId="15496" xr:uid="{00000000-0005-0000-0000-0000413D0000}"/>
    <cellStyle name="Normal 3 3 6 2 5" xfId="15497" xr:uid="{00000000-0005-0000-0000-0000423D0000}"/>
    <cellStyle name="Normal 3 3 6 2 5 2" xfId="15498" xr:uid="{00000000-0005-0000-0000-0000433D0000}"/>
    <cellStyle name="Normal 3 3 6 2 5 3" xfId="15499" xr:uid="{00000000-0005-0000-0000-0000443D0000}"/>
    <cellStyle name="Normal 3 3 6 2 5 4" xfId="15500" xr:uid="{00000000-0005-0000-0000-0000453D0000}"/>
    <cellStyle name="Normal 3 3 6 2 6" xfId="15501" xr:uid="{00000000-0005-0000-0000-0000463D0000}"/>
    <cellStyle name="Normal 3 3 6 2 7" xfId="15502" xr:uid="{00000000-0005-0000-0000-0000473D0000}"/>
    <cellStyle name="Normal 3 3 6 2 8" xfId="15503" xr:uid="{00000000-0005-0000-0000-0000483D0000}"/>
    <cellStyle name="Normal 3 3 6 3" xfId="15504" xr:uid="{00000000-0005-0000-0000-0000493D0000}"/>
    <cellStyle name="Normal 3 3 6 3 2" xfId="15505" xr:uid="{00000000-0005-0000-0000-00004A3D0000}"/>
    <cellStyle name="Normal 3 3 6 3 2 2" xfId="15506" xr:uid="{00000000-0005-0000-0000-00004B3D0000}"/>
    <cellStyle name="Normal 3 3 6 3 2 2 2" xfId="15507" xr:uid="{00000000-0005-0000-0000-00004C3D0000}"/>
    <cellStyle name="Normal 3 3 6 3 2 2 3" xfId="15508" xr:uid="{00000000-0005-0000-0000-00004D3D0000}"/>
    <cellStyle name="Normal 3 3 6 3 2 2 4" xfId="15509" xr:uid="{00000000-0005-0000-0000-00004E3D0000}"/>
    <cellStyle name="Normal 3 3 6 3 2 3" xfId="15510" xr:uid="{00000000-0005-0000-0000-00004F3D0000}"/>
    <cellStyle name="Normal 3 3 6 3 2 4" xfId="15511" xr:uid="{00000000-0005-0000-0000-0000503D0000}"/>
    <cellStyle name="Normal 3 3 6 3 2 5" xfId="15512" xr:uid="{00000000-0005-0000-0000-0000513D0000}"/>
    <cellStyle name="Normal 3 3 6 3 3" xfId="15513" xr:uid="{00000000-0005-0000-0000-0000523D0000}"/>
    <cellStyle name="Normal 3 3 6 3 3 2" xfId="15514" xr:uid="{00000000-0005-0000-0000-0000533D0000}"/>
    <cellStyle name="Normal 3 3 6 3 3 3" xfId="15515" xr:uid="{00000000-0005-0000-0000-0000543D0000}"/>
    <cellStyle name="Normal 3 3 6 3 3 4" xfId="15516" xr:uid="{00000000-0005-0000-0000-0000553D0000}"/>
    <cellStyle name="Normal 3 3 6 3 4" xfId="15517" xr:uid="{00000000-0005-0000-0000-0000563D0000}"/>
    <cellStyle name="Normal 3 3 6 3 5" xfId="15518" xr:uid="{00000000-0005-0000-0000-0000573D0000}"/>
    <cellStyle name="Normal 3 3 6 3 6" xfId="15519" xr:uid="{00000000-0005-0000-0000-0000583D0000}"/>
    <cellStyle name="Normal 3 3 6 4" xfId="15520" xr:uid="{00000000-0005-0000-0000-0000593D0000}"/>
    <cellStyle name="Normal 3 3 6 4 2" xfId="15521" xr:uid="{00000000-0005-0000-0000-00005A3D0000}"/>
    <cellStyle name="Normal 3 3 6 4 2 2" xfId="15522" xr:uid="{00000000-0005-0000-0000-00005B3D0000}"/>
    <cellStyle name="Normal 3 3 6 4 2 2 2" xfId="15523" xr:uid="{00000000-0005-0000-0000-00005C3D0000}"/>
    <cellStyle name="Normal 3 3 6 4 2 2 3" xfId="15524" xr:uid="{00000000-0005-0000-0000-00005D3D0000}"/>
    <cellStyle name="Normal 3 3 6 4 2 2 4" xfId="15525" xr:uid="{00000000-0005-0000-0000-00005E3D0000}"/>
    <cellStyle name="Normal 3 3 6 4 2 3" xfId="15526" xr:uid="{00000000-0005-0000-0000-00005F3D0000}"/>
    <cellStyle name="Normal 3 3 6 4 2 4" xfId="15527" xr:uid="{00000000-0005-0000-0000-0000603D0000}"/>
    <cellStyle name="Normal 3 3 6 4 2 5" xfId="15528" xr:uid="{00000000-0005-0000-0000-0000613D0000}"/>
    <cellStyle name="Normal 3 3 6 4 3" xfId="15529" xr:uid="{00000000-0005-0000-0000-0000623D0000}"/>
    <cellStyle name="Normal 3 3 6 4 3 2" xfId="15530" xr:uid="{00000000-0005-0000-0000-0000633D0000}"/>
    <cellStyle name="Normal 3 3 6 4 3 3" xfId="15531" xr:uid="{00000000-0005-0000-0000-0000643D0000}"/>
    <cellStyle name="Normal 3 3 6 4 3 4" xfId="15532" xr:uid="{00000000-0005-0000-0000-0000653D0000}"/>
    <cellStyle name="Normal 3 3 6 4 4" xfId="15533" xr:uid="{00000000-0005-0000-0000-0000663D0000}"/>
    <cellStyle name="Normal 3 3 6 4 5" xfId="15534" xr:uid="{00000000-0005-0000-0000-0000673D0000}"/>
    <cellStyle name="Normal 3 3 6 4 6" xfId="15535" xr:uid="{00000000-0005-0000-0000-0000683D0000}"/>
    <cellStyle name="Normal 3 3 6 5" xfId="15536" xr:uid="{00000000-0005-0000-0000-0000693D0000}"/>
    <cellStyle name="Normal 3 3 6 6" xfId="15537" xr:uid="{00000000-0005-0000-0000-00006A3D0000}"/>
    <cellStyle name="Normal 3 3 6 6 2" xfId="15538" xr:uid="{00000000-0005-0000-0000-00006B3D0000}"/>
    <cellStyle name="Normal 3 3 6 6 2 2" xfId="15539" xr:uid="{00000000-0005-0000-0000-00006C3D0000}"/>
    <cellStyle name="Normal 3 3 6 6 2 3" xfId="15540" xr:uid="{00000000-0005-0000-0000-00006D3D0000}"/>
    <cellStyle name="Normal 3 3 6 6 2 4" xfId="15541" xr:uid="{00000000-0005-0000-0000-00006E3D0000}"/>
    <cellStyle name="Normal 3 3 6 6 3" xfId="15542" xr:uid="{00000000-0005-0000-0000-00006F3D0000}"/>
    <cellStyle name="Normal 3 3 6 6 4" xfId="15543" xr:uid="{00000000-0005-0000-0000-0000703D0000}"/>
    <cellStyle name="Normal 3 3 6 6 5" xfId="15544" xr:uid="{00000000-0005-0000-0000-0000713D0000}"/>
    <cellStyle name="Normal 3 3 6 7" xfId="15545" xr:uid="{00000000-0005-0000-0000-0000723D0000}"/>
    <cellStyle name="Normal 3 3 6 7 2" xfId="15546" xr:uid="{00000000-0005-0000-0000-0000733D0000}"/>
    <cellStyle name="Normal 3 3 6 7 3" xfId="15547" xr:uid="{00000000-0005-0000-0000-0000743D0000}"/>
    <cellStyle name="Normal 3 3 6 7 4" xfId="15548" xr:uid="{00000000-0005-0000-0000-0000753D0000}"/>
    <cellStyle name="Normal 3 3 6 8" xfId="15549" xr:uid="{00000000-0005-0000-0000-0000763D0000}"/>
    <cellStyle name="Normal 3 3 6 9" xfId="15550" xr:uid="{00000000-0005-0000-0000-0000773D0000}"/>
    <cellStyle name="Normal 3 3 7" xfId="15551" xr:uid="{00000000-0005-0000-0000-0000783D0000}"/>
    <cellStyle name="Normal 3 3 7 2" xfId="15552" xr:uid="{00000000-0005-0000-0000-0000793D0000}"/>
    <cellStyle name="Normal 3 3 7 2 2" xfId="15553" xr:uid="{00000000-0005-0000-0000-00007A3D0000}"/>
    <cellStyle name="Normal 3 3 7 2 2 2" xfId="15554" xr:uid="{00000000-0005-0000-0000-00007B3D0000}"/>
    <cellStyle name="Normal 3 3 7 2 2 2 2" xfId="15555" xr:uid="{00000000-0005-0000-0000-00007C3D0000}"/>
    <cellStyle name="Normal 3 3 7 2 2 2 3" xfId="15556" xr:uid="{00000000-0005-0000-0000-00007D3D0000}"/>
    <cellStyle name="Normal 3 3 7 2 2 2 4" xfId="15557" xr:uid="{00000000-0005-0000-0000-00007E3D0000}"/>
    <cellStyle name="Normal 3 3 7 2 2 3" xfId="15558" xr:uid="{00000000-0005-0000-0000-00007F3D0000}"/>
    <cellStyle name="Normal 3 3 7 2 2 4" xfId="15559" xr:uid="{00000000-0005-0000-0000-0000803D0000}"/>
    <cellStyle name="Normal 3 3 7 2 2 5" xfId="15560" xr:uid="{00000000-0005-0000-0000-0000813D0000}"/>
    <cellStyle name="Normal 3 3 7 2 3" xfId="15561" xr:uid="{00000000-0005-0000-0000-0000823D0000}"/>
    <cellStyle name="Normal 3 3 7 2 3 2" xfId="15562" xr:uid="{00000000-0005-0000-0000-0000833D0000}"/>
    <cellStyle name="Normal 3 3 7 2 3 3" xfId="15563" xr:uid="{00000000-0005-0000-0000-0000843D0000}"/>
    <cellStyle name="Normal 3 3 7 2 3 4" xfId="15564" xr:uid="{00000000-0005-0000-0000-0000853D0000}"/>
    <cellStyle name="Normal 3 3 7 2 4" xfId="15565" xr:uid="{00000000-0005-0000-0000-0000863D0000}"/>
    <cellStyle name="Normal 3 3 7 2 5" xfId="15566" xr:uid="{00000000-0005-0000-0000-0000873D0000}"/>
    <cellStyle name="Normal 3 3 7 2 6" xfId="15567" xr:uid="{00000000-0005-0000-0000-0000883D0000}"/>
    <cellStyle name="Normal 3 3 7 3" xfId="15568" xr:uid="{00000000-0005-0000-0000-0000893D0000}"/>
    <cellStyle name="Normal 3 3 7 3 2" xfId="15569" xr:uid="{00000000-0005-0000-0000-00008A3D0000}"/>
    <cellStyle name="Normal 3 3 7 3 2 2" xfId="15570" xr:uid="{00000000-0005-0000-0000-00008B3D0000}"/>
    <cellStyle name="Normal 3 3 7 3 2 2 2" xfId="15571" xr:uid="{00000000-0005-0000-0000-00008C3D0000}"/>
    <cellStyle name="Normal 3 3 7 3 2 2 3" xfId="15572" xr:uid="{00000000-0005-0000-0000-00008D3D0000}"/>
    <cellStyle name="Normal 3 3 7 3 2 2 4" xfId="15573" xr:uid="{00000000-0005-0000-0000-00008E3D0000}"/>
    <cellStyle name="Normal 3 3 7 3 2 3" xfId="15574" xr:uid="{00000000-0005-0000-0000-00008F3D0000}"/>
    <cellStyle name="Normal 3 3 7 3 2 4" xfId="15575" xr:uid="{00000000-0005-0000-0000-0000903D0000}"/>
    <cellStyle name="Normal 3 3 7 3 2 5" xfId="15576" xr:uid="{00000000-0005-0000-0000-0000913D0000}"/>
    <cellStyle name="Normal 3 3 7 3 3" xfId="15577" xr:uid="{00000000-0005-0000-0000-0000923D0000}"/>
    <cellStyle name="Normal 3 3 7 3 3 2" xfId="15578" xr:uid="{00000000-0005-0000-0000-0000933D0000}"/>
    <cellStyle name="Normal 3 3 7 3 3 3" xfId="15579" xr:uid="{00000000-0005-0000-0000-0000943D0000}"/>
    <cellStyle name="Normal 3 3 7 3 3 4" xfId="15580" xr:uid="{00000000-0005-0000-0000-0000953D0000}"/>
    <cellStyle name="Normal 3 3 7 3 4" xfId="15581" xr:uid="{00000000-0005-0000-0000-0000963D0000}"/>
    <cellStyle name="Normal 3 3 7 3 5" xfId="15582" xr:uid="{00000000-0005-0000-0000-0000973D0000}"/>
    <cellStyle name="Normal 3 3 7 3 6" xfId="15583" xr:uid="{00000000-0005-0000-0000-0000983D0000}"/>
    <cellStyle name="Normal 3 3 7 4" xfId="15584" xr:uid="{00000000-0005-0000-0000-0000993D0000}"/>
    <cellStyle name="Normal 3 3 7 5" xfId="15585" xr:uid="{00000000-0005-0000-0000-00009A3D0000}"/>
    <cellStyle name="Normal 3 3 7 5 2" xfId="15586" xr:uid="{00000000-0005-0000-0000-00009B3D0000}"/>
    <cellStyle name="Normal 3 3 7 5 2 2" xfId="15587" xr:uid="{00000000-0005-0000-0000-00009C3D0000}"/>
    <cellStyle name="Normal 3 3 7 5 2 3" xfId="15588" xr:uid="{00000000-0005-0000-0000-00009D3D0000}"/>
    <cellStyle name="Normal 3 3 7 5 2 4" xfId="15589" xr:uid="{00000000-0005-0000-0000-00009E3D0000}"/>
    <cellStyle name="Normal 3 3 7 5 3" xfId="15590" xr:uid="{00000000-0005-0000-0000-00009F3D0000}"/>
    <cellStyle name="Normal 3 3 7 5 4" xfId="15591" xr:uid="{00000000-0005-0000-0000-0000A03D0000}"/>
    <cellStyle name="Normal 3 3 7 5 5" xfId="15592" xr:uid="{00000000-0005-0000-0000-0000A13D0000}"/>
    <cellStyle name="Normal 3 3 7 6" xfId="15593" xr:uid="{00000000-0005-0000-0000-0000A23D0000}"/>
    <cellStyle name="Normal 3 3 7 6 2" xfId="15594" xr:uid="{00000000-0005-0000-0000-0000A33D0000}"/>
    <cellStyle name="Normal 3 3 7 6 3" xfId="15595" xr:uid="{00000000-0005-0000-0000-0000A43D0000}"/>
    <cellStyle name="Normal 3 3 7 6 4" xfId="15596" xr:uid="{00000000-0005-0000-0000-0000A53D0000}"/>
    <cellStyle name="Normal 3 3 7 7" xfId="15597" xr:uid="{00000000-0005-0000-0000-0000A63D0000}"/>
    <cellStyle name="Normal 3 3 7 8" xfId="15598" xr:uid="{00000000-0005-0000-0000-0000A73D0000}"/>
    <cellStyle name="Normal 3 3 7 9" xfId="15599" xr:uid="{00000000-0005-0000-0000-0000A83D0000}"/>
    <cellStyle name="Normal 3 3 8" xfId="15600" xr:uid="{00000000-0005-0000-0000-0000A93D0000}"/>
    <cellStyle name="Normal 3 3 8 2" xfId="15601" xr:uid="{00000000-0005-0000-0000-0000AA3D0000}"/>
    <cellStyle name="Normal 3 3 8 2 2" xfId="15602" xr:uid="{00000000-0005-0000-0000-0000AB3D0000}"/>
    <cellStyle name="Normal 3 3 8 2 2 2" xfId="15603" xr:uid="{00000000-0005-0000-0000-0000AC3D0000}"/>
    <cellStyle name="Normal 3 3 8 2 2 2 2" xfId="15604" xr:uid="{00000000-0005-0000-0000-0000AD3D0000}"/>
    <cellStyle name="Normal 3 3 8 2 2 2 3" xfId="15605" xr:uid="{00000000-0005-0000-0000-0000AE3D0000}"/>
    <cellStyle name="Normal 3 3 8 2 2 2 4" xfId="15606" xr:uid="{00000000-0005-0000-0000-0000AF3D0000}"/>
    <cellStyle name="Normal 3 3 8 2 2 3" xfId="15607" xr:uid="{00000000-0005-0000-0000-0000B03D0000}"/>
    <cellStyle name="Normal 3 3 8 2 2 4" xfId="15608" xr:uid="{00000000-0005-0000-0000-0000B13D0000}"/>
    <cellStyle name="Normal 3 3 8 2 2 5" xfId="15609" xr:uid="{00000000-0005-0000-0000-0000B23D0000}"/>
    <cellStyle name="Normal 3 3 8 2 3" xfId="15610" xr:uid="{00000000-0005-0000-0000-0000B33D0000}"/>
    <cellStyle name="Normal 3 3 8 2 3 2" xfId="15611" xr:uid="{00000000-0005-0000-0000-0000B43D0000}"/>
    <cellStyle name="Normal 3 3 8 2 3 3" xfId="15612" xr:uid="{00000000-0005-0000-0000-0000B53D0000}"/>
    <cellStyle name="Normal 3 3 8 2 3 4" xfId="15613" xr:uid="{00000000-0005-0000-0000-0000B63D0000}"/>
    <cellStyle name="Normal 3 3 8 2 4" xfId="15614" xr:uid="{00000000-0005-0000-0000-0000B73D0000}"/>
    <cellStyle name="Normal 3 3 8 2 5" xfId="15615" xr:uid="{00000000-0005-0000-0000-0000B83D0000}"/>
    <cellStyle name="Normal 3 3 8 2 6" xfId="15616" xr:uid="{00000000-0005-0000-0000-0000B93D0000}"/>
    <cellStyle name="Normal 3 3 8 3" xfId="15617" xr:uid="{00000000-0005-0000-0000-0000BA3D0000}"/>
    <cellStyle name="Normal 3 3 8 3 2" xfId="15618" xr:uid="{00000000-0005-0000-0000-0000BB3D0000}"/>
    <cellStyle name="Normal 3 3 8 3 2 2" xfId="15619" xr:uid="{00000000-0005-0000-0000-0000BC3D0000}"/>
    <cellStyle name="Normal 3 3 8 3 2 2 2" xfId="15620" xr:uid="{00000000-0005-0000-0000-0000BD3D0000}"/>
    <cellStyle name="Normal 3 3 8 3 2 2 3" xfId="15621" xr:uid="{00000000-0005-0000-0000-0000BE3D0000}"/>
    <cellStyle name="Normal 3 3 8 3 2 2 4" xfId="15622" xr:uid="{00000000-0005-0000-0000-0000BF3D0000}"/>
    <cellStyle name="Normal 3 3 8 3 2 3" xfId="15623" xr:uid="{00000000-0005-0000-0000-0000C03D0000}"/>
    <cellStyle name="Normal 3 3 8 3 2 4" xfId="15624" xr:uid="{00000000-0005-0000-0000-0000C13D0000}"/>
    <cellStyle name="Normal 3 3 8 3 2 5" xfId="15625" xr:uid="{00000000-0005-0000-0000-0000C23D0000}"/>
    <cellStyle name="Normal 3 3 8 3 3" xfId="15626" xr:uid="{00000000-0005-0000-0000-0000C33D0000}"/>
    <cellStyle name="Normal 3 3 8 3 3 2" xfId="15627" xr:uid="{00000000-0005-0000-0000-0000C43D0000}"/>
    <cellStyle name="Normal 3 3 8 3 3 3" xfId="15628" xr:uid="{00000000-0005-0000-0000-0000C53D0000}"/>
    <cellStyle name="Normal 3 3 8 3 3 4" xfId="15629" xr:uid="{00000000-0005-0000-0000-0000C63D0000}"/>
    <cellStyle name="Normal 3 3 8 3 4" xfId="15630" xr:uid="{00000000-0005-0000-0000-0000C73D0000}"/>
    <cellStyle name="Normal 3 3 8 3 5" xfId="15631" xr:uid="{00000000-0005-0000-0000-0000C83D0000}"/>
    <cellStyle name="Normal 3 3 8 3 6" xfId="15632" xr:uid="{00000000-0005-0000-0000-0000C93D0000}"/>
    <cellStyle name="Normal 3 3 8 4" xfId="15633" xr:uid="{00000000-0005-0000-0000-0000CA3D0000}"/>
    <cellStyle name="Normal 3 3 8 5" xfId="15634" xr:uid="{00000000-0005-0000-0000-0000CB3D0000}"/>
    <cellStyle name="Normal 3 3 8 5 2" xfId="15635" xr:uid="{00000000-0005-0000-0000-0000CC3D0000}"/>
    <cellStyle name="Normal 3 3 8 5 2 2" xfId="15636" xr:uid="{00000000-0005-0000-0000-0000CD3D0000}"/>
    <cellStyle name="Normal 3 3 8 5 2 3" xfId="15637" xr:uid="{00000000-0005-0000-0000-0000CE3D0000}"/>
    <cellStyle name="Normal 3 3 8 5 2 4" xfId="15638" xr:uid="{00000000-0005-0000-0000-0000CF3D0000}"/>
    <cellStyle name="Normal 3 3 8 5 3" xfId="15639" xr:uid="{00000000-0005-0000-0000-0000D03D0000}"/>
    <cellStyle name="Normal 3 3 8 5 4" xfId="15640" xr:uid="{00000000-0005-0000-0000-0000D13D0000}"/>
    <cellStyle name="Normal 3 3 8 5 5" xfId="15641" xr:uid="{00000000-0005-0000-0000-0000D23D0000}"/>
    <cellStyle name="Normal 3 3 8 6" xfId="15642" xr:uid="{00000000-0005-0000-0000-0000D33D0000}"/>
    <cellStyle name="Normal 3 3 8 6 2" xfId="15643" xr:uid="{00000000-0005-0000-0000-0000D43D0000}"/>
    <cellStyle name="Normal 3 3 8 6 3" xfId="15644" xr:uid="{00000000-0005-0000-0000-0000D53D0000}"/>
    <cellStyle name="Normal 3 3 8 6 4" xfId="15645" xr:uid="{00000000-0005-0000-0000-0000D63D0000}"/>
    <cellStyle name="Normal 3 3 8 7" xfId="15646" xr:uid="{00000000-0005-0000-0000-0000D73D0000}"/>
    <cellStyle name="Normal 3 3 8 8" xfId="15647" xr:uid="{00000000-0005-0000-0000-0000D83D0000}"/>
    <cellStyle name="Normal 3 3 8 9" xfId="15648" xr:uid="{00000000-0005-0000-0000-0000D93D0000}"/>
    <cellStyle name="Normal 3 3 9" xfId="15649" xr:uid="{00000000-0005-0000-0000-0000DA3D0000}"/>
    <cellStyle name="Normal 3 3 9 2" xfId="15650" xr:uid="{00000000-0005-0000-0000-0000DB3D0000}"/>
    <cellStyle name="Normal 3 3 9 3" xfId="15651" xr:uid="{00000000-0005-0000-0000-0000DC3D0000}"/>
    <cellStyle name="Normal 3 3 9 3 2" xfId="15652" xr:uid="{00000000-0005-0000-0000-0000DD3D0000}"/>
    <cellStyle name="Normal 3 3 9 3 2 2" xfId="15653" xr:uid="{00000000-0005-0000-0000-0000DE3D0000}"/>
    <cellStyle name="Normal 3 3 9 3 2 3" xfId="15654" xr:uid="{00000000-0005-0000-0000-0000DF3D0000}"/>
    <cellStyle name="Normal 3 3 9 3 2 4" xfId="15655" xr:uid="{00000000-0005-0000-0000-0000E03D0000}"/>
    <cellStyle name="Normal 3 3 9 3 3" xfId="15656" xr:uid="{00000000-0005-0000-0000-0000E13D0000}"/>
    <cellStyle name="Normal 3 3 9 3 4" xfId="15657" xr:uid="{00000000-0005-0000-0000-0000E23D0000}"/>
    <cellStyle name="Normal 3 3 9 3 5" xfId="15658" xr:uid="{00000000-0005-0000-0000-0000E33D0000}"/>
    <cellStyle name="Normal 3 3 9 4" xfId="15659" xr:uid="{00000000-0005-0000-0000-0000E43D0000}"/>
    <cellStyle name="Normal 3 3 9 5" xfId="15660" xr:uid="{00000000-0005-0000-0000-0000E53D0000}"/>
    <cellStyle name="Normal 3 3 9 5 2" xfId="15661" xr:uid="{00000000-0005-0000-0000-0000E63D0000}"/>
    <cellStyle name="Normal 3 3 9 5 3" xfId="15662" xr:uid="{00000000-0005-0000-0000-0000E73D0000}"/>
    <cellStyle name="Normal 3 3 9 5 4" xfId="15663" xr:uid="{00000000-0005-0000-0000-0000E83D0000}"/>
    <cellStyle name="Normal 3 3 9 6" xfId="15664" xr:uid="{00000000-0005-0000-0000-0000E93D0000}"/>
    <cellStyle name="Normal 3 3 9 7" xfId="15665" xr:uid="{00000000-0005-0000-0000-0000EA3D0000}"/>
    <cellStyle name="Normal 3 3 9 8" xfId="15666" xr:uid="{00000000-0005-0000-0000-0000EB3D0000}"/>
    <cellStyle name="Normal 3 30" xfId="15667" xr:uid="{00000000-0005-0000-0000-0000EC3D0000}"/>
    <cellStyle name="Normal 3 30 2" xfId="15668" xr:uid="{00000000-0005-0000-0000-0000ED3D0000}"/>
    <cellStyle name="Normal 3 30 2 2" xfId="15669" xr:uid="{00000000-0005-0000-0000-0000EE3D0000}"/>
    <cellStyle name="Normal 3 30 2 2 2" xfId="15670" xr:uid="{00000000-0005-0000-0000-0000EF3D0000}"/>
    <cellStyle name="Normal 3 30 2 2 3" xfId="15671" xr:uid="{00000000-0005-0000-0000-0000F03D0000}"/>
    <cellStyle name="Normal 3 30 2 2 4" xfId="15672" xr:uid="{00000000-0005-0000-0000-0000F13D0000}"/>
    <cellStyle name="Normal 3 30 2 3" xfId="15673" xr:uid="{00000000-0005-0000-0000-0000F23D0000}"/>
    <cellStyle name="Normal 3 30 2 4" xfId="15674" xr:uid="{00000000-0005-0000-0000-0000F33D0000}"/>
    <cellStyle name="Normal 3 30 2 5" xfId="15675" xr:uid="{00000000-0005-0000-0000-0000F43D0000}"/>
    <cellStyle name="Normal 3 30 3" xfId="15676" xr:uid="{00000000-0005-0000-0000-0000F53D0000}"/>
    <cellStyle name="Normal 3 30 3 2" xfId="15677" xr:uid="{00000000-0005-0000-0000-0000F63D0000}"/>
    <cellStyle name="Normal 3 30 3 3" xfId="15678" xr:uid="{00000000-0005-0000-0000-0000F73D0000}"/>
    <cellStyle name="Normal 3 30 3 4" xfId="15679" xr:uid="{00000000-0005-0000-0000-0000F83D0000}"/>
    <cellStyle name="Normal 3 30 4" xfId="15680" xr:uid="{00000000-0005-0000-0000-0000F93D0000}"/>
    <cellStyle name="Normal 3 30 5" xfId="15681" xr:uid="{00000000-0005-0000-0000-0000FA3D0000}"/>
    <cellStyle name="Normal 3 30 6" xfId="15682" xr:uid="{00000000-0005-0000-0000-0000FB3D0000}"/>
    <cellStyle name="Normal 3 31" xfId="15683" xr:uid="{00000000-0005-0000-0000-0000FC3D0000}"/>
    <cellStyle name="Normal 3 31 2" xfId="15684" xr:uid="{00000000-0005-0000-0000-0000FD3D0000}"/>
    <cellStyle name="Normal 3 31 2 2" xfId="15685" xr:uid="{00000000-0005-0000-0000-0000FE3D0000}"/>
    <cellStyle name="Normal 3 31 2 2 2" xfId="15686" xr:uid="{00000000-0005-0000-0000-0000FF3D0000}"/>
    <cellStyle name="Normal 3 31 2 2 3" xfId="15687" xr:uid="{00000000-0005-0000-0000-0000003E0000}"/>
    <cellStyle name="Normal 3 31 2 2 4" xfId="15688" xr:uid="{00000000-0005-0000-0000-0000013E0000}"/>
    <cellStyle name="Normal 3 31 2 3" xfId="15689" xr:uid="{00000000-0005-0000-0000-0000023E0000}"/>
    <cellStyle name="Normal 3 31 2 4" xfId="15690" xr:uid="{00000000-0005-0000-0000-0000033E0000}"/>
    <cellStyle name="Normal 3 31 2 5" xfId="15691" xr:uid="{00000000-0005-0000-0000-0000043E0000}"/>
    <cellStyle name="Normal 3 31 3" xfId="15692" xr:uid="{00000000-0005-0000-0000-0000053E0000}"/>
    <cellStyle name="Normal 3 31 3 2" xfId="15693" xr:uid="{00000000-0005-0000-0000-0000063E0000}"/>
    <cellStyle name="Normal 3 31 3 3" xfId="15694" xr:uid="{00000000-0005-0000-0000-0000073E0000}"/>
    <cellStyle name="Normal 3 31 3 4" xfId="15695" xr:uid="{00000000-0005-0000-0000-0000083E0000}"/>
    <cellStyle name="Normal 3 31 4" xfId="15696" xr:uid="{00000000-0005-0000-0000-0000093E0000}"/>
    <cellStyle name="Normal 3 31 5" xfId="15697" xr:uid="{00000000-0005-0000-0000-00000A3E0000}"/>
    <cellStyle name="Normal 3 31 6" xfId="15698" xr:uid="{00000000-0005-0000-0000-00000B3E0000}"/>
    <cellStyle name="Normal 3 32" xfId="15699" xr:uid="{00000000-0005-0000-0000-00000C3E0000}"/>
    <cellStyle name="Normal 3 32 2" xfId="15700" xr:uid="{00000000-0005-0000-0000-00000D3E0000}"/>
    <cellStyle name="Normal 3 33" xfId="15701" xr:uid="{00000000-0005-0000-0000-00000E3E0000}"/>
    <cellStyle name="Normal 3 33 2" xfId="15702" xr:uid="{00000000-0005-0000-0000-00000F3E0000}"/>
    <cellStyle name="Normal 3 34" xfId="15703" xr:uid="{00000000-0005-0000-0000-0000103E0000}"/>
    <cellStyle name="Normal 3 34 2" xfId="15704" xr:uid="{00000000-0005-0000-0000-0000113E0000}"/>
    <cellStyle name="Normal 3 34 2 2" xfId="15705" xr:uid="{00000000-0005-0000-0000-0000123E0000}"/>
    <cellStyle name="Normal 3 34 2 3" xfId="15706" xr:uid="{00000000-0005-0000-0000-0000133E0000}"/>
    <cellStyle name="Normal 3 34 2 4" xfId="15707" xr:uid="{00000000-0005-0000-0000-0000143E0000}"/>
    <cellStyle name="Normal 3 34 3" xfId="15708" xr:uid="{00000000-0005-0000-0000-0000153E0000}"/>
    <cellStyle name="Normal 3 34 4" xfId="15709" xr:uid="{00000000-0005-0000-0000-0000163E0000}"/>
    <cellStyle name="Normal 3 34 5" xfId="15710" xr:uid="{00000000-0005-0000-0000-0000173E0000}"/>
    <cellStyle name="Normal 3 35" xfId="15711" xr:uid="{00000000-0005-0000-0000-0000183E0000}"/>
    <cellStyle name="Normal 3 35 2" xfId="15712" xr:uid="{00000000-0005-0000-0000-0000193E0000}"/>
    <cellStyle name="Normal 3 36" xfId="15713" xr:uid="{00000000-0005-0000-0000-00001A3E0000}"/>
    <cellStyle name="Normal 3 36 2" xfId="15714" xr:uid="{00000000-0005-0000-0000-00001B3E0000}"/>
    <cellStyle name="Normal 3 37" xfId="15715" xr:uid="{00000000-0005-0000-0000-00001C3E0000}"/>
    <cellStyle name="Normal 3 37 2" xfId="15716" xr:uid="{00000000-0005-0000-0000-00001D3E0000}"/>
    <cellStyle name="Normal 3 38" xfId="15717" xr:uid="{00000000-0005-0000-0000-00001E3E0000}"/>
    <cellStyle name="Normal 3 38 2" xfId="15718" xr:uid="{00000000-0005-0000-0000-00001F3E0000}"/>
    <cellStyle name="Normal 3 39" xfId="15719" xr:uid="{00000000-0005-0000-0000-0000203E0000}"/>
    <cellStyle name="Normal 3 39 2" xfId="15720" xr:uid="{00000000-0005-0000-0000-0000213E0000}"/>
    <cellStyle name="Normal 3 4" xfId="15721" xr:uid="{00000000-0005-0000-0000-0000223E0000}"/>
    <cellStyle name="Normal 3 4 10" xfId="15722" xr:uid="{00000000-0005-0000-0000-0000233E0000}"/>
    <cellStyle name="Normal 3 4 10 2" xfId="15723" xr:uid="{00000000-0005-0000-0000-0000243E0000}"/>
    <cellStyle name="Normal 3 4 11" xfId="15724" xr:uid="{00000000-0005-0000-0000-0000253E0000}"/>
    <cellStyle name="Normal 3 4 12" xfId="15725" xr:uid="{00000000-0005-0000-0000-0000263E0000}"/>
    <cellStyle name="Normal 3 4 12 2" xfId="15726" xr:uid="{00000000-0005-0000-0000-0000273E0000}"/>
    <cellStyle name="Normal 3 4 13" xfId="15727" xr:uid="{00000000-0005-0000-0000-0000283E0000}"/>
    <cellStyle name="Normal 3 4 13 2" xfId="15728" xr:uid="{00000000-0005-0000-0000-0000293E0000}"/>
    <cellStyle name="Normal 3 4 13 2 2" xfId="15729" xr:uid="{00000000-0005-0000-0000-00002A3E0000}"/>
    <cellStyle name="Normal 3 4 13 2 3" xfId="15730" xr:uid="{00000000-0005-0000-0000-00002B3E0000}"/>
    <cellStyle name="Normal 3 4 13 2 4" xfId="15731" xr:uid="{00000000-0005-0000-0000-00002C3E0000}"/>
    <cellStyle name="Normal 3 4 14" xfId="15732" xr:uid="{00000000-0005-0000-0000-00002D3E0000}"/>
    <cellStyle name="Normal 3 4 14 2" xfId="15733" xr:uid="{00000000-0005-0000-0000-00002E3E0000}"/>
    <cellStyle name="Normal 3 4 14 2 2" xfId="15734" xr:uid="{00000000-0005-0000-0000-00002F3E0000}"/>
    <cellStyle name="Normal 3 4 14 2 3" xfId="15735" xr:uid="{00000000-0005-0000-0000-0000303E0000}"/>
    <cellStyle name="Normal 3 4 14 2 4" xfId="15736" xr:uid="{00000000-0005-0000-0000-0000313E0000}"/>
    <cellStyle name="Normal 3 4 14 3" xfId="15737" xr:uid="{00000000-0005-0000-0000-0000323E0000}"/>
    <cellStyle name="Normal 3 4 14 4" xfId="15738" xr:uid="{00000000-0005-0000-0000-0000333E0000}"/>
    <cellStyle name="Normal 3 4 14 5" xfId="15739" xr:uid="{00000000-0005-0000-0000-0000343E0000}"/>
    <cellStyle name="Normal 3 4 15" xfId="15740" xr:uid="{00000000-0005-0000-0000-0000353E0000}"/>
    <cellStyle name="Normal 3 4 16" xfId="15741" xr:uid="{00000000-0005-0000-0000-0000363E0000}"/>
    <cellStyle name="Normal 3 4 17" xfId="15742" xr:uid="{00000000-0005-0000-0000-0000373E0000}"/>
    <cellStyle name="Normal 3 4 2" xfId="15743" xr:uid="{00000000-0005-0000-0000-0000383E0000}"/>
    <cellStyle name="Normal 3 4 2 10" xfId="15744" xr:uid="{00000000-0005-0000-0000-0000393E0000}"/>
    <cellStyle name="Normal 3 4 2 11" xfId="15745" xr:uid="{00000000-0005-0000-0000-00003A3E0000}"/>
    <cellStyle name="Normal 3 4 2 2" xfId="15746" xr:uid="{00000000-0005-0000-0000-00003B3E0000}"/>
    <cellStyle name="Normal 3 4 2 2 2" xfId="15747" xr:uid="{00000000-0005-0000-0000-00003C3E0000}"/>
    <cellStyle name="Normal 3 4 2 2 2 2" xfId="15748" xr:uid="{00000000-0005-0000-0000-00003D3E0000}"/>
    <cellStyle name="Normal 3 4 2 2 2 2 2" xfId="15749" xr:uid="{00000000-0005-0000-0000-00003E3E0000}"/>
    <cellStyle name="Normal 3 4 2 2 2 2 2 2" xfId="15750" xr:uid="{00000000-0005-0000-0000-00003F3E0000}"/>
    <cellStyle name="Normal 3 4 2 2 2 2 2 2 2" xfId="15751" xr:uid="{00000000-0005-0000-0000-0000403E0000}"/>
    <cellStyle name="Normal 3 4 2 2 2 2 2 2 3" xfId="15752" xr:uid="{00000000-0005-0000-0000-0000413E0000}"/>
    <cellStyle name="Normal 3 4 2 2 2 2 2 2 4" xfId="15753" xr:uid="{00000000-0005-0000-0000-0000423E0000}"/>
    <cellStyle name="Normal 3 4 2 2 2 2 2 3" xfId="15754" xr:uid="{00000000-0005-0000-0000-0000433E0000}"/>
    <cellStyle name="Normal 3 4 2 2 2 2 2 4" xfId="15755" xr:uid="{00000000-0005-0000-0000-0000443E0000}"/>
    <cellStyle name="Normal 3 4 2 2 2 2 2 5" xfId="15756" xr:uid="{00000000-0005-0000-0000-0000453E0000}"/>
    <cellStyle name="Normal 3 4 2 2 2 2 3" xfId="15757" xr:uid="{00000000-0005-0000-0000-0000463E0000}"/>
    <cellStyle name="Normal 3 4 2 2 2 2 3 2" xfId="15758" xr:uid="{00000000-0005-0000-0000-0000473E0000}"/>
    <cellStyle name="Normal 3 4 2 2 2 2 3 3" xfId="15759" xr:uid="{00000000-0005-0000-0000-0000483E0000}"/>
    <cellStyle name="Normal 3 4 2 2 2 2 3 4" xfId="15760" xr:uid="{00000000-0005-0000-0000-0000493E0000}"/>
    <cellStyle name="Normal 3 4 2 2 2 2 4" xfId="15761" xr:uid="{00000000-0005-0000-0000-00004A3E0000}"/>
    <cellStyle name="Normal 3 4 2 2 2 2 5" xfId="15762" xr:uid="{00000000-0005-0000-0000-00004B3E0000}"/>
    <cellStyle name="Normal 3 4 2 2 2 2 6" xfId="15763" xr:uid="{00000000-0005-0000-0000-00004C3E0000}"/>
    <cellStyle name="Normal 3 4 2 2 2 3" xfId="15764" xr:uid="{00000000-0005-0000-0000-00004D3E0000}"/>
    <cellStyle name="Normal 3 4 2 2 2 3 2" xfId="15765" xr:uid="{00000000-0005-0000-0000-00004E3E0000}"/>
    <cellStyle name="Normal 3 4 2 2 2 3 2 2" xfId="15766" xr:uid="{00000000-0005-0000-0000-00004F3E0000}"/>
    <cellStyle name="Normal 3 4 2 2 2 3 2 2 2" xfId="15767" xr:uid="{00000000-0005-0000-0000-0000503E0000}"/>
    <cellStyle name="Normal 3 4 2 2 2 3 2 2 3" xfId="15768" xr:uid="{00000000-0005-0000-0000-0000513E0000}"/>
    <cellStyle name="Normal 3 4 2 2 2 3 2 2 4" xfId="15769" xr:uid="{00000000-0005-0000-0000-0000523E0000}"/>
    <cellStyle name="Normal 3 4 2 2 2 3 2 3" xfId="15770" xr:uid="{00000000-0005-0000-0000-0000533E0000}"/>
    <cellStyle name="Normal 3 4 2 2 2 3 2 4" xfId="15771" xr:uid="{00000000-0005-0000-0000-0000543E0000}"/>
    <cellStyle name="Normal 3 4 2 2 2 3 2 5" xfId="15772" xr:uid="{00000000-0005-0000-0000-0000553E0000}"/>
    <cellStyle name="Normal 3 4 2 2 2 3 3" xfId="15773" xr:uid="{00000000-0005-0000-0000-0000563E0000}"/>
    <cellStyle name="Normal 3 4 2 2 2 3 3 2" xfId="15774" xr:uid="{00000000-0005-0000-0000-0000573E0000}"/>
    <cellStyle name="Normal 3 4 2 2 2 3 3 3" xfId="15775" xr:uid="{00000000-0005-0000-0000-0000583E0000}"/>
    <cellStyle name="Normal 3 4 2 2 2 3 3 4" xfId="15776" xr:uid="{00000000-0005-0000-0000-0000593E0000}"/>
    <cellStyle name="Normal 3 4 2 2 2 3 4" xfId="15777" xr:uid="{00000000-0005-0000-0000-00005A3E0000}"/>
    <cellStyle name="Normal 3 4 2 2 2 3 5" xfId="15778" xr:uid="{00000000-0005-0000-0000-00005B3E0000}"/>
    <cellStyle name="Normal 3 4 2 2 2 3 6" xfId="15779" xr:uid="{00000000-0005-0000-0000-00005C3E0000}"/>
    <cellStyle name="Normal 3 4 2 2 2 4" xfId="15780" xr:uid="{00000000-0005-0000-0000-00005D3E0000}"/>
    <cellStyle name="Normal 3 4 2 2 2 4 2" xfId="15781" xr:uid="{00000000-0005-0000-0000-00005E3E0000}"/>
    <cellStyle name="Normal 3 4 2 2 2 4 2 2" xfId="15782" xr:uid="{00000000-0005-0000-0000-00005F3E0000}"/>
    <cellStyle name="Normal 3 4 2 2 2 4 2 3" xfId="15783" xr:uid="{00000000-0005-0000-0000-0000603E0000}"/>
    <cellStyle name="Normal 3 4 2 2 2 4 2 4" xfId="15784" xr:uid="{00000000-0005-0000-0000-0000613E0000}"/>
    <cellStyle name="Normal 3 4 2 2 2 4 3" xfId="15785" xr:uid="{00000000-0005-0000-0000-0000623E0000}"/>
    <cellStyle name="Normal 3 4 2 2 2 4 4" xfId="15786" xr:uid="{00000000-0005-0000-0000-0000633E0000}"/>
    <cellStyle name="Normal 3 4 2 2 2 4 5" xfId="15787" xr:uid="{00000000-0005-0000-0000-0000643E0000}"/>
    <cellStyle name="Normal 3 4 2 2 2 5" xfId="15788" xr:uid="{00000000-0005-0000-0000-0000653E0000}"/>
    <cellStyle name="Normal 3 4 2 2 2 5 2" xfId="15789" xr:uid="{00000000-0005-0000-0000-0000663E0000}"/>
    <cellStyle name="Normal 3 4 2 2 2 5 3" xfId="15790" xr:uid="{00000000-0005-0000-0000-0000673E0000}"/>
    <cellStyle name="Normal 3 4 2 2 2 5 4" xfId="15791" xr:uid="{00000000-0005-0000-0000-0000683E0000}"/>
    <cellStyle name="Normal 3 4 2 2 2 6" xfId="15792" xr:uid="{00000000-0005-0000-0000-0000693E0000}"/>
    <cellStyle name="Normal 3 4 2 2 2 7" xfId="15793" xr:uid="{00000000-0005-0000-0000-00006A3E0000}"/>
    <cellStyle name="Normal 3 4 2 2 2 8" xfId="15794" xr:uid="{00000000-0005-0000-0000-00006B3E0000}"/>
    <cellStyle name="Normal 3 4 2 2 3" xfId="15795" xr:uid="{00000000-0005-0000-0000-00006C3E0000}"/>
    <cellStyle name="Normal 3 4 2 2 3 2" xfId="15796" xr:uid="{00000000-0005-0000-0000-00006D3E0000}"/>
    <cellStyle name="Normal 3 4 2 2 3 2 2" xfId="15797" xr:uid="{00000000-0005-0000-0000-00006E3E0000}"/>
    <cellStyle name="Normal 3 4 2 2 3 2 2 2" xfId="15798" xr:uid="{00000000-0005-0000-0000-00006F3E0000}"/>
    <cellStyle name="Normal 3 4 2 2 3 2 2 3" xfId="15799" xr:uid="{00000000-0005-0000-0000-0000703E0000}"/>
    <cellStyle name="Normal 3 4 2 2 3 2 2 4" xfId="15800" xr:uid="{00000000-0005-0000-0000-0000713E0000}"/>
    <cellStyle name="Normal 3 4 2 2 3 2 3" xfId="15801" xr:uid="{00000000-0005-0000-0000-0000723E0000}"/>
    <cellStyle name="Normal 3 4 2 2 3 2 3 2" xfId="15802" xr:uid="{00000000-0005-0000-0000-0000733E0000}"/>
    <cellStyle name="Normal 3 4 2 2 3 2 3 3" xfId="15803" xr:uid="{00000000-0005-0000-0000-0000743E0000}"/>
    <cellStyle name="Normal 3 4 2 2 3 2 3 4" xfId="15804" xr:uid="{00000000-0005-0000-0000-0000753E0000}"/>
    <cellStyle name="Normal 3 4 2 2 3 2 4" xfId="15805" xr:uid="{00000000-0005-0000-0000-0000763E0000}"/>
    <cellStyle name="Normal 3 4 2 2 3 2 5" xfId="15806" xr:uid="{00000000-0005-0000-0000-0000773E0000}"/>
    <cellStyle name="Normal 3 4 2 2 3 2 6" xfId="15807" xr:uid="{00000000-0005-0000-0000-0000783E0000}"/>
    <cellStyle name="Normal 3 4 2 2 3 3" xfId="15808" xr:uid="{00000000-0005-0000-0000-0000793E0000}"/>
    <cellStyle name="Normal 3 4 2 2 3 3 2" xfId="15809" xr:uid="{00000000-0005-0000-0000-00007A3E0000}"/>
    <cellStyle name="Normal 3 4 2 2 3 3 3" xfId="15810" xr:uid="{00000000-0005-0000-0000-00007B3E0000}"/>
    <cellStyle name="Normal 3 4 2 2 3 3 4" xfId="15811" xr:uid="{00000000-0005-0000-0000-00007C3E0000}"/>
    <cellStyle name="Normal 3 4 2 2 3 4" xfId="15812" xr:uid="{00000000-0005-0000-0000-00007D3E0000}"/>
    <cellStyle name="Normal 3 4 2 2 3 4 2" xfId="15813" xr:uid="{00000000-0005-0000-0000-00007E3E0000}"/>
    <cellStyle name="Normal 3 4 2 2 3 4 3" xfId="15814" xr:uid="{00000000-0005-0000-0000-00007F3E0000}"/>
    <cellStyle name="Normal 3 4 2 2 3 4 4" xfId="15815" xr:uid="{00000000-0005-0000-0000-0000803E0000}"/>
    <cellStyle name="Normal 3 4 2 2 3 5" xfId="15816" xr:uid="{00000000-0005-0000-0000-0000813E0000}"/>
    <cellStyle name="Normal 3 4 2 2 3 6" xfId="15817" xr:uid="{00000000-0005-0000-0000-0000823E0000}"/>
    <cellStyle name="Normal 3 4 2 2 3 7" xfId="15818" xr:uid="{00000000-0005-0000-0000-0000833E0000}"/>
    <cellStyle name="Normal 3 4 2 2 4" xfId="15819" xr:uid="{00000000-0005-0000-0000-0000843E0000}"/>
    <cellStyle name="Normal 3 4 2 2 4 2" xfId="15820" xr:uid="{00000000-0005-0000-0000-0000853E0000}"/>
    <cellStyle name="Normal 3 4 2 2 4 2 2" xfId="15821" xr:uid="{00000000-0005-0000-0000-0000863E0000}"/>
    <cellStyle name="Normal 3 4 2 2 4 2 2 2" xfId="15822" xr:uid="{00000000-0005-0000-0000-0000873E0000}"/>
    <cellStyle name="Normal 3 4 2 2 4 2 2 3" xfId="15823" xr:uid="{00000000-0005-0000-0000-0000883E0000}"/>
    <cellStyle name="Normal 3 4 2 2 4 2 2 4" xfId="15824" xr:uid="{00000000-0005-0000-0000-0000893E0000}"/>
    <cellStyle name="Normal 3 4 2 2 4 2 3" xfId="15825" xr:uid="{00000000-0005-0000-0000-00008A3E0000}"/>
    <cellStyle name="Normal 3 4 2 2 4 2 4" xfId="15826" xr:uid="{00000000-0005-0000-0000-00008B3E0000}"/>
    <cellStyle name="Normal 3 4 2 2 4 2 5" xfId="15827" xr:uid="{00000000-0005-0000-0000-00008C3E0000}"/>
    <cellStyle name="Normal 3 4 2 2 4 3" xfId="15828" xr:uid="{00000000-0005-0000-0000-00008D3E0000}"/>
    <cellStyle name="Normal 3 4 2 2 4 3 2" xfId="15829" xr:uid="{00000000-0005-0000-0000-00008E3E0000}"/>
    <cellStyle name="Normal 3 4 2 2 4 3 3" xfId="15830" xr:uid="{00000000-0005-0000-0000-00008F3E0000}"/>
    <cellStyle name="Normal 3 4 2 2 4 3 4" xfId="15831" xr:uid="{00000000-0005-0000-0000-0000903E0000}"/>
    <cellStyle name="Normal 3 4 2 2 4 4" xfId="15832" xr:uid="{00000000-0005-0000-0000-0000913E0000}"/>
    <cellStyle name="Normal 3 4 2 2 4 5" xfId="15833" xr:uid="{00000000-0005-0000-0000-0000923E0000}"/>
    <cellStyle name="Normal 3 4 2 2 4 6" xfId="15834" xr:uid="{00000000-0005-0000-0000-0000933E0000}"/>
    <cellStyle name="Normal 3 4 2 2 5" xfId="15835" xr:uid="{00000000-0005-0000-0000-0000943E0000}"/>
    <cellStyle name="Normal 3 4 2 2 5 2" xfId="15836" xr:uid="{00000000-0005-0000-0000-0000953E0000}"/>
    <cellStyle name="Normal 3 4 2 2 5 2 2" xfId="15837" xr:uid="{00000000-0005-0000-0000-0000963E0000}"/>
    <cellStyle name="Normal 3 4 2 2 5 2 3" xfId="15838" xr:uid="{00000000-0005-0000-0000-0000973E0000}"/>
    <cellStyle name="Normal 3 4 2 2 5 2 4" xfId="15839" xr:uid="{00000000-0005-0000-0000-0000983E0000}"/>
    <cellStyle name="Normal 3 4 2 2 5 3" xfId="15840" xr:uid="{00000000-0005-0000-0000-0000993E0000}"/>
    <cellStyle name="Normal 3 4 2 2 5 4" xfId="15841" xr:uid="{00000000-0005-0000-0000-00009A3E0000}"/>
    <cellStyle name="Normal 3 4 2 2 5 5" xfId="15842" xr:uid="{00000000-0005-0000-0000-00009B3E0000}"/>
    <cellStyle name="Normal 3 4 2 2 6" xfId="15843" xr:uid="{00000000-0005-0000-0000-00009C3E0000}"/>
    <cellStyle name="Normal 3 4 2 2 6 2" xfId="15844" xr:uid="{00000000-0005-0000-0000-00009D3E0000}"/>
    <cellStyle name="Normal 3 4 2 2 6 3" xfId="15845" xr:uid="{00000000-0005-0000-0000-00009E3E0000}"/>
    <cellStyle name="Normal 3 4 2 2 6 4" xfId="15846" xr:uid="{00000000-0005-0000-0000-00009F3E0000}"/>
    <cellStyle name="Normal 3 4 2 2 7" xfId="15847" xr:uid="{00000000-0005-0000-0000-0000A03E0000}"/>
    <cellStyle name="Normal 3 4 2 2 8" xfId="15848" xr:uid="{00000000-0005-0000-0000-0000A13E0000}"/>
    <cellStyle name="Normal 3 4 2 2 9" xfId="15849" xr:uid="{00000000-0005-0000-0000-0000A23E0000}"/>
    <cellStyle name="Normal 3 4 2 3" xfId="15850" xr:uid="{00000000-0005-0000-0000-0000A33E0000}"/>
    <cellStyle name="Normal 3 4 2 3 2" xfId="15851" xr:uid="{00000000-0005-0000-0000-0000A43E0000}"/>
    <cellStyle name="Normal 3 4 2 3 2 2" xfId="15852" xr:uid="{00000000-0005-0000-0000-0000A53E0000}"/>
    <cellStyle name="Normal 3 4 2 3 2 2 2" xfId="15853" xr:uid="{00000000-0005-0000-0000-0000A63E0000}"/>
    <cellStyle name="Normal 3 4 2 3 2 2 2 2" xfId="15854" xr:uid="{00000000-0005-0000-0000-0000A73E0000}"/>
    <cellStyle name="Normal 3 4 2 3 2 2 2 3" xfId="15855" xr:uid="{00000000-0005-0000-0000-0000A83E0000}"/>
    <cellStyle name="Normal 3 4 2 3 2 2 2 4" xfId="15856" xr:uid="{00000000-0005-0000-0000-0000A93E0000}"/>
    <cellStyle name="Normal 3 4 2 3 2 2 3" xfId="15857" xr:uid="{00000000-0005-0000-0000-0000AA3E0000}"/>
    <cellStyle name="Normal 3 4 2 3 2 2 3 2" xfId="15858" xr:uid="{00000000-0005-0000-0000-0000AB3E0000}"/>
    <cellStyle name="Normal 3 4 2 3 2 2 3 3" xfId="15859" xr:uid="{00000000-0005-0000-0000-0000AC3E0000}"/>
    <cellStyle name="Normal 3 4 2 3 2 2 3 4" xfId="15860" xr:uid="{00000000-0005-0000-0000-0000AD3E0000}"/>
    <cellStyle name="Normal 3 4 2 3 2 2 4" xfId="15861" xr:uid="{00000000-0005-0000-0000-0000AE3E0000}"/>
    <cellStyle name="Normal 3 4 2 3 2 2 5" xfId="15862" xr:uid="{00000000-0005-0000-0000-0000AF3E0000}"/>
    <cellStyle name="Normal 3 4 2 3 2 2 6" xfId="15863" xr:uid="{00000000-0005-0000-0000-0000B03E0000}"/>
    <cellStyle name="Normal 3 4 2 3 2 3" xfId="15864" xr:uid="{00000000-0005-0000-0000-0000B13E0000}"/>
    <cellStyle name="Normal 3 4 2 3 2 3 2" xfId="15865" xr:uid="{00000000-0005-0000-0000-0000B23E0000}"/>
    <cellStyle name="Normal 3 4 2 3 2 3 3" xfId="15866" xr:uid="{00000000-0005-0000-0000-0000B33E0000}"/>
    <cellStyle name="Normal 3 4 2 3 2 3 4" xfId="15867" xr:uid="{00000000-0005-0000-0000-0000B43E0000}"/>
    <cellStyle name="Normal 3 4 2 3 2 4" xfId="15868" xr:uid="{00000000-0005-0000-0000-0000B53E0000}"/>
    <cellStyle name="Normal 3 4 2 3 2 4 2" xfId="15869" xr:uid="{00000000-0005-0000-0000-0000B63E0000}"/>
    <cellStyle name="Normal 3 4 2 3 2 4 3" xfId="15870" xr:uid="{00000000-0005-0000-0000-0000B73E0000}"/>
    <cellStyle name="Normal 3 4 2 3 2 4 4" xfId="15871" xr:uid="{00000000-0005-0000-0000-0000B83E0000}"/>
    <cellStyle name="Normal 3 4 2 3 2 5" xfId="15872" xr:uid="{00000000-0005-0000-0000-0000B93E0000}"/>
    <cellStyle name="Normal 3 4 2 3 2 6" xfId="15873" xr:uid="{00000000-0005-0000-0000-0000BA3E0000}"/>
    <cellStyle name="Normal 3 4 2 3 2 7" xfId="15874" xr:uid="{00000000-0005-0000-0000-0000BB3E0000}"/>
    <cellStyle name="Normal 3 4 2 3 3" xfId="15875" xr:uid="{00000000-0005-0000-0000-0000BC3E0000}"/>
    <cellStyle name="Normal 3 4 2 3 3 2" xfId="15876" xr:uid="{00000000-0005-0000-0000-0000BD3E0000}"/>
    <cellStyle name="Normal 3 4 2 3 3 2 2" xfId="15877" xr:uid="{00000000-0005-0000-0000-0000BE3E0000}"/>
    <cellStyle name="Normal 3 4 2 3 3 2 2 2" xfId="15878" xr:uid="{00000000-0005-0000-0000-0000BF3E0000}"/>
    <cellStyle name="Normal 3 4 2 3 3 2 2 3" xfId="15879" xr:uid="{00000000-0005-0000-0000-0000C03E0000}"/>
    <cellStyle name="Normal 3 4 2 3 3 2 2 4" xfId="15880" xr:uid="{00000000-0005-0000-0000-0000C13E0000}"/>
    <cellStyle name="Normal 3 4 2 3 3 2 3" xfId="15881" xr:uid="{00000000-0005-0000-0000-0000C23E0000}"/>
    <cellStyle name="Normal 3 4 2 3 3 2 3 2" xfId="15882" xr:uid="{00000000-0005-0000-0000-0000C33E0000}"/>
    <cellStyle name="Normal 3 4 2 3 3 2 3 3" xfId="15883" xr:uid="{00000000-0005-0000-0000-0000C43E0000}"/>
    <cellStyle name="Normal 3 4 2 3 3 2 3 4" xfId="15884" xr:uid="{00000000-0005-0000-0000-0000C53E0000}"/>
    <cellStyle name="Normal 3 4 2 3 3 2 4" xfId="15885" xr:uid="{00000000-0005-0000-0000-0000C63E0000}"/>
    <cellStyle name="Normal 3 4 2 3 3 2 5" xfId="15886" xr:uid="{00000000-0005-0000-0000-0000C73E0000}"/>
    <cellStyle name="Normal 3 4 2 3 3 2 6" xfId="15887" xr:uid="{00000000-0005-0000-0000-0000C83E0000}"/>
    <cellStyle name="Normal 3 4 2 3 3 3" xfId="15888" xr:uid="{00000000-0005-0000-0000-0000C93E0000}"/>
    <cellStyle name="Normal 3 4 2 3 3 3 2" xfId="15889" xr:uid="{00000000-0005-0000-0000-0000CA3E0000}"/>
    <cellStyle name="Normal 3 4 2 3 3 3 3" xfId="15890" xr:uid="{00000000-0005-0000-0000-0000CB3E0000}"/>
    <cellStyle name="Normal 3 4 2 3 3 3 4" xfId="15891" xr:uid="{00000000-0005-0000-0000-0000CC3E0000}"/>
    <cellStyle name="Normal 3 4 2 3 3 4" xfId="15892" xr:uid="{00000000-0005-0000-0000-0000CD3E0000}"/>
    <cellStyle name="Normal 3 4 2 3 3 4 2" xfId="15893" xr:uid="{00000000-0005-0000-0000-0000CE3E0000}"/>
    <cellStyle name="Normal 3 4 2 3 3 4 3" xfId="15894" xr:uid="{00000000-0005-0000-0000-0000CF3E0000}"/>
    <cellStyle name="Normal 3 4 2 3 3 4 4" xfId="15895" xr:uid="{00000000-0005-0000-0000-0000D03E0000}"/>
    <cellStyle name="Normal 3 4 2 3 3 5" xfId="15896" xr:uid="{00000000-0005-0000-0000-0000D13E0000}"/>
    <cellStyle name="Normal 3 4 2 3 3 6" xfId="15897" xr:uid="{00000000-0005-0000-0000-0000D23E0000}"/>
    <cellStyle name="Normal 3 4 2 3 3 7" xfId="15898" xr:uid="{00000000-0005-0000-0000-0000D33E0000}"/>
    <cellStyle name="Normal 3 4 2 3 4" xfId="15899" xr:uid="{00000000-0005-0000-0000-0000D43E0000}"/>
    <cellStyle name="Normal 3 4 2 3 4 2" xfId="15900" xr:uid="{00000000-0005-0000-0000-0000D53E0000}"/>
    <cellStyle name="Normal 3 4 2 3 4 2 2" xfId="15901" xr:uid="{00000000-0005-0000-0000-0000D63E0000}"/>
    <cellStyle name="Normal 3 4 2 3 4 2 3" xfId="15902" xr:uid="{00000000-0005-0000-0000-0000D73E0000}"/>
    <cellStyle name="Normal 3 4 2 3 4 2 4" xfId="15903" xr:uid="{00000000-0005-0000-0000-0000D83E0000}"/>
    <cellStyle name="Normal 3 4 2 3 4 3" xfId="15904" xr:uid="{00000000-0005-0000-0000-0000D93E0000}"/>
    <cellStyle name="Normal 3 4 2 3 4 3 2" xfId="15905" xr:uid="{00000000-0005-0000-0000-0000DA3E0000}"/>
    <cellStyle name="Normal 3 4 2 3 4 3 3" xfId="15906" xr:uid="{00000000-0005-0000-0000-0000DB3E0000}"/>
    <cellStyle name="Normal 3 4 2 3 4 3 4" xfId="15907" xr:uid="{00000000-0005-0000-0000-0000DC3E0000}"/>
    <cellStyle name="Normal 3 4 2 3 4 4" xfId="15908" xr:uid="{00000000-0005-0000-0000-0000DD3E0000}"/>
    <cellStyle name="Normal 3 4 2 3 4 5" xfId="15909" xr:uid="{00000000-0005-0000-0000-0000DE3E0000}"/>
    <cellStyle name="Normal 3 4 2 3 4 6" xfId="15910" xr:uid="{00000000-0005-0000-0000-0000DF3E0000}"/>
    <cellStyle name="Normal 3 4 2 3 5" xfId="15911" xr:uid="{00000000-0005-0000-0000-0000E03E0000}"/>
    <cellStyle name="Normal 3 4 2 3 5 2" xfId="15912" xr:uid="{00000000-0005-0000-0000-0000E13E0000}"/>
    <cellStyle name="Normal 3 4 2 3 5 3" xfId="15913" xr:uid="{00000000-0005-0000-0000-0000E23E0000}"/>
    <cellStyle name="Normal 3 4 2 3 5 4" xfId="15914" xr:uid="{00000000-0005-0000-0000-0000E33E0000}"/>
    <cellStyle name="Normal 3 4 2 3 6" xfId="15915" xr:uid="{00000000-0005-0000-0000-0000E43E0000}"/>
    <cellStyle name="Normal 3 4 2 3 6 2" xfId="15916" xr:uid="{00000000-0005-0000-0000-0000E53E0000}"/>
    <cellStyle name="Normal 3 4 2 3 6 3" xfId="15917" xr:uid="{00000000-0005-0000-0000-0000E63E0000}"/>
    <cellStyle name="Normal 3 4 2 3 6 4" xfId="15918" xr:uid="{00000000-0005-0000-0000-0000E73E0000}"/>
    <cellStyle name="Normal 3 4 2 3 7" xfId="15919" xr:uid="{00000000-0005-0000-0000-0000E83E0000}"/>
    <cellStyle name="Normal 3 4 2 3 8" xfId="15920" xr:uid="{00000000-0005-0000-0000-0000E93E0000}"/>
    <cellStyle name="Normal 3 4 2 3 9" xfId="15921" xr:uid="{00000000-0005-0000-0000-0000EA3E0000}"/>
    <cellStyle name="Normal 3 4 2 4" xfId="15922" xr:uid="{00000000-0005-0000-0000-0000EB3E0000}"/>
    <cellStyle name="Normal 3 4 2 4 2" xfId="15923" xr:uid="{00000000-0005-0000-0000-0000EC3E0000}"/>
    <cellStyle name="Normal 3 4 2 4 2 2" xfId="15924" xr:uid="{00000000-0005-0000-0000-0000ED3E0000}"/>
    <cellStyle name="Normal 3 4 2 4 2 2 2" xfId="15925" xr:uid="{00000000-0005-0000-0000-0000EE3E0000}"/>
    <cellStyle name="Normal 3 4 2 4 2 2 3" xfId="15926" xr:uid="{00000000-0005-0000-0000-0000EF3E0000}"/>
    <cellStyle name="Normal 3 4 2 4 2 2 4" xfId="15927" xr:uid="{00000000-0005-0000-0000-0000F03E0000}"/>
    <cellStyle name="Normal 3 4 2 4 2 3" xfId="15928" xr:uid="{00000000-0005-0000-0000-0000F13E0000}"/>
    <cellStyle name="Normal 3 4 2 4 2 3 2" xfId="15929" xr:uid="{00000000-0005-0000-0000-0000F23E0000}"/>
    <cellStyle name="Normal 3 4 2 4 2 3 3" xfId="15930" xr:uid="{00000000-0005-0000-0000-0000F33E0000}"/>
    <cellStyle name="Normal 3 4 2 4 2 3 4" xfId="15931" xr:uid="{00000000-0005-0000-0000-0000F43E0000}"/>
    <cellStyle name="Normal 3 4 2 4 2 4" xfId="15932" xr:uid="{00000000-0005-0000-0000-0000F53E0000}"/>
    <cellStyle name="Normal 3 4 2 4 2 5" xfId="15933" xr:uid="{00000000-0005-0000-0000-0000F63E0000}"/>
    <cellStyle name="Normal 3 4 2 4 2 6" xfId="15934" xr:uid="{00000000-0005-0000-0000-0000F73E0000}"/>
    <cellStyle name="Normal 3 4 2 4 3" xfId="15935" xr:uid="{00000000-0005-0000-0000-0000F83E0000}"/>
    <cellStyle name="Normal 3 4 2 4 3 2" xfId="15936" xr:uid="{00000000-0005-0000-0000-0000F93E0000}"/>
    <cellStyle name="Normal 3 4 2 4 3 3" xfId="15937" xr:uid="{00000000-0005-0000-0000-0000FA3E0000}"/>
    <cellStyle name="Normal 3 4 2 4 3 4" xfId="15938" xr:uid="{00000000-0005-0000-0000-0000FB3E0000}"/>
    <cellStyle name="Normal 3 4 2 4 4" xfId="15939" xr:uid="{00000000-0005-0000-0000-0000FC3E0000}"/>
    <cellStyle name="Normal 3 4 2 4 4 2" xfId="15940" xr:uid="{00000000-0005-0000-0000-0000FD3E0000}"/>
    <cellStyle name="Normal 3 4 2 4 4 3" xfId="15941" xr:uid="{00000000-0005-0000-0000-0000FE3E0000}"/>
    <cellStyle name="Normal 3 4 2 4 4 4" xfId="15942" xr:uid="{00000000-0005-0000-0000-0000FF3E0000}"/>
    <cellStyle name="Normal 3 4 2 4 5" xfId="15943" xr:uid="{00000000-0005-0000-0000-0000003F0000}"/>
    <cellStyle name="Normal 3 4 2 4 6" xfId="15944" xr:uid="{00000000-0005-0000-0000-0000013F0000}"/>
    <cellStyle name="Normal 3 4 2 4 7" xfId="15945" xr:uid="{00000000-0005-0000-0000-0000023F0000}"/>
    <cellStyle name="Normal 3 4 2 5" xfId="15946" xr:uid="{00000000-0005-0000-0000-0000033F0000}"/>
    <cellStyle name="Normal 3 4 2 5 2" xfId="15947" xr:uid="{00000000-0005-0000-0000-0000043F0000}"/>
    <cellStyle name="Normal 3 4 2 5 2 2" xfId="15948" xr:uid="{00000000-0005-0000-0000-0000053F0000}"/>
    <cellStyle name="Normal 3 4 2 5 2 2 2" xfId="15949" xr:uid="{00000000-0005-0000-0000-0000063F0000}"/>
    <cellStyle name="Normal 3 4 2 5 2 2 3" xfId="15950" xr:uid="{00000000-0005-0000-0000-0000073F0000}"/>
    <cellStyle name="Normal 3 4 2 5 2 2 4" xfId="15951" xr:uid="{00000000-0005-0000-0000-0000083F0000}"/>
    <cellStyle name="Normal 3 4 2 5 2 3" xfId="15952" xr:uid="{00000000-0005-0000-0000-0000093F0000}"/>
    <cellStyle name="Normal 3 4 2 5 2 3 2" xfId="15953" xr:uid="{00000000-0005-0000-0000-00000A3F0000}"/>
    <cellStyle name="Normal 3 4 2 5 2 3 3" xfId="15954" xr:uid="{00000000-0005-0000-0000-00000B3F0000}"/>
    <cellStyle name="Normal 3 4 2 5 2 3 4" xfId="15955" xr:uid="{00000000-0005-0000-0000-00000C3F0000}"/>
    <cellStyle name="Normal 3 4 2 5 2 4" xfId="15956" xr:uid="{00000000-0005-0000-0000-00000D3F0000}"/>
    <cellStyle name="Normal 3 4 2 5 2 5" xfId="15957" xr:uid="{00000000-0005-0000-0000-00000E3F0000}"/>
    <cellStyle name="Normal 3 4 2 5 2 6" xfId="15958" xr:uid="{00000000-0005-0000-0000-00000F3F0000}"/>
    <cellStyle name="Normal 3 4 2 5 3" xfId="15959" xr:uid="{00000000-0005-0000-0000-0000103F0000}"/>
    <cellStyle name="Normal 3 4 2 5 3 2" xfId="15960" xr:uid="{00000000-0005-0000-0000-0000113F0000}"/>
    <cellStyle name="Normal 3 4 2 5 3 3" xfId="15961" xr:uid="{00000000-0005-0000-0000-0000123F0000}"/>
    <cellStyle name="Normal 3 4 2 5 3 4" xfId="15962" xr:uid="{00000000-0005-0000-0000-0000133F0000}"/>
    <cellStyle name="Normal 3 4 2 5 4" xfId="15963" xr:uid="{00000000-0005-0000-0000-0000143F0000}"/>
    <cellStyle name="Normal 3 4 2 5 4 2" xfId="15964" xr:uid="{00000000-0005-0000-0000-0000153F0000}"/>
    <cellStyle name="Normal 3 4 2 5 4 3" xfId="15965" xr:uid="{00000000-0005-0000-0000-0000163F0000}"/>
    <cellStyle name="Normal 3 4 2 5 4 4" xfId="15966" xr:uid="{00000000-0005-0000-0000-0000173F0000}"/>
    <cellStyle name="Normal 3 4 2 5 5" xfId="15967" xr:uid="{00000000-0005-0000-0000-0000183F0000}"/>
    <cellStyle name="Normal 3 4 2 5 6" xfId="15968" xr:uid="{00000000-0005-0000-0000-0000193F0000}"/>
    <cellStyle name="Normal 3 4 2 5 7" xfId="15969" xr:uid="{00000000-0005-0000-0000-00001A3F0000}"/>
    <cellStyle name="Normal 3 4 2 6" xfId="15970" xr:uid="{00000000-0005-0000-0000-00001B3F0000}"/>
    <cellStyle name="Normal 3 4 2 6 2" xfId="15971" xr:uid="{00000000-0005-0000-0000-00001C3F0000}"/>
    <cellStyle name="Normal 3 4 2 6 2 2" xfId="15972" xr:uid="{00000000-0005-0000-0000-00001D3F0000}"/>
    <cellStyle name="Normal 3 4 2 6 2 3" xfId="15973" xr:uid="{00000000-0005-0000-0000-00001E3F0000}"/>
    <cellStyle name="Normal 3 4 2 6 2 4" xfId="15974" xr:uid="{00000000-0005-0000-0000-00001F3F0000}"/>
    <cellStyle name="Normal 3 4 2 6 3" xfId="15975" xr:uid="{00000000-0005-0000-0000-0000203F0000}"/>
    <cellStyle name="Normal 3 4 2 6 3 2" xfId="15976" xr:uid="{00000000-0005-0000-0000-0000213F0000}"/>
    <cellStyle name="Normal 3 4 2 6 3 3" xfId="15977" xr:uid="{00000000-0005-0000-0000-0000223F0000}"/>
    <cellStyle name="Normal 3 4 2 6 3 4" xfId="15978" xr:uid="{00000000-0005-0000-0000-0000233F0000}"/>
    <cellStyle name="Normal 3 4 2 7" xfId="15979" xr:uid="{00000000-0005-0000-0000-0000243F0000}"/>
    <cellStyle name="Normal 3 4 2 7 2" xfId="15980" xr:uid="{00000000-0005-0000-0000-0000253F0000}"/>
    <cellStyle name="Normal 3 4 2 7 2 2" xfId="15981" xr:uid="{00000000-0005-0000-0000-0000263F0000}"/>
    <cellStyle name="Normal 3 4 2 7 2 3" xfId="15982" xr:uid="{00000000-0005-0000-0000-0000273F0000}"/>
    <cellStyle name="Normal 3 4 2 7 2 4" xfId="15983" xr:uid="{00000000-0005-0000-0000-0000283F0000}"/>
    <cellStyle name="Normal 3 4 2 7 3" xfId="15984" xr:uid="{00000000-0005-0000-0000-0000293F0000}"/>
    <cellStyle name="Normal 3 4 2 7 4" xfId="15985" xr:uid="{00000000-0005-0000-0000-00002A3F0000}"/>
    <cellStyle name="Normal 3 4 2 7 5" xfId="15986" xr:uid="{00000000-0005-0000-0000-00002B3F0000}"/>
    <cellStyle name="Normal 3 4 2 8" xfId="15987" xr:uid="{00000000-0005-0000-0000-00002C3F0000}"/>
    <cellStyle name="Normal 3 4 2 8 2" xfId="15988" xr:uid="{00000000-0005-0000-0000-00002D3F0000}"/>
    <cellStyle name="Normal 3 4 2 8 3" xfId="15989" xr:uid="{00000000-0005-0000-0000-00002E3F0000}"/>
    <cellStyle name="Normal 3 4 2 8 4" xfId="15990" xr:uid="{00000000-0005-0000-0000-00002F3F0000}"/>
    <cellStyle name="Normal 3 4 2 9" xfId="15991" xr:uid="{00000000-0005-0000-0000-0000303F0000}"/>
    <cellStyle name="Normal 3 4 3" xfId="15992" xr:uid="{00000000-0005-0000-0000-0000313F0000}"/>
    <cellStyle name="Normal 3 4 3 10" xfId="15993" xr:uid="{00000000-0005-0000-0000-0000323F0000}"/>
    <cellStyle name="Normal 3 4 3 11" xfId="15994" xr:uid="{00000000-0005-0000-0000-0000333F0000}"/>
    <cellStyle name="Normal 3 4 3 2" xfId="15995" xr:uid="{00000000-0005-0000-0000-0000343F0000}"/>
    <cellStyle name="Normal 3 4 3 2 2" xfId="15996" xr:uid="{00000000-0005-0000-0000-0000353F0000}"/>
    <cellStyle name="Normal 3 4 3 2 2 2" xfId="15997" xr:uid="{00000000-0005-0000-0000-0000363F0000}"/>
    <cellStyle name="Normal 3 4 3 2 2 2 2" xfId="15998" xr:uid="{00000000-0005-0000-0000-0000373F0000}"/>
    <cellStyle name="Normal 3 4 3 2 2 2 2 2" xfId="15999" xr:uid="{00000000-0005-0000-0000-0000383F0000}"/>
    <cellStyle name="Normal 3 4 3 2 2 2 2 3" xfId="16000" xr:uid="{00000000-0005-0000-0000-0000393F0000}"/>
    <cellStyle name="Normal 3 4 3 2 2 2 2 4" xfId="16001" xr:uid="{00000000-0005-0000-0000-00003A3F0000}"/>
    <cellStyle name="Normal 3 4 3 2 2 2 3" xfId="16002" xr:uid="{00000000-0005-0000-0000-00003B3F0000}"/>
    <cellStyle name="Normal 3 4 3 2 2 2 3 2" xfId="16003" xr:uid="{00000000-0005-0000-0000-00003C3F0000}"/>
    <cellStyle name="Normal 3 4 3 2 2 2 3 3" xfId="16004" xr:uid="{00000000-0005-0000-0000-00003D3F0000}"/>
    <cellStyle name="Normal 3 4 3 2 2 2 3 4" xfId="16005" xr:uid="{00000000-0005-0000-0000-00003E3F0000}"/>
    <cellStyle name="Normal 3 4 3 2 2 2 4" xfId="16006" xr:uid="{00000000-0005-0000-0000-00003F3F0000}"/>
    <cellStyle name="Normal 3 4 3 2 2 2 5" xfId="16007" xr:uid="{00000000-0005-0000-0000-0000403F0000}"/>
    <cellStyle name="Normal 3 4 3 2 2 2 6" xfId="16008" xr:uid="{00000000-0005-0000-0000-0000413F0000}"/>
    <cellStyle name="Normal 3 4 3 2 2 3" xfId="16009" xr:uid="{00000000-0005-0000-0000-0000423F0000}"/>
    <cellStyle name="Normal 3 4 3 2 2 3 2" xfId="16010" xr:uid="{00000000-0005-0000-0000-0000433F0000}"/>
    <cellStyle name="Normal 3 4 3 2 2 3 3" xfId="16011" xr:uid="{00000000-0005-0000-0000-0000443F0000}"/>
    <cellStyle name="Normal 3 4 3 2 2 3 4" xfId="16012" xr:uid="{00000000-0005-0000-0000-0000453F0000}"/>
    <cellStyle name="Normal 3 4 3 2 2 4" xfId="16013" xr:uid="{00000000-0005-0000-0000-0000463F0000}"/>
    <cellStyle name="Normal 3 4 3 2 2 4 2" xfId="16014" xr:uid="{00000000-0005-0000-0000-0000473F0000}"/>
    <cellStyle name="Normal 3 4 3 2 2 4 3" xfId="16015" xr:uid="{00000000-0005-0000-0000-0000483F0000}"/>
    <cellStyle name="Normal 3 4 3 2 2 4 4" xfId="16016" xr:uid="{00000000-0005-0000-0000-0000493F0000}"/>
    <cellStyle name="Normal 3 4 3 2 2 5" xfId="16017" xr:uid="{00000000-0005-0000-0000-00004A3F0000}"/>
    <cellStyle name="Normal 3 4 3 2 2 6" xfId="16018" xr:uid="{00000000-0005-0000-0000-00004B3F0000}"/>
    <cellStyle name="Normal 3 4 3 2 2 7" xfId="16019" xr:uid="{00000000-0005-0000-0000-00004C3F0000}"/>
    <cellStyle name="Normal 3 4 3 2 3" xfId="16020" xr:uid="{00000000-0005-0000-0000-00004D3F0000}"/>
    <cellStyle name="Normal 3 4 3 2 3 2" xfId="16021" xr:uid="{00000000-0005-0000-0000-00004E3F0000}"/>
    <cellStyle name="Normal 3 4 3 2 3 2 2" xfId="16022" xr:uid="{00000000-0005-0000-0000-00004F3F0000}"/>
    <cellStyle name="Normal 3 4 3 2 3 2 2 2" xfId="16023" xr:uid="{00000000-0005-0000-0000-0000503F0000}"/>
    <cellStyle name="Normal 3 4 3 2 3 2 2 3" xfId="16024" xr:uid="{00000000-0005-0000-0000-0000513F0000}"/>
    <cellStyle name="Normal 3 4 3 2 3 2 2 4" xfId="16025" xr:uid="{00000000-0005-0000-0000-0000523F0000}"/>
    <cellStyle name="Normal 3 4 3 2 3 2 3" xfId="16026" xr:uid="{00000000-0005-0000-0000-0000533F0000}"/>
    <cellStyle name="Normal 3 4 3 2 3 2 3 2" xfId="16027" xr:uid="{00000000-0005-0000-0000-0000543F0000}"/>
    <cellStyle name="Normal 3 4 3 2 3 2 3 3" xfId="16028" xr:uid="{00000000-0005-0000-0000-0000553F0000}"/>
    <cellStyle name="Normal 3 4 3 2 3 2 3 4" xfId="16029" xr:uid="{00000000-0005-0000-0000-0000563F0000}"/>
    <cellStyle name="Normal 3 4 3 2 3 2 4" xfId="16030" xr:uid="{00000000-0005-0000-0000-0000573F0000}"/>
    <cellStyle name="Normal 3 4 3 2 3 2 5" xfId="16031" xr:uid="{00000000-0005-0000-0000-0000583F0000}"/>
    <cellStyle name="Normal 3 4 3 2 3 2 6" xfId="16032" xr:uid="{00000000-0005-0000-0000-0000593F0000}"/>
    <cellStyle name="Normal 3 4 3 2 3 3" xfId="16033" xr:uid="{00000000-0005-0000-0000-00005A3F0000}"/>
    <cellStyle name="Normal 3 4 3 2 3 3 2" xfId="16034" xr:uid="{00000000-0005-0000-0000-00005B3F0000}"/>
    <cellStyle name="Normal 3 4 3 2 3 3 3" xfId="16035" xr:uid="{00000000-0005-0000-0000-00005C3F0000}"/>
    <cellStyle name="Normal 3 4 3 2 3 3 4" xfId="16036" xr:uid="{00000000-0005-0000-0000-00005D3F0000}"/>
    <cellStyle name="Normal 3 4 3 2 3 4" xfId="16037" xr:uid="{00000000-0005-0000-0000-00005E3F0000}"/>
    <cellStyle name="Normal 3 4 3 2 3 4 2" xfId="16038" xr:uid="{00000000-0005-0000-0000-00005F3F0000}"/>
    <cellStyle name="Normal 3 4 3 2 3 4 3" xfId="16039" xr:uid="{00000000-0005-0000-0000-0000603F0000}"/>
    <cellStyle name="Normal 3 4 3 2 3 4 4" xfId="16040" xr:uid="{00000000-0005-0000-0000-0000613F0000}"/>
    <cellStyle name="Normal 3 4 3 2 3 5" xfId="16041" xr:uid="{00000000-0005-0000-0000-0000623F0000}"/>
    <cellStyle name="Normal 3 4 3 2 3 6" xfId="16042" xr:uid="{00000000-0005-0000-0000-0000633F0000}"/>
    <cellStyle name="Normal 3 4 3 2 3 7" xfId="16043" xr:uid="{00000000-0005-0000-0000-0000643F0000}"/>
    <cellStyle name="Normal 3 4 3 2 4" xfId="16044" xr:uid="{00000000-0005-0000-0000-0000653F0000}"/>
    <cellStyle name="Normal 3 4 3 2 4 2" xfId="16045" xr:uid="{00000000-0005-0000-0000-0000663F0000}"/>
    <cellStyle name="Normal 3 4 3 2 4 2 2" xfId="16046" xr:uid="{00000000-0005-0000-0000-0000673F0000}"/>
    <cellStyle name="Normal 3 4 3 2 4 2 3" xfId="16047" xr:uid="{00000000-0005-0000-0000-0000683F0000}"/>
    <cellStyle name="Normal 3 4 3 2 4 2 4" xfId="16048" xr:uid="{00000000-0005-0000-0000-0000693F0000}"/>
    <cellStyle name="Normal 3 4 3 2 4 3" xfId="16049" xr:uid="{00000000-0005-0000-0000-00006A3F0000}"/>
    <cellStyle name="Normal 3 4 3 2 4 3 2" xfId="16050" xr:uid="{00000000-0005-0000-0000-00006B3F0000}"/>
    <cellStyle name="Normal 3 4 3 2 4 3 3" xfId="16051" xr:uid="{00000000-0005-0000-0000-00006C3F0000}"/>
    <cellStyle name="Normal 3 4 3 2 4 3 4" xfId="16052" xr:uid="{00000000-0005-0000-0000-00006D3F0000}"/>
    <cellStyle name="Normal 3 4 3 2 4 4" xfId="16053" xr:uid="{00000000-0005-0000-0000-00006E3F0000}"/>
    <cellStyle name="Normal 3 4 3 2 4 5" xfId="16054" xr:uid="{00000000-0005-0000-0000-00006F3F0000}"/>
    <cellStyle name="Normal 3 4 3 2 4 6" xfId="16055" xr:uid="{00000000-0005-0000-0000-0000703F0000}"/>
    <cellStyle name="Normal 3 4 3 2 5" xfId="16056" xr:uid="{00000000-0005-0000-0000-0000713F0000}"/>
    <cellStyle name="Normal 3 4 3 2 5 2" xfId="16057" xr:uid="{00000000-0005-0000-0000-0000723F0000}"/>
    <cellStyle name="Normal 3 4 3 2 5 3" xfId="16058" xr:uid="{00000000-0005-0000-0000-0000733F0000}"/>
    <cellStyle name="Normal 3 4 3 2 5 4" xfId="16059" xr:uid="{00000000-0005-0000-0000-0000743F0000}"/>
    <cellStyle name="Normal 3 4 3 2 6" xfId="16060" xr:uid="{00000000-0005-0000-0000-0000753F0000}"/>
    <cellStyle name="Normal 3 4 3 2 6 2" xfId="16061" xr:uid="{00000000-0005-0000-0000-0000763F0000}"/>
    <cellStyle name="Normal 3 4 3 2 6 3" xfId="16062" xr:uid="{00000000-0005-0000-0000-0000773F0000}"/>
    <cellStyle name="Normal 3 4 3 2 6 4" xfId="16063" xr:uid="{00000000-0005-0000-0000-0000783F0000}"/>
    <cellStyle name="Normal 3 4 3 2 7" xfId="16064" xr:uid="{00000000-0005-0000-0000-0000793F0000}"/>
    <cellStyle name="Normal 3 4 3 2 8" xfId="16065" xr:uid="{00000000-0005-0000-0000-00007A3F0000}"/>
    <cellStyle name="Normal 3 4 3 2 9" xfId="16066" xr:uid="{00000000-0005-0000-0000-00007B3F0000}"/>
    <cellStyle name="Normal 3 4 3 3" xfId="16067" xr:uid="{00000000-0005-0000-0000-00007C3F0000}"/>
    <cellStyle name="Normal 3 4 3 3 2" xfId="16068" xr:uid="{00000000-0005-0000-0000-00007D3F0000}"/>
    <cellStyle name="Normal 3 4 3 3 2 2" xfId="16069" xr:uid="{00000000-0005-0000-0000-00007E3F0000}"/>
    <cellStyle name="Normal 3 4 3 3 2 2 2" xfId="16070" xr:uid="{00000000-0005-0000-0000-00007F3F0000}"/>
    <cellStyle name="Normal 3 4 3 3 2 2 2 2" xfId="16071" xr:uid="{00000000-0005-0000-0000-0000803F0000}"/>
    <cellStyle name="Normal 3 4 3 3 2 2 2 3" xfId="16072" xr:uid="{00000000-0005-0000-0000-0000813F0000}"/>
    <cellStyle name="Normal 3 4 3 3 2 2 2 4" xfId="16073" xr:uid="{00000000-0005-0000-0000-0000823F0000}"/>
    <cellStyle name="Normal 3 4 3 3 2 2 3" xfId="16074" xr:uid="{00000000-0005-0000-0000-0000833F0000}"/>
    <cellStyle name="Normal 3 4 3 3 2 2 4" xfId="16075" xr:uid="{00000000-0005-0000-0000-0000843F0000}"/>
    <cellStyle name="Normal 3 4 3 3 2 2 5" xfId="16076" xr:uid="{00000000-0005-0000-0000-0000853F0000}"/>
    <cellStyle name="Normal 3 4 3 3 2 3" xfId="16077" xr:uid="{00000000-0005-0000-0000-0000863F0000}"/>
    <cellStyle name="Normal 3 4 3 3 2 3 2" xfId="16078" xr:uid="{00000000-0005-0000-0000-0000873F0000}"/>
    <cellStyle name="Normal 3 4 3 3 2 3 3" xfId="16079" xr:uid="{00000000-0005-0000-0000-0000883F0000}"/>
    <cellStyle name="Normal 3 4 3 3 2 3 4" xfId="16080" xr:uid="{00000000-0005-0000-0000-0000893F0000}"/>
    <cellStyle name="Normal 3 4 3 3 2 4" xfId="16081" xr:uid="{00000000-0005-0000-0000-00008A3F0000}"/>
    <cellStyle name="Normal 3 4 3 3 2 4 2" xfId="16082" xr:uid="{00000000-0005-0000-0000-00008B3F0000}"/>
    <cellStyle name="Normal 3 4 3 3 2 4 3" xfId="16083" xr:uid="{00000000-0005-0000-0000-00008C3F0000}"/>
    <cellStyle name="Normal 3 4 3 3 2 4 4" xfId="16084" xr:uid="{00000000-0005-0000-0000-00008D3F0000}"/>
    <cellStyle name="Normal 3 4 3 3 2 5" xfId="16085" xr:uid="{00000000-0005-0000-0000-00008E3F0000}"/>
    <cellStyle name="Normal 3 4 3 3 2 6" xfId="16086" xr:uid="{00000000-0005-0000-0000-00008F3F0000}"/>
    <cellStyle name="Normal 3 4 3 3 2 7" xfId="16087" xr:uid="{00000000-0005-0000-0000-0000903F0000}"/>
    <cellStyle name="Normal 3 4 3 3 3" xfId="16088" xr:uid="{00000000-0005-0000-0000-0000913F0000}"/>
    <cellStyle name="Normal 3 4 3 3 3 2" xfId="16089" xr:uid="{00000000-0005-0000-0000-0000923F0000}"/>
    <cellStyle name="Normal 3 4 3 3 3 2 2" xfId="16090" xr:uid="{00000000-0005-0000-0000-0000933F0000}"/>
    <cellStyle name="Normal 3 4 3 3 3 2 2 2" xfId="16091" xr:uid="{00000000-0005-0000-0000-0000943F0000}"/>
    <cellStyle name="Normal 3 4 3 3 3 2 2 3" xfId="16092" xr:uid="{00000000-0005-0000-0000-0000953F0000}"/>
    <cellStyle name="Normal 3 4 3 3 3 2 2 4" xfId="16093" xr:uid="{00000000-0005-0000-0000-0000963F0000}"/>
    <cellStyle name="Normal 3 4 3 3 3 2 3" xfId="16094" xr:uid="{00000000-0005-0000-0000-0000973F0000}"/>
    <cellStyle name="Normal 3 4 3 3 3 2 4" xfId="16095" xr:uid="{00000000-0005-0000-0000-0000983F0000}"/>
    <cellStyle name="Normal 3 4 3 3 3 2 5" xfId="16096" xr:uid="{00000000-0005-0000-0000-0000993F0000}"/>
    <cellStyle name="Normal 3 4 3 3 3 3" xfId="16097" xr:uid="{00000000-0005-0000-0000-00009A3F0000}"/>
    <cellStyle name="Normal 3 4 3 3 3 3 2" xfId="16098" xr:uid="{00000000-0005-0000-0000-00009B3F0000}"/>
    <cellStyle name="Normal 3 4 3 3 3 3 3" xfId="16099" xr:uid="{00000000-0005-0000-0000-00009C3F0000}"/>
    <cellStyle name="Normal 3 4 3 3 3 3 4" xfId="16100" xr:uid="{00000000-0005-0000-0000-00009D3F0000}"/>
    <cellStyle name="Normal 3 4 3 3 3 4" xfId="16101" xr:uid="{00000000-0005-0000-0000-00009E3F0000}"/>
    <cellStyle name="Normal 3 4 3 3 3 5" xfId="16102" xr:uid="{00000000-0005-0000-0000-00009F3F0000}"/>
    <cellStyle name="Normal 3 4 3 3 3 6" xfId="16103" xr:uid="{00000000-0005-0000-0000-0000A03F0000}"/>
    <cellStyle name="Normal 3 4 3 3 4" xfId="16104" xr:uid="{00000000-0005-0000-0000-0000A13F0000}"/>
    <cellStyle name="Normal 3 4 3 3 4 2" xfId="16105" xr:uid="{00000000-0005-0000-0000-0000A23F0000}"/>
    <cellStyle name="Normal 3 4 3 3 4 2 2" xfId="16106" xr:uid="{00000000-0005-0000-0000-0000A33F0000}"/>
    <cellStyle name="Normal 3 4 3 3 4 2 3" xfId="16107" xr:uid="{00000000-0005-0000-0000-0000A43F0000}"/>
    <cellStyle name="Normal 3 4 3 3 4 2 4" xfId="16108" xr:uid="{00000000-0005-0000-0000-0000A53F0000}"/>
    <cellStyle name="Normal 3 4 3 3 4 3" xfId="16109" xr:uid="{00000000-0005-0000-0000-0000A63F0000}"/>
    <cellStyle name="Normal 3 4 3 3 4 4" xfId="16110" xr:uid="{00000000-0005-0000-0000-0000A73F0000}"/>
    <cellStyle name="Normal 3 4 3 3 4 5" xfId="16111" xr:uid="{00000000-0005-0000-0000-0000A83F0000}"/>
    <cellStyle name="Normal 3 4 3 3 5" xfId="16112" xr:uid="{00000000-0005-0000-0000-0000A93F0000}"/>
    <cellStyle name="Normal 3 4 3 3 5 2" xfId="16113" xr:uid="{00000000-0005-0000-0000-0000AA3F0000}"/>
    <cellStyle name="Normal 3 4 3 3 5 3" xfId="16114" xr:uid="{00000000-0005-0000-0000-0000AB3F0000}"/>
    <cellStyle name="Normal 3 4 3 3 5 4" xfId="16115" xr:uid="{00000000-0005-0000-0000-0000AC3F0000}"/>
    <cellStyle name="Normal 3 4 3 3 6" xfId="16116" xr:uid="{00000000-0005-0000-0000-0000AD3F0000}"/>
    <cellStyle name="Normal 3 4 3 3 6 2" xfId="16117" xr:uid="{00000000-0005-0000-0000-0000AE3F0000}"/>
    <cellStyle name="Normal 3 4 3 3 6 3" xfId="16118" xr:uid="{00000000-0005-0000-0000-0000AF3F0000}"/>
    <cellStyle name="Normal 3 4 3 3 6 4" xfId="16119" xr:uid="{00000000-0005-0000-0000-0000B03F0000}"/>
    <cellStyle name="Normal 3 4 3 3 7" xfId="16120" xr:uid="{00000000-0005-0000-0000-0000B13F0000}"/>
    <cellStyle name="Normal 3 4 3 3 8" xfId="16121" xr:uid="{00000000-0005-0000-0000-0000B23F0000}"/>
    <cellStyle name="Normal 3 4 3 3 9" xfId="16122" xr:uid="{00000000-0005-0000-0000-0000B33F0000}"/>
    <cellStyle name="Normal 3 4 3 4" xfId="16123" xr:uid="{00000000-0005-0000-0000-0000B43F0000}"/>
    <cellStyle name="Normal 3 4 3 4 2" xfId="16124" xr:uid="{00000000-0005-0000-0000-0000B53F0000}"/>
    <cellStyle name="Normal 3 4 3 4 2 2" xfId="16125" xr:uid="{00000000-0005-0000-0000-0000B63F0000}"/>
    <cellStyle name="Normal 3 4 3 4 2 2 2" xfId="16126" xr:uid="{00000000-0005-0000-0000-0000B73F0000}"/>
    <cellStyle name="Normal 3 4 3 4 2 2 3" xfId="16127" xr:uid="{00000000-0005-0000-0000-0000B83F0000}"/>
    <cellStyle name="Normal 3 4 3 4 2 2 4" xfId="16128" xr:uid="{00000000-0005-0000-0000-0000B93F0000}"/>
    <cellStyle name="Normal 3 4 3 4 2 3" xfId="16129" xr:uid="{00000000-0005-0000-0000-0000BA3F0000}"/>
    <cellStyle name="Normal 3 4 3 4 2 3 2" xfId="16130" xr:uid="{00000000-0005-0000-0000-0000BB3F0000}"/>
    <cellStyle name="Normal 3 4 3 4 2 3 3" xfId="16131" xr:uid="{00000000-0005-0000-0000-0000BC3F0000}"/>
    <cellStyle name="Normal 3 4 3 4 2 3 4" xfId="16132" xr:uid="{00000000-0005-0000-0000-0000BD3F0000}"/>
    <cellStyle name="Normal 3 4 3 4 2 4" xfId="16133" xr:uid="{00000000-0005-0000-0000-0000BE3F0000}"/>
    <cellStyle name="Normal 3 4 3 4 2 5" xfId="16134" xr:uid="{00000000-0005-0000-0000-0000BF3F0000}"/>
    <cellStyle name="Normal 3 4 3 4 2 6" xfId="16135" xr:uid="{00000000-0005-0000-0000-0000C03F0000}"/>
    <cellStyle name="Normal 3 4 3 4 3" xfId="16136" xr:uid="{00000000-0005-0000-0000-0000C13F0000}"/>
    <cellStyle name="Normal 3 4 3 4 3 2" xfId="16137" xr:uid="{00000000-0005-0000-0000-0000C23F0000}"/>
    <cellStyle name="Normal 3 4 3 4 3 3" xfId="16138" xr:uid="{00000000-0005-0000-0000-0000C33F0000}"/>
    <cellStyle name="Normal 3 4 3 4 3 4" xfId="16139" xr:uid="{00000000-0005-0000-0000-0000C43F0000}"/>
    <cellStyle name="Normal 3 4 3 4 4" xfId="16140" xr:uid="{00000000-0005-0000-0000-0000C53F0000}"/>
    <cellStyle name="Normal 3 4 3 4 4 2" xfId="16141" xr:uid="{00000000-0005-0000-0000-0000C63F0000}"/>
    <cellStyle name="Normal 3 4 3 4 4 3" xfId="16142" xr:uid="{00000000-0005-0000-0000-0000C73F0000}"/>
    <cellStyle name="Normal 3 4 3 4 4 4" xfId="16143" xr:uid="{00000000-0005-0000-0000-0000C83F0000}"/>
    <cellStyle name="Normal 3 4 3 4 5" xfId="16144" xr:uid="{00000000-0005-0000-0000-0000C93F0000}"/>
    <cellStyle name="Normal 3 4 3 4 6" xfId="16145" xr:uid="{00000000-0005-0000-0000-0000CA3F0000}"/>
    <cellStyle name="Normal 3 4 3 4 7" xfId="16146" xr:uid="{00000000-0005-0000-0000-0000CB3F0000}"/>
    <cellStyle name="Normal 3 4 3 5" xfId="16147" xr:uid="{00000000-0005-0000-0000-0000CC3F0000}"/>
    <cellStyle name="Normal 3 4 3 5 2" xfId="16148" xr:uid="{00000000-0005-0000-0000-0000CD3F0000}"/>
    <cellStyle name="Normal 3 4 3 5 2 2" xfId="16149" xr:uid="{00000000-0005-0000-0000-0000CE3F0000}"/>
    <cellStyle name="Normal 3 4 3 5 2 2 2" xfId="16150" xr:uid="{00000000-0005-0000-0000-0000CF3F0000}"/>
    <cellStyle name="Normal 3 4 3 5 2 2 3" xfId="16151" xr:uid="{00000000-0005-0000-0000-0000D03F0000}"/>
    <cellStyle name="Normal 3 4 3 5 2 2 4" xfId="16152" xr:uid="{00000000-0005-0000-0000-0000D13F0000}"/>
    <cellStyle name="Normal 3 4 3 5 2 3" xfId="16153" xr:uid="{00000000-0005-0000-0000-0000D23F0000}"/>
    <cellStyle name="Normal 3 4 3 5 2 4" xfId="16154" xr:uid="{00000000-0005-0000-0000-0000D33F0000}"/>
    <cellStyle name="Normal 3 4 3 5 2 5" xfId="16155" xr:uid="{00000000-0005-0000-0000-0000D43F0000}"/>
    <cellStyle name="Normal 3 4 3 5 3" xfId="16156" xr:uid="{00000000-0005-0000-0000-0000D53F0000}"/>
    <cellStyle name="Normal 3 4 3 5 3 2" xfId="16157" xr:uid="{00000000-0005-0000-0000-0000D63F0000}"/>
    <cellStyle name="Normal 3 4 3 5 3 3" xfId="16158" xr:uid="{00000000-0005-0000-0000-0000D73F0000}"/>
    <cellStyle name="Normal 3 4 3 5 3 4" xfId="16159" xr:uid="{00000000-0005-0000-0000-0000D83F0000}"/>
    <cellStyle name="Normal 3 4 3 5 4" xfId="16160" xr:uid="{00000000-0005-0000-0000-0000D93F0000}"/>
    <cellStyle name="Normal 3 4 3 5 4 2" xfId="16161" xr:uid="{00000000-0005-0000-0000-0000DA3F0000}"/>
    <cellStyle name="Normal 3 4 3 5 4 3" xfId="16162" xr:uid="{00000000-0005-0000-0000-0000DB3F0000}"/>
    <cellStyle name="Normal 3 4 3 5 4 4" xfId="16163" xr:uid="{00000000-0005-0000-0000-0000DC3F0000}"/>
    <cellStyle name="Normal 3 4 3 6" xfId="16164" xr:uid="{00000000-0005-0000-0000-0000DD3F0000}"/>
    <cellStyle name="Normal 3 4 3 6 2" xfId="16165" xr:uid="{00000000-0005-0000-0000-0000DE3F0000}"/>
    <cellStyle name="Normal 3 4 3 6 2 2" xfId="16166" xr:uid="{00000000-0005-0000-0000-0000DF3F0000}"/>
    <cellStyle name="Normal 3 4 3 6 2 3" xfId="16167" xr:uid="{00000000-0005-0000-0000-0000E03F0000}"/>
    <cellStyle name="Normal 3 4 3 6 2 4" xfId="16168" xr:uid="{00000000-0005-0000-0000-0000E13F0000}"/>
    <cellStyle name="Normal 3 4 3 6 3" xfId="16169" xr:uid="{00000000-0005-0000-0000-0000E23F0000}"/>
    <cellStyle name="Normal 3 4 3 6 3 2" xfId="16170" xr:uid="{00000000-0005-0000-0000-0000E33F0000}"/>
    <cellStyle name="Normal 3 4 3 6 3 3" xfId="16171" xr:uid="{00000000-0005-0000-0000-0000E43F0000}"/>
    <cellStyle name="Normal 3 4 3 6 3 4" xfId="16172" xr:uid="{00000000-0005-0000-0000-0000E53F0000}"/>
    <cellStyle name="Normal 3 4 3 6 4" xfId="16173" xr:uid="{00000000-0005-0000-0000-0000E63F0000}"/>
    <cellStyle name="Normal 3 4 3 6 5" xfId="16174" xr:uid="{00000000-0005-0000-0000-0000E73F0000}"/>
    <cellStyle name="Normal 3 4 3 6 6" xfId="16175" xr:uid="{00000000-0005-0000-0000-0000E83F0000}"/>
    <cellStyle name="Normal 3 4 3 7" xfId="16176" xr:uid="{00000000-0005-0000-0000-0000E93F0000}"/>
    <cellStyle name="Normal 3 4 3 7 2" xfId="16177" xr:uid="{00000000-0005-0000-0000-0000EA3F0000}"/>
    <cellStyle name="Normal 3 4 3 7 3" xfId="16178" xr:uid="{00000000-0005-0000-0000-0000EB3F0000}"/>
    <cellStyle name="Normal 3 4 3 7 4" xfId="16179" xr:uid="{00000000-0005-0000-0000-0000EC3F0000}"/>
    <cellStyle name="Normal 3 4 3 8" xfId="16180" xr:uid="{00000000-0005-0000-0000-0000ED3F0000}"/>
    <cellStyle name="Normal 3 4 3 8 2" xfId="16181" xr:uid="{00000000-0005-0000-0000-0000EE3F0000}"/>
    <cellStyle name="Normal 3 4 3 8 3" xfId="16182" xr:uid="{00000000-0005-0000-0000-0000EF3F0000}"/>
    <cellStyle name="Normal 3 4 3 8 4" xfId="16183" xr:uid="{00000000-0005-0000-0000-0000F03F0000}"/>
    <cellStyle name="Normal 3 4 3 9" xfId="16184" xr:uid="{00000000-0005-0000-0000-0000F13F0000}"/>
    <cellStyle name="Normal 3 4 4" xfId="16185" xr:uid="{00000000-0005-0000-0000-0000F23F0000}"/>
    <cellStyle name="Normal 3 4 4 2" xfId="16186" xr:uid="{00000000-0005-0000-0000-0000F33F0000}"/>
    <cellStyle name="Normal 3 4 4 2 2" xfId="16187" xr:uid="{00000000-0005-0000-0000-0000F43F0000}"/>
    <cellStyle name="Normal 3 4 4 2 2 2" xfId="16188" xr:uid="{00000000-0005-0000-0000-0000F53F0000}"/>
    <cellStyle name="Normal 3 4 4 2 2 2 2" xfId="16189" xr:uid="{00000000-0005-0000-0000-0000F63F0000}"/>
    <cellStyle name="Normal 3 4 4 2 2 2 3" xfId="16190" xr:uid="{00000000-0005-0000-0000-0000F73F0000}"/>
    <cellStyle name="Normal 3 4 4 2 2 2 4" xfId="16191" xr:uid="{00000000-0005-0000-0000-0000F83F0000}"/>
    <cellStyle name="Normal 3 4 4 2 2 3" xfId="16192" xr:uid="{00000000-0005-0000-0000-0000F93F0000}"/>
    <cellStyle name="Normal 3 4 4 2 2 4" xfId="16193" xr:uid="{00000000-0005-0000-0000-0000FA3F0000}"/>
    <cellStyle name="Normal 3 4 4 2 2 5" xfId="16194" xr:uid="{00000000-0005-0000-0000-0000FB3F0000}"/>
    <cellStyle name="Normal 3 4 4 2 3" xfId="16195" xr:uid="{00000000-0005-0000-0000-0000FC3F0000}"/>
    <cellStyle name="Normal 3 4 4 2 3 2" xfId="16196" xr:uid="{00000000-0005-0000-0000-0000FD3F0000}"/>
    <cellStyle name="Normal 3 4 4 2 3 3" xfId="16197" xr:uid="{00000000-0005-0000-0000-0000FE3F0000}"/>
    <cellStyle name="Normal 3 4 4 2 3 4" xfId="16198" xr:uid="{00000000-0005-0000-0000-0000FF3F0000}"/>
    <cellStyle name="Normal 3 4 4 2 4" xfId="16199" xr:uid="{00000000-0005-0000-0000-000000400000}"/>
    <cellStyle name="Normal 3 4 4 2 4 2" xfId="16200" xr:uid="{00000000-0005-0000-0000-000001400000}"/>
    <cellStyle name="Normal 3 4 4 2 4 3" xfId="16201" xr:uid="{00000000-0005-0000-0000-000002400000}"/>
    <cellStyle name="Normal 3 4 4 2 4 4" xfId="16202" xr:uid="{00000000-0005-0000-0000-000003400000}"/>
    <cellStyle name="Normal 3 4 4 3" xfId="16203" xr:uid="{00000000-0005-0000-0000-000004400000}"/>
    <cellStyle name="Normal 3 4 4 3 2" xfId="16204" xr:uid="{00000000-0005-0000-0000-000005400000}"/>
    <cellStyle name="Normal 3 4 4 3 2 2" xfId="16205" xr:uid="{00000000-0005-0000-0000-000006400000}"/>
    <cellStyle name="Normal 3 4 4 3 2 2 2" xfId="16206" xr:uid="{00000000-0005-0000-0000-000007400000}"/>
    <cellStyle name="Normal 3 4 4 3 2 2 3" xfId="16207" xr:uid="{00000000-0005-0000-0000-000008400000}"/>
    <cellStyle name="Normal 3 4 4 3 2 2 4" xfId="16208" xr:uid="{00000000-0005-0000-0000-000009400000}"/>
    <cellStyle name="Normal 3 4 4 3 2 3" xfId="16209" xr:uid="{00000000-0005-0000-0000-00000A400000}"/>
    <cellStyle name="Normal 3 4 4 3 2 4" xfId="16210" xr:uid="{00000000-0005-0000-0000-00000B400000}"/>
    <cellStyle name="Normal 3 4 4 3 2 5" xfId="16211" xr:uid="{00000000-0005-0000-0000-00000C400000}"/>
    <cellStyle name="Normal 3 4 4 3 3" xfId="16212" xr:uid="{00000000-0005-0000-0000-00000D400000}"/>
    <cellStyle name="Normal 3 4 4 3 3 2" xfId="16213" xr:uid="{00000000-0005-0000-0000-00000E400000}"/>
    <cellStyle name="Normal 3 4 4 3 3 3" xfId="16214" xr:uid="{00000000-0005-0000-0000-00000F400000}"/>
    <cellStyle name="Normal 3 4 4 3 3 4" xfId="16215" xr:uid="{00000000-0005-0000-0000-000010400000}"/>
    <cellStyle name="Normal 3 4 4 3 4" xfId="16216" xr:uid="{00000000-0005-0000-0000-000011400000}"/>
    <cellStyle name="Normal 3 4 4 3 5" xfId="16217" xr:uid="{00000000-0005-0000-0000-000012400000}"/>
    <cellStyle name="Normal 3 4 4 3 6" xfId="16218" xr:uid="{00000000-0005-0000-0000-000013400000}"/>
    <cellStyle name="Normal 3 4 4 4" xfId="16219" xr:uid="{00000000-0005-0000-0000-000014400000}"/>
    <cellStyle name="Normal 3 4 4 4 2" xfId="16220" xr:uid="{00000000-0005-0000-0000-000015400000}"/>
    <cellStyle name="Normal 3 4 4 4 2 2" xfId="16221" xr:uid="{00000000-0005-0000-0000-000016400000}"/>
    <cellStyle name="Normal 3 4 4 4 2 3" xfId="16222" xr:uid="{00000000-0005-0000-0000-000017400000}"/>
    <cellStyle name="Normal 3 4 4 4 2 4" xfId="16223" xr:uid="{00000000-0005-0000-0000-000018400000}"/>
    <cellStyle name="Normal 3 4 4 4 3" xfId="16224" xr:uid="{00000000-0005-0000-0000-000019400000}"/>
    <cellStyle name="Normal 3 4 4 4 4" xfId="16225" xr:uid="{00000000-0005-0000-0000-00001A400000}"/>
    <cellStyle name="Normal 3 4 4 4 5" xfId="16226" xr:uid="{00000000-0005-0000-0000-00001B400000}"/>
    <cellStyle name="Normal 3 4 4 5" xfId="16227" xr:uid="{00000000-0005-0000-0000-00001C400000}"/>
    <cellStyle name="Normal 3 4 4 5 2" xfId="16228" xr:uid="{00000000-0005-0000-0000-00001D400000}"/>
    <cellStyle name="Normal 3 4 4 5 3" xfId="16229" xr:uid="{00000000-0005-0000-0000-00001E400000}"/>
    <cellStyle name="Normal 3 4 4 5 4" xfId="16230" xr:uid="{00000000-0005-0000-0000-00001F400000}"/>
    <cellStyle name="Normal 3 4 4 6" xfId="16231" xr:uid="{00000000-0005-0000-0000-000020400000}"/>
    <cellStyle name="Normal 3 4 4 6 2" xfId="16232" xr:uid="{00000000-0005-0000-0000-000021400000}"/>
    <cellStyle name="Normal 3 4 4 6 3" xfId="16233" xr:uid="{00000000-0005-0000-0000-000022400000}"/>
    <cellStyle name="Normal 3 4 4 6 4" xfId="16234" xr:uid="{00000000-0005-0000-0000-000023400000}"/>
    <cellStyle name="Normal 3 4 5" xfId="16235" xr:uid="{00000000-0005-0000-0000-000024400000}"/>
    <cellStyle name="Normal 3 4 5 2" xfId="16236" xr:uid="{00000000-0005-0000-0000-000025400000}"/>
    <cellStyle name="Normal 3 4 5 2 2" xfId="16237" xr:uid="{00000000-0005-0000-0000-000026400000}"/>
    <cellStyle name="Normal 3 4 5 2 2 2" xfId="16238" xr:uid="{00000000-0005-0000-0000-000027400000}"/>
    <cellStyle name="Normal 3 4 5 2 2 2 2" xfId="16239" xr:uid="{00000000-0005-0000-0000-000028400000}"/>
    <cellStyle name="Normal 3 4 5 2 2 2 2 2" xfId="16240" xr:uid="{00000000-0005-0000-0000-000029400000}"/>
    <cellStyle name="Normal 3 4 5 2 2 2 2 3" xfId="16241" xr:uid="{00000000-0005-0000-0000-00002A400000}"/>
    <cellStyle name="Normal 3 4 5 2 2 2 2 4" xfId="16242" xr:uid="{00000000-0005-0000-0000-00002B400000}"/>
    <cellStyle name="Normal 3 4 5 2 2 2 3" xfId="16243" xr:uid="{00000000-0005-0000-0000-00002C400000}"/>
    <cellStyle name="Normal 3 4 5 2 2 2 4" xfId="16244" xr:uid="{00000000-0005-0000-0000-00002D400000}"/>
    <cellStyle name="Normal 3 4 5 2 2 2 5" xfId="16245" xr:uid="{00000000-0005-0000-0000-00002E400000}"/>
    <cellStyle name="Normal 3 4 5 2 2 3" xfId="16246" xr:uid="{00000000-0005-0000-0000-00002F400000}"/>
    <cellStyle name="Normal 3 4 5 2 2 3 2" xfId="16247" xr:uid="{00000000-0005-0000-0000-000030400000}"/>
    <cellStyle name="Normal 3 4 5 2 2 3 3" xfId="16248" xr:uid="{00000000-0005-0000-0000-000031400000}"/>
    <cellStyle name="Normal 3 4 5 2 2 3 4" xfId="16249" xr:uid="{00000000-0005-0000-0000-000032400000}"/>
    <cellStyle name="Normal 3 4 5 2 2 4" xfId="16250" xr:uid="{00000000-0005-0000-0000-000033400000}"/>
    <cellStyle name="Normal 3 4 5 2 2 5" xfId="16251" xr:uid="{00000000-0005-0000-0000-000034400000}"/>
    <cellStyle name="Normal 3 4 5 2 2 6" xfId="16252" xr:uid="{00000000-0005-0000-0000-000035400000}"/>
    <cellStyle name="Normal 3 4 5 2 3" xfId="16253" xr:uid="{00000000-0005-0000-0000-000036400000}"/>
    <cellStyle name="Normal 3 4 5 2 3 2" xfId="16254" xr:uid="{00000000-0005-0000-0000-000037400000}"/>
    <cellStyle name="Normal 3 4 5 2 3 2 2" xfId="16255" xr:uid="{00000000-0005-0000-0000-000038400000}"/>
    <cellStyle name="Normal 3 4 5 2 3 2 2 2" xfId="16256" xr:uid="{00000000-0005-0000-0000-000039400000}"/>
    <cellStyle name="Normal 3 4 5 2 3 2 2 3" xfId="16257" xr:uid="{00000000-0005-0000-0000-00003A400000}"/>
    <cellStyle name="Normal 3 4 5 2 3 2 2 4" xfId="16258" xr:uid="{00000000-0005-0000-0000-00003B400000}"/>
    <cellStyle name="Normal 3 4 5 2 3 2 3" xfId="16259" xr:uid="{00000000-0005-0000-0000-00003C400000}"/>
    <cellStyle name="Normal 3 4 5 2 3 2 4" xfId="16260" xr:uid="{00000000-0005-0000-0000-00003D400000}"/>
    <cellStyle name="Normal 3 4 5 2 3 2 5" xfId="16261" xr:uid="{00000000-0005-0000-0000-00003E400000}"/>
    <cellStyle name="Normal 3 4 5 2 3 3" xfId="16262" xr:uid="{00000000-0005-0000-0000-00003F400000}"/>
    <cellStyle name="Normal 3 4 5 2 3 3 2" xfId="16263" xr:uid="{00000000-0005-0000-0000-000040400000}"/>
    <cellStyle name="Normal 3 4 5 2 3 3 3" xfId="16264" xr:uid="{00000000-0005-0000-0000-000041400000}"/>
    <cellStyle name="Normal 3 4 5 2 3 3 4" xfId="16265" xr:uid="{00000000-0005-0000-0000-000042400000}"/>
    <cellStyle name="Normal 3 4 5 2 3 4" xfId="16266" xr:uid="{00000000-0005-0000-0000-000043400000}"/>
    <cellStyle name="Normal 3 4 5 2 3 5" xfId="16267" xr:uid="{00000000-0005-0000-0000-000044400000}"/>
    <cellStyle name="Normal 3 4 5 2 3 6" xfId="16268" xr:uid="{00000000-0005-0000-0000-000045400000}"/>
    <cellStyle name="Normal 3 4 5 2 4" xfId="16269" xr:uid="{00000000-0005-0000-0000-000046400000}"/>
    <cellStyle name="Normal 3 4 5 2 4 2" xfId="16270" xr:uid="{00000000-0005-0000-0000-000047400000}"/>
    <cellStyle name="Normal 3 4 5 2 4 2 2" xfId="16271" xr:uid="{00000000-0005-0000-0000-000048400000}"/>
    <cellStyle name="Normal 3 4 5 2 4 2 3" xfId="16272" xr:uid="{00000000-0005-0000-0000-000049400000}"/>
    <cellStyle name="Normal 3 4 5 2 4 2 4" xfId="16273" xr:uid="{00000000-0005-0000-0000-00004A400000}"/>
    <cellStyle name="Normal 3 4 5 2 4 3" xfId="16274" xr:uid="{00000000-0005-0000-0000-00004B400000}"/>
    <cellStyle name="Normal 3 4 5 2 4 4" xfId="16275" xr:uid="{00000000-0005-0000-0000-00004C400000}"/>
    <cellStyle name="Normal 3 4 5 2 4 5" xfId="16276" xr:uid="{00000000-0005-0000-0000-00004D400000}"/>
    <cellStyle name="Normal 3 4 5 2 5" xfId="16277" xr:uid="{00000000-0005-0000-0000-00004E400000}"/>
    <cellStyle name="Normal 3 4 5 2 5 2" xfId="16278" xr:uid="{00000000-0005-0000-0000-00004F400000}"/>
    <cellStyle name="Normal 3 4 5 2 5 3" xfId="16279" xr:uid="{00000000-0005-0000-0000-000050400000}"/>
    <cellStyle name="Normal 3 4 5 2 5 4" xfId="16280" xr:uid="{00000000-0005-0000-0000-000051400000}"/>
    <cellStyle name="Normal 3 4 5 2 6" xfId="16281" xr:uid="{00000000-0005-0000-0000-000052400000}"/>
    <cellStyle name="Normal 3 4 5 2 7" xfId="16282" xr:uid="{00000000-0005-0000-0000-000053400000}"/>
    <cellStyle name="Normal 3 4 5 2 8" xfId="16283" xr:uid="{00000000-0005-0000-0000-000054400000}"/>
    <cellStyle name="Normal 3 4 5 3" xfId="16284" xr:uid="{00000000-0005-0000-0000-000055400000}"/>
    <cellStyle name="Normal 3 4 5 3 2" xfId="16285" xr:uid="{00000000-0005-0000-0000-000056400000}"/>
    <cellStyle name="Normal 3 4 5 3 2 2" xfId="16286" xr:uid="{00000000-0005-0000-0000-000057400000}"/>
    <cellStyle name="Normal 3 4 5 3 2 2 2" xfId="16287" xr:uid="{00000000-0005-0000-0000-000058400000}"/>
    <cellStyle name="Normal 3 4 5 3 2 2 3" xfId="16288" xr:uid="{00000000-0005-0000-0000-000059400000}"/>
    <cellStyle name="Normal 3 4 5 3 2 2 4" xfId="16289" xr:uid="{00000000-0005-0000-0000-00005A400000}"/>
    <cellStyle name="Normal 3 4 5 3 2 3" xfId="16290" xr:uid="{00000000-0005-0000-0000-00005B400000}"/>
    <cellStyle name="Normal 3 4 5 3 2 3 2" xfId="16291" xr:uid="{00000000-0005-0000-0000-00005C400000}"/>
    <cellStyle name="Normal 3 4 5 3 2 3 3" xfId="16292" xr:uid="{00000000-0005-0000-0000-00005D400000}"/>
    <cellStyle name="Normal 3 4 5 3 2 3 4" xfId="16293" xr:uid="{00000000-0005-0000-0000-00005E400000}"/>
    <cellStyle name="Normal 3 4 5 3 2 4" xfId="16294" xr:uid="{00000000-0005-0000-0000-00005F400000}"/>
    <cellStyle name="Normal 3 4 5 3 2 5" xfId="16295" xr:uid="{00000000-0005-0000-0000-000060400000}"/>
    <cellStyle name="Normal 3 4 5 3 2 6" xfId="16296" xr:uid="{00000000-0005-0000-0000-000061400000}"/>
    <cellStyle name="Normal 3 4 5 3 3" xfId="16297" xr:uid="{00000000-0005-0000-0000-000062400000}"/>
    <cellStyle name="Normal 3 4 5 3 3 2" xfId="16298" xr:uid="{00000000-0005-0000-0000-000063400000}"/>
    <cellStyle name="Normal 3 4 5 3 3 3" xfId="16299" xr:uid="{00000000-0005-0000-0000-000064400000}"/>
    <cellStyle name="Normal 3 4 5 3 3 4" xfId="16300" xr:uid="{00000000-0005-0000-0000-000065400000}"/>
    <cellStyle name="Normal 3 4 5 3 4" xfId="16301" xr:uid="{00000000-0005-0000-0000-000066400000}"/>
    <cellStyle name="Normal 3 4 5 3 4 2" xfId="16302" xr:uid="{00000000-0005-0000-0000-000067400000}"/>
    <cellStyle name="Normal 3 4 5 3 4 3" xfId="16303" xr:uid="{00000000-0005-0000-0000-000068400000}"/>
    <cellStyle name="Normal 3 4 5 3 4 4" xfId="16304" xr:uid="{00000000-0005-0000-0000-000069400000}"/>
    <cellStyle name="Normal 3 4 5 3 5" xfId="16305" xr:uid="{00000000-0005-0000-0000-00006A400000}"/>
    <cellStyle name="Normal 3 4 5 3 6" xfId="16306" xr:uid="{00000000-0005-0000-0000-00006B400000}"/>
    <cellStyle name="Normal 3 4 5 3 7" xfId="16307" xr:uid="{00000000-0005-0000-0000-00006C400000}"/>
    <cellStyle name="Normal 3 4 5 4" xfId="16308" xr:uid="{00000000-0005-0000-0000-00006D400000}"/>
    <cellStyle name="Normal 3 4 5 4 2" xfId="16309" xr:uid="{00000000-0005-0000-0000-00006E400000}"/>
    <cellStyle name="Normal 3 4 5 4 2 2" xfId="16310" xr:uid="{00000000-0005-0000-0000-00006F400000}"/>
    <cellStyle name="Normal 3 4 5 4 2 2 2" xfId="16311" xr:uid="{00000000-0005-0000-0000-000070400000}"/>
    <cellStyle name="Normal 3 4 5 4 2 2 3" xfId="16312" xr:uid="{00000000-0005-0000-0000-000071400000}"/>
    <cellStyle name="Normal 3 4 5 4 2 2 4" xfId="16313" xr:uid="{00000000-0005-0000-0000-000072400000}"/>
    <cellStyle name="Normal 3 4 5 4 2 3" xfId="16314" xr:uid="{00000000-0005-0000-0000-000073400000}"/>
    <cellStyle name="Normal 3 4 5 4 2 4" xfId="16315" xr:uid="{00000000-0005-0000-0000-000074400000}"/>
    <cellStyle name="Normal 3 4 5 4 2 5" xfId="16316" xr:uid="{00000000-0005-0000-0000-000075400000}"/>
    <cellStyle name="Normal 3 4 5 4 3" xfId="16317" xr:uid="{00000000-0005-0000-0000-000076400000}"/>
    <cellStyle name="Normal 3 4 5 4 3 2" xfId="16318" xr:uid="{00000000-0005-0000-0000-000077400000}"/>
    <cellStyle name="Normal 3 4 5 4 3 3" xfId="16319" xr:uid="{00000000-0005-0000-0000-000078400000}"/>
    <cellStyle name="Normal 3 4 5 4 3 4" xfId="16320" xr:uid="{00000000-0005-0000-0000-000079400000}"/>
    <cellStyle name="Normal 3 4 5 4 4" xfId="16321" xr:uid="{00000000-0005-0000-0000-00007A400000}"/>
    <cellStyle name="Normal 3 4 5 4 5" xfId="16322" xr:uid="{00000000-0005-0000-0000-00007B400000}"/>
    <cellStyle name="Normal 3 4 5 4 6" xfId="16323" xr:uid="{00000000-0005-0000-0000-00007C400000}"/>
    <cellStyle name="Normal 3 4 5 5" xfId="16324" xr:uid="{00000000-0005-0000-0000-00007D400000}"/>
    <cellStyle name="Normal 3 4 5 5 2" xfId="16325" xr:uid="{00000000-0005-0000-0000-00007E400000}"/>
    <cellStyle name="Normal 3 4 5 5 2 2" xfId="16326" xr:uid="{00000000-0005-0000-0000-00007F400000}"/>
    <cellStyle name="Normal 3 4 5 5 2 3" xfId="16327" xr:uid="{00000000-0005-0000-0000-000080400000}"/>
    <cellStyle name="Normal 3 4 5 5 2 4" xfId="16328" xr:uid="{00000000-0005-0000-0000-000081400000}"/>
    <cellStyle name="Normal 3 4 5 6" xfId="16329" xr:uid="{00000000-0005-0000-0000-000082400000}"/>
    <cellStyle name="Normal 3 4 5 6 2" xfId="16330" xr:uid="{00000000-0005-0000-0000-000083400000}"/>
    <cellStyle name="Normal 3 4 5 6 2 2" xfId="16331" xr:uid="{00000000-0005-0000-0000-000084400000}"/>
    <cellStyle name="Normal 3 4 5 6 2 3" xfId="16332" xr:uid="{00000000-0005-0000-0000-000085400000}"/>
    <cellStyle name="Normal 3 4 5 6 2 4" xfId="16333" xr:uid="{00000000-0005-0000-0000-000086400000}"/>
    <cellStyle name="Normal 3 4 5 6 3" xfId="16334" xr:uid="{00000000-0005-0000-0000-000087400000}"/>
    <cellStyle name="Normal 3 4 5 6 4" xfId="16335" xr:uid="{00000000-0005-0000-0000-000088400000}"/>
    <cellStyle name="Normal 3 4 5 6 5" xfId="16336" xr:uid="{00000000-0005-0000-0000-000089400000}"/>
    <cellStyle name="Normal 3 4 5 7" xfId="16337" xr:uid="{00000000-0005-0000-0000-00008A400000}"/>
    <cellStyle name="Normal 3 4 5 8" xfId="16338" xr:uid="{00000000-0005-0000-0000-00008B400000}"/>
    <cellStyle name="Normal 3 4 5 9" xfId="16339" xr:uid="{00000000-0005-0000-0000-00008C400000}"/>
    <cellStyle name="Normal 3 4 6" xfId="16340" xr:uid="{00000000-0005-0000-0000-00008D400000}"/>
    <cellStyle name="Normal 3 4 6 2" xfId="16341" xr:uid="{00000000-0005-0000-0000-00008E400000}"/>
    <cellStyle name="Normal 3 4 6 2 2" xfId="16342" xr:uid="{00000000-0005-0000-0000-00008F400000}"/>
    <cellStyle name="Normal 3 4 6 2 2 2" xfId="16343" xr:uid="{00000000-0005-0000-0000-000090400000}"/>
    <cellStyle name="Normal 3 4 6 2 2 2 2" xfId="16344" xr:uid="{00000000-0005-0000-0000-000091400000}"/>
    <cellStyle name="Normal 3 4 6 2 2 2 3" xfId="16345" xr:uid="{00000000-0005-0000-0000-000092400000}"/>
    <cellStyle name="Normal 3 4 6 2 2 2 4" xfId="16346" xr:uid="{00000000-0005-0000-0000-000093400000}"/>
    <cellStyle name="Normal 3 4 6 2 2 3" xfId="16347" xr:uid="{00000000-0005-0000-0000-000094400000}"/>
    <cellStyle name="Normal 3 4 6 2 2 4" xfId="16348" xr:uid="{00000000-0005-0000-0000-000095400000}"/>
    <cellStyle name="Normal 3 4 6 2 2 5" xfId="16349" xr:uid="{00000000-0005-0000-0000-000096400000}"/>
    <cellStyle name="Normal 3 4 6 2 3" xfId="16350" xr:uid="{00000000-0005-0000-0000-000097400000}"/>
    <cellStyle name="Normal 3 4 6 2 3 2" xfId="16351" xr:uid="{00000000-0005-0000-0000-000098400000}"/>
    <cellStyle name="Normal 3 4 6 2 3 3" xfId="16352" xr:uid="{00000000-0005-0000-0000-000099400000}"/>
    <cellStyle name="Normal 3 4 6 2 3 4" xfId="16353" xr:uid="{00000000-0005-0000-0000-00009A400000}"/>
    <cellStyle name="Normal 3 4 6 2 4" xfId="16354" xr:uid="{00000000-0005-0000-0000-00009B400000}"/>
    <cellStyle name="Normal 3 4 6 2 5" xfId="16355" xr:uid="{00000000-0005-0000-0000-00009C400000}"/>
    <cellStyle name="Normal 3 4 6 2 6" xfId="16356" xr:uid="{00000000-0005-0000-0000-00009D400000}"/>
    <cellStyle name="Normal 3 4 6 3" xfId="16357" xr:uid="{00000000-0005-0000-0000-00009E400000}"/>
    <cellStyle name="Normal 3 4 6 3 2" xfId="16358" xr:uid="{00000000-0005-0000-0000-00009F400000}"/>
    <cellStyle name="Normal 3 4 6 3 2 2" xfId="16359" xr:uid="{00000000-0005-0000-0000-0000A0400000}"/>
    <cellStyle name="Normal 3 4 6 3 2 2 2" xfId="16360" xr:uid="{00000000-0005-0000-0000-0000A1400000}"/>
    <cellStyle name="Normal 3 4 6 3 2 2 3" xfId="16361" xr:uid="{00000000-0005-0000-0000-0000A2400000}"/>
    <cellStyle name="Normal 3 4 6 3 2 2 4" xfId="16362" xr:uid="{00000000-0005-0000-0000-0000A3400000}"/>
    <cellStyle name="Normal 3 4 6 3 2 3" xfId="16363" xr:uid="{00000000-0005-0000-0000-0000A4400000}"/>
    <cellStyle name="Normal 3 4 6 3 2 4" xfId="16364" xr:uid="{00000000-0005-0000-0000-0000A5400000}"/>
    <cellStyle name="Normal 3 4 6 3 2 5" xfId="16365" xr:uid="{00000000-0005-0000-0000-0000A6400000}"/>
    <cellStyle name="Normal 3 4 6 3 3" xfId="16366" xr:uid="{00000000-0005-0000-0000-0000A7400000}"/>
    <cellStyle name="Normal 3 4 6 3 3 2" xfId="16367" xr:uid="{00000000-0005-0000-0000-0000A8400000}"/>
    <cellStyle name="Normal 3 4 6 3 3 3" xfId="16368" xr:uid="{00000000-0005-0000-0000-0000A9400000}"/>
    <cellStyle name="Normal 3 4 6 3 3 4" xfId="16369" xr:uid="{00000000-0005-0000-0000-0000AA400000}"/>
    <cellStyle name="Normal 3 4 6 3 4" xfId="16370" xr:uid="{00000000-0005-0000-0000-0000AB400000}"/>
    <cellStyle name="Normal 3 4 6 3 5" xfId="16371" xr:uid="{00000000-0005-0000-0000-0000AC400000}"/>
    <cellStyle name="Normal 3 4 6 3 6" xfId="16372" xr:uid="{00000000-0005-0000-0000-0000AD400000}"/>
    <cellStyle name="Normal 3 4 6 4" xfId="16373" xr:uid="{00000000-0005-0000-0000-0000AE400000}"/>
    <cellStyle name="Normal 3 4 6 4 2" xfId="16374" xr:uid="{00000000-0005-0000-0000-0000AF400000}"/>
    <cellStyle name="Normal 3 4 6 4 2 2" xfId="16375" xr:uid="{00000000-0005-0000-0000-0000B0400000}"/>
    <cellStyle name="Normal 3 4 6 4 2 3" xfId="16376" xr:uid="{00000000-0005-0000-0000-0000B1400000}"/>
    <cellStyle name="Normal 3 4 6 4 2 4" xfId="16377" xr:uid="{00000000-0005-0000-0000-0000B2400000}"/>
    <cellStyle name="Normal 3 4 6 5" xfId="16378" xr:uid="{00000000-0005-0000-0000-0000B3400000}"/>
    <cellStyle name="Normal 3 4 6 5 2" xfId="16379" xr:uid="{00000000-0005-0000-0000-0000B4400000}"/>
    <cellStyle name="Normal 3 4 6 5 2 2" xfId="16380" xr:uid="{00000000-0005-0000-0000-0000B5400000}"/>
    <cellStyle name="Normal 3 4 6 5 2 3" xfId="16381" xr:uid="{00000000-0005-0000-0000-0000B6400000}"/>
    <cellStyle name="Normal 3 4 6 5 2 4" xfId="16382" xr:uid="{00000000-0005-0000-0000-0000B7400000}"/>
    <cellStyle name="Normal 3 4 6 5 3" xfId="16383" xr:uid="{00000000-0005-0000-0000-0000B8400000}"/>
    <cellStyle name="Normal 3 4 6 5 4" xfId="16384" xr:uid="{00000000-0005-0000-0000-0000B9400000}"/>
    <cellStyle name="Normal 3 4 6 5 5" xfId="16385" xr:uid="{00000000-0005-0000-0000-0000BA400000}"/>
    <cellStyle name="Normal 3 4 6 6" xfId="16386" xr:uid="{00000000-0005-0000-0000-0000BB400000}"/>
    <cellStyle name="Normal 3 4 6 7" xfId="16387" xr:uid="{00000000-0005-0000-0000-0000BC400000}"/>
    <cellStyle name="Normal 3 4 6 8" xfId="16388" xr:uid="{00000000-0005-0000-0000-0000BD400000}"/>
    <cellStyle name="Normal 3 4 7" xfId="16389" xr:uid="{00000000-0005-0000-0000-0000BE400000}"/>
    <cellStyle name="Normal 3 4 7 2" xfId="16390" xr:uid="{00000000-0005-0000-0000-0000BF400000}"/>
    <cellStyle name="Normal 3 4 7 2 2" xfId="16391" xr:uid="{00000000-0005-0000-0000-0000C0400000}"/>
    <cellStyle name="Normal 3 4 7 2 2 2" xfId="16392" xr:uid="{00000000-0005-0000-0000-0000C1400000}"/>
    <cellStyle name="Normal 3 4 7 2 2 2 2" xfId="16393" xr:uid="{00000000-0005-0000-0000-0000C2400000}"/>
    <cellStyle name="Normal 3 4 7 2 2 2 3" xfId="16394" xr:uid="{00000000-0005-0000-0000-0000C3400000}"/>
    <cellStyle name="Normal 3 4 7 2 2 2 4" xfId="16395" xr:uid="{00000000-0005-0000-0000-0000C4400000}"/>
    <cellStyle name="Normal 3 4 7 2 2 3" xfId="16396" xr:uid="{00000000-0005-0000-0000-0000C5400000}"/>
    <cellStyle name="Normal 3 4 7 2 2 4" xfId="16397" xr:uid="{00000000-0005-0000-0000-0000C6400000}"/>
    <cellStyle name="Normal 3 4 7 2 2 5" xfId="16398" xr:uid="{00000000-0005-0000-0000-0000C7400000}"/>
    <cellStyle name="Normal 3 4 7 2 3" xfId="16399" xr:uid="{00000000-0005-0000-0000-0000C8400000}"/>
    <cellStyle name="Normal 3 4 7 2 3 2" xfId="16400" xr:uid="{00000000-0005-0000-0000-0000C9400000}"/>
    <cellStyle name="Normal 3 4 7 2 3 3" xfId="16401" xr:uid="{00000000-0005-0000-0000-0000CA400000}"/>
    <cellStyle name="Normal 3 4 7 2 3 4" xfId="16402" xr:uid="{00000000-0005-0000-0000-0000CB400000}"/>
    <cellStyle name="Normal 3 4 7 2 4" xfId="16403" xr:uid="{00000000-0005-0000-0000-0000CC400000}"/>
    <cellStyle name="Normal 3 4 7 2 5" xfId="16404" xr:uid="{00000000-0005-0000-0000-0000CD400000}"/>
    <cellStyle name="Normal 3 4 7 2 6" xfId="16405" xr:uid="{00000000-0005-0000-0000-0000CE400000}"/>
    <cellStyle name="Normal 3 4 7 3" xfId="16406" xr:uid="{00000000-0005-0000-0000-0000CF400000}"/>
    <cellStyle name="Normal 3 4 7 3 2" xfId="16407" xr:uid="{00000000-0005-0000-0000-0000D0400000}"/>
    <cellStyle name="Normal 3 4 7 3 2 2" xfId="16408" xr:uid="{00000000-0005-0000-0000-0000D1400000}"/>
    <cellStyle name="Normal 3 4 7 3 2 2 2" xfId="16409" xr:uid="{00000000-0005-0000-0000-0000D2400000}"/>
    <cellStyle name="Normal 3 4 7 3 2 2 3" xfId="16410" xr:uid="{00000000-0005-0000-0000-0000D3400000}"/>
    <cellStyle name="Normal 3 4 7 3 2 2 4" xfId="16411" xr:uid="{00000000-0005-0000-0000-0000D4400000}"/>
    <cellStyle name="Normal 3 4 7 3 2 3" xfId="16412" xr:uid="{00000000-0005-0000-0000-0000D5400000}"/>
    <cellStyle name="Normal 3 4 7 3 2 4" xfId="16413" xr:uid="{00000000-0005-0000-0000-0000D6400000}"/>
    <cellStyle name="Normal 3 4 7 3 2 5" xfId="16414" xr:uid="{00000000-0005-0000-0000-0000D7400000}"/>
    <cellStyle name="Normal 3 4 7 3 3" xfId="16415" xr:uid="{00000000-0005-0000-0000-0000D8400000}"/>
    <cellStyle name="Normal 3 4 7 3 3 2" xfId="16416" xr:uid="{00000000-0005-0000-0000-0000D9400000}"/>
    <cellStyle name="Normal 3 4 7 3 3 3" xfId="16417" xr:uid="{00000000-0005-0000-0000-0000DA400000}"/>
    <cellStyle name="Normal 3 4 7 3 3 4" xfId="16418" xr:uid="{00000000-0005-0000-0000-0000DB400000}"/>
    <cellStyle name="Normal 3 4 7 3 4" xfId="16419" xr:uid="{00000000-0005-0000-0000-0000DC400000}"/>
    <cellStyle name="Normal 3 4 7 3 5" xfId="16420" xr:uid="{00000000-0005-0000-0000-0000DD400000}"/>
    <cellStyle name="Normal 3 4 7 3 6" xfId="16421" xr:uid="{00000000-0005-0000-0000-0000DE400000}"/>
    <cellStyle name="Normal 3 4 7 4" xfId="16422" xr:uid="{00000000-0005-0000-0000-0000DF400000}"/>
    <cellStyle name="Normal 3 4 7 4 2" xfId="16423" xr:uid="{00000000-0005-0000-0000-0000E0400000}"/>
    <cellStyle name="Normal 3 4 7 4 2 2" xfId="16424" xr:uid="{00000000-0005-0000-0000-0000E1400000}"/>
    <cellStyle name="Normal 3 4 7 4 2 3" xfId="16425" xr:uid="{00000000-0005-0000-0000-0000E2400000}"/>
    <cellStyle name="Normal 3 4 7 4 2 4" xfId="16426" xr:uid="{00000000-0005-0000-0000-0000E3400000}"/>
    <cellStyle name="Normal 3 4 7 5" xfId="16427" xr:uid="{00000000-0005-0000-0000-0000E4400000}"/>
    <cellStyle name="Normal 3 4 7 5 2" xfId="16428" xr:uid="{00000000-0005-0000-0000-0000E5400000}"/>
    <cellStyle name="Normal 3 4 7 5 2 2" xfId="16429" xr:uid="{00000000-0005-0000-0000-0000E6400000}"/>
    <cellStyle name="Normal 3 4 7 5 2 3" xfId="16430" xr:uid="{00000000-0005-0000-0000-0000E7400000}"/>
    <cellStyle name="Normal 3 4 7 5 2 4" xfId="16431" xr:uid="{00000000-0005-0000-0000-0000E8400000}"/>
    <cellStyle name="Normal 3 4 7 5 3" xfId="16432" xr:uid="{00000000-0005-0000-0000-0000E9400000}"/>
    <cellStyle name="Normal 3 4 7 5 4" xfId="16433" xr:uid="{00000000-0005-0000-0000-0000EA400000}"/>
    <cellStyle name="Normal 3 4 7 5 5" xfId="16434" xr:uid="{00000000-0005-0000-0000-0000EB400000}"/>
    <cellStyle name="Normal 3 4 7 6" xfId="16435" xr:uid="{00000000-0005-0000-0000-0000EC400000}"/>
    <cellStyle name="Normal 3 4 7 7" xfId="16436" xr:uid="{00000000-0005-0000-0000-0000ED400000}"/>
    <cellStyle name="Normal 3 4 7 8" xfId="16437" xr:uid="{00000000-0005-0000-0000-0000EE400000}"/>
    <cellStyle name="Normal 3 4 8" xfId="16438" xr:uid="{00000000-0005-0000-0000-0000EF400000}"/>
    <cellStyle name="Normal 3 4 8 2" xfId="16439" xr:uid="{00000000-0005-0000-0000-0000F0400000}"/>
    <cellStyle name="Normal 3 4 8 2 2" xfId="16440" xr:uid="{00000000-0005-0000-0000-0000F1400000}"/>
    <cellStyle name="Normal 3 4 8 2 2 2" xfId="16441" xr:uid="{00000000-0005-0000-0000-0000F2400000}"/>
    <cellStyle name="Normal 3 4 8 2 2 3" xfId="16442" xr:uid="{00000000-0005-0000-0000-0000F3400000}"/>
    <cellStyle name="Normal 3 4 8 2 2 4" xfId="16443" xr:uid="{00000000-0005-0000-0000-0000F4400000}"/>
    <cellStyle name="Normal 3 4 8 3" xfId="16444" xr:uid="{00000000-0005-0000-0000-0000F5400000}"/>
    <cellStyle name="Normal 3 4 8 3 2" xfId="16445" xr:uid="{00000000-0005-0000-0000-0000F6400000}"/>
    <cellStyle name="Normal 3 4 8 3 2 2" xfId="16446" xr:uid="{00000000-0005-0000-0000-0000F7400000}"/>
    <cellStyle name="Normal 3 4 8 3 2 3" xfId="16447" xr:uid="{00000000-0005-0000-0000-0000F8400000}"/>
    <cellStyle name="Normal 3 4 8 3 2 4" xfId="16448" xr:uid="{00000000-0005-0000-0000-0000F9400000}"/>
    <cellStyle name="Normal 3 4 8 3 3" xfId="16449" xr:uid="{00000000-0005-0000-0000-0000FA400000}"/>
    <cellStyle name="Normal 3 4 8 3 4" xfId="16450" xr:uid="{00000000-0005-0000-0000-0000FB400000}"/>
    <cellStyle name="Normal 3 4 8 3 5" xfId="16451" xr:uid="{00000000-0005-0000-0000-0000FC400000}"/>
    <cellStyle name="Normal 3 4 8 4" xfId="16452" xr:uid="{00000000-0005-0000-0000-0000FD400000}"/>
    <cellStyle name="Normal 3 4 8 5" xfId="16453" xr:uid="{00000000-0005-0000-0000-0000FE400000}"/>
    <cellStyle name="Normal 3 4 8 6" xfId="16454" xr:uid="{00000000-0005-0000-0000-0000FF400000}"/>
    <cellStyle name="Normal 3 4 9" xfId="16455" xr:uid="{00000000-0005-0000-0000-000000410000}"/>
    <cellStyle name="Normal 3 4 9 2" xfId="16456" xr:uid="{00000000-0005-0000-0000-000001410000}"/>
    <cellStyle name="Normal 3 4 9 2 2" xfId="16457" xr:uid="{00000000-0005-0000-0000-000002410000}"/>
    <cellStyle name="Normal 3 4 9 2 2 2" xfId="16458" xr:uid="{00000000-0005-0000-0000-000003410000}"/>
    <cellStyle name="Normal 3 4 9 2 2 3" xfId="16459" xr:uid="{00000000-0005-0000-0000-000004410000}"/>
    <cellStyle name="Normal 3 4 9 2 2 4" xfId="16460" xr:uid="{00000000-0005-0000-0000-000005410000}"/>
    <cellStyle name="Normal 3 4 9 3" xfId="16461" xr:uid="{00000000-0005-0000-0000-000006410000}"/>
    <cellStyle name="Normal 3 4 9 3 2" xfId="16462" xr:uid="{00000000-0005-0000-0000-000007410000}"/>
    <cellStyle name="Normal 3 4 9 3 2 2" xfId="16463" xr:uid="{00000000-0005-0000-0000-000008410000}"/>
    <cellStyle name="Normal 3 4 9 3 2 3" xfId="16464" xr:uid="{00000000-0005-0000-0000-000009410000}"/>
    <cellStyle name="Normal 3 4 9 3 2 4" xfId="16465" xr:uid="{00000000-0005-0000-0000-00000A410000}"/>
    <cellStyle name="Normal 3 4 9 3 3" xfId="16466" xr:uid="{00000000-0005-0000-0000-00000B410000}"/>
    <cellStyle name="Normal 3 4 9 3 4" xfId="16467" xr:uid="{00000000-0005-0000-0000-00000C410000}"/>
    <cellStyle name="Normal 3 4 9 3 5" xfId="16468" xr:uid="{00000000-0005-0000-0000-00000D410000}"/>
    <cellStyle name="Normal 3 4 9 4" xfId="16469" xr:uid="{00000000-0005-0000-0000-00000E410000}"/>
    <cellStyle name="Normal 3 4 9 5" xfId="16470" xr:uid="{00000000-0005-0000-0000-00000F410000}"/>
    <cellStyle name="Normal 3 4 9 6" xfId="16471" xr:uid="{00000000-0005-0000-0000-000010410000}"/>
    <cellStyle name="Normal 3 4 9 7" xfId="16472" xr:uid="{00000000-0005-0000-0000-000011410000}"/>
    <cellStyle name="Normal 3 40" xfId="16473" xr:uid="{00000000-0005-0000-0000-000012410000}"/>
    <cellStyle name="Normal 3 40 2" xfId="16474" xr:uid="{00000000-0005-0000-0000-000013410000}"/>
    <cellStyle name="Normal 3 41" xfId="16475" xr:uid="{00000000-0005-0000-0000-000014410000}"/>
    <cellStyle name="Normal 3 41 2" xfId="16476" xr:uid="{00000000-0005-0000-0000-000015410000}"/>
    <cellStyle name="Normal 3 42" xfId="16477" xr:uid="{00000000-0005-0000-0000-000016410000}"/>
    <cellStyle name="Normal 3 42 2" xfId="16478" xr:uid="{00000000-0005-0000-0000-000017410000}"/>
    <cellStyle name="Normal 3 43" xfId="16479" xr:uid="{00000000-0005-0000-0000-000018410000}"/>
    <cellStyle name="Normal 3 43 2" xfId="16480" xr:uid="{00000000-0005-0000-0000-000019410000}"/>
    <cellStyle name="Normal 3 44" xfId="16481" xr:uid="{00000000-0005-0000-0000-00001A410000}"/>
    <cellStyle name="Normal 3 44 2" xfId="16482" xr:uid="{00000000-0005-0000-0000-00001B410000}"/>
    <cellStyle name="Normal 3 45" xfId="16483" xr:uid="{00000000-0005-0000-0000-00001C410000}"/>
    <cellStyle name="Normal 3 45 2" xfId="16484" xr:uid="{00000000-0005-0000-0000-00001D410000}"/>
    <cellStyle name="Normal 3 46" xfId="16485" xr:uid="{00000000-0005-0000-0000-00001E410000}"/>
    <cellStyle name="Normal 3 46 2" xfId="16486" xr:uid="{00000000-0005-0000-0000-00001F410000}"/>
    <cellStyle name="Normal 3 47" xfId="16487" xr:uid="{00000000-0005-0000-0000-000020410000}"/>
    <cellStyle name="Normal 3 47 2" xfId="16488" xr:uid="{00000000-0005-0000-0000-000021410000}"/>
    <cellStyle name="Normal 3 5" xfId="16489" xr:uid="{00000000-0005-0000-0000-000022410000}"/>
    <cellStyle name="Normal 3 5 10" xfId="16490" xr:uid="{00000000-0005-0000-0000-000023410000}"/>
    <cellStyle name="Normal 3 5 10 2" xfId="16491" xr:uid="{00000000-0005-0000-0000-000024410000}"/>
    <cellStyle name="Normal 3 5 11" xfId="16492" xr:uid="{00000000-0005-0000-0000-000025410000}"/>
    <cellStyle name="Normal 3 5 11 2" xfId="16493" xr:uid="{00000000-0005-0000-0000-000026410000}"/>
    <cellStyle name="Normal 3 5 12" xfId="16494" xr:uid="{00000000-0005-0000-0000-000027410000}"/>
    <cellStyle name="Normal 3 5 12 2" xfId="16495" xr:uid="{00000000-0005-0000-0000-000028410000}"/>
    <cellStyle name="Normal 3 5 13" xfId="16496" xr:uid="{00000000-0005-0000-0000-000029410000}"/>
    <cellStyle name="Normal 3 5 13 2" xfId="16497" xr:uid="{00000000-0005-0000-0000-00002A410000}"/>
    <cellStyle name="Normal 3 5 14" xfId="16498" xr:uid="{00000000-0005-0000-0000-00002B410000}"/>
    <cellStyle name="Normal 3 5 14 2" xfId="16499" xr:uid="{00000000-0005-0000-0000-00002C410000}"/>
    <cellStyle name="Normal 3 5 14 3" xfId="16500" xr:uid="{00000000-0005-0000-0000-00002D410000}"/>
    <cellStyle name="Normal 3 5 14 3 2" xfId="16501" xr:uid="{00000000-0005-0000-0000-00002E410000}"/>
    <cellStyle name="Normal 3 5 14 3 3" xfId="16502" xr:uid="{00000000-0005-0000-0000-00002F410000}"/>
    <cellStyle name="Normal 3 5 14 3 4" xfId="16503" xr:uid="{00000000-0005-0000-0000-000030410000}"/>
    <cellStyle name="Normal 3 5 14 4" xfId="16504" xr:uid="{00000000-0005-0000-0000-000031410000}"/>
    <cellStyle name="Normal 3 5 14 5" xfId="16505" xr:uid="{00000000-0005-0000-0000-000032410000}"/>
    <cellStyle name="Normal 3 5 14 6" xfId="16506" xr:uid="{00000000-0005-0000-0000-000033410000}"/>
    <cellStyle name="Normal 3 5 15" xfId="16507" xr:uid="{00000000-0005-0000-0000-000034410000}"/>
    <cellStyle name="Normal 3 5 16" xfId="16508" xr:uid="{00000000-0005-0000-0000-000035410000}"/>
    <cellStyle name="Normal 3 5 17" xfId="16509" xr:uid="{00000000-0005-0000-0000-000036410000}"/>
    <cellStyle name="Normal 3 5 18" xfId="16510" xr:uid="{00000000-0005-0000-0000-000037410000}"/>
    <cellStyle name="Normal 3 5 19" xfId="16511" xr:uid="{00000000-0005-0000-0000-000038410000}"/>
    <cellStyle name="Normal 3 5 2" xfId="16512" xr:uid="{00000000-0005-0000-0000-000039410000}"/>
    <cellStyle name="Normal 3 5 2 2" xfId="16513" xr:uid="{00000000-0005-0000-0000-00003A410000}"/>
    <cellStyle name="Normal 3 5 2 2 2" xfId="16514" xr:uid="{00000000-0005-0000-0000-00003B410000}"/>
    <cellStyle name="Normal 3 5 2 2 2 2" xfId="16515" xr:uid="{00000000-0005-0000-0000-00003C410000}"/>
    <cellStyle name="Normal 3 5 2 2 2 2 2" xfId="16516" xr:uid="{00000000-0005-0000-0000-00003D410000}"/>
    <cellStyle name="Normal 3 5 2 2 2 2 3" xfId="16517" xr:uid="{00000000-0005-0000-0000-00003E410000}"/>
    <cellStyle name="Normal 3 5 2 2 2 2 4" xfId="16518" xr:uid="{00000000-0005-0000-0000-00003F410000}"/>
    <cellStyle name="Normal 3 5 2 2 2 3" xfId="16519" xr:uid="{00000000-0005-0000-0000-000040410000}"/>
    <cellStyle name="Normal 3 5 2 2 2 4" xfId="16520" xr:uid="{00000000-0005-0000-0000-000041410000}"/>
    <cellStyle name="Normal 3 5 2 2 2 5" xfId="16521" xr:uid="{00000000-0005-0000-0000-000042410000}"/>
    <cellStyle name="Normal 3 5 2 2 3" xfId="16522" xr:uid="{00000000-0005-0000-0000-000043410000}"/>
    <cellStyle name="Normal 3 5 2 2 4" xfId="16523" xr:uid="{00000000-0005-0000-0000-000044410000}"/>
    <cellStyle name="Normal 3 5 2 2 4 2" xfId="16524" xr:uid="{00000000-0005-0000-0000-000045410000}"/>
    <cellStyle name="Normal 3 5 2 2 4 3" xfId="16525" xr:uid="{00000000-0005-0000-0000-000046410000}"/>
    <cellStyle name="Normal 3 5 2 2 4 4" xfId="16526" xr:uid="{00000000-0005-0000-0000-000047410000}"/>
    <cellStyle name="Normal 3 5 2 2 5" xfId="16527" xr:uid="{00000000-0005-0000-0000-000048410000}"/>
    <cellStyle name="Normal 3 5 2 2 6" xfId="16528" xr:uid="{00000000-0005-0000-0000-000049410000}"/>
    <cellStyle name="Normal 3 5 2 2 7" xfId="16529" xr:uid="{00000000-0005-0000-0000-00004A410000}"/>
    <cellStyle name="Normal 3 5 2 3" xfId="16530" xr:uid="{00000000-0005-0000-0000-00004B410000}"/>
    <cellStyle name="Normal 3 5 2 3 2" xfId="16531" xr:uid="{00000000-0005-0000-0000-00004C410000}"/>
    <cellStyle name="Normal 3 5 2 3 2 2" xfId="16532" xr:uid="{00000000-0005-0000-0000-00004D410000}"/>
    <cellStyle name="Normal 3 5 2 3 2 2 2" xfId="16533" xr:uid="{00000000-0005-0000-0000-00004E410000}"/>
    <cellStyle name="Normal 3 5 2 3 2 2 3" xfId="16534" xr:uid="{00000000-0005-0000-0000-00004F410000}"/>
    <cellStyle name="Normal 3 5 2 3 2 2 4" xfId="16535" xr:uid="{00000000-0005-0000-0000-000050410000}"/>
    <cellStyle name="Normal 3 5 2 3 2 3" xfId="16536" xr:uid="{00000000-0005-0000-0000-000051410000}"/>
    <cellStyle name="Normal 3 5 2 3 2 4" xfId="16537" xr:uid="{00000000-0005-0000-0000-000052410000}"/>
    <cellStyle name="Normal 3 5 2 3 2 5" xfId="16538" xr:uid="{00000000-0005-0000-0000-000053410000}"/>
    <cellStyle name="Normal 3 5 2 3 3" xfId="16539" xr:uid="{00000000-0005-0000-0000-000054410000}"/>
    <cellStyle name="Normal 3 5 2 3 3 2" xfId="16540" xr:uid="{00000000-0005-0000-0000-000055410000}"/>
    <cellStyle name="Normal 3 5 2 3 3 3" xfId="16541" xr:uid="{00000000-0005-0000-0000-000056410000}"/>
    <cellStyle name="Normal 3 5 2 3 3 4" xfId="16542" xr:uid="{00000000-0005-0000-0000-000057410000}"/>
    <cellStyle name="Normal 3 5 2 3 4" xfId="16543" xr:uid="{00000000-0005-0000-0000-000058410000}"/>
    <cellStyle name="Normal 3 5 2 3 5" xfId="16544" xr:uid="{00000000-0005-0000-0000-000059410000}"/>
    <cellStyle name="Normal 3 5 2 3 6" xfId="16545" xr:uid="{00000000-0005-0000-0000-00005A410000}"/>
    <cellStyle name="Normal 3 5 2 4" xfId="16546" xr:uid="{00000000-0005-0000-0000-00005B410000}"/>
    <cellStyle name="Normal 3 5 2 5" xfId="16547" xr:uid="{00000000-0005-0000-0000-00005C410000}"/>
    <cellStyle name="Normal 3 5 2 5 2" xfId="16548" xr:uid="{00000000-0005-0000-0000-00005D410000}"/>
    <cellStyle name="Normal 3 5 2 5 2 2" xfId="16549" xr:uid="{00000000-0005-0000-0000-00005E410000}"/>
    <cellStyle name="Normal 3 5 2 5 2 3" xfId="16550" xr:uid="{00000000-0005-0000-0000-00005F410000}"/>
    <cellStyle name="Normal 3 5 2 5 2 4" xfId="16551" xr:uid="{00000000-0005-0000-0000-000060410000}"/>
    <cellStyle name="Normal 3 5 2 5 3" xfId="16552" xr:uid="{00000000-0005-0000-0000-000061410000}"/>
    <cellStyle name="Normal 3 5 2 5 4" xfId="16553" xr:uid="{00000000-0005-0000-0000-000062410000}"/>
    <cellStyle name="Normal 3 5 2 5 5" xfId="16554" xr:uid="{00000000-0005-0000-0000-000063410000}"/>
    <cellStyle name="Normal 3 5 2 6" xfId="16555" xr:uid="{00000000-0005-0000-0000-000064410000}"/>
    <cellStyle name="Normal 3 5 2 6 2" xfId="16556" xr:uid="{00000000-0005-0000-0000-000065410000}"/>
    <cellStyle name="Normal 3 5 2 6 3" xfId="16557" xr:uid="{00000000-0005-0000-0000-000066410000}"/>
    <cellStyle name="Normal 3 5 2 6 4" xfId="16558" xr:uid="{00000000-0005-0000-0000-000067410000}"/>
    <cellStyle name="Normal 3 5 2 7" xfId="16559" xr:uid="{00000000-0005-0000-0000-000068410000}"/>
    <cellStyle name="Normal 3 5 2 8" xfId="16560" xr:uid="{00000000-0005-0000-0000-000069410000}"/>
    <cellStyle name="Normal 3 5 2 9" xfId="16561" xr:uid="{00000000-0005-0000-0000-00006A410000}"/>
    <cellStyle name="Normal 3 5 20" xfId="16562" xr:uid="{00000000-0005-0000-0000-00006B410000}"/>
    <cellStyle name="Normal 3 5 21" xfId="16563" xr:uid="{00000000-0005-0000-0000-00006C410000}"/>
    <cellStyle name="Normal 3 5 22" xfId="16564" xr:uid="{00000000-0005-0000-0000-00006D410000}"/>
    <cellStyle name="Normal 3 5 23" xfId="16565" xr:uid="{00000000-0005-0000-0000-00006E410000}"/>
    <cellStyle name="Normal 3 5 24" xfId="16566" xr:uid="{00000000-0005-0000-0000-00006F410000}"/>
    <cellStyle name="Normal 3 5 25" xfId="16567" xr:uid="{00000000-0005-0000-0000-000070410000}"/>
    <cellStyle name="Normal 3 5 26" xfId="16568" xr:uid="{00000000-0005-0000-0000-000071410000}"/>
    <cellStyle name="Normal 3 5 27" xfId="16569" xr:uid="{00000000-0005-0000-0000-000072410000}"/>
    <cellStyle name="Normal 3 5 28" xfId="16570" xr:uid="{00000000-0005-0000-0000-000073410000}"/>
    <cellStyle name="Normal 3 5 29" xfId="16571" xr:uid="{00000000-0005-0000-0000-000074410000}"/>
    <cellStyle name="Normal 3 5 3" xfId="16572" xr:uid="{00000000-0005-0000-0000-000075410000}"/>
    <cellStyle name="Normal 3 5 3 2" xfId="16573" xr:uid="{00000000-0005-0000-0000-000076410000}"/>
    <cellStyle name="Normal 3 5 3 2 2" xfId="16574" xr:uid="{00000000-0005-0000-0000-000077410000}"/>
    <cellStyle name="Normal 3 5 3 3" xfId="16575" xr:uid="{00000000-0005-0000-0000-000078410000}"/>
    <cellStyle name="Normal 3 5 3 3 2" xfId="16576" xr:uid="{00000000-0005-0000-0000-000079410000}"/>
    <cellStyle name="Normal 3 5 3 3 2 2" xfId="16577" xr:uid="{00000000-0005-0000-0000-00007A410000}"/>
    <cellStyle name="Normal 3 5 3 3 2 3" xfId="16578" xr:uid="{00000000-0005-0000-0000-00007B410000}"/>
    <cellStyle name="Normal 3 5 3 3 2 4" xfId="16579" xr:uid="{00000000-0005-0000-0000-00007C410000}"/>
    <cellStyle name="Normal 3 5 3 3 3" xfId="16580" xr:uid="{00000000-0005-0000-0000-00007D410000}"/>
    <cellStyle name="Normal 3 5 3 3 4" xfId="16581" xr:uid="{00000000-0005-0000-0000-00007E410000}"/>
    <cellStyle name="Normal 3 5 3 3 5" xfId="16582" xr:uid="{00000000-0005-0000-0000-00007F410000}"/>
    <cellStyle name="Normal 3 5 3 4" xfId="16583" xr:uid="{00000000-0005-0000-0000-000080410000}"/>
    <cellStyle name="Normal 3 5 3 5" xfId="16584" xr:uid="{00000000-0005-0000-0000-000081410000}"/>
    <cellStyle name="Normal 3 5 3 5 2" xfId="16585" xr:uid="{00000000-0005-0000-0000-000082410000}"/>
    <cellStyle name="Normal 3 5 3 5 3" xfId="16586" xr:uid="{00000000-0005-0000-0000-000083410000}"/>
    <cellStyle name="Normal 3 5 3 5 4" xfId="16587" xr:uid="{00000000-0005-0000-0000-000084410000}"/>
    <cellStyle name="Normal 3 5 3 6" xfId="16588" xr:uid="{00000000-0005-0000-0000-000085410000}"/>
    <cellStyle name="Normal 3 5 3 7" xfId="16589" xr:uid="{00000000-0005-0000-0000-000086410000}"/>
    <cellStyle name="Normal 3 5 3 8" xfId="16590" xr:uid="{00000000-0005-0000-0000-000087410000}"/>
    <cellStyle name="Normal 3 5 30" xfId="16591" xr:uid="{00000000-0005-0000-0000-000088410000}"/>
    <cellStyle name="Normal 3 5 31" xfId="16592" xr:uid="{00000000-0005-0000-0000-000089410000}"/>
    <cellStyle name="Normal 3 5 32" xfId="16593" xr:uid="{00000000-0005-0000-0000-00008A410000}"/>
    <cellStyle name="Normal 3 5 33" xfId="16594" xr:uid="{00000000-0005-0000-0000-00008B410000}"/>
    <cellStyle name="Normal 3 5 34" xfId="16595" xr:uid="{00000000-0005-0000-0000-00008C410000}"/>
    <cellStyle name="Normal 3 5 35" xfId="16596" xr:uid="{00000000-0005-0000-0000-00008D410000}"/>
    <cellStyle name="Normal 3 5 36" xfId="16597" xr:uid="{00000000-0005-0000-0000-00008E410000}"/>
    <cellStyle name="Normal 3 5 37" xfId="16598" xr:uid="{00000000-0005-0000-0000-00008F410000}"/>
    <cellStyle name="Normal 3 5 38" xfId="16599" xr:uid="{00000000-0005-0000-0000-000090410000}"/>
    <cellStyle name="Normal 3 5 39" xfId="16600" xr:uid="{00000000-0005-0000-0000-000091410000}"/>
    <cellStyle name="Normal 3 5 4" xfId="16601" xr:uid="{00000000-0005-0000-0000-000092410000}"/>
    <cellStyle name="Normal 3 5 4 2" xfId="16602" xr:uid="{00000000-0005-0000-0000-000093410000}"/>
    <cellStyle name="Normal 3 5 4 2 2" xfId="16603" xr:uid="{00000000-0005-0000-0000-000094410000}"/>
    <cellStyle name="Normal 3 5 4 3" xfId="16604" xr:uid="{00000000-0005-0000-0000-000095410000}"/>
    <cellStyle name="Normal 3 5 4 3 2" xfId="16605" xr:uid="{00000000-0005-0000-0000-000096410000}"/>
    <cellStyle name="Normal 3 5 4 3 2 2" xfId="16606" xr:uid="{00000000-0005-0000-0000-000097410000}"/>
    <cellStyle name="Normal 3 5 4 3 2 3" xfId="16607" xr:uid="{00000000-0005-0000-0000-000098410000}"/>
    <cellStyle name="Normal 3 5 4 3 2 4" xfId="16608" xr:uid="{00000000-0005-0000-0000-000099410000}"/>
    <cellStyle name="Normal 3 5 4 3 3" xfId="16609" xr:uid="{00000000-0005-0000-0000-00009A410000}"/>
    <cellStyle name="Normal 3 5 4 3 4" xfId="16610" xr:uid="{00000000-0005-0000-0000-00009B410000}"/>
    <cellStyle name="Normal 3 5 4 3 5" xfId="16611" xr:uid="{00000000-0005-0000-0000-00009C410000}"/>
    <cellStyle name="Normal 3 5 4 4" xfId="16612" xr:uid="{00000000-0005-0000-0000-00009D410000}"/>
    <cellStyle name="Normal 3 5 4 5" xfId="16613" xr:uid="{00000000-0005-0000-0000-00009E410000}"/>
    <cellStyle name="Normal 3 5 4 5 2" xfId="16614" xr:uid="{00000000-0005-0000-0000-00009F410000}"/>
    <cellStyle name="Normal 3 5 4 5 3" xfId="16615" xr:uid="{00000000-0005-0000-0000-0000A0410000}"/>
    <cellStyle name="Normal 3 5 4 5 4" xfId="16616" xr:uid="{00000000-0005-0000-0000-0000A1410000}"/>
    <cellStyle name="Normal 3 5 4 6" xfId="16617" xr:uid="{00000000-0005-0000-0000-0000A2410000}"/>
    <cellStyle name="Normal 3 5 4 7" xfId="16618" xr:uid="{00000000-0005-0000-0000-0000A3410000}"/>
    <cellStyle name="Normal 3 5 4 8" xfId="16619" xr:uid="{00000000-0005-0000-0000-0000A4410000}"/>
    <cellStyle name="Normal 3 5 40" xfId="16620" xr:uid="{00000000-0005-0000-0000-0000A5410000}"/>
    <cellStyle name="Normal 3 5 41" xfId="16621" xr:uid="{00000000-0005-0000-0000-0000A6410000}"/>
    <cellStyle name="Normal 3 5 42" xfId="16622" xr:uid="{00000000-0005-0000-0000-0000A7410000}"/>
    <cellStyle name="Normal 3 5 43" xfId="16623" xr:uid="{00000000-0005-0000-0000-0000A8410000}"/>
    <cellStyle name="Normal 3 5 44" xfId="16624" xr:uid="{00000000-0005-0000-0000-0000A9410000}"/>
    <cellStyle name="Normal 3 5 45" xfId="16625" xr:uid="{00000000-0005-0000-0000-0000AA410000}"/>
    <cellStyle name="Normal 3 5 46" xfId="16626" xr:uid="{00000000-0005-0000-0000-0000AB410000}"/>
    <cellStyle name="Normal 3 5 47" xfId="16627" xr:uid="{00000000-0005-0000-0000-0000AC410000}"/>
    <cellStyle name="Normal 3 5 48" xfId="16628" xr:uid="{00000000-0005-0000-0000-0000AD410000}"/>
    <cellStyle name="Normal 3 5 49" xfId="16629" xr:uid="{00000000-0005-0000-0000-0000AE410000}"/>
    <cellStyle name="Normal 3 5 5" xfId="16630" xr:uid="{00000000-0005-0000-0000-0000AF410000}"/>
    <cellStyle name="Normal 3 5 5 2" xfId="16631" xr:uid="{00000000-0005-0000-0000-0000B0410000}"/>
    <cellStyle name="Normal 3 5 5 3" xfId="16632" xr:uid="{00000000-0005-0000-0000-0000B1410000}"/>
    <cellStyle name="Normal 3 5 50" xfId="16633" xr:uid="{00000000-0005-0000-0000-0000B2410000}"/>
    <cellStyle name="Normal 3 5 51" xfId="16634" xr:uid="{00000000-0005-0000-0000-0000B3410000}"/>
    <cellStyle name="Normal 3 5 52" xfId="16635" xr:uid="{00000000-0005-0000-0000-0000B4410000}"/>
    <cellStyle name="Normal 3 5 53" xfId="16636" xr:uid="{00000000-0005-0000-0000-0000B5410000}"/>
    <cellStyle name="Normal 3 5 54" xfId="16637" xr:uid="{00000000-0005-0000-0000-0000B6410000}"/>
    <cellStyle name="Normal 3 5 55" xfId="16638" xr:uid="{00000000-0005-0000-0000-0000B7410000}"/>
    <cellStyle name="Normal 3 5 56" xfId="16639" xr:uid="{00000000-0005-0000-0000-0000B8410000}"/>
    <cellStyle name="Normal 3 5 57" xfId="16640" xr:uid="{00000000-0005-0000-0000-0000B9410000}"/>
    <cellStyle name="Normal 3 5 58" xfId="16641" xr:uid="{00000000-0005-0000-0000-0000BA410000}"/>
    <cellStyle name="Normal 3 5 59" xfId="16642" xr:uid="{00000000-0005-0000-0000-0000BB410000}"/>
    <cellStyle name="Normal 3 5 6" xfId="16643" xr:uid="{00000000-0005-0000-0000-0000BC410000}"/>
    <cellStyle name="Normal 3 5 6 2" xfId="16644" xr:uid="{00000000-0005-0000-0000-0000BD410000}"/>
    <cellStyle name="Normal 3 5 60" xfId="16645" xr:uid="{00000000-0005-0000-0000-0000BE410000}"/>
    <cellStyle name="Normal 3 5 61" xfId="16646" xr:uid="{00000000-0005-0000-0000-0000BF410000}"/>
    <cellStyle name="Normal 3 5 62" xfId="16647" xr:uid="{00000000-0005-0000-0000-0000C0410000}"/>
    <cellStyle name="Normal 3 5 63" xfId="16648" xr:uid="{00000000-0005-0000-0000-0000C1410000}"/>
    <cellStyle name="Normal 3 5 64" xfId="16649" xr:uid="{00000000-0005-0000-0000-0000C2410000}"/>
    <cellStyle name="Normal 3 5 65" xfId="16650" xr:uid="{00000000-0005-0000-0000-0000C3410000}"/>
    <cellStyle name="Normal 3 5 66" xfId="16651" xr:uid="{00000000-0005-0000-0000-0000C4410000}"/>
    <cellStyle name="Normal 3 5 67" xfId="16652" xr:uid="{00000000-0005-0000-0000-0000C5410000}"/>
    <cellStyle name="Normal 3 5 68" xfId="16653" xr:uid="{00000000-0005-0000-0000-0000C6410000}"/>
    <cellStyle name="Normal 3 5 69" xfId="16654" xr:uid="{00000000-0005-0000-0000-0000C7410000}"/>
    <cellStyle name="Normal 3 5 7" xfId="16655" xr:uid="{00000000-0005-0000-0000-0000C8410000}"/>
    <cellStyle name="Normal 3 5 7 2" xfId="16656" xr:uid="{00000000-0005-0000-0000-0000C9410000}"/>
    <cellStyle name="Normal 3 5 70" xfId="16657" xr:uid="{00000000-0005-0000-0000-0000CA410000}"/>
    <cellStyle name="Normal 3 5 71" xfId="16658" xr:uid="{00000000-0005-0000-0000-0000CB410000}"/>
    <cellStyle name="Normal 3 5 72" xfId="16659" xr:uid="{00000000-0005-0000-0000-0000CC410000}"/>
    <cellStyle name="Normal 3 5 73" xfId="16660" xr:uid="{00000000-0005-0000-0000-0000CD410000}"/>
    <cellStyle name="Normal 3 5 74" xfId="16661" xr:uid="{00000000-0005-0000-0000-0000CE410000}"/>
    <cellStyle name="Normal 3 5 75" xfId="16662" xr:uid="{00000000-0005-0000-0000-0000CF410000}"/>
    <cellStyle name="Normal 3 5 76" xfId="16663" xr:uid="{00000000-0005-0000-0000-0000D0410000}"/>
    <cellStyle name="Normal 3 5 77" xfId="16664" xr:uid="{00000000-0005-0000-0000-0000D1410000}"/>
    <cellStyle name="Normal 3 5 78" xfId="16665" xr:uid="{00000000-0005-0000-0000-0000D2410000}"/>
    <cellStyle name="Normal 3 5 79" xfId="16666" xr:uid="{00000000-0005-0000-0000-0000D3410000}"/>
    <cellStyle name="Normal 3 5 8" xfId="16667" xr:uid="{00000000-0005-0000-0000-0000D4410000}"/>
    <cellStyle name="Normal 3 5 8 2" xfId="16668" xr:uid="{00000000-0005-0000-0000-0000D5410000}"/>
    <cellStyle name="Normal 3 5 80" xfId="16669" xr:uid="{00000000-0005-0000-0000-0000D6410000}"/>
    <cellStyle name="Normal 3 5 81" xfId="16670" xr:uid="{00000000-0005-0000-0000-0000D7410000}"/>
    <cellStyle name="Normal 3 5 82" xfId="16671" xr:uid="{00000000-0005-0000-0000-0000D8410000}"/>
    <cellStyle name="Normal 3 5 83" xfId="16672" xr:uid="{00000000-0005-0000-0000-0000D9410000}"/>
    <cellStyle name="Normal 3 5 84" xfId="16673" xr:uid="{00000000-0005-0000-0000-0000DA410000}"/>
    <cellStyle name="Normal 3 5 85" xfId="16674" xr:uid="{00000000-0005-0000-0000-0000DB410000}"/>
    <cellStyle name="Normal 3 5 86" xfId="16675" xr:uid="{00000000-0005-0000-0000-0000DC410000}"/>
    <cellStyle name="Normal 3 5 87" xfId="16676" xr:uid="{00000000-0005-0000-0000-0000DD410000}"/>
    <cellStyle name="Normal 3 5 88" xfId="16677" xr:uid="{00000000-0005-0000-0000-0000DE410000}"/>
    <cellStyle name="Normal 3 5 89" xfId="16678" xr:uid="{00000000-0005-0000-0000-0000DF410000}"/>
    <cellStyle name="Normal 3 5 9" xfId="16679" xr:uid="{00000000-0005-0000-0000-0000E0410000}"/>
    <cellStyle name="Normal 3 5 9 2" xfId="16680" xr:uid="{00000000-0005-0000-0000-0000E1410000}"/>
    <cellStyle name="Normal 3 5 90" xfId="16681" xr:uid="{00000000-0005-0000-0000-0000E2410000}"/>
    <cellStyle name="Normal 3 5 91" xfId="16682" xr:uid="{00000000-0005-0000-0000-0000E3410000}"/>
    <cellStyle name="Normal 3 5 92" xfId="16683" xr:uid="{00000000-0005-0000-0000-0000E4410000}"/>
    <cellStyle name="Normal 3 5 93" xfId="16684" xr:uid="{00000000-0005-0000-0000-0000E5410000}"/>
    <cellStyle name="Normal 3 5 94" xfId="16685" xr:uid="{00000000-0005-0000-0000-0000E6410000}"/>
    <cellStyle name="Normal 3 5 95" xfId="16686" xr:uid="{00000000-0005-0000-0000-0000E7410000}"/>
    <cellStyle name="Normal 3 5 95 2" xfId="16687" xr:uid="{00000000-0005-0000-0000-0000E8410000}"/>
    <cellStyle name="Normal 3 5 95 3" xfId="16688" xr:uid="{00000000-0005-0000-0000-0000E9410000}"/>
    <cellStyle name="Normal 3 5 95 4" xfId="16689" xr:uid="{00000000-0005-0000-0000-0000EA410000}"/>
    <cellStyle name="Normal 3 5 96" xfId="16690" xr:uid="{00000000-0005-0000-0000-0000EB410000}"/>
    <cellStyle name="Normal 3 5 97" xfId="16691" xr:uid="{00000000-0005-0000-0000-0000EC410000}"/>
    <cellStyle name="Normal 3 5 98" xfId="16692" xr:uid="{00000000-0005-0000-0000-0000ED410000}"/>
    <cellStyle name="Normal 3 6" xfId="16693" xr:uid="{00000000-0005-0000-0000-0000EE410000}"/>
    <cellStyle name="Normal 3 6 10" xfId="16694" xr:uid="{00000000-0005-0000-0000-0000EF410000}"/>
    <cellStyle name="Normal 3 6 2" xfId="16695" xr:uid="{00000000-0005-0000-0000-0000F0410000}"/>
    <cellStyle name="Normal 3 6 2 2" xfId="16696" xr:uid="{00000000-0005-0000-0000-0000F1410000}"/>
    <cellStyle name="Normal 3 6 2 2 2" xfId="16697" xr:uid="{00000000-0005-0000-0000-0000F2410000}"/>
    <cellStyle name="Normal 3 6 2 2 3" xfId="16698" xr:uid="{00000000-0005-0000-0000-0000F3410000}"/>
    <cellStyle name="Normal 3 6 2 2 3 2" xfId="16699" xr:uid="{00000000-0005-0000-0000-0000F4410000}"/>
    <cellStyle name="Normal 3 6 2 2 3 2 2" xfId="16700" xr:uid="{00000000-0005-0000-0000-0000F5410000}"/>
    <cellStyle name="Normal 3 6 2 2 3 2 3" xfId="16701" xr:uid="{00000000-0005-0000-0000-0000F6410000}"/>
    <cellStyle name="Normal 3 6 2 2 3 2 4" xfId="16702" xr:uid="{00000000-0005-0000-0000-0000F7410000}"/>
    <cellStyle name="Normal 3 6 2 2 3 3" xfId="16703" xr:uid="{00000000-0005-0000-0000-0000F8410000}"/>
    <cellStyle name="Normal 3 6 2 2 3 4" xfId="16704" xr:uid="{00000000-0005-0000-0000-0000F9410000}"/>
    <cellStyle name="Normal 3 6 2 2 3 5" xfId="16705" xr:uid="{00000000-0005-0000-0000-0000FA410000}"/>
    <cellStyle name="Normal 3 6 2 2 4" xfId="16706" xr:uid="{00000000-0005-0000-0000-0000FB410000}"/>
    <cellStyle name="Normal 3 6 2 2 4 2" xfId="16707" xr:uid="{00000000-0005-0000-0000-0000FC410000}"/>
    <cellStyle name="Normal 3 6 2 2 4 3" xfId="16708" xr:uid="{00000000-0005-0000-0000-0000FD410000}"/>
    <cellStyle name="Normal 3 6 2 2 4 4" xfId="16709" xr:uid="{00000000-0005-0000-0000-0000FE410000}"/>
    <cellStyle name="Normal 3 6 2 2 5" xfId="16710" xr:uid="{00000000-0005-0000-0000-0000FF410000}"/>
    <cellStyle name="Normal 3 6 2 2 6" xfId="16711" xr:uid="{00000000-0005-0000-0000-000000420000}"/>
    <cellStyle name="Normal 3 6 2 2 7" xfId="16712" xr:uid="{00000000-0005-0000-0000-000001420000}"/>
    <cellStyle name="Normal 3 6 2 3" xfId="16713" xr:uid="{00000000-0005-0000-0000-000002420000}"/>
    <cellStyle name="Normal 3 6 2 3 2" xfId="16714" xr:uid="{00000000-0005-0000-0000-000003420000}"/>
    <cellStyle name="Normal 3 6 2 3 2 2" xfId="16715" xr:uid="{00000000-0005-0000-0000-000004420000}"/>
    <cellStyle name="Normal 3 6 2 3 2 2 2" xfId="16716" xr:uid="{00000000-0005-0000-0000-000005420000}"/>
    <cellStyle name="Normal 3 6 2 3 2 2 3" xfId="16717" xr:uid="{00000000-0005-0000-0000-000006420000}"/>
    <cellStyle name="Normal 3 6 2 3 2 2 4" xfId="16718" xr:uid="{00000000-0005-0000-0000-000007420000}"/>
    <cellStyle name="Normal 3 6 2 3 2 3" xfId="16719" xr:uid="{00000000-0005-0000-0000-000008420000}"/>
    <cellStyle name="Normal 3 6 2 3 2 4" xfId="16720" xr:uid="{00000000-0005-0000-0000-000009420000}"/>
    <cellStyle name="Normal 3 6 2 3 2 5" xfId="16721" xr:uid="{00000000-0005-0000-0000-00000A420000}"/>
    <cellStyle name="Normal 3 6 2 3 3" xfId="16722" xr:uid="{00000000-0005-0000-0000-00000B420000}"/>
    <cellStyle name="Normal 3 6 2 3 3 2" xfId="16723" xr:uid="{00000000-0005-0000-0000-00000C420000}"/>
    <cellStyle name="Normal 3 6 2 3 3 3" xfId="16724" xr:uid="{00000000-0005-0000-0000-00000D420000}"/>
    <cellStyle name="Normal 3 6 2 3 3 4" xfId="16725" xr:uid="{00000000-0005-0000-0000-00000E420000}"/>
    <cellStyle name="Normal 3 6 2 3 4" xfId="16726" xr:uid="{00000000-0005-0000-0000-00000F420000}"/>
    <cellStyle name="Normal 3 6 2 3 5" xfId="16727" xr:uid="{00000000-0005-0000-0000-000010420000}"/>
    <cellStyle name="Normal 3 6 2 3 6" xfId="16728" xr:uid="{00000000-0005-0000-0000-000011420000}"/>
    <cellStyle name="Normal 3 6 2 4" xfId="16729" xr:uid="{00000000-0005-0000-0000-000012420000}"/>
    <cellStyle name="Normal 3 6 2 5" xfId="16730" xr:uid="{00000000-0005-0000-0000-000013420000}"/>
    <cellStyle name="Normal 3 6 2 5 2" xfId="16731" xr:uid="{00000000-0005-0000-0000-000014420000}"/>
    <cellStyle name="Normal 3 6 2 5 2 2" xfId="16732" xr:uid="{00000000-0005-0000-0000-000015420000}"/>
    <cellStyle name="Normal 3 6 2 5 2 3" xfId="16733" xr:uid="{00000000-0005-0000-0000-000016420000}"/>
    <cellStyle name="Normal 3 6 2 5 2 4" xfId="16734" xr:uid="{00000000-0005-0000-0000-000017420000}"/>
    <cellStyle name="Normal 3 6 2 5 3" xfId="16735" xr:uid="{00000000-0005-0000-0000-000018420000}"/>
    <cellStyle name="Normal 3 6 2 5 4" xfId="16736" xr:uid="{00000000-0005-0000-0000-000019420000}"/>
    <cellStyle name="Normal 3 6 2 5 5" xfId="16737" xr:uid="{00000000-0005-0000-0000-00001A420000}"/>
    <cellStyle name="Normal 3 6 2 6" xfId="16738" xr:uid="{00000000-0005-0000-0000-00001B420000}"/>
    <cellStyle name="Normal 3 6 2 6 2" xfId="16739" xr:uid="{00000000-0005-0000-0000-00001C420000}"/>
    <cellStyle name="Normal 3 6 2 6 3" xfId="16740" xr:uid="{00000000-0005-0000-0000-00001D420000}"/>
    <cellStyle name="Normal 3 6 2 6 4" xfId="16741" xr:uid="{00000000-0005-0000-0000-00001E420000}"/>
    <cellStyle name="Normal 3 6 2 7" xfId="16742" xr:uid="{00000000-0005-0000-0000-00001F420000}"/>
    <cellStyle name="Normal 3 6 2 8" xfId="16743" xr:uid="{00000000-0005-0000-0000-000020420000}"/>
    <cellStyle name="Normal 3 6 2 9" xfId="16744" xr:uid="{00000000-0005-0000-0000-000021420000}"/>
    <cellStyle name="Normal 3 6 3" xfId="16745" xr:uid="{00000000-0005-0000-0000-000022420000}"/>
    <cellStyle name="Normal 3 6 3 2" xfId="16746" xr:uid="{00000000-0005-0000-0000-000023420000}"/>
    <cellStyle name="Normal 3 6 3 3" xfId="16747" xr:uid="{00000000-0005-0000-0000-000024420000}"/>
    <cellStyle name="Normal 3 6 3 3 2" xfId="16748" xr:uid="{00000000-0005-0000-0000-000025420000}"/>
    <cellStyle name="Normal 3 6 3 3 2 2" xfId="16749" xr:uid="{00000000-0005-0000-0000-000026420000}"/>
    <cellStyle name="Normal 3 6 3 3 2 3" xfId="16750" xr:uid="{00000000-0005-0000-0000-000027420000}"/>
    <cellStyle name="Normal 3 6 3 3 2 4" xfId="16751" xr:uid="{00000000-0005-0000-0000-000028420000}"/>
    <cellStyle name="Normal 3 6 3 3 3" xfId="16752" xr:uid="{00000000-0005-0000-0000-000029420000}"/>
    <cellStyle name="Normal 3 6 3 3 4" xfId="16753" xr:uid="{00000000-0005-0000-0000-00002A420000}"/>
    <cellStyle name="Normal 3 6 3 3 5" xfId="16754" xr:uid="{00000000-0005-0000-0000-00002B420000}"/>
    <cellStyle name="Normal 3 6 3 4" xfId="16755" xr:uid="{00000000-0005-0000-0000-00002C420000}"/>
    <cellStyle name="Normal 3 6 3 5" xfId="16756" xr:uid="{00000000-0005-0000-0000-00002D420000}"/>
    <cellStyle name="Normal 3 6 3 5 2" xfId="16757" xr:uid="{00000000-0005-0000-0000-00002E420000}"/>
    <cellStyle name="Normal 3 6 3 5 3" xfId="16758" xr:uid="{00000000-0005-0000-0000-00002F420000}"/>
    <cellStyle name="Normal 3 6 3 5 4" xfId="16759" xr:uid="{00000000-0005-0000-0000-000030420000}"/>
    <cellStyle name="Normal 3 6 3 6" xfId="16760" xr:uid="{00000000-0005-0000-0000-000031420000}"/>
    <cellStyle name="Normal 3 6 3 7" xfId="16761" xr:uid="{00000000-0005-0000-0000-000032420000}"/>
    <cellStyle name="Normal 3 6 3 8" xfId="16762" xr:uid="{00000000-0005-0000-0000-000033420000}"/>
    <cellStyle name="Normal 3 6 4" xfId="16763" xr:uid="{00000000-0005-0000-0000-000034420000}"/>
    <cellStyle name="Normal 3 6 4 2" xfId="16764" xr:uid="{00000000-0005-0000-0000-000035420000}"/>
    <cellStyle name="Normal 3 6 4 2 2" xfId="16765" xr:uid="{00000000-0005-0000-0000-000036420000}"/>
    <cellStyle name="Normal 3 6 4 2 2 2" xfId="16766" xr:uid="{00000000-0005-0000-0000-000037420000}"/>
    <cellStyle name="Normal 3 6 4 2 2 3" xfId="16767" xr:uid="{00000000-0005-0000-0000-000038420000}"/>
    <cellStyle name="Normal 3 6 4 2 2 4" xfId="16768" xr:uid="{00000000-0005-0000-0000-000039420000}"/>
    <cellStyle name="Normal 3 6 4 2 3" xfId="16769" xr:uid="{00000000-0005-0000-0000-00003A420000}"/>
    <cellStyle name="Normal 3 6 4 2 4" xfId="16770" xr:uid="{00000000-0005-0000-0000-00003B420000}"/>
    <cellStyle name="Normal 3 6 4 2 5" xfId="16771" xr:uid="{00000000-0005-0000-0000-00003C420000}"/>
    <cellStyle name="Normal 3 6 4 3" xfId="16772" xr:uid="{00000000-0005-0000-0000-00003D420000}"/>
    <cellStyle name="Normal 3 6 4 3 2" xfId="16773" xr:uid="{00000000-0005-0000-0000-00003E420000}"/>
    <cellStyle name="Normal 3 6 4 3 3" xfId="16774" xr:uid="{00000000-0005-0000-0000-00003F420000}"/>
    <cellStyle name="Normal 3 6 4 3 4" xfId="16775" xr:uid="{00000000-0005-0000-0000-000040420000}"/>
    <cellStyle name="Normal 3 6 4 4" xfId="16776" xr:uid="{00000000-0005-0000-0000-000041420000}"/>
    <cellStyle name="Normal 3 6 4 5" xfId="16777" xr:uid="{00000000-0005-0000-0000-000042420000}"/>
    <cellStyle name="Normal 3 6 4 6" xfId="16778" xr:uid="{00000000-0005-0000-0000-000043420000}"/>
    <cellStyle name="Normal 3 6 5" xfId="16779" xr:uid="{00000000-0005-0000-0000-000044420000}"/>
    <cellStyle name="Normal 3 6 6" xfId="16780" xr:uid="{00000000-0005-0000-0000-000045420000}"/>
    <cellStyle name="Normal 3 6 6 2" xfId="16781" xr:uid="{00000000-0005-0000-0000-000046420000}"/>
    <cellStyle name="Normal 3 6 6 2 2" xfId="16782" xr:uid="{00000000-0005-0000-0000-000047420000}"/>
    <cellStyle name="Normal 3 6 6 2 3" xfId="16783" xr:uid="{00000000-0005-0000-0000-000048420000}"/>
    <cellStyle name="Normal 3 6 6 2 4" xfId="16784" xr:uid="{00000000-0005-0000-0000-000049420000}"/>
    <cellStyle name="Normal 3 6 6 3" xfId="16785" xr:uid="{00000000-0005-0000-0000-00004A420000}"/>
    <cellStyle name="Normal 3 6 6 4" xfId="16786" xr:uid="{00000000-0005-0000-0000-00004B420000}"/>
    <cellStyle name="Normal 3 6 6 5" xfId="16787" xr:uid="{00000000-0005-0000-0000-00004C420000}"/>
    <cellStyle name="Normal 3 6 7" xfId="16788" xr:uid="{00000000-0005-0000-0000-00004D420000}"/>
    <cellStyle name="Normal 3 6 7 2" xfId="16789" xr:uid="{00000000-0005-0000-0000-00004E420000}"/>
    <cellStyle name="Normal 3 6 7 3" xfId="16790" xr:uid="{00000000-0005-0000-0000-00004F420000}"/>
    <cellStyle name="Normal 3 6 7 4" xfId="16791" xr:uid="{00000000-0005-0000-0000-000050420000}"/>
    <cellStyle name="Normal 3 6 8" xfId="16792" xr:uid="{00000000-0005-0000-0000-000051420000}"/>
    <cellStyle name="Normal 3 6 9" xfId="16793" xr:uid="{00000000-0005-0000-0000-000052420000}"/>
    <cellStyle name="Normal 3 7" xfId="16794" xr:uid="{00000000-0005-0000-0000-000053420000}"/>
    <cellStyle name="Normal 3 7 10" xfId="16795" xr:uid="{00000000-0005-0000-0000-000054420000}"/>
    <cellStyle name="Normal 3 7 2" xfId="16796" xr:uid="{00000000-0005-0000-0000-000055420000}"/>
    <cellStyle name="Normal 3 7 2 2" xfId="16797" xr:uid="{00000000-0005-0000-0000-000056420000}"/>
    <cellStyle name="Normal 3 7 2 2 2" xfId="16798" xr:uid="{00000000-0005-0000-0000-000057420000}"/>
    <cellStyle name="Normal 3 7 2 2 2 2" xfId="16799" xr:uid="{00000000-0005-0000-0000-000058420000}"/>
    <cellStyle name="Normal 3 7 2 2 2 2 2" xfId="16800" xr:uid="{00000000-0005-0000-0000-000059420000}"/>
    <cellStyle name="Normal 3 7 2 2 2 2 3" xfId="16801" xr:uid="{00000000-0005-0000-0000-00005A420000}"/>
    <cellStyle name="Normal 3 7 2 2 2 2 4" xfId="16802" xr:uid="{00000000-0005-0000-0000-00005B420000}"/>
    <cellStyle name="Normal 3 7 2 2 2 3" xfId="16803" xr:uid="{00000000-0005-0000-0000-00005C420000}"/>
    <cellStyle name="Normal 3 7 2 2 2 4" xfId="16804" xr:uid="{00000000-0005-0000-0000-00005D420000}"/>
    <cellStyle name="Normal 3 7 2 2 2 5" xfId="16805" xr:uid="{00000000-0005-0000-0000-00005E420000}"/>
    <cellStyle name="Normal 3 7 2 2 3" xfId="16806" xr:uid="{00000000-0005-0000-0000-00005F420000}"/>
    <cellStyle name="Normal 3 7 2 2 3 2" xfId="16807" xr:uid="{00000000-0005-0000-0000-000060420000}"/>
    <cellStyle name="Normal 3 7 2 2 3 3" xfId="16808" xr:uid="{00000000-0005-0000-0000-000061420000}"/>
    <cellStyle name="Normal 3 7 2 2 3 4" xfId="16809" xr:uid="{00000000-0005-0000-0000-000062420000}"/>
    <cellStyle name="Normal 3 7 2 2 4" xfId="16810" xr:uid="{00000000-0005-0000-0000-000063420000}"/>
    <cellStyle name="Normal 3 7 2 2 5" xfId="16811" xr:uid="{00000000-0005-0000-0000-000064420000}"/>
    <cellStyle name="Normal 3 7 2 2 6" xfId="16812" xr:uid="{00000000-0005-0000-0000-000065420000}"/>
    <cellStyle name="Normal 3 7 2 3" xfId="16813" xr:uid="{00000000-0005-0000-0000-000066420000}"/>
    <cellStyle name="Normal 3 7 2 3 2" xfId="16814" xr:uid="{00000000-0005-0000-0000-000067420000}"/>
    <cellStyle name="Normal 3 7 2 3 2 2" xfId="16815" xr:uid="{00000000-0005-0000-0000-000068420000}"/>
    <cellStyle name="Normal 3 7 2 3 2 2 2" xfId="16816" xr:uid="{00000000-0005-0000-0000-000069420000}"/>
    <cellStyle name="Normal 3 7 2 3 2 2 3" xfId="16817" xr:uid="{00000000-0005-0000-0000-00006A420000}"/>
    <cellStyle name="Normal 3 7 2 3 2 2 4" xfId="16818" xr:uid="{00000000-0005-0000-0000-00006B420000}"/>
    <cellStyle name="Normal 3 7 2 3 2 3" xfId="16819" xr:uid="{00000000-0005-0000-0000-00006C420000}"/>
    <cellStyle name="Normal 3 7 2 3 2 4" xfId="16820" xr:uid="{00000000-0005-0000-0000-00006D420000}"/>
    <cellStyle name="Normal 3 7 2 3 2 5" xfId="16821" xr:uid="{00000000-0005-0000-0000-00006E420000}"/>
    <cellStyle name="Normal 3 7 2 3 3" xfId="16822" xr:uid="{00000000-0005-0000-0000-00006F420000}"/>
    <cellStyle name="Normal 3 7 2 3 3 2" xfId="16823" xr:uid="{00000000-0005-0000-0000-000070420000}"/>
    <cellStyle name="Normal 3 7 2 3 3 3" xfId="16824" xr:uid="{00000000-0005-0000-0000-000071420000}"/>
    <cellStyle name="Normal 3 7 2 3 3 4" xfId="16825" xr:uid="{00000000-0005-0000-0000-000072420000}"/>
    <cellStyle name="Normal 3 7 2 3 4" xfId="16826" xr:uid="{00000000-0005-0000-0000-000073420000}"/>
    <cellStyle name="Normal 3 7 2 3 5" xfId="16827" xr:uid="{00000000-0005-0000-0000-000074420000}"/>
    <cellStyle name="Normal 3 7 2 3 6" xfId="16828" xr:uid="{00000000-0005-0000-0000-000075420000}"/>
    <cellStyle name="Normal 3 7 2 4" xfId="16829" xr:uid="{00000000-0005-0000-0000-000076420000}"/>
    <cellStyle name="Normal 3 7 2 5" xfId="16830" xr:uid="{00000000-0005-0000-0000-000077420000}"/>
    <cellStyle name="Normal 3 7 2 5 2" xfId="16831" xr:uid="{00000000-0005-0000-0000-000078420000}"/>
    <cellStyle name="Normal 3 7 2 5 2 2" xfId="16832" xr:uid="{00000000-0005-0000-0000-000079420000}"/>
    <cellStyle name="Normal 3 7 2 5 2 3" xfId="16833" xr:uid="{00000000-0005-0000-0000-00007A420000}"/>
    <cellStyle name="Normal 3 7 2 5 2 4" xfId="16834" xr:uid="{00000000-0005-0000-0000-00007B420000}"/>
    <cellStyle name="Normal 3 7 2 5 3" xfId="16835" xr:uid="{00000000-0005-0000-0000-00007C420000}"/>
    <cellStyle name="Normal 3 7 2 5 4" xfId="16836" xr:uid="{00000000-0005-0000-0000-00007D420000}"/>
    <cellStyle name="Normal 3 7 2 5 5" xfId="16837" xr:uid="{00000000-0005-0000-0000-00007E420000}"/>
    <cellStyle name="Normal 3 7 2 6" xfId="16838" xr:uid="{00000000-0005-0000-0000-00007F420000}"/>
    <cellStyle name="Normal 3 7 2 6 2" xfId="16839" xr:uid="{00000000-0005-0000-0000-000080420000}"/>
    <cellStyle name="Normal 3 7 2 6 3" xfId="16840" xr:uid="{00000000-0005-0000-0000-000081420000}"/>
    <cellStyle name="Normal 3 7 2 6 4" xfId="16841" xr:uid="{00000000-0005-0000-0000-000082420000}"/>
    <cellStyle name="Normal 3 7 2 7" xfId="16842" xr:uid="{00000000-0005-0000-0000-000083420000}"/>
    <cellStyle name="Normal 3 7 2 8" xfId="16843" xr:uid="{00000000-0005-0000-0000-000084420000}"/>
    <cellStyle name="Normal 3 7 2 9" xfId="16844" xr:uid="{00000000-0005-0000-0000-000085420000}"/>
    <cellStyle name="Normal 3 7 3" xfId="16845" xr:uid="{00000000-0005-0000-0000-000086420000}"/>
    <cellStyle name="Normal 3 7 3 2" xfId="16846" xr:uid="{00000000-0005-0000-0000-000087420000}"/>
    <cellStyle name="Normal 3 7 3 2 2" xfId="16847" xr:uid="{00000000-0005-0000-0000-000088420000}"/>
    <cellStyle name="Normal 3 7 3 2 2 2" xfId="16848" xr:uid="{00000000-0005-0000-0000-000089420000}"/>
    <cellStyle name="Normal 3 7 3 2 2 2 2" xfId="16849" xr:uid="{00000000-0005-0000-0000-00008A420000}"/>
    <cellStyle name="Normal 3 7 3 2 2 2 3" xfId="16850" xr:uid="{00000000-0005-0000-0000-00008B420000}"/>
    <cellStyle name="Normal 3 7 3 2 2 2 4" xfId="16851" xr:uid="{00000000-0005-0000-0000-00008C420000}"/>
    <cellStyle name="Normal 3 7 3 2 2 3" xfId="16852" xr:uid="{00000000-0005-0000-0000-00008D420000}"/>
    <cellStyle name="Normal 3 7 3 2 2 4" xfId="16853" xr:uid="{00000000-0005-0000-0000-00008E420000}"/>
    <cellStyle name="Normal 3 7 3 2 2 5" xfId="16854" xr:uid="{00000000-0005-0000-0000-00008F420000}"/>
    <cellStyle name="Normal 3 7 3 2 3" xfId="16855" xr:uid="{00000000-0005-0000-0000-000090420000}"/>
    <cellStyle name="Normal 3 7 3 2 3 2" xfId="16856" xr:uid="{00000000-0005-0000-0000-000091420000}"/>
    <cellStyle name="Normal 3 7 3 2 3 3" xfId="16857" xr:uid="{00000000-0005-0000-0000-000092420000}"/>
    <cellStyle name="Normal 3 7 3 2 3 4" xfId="16858" xr:uid="{00000000-0005-0000-0000-000093420000}"/>
    <cellStyle name="Normal 3 7 3 2 4" xfId="16859" xr:uid="{00000000-0005-0000-0000-000094420000}"/>
    <cellStyle name="Normal 3 7 3 2 5" xfId="16860" xr:uid="{00000000-0005-0000-0000-000095420000}"/>
    <cellStyle name="Normal 3 7 3 2 6" xfId="16861" xr:uid="{00000000-0005-0000-0000-000096420000}"/>
    <cellStyle name="Normal 3 7 3 3" xfId="16862" xr:uid="{00000000-0005-0000-0000-000097420000}"/>
    <cellStyle name="Normal 3 7 3 3 2" xfId="16863" xr:uid="{00000000-0005-0000-0000-000098420000}"/>
    <cellStyle name="Normal 3 7 3 3 2 2" xfId="16864" xr:uid="{00000000-0005-0000-0000-000099420000}"/>
    <cellStyle name="Normal 3 7 3 3 2 3" xfId="16865" xr:uid="{00000000-0005-0000-0000-00009A420000}"/>
    <cellStyle name="Normal 3 7 3 3 2 4" xfId="16866" xr:uid="{00000000-0005-0000-0000-00009B420000}"/>
    <cellStyle name="Normal 3 7 3 3 3" xfId="16867" xr:uid="{00000000-0005-0000-0000-00009C420000}"/>
    <cellStyle name="Normal 3 7 3 3 4" xfId="16868" xr:uid="{00000000-0005-0000-0000-00009D420000}"/>
    <cellStyle name="Normal 3 7 3 3 5" xfId="16869" xr:uid="{00000000-0005-0000-0000-00009E420000}"/>
    <cellStyle name="Normal 3 7 3 4" xfId="16870" xr:uid="{00000000-0005-0000-0000-00009F420000}"/>
    <cellStyle name="Normal 3 7 3 5" xfId="16871" xr:uid="{00000000-0005-0000-0000-0000A0420000}"/>
    <cellStyle name="Normal 3 7 3 5 2" xfId="16872" xr:uid="{00000000-0005-0000-0000-0000A1420000}"/>
    <cellStyle name="Normal 3 7 3 5 3" xfId="16873" xr:uid="{00000000-0005-0000-0000-0000A2420000}"/>
    <cellStyle name="Normal 3 7 3 5 4" xfId="16874" xr:uid="{00000000-0005-0000-0000-0000A3420000}"/>
    <cellStyle name="Normal 3 7 3 6" xfId="16875" xr:uid="{00000000-0005-0000-0000-0000A4420000}"/>
    <cellStyle name="Normal 3 7 3 7" xfId="16876" xr:uid="{00000000-0005-0000-0000-0000A5420000}"/>
    <cellStyle name="Normal 3 7 3 8" xfId="16877" xr:uid="{00000000-0005-0000-0000-0000A6420000}"/>
    <cellStyle name="Normal 3 7 4" xfId="16878" xr:uid="{00000000-0005-0000-0000-0000A7420000}"/>
    <cellStyle name="Normal 3 7 4 2" xfId="16879" xr:uid="{00000000-0005-0000-0000-0000A8420000}"/>
    <cellStyle name="Normal 3 7 4 2 2" xfId="16880" xr:uid="{00000000-0005-0000-0000-0000A9420000}"/>
    <cellStyle name="Normal 3 7 4 2 2 2" xfId="16881" xr:uid="{00000000-0005-0000-0000-0000AA420000}"/>
    <cellStyle name="Normal 3 7 4 2 2 3" xfId="16882" xr:uid="{00000000-0005-0000-0000-0000AB420000}"/>
    <cellStyle name="Normal 3 7 4 2 2 4" xfId="16883" xr:uid="{00000000-0005-0000-0000-0000AC420000}"/>
    <cellStyle name="Normal 3 7 4 2 3" xfId="16884" xr:uid="{00000000-0005-0000-0000-0000AD420000}"/>
    <cellStyle name="Normal 3 7 4 2 4" xfId="16885" xr:uid="{00000000-0005-0000-0000-0000AE420000}"/>
    <cellStyle name="Normal 3 7 4 2 5" xfId="16886" xr:uid="{00000000-0005-0000-0000-0000AF420000}"/>
    <cellStyle name="Normal 3 7 4 3" xfId="16887" xr:uid="{00000000-0005-0000-0000-0000B0420000}"/>
    <cellStyle name="Normal 3 7 4 3 2" xfId="16888" xr:uid="{00000000-0005-0000-0000-0000B1420000}"/>
    <cellStyle name="Normal 3 7 4 3 3" xfId="16889" xr:uid="{00000000-0005-0000-0000-0000B2420000}"/>
    <cellStyle name="Normal 3 7 4 3 4" xfId="16890" xr:uid="{00000000-0005-0000-0000-0000B3420000}"/>
    <cellStyle name="Normal 3 7 4 4" xfId="16891" xr:uid="{00000000-0005-0000-0000-0000B4420000}"/>
    <cellStyle name="Normal 3 7 4 5" xfId="16892" xr:uid="{00000000-0005-0000-0000-0000B5420000}"/>
    <cellStyle name="Normal 3 7 4 6" xfId="16893" xr:uid="{00000000-0005-0000-0000-0000B6420000}"/>
    <cellStyle name="Normal 3 7 5" xfId="16894" xr:uid="{00000000-0005-0000-0000-0000B7420000}"/>
    <cellStyle name="Normal 3 7 6" xfId="16895" xr:uid="{00000000-0005-0000-0000-0000B8420000}"/>
    <cellStyle name="Normal 3 7 6 2" xfId="16896" xr:uid="{00000000-0005-0000-0000-0000B9420000}"/>
    <cellStyle name="Normal 3 7 6 2 2" xfId="16897" xr:uid="{00000000-0005-0000-0000-0000BA420000}"/>
    <cellStyle name="Normal 3 7 6 2 3" xfId="16898" xr:uid="{00000000-0005-0000-0000-0000BB420000}"/>
    <cellStyle name="Normal 3 7 6 2 4" xfId="16899" xr:uid="{00000000-0005-0000-0000-0000BC420000}"/>
    <cellStyle name="Normal 3 7 6 3" xfId="16900" xr:uid="{00000000-0005-0000-0000-0000BD420000}"/>
    <cellStyle name="Normal 3 7 6 4" xfId="16901" xr:uid="{00000000-0005-0000-0000-0000BE420000}"/>
    <cellStyle name="Normal 3 7 6 5" xfId="16902" xr:uid="{00000000-0005-0000-0000-0000BF420000}"/>
    <cellStyle name="Normal 3 7 7" xfId="16903" xr:uid="{00000000-0005-0000-0000-0000C0420000}"/>
    <cellStyle name="Normal 3 7 7 2" xfId="16904" xr:uid="{00000000-0005-0000-0000-0000C1420000}"/>
    <cellStyle name="Normal 3 7 7 3" xfId="16905" xr:uid="{00000000-0005-0000-0000-0000C2420000}"/>
    <cellStyle name="Normal 3 7 7 4" xfId="16906" xr:uid="{00000000-0005-0000-0000-0000C3420000}"/>
    <cellStyle name="Normal 3 7 8" xfId="16907" xr:uid="{00000000-0005-0000-0000-0000C4420000}"/>
    <cellStyle name="Normal 3 7 9" xfId="16908" xr:uid="{00000000-0005-0000-0000-0000C5420000}"/>
    <cellStyle name="Normal 3 8" xfId="16909" xr:uid="{00000000-0005-0000-0000-0000C6420000}"/>
    <cellStyle name="Normal 3 8 10" xfId="16910" xr:uid="{00000000-0005-0000-0000-0000C7420000}"/>
    <cellStyle name="Normal 3 8 11" xfId="16911" xr:uid="{00000000-0005-0000-0000-0000C8420000}"/>
    <cellStyle name="Normal 3 8 11 2" xfId="16912" xr:uid="{00000000-0005-0000-0000-0000C9420000}"/>
    <cellStyle name="Normal 3 8 11 2 2" xfId="16913" xr:uid="{00000000-0005-0000-0000-0000CA420000}"/>
    <cellStyle name="Normal 3 8 11 2 3" xfId="16914" xr:uid="{00000000-0005-0000-0000-0000CB420000}"/>
    <cellStyle name="Normal 3 8 11 2 4" xfId="16915" xr:uid="{00000000-0005-0000-0000-0000CC420000}"/>
    <cellStyle name="Normal 3 8 11 3" xfId="16916" xr:uid="{00000000-0005-0000-0000-0000CD420000}"/>
    <cellStyle name="Normal 3 8 11 4" xfId="16917" xr:uid="{00000000-0005-0000-0000-0000CE420000}"/>
    <cellStyle name="Normal 3 8 11 5" xfId="16918" xr:uid="{00000000-0005-0000-0000-0000CF420000}"/>
    <cellStyle name="Normal 3 8 12" xfId="16919" xr:uid="{00000000-0005-0000-0000-0000D0420000}"/>
    <cellStyle name="Normal 3 8 12 2" xfId="16920" xr:uid="{00000000-0005-0000-0000-0000D1420000}"/>
    <cellStyle name="Normal 3 8 12 3" xfId="16921" xr:uid="{00000000-0005-0000-0000-0000D2420000}"/>
    <cellStyle name="Normal 3 8 12 4" xfId="16922" xr:uid="{00000000-0005-0000-0000-0000D3420000}"/>
    <cellStyle name="Normal 3 8 13" xfId="16923" xr:uid="{00000000-0005-0000-0000-0000D4420000}"/>
    <cellStyle name="Normal 3 8 14" xfId="16924" xr:uid="{00000000-0005-0000-0000-0000D5420000}"/>
    <cellStyle name="Normal 3 8 15" xfId="16925" xr:uid="{00000000-0005-0000-0000-0000D6420000}"/>
    <cellStyle name="Normal 3 8 2" xfId="16926" xr:uid="{00000000-0005-0000-0000-0000D7420000}"/>
    <cellStyle name="Normal 3 8 2 10" xfId="16927" xr:uid="{00000000-0005-0000-0000-0000D8420000}"/>
    <cellStyle name="Normal 3 8 2 10 2" xfId="16928" xr:uid="{00000000-0005-0000-0000-0000D9420000}"/>
    <cellStyle name="Normal 3 8 2 10 2 2" xfId="16929" xr:uid="{00000000-0005-0000-0000-0000DA420000}"/>
    <cellStyle name="Normal 3 8 2 10 2 3" xfId="16930" xr:uid="{00000000-0005-0000-0000-0000DB420000}"/>
    <cellStyle name="Normal 3 8 2 10 2 4" xfId="16931" xr:uid="{00000000-0005-0000-0000-0000DC420000}"/>
    <cellStyle name="Normal 3 8 2 10 3" xfId="16932" xr:uid="{00000000-0005-0000-0000-0000DD420000}"/>
    <cellStyle name="Normal 3 8 2 10 4" xfId="16933" xr:uid="{00000000-0005-0000-0000-0000DE420000}"/>
    <cellStyle name="Normal 3 8 2 10 5" xfId="16934" xr:uid="{00000000-0005-0000-0000-0000DF420000}"/>
    <cellStyle name="Normal 3 8 2 11" xfId="16935" xr:uid="{00000000-0005-0000-0000-0000E0420000}"/>
    <cellStyle name="Normal 3 8 2 11 2" xfId="16936" xr:uid="{00000000-0005-0000-0000-0000E1420000}"/>
    <cellStyle name="Normal 3 8 2 11 3" xfId="16937" xr:uid="{00000000-0005-0000-0000-0000E2420000}"/>
    <cellStyle name="Normal 3 8 2 11 4" xfId="16938" xr:uid="{00000000-0005-0000-0000-0000E3420000}"/>
    <cellStyle name="Normal 3 8 2 12" xfId="16939" xr:uid="{00000000-0005-0000-0000-0000E4420000}"/>
    <cellStyle name="Normal 3 8 2 13" xfId="16940" xr:uid="{00000000-0005-0000-0000-0000E5420000}"/>
    <cellStyle name="Normal 3 8 2 14" xfId="16941" xr:uid="{00000000-0005-0000-0000-0000E6420000}"/>
    <cellStyle name="Normal 3 8 2 2" xfId="16942" xr:uid="{00000000-0005-0000-0000-0000E7420000}"/>
    <cellStyle name="Normal 3 8 2 2 2" xfId="16943" xr:uid="{00000000-0005-0000-0000-0000E8420000}"/>
    <cellStyle name="Normal 3 8 2 2 3" xfId="16944" xr:uid="{00000000-0005-0000-0000-0000E9420000}"/>
    <cellStyle name="Normal 3 8 2 2 4" xfId="16945" xr:uid="{00000000-0005-0000-0000-0000EA420000}"/>
    <cellStyle name="Normal 3 8 2 2 4 2" xfId="16946" xr:uid="{00000000-0005-0000-0000-0000EB420000}"/>
    <cellStyle name="Normal 3 8 2 2 4 2 2" xfId="16947" xr:uid="{00000000-0005-0000-0000-0000EC420000}"/>
    <cellStyle name="Normal 3 8 2 2 4 2 3" xfId="16948" xr:uid="{00000000-0005-0000-0000-0000ED420000}"/>
    <cellStyle name="Normal 3 8 2 2 4 2 4" xfId="16949" xr:uid="{00000000-0005-0000-0000-0000EE420000}"/>
    <cellStyle name="Normal 3 8 2 2 4 3" xfId="16950" xr:uid="{00000000-0005-0000-0000-0000EF420000}"/>
    <cellStyle name="Normal 3 8 2 2 4 4" xfId="16951" xr:uid="{00000000-0005-0000-0000-0000F0420000}"/>
    <cellStyle name="Normal 3 8 2 2 4 5" xfId="16952" xr:uid="{00000000-0005-0000-0000-0000F1420000}"/>
    <cellStyle name="Normal 3 8 2 2 5" xfId="16953" xr:uid="{00000000-0005-0000-0000-0000F2420000}"/>
    <cellStyle name="Normal 3 8 2 2 5 2" xfId="16954" xr:uid="{00000000-0005-0000-0000-0000F3420000}"/>
    <cellStyle name="Normal 3 8 2 2 5 3" xfId="16955" xr:uid="{00000000-0005-0000-0000-0000F4420000}"/>
    <cellStyle name="Normal 3 8 2 2 5 4" xfId="16956" xr:uid="{00000000-0005-0000-0000-0000F5420000}"/>
    <cellStyle name="Normal 3 8 2 2 6" xfId="16957" xr:uid="{00000000-0005-0000-0000-0000F6420000}"/>
    <cellStyle name="Normal 3 8 2 2 7" xfId="16958" xr:uid="{00000000-0005-0000-0000-0000F7420000}"/>
    <cellStyle name="Normal 3 8 2 2 8" xfId="16959" xr:uid="{00000000-0005-0000-0000-0000F8420000}"/>
    <cellStyle name="Normal 3 8 2 3" xfId="16960" xr:uid="{00000000-0005-0000-0000-0000F9420000}"/>
    <cellStyle name="Normal 3 8 2 3 2" xfId="16961" xr:uid="{00000000-0005-0000-0000-0000FA420000}"/>
    <cellStyle name="Normal 3 8 2 3 3" xfId="16962" xr:uid="{00000000-0005-0000-0000-0000FB420000}"/>
    <cellStyle name="Normal 3 8 2 3 3 2" xfId="16963" xr:uid="{00000000-0005-0000-0000-0000FC420000}"/>
    <cellStyle name="Normal 3 8 2 3 3 2 2" xfId="16964" xr:uid="{00000000-0005-0000-0000-0000FD420000}"/>
    <cellStyle name="Normal 3 8 2 3 3 2 3" xfId="16965" xr:uid="{00000000-0005-0000-0000-0000FE420000}"/>
    <cellStyle name="Normal 3 8 2 3 3 2 4" xfId="16966" xr:uid="{00000000-0005-0000-0000-0000FF420000}"/>
    <cellStyle name="Normal 3 8 2 3 3 3" xfId="16967" xr:uid="{00000000-0005-0000-0000-000000430000}"/>
    <cellStyle name="Normal 3 8 2 3 3 4" xfId="16968" xr:uid="{00000000-0005-0000-0000-000001430000}"/>
    <cellStyle name="Normal 3 8 2 3 3 5" xfId="16969" xr:uid="{00000000-0005-0000-0000-000002430000}"/>
    <cellStyle name="Normal 3 8 2 3 4" xfId="16970" xr:uid="{00000000-0005-0000-0000-000003430000}"/>
    <cellStyle name="Normal 3 8 2 3 4 2" xfId="16971" xr:uid="{00000000-0005-0000-0000-000004430000}"/>
    <cellStyle name="Normal 3 8 2 3 4 3" xfId="16972" xr:uid="{00000000-0005-0000-0000-000005430000}"/>
    <cellStyle name="Normal 3 8 2 3 4 4" xfId="16973" xr:uid="{00000000-0005-0000-0000-000006430000}"/>
    <cellStyle name="Normal 3 8 2 3 5" xfId="16974" xr:uid="{00000000-0005-0000-0000-000007430000}"/>
    <cellStyle name="Normal 3 8 2 3 6" xfId="16975" xr:uid="{00000000-0005-0000-0000-000008430000}"/>
    <cellStyle name="Normal 3 8 2 3 7" xfId="16976" xr:uid="{00000000-0005-0000-0000-000009430000}"/>
    <cellStyle name="Normal 3 8 2 4" xfId="16977" xr:uid="{00000000-0005-0000-0000-00000A430000}"/>
    <cellStyle name="Normal 3 8 2 5" xfId="16978" xr:uid="{00000000-0005-0000-0000-00000B430000}"/>
    <cellStyle name="Normal 3 8 2 6" xfId="16979" xr:uid="{00000000-0005-0000-0000-00000C430000}"/>
    <cellStyle name="Normal 3 8 2 7" xfId="16980" xr:uid="{00000000-0005-0000-0000-00000D430000}"/>
    <cellStyle name="Normal 3 8 2 8" xfId="16981" xr:uid="{00000000-0005-0000-0000-00000E430000}"/>
    <cellStyle name="Normal 3 8 2 9" xfId="16982" xr:uid="{00000000-0005-0000-0000-00000F430000}"/>
    <cellStyle name="Normal 3 8 3" xfId="16983" xr:uid="{00000000-0005-0000-0000-000010430000}"/>
    <cellStyle name="Normal 3 8 3 2" xfId="16984" xr:uid="{00000000-0005-0000-0000-000011430000}"/>
    <cellStyle name="Normal 3 8 3 3" xfId="16985" xr:uid="{00000000-0005-0000-0000-000012430000}"/>
    <cellStyle name="Normal 3 8 3 4" xfId="16986" xr:uid="{00000000-0005-0000-0000-000013430000}"/>
    <cellStyle name="Normal 3 8 3 4 2" xfId="16987" xr:uid="{00000000-0005-0000-0000-000014430000}"/>
    <cellStyle name="Normal 3 8 3 4 2 2" xfId="16988" xr:uid="{00000000-0005-0000-0000-000015430000}"/>
    <cellStyle name="Normal 3 8 3 4 2 3" xfId="16989" xr:uid="{00000000-0005-0000-0000-000016430000}"/>
    <cellStyle name="Normal 3 8 3 4 2 4" xfId="16990" xr:uid="{00000000-0005-0000-0000-000017430000}"/>
    <cellStyle name="Normal 3 8 3 4 3" xfId="16991" xr:uid="{00000000-0005-0000-0000-000018430000}"/>
    <cellStyle name="Normal 3 8 3 4 4" xfId="16992" xr:uid="{00000000-0005-0000-0000-000019430000}"/>
    <cellStyle name="Normal 3 8 3 4 5" xfId="16993" xr:uid="{00000000-0005-0000-0000-00001A430000}"/>
    <cellStyle name="Normal 3 8 3 5" xfId="16994" xr:uid="{00000000-0005-0000-0000-00001B430000}"/>
    <cellStyle name="Normal 3 8 3 5 2" xfId="16995" xr:uid="{00000000-0005-0000-0000-00001C430000}"/>
    <cellStyle name="Normal 3 8 3 5 3" xfId="16996" xr:uid="{00000000-0005-0000-0000-00001D430000}"/>
    <cellStyle name="Normal 3 8 3 5 4" xfId="16997" xr:uid="{00000000-0005-0000-0000-00001E430000}"/>
    <cellStyle name="Normal 3 8 3 6" xfId="16998" xr:uid="{00000000-0005-0000-0000-00001F430000}"/>
    <cellStyle name="Normal 3 8 3 7" xfId="16999" xr:uid="{00000000-0005-0000-0000-000020430000}"/>
    <cellStyle name="Normal 3 8 3 8" xfId="17000" xr:uid="{00000000-0005-0000-0000-000021430000}"/>
    <cellStyle name="Normal 3 8 4" xfId="17001" xr:uid="{00000000-0005-0000-0000-000022430000}"/>
    <cellStyle name="Normal 3 8 4 2" xfId="17002" xr:uid="{00000000-0005-0000-0000-000023430000}"/>
    <cellStyle name="Normal 3 8 4 3" xfId="17003" xr:uid="{00000000-0005-0000-0000-000024430000}"/>
    <cellStyle name="Normal 3 8 4 3 2" xfId="17004" xr:uid="{00000000-0005-0000-0000-000025430000}"/>
    <cellStyle name="Normal 3 8 4 3 2 2" xfId="17005" xr:uid="{00000000-0005-0000-0000-000026430000}"/>
    <cellStyle name="Normal 3 8 4 3 2 3" xfId="17006" xr:uid="{00000000-0005-0000-0000-000027430000}"/>
    <cellStyle name="Normal 3 8 4 3 2 4" xfId="17007" xr:uid="{00000000-0005-0000-0000-000028430000}"/>
    <cellStyle name="Normal 3 8 4 3 3" xfId="17008" xr:uid="{00000000-0005-0000-0000-000029430000}"/>
    <cellStyle name="Normal 3 8 4 3 4" xfId="17009" xr:uid="{00000000-0005-0000-0000-00002A430000}"/>
    <cellStyle name="Normal 3 8 4 3 5" xfId="17010" xr:uid="{00000000-0005-0000-0000-00002B430000}"/>
    <cellStyle name="Normal 3 8 4 4" xfId="17011" xr:uid="{00000000-0005-0000-0000-00002C430000}"/>
    <cellStyle name="Normal 3 8 4 4 2" xfId="17012" xr:uid="{00000000-0005-0000-0000-00002D430000}"/>
    <cellStyle name="Normal 3 8 4 4 3" xfId="17013" xr:uid="{00000000-0005-0000-0000-00002E430000}"/>
    <cellStyle name="Normal 3 8 4 4 4" xfId="17014" xr:uid="{00000000-0005-0000-0000-00002F430000}"/>
    <cellStyle name="Normal 3 8 4 5" xfId="17015" xr:uid="{00000000-0005-0000-0000-000030430000}"/>
    <cellStyle name="Normal 3 8 4 6" xfId="17016" xr:uid="{00000000-0005-0000-0000-000031430000}"/>
    <cellStyle name="Normal 3 8 4 7" xfId="17017" xr:uid="{00000000-0005-0000-0000-000032430000}"/>
    <cellStyle name="Normal 3 8 5" xfId="17018" xr:uid="{00000000-0005-0000-0000-000033430000}"/>
    <cellStyle name="Normal 3 8 6" xfId="17019" xr:uid="{00000000-0005-0000-0000-000034430000}"/>
    <cellStyle name="Normal 3 8 7" xfId="17020" xr:uid="{00000000-0005-0000-0000-000035430000}"/>
    <cellStyle name="Normal 3 8 8" xfId="17021" xr:uid="{00000000-0005-0000-0000-000036430000}"/>
    <cellStyle name="Normal 3 8 9" xfId="17022" xr:uid="{00000000-0005-0000-0000-000037430000}"/>
    <cellStyle name="Normal 3 8 9 2" xfId="17023" xr:uid="{00000000-0005-0000-0000-000038430000}"/>
    <cellStyle name="Normal 3 8 9 2 2" xfId="17024" xr:uid="{00000000-0005-0000-0000-000039430000}"/>
    <cellStyle name="Normal 3 8 9 2 2 2" xfId="17025" xr:uid="{00000000-0005-0000-0000-00003A430000}"/>
    <cellStyle name="Normal 3 8 9 2 2 3" xfId="17026" xr:uid="{00000000-0005-0000-0000-00003B430000}"/>
    <cellStyle name="Normal 3 8 9 2 2 4" xfId="17027" xr:uid="{00000000-0005-0000-0000-00003C430000}"/>
    <cellStyle name="Normal 3 8 9 2 3" xfId="17028" xr:uid="{00000000-0005-0000-0000-00003D430000}"/>
    <cellStyle name="Normal 3 8 9 2 4" xfId="17029" xr:uid="{00000000-0005-0000-0000-00003E430000}"/>
    <cellStyle name="Normal 3 8 9 2 5" xfId="17030" xr:uid="{00000000-0005-0000-0000-00003F430000}"/>
    <cellStyle name="Normal 3 8 9 3" xfId="17031" xr:uid="{00000000-0005-0000-0000-000040430000}"/>
    <cellStyle name="Normal 3 8 9 4" xfId="17032" xr:uid="{00000000-0005-0000-0000-000041430000}"/>
    <cellStyle name="Normal 3 8 9 4 2" xfId="17033" xr:uid="{00000000-0005-0000-0000-000042430000}"/>
    <cellStyle name="Normal 3 8 9 4 3" xfId="17034" xr:uid="{00000000-0005-0000-0000-000043430000}"/>
    <cellStyle name="Normal 3 8 9 4 4" xfId="17035" xr:uid="{00000000-0005-0000-0000-000044430000}"/>
    <cellStyle name="Normal 3 8 9 5" xfId="17036" xr:uid="{00000000-0005-0000-0000-000045430000}"/>
    <cellStyle name="Normal 3 8 9 6" xfId="17037" xr:uid="{00000000-0005-0000-0000-000046430000}"/>
    <cellStyle name="Normal 3 8 9 7" xfId="17038" xr:uid="{00000000-0005-0000-0000-000047430000}"/>
    <cellStyle name="Normal 3 9" xfId="17039" xr:uid="{00000000-0005-0000-0000-000048430000}"/>
    <cellStyle name="Normal 3 9 2" xfId="17040" xr:uid="{00000000-0005-0000-0000-000049430000}"/>
    <cellStyle name="Normal 3 9 2 2" xfId="17041" xr:uid="{00000000-0005-0000-0000-00004A430000}"/>
    <cellStyle name="Normal 3 9 2 3" xfId="17042" xr:uid="{00000000-0005-0000-0000-00004B430000}"/>
    <cellStyle name="Normal 3 9 2 3 2" xfId="17043" xr:uid="{00000000-0005-0000-0000-00004C430000}"/>
    <cellStyle name="Normal 3 9 2 3 2 2" xfId="17044" xr:uid="{00000000-0005-0000-0000-00004D430000}"/>
    <cellStyle name="Normal 3 9 2 3 2 3" xfId="17045" xr:uid="{00000000-0005-0000-0000-00004E430000}"/>
    <cellStyle name="Normal 3 9 2 3 2 4" xfId="17046" xr:uid="{00000000-0005-0000-0000-00004F430000}"/>
    <cellStyle name="Normal 3 9 2 3 3" xfId="17047" xr:uid="{00000000-0005-0000-0000-000050430000}"/>
    <cellStyle name="Normal 3 9 2 3 4" xfId="17048" xr:uid="{00000000-0005-0000-0000-000051430000}"/>
    <cellStyle name="Normal 3 9 2 3 5" xfId="17049" xr:uid="{00000000-0005-0000-0000-000052430000}"/>
    <cellStyle name="Normal 3 9 2 4" xfId="17050" xr:uid="{00000000-0005-0000-0000-000053430000}"/>
    <cellStyle name="Normal 3 9 2 4 2" xfId="17051" xr:uid="{00000000-0005-0000-0000-000054430000}"/>
    <cellStyle name="Normal 3 9 2 4 3" xfId="17052" xr:uid="{00000000-0005-0000-0000-000055430000}"/>
    <cellStyle name="Normal 3 9 2 4 4" xfId="17053" xr:uid="{00000000-0005-0000-0000-000056430000}"/>
    <cellStyle name="Normal 3 9 2 5" xfId="17054" xr:uid="{00000000-0005-0000-0000-000057430000}"/>
    <cellStyle name="Normal 3 9 2 6" xfId="17055" xr:uid="{00000000-0005-0000-0000-000058430000}"/>
    <cellStyle name="Normal 3 9 2 7" xfId="17056" xr:uid="{00000000-0005-0000-0000-000059430000}"/>
    <cellStyle name="Normal 3 9 3" xfId="17057" xr:uid="{00000000-0005-0000-0000-00005A430000}"/>
    <cellStyle name="Normal 3 9 3 2" xfId="17058" xr:uid="{00000000-0005-0000-0000-00005B430000}"/>
    <cellStyle name="Normal 3 9 3 2 2" xfId="17059" xr:uid="{00000000-0005-0000-0000-00005C430000}"/>
    <cellStyle name="Normal 3 9 3 2 2 2" xfId="17060" xr:uid="{00000000-0005-0000-0000-00005D430000}"/>
    <cellStyle name="Normal 3 9 3 2 2 3" xfId="17061" xr:uid="{00000000-0005-0000-0000-00005E430000}"/>
    <cellStyle name="Normal 3 9 3 2 2 4" xfId="17062" xr:uid="{00000000-0005-0000-0000-00005F430000}"/>
    <cellStyle name="Normal 3 9 3 2 3" xfId="17063" xr:uid="{00000000-0005-0000-0000-000060430000}"/>
    <cellStyle name="Normal 3 9 3 2 4" xfId="17064" xr:uid="{00000000-0005-0000-0000-000061430000}"/>
    <cellStyle name="Normal 3 9 3 2 5" xfId="17065" xr:uid="{00000000-0005-0000-0000-000062430000}"/>
    <cellStyle name="Normal 3 9 3 3" xfId="17066" xr:uid="{00000000-0005-0000-0000-000063430000}"/>
    <cellStyle name="Normal 3 9 3 3 2" xfId="17067" xr:uid="{00000000-0005-0000-0000-000064430000}"/>
    <cellStyle name="Normal 3 9 3 3 3" xfId="17068" xr:uid="{00000000-0005-0000-0000-000065430000}"/>
    <cellStyle name="Normal 3 9 3 3 4" xfId="17069" xr:uid="{00000000-0005-0000-0000-000066430000}"/>
    <cellStyle name="Normal 3 9 3 4" xfId="17070" xr:uid="{00000000-0005-0000-0000-000067430000}"/>
    <cellStyle name="Normal 3 9 3 5" xfId="17071" xr:uid="{00000000-0005-0000-0000-000068430000}"/>
    <cellStyle name="Normal 3 9 3 6" xfId="17072" xr:uid="{00000000-0005-0000-0000-000069430000}"/>
    <cellStyle name="Normal 3 9 4" xfId="17073" xr:uid="{00000000-0005-0000-0000-00006A430000}"/>
    <cellStyle name="Normal 3 9 5" xfId="17074" xr:uid="{00000000-0005-0000-0000-00006B430000}"/>
    <cellStyle name="Normal 3 9 5 2" xfId="17075" xr:uid="{00000000-0005-0000-0000-00006C430000}"/>
    <cellStyle name="Normal 3 9 5 2 2" xfId="17076" xr:uid="{00000000-0005-0000-0000-00006D430000}"/>
    <cellStyle name="Normal 3 9 5 2 3" xfId="17077" xr:uid="{00000000-0005-0000-0000-00006E430000}"/>
    <cellStyle name="Normal 3 9 5 2 4" xfId="17078" xr:uid="{00000000-0005-0000-0000-00006F430000}"/>
    <cellStyle name="Normal 3 9 5 3" xfId="17079" xr:uid="{00000000-0005-0000-0000-000070430000}"/>
    <cellStyle name="Normal 3 9 5 4" xfId="17080" xr:uid="{00000000-0005-0000-0000-000071430000}"/>
    <cellStyle name="Normal 3 9 5 5" xfId="17081" xr:uid="{00000000-0005-0000-0000-000072430000}"/>
    <cellStyle name="Normal 3 9 6" xfId="17082" xr:uid="{00000000-0005-0000-0000-000073430000}"/>
    <cellStyle name="Normal 3 9 7" xfId="17083" xr:uid="{00000000-0005-0000-0000-000074430000}"/>
    <cellStyle name="Normal 3 9 8" xfId="17084" xr:uid="{00000000-0005-0000-0000-000075430000}"/>
    <cellStyle name="Normal 30" xfId="17085" xr:uid="{00000000-0005-0000-0000-000076430000}"/>
    <cellStyle name="Normal 30 10" xfId="17086" xr:uid="{00000000-0005-0000-0000-000077430000}"/>
    <cellStyle name="Normal 30 10 2" xfId="17087" xr:uid="{00000000-0005-0000-0000-000078430000}"/>
    <cellStyle name="Normal 30 11" xfId="17088" xr:uid="{00000000-0005-0000-0000-000079430000}"/>
    <cellStyle name="Normal 30 11 2" xfId="17089" xr:uid="{00000000-0005-0000-0000-00007A430000}"/>
    <cellStyle name="Normal 30 12" xfId="17090" xr:uid="{00000000-0005-0000-0000-00007B430000}"/>
    <cellStyle name="Normal 30 12 2" xfId="17091" xr:uid="{00000000-0005-0000-0000-00007C430000}"/>
    <cellStyle name="Normal 30 13" xfId="17092" xr:uid="{00000000-0005-0000-0000-00007D430000}"/>
    <cellStyle name="Normal 30 13 2" xfId="17093" xr:uid="{00000000-0005-0000-0000-00007E430000}"/>
    <cellStyle name="Normal 30 13 2 2" xfId="17094" xr:uid="{00000000-0005-0000-0000-00007F430000}"/>
    <cellStyle name="Normal 30 13 2 3" xfId="17095" xr:uid="{00000000-0005-0000-0000-000080430000}"/>
    <cellStyle name="Normal 30 13 2 4" xfId="17096" xr:uid="{00000000-0005-0000-0000-000081430000}"/>
    <cellStyle name="Normal 30 13 3" xfId="17097" xr:uid="{00000000-0005-0000-0000-000082430000}"/>
    <cellStyle name="Normal 30 13 4" xfId="17098" xr:uid="{00000000-0005-0000-0000-000083430000}"/>
    <cellStyle name="Normal 30 13 5" xfId="17099" xr:uid="{00000000-0005-0000-0000-000084430000}"/>
    <cellStyle name="Normal 30 14" xfId="17100" xr:uid="{00000000-0005-0000-0000-000085430000}"/>
    <cellStyle name="Normal 30 14 2" xfId="17101" xr:uid="{00000000-0005-0000-0000-000086430000}"/>
    <cellStyle name="Normal 30 14 3" xfId="17102" xr:uid="{00000000-0005-0000-0000-000087430000}"/>
    <cellStyle name="Normal 30 14 4" xfId="17103" xr:uid="{00000000-0005-0000-0000-000088430000}"/>
    <cellStyle name="Normal 30 15" xfId="17104" xr:uid="{00000000-0005-0000-0000-000089430000}"/>
    <cellStyle name="Normal 30 16" xfId="17105" xr:uid="{00000000-0005-0000-0000-00008A430000}"/>
    <cellStyle name="Normal 30 17" xfId="17106" xr:uid="{00000000-0005-0000-0000-00008B430000}"/>
    <cellStyle name="Normal 30 2" xfId="17107" xr:uid="{00000000-0005-0000-0000-00008C430000}"/>
    <cellStyle name="Normal 30 2 2" xfId="17108" xr:uid="{00000000-0005-0000-0000-00008D430000}"/>
    <cellStyle name="Normal 30 3" xfId="17109" xr:uid="{00000000-0005-0000-0000-00008E430000}"/>
    <cellStyle name="Normal 30 3 2" xfId="17110" xr:uid="{00000000-0005-0000-0000-00008F430000}"/>
    <cellStyle name="Normal 30 4" xfId="17111" xr:uid="{00000000-0005-0000-0000-000090430000}"/>
    <cellStyle name="Normal 30 4 2" xfId="17112" xr:uid="{00000000-0005-0000-0000-000091430000}"/>
    <cellStyle name="Normal 30 5" xfId="17113" xr:uid="{00000000-0005-0000-0000-000092430000}"/>
    <cellStyle name="Normal 30 5 2" xfId="17114" xr:uid="{00000000-0005-0000-0000-000093430000}"/>
    <cellStyle name="Normal 30 6" xfId="17115" xr:uid="{00000000-0005-0000-0000-000094430000}"/>
    <cellStyle name="Normal 30 6 2" xfId="17116" xr:uid="{00000000-0005-0000-0000-000095430000}"/>
    <cellStyle name="Normal 30 7" xfId="17117" xr:uid="{00000000-0005-0000-0000-000096430000}"/>
    <cellStyle name="Normal 30 7 2" xfId="17118" xr:uid="{00000000-0005-0000-0000-000097430000}"/>
    <cellStyle name="Normal 30 8" xfId="17119" xr:uid="{00000000-0005-0000-0000-000098430000}"/>
    <cellStyle name="Normal 30 8 2" xfId="17120" xr:uid="{00000000-0005-0000-0000-000099430000}"/>
    <cellStyle name="Normal 30 9" xfId="17121" xr:uid="{00000000-0005-0000-0000-00009A430000}"/>
    <cellStyle name="Normal 30 9 2" xfId="17122" xr:uid="{00000000-0005-0000-0000-00009B430000}"/>
    <cellStyle name="Normal 31" xfId="17123" xr:uid="{00000000-0005-0000-0000-00009C430000}"/>
    <cellStyle name="Normal 31 2" xfId="17124" xr:uid="{00000000-0005-0000-0000-00009D430000}"/>
    <cellStyle name="Normal 31 3" xfId="17125" xr:uid="{00000000-0005-0000-0000-00009E430000}"/>
    <cellStyle name="Normal 31 3 2" xfId="17126" xr:uid="{00000000-0005-0000-0000-00009F430000}"/>
    <cellStyle name="Normal 31 3 2 2" xfId="17127" xr:uid="{00000000-0005-0000-0000-0000A0430000}"/>
    <cellStyle name="Normal 31 3 2 2 2" xfId="17128" xr:uid="{00000000-0005-0000-0000-0000A1430000}"/>
    <cellStyle name="Normal 31 3 2 2 3" xfId="17129" xr:uid="{00000000-0005-0000-0000-0000A2430000}"/>
    <cellStyle name="Normal 31 3 2 2 4" xfId="17130" xr:uid="{00000000-0005-0000-0000-0000A3430000}"/>
    <cellStyle name="Normal 31 3 2 3" xfId="17131" xr:uid="{00000000-0005-0000-0000-0000A4430000}"/>
    <cellStyle name="Normal 31 3 2 4" xfId="17132" xr:uid="{00000000-0005-0000-0000-0000A5430000}"/>
    <cellStyle name="Normal 31 3 2 5" xfId="17133" xr:uid="{00000000-0005-0000-0000-0000A6430000}"/>
    <cellStyle name="Normal 31 3 3" xfId="17134" xr:uid="{00000000-0005-0000-0000-0000A7430000}"/>
    <cellStyle name="Normal 31 3 3 2" xfId="17135" xr:uid="{00000000-0005-0000-0000-0000A8430000}"/>
    <cellStyle name="Normal 31 3 3 3" xfId="17136" xr:uid="{00000000-0005-0000-0000-0000A9430000}"/>
    <cellStyle name="Normal 31 3 3 4" xfId="17137" xr:uid="{00000000-0005-0000-0000-0000AA430000}"/>
    <cellStyle name="Normal 31 3 4" xfId="17138" xr:uid="{00000000-0005-0000-0000-0000AB430000}"/>
    <cellStyle name="Normal 31 3 5" xfId="17139" xr:uid="{00000000-0005-0000-0000-0000AC430000}"/>
    <cellStyle name="Normal 31 3 6" xfId="17140" xr:uid="{00000000-0005-0000-0000-0000AD430000}"/>
    <cellStyle name="Normal 32" xfId="17141" xr:uid="{00000000-0005-0000-0000-0000AE430000}"/>
    <cellStyle name="Normal 32 2" xfId="17142" xr:uid="{00000000-0005-0000-0000-0000AF430000}"/>
    <cellStyle name="Normal 32 3" xfId="17143" xr:uid="{00000000-0005-0000-0000-0000B0430000}"/>
    <cellStyle name="Normal 32 3 2" xfId="17144" xr:uid="{00000000-0005-0000-0000-0000B1430000}"/>
    <cellStyle name="Normal 32 3 2 2" xfId="17145" xr:uid="{00000000-0005-0000-0000-0000B2430000}"/>
    <cellStyle name="Normal 32 3 2 2 2" xfId="17146" xr:uid="{00000000-0005-0000-0000-0000B3430000}"/>
    <cellStyle name="Normal 32 3 2 2 3" xfId="17147" xr:uid="{00000000-0005-0000-0000-0000B4430000}"/>
    <cellStyle name="Normal 32 3 2 2 4" xfId="17148" xr:uid="{00000000-0005-0000-0000-0000B5430000}"/>
    <cellStyle name="Normal 32 3 2 3" xfId="17149" xr:uid="{00000000-0005-0000-0000-0000B6430000}"/>
    <cellStyle name="Normal 32 3 2 4" xfId="17150" xr:uid="{00000000-0005-0000-0000-0000B7430000}"/>
    <cellStyle name="Normal 32 3 2 5" xfId="17151" xr:uid="{00000000-0005-0000-0000-0000B8430000}"/>
    <cellStyle name="Normal 32 3 3" xfId="17152" xr:uid="{00000000-0005-0000-0000-0000B9430000}"/>
    <cellStyle name="Normal 32 3 3 2" xfId="17153" xr:uid="{00000000-0005-0000-0000-0000BA430000}"/>
    <cellStyle name="Normal 32 3 3 3" xfId="17154" xr:uid="{00000000-0005-0000-0000-0000BB430000}"/>
    <cellStyle name="Normal 32 3 3 4" xfId="17155" xr:uid="{00000000-0005-0000-0000-0000BC430000}"/>
    <cellStyle name="Normal 32 3 4" xfId="17156" xr:uid="{00000000-0005-0000-0000-0000BD430000}"/>
    <cellStyle name="Normal 32 3 5" xfId="17157" xr:uid="{00000000-0005-0000-0000-0000BE430000}"/>
    <cellStyle name="Normal 32 3 6" xfId="17158" xr:uid="{00000000-0005-0000-0000-0000BF430000}"/>
    <cellStyle name="Normal 33" xfId="17159" xr:uid="{00000000-0005-0000-0000-0000C0430000}"/>
    <cellStyle name="Normal 33 2" xfId="17160" xr:uid="{00000000-0005-0000-0000-0000C1430000}"/>
    <cellStyle name="Normal 33 3" xfId="17161" xr:uid="{00000000-0005-0000-0000-0000C2430000}"/>
    <cellStyle name="Normal 33 3 2" xfId="17162" xr:uid="{00000000-0005-0000-0000-0000C3430000}"/>
    <cellStyle name="Normal 33 3 2 2" xfId="17163" xr:uid="{00000000-0005-0000-0000-0000C4430000}"/>
    <cellStyle name="Normal 33 3 2 2 2" xfId="17164" xr:uid="{00000000-0005-0000-0000-0000C5430000}"/>
    <cellStyle name="Normal 33 3 2 2 3" xfId="17165" xr:uid="{00000000-0005-0000-0000-0000C6430000}"/>
    <cellStyle name="Normal 33 3 2 2 4" xfId="17166" xr:uid="{00000000-0005-0000-0000-0000C7430000}"/>
    <cellStyle name="Normal 33 3 2 3" xfId="17167" xr:uid="{00000000-0005-0000-0000-0000C8430000}"/>
    <cellStyle name="Normal 33 3 2 4" xfId="17168" xr:uid="{00000000-0005-0000-0000-0000C9430000}"/>
    <cellStyle name="Normal 33 3 2 5" xfId="17169" xr:uid="{00000000-0005-0000-0000-0000CA430000}"/>
    <cellStyle name="Normal 33 3 3" xfId="17170" xr:uid="{00000000-0005-0000-0000-0000CB430000}"/>
    <cellStyle name="Normal 33 3 3 2" xfId="17171" xr:uid="{00000000-0005-0000-0000-0000CC430000}"/>
    <cellStyle name="Normal 33 3 3 3" xfId="17172" xr:uid="{00000000-0005-0000-0000-0000CD430000}"/>
    <cellStyle name="Normal 33 3 3 4" xfId="17173" xr:uid="{00000000-0005-0000-0000-0000CE430000}"/>
    <cellStyle name="Normal 33 3 4" xfId="17174" xr:uid="{00000000-0005-0000-0000-0000CF430000}"/>
    <cellStyle name="Normal 33 3 5" xfId="17175" xr:uid="{00000000-0005-0000-0000-0000D0430000}"/>
    <cellStyle name="Normal 33 3 6" xfId="17176" xr:uid="{00000000-0005-0000-0000-0000D1430000}"/>
    <cellStyle name="Normal 34" xfId="17177" xr:uid="{00000000-0005-0000-0000-0000D2430000}"/>
    <cellStyle name="Normal 34 2" xfId="17178" xr:uid="{00000000-0005-0000-0000-0000D3430000}"/>
    <cellStyle name="Normal 34 2 2" xfId="17179" xr:uid="{00000000-0005-0000-0000-0000D4430000}"/>
    <cellStyle name="Normal 34 2 2 2" xfId="17180" xr:uid="{00000000-0005-0000-0000-0000D5430000}"/>
    <cellStyle name="Normal 34 2 2 3" xfId="17181" xr:uid="{00000000-0005-0000-0000-0000D6430000}"/>
    <cellStyle name="Normal 34 2 2 4" xfId="17182" xr:uid="{00000000-0005-0000-0000-0000D7430000}"/>
    <cellStyle name="Normal 34 2 3" xfId="17183" xr:uid="{00000000-0005-0000-0000-0000D8430000}"/>
    <cellStyle name="Normal 34 2 4" xfId="17184" xr:uid="{00000000-0005-0000-0000-0000D9430000}"/>
    <cellStyle name="Normal 34 2 5" xfId="17185" xr:uid="{00000000-0005-0000-0000-0000DA430000}"/>
    <cellStyle name="Normal 34 3" xfId="17186" xr:uid="{00000000-0005-0000-0000-0000DB430000}"/>
    <cellStyle name="Normal 34 4" xfId="17187" xr:uid="{00000000-0005-0000-0000-0000DC430000}"/>
    <cellStyle name="Normal 34 4 2" xfId="17188" xr:uid="{00000000-0005-0000-0000-0000DD430000}"/>
    <cellStyle name="Normal 34 4 3" xfId="17189" xr:uid="{00000000-0005-0000-0000-0000DE430000}"/>
    <cellStyle name="Normal 34 4 4" xfId="17190" xr:uid="{00000000-0005-0000-0000-0000DF430000}"/>
    <cellStyle name="Normal 34 5" xfId="17191" xr:uid="{00000000-0005-0000-0000-0000E0430000}"/>
    <cellStyle name="Normal 34 6" xfId="17192" xr:uid="{00000000-0005-0000-0000-0000E1430000}"/>
    <cellStyle name="Normal 34 7" xfId="17193" xr:uid="{00000000-0005-0000-0000-0000E2430000}"/>
    <cellStyle name="Normal 35" xfId="17194" xr:uid="{00000000-0005-0000-0000-0000E3430000}"/>
    <cellStyle name="Normal 35 2" xfId="17195" xr:uid="{00000000-0005-0000-0000-0000E4430000}"/>
    <cellStyle name="Normal 35 2 2" xfId="17196" xr:uid="{00000000-0005-0000-0000-0000E5430000}"/>
    <cellStyle name="Normal 35 2 2 2" xfId="17197" xr:uid="{00000000-0005-0000-0000-0000E6430000}"/>
    <cellStyle name="Normal 35 2 2 2 2" xfId="17198" xr:uid="{00000000-0005-0000-0000-0000E7430000}"/>
    <cellStyle name="Normal 35 2 2 2 3" xfId="17199" xr:uid="{00000000-0005-0000-0000-0000E8430000}"/>
    <cellStyle name="Normal 35 2 2 2 4" xfId="17200" xr:uid="{00000000-0005-0000-0000-0000E9430000}"/>
    <cellStyle name="Normal 35 2 2 3" xfId="17201" xr:uid="{00000000-0005-0000-0000-0000EA430000}"/>
    <cellStyle name="Normal 35 2 2 4" xfId="17202" xr:uid="{00000000-0005-0000-0000-0000EB430000}"/>
    <cellStyle name="Normal 35 2 2 5" xfId="17203" xr:uid="{00000000-0005-0000-0000-0000EC430000}"/>
    <cellStyle name="Normal 35 2 3" xfId="17204" xr:uid="{00000000-0005-0000-0000-0000ED430000}"/>
    <cellStyle name="Normal 35 2 3 2" xfId="17205" xr:uid="{00000000-0005-0000-0000-0000EE430000}"/>
    <cellStyle name="Normal 35 2 3 3" xfId="17206" xr:uid="{00000000-0005-0000-0000-0000EF430000}"/>
    <cellStyle name="Normal 35 2 3 4" xfId="17207" xr:uid="{00000000-0005-0000-0000-0000F0430000}"/>
    <cellStyle name="Normal 35 2 4" xfId="17208" xr:uid="{00000000-0005-0000-0000-0000F1430000}"/>
    <cellStyle name="Normal 35 2 5" xfId="17209" xr:uid="{00000000-0005-0000-0000-0000F2430000}"/>
    <cellStyle name="Normal 35 2 6" xfId="17210" xr:uid="{00000000-0005-0000-0000-0000F3430000}"/>
    <cellStyle name="Normal 36" xfId="17211" xr:uid="{00000000-0005-0000-0000-0000F4430000}"/>
    <cellStyle name="Normal 36 2" xfId="17212" xr:uid="{00000000-0005-0000-0000-0000F5430000}"/>
    <cellStyle name="Normal 36 2 2" xfId="17213" xr:uid="{00000000-0005-0000-0000-0000F6430000}"/>
    <cellStyle name="Normal 36 2 2 2" xfId="17214" xr:uid="{00000000-0005-0000-0000-0000F7430000}"/>
    <cellStyle name="Normal 36 2 2 3" xfId="17215" xr:uid="{00000000-0005-0000-0000-0000F8430000}"/>
    <cellStyle name="Normal 36 2 2 4" xfId="17216" xr:uid="{00000000-0005-0000-0000-0000F9430000}"/>
    <cellStyle name="Normal 36 2 3" xfId="17217" xr:uid="{00000000-0005-0000-0000-0000FA430000}"/>
    <cellStyle name="Normal 36 2 4" xfId="17218" xr:uid="{00000000-0005-0000-0000-0000FB430000}"/>
    <cellStyle name="Normal 36 2 5" xfId="17219" xr:uid="{00000000-0005-0000-0000-0000FC430000}"/>
    <cellStyle name="Normal 36 3" xfId="17220" xr:uid="{00000000-0005-0000-0000-0000FD430000}"/>
    <cellStyle name="Normal 36 4" xfId="17221" xr:uid="{00000000-0005-0000-0000-0000FE430000}"/>
    <cellStyle name="Normal 36 4 2" xfId="17222" xr:uid="{00000000-0005-0000-0000-0000FF430000}"/>
    <cellStyle name="Normal 36 4 3" xfId="17223" xr:uid="{00000000-0005-0000-0000-000000440000}"/>
    <cellStyle name="Normal 36 4 4" xfId="17224" xr:uid="{00000000-0005-0000-0000-000001440000}"/>
    <cellStyle name="Normal 36 5" xfId="17225" xr:uid="{00000000-0005-0000-0000-000002440000}"/>
    <cellStyle name="Normal 36 6" xfId="17226" xr:uid="{00000000-0005-0000-0000-000003440000}"/>
    <cellStyle name="Normal 36 7" xfId="17227" xr:uid="{00000000-0005-0000-0000-000004440000}"/>
    <cellStyle name="Normal 37" xfId="17228" xr:uid="{00000000-0005-0000-0000-000005440000}"/>
    <cellStyle name="Normal 37 2" xfId="17229" xr:uid="{00000000-0005-0000-0000-000006440000}"/>
    <cellStyle name="Normal 37 3" xfId="17230" xr:uid="{00000000-0005-0000-0000-000007440000}"/>
    <cellStyle name="Normal 37 3 2" xfId="17231" xr:uid="{00000000-0005-0000-0000-000008440000}"/>
    <cellStyle name="Normal 37 3 2 2" xfId="17232" xr:uid="{00000000-0005-0000-0000-000009440000}"/>
    <cellStyle name="Normal 37 3 2 2 2" xfId="17233" xr:uid="{00000000-0005-0000-0000-00000A440000}"/>
    <cellStyle name="Normal 37 3 2 2 3" xfId="17234" xr:uid="{00000000-0005-0000-0000-00000B440000}"/>
    <cellStyle name="Normal 37 3 2 2 4" xfId="17235" xr:uid="{00000000-0005-0000-0000-00000C440000}"/>
    <cellStyle name="Normal 37 3 2 3" xfId="17236" xr:uid="{00000000-0005-0000-0000-00000D440000}"/>
    <cellStyle name="Normal 37 3 2 4" xfId="17237" xr:uid="{00000000-0005-0000-0000-00000E440000}"/>
    <cellStyle name="Normal 37 3 2 5" xfId="17238" xr:uid="{00000000-0005-0000-0000-00000F440000}"/>
    <cellStyle name="Normal 37 3 3" xfId="17239" xr:uid="{00000000-0005-0000-0000-000010440000}"/>
    <cellStyle name="Normal 37 3 3 2" xfId="17240" xr:uid="{00000000-0005-0000-0000-000011440000}"/>
    <cellStyle name="Normal 37 3 3 3" xfId="17241" xr:uid="{00000000-0005-0000-0000-000012440000}"/>
    <cellStyle name="Normal 37 3 3 4" xfId="17242" xr:uid="{00000000-0005-0000-0000-000013440000}"/>
    <cellStyle name="Normal 37 3 4" xfId="17243" xr:uid="{00000000-0005-0000-0000-000014440000}"/>
    <cellStyle name="Normal 37 3 5" xfId="17244" xr:uid="{00000000-0005-0000-0000-000015440000}"/>
    <cellStyle name="Normal 37 3 6" xfId="17245" xr:uid="{00000000-0005-0000-0000-000016440000}"/>
    <cellStyle name="Normal 38" xfId="17246" xr:uid="{00000000-0005-0000-0000-000017440000}"/>
    <cellStyle name="Normal 38 2" xfId="17247" xr:uid="{00000000-0005-0000-0000-000018440000}"/>
    <cellStyle name="Normal 38 3" xfId="17248" xr:uid="{00000000-0005-0000-0000-000019440000}"/>
    <cellStyle name="Normal 38 3 2" xfId="17249" xr:uid="{00000000-0005-0000-0000-00001A440000}"/>
    <cellStyle name="Normal 38 3 2 2" xfId="17250" xr:uid="{00000000-0005-0000-0000-00001B440000}"/>
    <cellStyle name="Normal 38 3 2 2 2" xfId="17251" xr:uid="{00000000-0005-0000-0000-00001C440000}"/>
    <cellStyle name="Normal 38 3 2 2 3" xfId="17252" xr:uid="{00000000-0005-0000-0000-00001D440000}"/>
    <cellStyle name="Normal 38 3 2 2 4" xfId="17253" xr:uid="{00000000-0005-0000-0000-00001E440000}"/>
    <cellStyle name="Normal 38 3 2 3" xfId="17254" xr:uid="{00000000-0005-0000-0000-00001F440000}"/>
    <cellStyle name="Normal 38 3 2 4" xfId="17255" xr:uid="{00000000-0005-0000-0000-000020440000}"/>
    <cellStyle name="Normal 38 3 2 5" xfId="17256" xr:uid="{00000000-0005-0000-0000-000021440000}"/>
    <cellStyle name="Normal 38 3 3" xfId="17257" xr:uid="{00000000-0005-0000-0000-000022440000}"/>
    <cellStyle name="Normal 38 3 3 2" xfId="17258" xr:uid="{00000000-0005-0000-0000-000023440000}"/>
    <cellStyle name="Normal 38 3 3 3" xfId="17259" xr:uid="{00000000-0005-0000-0000-000024440000}"/>
    <cellStyle name="Normal 38 3 3 4" xfId="17260" xr:uid="{00000000-0005-0000-0000-000025440000}"/>
    <cellStyle name="Normal 38 3 4" xfId="17261" xr:uid="{00000000-0005-0000-0000-000026440000}"/>
    <cellStyle name="Normal 38 3 5" xfId="17262" xr:uid="{00000000-0005-0000-0000-000027440000}"/>
    <cellStyle name="Normal 38 3 6" xfId="17263" xr:uid="{00000000-0005-0000-0000-000028440000}"/>
    <cellStyle name="Normal 39" xfId="17264" xr:uid="{00000000-0005-0000-0000-000029440000}"/>
    <cellStyle name="Normal 39 2" xfId="17265" xr:uid="{00000000-0005-0000-0000-00002A440000}"/>
    <cellStyle name="Normal 39 3" xfId="17266" xr:uid="{00000000-0005-0000-0000-00002B440000}"/>
    <cellStyle name="Normal 39 3 2" xfId="17267" xr:uid="{00000000-0005-0000-0000-00002C440000}"/>
    <cellStyle name="Normal 39 3 2 2" xfId="17268" xr:uid="{00000000-0005-0000-0000-00002D440000}"/>
    <cellStyle name="Normal 39 3 2 2 2" xfId="17269" xr:uid="{00000000-0005-0000-0000-00002E440000}"/>
    <cellStyle name="Normal 39 3 2 2 3" xfId="17270" xr:uid="{00000000-0005-0000-0000-00002F440000}"/>
    <cellStyle name="Normal 39 3 2 2 4" xfId="17271" xr:uid="{00000000-0005-0000-0000-000030440000}"/>
    <cellStyle name="Normal 39 3 2 3" xfId="17272" xr:uid="{00000000-0005-0000-0000-000031440000}"/>
    <cellStyle name="Normal 39 3 2 4" xfId="17273" xr:uid="{00000000-0005-0000-0000-000032440000}"/>
    <cellStyle name="Normal 39 3 2 5" xfId="17274" xr:uid="{00000000-0005-0000-0000-000033440000}"/>
    <cellStyle name="Normal 39 3 3" xfId="17275" xr:uid="{00000000-0005-0000-0000-000034440000}"/>
    <cellStyle name="Normal 39 3 3 2" xfId="17276" xr:uid="{00000000-0005-0000-0000-000035440000}"/>
    <cellStyle name="Normal 39 3 3 3" xfId="17277" xr:uid="{00000000-0005-0000-0000-000036440000}"/>
    <cellStyle name="Normal 39 3 3 4" xfId="17278" xr:uid="{00000000-0005-0000-0000-000037440000}"/>
    <cellStyle name="Normal 39 3 4" xfId="17279" xr:uid="{00000000-0005-0000-0000-000038440000}"/>
    <cellStyle name="Normal 39 3 5" xfId="17280" xr:uid="{00000000-0005-0000-0000-000039440000}"/>
    <cellStyle name="Normal 39 3 6" xfId="17281" xr:uid="{00000000-0005-0000-0000-00003A440000}"/>
    <cellStyle name="Normal 4" xfId="13" xr:uid="{00000000-0005-0000-0000-00003B440000}"/>
    <cellStyle name="Normal 4 10" xfId="17282" xr:uid="{00000000-0005-0000-0000-00003C440000}"/>
    <cellStyle name="Normal 4 11" xfId="17283" xr:uid="{00000000-0005-0000-0000-00003D440000}"/>
    <cellStyle name="Normal 4 12" xfId="17284" xr:uid="{00000000-0005-0000-0000-00003E440000}"/>
    <cellStyle name="Normal 4 13" xfId="17285" xr:uid="{00000000-0005-0000-0000-00003F440000}"/>
    <cellStyle name="Normal 4 13 2" xfId="17286" xr:uid="{00000000-0005-0000-0000-000040440000}"/>
    <cellStyle name="Normal 4 13 3" xfId="17287" xr:uid="{00000000-0005-0000-0000-000041440000}"/>
    <cellStyle name="Normal 4 13 4" xfId="17288" xr:uid="{00000000-0005-0000-0000-000042440000}"/>
    <cellStyle name="Normal 4 14" xfId="17289" xr:uid="{00000000-0005-0000-0000-000043440000}"/>
    <cellStyle name="Normal 4 14 2" xfId="17290" xr:uid="{00000000-0005-0000-0000-000044440000}"/>
    <cellStyle name="Normal 4 14 3" xfId="17291" xr:uid="{00000000-0005-0000-0000-000045440000}"/>
    <cellStyle name="Normal 4 2" xfId="17292" xr:uid="{00000000-0005-0000-0000-000046440000}"/>
    <cellStyle name="Normal 4 2 10" xfId="17293" xr:uid="{00000000-0005-0000-0000-000047440000}"/>
    <cellStyle name="Normal 4 2 11" xfId="17294" xr:uid="{00000000-0005-0000-0000-000048440000}"/>
    <cellStyle name="Normal 4 2 11 2" xfId="17295" xr:uid="{00000000-0005-0000-0000-000049440000}"/>
    <cellStyle name="Normal 4 2 11 2 2" xfId="17296" xr:uid="{00000000-0005-0000-0000-00004A440000}"/>
    <cellStyle name="Normal 4 2 11 2 3" xfId="17297" xr:uid="{00000000-0005-0000-0000-00004B440000}"/>
    <cellStyle name="Normal 4 2 11 2 4" xfId="17298" xr:uid="{00000000-0005-0000-0000-00004C440000}"/>
    <cellStyle name="Normal 4 2 11 3" xfId="17299" xr:uid="{00000000-0005-0000-0000-00004D440000}"/>
    <cellStyle name="Normal 4 2 11 4" xfId="17300" xr:uid="{00000000-0005-0000-0000-00004E440000}"/>
    <cellStyle name="Normal 4 2 11 5" xfId="17301" xr:uid="{00000000-0005-0000-0000-00004F440000}"/>
    <cellStyle name="Normal 4 2 12" xfId="17302" xr:uid="{00000000-0005-0000-0000-000050440000}"/>
    <cellStyle name="Normal 4 2 13" xfId="17303" xr:uid="{00000000-0005-0000-0000-000051440000}"/>
    <cellStyle name="Normal 4 2 14" xfId="17304" xr:uid="{00000000-0005-0000-0000-000052440000}"/>
    <cellStyle name="Normal 4 2 2" xfId="17305" xr:uid="{00000000-0005-0000-0000-000053440000}"/>
    <cellStyle name="Normal 4 2 2 10" xfId="17306" xr:uid="{00000000-0005-0000-0000-000054440000}"/>
    <cellStyle name="Normal 4 2 2 10 2" xfId="17307" xr:uid="{00000000-0005-0000-0000-000055440000}"/>
    <cellStyle name="Normal 4 2 2 10 2 2" xfId="17308" xr:uid="{00000000-0005-0000-0000-000056440000}"/>
    <cellStyle name="Normal 4 2 2 10 2 3" xfId="17309" xr:uid="{00000000-0005-0000-0000-000057440000}"/>
    <cellStyle name="Normal 4 2 2 10 2 4" xfId="17310" xr:uid="{00000000-0005-0000-0000-000058440000}"/>
    <cellStyle name="Normal 4 2 2 10 3" xfId="17311" xr:uid="{00000000-0005-0000-0000-000059440000}"/>
    <cellStyle name="Normal 4 2 2 10 4" xfId="17312" xr:uid="{00000000-0005-0000-0000-00005A440000}"/>
    <cellStyle name="Normal 4 2 2 10 5" xfId="17313" xr:uid="{00000000-0005-0000-0000-00005B440000}"/>
    <cellStyle name="Normal 4 2 2 11" xfId="17314" xr:uid="{00000000-0005-0000-0000-00005C440000}"/>
    <cellStyle name="Normal 4 2 2 12" xfId="17315" xr:uid="{00000000-0005-0000-0000-00005D440000}"/>
    <cellStyle name="Normal 4 2 2 13" xfId="17316" xr:uid="{00000000-0005-0000-0000-00005E440000}"/>
    <cellStyle name="Normal 4 2 2 14" xfId="17317" xr:uid="{00000000-0005-0000-0000-00005F440000}"/>
    <cellStyle name="Normal 4 2 2 2" xfId="17318" xr:uid="{00000000-0005-0000-0000-000060440000}"/>
    <cellStyle name="Normal 4 2 2 2 2" xfId="17319" xr:uid="{00000000-0005-0000-0000-000061440000}"/>
    <cellStyle name="Normal 4 2 2 2 2 2" xfId="17320" xr:uid="{00000000-0005-0000-0000-000062440000}"/>
    <cellStyle name="Normal 4 2 2 2 2 2 2" xfId="17321" xr:uid="{00000000-0005-0000-0000-000063440000}"/>
    <cellStyle name="Normal 4 2 2 2 2 2 2 2" xfId="17322" xr:uid="{00000000-0005-0000-0000-000064440000}"/>
    <cellStyle name="Normal 4 2 2 2 2 2 2 2 2" xfId="17323" xr:uid="{00000000-0005-0000-0000-000065440000}"/>
    <cellStyle name="Normal 4 2 2 2 2 2 2 2 3" xfId="17324" xr:uid="{00000000-0005-0000-0000-000066440000}"/>
    <cellStyle name="Normal 4 2 2 2 2 2 2 2 4" xfId="17325" xr:uid="{00000000-0005-0000-0000-000067440000}"/>
    <cellStyle name="Normal 4 2 2 2 2 2 2 3" xfId="17326" xr:uid="{00000000-0005-0000-0000-000068440000}"/>
    <cellStyle name="Normal 4 2 2 2 2 2 2 4" xfId="17327" xr:uid="{00000000-0005-0000-0000-000069440000}"/>
    <cellStyle name="Normal 4 2 2 2 2 2 2 5" xfId="17328" xr:uid="{00000000-0005-0000-0000-00006A440000}"/>
    <cellStyle name="Normal 4 2 2 2 2 2 3" xfId="17329" xr:uid="{00000000-0005-0000-0000-00006B440000}"/>
    <cellStyle name="Normal 4 2 2 2 2 2 3 2" xfId="17330" xr:uid="{00000000-0005-0000-0000-00006C440000}"/>
    <cellStyle name="Normal 4 2 2 2 2 2 3 3" xfId="17331" xr:uid="{00000000-0005-0000-0000-00006D440000}"/>
    <cellStyle name="Normal 4 2 2 2 2 2 3 4" xfId="17332" xr:uid="{00000000-0005-0000-0000-00006E440000}"/>
    <cellStyle name="Normal 4 2 2 2 2 2 4" xfId="17333" xr:uid="{00000000-0005-0000-0000-00006F440000}"/>
    <cellStyle name="Normal 4 2 2 2 2 2 5" xfId="17334" xr:uid="{00000000-0005-0000-0000-000070440000}"/>
    <cellStyle name="Normal 4 2 2 2 2 2 6" xfId="17335" xr:uid="{00000000-0005-0000-0000-000071440000}"/>
    <cellStyle name="Normal 4 2 2 2 2 3" xfId="17336" xr:uid="{00000000-0005-0000-0000-000072440000}"/>
    <cellStyle name="Normal 4 2 2 2 2 3 2" xfId="17337" xr:uid="{00000000-0005-0000-0000-000073440000}"/>
    <cellStyle name="Normal 4 2 2 2 2 3 2 2" xfId="17338" xr:uid="{00000000-0005-0000-0000-000074440000}"/>
    <cellStyle name="Normal 4 2 2 2 2 3 2 2 2" xfId="17339" xr:uid="{00000000-0005-0000-0000-000075440000}"/>
    <cellStyle name="Normal 4 2 2 2 2 3 2 2 3" xfId="17340" xr:uid="{00000000-0005-0000-0000-000076440000}"/>
    <cellStyle name="Normal 4 2 2 2 2 3 2 2 4" xfId="17341" xr:uid="{00000000-0005-0000-0000-000077440000}"/>
    <cellStyle name="Normal 4 2 2 2 2 3 2 3" xfId="17342" xr:uid="{00000000-0005-0000-0000-000078440000}"/>
    <cellStyle name="Normal 4 2 2 2 2 3 2 4" xfId="17343" xr:uid="{00000000-0005-0000-0000-000079440000}"/>
    <cellStyle name="Normal 4 2 2 2 2 3 2 5" xfId="17344" xr:uid="{00000000-0005-0000-0000-00007A440000}"/>
    <cellStyle name="Normal 4 2 2 2 2 3 3" xfId="17345" xr:uid="{00000000-0005-0000-0000-00007B440000}"/>
    <cellStyle name="Normal 4 2 2 2 2 3 3 2" xfId="17346" xr:uid="{00000000-0005-0000-0000-00007C440000}"/>
    <cellStyle name="Normal 4 2 2 2 2 3 3 3" xfId="17347" xr:uid="{00000000-0005-0000-0000-00007D440000}"/>
    <cellStyle name="Normal 4 2 2 2 2 3 3 4" xfId="17348" xr:uid="{00000000-0005-0000-0000-00007E440000}"/>
    <cellStyle name="Normal 4 2 2 2 2 3 4" xfId="17349" xr:uid="{00000000-0005-0000-0000-00007F440000}"/>
    <cellStyle name="Normal 4 2 2 2 2 3 5" xfId="17350" xr:uid="{00000000-0005-0000-0000-000080440000}"/>
    <cellStyle name="Normal 4 2 2 2 2 3 6" xfId="17351" xr:uid="{00000000-0005-0000-0000-000081440000}"/>
    <cellStyle name="Normal 4 2 2 2 2 4" xfId="17352" xr:uid="{00000000-0005-0000-0000-000082440000}"/>
    <cellStyle name="Normal 4 2 2 2 2 4 2" xfId="17353" xr:uid="{00000000-0005-0000-0000-000083440000}"/>
    <cellStyle name="Normal 4 2 2 2 2 4 2 2" xfId="17354" xr:uid="{00000000-0005-0000-0000-000084440000}"/>
    <cellStyle name="Normal 4 2 2 2 2 4 2 3" xfId="17355" xr:uid="{00000000-0005-0000-0000-000085440000}"/>
    <cellStyle name="Normal 4 2 2 2 2 4 2 4" xfId="17356" xr:uid="{00000000-0005-0000-0000-000086440000}"/>
    <cellStyle name="Normal 4 2 2 2 2 4 3" xfId="17357" xr:uid="{00000000-0005-0000-0000-000087440000}"/>
    <cellStyle name="Normal 4 2 2 2 2 4 4" xfId="17358" xr:uid="{00000000-0005-0000-0000-000088440000}"/>
    <cellStyle name="Normal 4 2 2 2 2 4 5" xfId="17359" xr:uid="{00000000-0005-0000-0000-000089440000}"/>
    <cellStyle name="Normal 4 2 2 2 2 5" xfId="17360" xr:uid="{00000000-0005-0000-0000-00008A440000}"/>
    <cellStyle name="Normal 4 2 2 2 2 5 2" xfId="17361" xr:uid="{00000000-0005-0000-0000-00008B440000}"/>
    <cellStyle name="Normal 4 2 2 2 2 5 3" xfId="17362" xr:uid="{00000000-0005-0000-0000-00008C440000}"/>
    <cellStyle name="Normal 4 2 2 2 2 5 4" xfId="17363" xr:uid="{00000000-0005-0000-0000-00008D440000}"/>
    <cellStyle name="Normal 4 2 2 2 2 6" xfId="17364" xr:uid="{00000000-0005-0000-0000-00008E440000}"/>
    <cellStyle name="Normal 4 2 2 2 2 7" xfId="17365" xr:uid="{00000000-0005-0000-0000-00008F440000}"/>
    <cellStyle name="Normal 4 2 2 2 2 8" xfId="17366" xr:uid="{00000000-0005-0000-0000-000090440000}"/>
    <cellStyle name="Normal 4 2 2 2 3" xfId="17367" xr:uid="{00000000-0005-0000-0000-000091440000}"/>
    <cellStyle name="Normal 4 2 2 2 3 2" xfId="17368" xr:uid="{00000000-0005-0000-0000-000092440000}"/>
    <cellStyle name="Normal 4 2 2 2 3 2 2" xfId="17369" xr:uid="{00000000-0005-0000-0000-000093440000}"/>
    <cellStyle name="Normal 4 2 2 2 3 2 2 2" xfId="17370" xr:uid="{00000000-0005-0000-0000-000094440000}"/>
    <cellStyle name="Normal 4 2 2 2 3 2 2 3" xfId="17371" xr:uid="{00000000-0005-0000-0000-000095440000}"/>
    <cellStyle name="Normal 4 2 2 2 3 2 2 4" xfId="17372" xr:uid="{00000000-0005-0000-0000-000096440000}"/>
    <cellStyle name="Normal 4 2 2 2 3 2 3" xfId="17373" xr:uid="{00000000-0005-0000-0000-000097440000}"/>
    <cellStyle name="Normal 4 2 2 2 3 2 4" xfId="17374" xr:uid="{00000000-0005-0000-0000-000098440000}"/>
    <cellStyle name="Normal 4 2 2 2 3 2 5" xfId="17375" xr:uid="{00000000-0005-0000-0000-000099440000}"/>
    <cellStyle name="Normal 4 2 2 2 3 3" xfId="17376" xr:uid="{00000000-0005-0000-0000-00009A440000}"/>
    <cellStyle name="Normal 4 2 2 2 3 3 2" xfId="17377" xr:uid="{00000000-0005-0000-0000-00009B440000}"/>
    <cellStyle name="Normal 4 2 2 2 3 3 3" xfId="17378" xr:uid="{00000000-0005-0000-0000-00009C440000}"/>
    <cellStyle name="Normal 4 2 2 2 3 3 4" xfId="17379" xr:uid="{00000000-0005-0000-0000-00009D440000}"/>
    <cellStyle name="Normal 4 2 2 2 3 4" xfId="17380" xr:uid="{00000000-0005-0000-0000-00009E440000}"/>
    <cellStyle name="Normal 4 2 2 2 3 5" xfId="17381" xr:uid="{00000000-0005-0000-0000-00009F440000}"/>
    <cellStyle name="Normal 4 2 2 2 3 6" xfId="17382" xr:uid="{00000000-0005-0000-0000-0000A0440000}"/>
    <cellStyle name="Normal 4 2 2 2 4" xfId="17383" xr:uid="{00000000-0005-0000-0000-0000A1440000}"/>
    <cellStyle name="Normal 4 2 2 2 4 2" xfId="17384" xr:uid="{00000000-0005-0000-0000-0000A2440000}"/>
    <cellStyle name="Normal 4 2 2 2 4 2 2" xfId="17385" xr:uid="{00000000-0005-0000-0000-0000A3440000}"/>
    <cellStyle name="Normal 4 2 2 2 4 2 2 2" xfId="17386" xr:uid="{00000000-0005-0000-0000-0000A4440000}"/>
    <cellStyle name="Normal 4 2 2 2 4 2 2 3" xfId="17387" xr:uid="{00000000-0005-0000-0000-0000A5440000}"/>
    <cellStyle name="Normal 4 2 2 2 4 2 2 4" xfId="17388" xr:uid="{00000000-0005-0000-0000-0000A6440000}"/>
    <cellStyle name="Normal 4 2 2 2 4 2 3" xfId="17389" xr:uid="{00000000-0005-0000-0000-0000A7440000}"/>
    <cellStyle name="Normal 4 2 2 2 4 2 4" xfId="17390" xr:uid="{00000000-0005-0000-0000-0000A8440000}"/>
    <cellStyle name="Normal 4 2 2 2 4 2 5" xfId="17391" xr:uid="{00000000-0005-0000-0000-0000A9440000}"/>
    <cellStyle name="Normal 4 2 2 2 4 3" xfId="17392" xr:uid="{00000000-0005-0000-0000-0000AA440000}"/>
    <cellStyle name="Normal 4 2 2 2 4 3 2" xfId="17393" xr:uid="{00000000-0005-0000-0000-0000AB440000}"/>
    <cellStyle name="Normal 4 2 2 2 4 3 3" xfId="17394" xr:uid="{00000000-0005-0000-0000-0000AC440000}"/>
    <cellStyle name="Normal 4 2 2 2 4 3 4" xfId="17395" xr:uid="{00000000-0005-0000-0000-0000AD440000}"/>
    <cellStyle name="Normal 4 2 2 2 4 4" xfId="17396" xr:uid="{00000000-0005-0000-0000-0000AE440000}"/>
    <cellStyle name="Normal 4 2 2 2 4 5" xfId="17397" xr:uid="{00000000-0005-0000-0000-0000AF440000}"/>
    <cellStyle name="Normal 4 2 2 2 4 6" xfId="17398" xr:uid="{00000000-0005-0000-0000-0000B0440000}"/>
    <cellStyle name="Normal 4 2 2 2 5" xfId="17399" xr:uid="{00000000-0005-0000-0000-0000B1440000}"/>
    <cellStyle name="Normal 4 2 2 2 5 2" xfId="17400" xr:uid="{00000000-0005-0000-0000-0000B2440000}"/>
    <cellStyle name="Normal 4 2 2 2 5 2 2" xfId="17401" xr:uid="{00000000-0005-0000-0000-0000B3440000}"/>
    <cellStyle name="Normal 4 2 2 2 5 2 3" xfId="17402" xr:uid="{00000000-0005-0000-0000-0000B4440000}"/>
    <cellStyle name="Normal 4 2 2 2 5 2 4" xfId="17403" xr:uid="{00000000-0005-0000-0000-0000B5440000}"/>
    <cellStyle name="Normal 4 2 2 2 5 3" xfId="17404" xr:uid="{00000000-0005-0000-0000-0000B6440000}"/>
    <cellStyle name="Normal 4 2 2 2 5 4" xfId="17405" xr:uid="{00000000-0005-0000-0000-0000B7440000}"/>
    <cellStyle name="Normal 4 2 2 2 5 5" xfId="17406" xr:uid="{00000000-0005-0000-0000-0000B8440000}"/>
    <cellStyle name="Normal 4 2 2 2 6" xfId="17407" xr:uid="{00000000-0005-0000-0000-0000B9440000}"/>
    <cellStyle name="Normal 4 2 2 2 6 2" xfId="17408" xr:uid="{00000000-0005-0000-0000-0000BA440000}"/>
    <cellStyle name="Normal 4 2 2 2 6 3" xfId="17409" xr:uid="{00000000-0005-0000-0000-0000BB440000}"/>
    <cellStyle name="Normal 4 2 2 2 6 4" xfId="17410" xr:uid="{00000000-0005-0000-0000-0000BC440000}"/>
    <cellStyle name="Normal 4 2 2 2 7" xfId="17411" xr:uid="{00000000-0005-0000-0000-0000BD440000}"/>
    <cellStyle name="Normal 4 2 2 2 8" xfId="17412" xr:uid="{00000000-0005-0000-0000-0000BE440000}"/>
    <cellStyle name="Normal 4 2 2 2 9" xfId="17413" xr:uid="{00000000-0005-0000-0000-0000BF440000}"/>
    <cellStyle name="Normal 4 2 2 3" xfId="17414" xr:uid="{00000000-0005-0000-0000-0000C0440000}"/>
    <cellStyle name="Normal 4 2 2 3 2" xfId="17415" xr:uid="{00000000-0005-0000-0000-0000C1440000}"/>
    <cellStyle name="Normal 4 2 2 3 2 2" xfId="17416" xr:uid="{00000000-0005-0000-0000-0000C2440000}"/>
    <cellStyle name="Normal 4 2 2 3 2 2 2" xfId="17417" xr:uid="{00000000-0005-0000-0000-0000C3440000}"/>
    <cellStyle name="Normal 4 2 2 3 2 2 2 2" xfId="17418" xr:uid="{00000000-0005-0000-0000-0000C4440000}"/>
    <cellStyle name="Normal 4 2 2 3 2 2 2 2 2" xfId="17419" xr:uid="{00000000-0005-0000-0000-0000C5440000}"/>
    <cellStyle name="Normal 4 2 2 3 2 2 2 2 3" xfId="17420" xr:uid="{00000000-0005-0000-0000-0000C6440000}"/>
    <cellStyle name="Normal 4 2 2 3 2 2 2 2 4" xfId="17421" xr:uid="{00000000-0005-0000-0000-0000C7440000}"/>
    <cellStyle name="Normal 4 2 2 3 2 2 2 3" xfId="17422" xr:uid="{00000000-0005-0000-0000-0000C8440000}"/>
    <cellStyle name="Normal 4 2 2 3 2 2 2 4" xfId="17423" xr:uid="{00000000-0005-0000-0000-0000C9440000}"/>
    <cellStyle name="Normal 4 2 2 3 2 2 2 5" xfId="17424" xr:uid="{00000000-0005-0000-0000-0000CA440000}"/>
    <cellStyle name="Normal 4 2 2 3 2 2 3" xfId="17425" xr:uid="{00000000-0005-0000-0000-0000CB440000}"/>
    <cellStyle name="Normal 4 2 2 3 2 2 3 2" xfId="17426" xr:uid="{00000000-0005-0000-0000-0000CC440000}"/>
    <cellStyle name="Normal 4 2 2 3 2 2 3 3" xfId="17427" xr:uid="{00000000-0005-0000-0000-0000CD440000}"/>
    <cellStyle name="Normal 4 2 2 3 2 2 3 4" xfId="17428" xr:uid="{00000000-0005-0000-0000-0000CE440000}"/>
    <cellStyle name="Normal 4 2 2 3 2 2 4" xfId="17429" xr:uid="{00000000-0005-0000-0000-0000CF440000}"/>
    <cellStyle name="Normal 4 2 2 3 2 2 5" xfId="17430" xr:uid="{00000000-0005-0000-0000-0000D0440000}"/>
    <cellStyle name="Normal 4 2 2 3 2 2 6" xfId="17431" xr:uid="{00000000-0005-0000-0000-0000D1440000}"/>
    <cellStyle name="Normal 4 2 2 3 2 3" xfId="17432" xr:uid="{00000000-0005-0000-0000-0000D2440000}"/>
    <cellStyle name="Normal 4 2 2 3 2 3 2" xfId="17433" xr:uid="{00000000-0005-0000-0000-0000D3440000}"/>
    <cellStyle name="Normal 4 2 2 3 2 3 2 2" xfId="17434" xr:uid="{00000000-0005-0000-0000-0000D4440000}"/>
    <cellStyle name="Normal 4 2 2 3 2 3 2 2 2" xfId="17435" xr:uid="{00000000-0005-0000-0000-0000D5440000}"/>
    <cellStyle name="Normal 4 2 2 3 2 3 2 2 3" xfId="17436" xr:uid="{00000000-0005-0000-0000-0000D6440000}"/>
    <cellStyle name="Normal 4 2 2 3 2 3 2 2 4" xfId="17437" xr:uid="{00000000-0005-0000-0000-0000D7440000}"/>
    <cellStyle name="Normal 4 2 2 3 2 3 2 3" xfId="17438" xr:uid="{00000000-0005-0000-0000-0000D8440000}"/>
    <cellStyle name="Normal 4 2 2 3 2 3 2 4" xfId="17439" xr:uid="{00000000-0005-0000-0000-0000D9440000}"/>
    <cellStyle name="Normal 4 2 2 3 2 3 2 5" xfId="17440" xr:uid="{00000000-0005-0000-0000-0000DA440000}"/>
    <cellStyle name="Normal 4 2 2 3 2 3 3" xfId="17441" xr:uid="{00000000-0005-0000-0000-0000DB440000}"/>
    <cellStyle name="Normal 4 2 2 3 2 3 3 2" xfId="17442" xr:uid="{00000000-0005-0000-0000-0000DC440000}"/>
    <cellStyle name="Normal 4 2 2 3 2 3 3 3" xfId="17443" xr:uid="{00000000-0005-0000-0000-0000DD440000}"/>
    <cellStyle name="Normal 4 2 2 3 2 3 3 4" xfId="17444" xr:uid="{00000000-0005-0000-0000-0000DE440000}"/>
    <cellStyle name="Normal 4 2 2 3 2 3 4" xfId="17445" xr:uid="{00000000-0005-0000-0000-0000DF440000}"/>
    <cellStyle name="Normal 4 2 2 3 2 3 5" xfId="17446" xr:uid="{00000000-0005-0000-0000-0000E0440000}"/>
    <cellStyle name="Normal 4 2 2 3 2 3 6" xfId="17447" xr:uid="{00000000-0005-0000-0000-0000E1440000}"/>
    <cellStyle name="Normal 4 2 2 3 2 4" xfId="17448" xr:uid="{00000000-0005-0000-0000-0000E2440000}"/>
    <cellStyle name="Normal 4 2 2 3 2 4 2" xfId="17449" xr:uid="{00000000-0005-0000-0000-0000E3440000}"/>
    <cellStyle name="Normal 4 2 2 3 2 4 2 2" xfId="17450" xr:uid="{00000000-0005-0000-0000-0000E4440000}"/>
    <cellStyle name="Normal 4 2 2 3 2 4 2 3" xfId="17451" xr:uid="{00000000-0005-0000-0000-0000E5440000}"/>
    <cellStyle name="Normal 4 2 2 3 2 4 2 4" xfId="17452" xr:uid="{00000000-0005-0000-0000-0000E6440000}"/>
    <cellStyle name="Normal 4 2 2 3 2 4 3" xfId="17453" xr:uid="{00000000-0005-0000-0000-0000E7440000}"/>
    <cellStyle name="Normal 4 2 2 3 2 4 4" xfId="17454" xr:uid="{00000000-0005-0000-0000-0000E8440000}"/>
    <cellStyle name="Normal 4 2 2 3 2 4 5" xfId="17455" xr:uid="{00000000-0005-0000-0000-0000E9440000}"/>
    <cellStyle name="Normal 4 2 2 3 2 5" xfId="17456" xr:uid="{00000000-0005-0000-0000-0000EA440000}"/>
    <cellStyle name="Normal 4 2 2 3 2 5 2" xfId="17457" xr:uid="{00000000-0005-0000-0000-0000EB440000}"/>
    <cellStyle name="Normal 4 2 2 3 2 5 3" xfId="17458" xr:uid="{00000000-0005-0000-0000-0000EC440000}"/>
    <cellStyle name="Normal 4 2 2 3 2 5 4" xfId="17459" xr:uid="{00000000-0005-0000-0000-0000ED440000}"/>
    <cellStyle name="Normal 4 2 2 3 2 6" xfId="17460" xr:uid="{00000000-0005-0000-0000-0000EE440000}"/>
    <cellStyle name="Normal 4 2 2 3 2 7" xfId="17461" xr:uid="{00000000-0005-0000-0000-0000EF440000}"/>
    <cellStyle name="Normal 4 2 2 3 2 8" xfId="17462" xr:uid="{00000000-0005-0000-0000-0000F0440000}"/>
    <cellStyle name="Normal 4 2 2 3 3" xfId="17463" xr:uid="{00000000-0005-0000-0000-0000F1440000}"/>
    <cellStyle name="Normal 4 2 2 3 3 2" xfId="17464" xr:uid="{00000000-0005-0000-0000-0000F2440000}"/>
    <cellStyle name="Normal 4 2 2 3 3 2 2" xfId="17465" xr:uid="{00000000-0005-0000-0000-0000F3440000}"/>
    <cellStyle name="Normal 4 2 2 3 3 2 2 2" xfId="17466" xr:uid="{00000000-0005-0000-0000-0000F4440000}"/>
    <cellStyle name="Normal 4 2 2 3 3 2 2 3" xfId="17467" xr:uid="{00000000-0005-0000-0000-0000F5440000}"/>
    <cellStyle name="Normal 4 2 2 3 3 2 2 4" xfId="17468" xr:uid="{00000000-0005-0000-0000-0000F6440000}"/>
    <cellStyle name="Normal 4 2 2 3 3 2 3" xfId="17469" xr:uid="{00000000-0005-0000-0000-0000F7440000}"/>
    <cellStyle name="Normal 4 2 2 3 3 2 4" xfId="17470" xr:uid="{00000000-0005-0000-0000-0000F8440000}"/>
    <cellStyle name="Normal 4 2 2 3 3 2 5" xfId="17471" xr:uid="{00000000-0005-0000-0000-0000F9440000}"/>
    <cellStyle name="Normal 4 2 2 3 3 3" xfId="17472" xr:uid="{00000000-0005-0000-0000-0000FA440000}"/>
    <cellStyle name="Normal 4 2 2 3 3 3 2" xfId="17473" xr:uid="{00000000-0005-0000-0000-0000FB440000}"/>
    <cellStyle name="Normal 4 2 2 3 3 3 3" xfId="17474" xr:uid="{00000000-0005-0000-0000-0000FC440000}"/>
    <cellStyle name="Normal 4 2 2 3 3 3 4" xfId="17475" xr:uid="{00000000-0005-0000-0000-0000FD440000}"/>
    <cellStyle name="Normal 4 2 2 3 3 4" xfId="17476" xr:uid="{00000000-0005-0000-0000-0000FE440000}"/>
    <cellStyle name="Normal 4 2 2 3 3 5" xfId="17477" xr:uid="{00000000-0005-0000-0000-0000FF440000}"/>
    <cellStyle name="Normal 4 2 2 3 3 6" xfId="17478" xr:uid="{00000000-0005-0000-0000-000000450000}"/>
    <cellStyle name="Normal 4 2 2 3 4" xfId="17479" xr:uid="{00000000-0005-0000-0000-000001450000}"/>
    <cellStyle name="Normal 4 2 2 3 4 2" xfId="17480" xr:uid="{00000000-0005-0000-0000-000002450000}"/>
    <cellStyle name="Normal 4 2 2 3 4 2 2" xfId="17481" xr:uid="{00000000-0005-0000-0000-000003450000}"/>
    <cellStyle name="Normal 4 2 2 3 4 2 2 2" xfId="17482" xr:uid="{00000000-0005-0000-0000-000004450000}"/>
    <cellStyle name="Normal 4 2 2 3 4 2 2 3" xfId="17483" xr:uid="{00000000-0005-0000-0000-000005450000}"/>
    <cellStyle name="Normal 4 2 2 3 4 2 2 4" xfId="17484" xr:uid="{00000000-0005-0000-0000-000006450000}"/>
    <cellStyle name="Normal 4 2 2 3 4 2 3" xfId="17485" xr:uid="{00000000-0005-0000-0000-000007450000}"/>
    <cellStyle name="Normal 4 2 2 3 4 2 4" xfId="17486" xr:uid="{00000000-0005-0000-0000-000008450000}"/>
    <cellStyle name="Normal 4 2 2 3 4 2 5" xfId="17487" xr:uid="{00000000-0005-0000-0000-000009450000}"/>
    <cellStyle name="Normal 4 2 2 3 4 3" xfId="17488" xr:uid="{00000000-0005-0000-0000-00000A450000}"/>
    <cellStyle name="Normal 4 2 2 3 4 3 2" xfId="17489" xr:uid="{00000000-0005-0000-0000-00000B450000}"/>
    <cellStyle name="Normal 4 2 2 3 4 3 3" xfId="17490" xr:uid="{00000000-0005-0000-0000-00000C450000}"/>
    <cellStyle name="Normal 4 2 2 3 4 3 4" xfId="17491" xr:uid="{00000000-0005-0000-0000-00000D450000}"/>
    <cellStyle name="Normal 4 2 2 3 4 4" xfId="17492" xr:uid="{00000000-0005-0000-0000-00000E450000}"/>
    <cellStyle name="Normal 4 2 2 3 4 5" xfId="17493" xr:uid="{00000000-0005-0000-0000-00000F450000}"/>
    <cellStyle name="Normal 4 2 2 3 4 6" xfId="17494" xr:uid="{00000000-0005-0000-0000-000010450000}"/>
    <cellStyle name="Normal 4 2 2 3 5" xfId="17495" xr:uid="{00000000-0005-0000-0000-000011450000}"/>
    <cellStyle name="Normal 4 2 2 3 5 2" xfId="17496" xr:uid="{00000000-0005-0000-0000-000012450000}"/>
    <cellStyle name="Normal 4 2 2 3 5 2 2" xfId="17497" xr:uid="{00000000-0005-0000-0000-000013450000}"/>
    <cellStyle name="Normal 4 2 2 3 5 2 3" xfId="17498" xr:uid="{00000000-0005-0000-0000-000014450000}"/>
    <cellStyle name="Normal 4 2 2 3 5 2 4" xfId="17499" xr:uid="{00000000-0005-0000-0000-000015450000}"/>
    <cellStyle name="Normal 4 2 2 3 5 3" xfId="17500" xr:uid="{00000000-0005-0000-0000-000016450000}"/>
    <cellStyle name="Normal 4 2 2 3 5 4" xfId="17501" xr:uid="{00000000-0005-0000-0000-000017450000}"/>
    <cellStyle name="Normal 4 2 2 3 5 5" xfId="17502" xr:uid="{00000000-0005-0000-0000-000018450000}"/>
    <cellStyle name="Normal 4 2 2 3 6" xfId="17503" xr:uid="{00000000-0005-0000-0000-000019450000}"/>
    <cellStyle name="Normal 4 2 2 3 6 2" xfId="17504" xr:uid="{00000000-0005-0000-0000-00001A450000}"/>
    <cellStyle name="Normal 4 2 2 3 6 3" xfId="17505" xr:uid="{00000000-0005-0000-0000-00001B450000}"/>
    <cellStyle name="Normal 4 2 2 3 6 4" xfId="17506" xr:uid="{00000000-0005-0000-0000-00001C450000}"/>
    <cellStyle name="Normal 4 2 2 3 7" xfId="17507" xr:uid="{00000000-0005-0000-0000-00001D450000}"/>
    <cellStyle name="Normal 4 2 2 3 8" xfId="17508" xr:uid="{00000000-0005-0000-0000-00001E450000}"/>
    <cellStyle name="Normal 4 2 2 3 9" xfId="17509" xr:uid="{00000000-0005-0000-0000-00001F450000}"/>
    <cellStyle name="Normal 4 2 2 4" xfId="17510" xr:uid="{00000000-0005-0000-0000-000020450000}"/>
    <cellStyle name="Normal 4 2 2 4 2" xfId="17511" xr:uid="{00000000-0005-0000-0000-000021450000}"/>
    <cellStyle name="Normal 4 2 2 4 2 2" xfId="17512" xr:uid="{00000000-0005-0000-0000-000022450000}"/>
    <cellStyle name="Normal 4 2 2 4 2 2 2" xfId="17513" xr:uid="{00000000-0005-0000-0000-000023450000}"/>
    <cellStyle name="Normal 4 2 2 4 2 2 2 2" xfId="17514" xr:uid="{00000000-0005-0000-0000-000024450000}"/>
    <cellStyle name="Normal 4 2 2 4 2 2 2 2 2" xfId="17515" xr:uid="{00000000-0005-0000-0000-000025450000}"/>
    <cellStyle name="Normal 4 2 2 4 2 2 2 2 3" xfId="17516" xr:uid="{00000000-0005-0000-0000-000026450000}"/>
    <cellStyle name="Normal 4 2 2 4 2 2 2 2 4" xfId="17517" xr:uid="{00000000-0005-0000-0000-000027450000}"/>
    <cellStyle name="Normal 4 2 2 4 2 2 2 3" xfId="17518" xr:uid="{00000000-0005-0000-0000-000028450000}"/>
    <cellStyle name="Normal 4 2 2 4 2 2 2 4" xfId="17519" xr:uid="{00000000-0005-0000-0000-000029450000}"/>
    <cellStyle name="Normal 4 2 2 4 2 2 2 5" xfId="17520" xr:uid="{00000000-0005-0000-0000-00002A450000}"/>
    <cellStyle name="Normal 4 2 2 4 2 2 3" xfId="17521" xr:uid="{00000000-0005-0000-0000-00002B450000}"/>
    <cellStyle name="Normal 4 2 2 4 2 2 3 2" xfId="17522" xr:uid="{00000000-0005-0000-0000-00002C450000}"/>
    <cellStyle name="Normal 4 2 2 4 2 2 3 3" xfId="17523" xr:uid="{00000000-0005-0000-0000-00002D450000}"/>
    <cellStyle name="Normal 4 2 2 4 2 2 3 4" xfId="17524" xr:uid="{00000000-0005-0000-0000-00002E450000}"/>
    <cellStyle name="Normal 4 2 2 4 2 2 4" xfId="17525" xr:uid="{00000000-0005-0000-0000-00002F450000}"/>
    <cellStyle name="Normal 4 2 2 4 2 2 5" xfId="17526" xr:uid="{00000000-0005-0000-0000-000030450000}"/>
    <cellStyle name="Normal 4 2 2 4 2 2 6" xfId="17527" xr:uid="{00000000-0005-0000-0000-000031450000}"/>
    <cellStyle name="Normal 4 2 2 4 2 3" xfId="17528" xr:uid="{00000000-0005-0000-0000-000032450000}"/>
    <cellStyle name="Normal 4 2 2 4 2 3 2" xfId="17529" xr:uid="{00000000-0005-0000-0000-000033450000}"/>
    <cellStyle name="Normal 4 2 2 4 2 3 2 2" xfId="17530" xr:uid="{00000000-0005-0000-0000-000034450000}"/>
    <cellStyle name="Normal 4 2 2 4 2 3 2 2 2" xfId="17531" xr:uid="{00000000-0005-0000-0000-000035450000}"/>
    <cellStyle name="Normal 4 2 2 4 2 3 2 2 3" xfId="17532" xr:uid="{00000000-0005-0000-0000-000036450000}"/>
    <cellStyle name="Normal 4 2 2 4 2 3 2 2 4" xfId="17533" xr:uid="{00000000-0005-0000-0000-000037450000}"/>
    <cellStyle name="Normal 4 2 2 4 2 3 2 3" xfId="17534" xr:uid="{00000000-0005-0000-0000-000038450000}"/>
    <cellStyle name="Normal 4 2 2 4 2 3 2 4" xfId="17535" xr:uid="{00000000-0005-0000-0000-000039450000}"/>
    <cellStyle name="Normal 4 2 2 4 2 3 2 5" xfId="17536" xr:uid="{00000000-0005-0000-0000-00003A450000}"/>
    <cellStyle name="Normal 4 2 2 4 2 3 3" xfId="17537" xr:uid="{00000000-0005-0000-0000-00003B450000}"/>
    <cellStyle name="Normal 4 2 2 4 2 3 3 2" xfId="17538" xr:uid="{00000000-0005-0000-0000-00003C450000}"/>
    <cellStyle name="Normal 4 2 2 4 2 3 3 3" xfId="17539" xr:uid="{00000000-0005-0000-0000-00003D450000}"/>
    <cellStyle name="Normal 4 2 2 4 2 3 3 4" xfId="17540" xr:uid="{00000000-0005-0000-0000-00003E450000}"/>
    <cellStyle name="Normal 4 2 2 4 2 3 4" xfId="17541" xr:uid="{00000000-0005-0000-0000-00003F450000}"/>
    <cellStyle name="Normal 4 2 2 4 2 3 5" xfId="17542" xr:uid="{00000000-0005-0000-0000-000040450000}"/>
    <cellStyle name="Normal 4 2 2 4 2 3 6" xfId="17543" xr:uid="{00000000-0005-0000-0000-000041450000}"/>
    <cellStyle name="Normal 4 2 2 4 2 4" xfId="17544" xr:uid="{00000000-0005-0000-0000-000042450000}"/>
    <cellStyle name="Normal 4 2 2 4 2 4 2" xfId="17545" xr:uid="{00000000-0005-0000-0000-000043450000}"/>
    <cellStyle name="Normal 4 2 2 4 2 4 2 2" xfId="17546" xr:uid="{00000000-0005-0000-0000-000044450000}"/>
    <cellStyle name="Normal 4 2 2 4 2 4 2 3" xfId="17547" xr:uid="{00000000-0005-0000-0000-000045450000}"/>
    <cellStyle name="Normal 4 2 2 4 2 4 2 4" xfId="17548" xr:uid="{00000000-0005-0000-0000-000046450000}"/>
    <cellStyle name="Normal 4 2 2 4 2 4 3" xfId="17549" xr:uid="{00000000-0005-0000-0000-000047450000}"/>
    <cellStyle name="Normal 4 2 2 4 2 4 4" xfId="17550" xr:uid="{00000000-0005-0000-0000-000048450000}"/>
    <cellStyle name="Normal 4 2 2 4 2 4 5" xfId="17551" xr:uid="{00000000-0005-0000-0000-000049450000}"/>
    <cellStyle name="Normal 4 2 2 4 2 5" xfId="17552" xr:uid="{00000000-0005-0000-0000-00004A450000}"/>
    <cellStyle name="Normal 4 2 2 4 2 5 2" xfId="17553" xr:uid="{00000000-0005-0000-0000-00004B450000}"/>
    <cellStyle name="Normal 4 2 2 4 2 5 3" xfId="17554" xr:uid="{00000000-0005-0000-0000-00004C450000}"/>
    <cellStyle name="Normal 4 2 2 4 2 5 4" xfId="17555" xr:uid="{00000000-0005-0000-0000-00004D450000}"/>
    <cellStyle name="Normal 4 2 2 4 2 6" xfId="17556" xr:uid="{00000000-0005-0000-0000-00004E450000}"/>
    <cellStyle name="Normal 4 2 2 4 2 7" xfId="17557" xr:uid="{00000000-0005-0000-0000-00004F450000}"/>
    <cellStyle name="Normal 4 2 2 4 2 8" xfId="17558" xr:uid="{00000000-0005-0000-0000-000050450000}"/>
    <cellStyle name="Normal 4 2 2 4 3" xfId="17559" xr:uid="{00000000-0005-0000-0000-000051450000}"/>
    <cellStyle name="Normal 4 2 2 4 3 2" xfId="17560" xr:uid="{00000000-0005-0000-0000-000052450000}"/>
    <cellStyle name="Normal 4 2 2 4 3 2 2" xfId="17561" xr:uid="{00000000-0005-0000-0000-000053450000}"/>
    <cellStyle name="Normal 4 2 2 4 3 2 2 2" xfId="17562" xr:uid="{00000000-0005-0000-0000-000054450000}"/>
    <cellStyle name="Normal 4 2 2 4 3 2 2 3" xfId="17563" xr:uid="{00000000-0005-0000-0000-000055450000}"/>
    <cellStyle name="Normal 4 2 2 4 3 2 2 4" xfId="17564" xr:uid="{00000000-0005-0000-0000-000056450000}"/>
    <cellStyle name="Normal 4 2 2 4 3 2 3" xfId="17565" xr:uid="{00000000-0005-0000-0000-000057450000}"/>
    <cellStyle name="Normal 4 2 2 4 3 2 4" xfId="17566" xr:uid="{00000000-0005-0000-0000-000058450000}"/>
    <cellStyle name="Normal 4 2 2 4 3 2 5" xfId="17567" xr:uid="{00000000-0005-0000-0000-000059450000}"/>
    <cellStyle name="Normal 4 2 2 4 3 3" xfId="17568" xr:uid="{00000000-0005-0000-0000-00005A450000}"/>
    <cellStyle name="Normal 4 2 2 4 3 3 2" xfId="17569" xr:uid="{00000000-0005-0000-0000-00005B450000}"/>
    <cellStyle name="Normal 4 2 2 4 3 3 3" xfId="17570" xr:uid="{00000000-0005-0000-0000-00005C450000}"/>
    <cellStyle name="Normal 4 2 2 4 3 3 4" xfId="17571" xr:uid="{00000000-0005-0000-0000-00005D450000}"/>
    <cellStyle name="Normal 4 2 2 4 3 4" xfId="17572" xr:uid="{00000000-0005-0000-0000-00005E450000}"/>
    <cellStyle name="Normal 4 2 2 4 3 5" xfId="17573" xr:uid="{00000000-0005-0000-0000-00005F450000}"/>
    <cellStyle name="Normal 4 2 2 4 3 6" xfId="17574" xr:uid="{00000000-0005-0000-0000-000060450000}"/>
    <cellStyle name="Normal 4 2 2 4 4" xfId="17575" xr:uid="{00000000-0005-0000-0000-000061450000}"/>
    <cellStyle name="Normal 4 2 2 4 4 2" xfId="17576" xr:uid="{00000000-0005-0000-0000-000062450000}"/>
    <cellStyle name="Normal 4 2 2 4 4 2 2" xfId="17577" xr:uid="{00000000-0005-0000-0000-000063450000}"/>
    <cellStyle name="Normal 4 2 2 4 4 2 2 2" xfId="17578" xr:uid="{00000000-0005-0000-0000-000064450000}"/>
    <cellStyle name="Normal 4 2 2 4 4 2 2 3" xfId="17579" xr:uid="{00000000-0005-0000-0000-000065450000}"/>
    <cellStyle name="Normal 4 2 2 4 4 2 2 4" xfId="17580" xr:uid="{00000000-0005-0000-0000-000066450000}"/>
    <cellStyle name="Normal 4 2 2 4 4 2 3" xfId="17581" xr:uid="{00000000-0005-0000-0000-000067450000}"/>
    <cellStyle name="Normal 4 2 2 4 4 2 4" xfId="17582" xr:uid="{00000000-0005-0000-0000-000068450000}"/>
    <cellStyle name="Normal 4 2 2 4 4 2 5" xfId="17583" xr:uid="{00000000-0005-0000-0000-000069450000}"/>
    <cellStyle name="Normal 4 2 2 4 4 3" xfId="17584" xr:uid="{00000000-0005-0000-0000-00006A450000}"/>
    <cellStyle name="Normal 4 2 2 4 4 3 2" xfId="17585" xr:uid="{00000000-0005-0000-0000-00006B450000}"/>
    <cellStyle name="Normal 4 2 2 4 4 3 3" xfId="17586" xr:uid="{00000000-0005-0000-0000-00006C450000}"/>
    <cellStyle name="Normal 4 2 2 4 4 3 4" xfId="17587" xr:uid="{00000000-0005-0000-0000-00006D450000}"/>
    <cellStyle name="Normal 4 2 2 4 4 4" xfId="17588" xr:uid="{00000000-0005-0000-0000-00006E450000}"/>
    <cellStyle name="Normal 4 2 2 4 4 5" xfId="17589" xr:uid="{00000000-0005-0000-0000-00006F450000}"/>
    <cellStyle name="Normal 4 2 2 4 4 6" xfId="17590" xr:uid="{00000000-0005-0000-0000-000070450000}"/>
    <cellStyle name="Normal 4 2 2 4 5" xfId="17591" xr:uid="{00000000-0005-0000-0000-000071450000}"/>
    <cellStyle name="Normal 4 2 2 4 5 2" xfId="17592" xr:uid="{00000000-0005-0000-0000-000072450000}"/>
    <cellStyle name="Normal 4 2 2 4 5 2 2" xfId="17593" xr:uid="{00000000-0005-0000-0000-000073450000}"/>
    <cellStyle name="Normal 4 2 2 4 5 2 3" xfId="17594" xr:uid="{00000000-0005-0000-0000-000074450000}"/>
    <cellStyle name="Normal 4 2 2 4 5 2 4" xfId="17595" xr:uid="{00000000-0005-0000-0000-000075450000}"/>
    <cellStyle name="Normal 4 2 2 4 5 3" xfId="17596" xr:uid="{00000000-0005-0000-0000-000076450000}"/>
    <cellStyle name="Normal 4 2 2 4 5 4" xfId="17597" xr:uid="{00000000-0005-0000-0000-000077450000}"/>
    <cellStyle name="Normal 4 2 2 4 5 5" xfId="17598" xr:uid="{00000000-0005-0000-0000-000078450000}"/>
    <cellStyle name="Normal 4 2 2 4 6" xfId="17599" xr:uid="{00000000-0005-0000-0000-000079450000}"/>
    <cellStyle name="Normal 4 2 2 4 6 2" xfId="17600" xr:uid="{00000000-0005-0000-0000-00007A450000}"/>
    <cellStyle name="Normal 4 2 2 4 6 3" xfId="17601" xr:uid="{00000000-0005-0000-0000-00007B450000}"/>
    <cellStyle name="Normal 4 2 2 4 6 4" xfId="17602" xr:uid="{00000000-0005-0000-0000-00007C450000}"/>
    <cellStyle name="Normal 4 2 2 4 7" xfId="17603" xr:uid="{00000000-0005-0000-0000-00007D450000}"/>
    <cellStyle name="Normal 4 2 2 4 8" xfId="17604" xr:uid="{00000000-0005-0000-0000-00007E450000}"/>
    <cellStyle name="Normal 4 2 2 4 9" xfId="17605" xr:uid="{00000000-0005-0000-0000-00007F450000}"/>
    <cellStyle name="Normal 4 2 2 5" xfId="17606" xr:uid="{00000000-0005-0000-0000-000080450000}"/>
    <cellStyle name="Normal 4 2 2 5 2" xfId="17607" xr:uid="{00000000-0005-0000-0000-000081450000}"/>
    <cellStyle name="Normal 4 2 2 5 2 2" xfId="17608" xr:uid="{00000000-0005-0000-0000-000082450000}"/>
    <cellStyle name="Normal 4 2 2 5 2 2 2" xfId="17609" xr:uid="{00000000-0005-0000-0000-000083450000}"/>
    <cellStyle name="Normal 4 2 2 5 2 2 2 2" xfId="17610" xr:uid="{00000000-0005-0000-0000-000084450000}"/>
    <cellStyle name="Normal 4 2 2 5 2 2 2 3" xfId="17611" xr:uid="{00000000-0005-0000-0000-000085450000}"/>
    <cellStyle name="Normal 4 2 2 5 2 2 2 4" xfId="17612" xr:uid="{00000000-0005-0000-0000-000086450000}"/>
    <cellStyle name="Normal 4 2 2 5 2 2 3" xfId="17613" xr:uid="{00000000-0005-0000-0000-000087450000}"/>
    <cellStyle name="Normal 4 2 2 5 2 2 4" xfId="17614" xr:uid="{00000000-0005-0000-0000-000088450000}"/>
    <cellStyle name="Normal 4 2 2 5 2 2 5" xfId="17615" xr:uid="{00000000-0005-0000-0000-000089450000}"/>
    <cellStyle name="Normal 4 2 2 5 2 3" xfId="17616" xr:uid="{00000000-0005-0000-0000-00008A450000}"/>
    <cellStyle name="Normal 4 2 2 5 2 3 2" xfId="17617" xr:uid="{00000000-0005-0000-0000-00008B450000}"/>
    <cellStyle name="Normal 4 2 2 5 2 3 3" xfId="17618" xr:uid="{00000000-0005-0000-0000-00008C450000}"/>
    <cellStyle name="Normal 4 2 2 5 2 3 4" xfId="17619" xr:uid="{00000000-0005-0000-0000-00008D450000}"/>
    <cellStyle name="Normal 4 2 2 5 2 4" xfId="17620" xr:uid="{00000000-0005-0000-0000-00008E450000}"/>
    <cellStyle name="Normal 4 2 2 5 2 5" xfId="17621" xr:uid="{00000000-0005-0000-0000-00008F450000}"/>
    <cellStyle name="Normal 4 2 2 5 2 6" xfId="17622" xr:uid="{00000000-0005-0000-0000-000090450000}"/>
    <cellStyle name="Normal 4 2 2 5 3" xfId="17623" xr:uid="{00000000-0005-0000-0000-000091450000}"/>
    <cellStyle name="Normal 4 2 2 5 3 2" xfId="17624" xr:uid="{00000000-0005-0000-0000-000092450000}"/>
    <cellStyle name="Normal 4 2 2 5 3 2 2" xfId="17625" xr:uid="{00000000-0005-0000-0000-000093450000}"/>
    <cellStyle name="Normal 4 2 2 5 3 2 2 2" xfId="17626" xr:uid="{00000000-0005-0000-0000-000094450000}"/>
    <cellStyle name="Normal 4 2 2 5 3 2 2 3" xfId="17627" xr:uid="{00000000-0005-0000-0000-000095450000}"/>
    <cellStyle name="Normal 4 2 2 5 3 2 2 4" xfId="17628" xr:uid="{00000000-0005-0000-0000-000096450000}"/>
    <cellStyle name="Normal 4 2 2 5 3 2 3" xfId="17629" xr:uid="{00000000-0005-0000-0000-000097450000}"/>
    <cellStyle name="Normal 4 2 2 5 3 2 4" xfId="17630" xr:uid="{00000000-0005-0000-0000-000098450000}"/>
    <cellStyle name="Normal 4 2 2 5 3 2 5" xfId="17631" xr:uid="{00000000-0005-0000-0000-000099450000}"/>
    <cellStyle name="Normal 4 2 2 5 3 3" xfId="17632" xr:uid="{00000000-0005-0000-0000-00009A450000}"/>
    <cellStyle name="Normal 4 2 2 5 3 3 2" xfId="17633" xr:uid="{00000000-0005-0000-0000-00009B450000}"/>
    <cellStyle name="Normal 4 2 2 5 3 3 3" xfId="17634" xr:uid="{00000000-0005-0000-0000-00009C450000}"/>
    <cellStyle name="Normal 4 2 2 5 3 3 4" xfId="17635" xr:uid="{00000000-0005-0000-0000-00009D450000}"/>
    <cellStyle name="Normal 4 2 2 5 3 4" xfId="17636" xr:uid="{00000000-0005-0000-0000-00009E450000}"/>
    <cellStyle name="Normal 4 2 2 5 3 5" xfId="17637" xr:uid="{00000000-0005-0000-0000-00009F450000}"/>
    <cellStyle name="Normal 4 2 2 5 3 6" xfId="17638" xr:uid="{00000000-0005-0000-0000-0000A0450000}"/>
    <cellStyle name="Normal 4 2 2 5 4" xfId="17639" xr:uid="{00000000-0005-0000-0000-0000A1450000}"/>
    <cellStyle name="Normal 4 2 2 5 4 2" xfId="17640" xr:uid="{00000000-0005-0000-0000-0000A2450000}"/>
    <cellStyle name="Normal 4 2 2 5 4 2 2" xfId="17641" xr:uid="{00000000-0005-0000-0000-0000A3450000}"/>
    <cellStyle name="Normal 4 2 2 5 4 2 3" xfId="17642" xr:uid="{00000000-0005-0000-0000-0000A4450000}"/>
    <cellStyle name="Normal 4 2 2 5 4 2 4" xfId="17643" xr:uid="{00000000-0005-0000-0000-0000A5450000}"/>
    <cellStyle name="Normal 4 2 2 5 4 3" xfId="17644" xr:uid="{00000000-0005-0000-0000-0000A6450000}"/>
    <cellStyle name="Normal 4 2 2 5 4 4" xfId="17645" xr:uid="{00000000-0005-0000-0000-0000A7450000}"/>
    <cellStyle name="Normal 4 2 2 5 4 5" xfId="17646" xr:uid="{00000000-0005-0000-0000-0000A8450000}"/>
    <cellStyle name="Normal 4 2 2 5 5" xfId="17647" xr:uid="{00000000-0005-0000-0000-0000A9450000}"/>
    <cellStyle name="Normal 4 2 2 5 5 2" xfId="17648" xr:uid="{00000000-0005-0000-0000-0000AA450000}"/>
    <cellStyle name="Normal 4 2 2 5 5 3" xfId="17649" xr:uid="{00000000-0005-0000-0000-0000AB450000}"/>
    <cellStyle name="Normal 4 2 2 5 5 4" xfId="17650" xr:uid="{00000000-0005-0000-0000-0000AC450000}"/>
    <cellStyle name="Normal 4 2 2 5 6" xfId="17651" xr:uid="{00000000-0005-0000-0000-0000AD450000}"/>
    <cellStyle name="Normal 4 2 2 5 7" xfId="17652" xr:uid="{00000000-0005-0000-0000-0000AE450000}"/>
    <cellStyle name="Normal 4 2 2 5 8" xfId="17653" xr:uid="{00000000-0005-0000-0000-0000AF450000}"/>
    <cellStyle name="Normal 4 2 2 6" xfId="17654" xr:uid="{00000000-0005-0000-0000-0000B0450000}"/>
    <cellStyle name="Normal 4 2 2 6 2" xfId="17655" xr:uid="{00000000-0005-0000-0000-0000B1450000}"/>
    <cellStyle name="Normal 4 2 2 6 2 2" xfId="17656" xr:uid="{00000000-0005-0000-0000-0000B2450000}"/>
    <cellStyle name="Normal 4 2 2 6 2 2 2" xfId="17657" xr:uid="{00000000-0005-0000-0000-0000B3450000}"/>
    <cellStyle name="Normal 4 2 2 6 2 2 2 2" xfId="17658" xr:uid="{00000000-0005-0000-0000-0000B4450000}"/>
    <cellStyle name="Normal 4 2 2 6 2 2 2 3" xfId="17659" xr:uid="{00000000-0005-0000-0000-0000B5450000}"/>
    <cellStyle name="Normal 4 2 2 6 2 2 2 4" xfId="17660" xr:uid="{00000000-0005-0000-0000-0000B6450000}"/>
    <cellStyle name="Normal 4 2 2 6 2 2 3" xfId="17661" xr:uid="{00000000-0005-0000-0000-0000B7450000}"/>
    <cellStyle name="Normal 4 2 2 6 2 2 4" xfId="17662" xr:uid="{00000000-0005-0000-0000-0000B8450000}"/>
    <cellStyle name="Normal 4 2 2 6 2 2 5" xfId="17663" xr:uid="{00000000-0005-0000-0000-0000B9450000}"/>
    <cellStyle name="Normal 4 2 2 6 2 3" xfId="17664" xr:uid="{00000000-0005-0000-0000-0000BA450000}"/>
    <cellStyle name="Normal 4 2 2 6 2 3 2" xfId="17665" xr:uid="{00000000-0005-0000-0000-0000BB450000}"/>
    <cellStyle name="Normal 4 2 2 6 2 3 3" xfId="17666" xr:uid="{00000000-0005-0000-0000-0000BC450000}"/>
    <cellStyle name="Normal 4 2 2 6 2 3 4" xfId="17667" xr:uid="{00000000-0005-0000-0000-0000BD450000}"/>
    <cellStyle name="Normal 4 2 2 6 2 4" xfId="17668" xr:uid="{00000000-0005-0000-0000-0000BE450000}"/>
    <cellStyle name="Normal 4 2 2 6 2 5" xfId="17669" xr:uid="{00000000-0005-0000-0000-0000BF450000}"/>
    <cellStyle name="Normal 4 2 2 6 2 6" xfId="17670" xr:uid="{00000000-0005-0000-0000-0000C0450000}"/>
    <cellStyle name="Normal 4 2 2 6 3" xfId="17671" xr:uid="{00000000-0005-0000-0000-0000C1450000}"/>
    <cellStyle name="Normal 4 2 2 6 3 2" xfId="17672" xr:uid="{00000000-0005-0000-0000-0000C2450000}"/>
    <cellStyle name="Normal 4 2 2 6 3 2 2" xfId="17673" xr:uid="{00000000-0005-0000-0000-0000C3450000}"/>
    <cellStyle name="Normal 4 2 2 6 3 2 2 2" xfId="17674" xr:uid="{00000000-0005-0000-0000-0000C4450000}"/>
    <cellStyle name="Normal 4 2 2 6 3 2 2 3" xfId="17675" xr:uid="{00000000-0005-0000-0000-0000C5450000}"/>
    <cellStyle name="Normal 4 2 2 6 3 2 2 4" xfId="17676" xr:uid="{00000000-0005-0000-0000-0000C6450000}"/>
    <cellStyle name="Normal 4 2 2 6 3 2 3" xfId="17677" xr:uid="{00000000-0005-0000-0000-0000C7450000}"/>
    <cellStyle name="Normal 4 2 2 6 3 2 4" xfId="17678" xr:uid="{00000000-0005-0000-0000-0000C8450000}"/>
    <cellStyle name="Normal 4 2 2 6 3 2 5" xfId="17679" xr:uid="{00000000-0005-0000-0000-0000C9450000}"/>
    <cellStyle name="Normal 4 2 2 6 3 3" xfId="17680" xr:uid="{00000000-0005-0000-0000-0000CA450000}"/>
    <cellStyle name="Normal 4 2 2 6 3 3 2" xfId="17681" xr:uid="{00000000-0005-0000-0000-0000CB450000}"/>
    <cellStyle name="Normal 4 2 2 6 3 3 3" xfId="17682" xr:uid="{00000000-0005-0000-0000-0000CC450000}"/>
    <cellStyle name="Normal 4 2 2 6 3 3 4" xfId="17683" xr:uid="{00000000-0005-0000-0000-0000CD450000}"/>
    <cellStyle name="Normal 4 2 2 6 3 4" xfId="17684" xr:uid="{00000000-0005-0000-0000-0000CE450000}"/>
    <cellStyle name="Normal 4 2 2 6 3 5" xfId="17685" xr:uid="{00000000-0005-0000-0000-0000CF450000}"/>
    <cellStyle name="Normal 4 2 2 6 3 6" xfId="17686" xr:uid="{00000000-0005-0000-0000-0000D0450000}"/>
    <cellStyle name="Normal 4 2 2 6 4" xfId="17687" xr:uid="{00000000-0005-0000-0000-0000D1450000}"/>
    <cellStyle name="Normal 4 2 2 6 4 2" xfId="17688" xr:uid="{00000000-0005-0000-0000-0000D2450000}"/>
    <cellStyle name="Normal 4 2 2 6 4 2 2" xfId="17689" xr:uid="{00000000-0005-0000-0000-0000D3450000}"/>
    <cellStyle name="Normal 4 2 2 6 4 2 3" xfId="17690" xr:uid="{00000000-0005-0000-0000-0000D4450000}"/>
    <cellStyle name="Normal 4 2 2 6 4 2 4" xfId="17691" xr:uid="{00000000-0005-0000-0000-0000D5450000}"/>
    <cellStyle name="Normal 4 2 2 6 4 3" xfId="17692" xr:uid="{00000000-0005-0000-0000-0000D6450000}"/>
    <cellStyle name="Normal 4 2 2 6 4 4" xfId="17693" xr:uid="{00000000-0005-0000-0000-0000D7450000}"/>
    <cellStyle name="Normal 4 2 2 6 4 5" xfId="17694" xr:uid="{00000000-0005-0000-0000-0000D8450000}"/>
    <cellStyle name="Normal 4 2 2 6 5" xfId="17695" xr:uid="{00000000-0005-0000-0000-0000D9450000}"/>
    <cellStyle name="Normal 4 2 2 6 5 2" xfId="17696" xr:uid="{00000000-0005-0000-0000-0000DA450000}"/>
    <cellStyle name="Normal 4 2 2 6 5 3" xfId="17697" xr:uid="{00000000-0005-0000-0000-0000DB450000}"/>
    <cellStyle name="Normal 4 2 2 6 5 4" xfId="17698" xr:uid="{00000000-0005-0000-0000-0000DC450000}"/>
    <cellStyle name="Normal 4 2 2 6 6" xfId="17699" xr:uid="{00000000-0005-0000-0000-0000DD450000}"/>
    <cellStyle name="Normal 4 2 2 6 7" xfId="17700" xr:uid="{00000000-0005-0000-0000-0000DE450000}"/>
    <cellStyle name="Normal 4 2 2 6 8" xfId="17701" xr:uid="{00000000-0005-0000-0000-0000DF450000}"/>
    <cellStyle name="Normal 4 2 2 7" xfId="17702" xr:uid="{00000000-0005-0000-0000-0000E0450000}"/>
    <cellStyle name="Normal 4 2 2 7 2" xfId="17703" xr:uid="{00000000-0005-0000-0000-0000E1450000}"/>
    <cellStyle name="Normal 4 2 2 7 2 2" xfId="17704" xr:uid="{00000000-0005-0000-0000-0000E2450000}"/>
    <cellStyle name="Normal 4 2 2 7 2 2 2" xfId="17705" xr:uid="{00000000-0005-0000-0000-0000E3450000}"/>
    <cellStyle name="Normal 4 2 2 7 2 2 3" xfId="17706" xr:uid="{00000000-0005-0000-0000-0000E4450000}"/>
    <cellStyle name="Normal 4 2 2 7 2 2 4" xfId="17707" xr:uid="{00000000-0005-0000-0000-0000E5450000}"/>
    <cellStyle name="Normal 4 2 2 7 2 3" xfId="17708" xr:uid="{00000000-0005-0000-0000-0000E6450000}"/>
    <cellStyle name="Normal 4 2 2 7 2 4" xfId="17709" xr:uid="{00000000-0005-0000-0000-0000E7450000}"/>
    <cellStyle name="Normal 4 2 2 7 2 5" xfId="17710" xr:uid="{00000000-0005-0000-0000-0000E8450000}"/>
    <cellStyle name="Normal 4 2 2 7 3" xfId="17711" xr:uid="{00000000-0005-0000-0000-0000E9450000}"/>
    <cellStyle name="Normal 4 2 2 7 3 2" xfId="17712" xr:uid="{00000000-0005-0000-0000-0000EA450000}"/>
    <cellStyle name="Normal 4 2 2 7 3 3" xfId="17713" xr:uid="{00000000-0005-0000-0000-0000EB450000}"/>
    <cellStyle name="Normal 4 2 2 7 3 4" xfId="17714" xr:uid="{00000000-0005-0000-0000-0000EC450000}"/>
    <cellStyle name="Normal 4 2 2 7 4" xfId="17715" xr:uid="{00000000-0005-0000-0000-0000ED450000}"/>
    <cellStyle name="Normal 4 2 2 7 5" xfId="17716" xr:uid="{00000000-0005-0000-0000-0000EE450000}"/>
    <cellStyle name="Normal 4 2 2 7 6" xfId="17717" xr:uid="{00000000-0005-0000-0000-0000EF450000}"/>
    <cellStyle name="Normal 4 2 2 8" xfId="17718" xr:uid="{00000000-0005-0000-0000-0000F0450000}"/>
    <cellStyle name="Normal 4 2 2 8 2" xfId="17719" xr:uid="{00000000-0005-0000-0000-0000F1450000}"/>
    <cellStyle name="Normal 4 2 2 8 2 2" xfId="17720" xr:uid="{00000000-0005-0000-0000-0000F2450000}"/>
    <cellStyle name="Normal 4 2 2 8 2 2 2" xfId="17721" xr:uid="{00000000-0005-0000-0000-0000F3450000}"/>
    <cellStyle name="Normal 4 2 2 8 2 2 3" xfId="17722" xr:uid="{00000000-0005-0000-0000-0000F4450000}"/>
    <cellStyle name="Normal 4 2 2 8 2 2 4" xfId="17723" xr:uid="{00000000-0005-0000-0000-0000F5450000}"/>
    <cellStyle name="Normal 4 2 2 8 2 3" xfId="17724" xr:uid="{00000000-0005-0000-0000-0000F6450000}"/>
    <cellStyle name="Normal 4 2 2 8 2 4" xfId="17725" xr:uid="{00000000-0005-0000-0000-0000F7450000}"/>
    <cellStyle name="Normal 4 2 2 8 2 5" xfId="17726" xr:uid="{00000000-0005-0000-0000-0000F8450000}"/>
    <cellStyle name="Normal 4 2 2 8 3" xfId="17727" xr:uid="{00000000-0005-0000-0000-0000F9450000}"/>
    <cellStyle name="Normal 4 2 2 8 3 2" xfId="17728" xr:uid="{00000000-0005-0000-0000-0000FA450000}"/>
    <cellStyle name="Normal 4 2 2 8 3 3" xfId="17729" xr:uid="{00000000-0005-0000-0000-0000FB450000}"/>
    <cellStyle name="Normal 4 2 2 8 3 4" xfId="17730" xr:uid="{00000000-0005-0000-0000-0000FC450000}"/>
    <cellStyle name="Normal 4 2 2 8 4" xfId="17731" xr:uid="{00000000-0005-0000-0000-0000FD450000}"/>
    <cellStyle name="Normal 4 2 2 8 5" xfId="17732" xr:uid="{00000000-0005-0000-0000-0000FE450000}"/>
    <cellStyle name="Normal 4 2 2 8 6" xfId="17733" xr:uid="{00000000-0005-0000-0000-0000FF450000}"/>
    <cellStyle name="Normal 4 2 2 9" xfId="17734" xr:uid="{00000000-0005-0000-0000-000000460000}"/>
    <cellStyle name="Normal 4 2 3" xfId="17735" xr:uid="{00000000-0005-0000-0000-000001460000}"/>
    <cellStyle name="Normal 4 2 3 10" xfId="17736" xr:uid="{00000000-0005-0000-0000-000002460000}"/>
    <cellStyle name="Normal 4 2 3 2" xfId="17737" xr:uid="{00000000-0005-0000-0000-000003460000}"/>
    <cellStyle name="Normal 4 2 3 2 2" xfId="17738" xr:uid="{00000000-0005-0000-0000-000004460000}"/>
    <cellStyle name="Normal 4 2 3 2 2 2" xfId="17739" xr:uid="{00000000-0005-0000-0000-000005460000}"/>
    <cellStyle name="Normal 4 2 3 2 2 2 2" xfId="17740" xr:uid="{00000000-0005-0000-0000-000006460000}"/>
    <cellStyle name="Normal 4 2 3 2 2 2 2 2" xfId="17741" xr:uid="{00000000-0005-0000-0000-000007460000}"/>
    <cellStyle name="Normal 4 2 3 2 2 2 2 3" xfId="17742" xr:uid="{00000000-0005-0000-0000-000008460000}"/>
    <cellStyle name="Normal 4 2 3 2 2 2 2 4" xfId="17743" xr:uid="{00000000-0005-0000-0000-000009460000}"/>
    <cellStyle name="Normal 4 2 3 2 2 2 3" xfId="17744" xr:uid="{00000000-0005-0000-0000-00000A460000}"/>
    <cellStyle name="Normal 4 2 3 2 2 2 4" xfId="17745" xr:uid="{00000000-0005-0000-0000-00000B460000}"/>
    <cellStyle name="Normal 4 2 3 2 2 2 5" xfId="17746" xr:uid="{00000000-0005-0000-0000-00000C460000}"/>
    <cellStyle name="Normal 4 2 3 2 2 3" xfId="17747" xr:uid="{00000000-0005-0000-0000-00000D460000}"/>
    <cellStyle name="Normal 4 2 3 2 2 3 2" xfId="17748" xr:uid="{00000000-0005-0000-0000-00000E460000}"/>
    <cellStyle name="Normal 4 2 3 2 2 3 3" xfId="17749" xr:uid="{00000000-0005-0000-0000-00000F460000}"/>
    <cellStyle name="Normal 4 2 3 2 2 3 4" xfId="17750" xr:uid="{00000000-0005-0000-0000-000010460000}"/>
    <cellStyle name="Normal 4 2 3 2 2 4" xfId="17751" xr:uid="{00000000-0005-0000-0000-000011460000}"/>
    <cellStyle name="Normal 4 2 3 2 2 5" xfId="17752" xr:uid="{00000000-0005-0000-0000-000012460000}"/>
    <cellStyle name="Normal 4 2 3 2 2 6" xfId="17753" xr:uid="{00000000-0005-0000-0000-000013460000}"/>
    <cellStyle name="Normal 4 2 3 2 3" xfId="17754" xr:uid="{00000000-0005-0000-0000-000014460000}"/>
    <cellStyle name="Normal 4 2 3 2 3 2" xfId="17755" xr:uid="{00000000-0005-0000-0000-000015460000}"/>
    <cellStyle name="Normal 4 2 3 2 3 2 2" xfId="17756" xr:uid="{00000000-0005-0000-0000-000016460000}"/>
    <cellStyle name="Normal 4 2 3 2 3 2 2 2" xfId="17757" xr:uid="{00000000-0005-0000-0000-000017460000}"/>
    <cellStyle name="Normal 4 2 3 2 3 2 2 3" xfId="17758" xr:uid="{00000000-0005-0000-0000-000018460000}"/>
    <cellStyle name="Normal 4 2 3 2 3 2 2 4" xfId="17759" xr:uid="{00000000-0005-0000-0000-000019460000}"/>
    <cellStyle name="Normal 4 2 3 2 3 2 3" xfId="17760" xr:uid="{00000000-0005-0000-0000-00001A460000}"/>
    <cellStyle name="Normal 4 2 3 2 3 2 4" xfId="17761" xr:uid="{00000000-0005-0000-0000-00001B460000}"/>
    <cellStyle name="Normal 4 2 3 2 3 2 5" xfId="17762" xr:uid="{00000000-0005-0000-0000-00001C460000}"/>
    <cellStyle name="Normal 4 2 3 2 3 3" xfId="17763" xr:uid="{00000000-0005-0000-0000-00001D460000}"/>
    <cellStyle name="Normal 4 2 3 2 3 3 2" xfId="17764" xr:uid="{00000000-0005-0000-0000-00001E460000}"/>
    <cellStyle name="Normal 4 2 3 2 3 3 3" xfId="17765" xr:uid="{00000000-0005-0000-0000-00001F460000}"/>
    <cellStyle name="Normal 4 2 3 2 3 3 4" xfId="17766" xr:uid="{00000000-0005-0000-0000-000020460000}"/>
    <cellStyle name="Normal 4 2 3 2 3 4" xfId="17767" xr:uid="{00000000-0005-0000-0000-000021460000}"/>
    <cellStyle name="Normal 4 2 3 2 3 5" xfId="17768" xr:uid="{00000000-0005-0000-0000-000022460000}"/>
    <cellStyle name="Normal 4 2 3 2 3 6" xfId="17769" xr:uid="{00000000-0005-0000-0000-000023460000}"/>
    <cellStyle name="Normal 4 2 3 2 4" xfId="17770" xr:uid="{00000000-0005-0000-0000-000024460000}"/>
    <cellStyle name="Normal 4 2 3 2 4 2" xfId="17771" xr:uid="{00000000-0005-0000-0000-000025460000}"/>
    <cellStyle name="Normal 4 2 3 2 4 2 2" xfId="17772" xr:uid="{00000000-0005-0000-0000-000026460000}"/>
    <cellStyle name="Normal 4 2 3 2 4 2 3" xfId="17773" xr:uid="{00000000-0005-0000-0000-000027460000}"/>
    <cellStyle name="Normal 4 2 3 2 4 2 4" xfId="17774" xr:uid="{00000000-0005-0000-0000-000028460000}"/>
    <cellStyle name="Normal 4 2 3 2 4 3" xfId="17775" xr:uid="{00000000-0005-0000-0000-000029460000}"/>
    <cellStyle name="Normal 4 2 3 2 4 4" xfId="17776" xr:uid="{00000000-0005-0000-0000-00002A460000}"/>
    <cellStyle name="Normal 4 2 3 2 4 5" xfId="17777" xr:uid="{00000000-0005-0000-0000-00002B460000}"/>
    <cellStyle name="Normal 4 2 3 2 5" xfId="17778" xr:uid="{00000000-0005-0000-0000-00002C460000}"/>
    <cellStyle name="Normal 4 2 3 2 5 2" xfId="17779" xr:uid="{00000000-0005-0000-0000-00002D460000}"/>
    <cellStyle name="Normal 4 2 3 2 5 3" xfId="17780" xr:uid="{00000000-0005-0000-0000-00002E460000}"/>
    <cellStyle name="Normal 4 2 3 2 5 4" xfId="17781" xr:uid="{00000000-0005-0000-0000-00002F460000}"/>
    <cellStyle name="Normal 4 2 3 2 6" xfId="17782" xr:uid="{00000000-0005-0000-0000-000030460000}"/>
    <cellStyle name="Normal 4 2 3 2 7" xfId="17783" xr:uid="{00000000-0005-0000-0000-000031460000}"/>
    <cellStyle name="Normal 4 2 3 2 8" xfId="17784" xr:uid="{00000000-0005-0000-0000-000032460000}"/>
    <cellStyle name="Normal 4 2 3 3" xfId="17785" xr:uid="{00000000-0005-0000-0000-000033460000}"/>
    <cellStyle name="Normal 4 2 3 3 2" xfId="17786" xr:uid="{00000000-0005-0000-0000-000034460000}"/>
    <cellStyle name="Normal 4 2 3 3 2 2" xfId="17787" xr:uid="{00000000-0005-0000-0000-000035460000}"/>
    <cellStyle name="Normal 4 2 3 3 2 2 2" xfId="17788" xr:uid="{00000000-0005-0000-0000-000036460000}"/>
    <cellStyle name="Normal 4 2 3 3 2 2 3" xfId="17789" xr:uid="{00000000-0005-0000-0000-000037460000}"/>
    <cellStyle name="Normal 4 2 3 3 2 2 4" xfId="17790" xr:uid="{00000000-0005-0000-0000-000038460000}"/>
    <cellStyle name="Normal 4 2 3 3 2 3" xfId="17791" xr:uid="{00000000-0005-0000-0000-000039460000}"/>
    <cellStyle name="Normal 4 2 3 3 2 3 2" xfId="17792" xr:uid="{00000000-0005-0000-0000-00003A460000}"/>
    <cellStyle name="Normal 4 2 3 3 2 3 3" xfId="17793" xr:uid="{00000000-0005-0000-0000-00003B460000}"/>
    <cellStyle name="Normal 4 2 3 3 2 3 4" xfId="17794" xr:uid="{00000000-0005-0000-0000-00003C460000}"/>
    <cellStyle name="Normal 4 2 3 3 2 4" xfId="17795" xr:uid="{00000000-0005-0000-0000-00003D460000}"/>
    <cellStyle name="Normal 4 2 3 3 2 5" xfId="17796" xr:uid="{00000000-0005-0000-0000-00003E460000}"/>
    <cellStyle name="Normal 4 2 3 3 2 6" xfId="17797" xr:uid="{00000000-0005-0000-0000-00003F460000}"/>
    <cellStyle name="Normal 4 2 3 3 3" xfId="17798" xr:uid="{00000000-0005-0000-0000-000040460000}"/>
    <cellStyle name="Normal 4 2 3 3 3 2" xfId="17799" xr:uid="{00000000-0005-0000-0000-000041460000}"/>
    <cellStyle name="Normal 4 2 3 3 3 3" xfId="17800" xr:uid="{00000000-0005-0000-0000-000042460000}"/>
    <cellStyle name="Normal 4 2 3 3 3 4" xfId="17801" xr:uid="{00000000-0005-0000-0000-000043460000}"/>
    <cellStyle name="Normal 4 2 3 3 4" xfId="17802" xr:uid="{00000000-0005-0000-0000-000044460000}"/>
    <cellStyle name="Normal 4 2 3 3 4 2" xfId="17803" xr:uid="{00000000-0005-0000-0000-000045460000}"/>
    <cellStyle name="Normal 4 2 3 3 4 3" xfId="17804" xr:uid="{00000000-0005-0000-0000-000046460000}"/>
    <cellStyle name="Normal 4 2 3 3 4 4" xfId="17805" xr:uid="{00000000-0005-0000-0000-000047460000}"/>
    <cellStyle name="Normal 4 2 3 3 5" xfId="17806" xr:uid="{00000000-0005-0000-0000-000048460000}"/>
    <cellStyle name="Normal 4 2 3 3 6" xfId="17807" xr:uid="{00000000-0005-0000-0000-000049460000}"/>
    <cellStyle name="Normal 4 2 3 3 7" xfId="17808" xr:uid="{00000000-0005-0000-0000-00004A460000}"/>
    <cellStyle name="Normal 4 2 3 4" xfId="17809" xr:uid="{00000000-0005-0000-0000-00004B460000}"/>
    <cellStyle name="Normal 4 2 3 4 2" xfId="17810" xr:uid="{00000000-0005-0000-0000-00004C460000}"/>
    <cellStyle name="Normal 4 2 3 4 2 2" xfId="17811" xr:uid="{00000000-0005-0000-0000-00004D460000}"/>
    <cellStyle name="Normal 4 2 3 4 2 2 2" xfId="17812" xr:uid="{00000000-0005-0000-0000-00004E460000}"/>
    <cellStyle name="Normal 4 2 3 4 2 2 3" xfId="17813" xr:uid="{00000000-0005-0000-0000-00004F460000}"/>
    <cellStyle name="Normal 4 2 3 4 2 2 4" xfId="17814" xr:uid="{00000000-0005-0000-0000-000050460000}"/>
    <cellStyle name="Normal 4 2 3 4 2 3" xfId="17815" xr:uid="{00000000-0005-0000-0000-000051460000}"/>
    <cellStyle name="Normal 4 2 3 4 2 4" xfId="17816" xr:uid="{00000000-0005-0000-0000-000052460000}"/>
    <cellStyle name="Normal 4 2 3 4 2 5" xfId="17817" xr:uid="{00000000-0005-0000-0000-000053460000}"/>
    <cellStyle name="Normal 4 2 3 4 3" xfId="17818" xr:uid="{00000000-0005-0000-0000-000054460000}"/>
    <cellStyle name="Normal 4 2 3 4 3 2" xfId="17819" xr:uid="{00000000-0005-0000-0000-000055460000}"/>
    <cellStyle name="Normal 4 2 3 4 3 3" xfId="17820" xr:uid="{00000000-0005-0000-0000-000056460000}"/>
    <cellStyle name="Normal 4 2 3 4 3 4" xfId="17821" xr:uid="{00000000-0005-0000-0000-000057460000}"/>
    <cellStyle name="Normal 4 2 3 4 4" xfId="17822" xr:uid="{00000000-0005-0000-0000-000058460000}"/>
    <cellStyle name="Normal 4 2 3 4 5" xfId="17823" xr:uid="{00000000-0005-0000-0000-000059460000}"/>
    <cellStyle name="Normal 4 2 3 4 6" xfId="17824" xr:uid="{00000000-0005-0000-0000-00005A460000}"/>
    <cellStyle name="Normal 4 2 3 5" xfId="17825" xr:uid="{00000000-0005-0000-0000-00005B460000}"/>
    <cellStyle name="Normal 4 2 3 5 2" xfId="17826" xr:uid="{00000000-0005-0000-0000-00005C460000}"/>
    <cellStyle name="Normal 4 2 3 5 2 2" xfId="17827" xr:uid="{00000000-0005-0000-0000-00005D460000}"/>
    <cellStyle name="Normal 4 2 3 5 2 2 2" xfId="17828" xr:uid="{00000000-0005-0000-0000-00005E460000}"/>
    <cellStyle name="Normal 4 2 3 5 2 2 3" xfId="17829" xr:uid="{00000000-0005-0000-0000-00005F460000}"/>
    <cellStyle name="Normal 4 2 3 5 2 2 4" xfId="17830" xr:uid="{00000000-0005-0000-0000-000060460000}"/>
    <cellStyle name="Normal 4 2 3 5 2 3" xfId="17831" xr:uid="{00000000-0005-0000-0000-000061460000}"/>
    <cellStyle name="Normal 4 2 3 5 2 4" xfId="17832" xr:uid="{00000000-0005-0000-0000-000062460000}"/>
    <cellStyle name="Normal 4 2 3 5 2 5" xfId="17833" xr:uid="{00000000-0005-0000-0000-000063460000}"/>
    <cellStyle name="Normal 4 2 3 5 3" xfId="17834" xr:uid="{00000000-0005-0000-0000-000064460000}"/>
    <cellStyle name="Normal 4 2 3 5 3 2" xfId="17835" xr:uid="{00000000-0005-0000-0000-000065460000}"/>
    <cellStyle name="Normal 4 2 3 5 3 3" xfId="17836" xr:uid="{00000000-0005-0000-0000-000066460000}"/>
    <cellStyle name="Normal 4 2 3 5 3 4" xfId="17837" xr:uid="{00000000-0005-0000-0000-000067460000}"/>
    <cellStyle name="Normal 4 2 3 5 4" xfId="17838" xr:uid="{00000000-0005-0000-0000-000068460000}"/>
    <cellStyle name="Normal 4 2 3 5 4 2" xfId="17839" xr:uid="{00000000-0005-0000-0000-000069460000}"/>
    <cellStyle name="Normal 4 2 3 5 4 3" xfId="17840" xr:uid="{00000000-0005-0000-0000-00006A460000}"/>
    <cellStyle name="Normal 4 2 3 5 4 4" xfId="17841" xr:uid="{00000000-0005-0000-0000-00006B460000}"/>
    <cellStyle name="Normal 4 2 3 5 5" xfId="17842" xr:uid="{00000000-0005-0000-0000-00006C460000}"/>
    <cellStyle name="Normal 4 2 3 5 6" xfId="17843" xr:uid="{00000000-0005-0000-0000-00006D460000}"/>
    <cellStyle name="Normal 4 2 3 5 7" xfId="17844" xr:uid="{00000000-0005-0000-0000-00006E460000}"/>
    <cellStyle name="Normal 4 2 3 6" xfId="17845" xr:uid="{00000000-0005-0000-0000-00006F460000}"/>
    <cellStyle name="Normal 4 2 3 6 2" xfId="17846" xr:uid="{00000000-0005-0000-0000-000070460000}"/>
    <cellStyle name="Normal 4 2 3 6 2 2" xfId="17847" xr:uid="{00000000-0005-0000-0000-000071460000}"/>
    <cellStyle name="Normal 4 2 3 6 2 3" xfId="17848" xr:uid="{00000000-0005-0000-0000-000072460000}"/>
    <cellStyle name="Normal 4 2 3 6 2 4" xfId="17849" xr:uid="{00000000-0005-0000-0000-000073460000}"/>
    <cellStyle name="Normal 4 2 3 6 3" xfId="17850" xr:uid="{00000000-0005-0000-0000-000074460000}"/>
    <cellStyle name="Normal 4 2 3 6 4" xfId="17851" xr:uid="{00000000-0005-0000-0000-000075460000}"/>
    <cellStyle name="Normal 4 2 3 6 5" xfId="17852" xr:uid="{00000000-0005-0000-0000-000076460000}"/>
    <cellStyle name="Normal 4 2 3 7" xfId="17853" xr:uid="{00000000-0005-0000-0000-000077460000}"/>
    <cellStyle name="Normal 4 2 3 7 2" xfId="17854" xr:uid="{00000000-0005-0000-0000-000078460000}"/>
    <cellStyle name="Normal 4 2 3 7 3" xfId="17855" xr:uid="{00000000-0005-0000-0000-000079460000}"/>
    <cellStyle name="Normal 4 2 3 7 4" xfId="17856" xr:uid="{00000000-0005-0000-0000-00007A460000}"/>
    <cellStyle name="Normal 4 2 3 8" xfId="17857" xr:uid="{00000000-0005-0000-0000-00007B460000}"/>
    <cellStyle name="Normal 4 2 3 9" xfId="17858" xr:uid="{00000000-0005-0000-0000-00007C460000}"/>
    <cellStyle name="Normal 4 2 4" xfId="17859" xr:uid="{00000000-0005-0000-0000-00007D460000}"/>
    <cellStyle name="Normal 4 2 4 10" xfId="17860" xr:uid="{00000000-0005-0000-0000-00007E460000}"/>
    <cellStyle name="Normal 4 2 4 2" xfId="17861" xr:uid="{00000000-0005-0000-0000-00007F460000}"/>
    <cellStyle name="Normal 4 2 4 2 2" xfId="17862" xr:uid="{00000000-0005-0000-0000-000080460000}"/>
    <cellStyle name="Normal 4 2 4 2 2 2" xfId="17863" xr:uid="{00000000-0005-0000-0000-000081460000}"/>
    <cellStyle name="Normal 4 2 4 2 2 2 2" xfId="17864" xr:uid="{00000000-0005-0000-0000-000082460000}"/>
    <cellStyle name="Normal 4 2 4 2 2 2 2 2" xfId="17865" xr:uid="{00000000-0005-0000-0000-000083460000}"/>
    <cellStyle name="Normal 4 2 4 2 2 2 2 3" xfId="17866" xr:uid="{00000000-0005-0000-0000-000084460000}"/>
    <cellStyle name="Normal 4 2 4 2 2 2 2 4" xfId="17867" xr:uid="{00000000-0005-0000-0000-000085460000}"/>
    <cellStyle name="Normal 4 2 4 2 2 2 3" xfId="17868" xr:uid="{00000000-0005-0000-0000-000086460000}"/>
    <cellStyle name="Normal 4 2 4 2 2 2 4" xfId="17869" xr:uid="{00000000-0005-0000-0000-000087460000}"/>
    <cellStyle name="Normal 4 2 4 2 2 2 5" xfId="17870" xr:uid="{00000000-0005-0000-0000-000088460000}"/>
    <cellStyle name="Normal 4 2 4 2 2 3" xfId="17871" xr:uid="{00000000-0005-0000-0000-000089460000}"/>
    <cellStyle name="Normal 4 2 4 2 2 3 2" xfId="17872" xr:uid="{00000000-0005-0000-0000-00008A460000}"/>
    <cellStyle name="Normal 4 2 4 2 2 3 3" xfId="17873" xr:uid="{00000000-0005-0000-0000-00008B460000}"/>
    <cellStyle name="Normal 4 2 4 2 2 3 4" xfId="17874" xr:uid="{00000000-0005-0000-0000-00008C460000}"/>
    <cellStyle name="Normal 4 2 4 2 2 4" xfId="17875" xr:uid="{00000000-0005-0000-0000-00008D460000}"/>
    <cellStyle name="Normal 4 2 4 2 2 5" xfId="17876" xr:uid="{00000000-0005-0000-0000-00008E460000}"/>
    <cellStyle name="Normal 4 2 4 2 2 6" xfId="17877" xr:uid="{00000000-0005-0000-0000-00008F460000}"/>
    <cellStyle name="Normal 4 2 4 2 3" xfId="17878" xr:uid="{00000000-0005-0000-0000-000090460000}"/>
    <cellStyle name="Normal 4 2 4 2 3 2" xfId="17879" xr:uid="{00000000-0005-0000-0000-000091460000}"/>
    <cellStyle name="Normal 4 2 4 2 3 2 2" xfId="17880" xr:uid="{00000000-0005-0000-0000-000092460000}"/>
    <cellStyle name="Normal 4 2 4 2 3 2 2 2" xfId="17881" xr:uid="{00000000-0005-0000-0000-000093460000}"/>
    <cellStyle name="Normal 4 2 4 2 3 2 2 3" xfId="17882" xr:uid="{00000000-0005-0000-0000-000094460000}"/>
    <cellStyle name="Normal 4 2 4 2 3 2 2 4" xfId="17883" xr:uid="{00000000-0005-0000-0000-000095460000}"/>
    <cellStyle name="Normal 4 2 4 2 3 2 3" xfId="17884" xr:uid="{00000000-0005-0000-0000-000096460000}"/>
    <cellStyle name="Normal 4 2 4 2 3 2 4" xfId="17885" xr:uid="{00000000-0005-0000-0000-000097460000}"/>
    <cellStyle name="Normal 4 2 4 2 3 2 5" xfId="17886" xr:uid="{00000000-0005-0000-0000-000098460000}"/>
    <cellStyle name="Normal 4 2 4 2 3 3" xfId="17887" xr:uid="{00000000-0005-0000-0000-000099460000}"/>
    <cellStyle name="Normal 4 2 4 2 3 3 2" xfId="17888" xr:uid="{00000000-0005-0000-0000-00009A460000}"/>
    <cellStyle name="Normal 4 2 4 2 3 3 3" xfId="17889" xr:uid="{00000000-0005-0000-0000-00009B460000}"/>
    <cellStyle name="Normal 4 2 4 2 3 3 4" xfId="17890" xr:uid="{00000000-0005-0000-0000-00009C460000}"/>
    <cellStyle name="Normal 4 2 4 2 3 4" xfId="17891" xr:uid="{00000000-0005-0000-0000-00009D460000}"/>
    <cellStyle name="Normal 4 2 4 2 3 5" xfId="17892" xr:uid="{00000000-0005-0000-0000-00009E460000}"/>
    <cellStyle name="Normal 4 2 4 2 3 6" xfId="17893" xr:uid="{00000000-0005-0000-0000-00009F460000}"/>
    <cellStyle name="Normal 4 2 4 2 4" xfId="17894" xr:uid="{00000000-0005-0000-0000-0000A0460000}"/>
    <cellStyle name="Normal 4 2 4 2 4 2" xfId="17895" xr:uid="{00000000-0005-0000-0000-0000A1460000}"/>
    <cellStyle name="Normal 4 2 4 2 4 2 2" xfId="17896" xr:uid="{00000000-0005-0000-0000-0000A2460000}"/>
    <cellStyle name="Normal 4 2 4 2 4 2 3" xfId="17897" xr:uid="{00000000-0005-0000-0000-0000A3460000}"/>
    <cellStyle name="Normal 4 2 4 2 4 2 4" xfId="17898" xr:uid="{00000000-0005-0000-0000-0000A4460000}"/>
    <cellStyle name="Normal 4 2 4 2 4 3" xfId="17899" xr:uid="{00000000-0005-0000-0000-0000A5460000}"/>
    <cellStyle name="Normal 4 2 4 2 4 4" xfId="17900" xr:uid="{00000000-0005-0000-0000-0000A6460000}"/>
    <cellStyle name="Normal 4 2 4 2 4 5" xfId="17901" xr:uid="{00000000-0005-0000-0000-0000A7460000}"/>
    <cellStyle name="Normal 4 2 4 2 5" xfId="17902" xr:uid="{00000000-0005-0000-0000-0000A8460000}"/>
    <cellStyle name="Normal 4 2 4 2 5 2" xfId="17903" xr:uid="{00000000-0005-0000-0000-0000A9460000}"/>
    <cellStyle name="Normal 4 2 4 2 5 3" xfId="17904" xr:uid="{00000000-0005-0000-0000-0000AA460000}"/>
    <cellStyle name="Normal 4 2 4 2 5 4" xfId="17905" xr:uid="{00000000-0005-0000-0000-0000AB460000}"/>
    <cellStyle name="Normal 4 2 4 2 6" xfId="17906" xr:uid="{00000000-0005-0000-0000-0000AC460000}"/>
    <cellStyle name="Normal 4 2 4 2 7" xfId="17907" xr:uid="{00000000-0005-0000-0000-0000AD460000}"/>
    <cellStyle name="Normal 4 2 4 2 8" xfId="17908" xr:uid="{00000000-0005-0000-0000-0000AE460000}"/>
    <cellStyle name="Normal 4 2 4 3" xfId="17909" xr:uid="{00000000-0005-0000-0000-0000AF460000}"/>
    <cellStyle name="Normal 4 2 4 3 2" xfId="17910" xr:uid="{00000000-0005-0000-0000-0000B0460000}"/>
    <cellStyle name="Normal 4 2 4 3 2 2" xfId="17911" xr:uid="{00000000-0005-0000-0000-0000B1460000}"/>
    <cellStyle name="Normal 4 2 4 3 2 2 2" xfId="17912" xr:uid="{00000000-0005-0000-0000-0000B2460000}"/>
    <cellStyle name="Normal 4 2 4 3 2 2 3" xfId="17913" xr:uid="{00000000-0005-0000-0000-0000B3460000}"/>
    <cellStyle name="Normal 4 2 4 3 2 2 4" xfId="17914" xr:uid="{00000000-0005-0000-0000-0000B4460000}"/>
    <cellStyle name="Normal 4 2 4 3 2 3" xfId="17915" xr:uid="{00000000-0005-0000-0000-0000B5460000}"/>
    <cellStyle name="Normal 4 2 4 3 2 4" xfId="17916" xr:uid="{00000000-0005-0000-0000-0000B6460000}"/>
    <cellStyle name="Normal 4 2 4 3 2 5" xfId="17917" xr:uid="{00000000-0005-0000-0000-0000B7460000}"/>
    <cellStyle name="Normal 4 2 4 3 3" xfId="17918" xr:uid="{00000000-0005-0000-0000-0000B8460000}"/>
    <cellStyle name="Normal 4 2 4 3 3 2" xfId="17919" xr:uid="{00000000-0005-0000-0000-0000B9460000}"/>
    <cellStyle name="Normal 4 2 4 3 3 3" xfId="17920" xr:uid="{00000000-0005-0000-0000-0000BA460000}"/>
    <cellStyle name="Normal 4 2 4 3 3 4" xfId="17921" xr:uid="{00000000-0005-0000-0000-0000BB460000}"/>
    <cellStyle name="Normal 4 2 4 3 4" xfId="17922" xr:uid="{00000000-0005-0000-0000-0000BC460000}"/>
    <cellStyle name="Normal 4 2 4 3 5" xfId="17923" xr:uid="{00000000-0005-0000-0000-0000BD460000}"/>
    <cellStyle name="Normal 4 2 4 3 6" xfId="17924" xr:uid="{00000000-0005-0000-0000-0000BE460000}"/>
    <cellStyle name="Normal 4 2 4 4" xfId="17925" xr:uid="{00000000-0005-0000-0000-0000BF460000}"/>
    <cellStyle name="Normal 4 2 4 4 2" xfId="17926" xr:uid="{00000000-0005-0000-0000-0000C0460000}"/>
    <cellStyle name="Normal 4 2 4 4 2 2" xfId="17927" xr:uid="{00000000-0005-0000-0000-0000C1460000}"/>
    <cellStyle name="Normal 4 2 4 4 2 2 2" xfId="17928" xr:uid="{00000000-0005-0000-0000-0000C2460000}"/>
    <cellStyle name="Normal 4 2 4 4 2 2 3" xfId="17929" xr:uid="{00000000-0005-0000-0000-0000C3460000}"/>
    <cellStyle name="Normal 4 2 4 4 2 2 4" xfId="17930" xr:uid="{00000000-0005-0000-0000-0000C4460000}"/>
    <cellStyle name="Normal 4 2 4 4 2 3" xfId="17931" xr:uid="{00000000-0005-0000-0000-0000C5460000}"/>
    <cellStyle name="Normal 4 2 4 4 2 4" xfId="17932" xr:uid="{00000000-0005-0000-0000-0000C6460000}"/>
    <cellStyle name="Normal 4 2 4 4 2 5" xfId="17933" xr:uid="{00000000-0005-0000-0000-0000C7460000}"/>
    <cellStyle name="Normal 4 2 4 4 3" xfId="17934" xr:uid="{00000000-0005-0000-0000-0000C8460000}"/>
    <cellStyle name="Normal 4 2 4 4 3 2" xfId="17935" xr:uid="{00000000-0005-0000-0000-0000C9460000}"/>
    <cellStyle name="Normal 4 2 4 4 3 3" xfId="17936" xr:uid="{00000000-0005-0000-0000-0000CA460000}"/>
    <cellStyle name="Normal 4 2 4 4 3 4" xfId="17937" xr:uid="{00000000-0005-0000-0000-0000CB460000}"/>
    <cellStyle name="Normal 4 2 4 4 4" xfId="17938" xr:uid="{00000000-0005-0000-0000-0000CC460000}"/>
    <cellStyle name="Normal 4 2 4 4 5" xfId="17939" xr:uid="{00000000-0005-0000-0000-0000CD460000}"/>
    <cellStyle name="Normal 4 2 4 4 6" xfId="17940" xr:uid="{00000000-0005-0000-0000-0000CE460000}"/>
    <cellStyle name="Normal 4 2 4 5" xfId="17941" xr:uid="{00000000-0005-0000-0000-0000CF460000}"/>
    <cellStyle name="Normal 4 2 4 5 2" xfId="17942" xr:uid="{00000000-0005-0000-0000-0000D0460000}"/>
    <cellStyle name="Normal 4 2 4 5 2 2" xfId="17943" xr:uid="{00000000-0005-0000-0000-0000D1460000}"/>
    <cellStyle name="Normal 4 2 4 5 2 2 2" xfId="17944" xr:uid="{00000000-0005-0000-0000-0000D2460000}"/>
    <cellStyle name="Normal 4 2 4 5 2 2 3" xfId="17945" xr:uid="{00000000-0005-0000-0000-0000D3460000}"/>
    <cellStyle name="Normal 4 2 4 5 2 2 4" xfId="17946" xr:uid="{00000000-0005-0000-0000-0000D4460000}"/>
    <cellStyle name="Normal 4 2 4 5 2 3" xfId="17947" xr:uid="{00000000-0005-0000-0000-0000D5460000}"/>
    <cellStyle name="Normal 4 2 4 5 2 4" xfId="17948" xr:uid="{00000000-0005-0000-0000-0000D6460000}"/>
    <cellStyle name="Normal 4 2 4 5 2 5" xfId="17949" xr:uid="{00000000-0005-0000-0000-0000D7460000}"/>
    <cellStyle name="Normal 4 2 4 5 3" xfId="17950" xr:uid="{00000000-0005-0000-0000-0000D8460000}"/>
    <cellStyle name="Normal 4 2 4 5 3 2" xfId="17951" xr:uid="{00000000-0005-0000-0000-0000D9460000}"/>
    <cellStyle name="Normal 4 2 4 5 3 3" xfId="17952" xr:uid="{00000000-0005-0000-0000-0000DA460000}"/>
    <cellStyle name="Normal 4 2 4 5 3 4" xfId="17953" xr:uid="{00000000-0005-0000-0000-0000DB460000}"/>
    <cellStyle name="Normal 4 2 4 5 4" xfId="17954" xr:uid="{00000000-0005-0000-0000-0000DC460000}"/>
    <cellStyle name="Normal 4 2 4 5 5" xfId="17955" xr:uid="{00000000-0005-0000-0000-0000DD460000}"/>
    <cellStyle name="Normal 4 2 4 5 6" xfId="17956" xr:uid="{00000000-0005-0000-0000-0000DE460000}"/>
    <cellStyle name="Normal 4 2 4 6" xfId="17957" xr:uid="{00000000-0005-0000-0000-0000DF460000}"/>
    <cellStyle name="Normal 4 2 4 6 2" xfId="17958" xr:uid="{00000000-0005-0000-0000-0000E0460000}"/>
    <cellStyle name="Normal 4 2 4 6 2 2" xfId="17959" xr:uid="{00000000-0005-0000-0000-0000E1460000}"/>
    <cellStyle name="Normal 4 2 4 6 2 3" xfId="17960" xr:uid="{00000000-0005-0000-0000-0000E2460000}"/>
    <cellStyle name="Normal 4 2 4 6 2 4" xfId="17961" xr:uid="{00000000-0005-0000-0000-0000E3460000}"/>
    <cellStyle name="Normal 4 2 4 6 3" xfId="17962" xr:uid="{00000000-0005-0000-0000-0000E4460000}"/>
    <cellStyle name="Normal 4 2 4 6 4" xfId="17963" xr:uid="{00000000-0005-0000-0000-0000E5460000}"/>
    <cellStyle name="Normal 4 2 4 6 5" xfId="17964" xr:uid="{00000000-0005-0000-0000-0000E6460000}"/>
    <cellStyle name="Normal 4 2 4 7" xfId="17965" xr:uid="{00000000-0005-0000-0000-0000E7460000}"/>
    <cellStyle name="Normal 4 2 4 7 2" xfId="17966" xr:uid="{00000000-0005-0000-0000-0000E8460000}"/>
    <cellStyle name="Normal 4 2 4 7 3" xfId="17967" xr:uid="{00000000-0005-0000-0000-0000E9460000}"/>
    <cellStyle name="Normal 4 2 4 7 4" xfId="17968" xr:uid="{00000000-0005-0000-0000-0000EA460000}"/>
    <cellStyle name="Normal 4 2 4 8" xfId="17969" xr:uid="{00000000-0005-0000-0000-0000EB460000}"/>
    <cellStyle name="Normal 4 2 4 9" xfId="17970" xr:uid="{00000000-0005-0000-0000-0000EC460000}"/>
    <cellStyle name="Normal 4 2 5" xfId="17971" xr:uid="{00000000-0005-0000-0000-0000ED460000}"/>
    <cellStyle name="Normal 4 2 5 2" xfId="17972" xr:uid="{00000000-0005-0000-0000-0000EE460000}"/>
    <cellStyle name="Normal 4 2 5 2 2" xfId="17973" xr:uid="{00000000-0005-0000-0000-0000EF460000}"/>
    <cellStyle name="Normal 4 2 5 2 2 2" xfId="17974" xr:uid="{00000000-0005-0000-0000-0000F0460000}"/>
    <cellStyle name="Normal 4 2 5 2 2 2 2" xfId="17975" xr:uid="{00000000-0005-0000-0000-0000F1460000}"/>
    <cellStyle name="Normal 4 2 5 2 2 2 2 2" xfId="17976" xr:uid="{00000000-0005-0000-0000-0000F2460000}"/>
    <cellStyle name="Normal 4 2 5 2 2 2 2 3" xfId="17977" xr:uid="{00000000-0005-0000-0000-0000F3460000}"/>
    <cellStyle name="Normal 4 2 5 2 2 2 2 4" xfId="17978" xr:uid="{00000000-0005-0000-0000-0000F4460000}"/>
    <cellStyle name="Normal 4 2 5 2 2 2 3" xfId="17979" xr:uid="{00000000-0005-0000-0000-0000F5460000}"/>
    <cellStyle name="Normal 4 2 5 2 2 2 4" xfId="17980" xr:uid="{00000000-0005-0000-0000-0000F6460000}"/>
    <cellStyle name="Normal 4 2 5 2 2 2 5" xfId="17981" xr:uid="{00000000-0005-0000-0000-0000F7460000}"/>
    <cellStyle name="Normal 4 2 5 2 2 3" xfId="17982" xr:uid="{00000000-0005-0000-0000-0000F8460000}"/>
    <cellStyle name="Normal 4 2 5 2 2 3 2" xfId="17983" xr:uid="{00000000-0005-0000-0000-0000F9460000}"/>
    <cellStyle name="Normal 4 2 5 2 2 3 3" xfId="17984" xr:uid="{00000000-0005-0000-0000-0000FA460000}"/>
    <cellStyle name="Normal 4 2 5 2 2 3 4" xfId="17985" xr:uid="{00000000-0005-0000-0000-0000FB460000}"/>
    <cellStyle name="Normal 4 2 5 2 2 4" xfId="17986" xr:uid="{00000000-0005-0000-0000-0000FC460000}"/>
    <cellStyle name="Normal 4 2 5 2 2 5" xfId="17987" xr:uid="{00000000-0005-0000-0000-0000FD460000}"/>
    <cellStyle name="Normal 4 2 5 2 2 6" xfId="17988" xr:uid="{00000000-0005-0000-0000-0000FE460000}"/>
    <cellStyle name="Normal 4 2 5 2 3" xfId="17989" xr:uid="{00000000-0005-0000-0000-0000FF460000}"/>
    <cellStyle name="Normal 4 2 5 2 3 2" xfId="17990" xr:uid="{00000000-0005-0000-0000-000000470000}"/>
    <cellStyle name="Normal 4 2 5 2 3 2 2" xfId="17991" xr:uid="{00000000-0005-0000-0000-000001470000}"/>
    <cellStyle name="Normal 4 2 5 2 3 2 2 2" xfId="17992" xr:uid="{00000000-0005-0000-0000-000002470000}"/>
    <cellStyle name="Normal 4 2 5 2 3 2 2 3" xfId="17993" xr:uid="{00000000-0005-0000-0000-000003470000}"/>
    <cellStyle name="Normal 4 2 5 2 3 2 2 4" xfId="17994" xr:uid="{00000000-0005-0000-0000-000004470000}"/>
    <cellStyle name="Normal 4 2 5 2 3 2 3" xfId="17995" xr:uid="{00000000-0005-0000-0000-000005470000}"/>
    <cellStyle name="Normal 4 2 5 2 3 2 4" xfId="17996" xr:uid="{00000000-0005-0000-0000-000006470000}"/>
    <cellStyle name="Normal 4 2 5 2 3 2 5" xfId="17997" xr:uid="{00000000-0005-0000-0000-000007470000}"/>
    <cellStyle name="Normal 4 2 5 2 3 3" xfId="17998" xr:uid="{00000000-0005-0000-0000-000008470000}"/>
    <cellStyle name="Normal 4 2 5 2 3 3 2" xfId="17999" xr:uid="{00000000-0005-0000-0000-000009470000}"/>
    <cellStyle name="Normal 4 2 5 2 3 3 3" xfId="18000" xr:uid="{00000000-0005-0000-0000-00000A470000}"/>
    <cellStyle name="Normal 4 2 5 2 3 3 4" xfId="18001" xr:uid="{00000000-0005-0000-0000-00000B470000}"/>
    <cellStyle name="Normal 4 2 5 2 3 4" xfId="18002" xr:uid="{00000000-0005-0000-0000-00000C470000}"/>
    <cellStyle name="Normal 4 2 5 2 3 5" xfId="18003" xr:uid="{00000000-0005-0000-0000-00000D470000}"/>
    <cellStyle name="Normal 4 2 5 2 3 6" xfId="18004" xr:uid="{00000000-0005-0000-0000-00000E470000}"/>
    <cellStyle name="Normal 4 2 5 2 4" xfId="18005" xr:uid="{00000000-0005-0000-0000-00000F470000}"/>
    <cellStyle name="Normal 4 2 5 2 4 2" xfId="18006" xr:uid="{00000000-0005-0000-0000-000010470000}"/>
    <cellStyle name="Normal 4 2 5 2 4 2 2" xfId="18007" xr:uid="{00000000-0005-0000-0000-000011470000}"/>
    <cellStyle name="Normal 4 2 5 2 4 2 3" xfId="18008" xr:uid="{00000000-0005-0000-0000-000012470000}"/>
    <cellStyle name="Normal 4 2 5 2 4 2 4" xfId="18009" xr:uid="{00000000-0005-0000-0000-000013470000}"/>
    <cellStyle name="Normal 4 2 5 2 4 3" xfId="18010" xr:uid="{00000000-0005-0000-0000-000014470000}"/>
    <cellStyle name="Normal 4 2 5 2 4 4" xfId="18011" xr:uid="{00000000-0005-0000-0000-000015470000}"/>
    <cellStyle name="Normal 4 2 5 2 4 5" xfId="18012" xr:uid="{00000000-0005-0000-0000-000016470000}"/>
    <cellStyle name="Normal 4 2 5 2 5" xfId="18013" xr:uid="{00000000-0005-0000-0000-000017470000}"/>
    <cellStyle name="Normal 4 2 5 2 5 2" xfId="18014" xr:uid="{00000000-0005-0000-0000-000018470000}"/>
    <cellStyle name="Normal 4 2 5 2 5 3" xfId="18015" xr:uid="{00000000-0005-0000-0000-000019470000}"/>
    <cellStyle name="Normal 4 2 5 2 5 4" xfId="18016" xr:uid="{00000000-0005-0000-0000-00001A470000}"/>
    <cellStyle name="Normal 4 2 5 2 6" xfId="18017" xr:uid="{00000000-0005-0000-0000-00001B470000}"/>
    <cellStyle name="Normal 4 2 5 2 7" xfId="18018" xr:uid="{00000000-0005-0000-0000-00001C470000}"/>
    <cellStyle name="Normal 4 2 5 2 8" xfId="18019" xr:uid="{00000000-0005-0000-0000-00001D470000}"/>
    <cellStyle name="Normal 4 2 5 3" xfId="18020" xr:uid="{00000000-0005-0000-0000-00001E470000}"/>
    <cellStyle name="Normal 4 2 5 3 2" xfId="18021" xr:uid="{00000000-0005-0000-0000-00001F470000}"/>
    <cellStyle name="Normal 4 2 5 3 2 2" xfId="18022" xr:uid="{00000000-0005-0000-0000-000020470000}"/>
    <cellStyle name="Normal 4 2 5 3 2 2 2" xfId="18023" xr:uid="{00000000-0005-0000-0000-000021470000}"/>
    <cellStyle name="Normal 4 2 5 3 2 2 3" xfId="18024" xr:uid="{00000000-0005-0000-0000-000022470000}"/>
    <cellStyle name="Normal 4 2 5 3 2 2 4" xfId="18025" xr:uid="{00000000-0005-0000-0000-000023470000}"/>
    <cellStyle name="Normal 4 2 5 3 2 3" xfId="18026" xr:uid="{00000000-0005-0000-0000-000024470000}"/>
    <cellStyle name="Normal 4 2 5 3 2 4" xfId="18027" xr:uid="{00000000-0005-0000-0000-000025470000}"/>
    <cellStyle name="Normal 4 2 5 3 2 5" xfId="18028" xr:uid="{00000000-0005-0000-0000-000026470000}"/>
    <cellStyle name="Normal 4 2 5 3 3" xfId="18029" xr:uid="{00000000-0005-0000-0000-000027470000}"/>
    <cellStyle name="Normal 4 2 5 3 3 2" xfId="18030" xr:uid="{00000000-0005-0000-0000-000028470000}"/>
    <cellStyle name="Normal 4 2 5 3 3 3" xfId="18031" xr:uid="{00000000-0005-0000-0000-000029470000}"/>
    <cellStyle name="Normal 4 2 5 3 3 4" xfId="18032" xr:uid="{00000000-0005-0000-0000-00002A470000}"/>
    <cellStyle name="Normal 4 2 5 3 4" xfId="18033" xr:uid="{00000000-0005-0000-0000-00002B470000}"/>
    <cellStyle name="Normal 4 2 5 3 5" xfId="18034" xr:uid="{00000000-0005-0000-0000-00002C470000}"/>
    <cellStyle name="Normal 4 2 5 3 6" xfId="18035" xr:uid="{00000000-0005-0000-0000-00002D470000}"/>
    <cellStyle name="Normal 4 2 5 4" xfId="18036" xr:uid="{00000000-0005-0000-0000-00002E470000}"/>
    <cellStyle name="Normal 4 2 5 4 2" xfId="18037" xr:uid="{00000000-0005-0000-0000-00002F470000}"/>
    <cellStyle name="Normal 4 2 5 4 2 2" xfId="18038" xr:uid="{00000000-0005-0000-0000-000030470000}"/>
    <cellStyle name="Normal 4 2 5 4 2 2 2" xfId="18039" xr:uid="{00000000-0005-0000-0000-000031470000}"/>
    <cellStyle name="Normal 4 2 5 4 2 2 3" xfId="18040" xr:uid="{00000000-0005-0000-0000-000032470000}"/>
    <cellStyle name="Normal 4 2 5 4 2 2 4" xfId="18041" xr:uid="{00000000-0005-0000-0000-000033470000}"/>
    <cellStyle name="Normal 4 2 5 4 2 3" xfId="18042" xr:uid="{00000000-0005-0000-0000-000034470000}"/>
    <cellStyle name="Normal 4 2 5 4 2 4" xfId="18043" xr:uid="{00000000-0005-0000-0000-000035470000}"/>
    <cellStyle name="Normal 4 2 5 4 2 5" xfId="18044" xr:uid="{00000000-0005-0000-0000-000036470000}"/>
    <cellStyle name="Normal 4 2 5 4 3" xfId="18045" xr:uid="{00000000-0005-0000-0000-000037470000}"/>
    <cellStyle name="Normal 4 2 5 4 3 2" xfId="18046" xr:uid="{00000000-0005-0000-0000-000038470000}"/>
    <cellStyle name="Normal 4 2 5 4 3 3" xfId="18047" xr:uid="{00000000-0005-0000-0000-000039470000}"/>
    <cellStyle name="Normal 4 2 5 4 3 4" xfId="18048" xr:uid="{00000000-0005-0000-0000-00003A470000}"/>
    <cellStyle name="Normal 4 2 5 4 4" xfId="18049" xr:uid="{00000000-0005-0000-0000-00003B470000}"/>
    <cellStyle name="Normal 4 2 5 4 5" xfId="18050" xr:uid="{00000000-0005-0000-0000-00003C470000}"/>
    <cellStyle name="Normal 4 2 5 4 6" xfId="18051" xr:uid="{00000000-0005-0000-0000-00003D470000}"/>
    <cellStyle name="Normal 4 2 5 5" xfId="18052" xr:uid="{00000000-0005-0000-0000-00003E470000}"/>
    <cellStyle name="Normal 4 2 5 5 2" xfId="18053" xr:uid="{00000000-0005-0000-0000-00003F470000}"/>
    <cellStyle name="Normal 4 2 5 5 2 2" xfId="18054" xr:uid="{00000000-0005-0000-0000-000040470000}"/>
    <cellStyle name="Normal 4 2 5 5 2 3" xfId="18055" xr:uid="{00000000-0005-0000-0000-000041470000}"/>
    <cellStyle name="Normal 4 2 5 5 2 4" xfId="18056" xr:uid="{00000000-0005-0000-0000-000042470000}"/>
    <cellStyle name="Normal 4 2 5 5 3" xfId="18057" xr:uid="{00000000-0005-0000-0000-000043470000}"/>
    <cellStyle name="Normal 4 2 5 5 4" xfId="18058" xr:uid="{00000000-0005-0000-0000-000044470000}"/>
    <cellStyle name="Normal 4 2 5 5 5" xfId="18059" xr:uid="{00000000-0005-0000-0000-000045470000}"/>
    <cellStyle name="Normal 4 2 5 6" xfId="18060" xr:uid="{00000000-0005-0000-0000-000046470000}"/>
    <cellStyle name="Normal 4 2 5 6 2" xfId="18061" xr:uid="{00000000-0005-0000-0000-000047470000}"/>
    <cellStyle name="Normal 4 2 5 6 3" xfId="18062" xr:uid="{00000000-0005-0000-0000-000048470000}"/>
    <cellStyle name="Normal 4 2 5 6 4" xfId="18063" xr:uid="{00000000-0005-0000-0000-000049470000}"/>
    <cellStyle name="Normal 4 2 5 7" xfId="18064" xr:uid="{00000000-0005-0000-0000-00004A470000}"/>
    <cellStyle name="Normal 4 2 5 8" xfId="18065" xr:uid="{00000000-0005-0000-0000-00004B470000}"/>
    <cellStyle name="Normal 4 2 5 9" xfId="18066" xr:uid="{00000000-0005-0000-0000-00004C470000}"/>
    <cellStyle name="Normal 4 2 6" xfId="18067" xr:uid="{00000000-0005-0000-0000-00004D470000}"/>
    <cellStyle name="Normal 4 2 6 2" xfId="18068" xr:uid="{00000000-0005-0000-0000-00004E470000}"/>
    <cellStyle name="Normal 4 2 6 2 2" xfId="18069" xr:uid="{00000000-0005-0000-0000-00004F470000}"/>
    <cellStyle name="Normal 4 2 6 2 2 2" xfId="18070" xr:uid="{00000000-0005-0000-0000-000050470000}"/>
    <cellStyle name="Normal 4 2 6 2 2 2 2" xfId="18071" xr:uid="{00000000-0005-0000-0000-000051470000}"/>
    <cellStyle name="Normal 4 2 6 2 2 2 3" xfId="18072" xr:uid="{00000000-0005-0000-0000-000052470000}"/>
    <cellStyle name="Normal 4 2 6 2 2 2 4" xfId="18073" xr:uid="{00000000-0005-0000-0000-000053470000}"/>
    <cellStyle name="Normal 4 2 6 2 2 3" xfId="18074" xr:uid="{00000000-0005-0000-0000-000054470000}"/>
    <cellStyle name="Normal 4 2 6 2 2 4" xfId="18075" xr:uid="{00000000-0005-0000-0000-000055470000}"/>
    <cellStyle name="Normal 4 2 6 2 2 5" xfId="18076" xr:uid="{00000000-0005-0000-0000-000056470000}"/>
    <cellStyle name="Normal 4 2 6 2 3" xfId="18077" xr:uid="{00000000-0005-0000-0000-000057470000}"/>
    <cellStyle name="Normal 4 2 6 2 3 2" xfId="18078" xr:uid="{00000000-0005-0000-0000-000058470000}"/>
    <cellStyle name="Normal 4 2 6 2 3 3" xfId="18079" xr:uid="{00000000-0005-0000-0000-000059470000}"/>
    <cellStyle name="Normal 4 2 6 2 3 4" xfId="18080" xr:uid="{00000000-0005-0000-0000-00005A470000}"/>
    <cellStyle name="Normal 4 2 6 2 4" xfId="18081" xr:uid="{00000000-0005-0000-0000-00005B470000}"/>
    <cellStyle name="Normal 4 2 6 2 5" xfId="18082" xr:uid="{00000000-0005-0000-0000-00005C470000}"/>
    <cellStyle name="Normal 4 2 6 2 6" xfId="18083" xr:uid="{00000000-0005-0000-0000-00005D470000}"/>
    <cellStyle name="Normal 4 2 6 3" xfId="18084" xr:uid="{00000000-0005-0000-0000-00005E470000}"/>
    <cellStyle name="Normal 4 2 6 3 2" xfId="18085" xr:uid="{00000000-0005-0000-0000-00005F470000}"/>
    <cellStyle name="Normal 4 2 6 3 2 2" xfId="18086" xr:uid="{00000000-0005-0000-0000-000060470000}"/>
    <cellStyle name="Normal 4 2 6 3 2 2 2" xfId="18087" xr:uid="{00000000-0005-0000-0000-000061470000}"/>
    <cellStyle name="Normal 4 2 6 3 2 2 3" xfId="18088" xr:uid="{00000000-0005-0000-0000-000062470000}"/>
    <cellStyle name="Normal 4 2 6 3 2 2 4" xfId="18089" xr:uid="{00000000-0005-0000-0000-000063470000}"/>
    <cellStyle name="Normal 4 2 6 3 2 3" xfId="18090" xr:uid="{00000000-0005-0000-0000-000064470000}"/>
    <cellStyle name="Normal 4 2 6 3 2 4" xfId="18091" xr:uid="{00000000-0005-0000-0000-000065470000}"/>
    <cellStyle name="Normal 4 2 6 3 2 5" xfId="18092" xr:uid="{00000000-0005-0000-0000-000066470000}"/>
    <cellStyle name="Normal 4 2 6 3 3" xfId="18093" xr:uid="{00000000-0005-0000-0000-000067470000}"/>
    <cellStyle name="Normal 4 2 6 3 3 2" xfId="18094" xr:uid="{00000000-0005-0000-0000-000068470000}"/>
    <cellStyle name="Normal 4 2 6 3 3 3" xfId="18095" xr:uid="{00000000-0005-0000-0000-000069470000}"/>
    <cellStyle name="Normal 4 2 6 3 3 4" xfId="18096" xr:uid="{00000000-0005-0000-0000-00006A470000}"/>
    <cellStyle name="Normal 4 2 6 3 4" xfId="18097" xr:uid="{00000000-0005-0000-0000-00006B470000}"/>
    <cellStyle name="Normal 4 2 6 3 5" xfId="18098" xr:uid="{00000000-0005-0000-0000-00006C470000}"/>
    <cellStyle name="Normal 4 2 6 3 6" xfId="18099" xr:uid="{00000000-0005-0000-0000-00006D470000}"/>
    <cellStyle name="Normal 4 2 6 4" xfId="18100" xr:uid="{00000000-0005-0000-0000-00006E470000}"/>
    <cellStyle name="Normal 4 2 6 4 2" xfId="18101" xr:uid="{00000000-0005-0000-0000-00006F470000}"/>
    <cellStyle name="Normal 4 2 6 4 2 2" xfId="18102" xr:uid="{00000000-0005-0000-0000-000070470000}"/>
    <cellStyle name="Normal 4 2 6 4 2 3" xfId="18103" xr:uid="{00000000-0005-0000-0000-000071470000}"/>
    <cellStyle name="Normal 4 2 6 4 2 4" xfId="18104" xr:uid="{00000000-0005-0000-0000-000072470000}"/>
    <cellStyle name="Normal 4 2 6 4 3" xfId="18105" xr:uid="{00000000-0005-0000-0000-000073470000}"/>
    <cellStyle name="Normal 4 2 6 4 4" xfId="18106" xr:uid="{00000000-0005-0000-0000-000074470000}"/>
    <cellStyle name="Normal 4 2 6 4 5" xfId="18107" xr:uid="{00000000-0005-0000-0000-000075470000}"/>
    <cellStyle name="Normal 4 2 6 5" xfId="18108" xr:uid="{00000000-0005-0000-0000-000076470000}"/>
    <cellStyle name="Normal 4 2 6 5 2" xfId="18109" xr:uid="{00000000-0005-0000-0000-000077470000}"/>
    <cellStyle name="Normal 4 2 6 5 3" xfId="18110" xr:uid="{00000000-0005-0000-0000-000078470000}"/>
    <cellStyle name="Normal 4 2 6 5 4" xfId="18111" xr:uid="{00000000-0005-0000-0000-000079470000}"/>
    <cellStyle name="Normal 4 2 6 6" xfId="18112" xr:uid="{00000000-0005-0000-0000-00007A470000}"/>
    <cellStyle name="Normal 4 2 6 7" xfId="18113" xr:uid="{00000000-0005-0000-0000-00007B470000}"/>
    <cellStyle name="Normal 4 2 6 8" xfId="18114" xr:uid="{00000000-0005-0000-0000-00007C470000}"/>
    <cellStyle name="Normal 4 2 7" xfId="18115" xr:uid="{00000000-0005-0000-0000-00007D470000}"/>
    <cellStyle name="Normal 4 2 7 2" xfId="18116" xr:uid="{00000000-0005-0000-0000-00007E470000}"/>
    <cellStyle name="Normal 4 2 7 2 2" xfId="18117" xr:uid="{00000000-0005-0000-0000-00007F470000}"/>
    <cellStyle name="Normal 4 2 7 2 2 2" xfId="18118" xr:uid="{00000000-0005-0000-0000-000080470000}"/>
    <cellStyle name="Normal 4 2 7 2 2 2 2" xfId="18119" xr:uid="{00000000-0005-0000-0000-000081470000}"/>
    <cellStyle name="Normal 4 2 7 2 2 2 3" xfId="18120" xr:uid="{00000000-0005-0000-0000-000082470000}"/>
    <cellStyle name="Normal 4 2 7 2 2 2 4" xfId="18121" xr:uid="{00000000-0005-0000-0000-000083470000}"/>
    <cellStyle name="Normal 4 2 7 2 2 3" xfId="18122" xr:uid="{00000000-0005-0000-0000-000084470000}"/>
    <cellStyle name="Normal 4 2 7 2 2 4" xfId="18123" xr:uid="{00000000-0005-0000-0000-000085470000}"/>
    <cellStyle name="Normal 4 2 7 2 2 5" xfId="18124" xr:uid="{00000000-0005-0000-0000-000086470000}"/>
    <cellStyle name="Normal 4 2 7 2 3" xfId="18125" xr:uid="{00000000-0005-0000-0000-000087470000}"/>
    <cellStyle name="Normal 4 2 7 2 3 2" xfId="18126" xr:uid="{00000000-0005-0000-0000-000088470000}"/>
    <cellStyle name="Normal 4 2 7 2 3 3" xfId="18127" xr:uid="{00000000-0005-0000-0000-000089470000}"/>
    <cellStyle name="Normal 4 2 7 2 3 4" xfId="18128" xr:uid="{00000000-0005-0000-0000-00008A470000}"/>
    <cellStyle name="Normal 4 2 7 2 4" xfId="18129" xr:uid="{00000000-0005-0000-0000-00008B470000}"/>
    <cellStyle name="Normal 4 2 7 2 5" xfId="18130" xr:uid="{00000000-0005-0000-0000-00008C470000}"/>
    <cellStyle name="Normal 4 2 7 2 6" xfId="18131" xr:uid="{00000000-0005-0000-0000-00008D470000}"/>
    <cellStyle name="Normal 4 2 7 3" xfId="18132" xr:uid="{00000000-0005-0000-0000-00008E470000}"/>
    <cellStyle name="Normal 4 2 7 3 2" xfId="18133" xr:uid="{00000000-0005-0000-0000-00008F470000}"/>
    <cellStyle name="Normal 4 2 7 3 2 2" xfId="18134" xr:uid="{00000000-0005-0000-0000-000090470000}"/>
    <cellStyle name="Normal 4 2 7 3 2 2 2" xfId="18135" xr:uid="{00000000-0005-0000-0000-000091470000}"/>
    <cellStyle name="Normal 4 2 7 3 2 2 3" xfId="18136" xr:uid="{00000000-0005-0000-0000-000092470000}"/>
    <cellStyle name="Normal 4 2 7 3 2 2 4" xfId="18137" xr:uid="{00000000-0005-0000-0000-000093470000}"/>
    <cellStyle name="Normal 4 2 7 3 2 3" xfId="18138" xr:uid="{00000000-0005-0000-0000-000094470000}"/>
    <cellStyle name="Normal 4 2 7 3 2 4" xfId="18139" xr:uid="{00000000-0005-0000-0000-000095470000}"/>
    <cellStyle name="Normal 4 2 7 3 2 5" xfId="18140" xr:uid="{00000000-0005-0000-0000-000096470000}"/>
    <cellStyle name="Normal 4 2 7 3 3" xfId="18141" xr:uid="{00000000-0005-0000-0000-000097470000}"/>
    <cellStyle name="Normal 4 2 7 3 3 2" xfId="18142" xr:uid="{00000000-0005-0000-0000-000098470000}"/>
    <cellStyle name="Normal 4 2 7 3 3 3" xfId="18143" xr:uid="{00000000-0005-0000-0000-000099470000}"/>
    <cellStyle name="Normal 4 2 7 3 3 4" xfId="18144" xr:uid="{00000000-0005-0000-0000-00009A470000}"/>
    <cellStyle name="Normal 4 2 7 3 4" xfId="18145" xr:uid="{00000000-0005-0000-0000-00009B470000}"/>
    <cellStyle name="Normal 4 2 7 3 5" xfId="18146" xr:uid="{00000000-0005-0000-0000-00009C470000}"/>
    <cellStyle name="Normal 4 2 7 3 6" xfId="18147" xr:uid="{00000000-0005-0000-0000-00009D470000}"/>
    <cellStyle name="Normal 4 2 7 4" xfId="18148" xr:uid="{00000000-0005-0000-0000-00009E470000}"/>
    <cellStyle name="Normal 4 2 7 4 2" xfId="18149" xr:uid="{00000000-0005-0000-0000-00009F470000}"/>
    <cellStyle name="Normal 4 2 7 4 2 2" xfId="18150" xr:uid="{00000000-0005-0000-0000-0000A0470000}"/>
    <cellStyle name="Normal 4 2 7 4 2 3" xfId="18151" xr:uid="{00000000-0005-0000-0000-0000A1470000}"/>
    <cellStyle name="Normal 4 2 7 4 2 4" xfId="18152" xr:uid="{00000000-0005-0000-0000-0000A2470000}"/>
    <cellStyle name="Normal 4 2 7 4 3" xfId="18153" xr:uid="{00000000-0005-0000-0000-0000A3470000}"/>
    <cellStyle name="Normal 4 2 7 4 4" xfId="18154" xr:uid="{00000000-0005-0000-0000-0000A4470000}"/>
    <cellStyle name="Normal 4 2 7 4 5" xfId="18155" xr:uid="{00000000-0005-0000-0000-0000A5470000}"/>
    <cellStyle name="Normal 4 2 7 5" xfId="18156" xr:uid="{00000000-0005-0000-0000-0000A6470000}"/>
    <cellStyle name="Normal 4 2 7 5 2" xfId="18157" xr:uid="{00000000-0005-0000-0000-0000A7470000}"/>
    <cellStyle name="Normal 4 2 7 5 3" xfId="18158" xr:uid="{00000000-0005-0000-0000-0000A8470000}"/>
    <cellStyle name="Normal 4 2 7 5 4" xfId="18159" xr:uid="{00000000-0005-0000-0000-0000A9470000}"/>
    <cellStyle name="Normal 4 2 7 6" xfId="18160" xr:uid="{00000000-0005-0000-0000-0000AA470000}"/>
    <cellStyle name="Normal 4 2 7 7" xfId="18161" xr:uid="{00000000-0005-0000-0000-0000AB470000}"/>
    <cellStyle name="Normal 4 2 7 8" xfId="18162" xr:uid="{00000000-0005-0000-0000-0000AC470000}"/>
    <cellStyle name="Normal 4 2 8" xfId="18163" xr:uid="{00000000-0005-0000-0000-0000AD470000}"/>
    <cellStyle name="Normal 4 2 8 2" xfId="18164" xr:uid="{00000000-0005-0000-0000-0000AE470000}"/>
    <cellStyle name="Normal 4 2 8 2 2" xfId="18165" xr:uid="{00000000-0005-0000-0000-0000AF470000}"/>
    <cellStyle name="Normal 4 2 8 2 2 2" xfId="18166" xr:uid="{00000000-0005-0000-0000-0000B0470000}"/>
    <cellStyle name="Normal 4 2 8 2 2 3" xfId="18167" xr:uid="{00000000-0005-0000-0000-0000B1470000}"/>
    <cellStyle name="Normal 4 2 8 2 2 4" xfId="18168" xr:uid="{00000000-0005-0000-0000-0000B2470000}"/>
    <cellStyle name="Normal 4 2 8 2 3" xfId="18169" xr:uid="{00000000-0005-0000-0000-0000B3470000}"/>
    <cellStyle name="Normal 4 2 8 2 4" xfId="18170" xr:uid="{00000000-0005-0000-0000-0000B4470000}"/>
    <cellStyle name="Normal 4 2 8 2 5" xfId="18171" xr:uid="{00000000-0005-0000-0000-0000B5470000}"/>
    <cellStyle name="Normal 4 2 8 3" xfId="18172" xr:uid="{00000000-0005-0000-0000-0000B6470000}"/>
    <cellStyle name="Normal 4 2 8 3 2" xfId="18173" xr:uid="{00000000-0005-0000-0000-0000B7470000}"/>
    <cellStyle name="Normal 4 2 8 3 3" xfId="18174" xr:uid="{00000000-0005-0000-0000-0000B8470000}"/>
    <cellStyle name="Normal 4 2 8 3 4" xfId="18175" xr:uid="{00000000-0005-0000-0000-0000B9470000}"/>
    <cellStyle name="Normal 4 2 8 4" xfId="18176" xr:uid="{00000000-0005-0000-0000-0000BA470000}"/>
    <cellStyle name="Normal 4 2 8 5" xfId="18177" xr:uid="{00000000-0005-0000-0000-0000BB470000}"/>
    <cellStyle name="Normal 4 2 8 6" xfId="18178" xr:uid="{00000000-0005-0000-0000-0000BC470000}"/>
    <cellStyle name="Normal 4 2 9" xfId="18179" xr:uid="{00000000-0005-0000-0000-0000BD470000}"/>
    <cellStyle name="Normal 4 2 9 2" xfId="18180" xr:uid="{00000000-0005-0000-0000-0000BE470000}"/>
    <cellStyle name="Normal 4 2 9 2 2" xfId="18181" xr:uid="{00000000-0005-0000-0000-0000BF470000}"/>
    <cellStyle name="Normal 4 2 9 2 2 2" xfId="18182" xr:uid="{00000000-0005-0000-0000-0000C0470000}"/>
    <cellStyle name="Normal 4 2 9 2 2 3" xfId="18183" xr:uid="{00000000-0005-0000-0000-0000C1470000}"/>
    <cellStyle name="Normal 4 2 9 2 2 4" xfId="18184" xr:uid="{00000000-0005-0000-0000-0000C2470000}"/>
    <cellStyle name="Normal 4 2 9 2 3" xfId="18185" xr:uid="{00000000-0005-0000-0000-0000C3470000}"/>
    <cellStyle name="Normal 4 2 9 2 4" xfId="18186" xr:uid="{00000000-0005-0000-0000-0000C4470000}"/>
    <cellStyle name="Normal 4 2 9 2 5" xfId="18187" xr:uid="{00000000-0005-0000-0000-0000C5470000}"/>
    <cellStyle name="Normal 4 2 9 3" xfId="18188" xr:uid="{00000000-0005-0000-0000-0000C6470000}"/>
    <cellStyle name="Normal 4 2 9 3 2" xfId="18189" xr:uid="{00000000-0005-0000-0000-0000C7470000}"/>
    <cellStyle name="Normal 4 2 9 3 3" xfId="18190" xr:uid="{00000000-0005-0000-0000-0000C8470000}"/>
    <cellStyle name="Normal 4 2 9 3 4" xfId="18191" xr:uid="{00000000-0005-0000-0000-0000C9470000}"/>
    <cellStyle name="Normal 4 2 9 4" xfId="18192" xr:uid="{00000000-0005-0000-0000-0000CA470000}"/>
    <cellStyle name="Normal 4 2 9 5" xfId="18193" xr:uid="{00000000-0005-0000-0000-0000CB470000}"/>
    <cellStyle name="Normal 4 2 9 6" xfId="18194" xr:uid="{00000000-0005-0000-0000-0000CC470000}"/>
    <cellStyle name="Normal 4 3" xfId="18195" xr:uid="{00000000-0005-0000-0000-0000CD470000}"/>
    <cellStyle name="Normal 4 3 10" xfId="18196" xr:uid="{00000000-0005-0000-0000-0000CE470000}"/>
    <cellStyle name="Normal 4 3 11" xfId="18197" xr:uid="{00000000-0005-0000-0000-0000CF470000}"/>
    <cellStyle name="Normal 4 3 2" xfId="18198" xr:uid="{00000000-0005-0000-0000-0000D0470000}"/>
    <cellStyle name="Normal 4 3 2 10" xfId="18199" xr:uid="{00000000-0005-0000-0000-0000D1470000}"/>
    <cellStyle name="Normal 4 3 2 2" xfId="18200" xr:uid="{00000000-0005-0000-0000-0000D2470000}"/>
    <cellStyle name="Normal 4 3 2 2 2" xfId="18201" xr:uid="{00000000-0005-0000-0000-0000D3470000}"/>
    <cellStyle name="Normal 4 3 2 2 2 2" xfId="18202" xr:uid="{00000000-0005-0000-0000-0000D4470000}"/>
    <cellStyle name="Normal 4 3 2 2 2 2 2" xfId="18203" xr:uid="{00000000-0005-0000-0000-0000D5470000}"/>
    <cellStyle name="Normal 4 3 2 2 2 2 3" xfId="18204" xr:uid="{00000000-0005-0000-0000-0000D6470000}"/>
    <cellStyle name="Normal 4 3 2 2 2 2 4" xfId="18205" xr:uid="{00000000-0005-0000-0000-0000D7470000}"/>
    <cellStyle name="Normal 4 3 2 2 2 3" xfId="18206" xr:uid="{00000000-0005-0000-0000-0000D8470000}"/>
    <cellStyle name="Normal 4 3 2 2 2 3 2" xfId="18207" xr:uid="{00000000-0005-0000-0000-0000D9470000}"/>
    <cellStyle name="Normal 4 3 2 2 2 3 3" xfId="18208" xr:uid="{00000000-0005-0000-0000-0000DA470000}"/>
    <cellStyle name="Normal 4 3 2 2 2 3 4" xfId="18209" xr:uid="{00000000-0005-0000-0000-0000DB470000}"/>
    <cellStyle name="Normal 4 3 2 2 2 4" xfId="18210" xr:uid="{00000000-0005-0000-0000-0000DC470000}"/>
    <cellStyle name="Normal 4 3 2 2 2 5" xfId="18211" xr:uid="{00000000-0005-0000-0000-0000DD470000}"/>
    <cellStyle name="Normal 4 3 2 2 2 6" xfId="18212" xr:uid="{00000000-0005-0000-0000-0000DE470000}"/>
    <cellStyle name="Normal 4 3 2 2 3" xfId="18213" xr:uid="{00000000-0005-0000-0000-0000DF470000}"/>
    <cellStyle name="Normal 4 3 2 2 3 2" xfId="18214" xr:uid="{00000000-0005-0000-0000-0000E0470000}"/>
    <cellStyle name="Normal 4 3 2 2 3 3" xfId="18215" xr:uid="{00000000-0005-0000-0000-0000E1470000}"/>
    <cellStyle name="Normal 4 3 2 2 3 4" xfId="18216" xr:uid="{00000000-0005-0000-0000-0000E2470000}"/>
    <cellStyle name="Normal 4 3 2 2 4" xfId="18217" xr:uid="{00000000-0005-0000-0000-0000E3470000}"/>
    <cellStyle name="Normal 4 3 2 2 4 2" xfId="18218" xr:uid="{00000000-0005-0000-0000-0000E4470000}"/>
    <cellStyle name="Normal 4 3 2 2 4 3" xfId="18219" xr:uid="{00000000-0005-0000-0000-0000E5470000}"/>
    <cellStyle name="Normal 4 3 2 2 4 4" xfId="18220" xr:uid="{00000000-0005-0000-0000-0000E6470000}"/>
    <cellStyle name="Normal 4 3 2 2 5" xfId="18221" xr:uid="{00000000-0005-0000-0000-0000E7470000}"/>
    <cellStyle name="Normal 4 3 2 2 6" xfId="18222" xr:uid="{00000000-0005-0000-0000-0000E8470000}"/>
    <cellStyle name="Normal 4 3 2 2 7" xfId="18223" xr:uid="{00000000-0005-0000-0000-0000E9470000}"/>
    <cellStyle name="Normal 4 3 2 3" xfId="18224" xr:uid="{00000000-0005-0000-0000-0000EA470000}"/>
    <cellStyle name="Normal 4 3 2 3 2" xfId="18225" xr:uid="{00000000-0005-0000-0000-0000EB470000}"/>
    <cellStyle name="Normal 4 3 2 3 2 2" xfId="18226" xr:uid="{00000000-0005-0000-0000-0000EC470000}"/>
    <cellStyle name="Normal 4 3 2 3 2 2 2" xfId="18227" xr:uid="{00000000-0005-0000-0000-0000ED470000}"/>
    <cellStyle name="Normal 4 3 2 3 2 2 3" xfId="18228" xr:uid="{00000000-0005-0000-0000-0000EE470000}"/>
    <cellStyle name="Normal 4 3 2 3 2 2 4" xfId="18229" xr:uid="{00000000-0005-0000-0000-0000EF470000}"/>
    <cellStyle name="Normal 4 3 2 3 2 3" xfId="18230" xr:uid="{00000000-0005-0000-0000-0000F0470000}"/>
    <cellStyle name="Normal 4 3 2 3 2 3 2" xfId="18231" xr:uid="{00000000-0005-0000-0000-0000F1470000}"/>
    <cellStyle name="Normal 4 3 2 3 2 3 3" xfId="18232" xr:uid="{00000000-0005-0000-0000-0000F2470000}"/>
    <cellStyle name="Normal 4 3 2 3 2 3 4" xfId="18233" xr:uid="{00000000-0005-0000-0000-0000F3470000}"/>
    <cellStyle name="Normal 4 3 2 3 2 4" xfId="18234" xr:uid="{00000000-0005-0000-0000-0000F4470000}"/>
    <cellStyle name="Normal 4 3 2 3 2 5" xfId="18235" xr:uid="{00000000-0005-0000-0000-0000F5470000}"/>
    <cellStyle name="Normal 4 3 2 3 2 6" xfId="18236" xr:uid="{00000000-0005-0000-0000-0000F6470000}"/>
    <cellStyle name="Normal 4 3 2 3 3" xfId="18237" xr:uid="{00000000-0005-0000-0000-0000F7470000}"/>
    <cellStyle name="Normal 4 3 2 3 3 2" xfId="18238" xr:uid="{00000000-0005-0000-0000-0000F8470000}"/>
    <cellStyle name="Normal 4 3 2 3 3 3" xfId="18239" xr:uid="{00000000-0005-0000-0000-0000F9470000}"/>
    <cellStyle name="Normal 4 3 2 3 3 4" xfId="18240" xr:uid="{00000000-0005-0000-0000-0000FA470000}"/>
    <cellStyle name="Normal 4 3 2 3 4" xfId="18241" xr:uid="{00000000-0005-0000-0000-0000FB470000}"/>
    <cellStyle name="Normal 4 3 2 3 4 2" xfId="18242" xr:uid="{00000000-0005-0000-0000-0000FC470000}"/>
    <cellStyle name="Normal 4 3 2 3 4 3" xfId="18243" xr:uid="{00000000-0005-0000-0000-0000FD470000}"/>
    <cellStyle name="Normal 4 3 2 3 4 4" xfId="18244" xr:uid="{00000000-0005-0000-0000-0000FE470000}"/>
    <cellStyle name="Normal 4 3 2 3 5" xfId="18245" xr:uid="{00000000-0005-0000-0000-0000FF470000}"/>
    <cellStyle name="Normal 4 3 2 3 6" xfId="18246" xr:uid="{00000000-0005-0000-0000-000000480000}"/>
    <cellStyle name="Normal 4 3 2 3 7" xfId="18247" xr:uid="{00000000-0005-0000-0000-000001480000}"/>
    <cellStyle name="Normal 4 3 2 4" xfId="18248" xr:uid="{00000000-0005-0000-0000-000002480000}"/>
    <cellStyle name="Normal 4 3 2 4 2" xfId="18249" xr:uid="{00000000-0005-0000-0000-000003480000}"/>
    <cellStyle name="Normal 4 3 2 4 2 2" xfId="18250" xr:uid="{00000000-0005-0000-0000-000004480000}"/>
    <cellStyle name="Normal 4 3 2 4 2 3" xfId="18251" xr:uid="{00000000-0005-0000-0000-000005480000}"/>
    <cellStyle name="Normal 4 3 2 4 2 4" xfId="18252" xr:uid="{00000000-0005-0000-0000-000006480000}"/>
    <cellStyle name="Normal 4 3 2 4 3" xfId="18253" xr:uid="{00000000-0005-0000-0000-000007480000}"/>
    <cellStyle name="Normal 4 3 2 4 3 2" xfId="18254" xr:uid="{00000000-0005-0000-0000-000008480000}"/>
    <cellStyle name="Normal 4 3 2 4 3 3" xfId="18255" xr:uid="{00000000-0005-0000-0000-000009480000}"/>
    <cellStyle name="Normal 4 3 2 4 3 4" xfId="18256" xr:uid="{00000000-0005-0000-0000-00000A480000}"/>
    <cellStyle name="Normal 4 3 2 5" xfId="18257" xr:uid="{00000000-0005-0000-0000-00000B480000}"/>
    <cellStyle name="Normal 4 3 2 5 2" xfId="18258" xr:uid="{00000000-0005-0000-0000-00000C480000}"/>
    <cellStyle name="Normal 4 3 2 5 2 2" xfId="18259" xr:uid="{00000000-0005-0000-0000-00000D480000}"/>
    <cellStyle name="Normal 4 3 2 5 2 3" xfId="18260" xr:uid="{00000000-0005-0000-0000-00000E480000}"/>
    <cellStyle name="Normal 4 3 2 5 2 4" xfId="18261" xr:uid="{00000000-0005-0000-0000-00000F480000}"/>
    <cellStyle name="Normal 4 3 2 5 3" xfId="18262" xr:uid="{00000000-0005-0000-0000-000010480000}"/>
    <cellStyle name="Normal 4 3 2 5 4" xfId="18263" xr:uid="{00000000-0005-0000-0000-000011480000}"/>
    <cellStyle name="Normal 4 3 2 5 5" xfId="18264" xr:uid="{00000000-0005-0000-0000-000012480000}"/>
    <cellStyle name="Normal 4 3 2 6" xfId="18265" xr:uid="{00000000-0005-0000-0000-000013480000}"/>
    <cellStyle name="Normal 4 3 2 6 2" xfId="18266" xr:uid="{00000000-0005-0000-0000-000014480000}"/>
    <cellStyle name="Normal 4 3 2 6 3" xfId="18267" xr:uid="{00000000-0005-0000-0000-000015480000}"/>
    <cellStyle name="Normal 4 3 2 6 4" xfId="18268" xr:uid="{00000000-0005-0000-0000-000016480000}"/>
    <cellStyle name="Normal 4 3 2 7" xfId="18269" xr:uid="{00000000-0005-0000-0000-000017480000}"/>
    <cellStyle name="Normal 4 3 2 8" xfId="18270" xr:uid="{00000000-0005-0000-0000-000018480000}"/>
    <cellStyle name="Normal 4 3 2 9" xfId="18271" xr:uid="{00000000-0005-0000-0000-000019480000}"/>
    <cellStyle name="Normal 4 3 3" xfId="18272" xr:uid="{00000000-0005-0000-0000-00001A480000}"/>
    <cellStyle name="Normal 4 3 3 2" xfId="18273" xr:uid="{00000000-0005-0000-0000-00001B480000}"/>
    <cellStyle name="Normal 4 3 3 2 2" xfId="18274" xr:uid="{00000000-0005-0000-0000-00001C480000}"/>
    <cellStyle name="Normal 4 3 3 2 2 2" xfId="18275" xr:uid="{00000000-0005-0000-0000-00001D480000}"/>
    <cellStyle name="Normal 4 3 3 2 2 2 2" xfId="18276" xr:uid="{00000000-0005-0000-0000-00001E480000}"/>
    <cellStyle name="Normal 4 3 3 2 2 2 3" xfId="18277" xr:uid="{00000000-0005-0000-0000-00001F480000}"/>
    <cellStyle name="Normal 4 3 3 2 2 2 4" xfId="18278" xr:uid="{00000000-0005-0000-0000-000020480000}"/>
    <cellStyle name="Normal 4 3 3 2 2 3" xfId="18279" xr:uid="{00000000-0005-0000-0000-000021480000}"/>
    <cellStyle name="Normal 4 3 3 2 2 3 2" xfId="18280" xr:uid="{00000000-0005-0000-0000-000022480000}"/>
    <cellStyle name="Normal 4 3 3 2 2 3 3" xfId="18281" xr:uid="{00000000-0005-0000-0000-000023480000}"/>
    <cellStyle name="Normal 4 3 3 2 2 3 4" xfId="18282" xr:uid="{00000000-0005-0000-0000-000024480000}"/>
    <cellStyle name="Normal 4 3 3 2 2 4" xfId="18283" xr:uid="{00000000-0005-0000-0000-000025480000}"/>
    <cellStyle name="Normal 4 3 3 2 2 4 2" xfId="18284" xr:uid="{00000000-0005-0000-0000-000026480000}"/>
    <cellStyle name="Normal 4 3 3 2 2 4 3" xfId="18285" xr:uid="{00000000-0005-0000-0000-000027480000}"/>
    <cellStyle name="Normal 4 3 3 2 2 4 4" xfId="18286" xr:uid="{00000000-0005-0000-0000-000028480000}"/>
    <cellStyle name="Normal 4 3 3 2 2 5" xfId="18287" xr:uid="{00000000-0005-0000-0000-000029480000}"/>
    <cellStyle name="Normal 4 3 3 2 2 6" xfId="18288" xr:uid="{00000000-0005-0000-0000-00002A480000}"/>
    <cellStyle name="Normal 4 3 3 2 2 7" xfId="18289" xr:uid="{00000000-0005-0000-0000-00002B480000}"/>
    <cellStyle name="Normal 4 3 3 2 3" xfId="18290" xr:uid="{00000000-0005-0000-0000-00002C480000}"/>
    <cellStyle name="Normal 4 3 3 2 3 2" xfId="18291" xr:uid="{00000000-0005-0000-0000-00002D480000}"/>
    <cellStyle name="Normal 4 3 3 2 3 3" xfId="18292" xr:uid="{00000000-0005-0000-0000-00002E480000}"/>
    <cellStyle name="Normal 4 3 3 2 3 4" xfId="18293" xr:uid="{00000000-0005-0000-0000-00002F480000}"/>
    <cellStyle name="Normal 4 3 3 2 4" xfId="18294" xr:uid="{00000000-0005-0000-0000-000030480000}"/>
    <cellStyle name="Normal 4 3 3 2 4 2" xfId="18295" xr:uid="{00000000-0005-0000-0000-000031480000}"/>
    <cellStyle name="Normal 4 3 3 2 4 3" xfId="18296" xr:uid="{00000000-0005-0000-0000-000032480000}"/>
    <cellStyle name="Normal 4 3 3 2 4 4" xfId="18297" xr:uid="{00000000-0005-0000-0000-000033480000}"/>
    <cellStyle name="Normal 4 3 3 2 5" xfId="18298" xr:uid="{00000000-0005-0000-0000-000034480000}"/>
    <cellStyle name="Normal 4 3 3 2 5 2" xfId="18299" xr:uid="{00000000-0005-0000-0000-000035480000}"/>
    <cellStyle name="Normal 4 3 3 2 5 3" xfId="18300" xr:uid="{00000000-0005-0000-0000-000036480000}"/>
    <cellStyle name="Normal 4 3 3 2 5 4" xfId="18301" xr:uid="{00000000-0005-0000-0000-000037480000}"/>
    <cellStyle name="Normal 4 3 3 2 6" xfId="18302" xr:uid="{00000000-0005-0000-0000-000038480000}"/>
    <cellStyle name="Normal 4 3 3 2 7" xfId="18303" xr:uid="{00000000-0005-0000-0000-000039480000}"/>
    <cellStyle name="Normal 4 3 3 2 8" xfId="18304" xr:uid="{00000000-0005-0000-0000-00003A480000}"/>
    <cellStyle name="Normal 4 3 3 3" xfId="18305" xr:uid="{00000000-0005-0000-0000-00003B480000}"/>
    <cellStyle name="Normal 4 3 3 3 2" xfId="18306" xr:uid="{00000000-0005-0000-0000-00003C480000}"/>
    <cellStyle name="Normal 4 3 3 3 2 2" xfId="18307" xr:uid="{00000000-0005-0000-0000-00003D480000}"/>
    <cellStyle name="Normal 4 3 3 3 2 2 2" xfId="18308" xr:uid="{00000000-0005-0000-0000-00003E480000}"/>
    <cellStyle name="Normal 4 3 3 3 2 2 3" xfId="18309" xr:uid="{00000000-0005-0000-0000-00003F480000}"/>
    <cellStyle name="Normal 4 3 3 3 2 2 4" xfId="18310" xr:uid="{00000000-0005-0000-0000-000040480000}"/>
    <cellStyle name="Normal 4 3 3 3 2 3" xfId="18311" xr:uid="{00000000-0005-0000-0000-000041480000}"/>
    <cellStyle name="Normal 4 3 3 3 2 4" xfId="18312" xr:uid="{00000000-0005-0000-0000-000042480000}"/>
    <cellStyle name="Normal 4 3 3 3 2 5" xfId="18313" xr:uid="{00000000-0005-0000-0000-000043480000}"/>
    <cellStyle name="Normal 4 3 3 3 3" xfId="18314" xr:uid="{00000000-0005-0000-0000-000044480000}"/>
    <cellStyle name="Normal 4 3 3 3 3 2" xfId="18315" xr:uid="{00000000-0005-0000-0000-000045480000}"/>
    <cellStyle name="Normal 4 3 3 3 3 3" xfId="18316" xr:uid="{00000000-0005-0000-0000-000046480000}"/>
    <cellStyle name="Normal 4 3 3 3 3 4" xfId="18317" xr:uid="{00000000-0005-0000-0000-000047480000}"/>
    <cellStyle name="Normal 4 3 3 3 4" xfId="18318" xr:uid="{00000000-0005-0000-0000-000048480000}"/>
    <cellStyle name="Normal 4 3 3 3 4 2" xfId="18319" xr:uid="{00000000-0005-0000-0000-000049480000}"/>
    <cellStyle name="Normal 4 3 3 3 4 3" xfId="18320" xr:uid="{00000000-0005-0000-0000-00004A480000}"/>
    <cellStyle name="Normal 4 3 3 3 4 4" xfId="18321" xr:uid="{00000000-0005-0000-0000-00004B480000}"/>
    <cellStyle name="Normal 4 3 3 3 5" xfId="18322" xr:uid="{00000000-0005-0000-0000-00004C480000}"/>
    <cellStyle name="Normal 4 3 3 3 6" xfId="18323" xr:uid="{00000000-0005-0000-0000-00004D480000}"/>
    <cellStyle name="Normal 4 3 3 3 7" xfId="18324" xr:uid="{00000000-0005-0000-0000-00004E480000}"/>
    <cellStyle name="Normal 4 3 3 4" xfId="18325" xr:uid="{00000000-0005-0000-0000-00004F480000}"/>
    <cellStyle name="Normal 4 3 3 4 2" xfId="18326" xr:uid="{00000000-0005-0000-0000-000050480000}"/>
    <cellStyle name="Normal 4 3 3 4 2 2" xfId="18327" xr:uid="{00000000-0005-0000-0000-000051480000}"/>
    <cellStyle name="Normal 4 3 3 4 2 3" xfId="18328" xr:uid="{00000000-0005-0000-0000-000052480000}"/>
    <cellStyle name="Normal 4 3 3 4 2 4" xfId="18329" xr:uid="{00000000-0005-0000-0000-000053480000}"/>
    <cellStyle name="Normal 4 3 3 4 3" xfId="18330" xr:uid="{00000000-0005-0000-0000-000054480000}"/>
    <cellStyle name="Normal 4 3 3 4 4" xfId="18331" xr:uid="{00000000-0005-0000-0000-000055480000}"/>
    <cellStyle name="Normal 4 3 3 4 5" xfId="18332" xr:uid="{00000000-0005-0000-0000-000056480000}"/>
    <cellStyle name="Normal 4 3 3 5" xfId="18333" xr:uid="{00000000-0005-0000-0000-000057480000}"/>
    <cellStyle name="Normal 4 3 3 5 2" xfId="18334" xr:uid="{00000000-0005-0000-0000-000058480000}"/>
    <cellStyle name="Normal 4 3 3 5 3" xfId="18335" xr:uid="{00000000-0005-0000-0000-000059480000}"/>
    <cellStyle name="Normal 4 3 3 5 4" xfId="18336" xr:uid="{00000000-0005-0000-0000-00005A480000}"/>
    <cellStyle name="Normal 4 3 3 6" xfId="18337" xr:uid="{00000000-0005-0000-0000-00005B480000}"/>
    <cellStyle name="Normal 4 3 3 6 2" xfId="18338" xr:uid="{00000000-0005-0000-0000-00005C480000}"/>
    <cellStyle name="Normal 4 3 3 6 3" xfId="18339" xr:uid="{00000000-0005-0000-0000-00005D480000}"/>
    <cellStyle name="Normal 4 3 3 6 4" xfId="18340" xr:uid="{00000000-0005-0000-0000-00005E480000}"/>
    <cellStyle name="Normal 4 3 3 7" xfId="18341" xr:uid="{00000000-0005-0000-0000-00005F480000}"/>
    <cellStyle name="Normal 4 3 3 8" xfId="18342" xr:uid="{00000000-0005-0000-0000-000060480000}"/>
    <cellStyle name="Normal 4 3 3 9" xfId="18343" xr:uid="{00000000-0005-0000-0000-000061480000}"/>
    <cellStyle name="Normal 4 3 4" xfId="18344" xr:uid="{00000000-0005-0000-0000-000062480000}"/>
    <cellStyle name="Normal 4 3 4 2" xfId="18345" xr:uid="{00000000-0005-0000-0000-000063480000}"/>
    <cellStyle name="Normal 4 3 4 2 2" xfId="18346" xr:uid="{00000000-0005-0000-0000-000064480000}"/>
    <cellStyle name="Normal 4 3 4 2 2 2" xfId="18347" xr:uid="{00000000-0005-0000-0000-000065480000}"/>
    <cellStyle name="Normal 4 3 4 2 2 3" xfId="18348" xr:uid="{00000000-0005-0000-0000-000066480000}"/>
    <cellStyle name="Normal 4 3 4 2 2 4" xfId="18349" xr:uid="{00000000-0005-0000-0000-000067480000}"/>
    <cellStyle name="Normal 4 3 4 2 3" xfId="18350" xr:uid="{00000000-0005-0000-0000-000068480000}"/>
    <cellStyle name="Normal 4 3 4 2 3 2" xfId="18351" xr:uid="{00000000-0005-0000-0000-000069480000}"/>
    <cellStyle name="Normal 4 3 4 2 3 3" xfId="18352" xr:uid="{00000000-0005-0000-0000-00006A480000}"/>
    <cellStyle name="Normal 4 3 4 2 3 4" xfId="18353" xr:uid="{00000000-0005-0000-0000-00006B480000}"/>
    <cellStyle name="Normal 4 3 4 2 4" xfId="18354" xr:uid="{00000000-0005-0000-0000-00006C480000}"/>
    <cellStyle name="Normal 4 3 4 2 5" xfId="18355" xr:uid="{00000000-0005-0000-0000-00006D480000}"/>
    <cellStyle name="Normal 4 3 4 2 6" xfId="18356" xr:uid="{00000000-0005-0000-0000-00006E480000}"/>
    <cellStyle name="Normal 4 3 4 3" xfId="18357" xr:uid="{00000000-0005-0000-0000-00006F480000}"/>
    <cellStyle name="Normal 4 3 4 3 2" xfId="18358" xr:uid="{00000000-0005-0000-0000-000070480000}"/>
    <cellStyle name="Normal 4 3 4 3 3" xfId="18359" xr:uid="{00000000-0005-0000-0000-000071480000}"/>
    <cellStyle name="Normal 4 3 4 3 4" xfId="18360" xr:uid="{00000000-0005-0000-0000-000072480000}"/>
    <cellStyle name="Normal 4 3 4 4" xfId="18361" xr:uid="{00000000-0005-0000-0000-000073480000}"/>
    <cellStyle name="Normal 4 3 4 4 2" xfId="18362" xr:uid="{00000000-0005-0000-0000-000074480000}"/>
    <cellStyle name="Normal 4 3 4 4 3" xfId="18363" xr:uid="{00000000-0005-0000-0000-000075480000}"/>
    <cellStyle name="Normal 4 3 4 4 4" xfId="18364" xr:uid="{00000000-0005-0000-0000-000076480000}"/>
    <cellStyle name="Normal 4 3 4 5" xfId="18365" xr:uid="{00000000-0005-0000-0000-000077480000}"/>
    <cellStyle name="Normal 4 3 4 6" xfId="18366" xr:uid="{00000000-0005-0000-0000-000078480000}"/>
    <cellStyle name="Normal 4 3 4 7" xfId="18367" xr:uid="{00000000-0005-0000-0000-000079480000}"/>
    <cellStyle name="Normal 4 3 5" xfId="18368" xr:uid="{00000000-0005-0000-0000-00007A480000}"/>
    <cellStyle name="Normal 4 3 5 2" xfId="18369" xr:uid="{00000000-0005-0000-0000-00007B480000}"/>
    <cellStyle name="Normal 4 3 5 2 2" xfId="18370" xr:uid="{00000000-0005-0000-0000-00007C480000}"/>
    <cellStyle name="Normal 4 3 5 2 2 2" xfId="18371" xr:uid="{00000000-0005-0000-0000-00007D480000}"/>
    <cellStyle name="Normal 4 3 5 2 2 3" xfId="18372" xr:uid="{00000000-0005-0000-0000-00007E480000}"/>
    <cellStyle name="Normal 4 3 5 2 2 4" xfId="18373" xr:uid="{00000000-0005-0000-0000-00007F480000}"/>
    <cellStyle name="Normal 4 3 5 2 3" xfId="18374" xr:uid="{00000000-0005-0000-0000-000080480000}"/>
    <cellStyle name="Normal 4 3 5 2 3 2" xfId="18375" xr:uid="{00000000-0005-0000-0000-000081480000}"/>
    <cellStyle name="Normal 4 3 5 2 3 3" xfId="18376" xr:uid="{00000000-0005-0000-0000-000082480000}"/>
    <cellStyle name="Normal 4 3 5 2 3 4" xfId="18377" xr:uid="{00000000-0005-0000-0000-000083480000}"/>
    <cellStyle name="Normal 4 3 5 2 4" xfId="18378" xr:uid="{00000000-0005-0000-0000-000084480000}"/>
    <cellStyle name="Normal 4 3 5 2 4 2" xfId="18379" xr:uid="{00000000-0005-0000-0000-000085480000}"/>
    <cellStyle name="Normal 4 3 5 2 4 3" xfId="18380" xr:uid="{00000000-0005-0000-0000-000086480000}"/>
    <cellStyle name="Normal 4 3 5 2 4 4" xfId="18381" xr:uid="{00000000-0005-0000-0000-000087480000}"/>
    <cellStyle name="Normal 4 3 5 2 5" xfId="18382" xr:uid="{00000000-0005-0000-0000-000088480000}"/>
    <cellStyle name="Normal 4 3 5 2 6" xfId="18383" xr:uid="{00000000-0005-0000-0000-000089480000}"/>
    <cellStyle name="Normal 4 3 5 2 7" xfId="18384" xr:uid="{00000000-0005-0000-0000-00008A480000}"/>
    <cellStyle name="Normal 4 3 5 3" xfId="18385" xr:uid="{00000000-0005-0000-0000-00008B480000}"/>
    <cellStyle name="Normal 4 3 5 3 2" xfId="18386" xr:uid="{00000000-0005-0000-0000-00008C480000}"/>
    <cellStyle name="Normal 4 3 5 3 3" xfId="18387" xr:uid="{00000000-0005-0000-0000-00008D480000}"/>
    <cellStyle name="Normal 4 3 5 3 4" xfId="18388" xr:uid="{00000000-0005-0000-0000-00008E480000}"/>
    <cellStyle name="Normal 4 3 5 4" xfId="18389" xr:uid="{00000000-0005-0000-0000-00008F480000}"/>
    <cellStyle name="Normal 4 3 5 4 2" xfId="18390" xr:uid="{00000000-0005-0000-0000-000090480000}"/>
    <cellStyle name="Normal 4 3 5 4 3" xfId="18391" xr:uid="{00000000-0005-0000-0000-000091480000}"/>
    <cellStyle name="Normal 4 3 5 4 4" xfId="18392" xr:uid="{00000000-0005-0000-0000-000092480000}"/>
    <cellStyle name="Normal 4 3 5 5" xfId="18393" xr:uid="{00000000-0005-0000-0000-000093480000}"/>
    <cellStyle name="Normal 4 3 5 5 2" xfId="18394" xr:uid="{00000000-0005-0000-0000-000094480000}"/>
    <cellStyle name="Normal 4 3 5 5 3" xfId="18395" xr:uid="{00000000-0005-0000-0000-000095480000}"/>
    <cellStyle name="Normal 4 3 5 5 4" xfId="18396" xr:uid="{00000000-0005-0000-0000-000096480000}"/>
    <cellStyle name="Normal 4 3 5 6" xfId="18397" xr:uid="{00000000-0005-0000-0000-000097480000}"/>
    <cellStyle name="Normal 4 3 5 7" xfId="18398" xr:uid="{00000000-0005-0000-0000-000098480000}"/>
    <cellStyle name="Normal 4 3 5 8" xfId="18399" xr:uid="{00000000-0005-0000-0000-000099480000}"/>
    <cellStyle name="Normal 4 3 6" xfId="18400" xr:uid="{00000000-0005-0000-0000-00009A480000}"/>
    <cellStyle name="Normal 4 3 6 2" xfId="18401" xr:uid="{00000000-0005-0000-0000-00009B480000}"/>
    <cellStyle name="Normal 4 3 6 2 2" xfId="18402" xr:uid="{00000000-0005-0000-0000-00009C480000}"/>
    <cellStyle name="Normal 4 3 6 2 3" xfId="18403" xr:uid="{00000000-0005-0000-0000-00009D480000}"/>
    <cellStyle name="Normal 4 3 6 2 4" xfId="18404" xr:uid="{00000000-0005-0000-0000-00009E480000}"/>
    <cellStyle name="Normal 4 3 6 3" xfId="18405" xr:uid="{00000000-0005-0000-0000-00009F480000}"/>
    <cellStyle name="Normal 4 3 6 3 2" xfId="18406" xr:uid="{00000000-0005-0000-0000-0000A0480000}"/>
    <cellStyle name="Normal 4 3 6 3 3" xfId="18407" xr:uid="{00000000-0005-0000-0000-0000A1480000}"/>
    <cellStyle name="Normal 4 3 6 3 4" xfId="18408" xr:uid="{00000000-0005-0000-0000-0000A2480000}"/>
    <cellStyle name="Normal 4 3 6 4" xfId="18409" xr:uid="{00000000-0005-0000-0000-0000A3480000}"/>
    <cellStyle name="Normal 4 3 6 5" xfId="18410" xr:uid="{00000000-0005-0000-0000-0000A4480000}"/>
    <cellStyle name="Normal 4 3 6 6" xfId="18411" xr:uid="{00000000-0005-0000-0000-0000A5480000}"/>
    <cellStyle name="Normal 4 3 7" xfId="18412" xr:uid="{00000000-0005-0000-0000-0000A6480000}"/>
    <cellStyle name="Normal 4 3 7 2" xfId="18413" xr:uid="{00000000-0005-0000-0000-0000A7480000}"/>
    <cellStyle name="Normal 4 3 7 3" xfId="18414" xr:uid="{00000000-0005-0000-0000-0000A8480000}"/>
    <cellStyle name="Normal 4 3 7 4" xfId="18415" xr:uid="{00000000-0005-0000-0000-0000A9480000}"/>
    <cellStyle name="Normal 4 3 8" xfId="18416" xr:uid="{00000000-0005-0000-0000-0000AA480000}"/>
    <cellStyle name="Normal 4 3 8 2" xfId="18417" xr:uid="{00000000-0005-0000-0000-0000AB480000}"/>
    <cellStyle name="Normal 4 3 8 3" xfId="18418" xr:uid="{00000000-0005-0000-0000-0000AC480000}"/>
    <cellStyle name="Normal 4 3 8 4" xfId="18419" xr:uid="{00000000-0005-0000-0000-0000AD480000}"/>
    <cellStyle name="Normal 4 3 9" xfId="18420" xr:uid="{00000000-0005-0000-0000-0000AE480000}"/>
    <cellStyle name="Normal 4 4" xfId="18421" xr:uid="{00000000-0005-0000-0000-0000AF480000}"/>
    <cellStyle name="Normal 4 4 2" xfId="18422" xr:uid="{00000000-0005-0000-0000-0000B0480000}"/>
    <cellStyle name="Normal 4 4 2 2" xfId="18423" xr:uid="{00000000-0005-0000-0000-0000B1480000}"/>
    <cellStyle name="Normal 4 4 2 2 2" xfId="18424" xr:uid="{00000000-0005-0000-0000-0000B2480000}"/>
    <cellStyle name="Normal 4 4 2 2 2 2" xfId="18425" xr:uid="{00000000-0005-0000-0000-0000B3480000}"/>
    <cellStyle name="Normal 4 4 2 2 2 3" xfId="18426" xr:uid="{00000000-0005-0000-0000-0000B4480000}"/>
    <cellStyle name="Normal 4 4 2 2 2 4" xfId="18427" xr:uid="{00000000-0005-0000-0000-0000B5480000}"/>
    <cellStyle name="Normal 4 4 2 2 3" xfId="18428" xr:uid="{00000000-0005-0000-0000-0000B6480000}"/>
    <cellStyle name="Normal 4 4 2 2 3 2" xfId="18429" xr:uid="{00000000-0005-0000-0000-0000B7480000}"/>
    <cellStyle name="Normal 4 4 2 2 3 3" xfId="18430" xr:uid="{00000000-0005-0000-0000-0000B8480000}"/>
    <cellStyle name="Normal 4 4 2 2 3 4" xfId="18431" xr:uid="{00000000-0005-0000-0000-0000B9480000}"/>
    <cellStyle name="Normal 4 4 2 2 4" xfId="18432" xr:uid="{00000000-0005-0000-0000-0000BA480000}"/>
    <cellStyle name="Normal 4 4 2 2 5" xfId="18433" xr:uid="{00000000-0005-0000-0000-0000BB480000}"/>
    <cellStyle name="Normal 4 4 2 2 6" xfId="18434" xr:uid="{00000000-0005-0000-0000-0000BC480000}"/>
    <cellStyle name="Normal 4 4 2 3" xfId="18435" xr:uid="{00000000-0005-0000-0000-0000BD480000}"/>
    <cellStyle name="Normal 4 4 2 3 2" xfId="18436" xr:uid="{00000000-0005-0000-0000-0000BE480000}"/>
    <cellStyle name="Normal 4 4 2 3 3" xfId="18437" xr:uid="{00000000-0005-0000-0000-0000BF480000}"/>
    <cellStyle name="Normal 4 4 2 3 4" xfId="18438" xr:uid="{00000000-0005-0000-0000-0000C0480000}"/>
    <cellStyle name="Normal 4 4 2 4" xfId="18439" xr:uid="{00000000-0005-0000-0000-0000C1480000}"/>
    <cellStyle name="Normal 4 4 2 4 2" xfId="18440" xr:uid="{00000000-0005-0000-0000-0000C2480000}"/>
    <cellStyle name="Normal 4 4 2 4 3" xfId="18441" xr:uid="{00000000-0005-0000-0000-0000C3480000}"/>
    <cellStyle name="Normal 4 4 2 4 4" xfId="18442" xr:uid="{00000000-0005-0000-0000-0000C4480000}"/>
    <cellStyle name="Normal 4 4 2 5" xfId="18443" xr:uid="{00000000-0005-0000-0000-0000C5480000}"/>
    <cellStyle name="Normal 4 4 2 6" xfId="18444" xr:uid="{00000000-0005-0000-0000-0000C6480000}"/>
    <cellStyle name="Normal 4 4 2 7" xfId="18445" xr:uid="{00000000-0005-0000-0000-0000C7480000}"/>
    <cellStyle name="Normal 4 4 2 8" xfId="18446" xr:uid="{00000000-0005-0000-0000-0000C8480000}"/>
    <cellStyle name="Normal 4 4 3" xfId="18447" xr:uid="{00000000-0005-0000-0000-0000C9480000}"/>
    <cellStyle name="Normal 4 4 3 2" xfId="18448" xr:uid="{00000000-0005-0000-0000-0000CA480000}"/>
    <cellStyle name="Normal 4 4 3 2 2" xfId="18449" xr:uid="{00000000-0005-0000-0000-0000CB480000}"/>
    <cellStyle name="Normal 4 4 3 2 2 2" xfId="18450" xr:uid="{00000000-0005-0000-0000-0000CC480000}"/>
    <cellStyle name="Normal 4 4 3 2 2 3" xfId="18451" xr:uid="{00000000-0005-0000-0000-0000CD480000}"/>
    <cellStyle name="Normal 4 4 3 2 2 4" xfId="18452" xr:uid="{00000000-0005-0000-0000-0000CE480000}"/>
    <cellStyle name="Normal 4 4 3 2 3" xfId="18453" xr:uid="{00000000-0005-0000-0000-0000CF480000}"/>
    <cellStyle name="Normal 4 4 3 2 4" xfId="18454" xr:uid="{00000000-0005-0000-0000-0000D0480000}"/>
    <cellStyle name="Normal 4 4 3 2 5" xfId="18455" xr:uid="{00000000-0005-0000-0000-0000D1480000}"/>
    <cellStyle name="Normal 4 4 3 3" xfId="18456" xr:uid="{00000000-0005-0000-0000-0000D2480000}"/>
    <cellStyle name="Normal 4 4 3 3 2" xfId="18457" xr:uid="{00000000-0005-0000-0000-0000D3480000}"/>
    <cellStyle name="Normal 4 4 3 3 3" xfId="18458" xr:uid="{00000000-0005-0000-0000-0000D4480000}"/>
    <cellStyle name="Normal 4 4 3 3 4" xfId="18459" xr:uid="{00000000-0005-0000-0000-0000D5480000}"/>
    <cellStyle name="Normal 4 4 3 4" xfId="18460" xr:uid="{00000000-0005-0000-0000-0000D6480000}"/>
    <cellStyle name="Normal 4 4 3 5" xfId="18461" xr:uid="{00000000-0005-0000-0000-0000D7480000}"/>
    <cellStyle name="Normal 4 4 3 6" xfId="18462" xr:uid="{00000000-0005-0000-0000-0000D8480000}"/>
    <cellStyle name="Normal 4 4 4" xfId="18463" xr:uid="{00000000-0005-0000-0000-0000D9480000}"/>
    <cellStyle name="Normal 4 4 4 2" xfId="18464" xr:uid="{00000000-0005-0000-0000-0000DA480000}"/>
    <cellStyle name="Normal 4 4 4 2 2" xfId="18465" xr:uid="{00000000-0005-0000-0000-0000DB480000}"/>
    <cellStyle name="Normal 4 4 4 2 3" xfId="18466" xr:uid="{00000000-0005-0000-0000-0000DC480000}"/>
    <cellStyle name="Normal 4 4 4 2 4" xfId="18467" xr:uid="{00000000-0005-0000-0000-0000DD480000}"/>
    <cellStyle name="Normal 4 4 4 3" xfId="18468" xr:uid="{00000000-0005-0000-0000-0000DE480000}"/>
    <cellStyle name="Normal 4 4 4 4" xfId="18469" xr:uid="{00000000-0005-0000-0000-0000DF480000}"/>
    <cellStyle name="Normal 4 4 4 5" xfId="18470" xr:uid="{00000000-0005-0000-0000-0000E0480000}"/>
    <cellStyle name="Normal 4 4 5" xfId="18471" xr:uid="{00000000-0005-0000-0000-0000E1480000}"/>
    <cellStyle name="Normal 4 4 5 2" xfId="18472" xr:uid="{00000000-0005-0000-0000-0000E2480000}"/>
    <cellStyle name="Normal 4 4 5 3" xfId="18473" xr:uid="{00000000-0005-0000-0000-0000E3480000}"/>
    <cellStyle name="Normal 4 4 5 4" xfId="18474" xr:uid="{00000000-0005-0000-0000-0000E4480000}"/>
    <cellStyle name="Normal 4 4 6" xfId="18475" xr:uid="{00000000-0005-0000-0000-0000E5480000}"/>
    <cellStyle name="Normal 4 4 6 2" xfId="18476" xr:uid="{00000000-0005-0000-0000-0000E6480000}"/>
    <cellStyle name="Normal 4 4 6 3" xfId="18477" xr:uid="{00000000-0005-0000-0000-0000E7480000}"/>
    <cellStyle name="Normal 4 4 6 4" xfId="18478" xr:uid="{00000000-0005-0000-0000-0000E8480000}"/>
    <cellStyle name="Normal 4 5" xfId="18479" xr:uid="{00000000-0005-0000-0000-0000E9480000}"/>
    <cellStyle name="Normal 4 5 10" xfId="18480" xr:uid="{00000000-0005-0000-0000-0000EA480000}"/>
    <cellStyle name="Normal 4 5 11" xfId="18481" xr:uid="{00000000-0005-0000-0000-0000EB480000}"/>
    <cellStyle name="Normal 4 5 12" xfId="18482" xr:uid="{00000000-0005-0000-0000-0000EC480000}"/>
    <cellStyle name="Normal 4 5 13" xfId="18483" xr:uid="{00000000-0005-0000-0000-0000ED480000}"/>
    <cellStyle name="Normal 4 5 14" xfId="18484" xr:uid="{00000000-0005-0000-0000-0000EE480000}"/>
    <cellStyle name="Normal 4 5 15" xfId="18485" xr:uid="{00000000-0005-0000-0000-0000EF480000}"/>
    <cellStyle name="Normal 4 5 16" xfId="18486" xr:uid="{00000000-0005-0000-0000-0000F0480000}"/>
    <cellStyle name="Normal 4 5 17" xfId="18487" xr:uid="{00000000-0005-0000-0000-0000F1480000}"/>
    <cellStyle name="Normal 4 5 18" xfId="18488" xr:uid="{00000000-0005-0000-0000-0000F2480000}"/>
    <cellStyle name="Normal 4 5 19" xfId="18489" xr:uid="{00000000-0005-0000-0000-0000F3480000}"/>
    <cellStyle name="Normal 4 5 2" xfId="18490" xr:uid="{00000000-0005-0000-0000-0000F4480000}"/>
    <cellStyle name="Normal 4 5 2 2" xfId="18491" xr:uid="{00000000-0005-0000-0000-0000F5480000}"/>
    <cellStyle name="Normal 4 5 2 2 2" xfId="18492" xr:uid="{00000000-0005-0000-0000-0000F6480000}"/>
    <cellStyle name="Normal 4 5 2 2 2 2" xfId="18493" xr:uid="{00000000-0005-0000-0000-0000F7480000}"/>
    <cellStyle name="Normal 4 5 2 2 2 3" xfId="18494" xr:uid="{00000000-0005-0000-0000-0000F8480000}"/>
    <cellStyle name="Normal 4 5 2 2 2 4" xfId="18495" xr:uid="{00000000-0005-0000-0000-0000F9480000}"/>
    <cellStyle name="Normal 4 5 2 2 3" xfId="18496" xr:uid="{00000000-0005-0000-0000-0000FA480000}"/>
    <cellStyle name="Normal 4 5 2 2 4" xfId="18497" xr:uid="{00000000-0005-0000-0000-0000FB480000}"/>
    <cellStyle name="Normal 4 5 2 2 5" xfId="18498" xr:uid="{00000000-0005-0000-0000-0000FC480000}"/>
    <cellStyle name="Normal 4 5 2 3" xfId="18499" xr:uid="{00000000-0005-0000-0000-0000FD480000}"/>
    <cellStyle name="Normal 4 5 2 3 2" xfId="18500" xr:uid="{00000000-0005-0000-0000-0000FE480000}"/>
    <cellStyle name="Normal 4 5 2 3 3" xfId="18501" xr:uid="{00000000-0005-0000-0000-0000FF480000}"/>
    <cellStyle name="Normal 4 5 2 3 4" xfId="18502" xr:uid="{00000000-0005-0000-0000-000000490000}"/>
    <cellStyle name="Normal 4 5 2 4" xfId="18503" xr:uid="{00000000-0005-0000-0000-000001490000}"/>
    <cellStyle name="Normal 4 5 2 4 2" xfId="18504" xr:uid="{00000000-0005-0000-0000-000002490000}"/>
    <cellStyle name="Normal 4 5 2 4 3" xfId="18505" xr:uid="{00000000-0005-0000-0000-000003490000}"/>
    <cellStyle name="Normal 4 5 2 4 4" xfId="18506" xr:uid="{00000000-0005-0000-0000-000004490000}"/>
    <cellStyle name="Normal 4 5 20" xfId="18507" xr:uid="{00000000-0005-0000-0000-000005490000}"/>
    <cellStyle name="Normal 4 5 21" xfId="18508" xr:uid="{00000000-0005-0000-0000-000006490000}"/>
    <cellStyle name="Normal 4 5 22" xfId="18509" xr:uid="{00000000-0005-0000-0000-000007490000}"/>
    <cellStyle name="Normal 4 5 23" xfId="18510" xr:uid="{00000000-0005-0000-0000-000008490000}"/>
    <cellStyle name="Normal 4 5 24" xfId="18511" xr:uid="{00000000-0005-0000-0000-000009490000}"/>
    <cellStyle name="Normal 4 5 25" xfId="18512" xr:uid="{00000000-0005-0000-0000-00000A490000}"/>
    <cellStyle name="Normal 4 5 26" xfId="18513" xr:uid="{00000000-0005-0000-0000-00000B490000}"/>
    <cellStyle name="Normal 4 5 27" xfId="18514" xr:uid="{00000000-0005-0000-0000-00000C490000}"/>
    <cellStyle name="Normal 4 5 28" xfId="18515" xr:uid="{00000000-0005-0000-0000-00000D490000}"/>
    <cellStyle name="Normal 4 5 29" xfId="18516" xr:uid="{00000000-0005-0000-0000-00000E490000}"/>
    <cellStyle name="Normal 4 5 3" xfId="18517" xr:uid="{00000000-0005-0000-0000-00000F490000}"/>
    <cellStyle name="Normal 4 5 3 2" xfId="18518" xr:uid="{00000000-0005-0000-0000-000010490000}"/>
    <cellStyle name="Normal 4 5 3 2 2" xfId="18519" xr:uid="{00000000-0005-0000-0000-000011490000}"/>
    <cellStyle name="Normal 4 5 3 2 2 2" xfId="18520" xr:uid="{00000000-0005-0000-0000-000012490000}"/>
    <cellStyle name="Normal 4 5 3 2 2 3" xfId="18521" xr:uid="{00000000-0005-0000-0000-000013490000}"/>
    <cellStyle name="Normal 4 5 3 2 2 4" xfId="18522" xr:uid="{00000000-0005-0000-0000-000014490000}"/>
    <cellStyle name="Normal 4 5 3 2 3" xfId="18523" xr:uid="{00000000-0005-0000-0000-000015490000}"/>
    <cellStyle name="Normal 4 5 3 2 4" xfId="18524" xr:uid="{00000000-0005-0000-0000-000016490000}"/>
    <cellStyle name="Normal 4 5 3 2 5" xfId="18525" xr:uid="{00000000-0005-0000-0000-000017490000}"/>
    <cellStyle name="Normal 4 5 3 3" xfId="18526" xr:uid="{00000000-0005-0000-0000-000018490000}"/>
    <cellStyle name="Normal 4 5 3 3 2" xfId="18527" xr:uid="{00000000-0005-0000-0000-000019490000}"/>
    <cellStyle name="Normal 4 5 3 3 3" xfId="18528" xr:uid="{00000000-0005-0000-0000-00001A490000}"/>
    <cellStyle name="Normal 4 5 3 3 4" xfId="18529" xr:uid="{00000000-0005-0000-0000-00001B490000}"/>
    <cellStyle name="Normal 4 5 3 4" xfId="18530" xr:uid="{00000000-0005-0000-0000-00001C490000}"/>
    <cellStyle name="Normal 4 5 3 4 2" xfId="18531" xr:uid="{00000000-0005-0000-0000-00001D490000}"/>
    <cellStyle name="Normal 4 5 3 4 3" xfId="18532" xr:uid="{00000000-0005-0000-0000-00001E490000}"/>
    <cellStyle name="Normal 4 5 3 4 4" xfId="18533" xr:uid="{00000000-0005-0000-0000-00001F490000}"/>
    <cellStyle name="Normal 4 5 30" xfId="18534" xr:uid="{00000000-0005-0000-0000-000020490000}"/>
    <cellStyle name="Normal 4 5 31" xfId="18535" xr:uid="{00000000-0005-0000-0000-000021490000}"/>
    <cellStyle name="Normal 4 5 32" xfId="18536" xr:uid="{00000000-0005-0000-0000-000022490000}"/>
    <cellStyle name="Normal 4 5 33" xfId="18537" xr:uid="{00000000-0005-0000-0000-000023490000}"/>
    <cellStyle name="Normal 4 5 34" xfId="18538" xr:uid="{00000000-0005-0000-0000-000024490000}"/>
    <cellStyle name="Normal 4 5 35" xfId="18539" xr:uid="{00000000-0005-0000-0000-000025490000}"/>
    <cellStyle name="Normal 4 5 36" xfId="18540" xr:uid="{00000000-0005-0000-0000-000026490000}"/>
    <cellStyle name="Normal 4 5 37" xfId="18541" xr:uid="{00000000-0005-0000-0000-000027490000}"/>
    <cellStyle name="Normal 4 5 38" xfId="18542" xr:uid="{00000000-0005-0000-0000-000028490000}"/>
    <cellStyle name="Normal 4 5 39" xfId="18543" xr:uid="{00000000-0005-0000-0000-000029490000}"/>
    <cellStyle name="Normal 4 5 4" xfId="18544" xr:uid="{00000000-0005-0000-0000-00002A490000}"/>
    <cellStyle name="Normal 4 5 4 2" xfId="18545" xr:uid="{00000000-0005-0000-0000-00002B490000}"/>
    <cellStyle name="Normal 4 5 4 2 2" xfId="18546" xr:uid="{00000000-0005-0000-0000-00002C490000}"/>
    <cellStyle name="Normal 4 5 4 2 3" xfId="18547" xr:uid="{00000000-0005-0000-0000-00002D490000}"/>
    <cellStyle name="Normal 4 5 4 2 4" xfId="18548" xr:uid="{00000000-0005-0000-0000-00002E490000}"/>
    <cellStyle name="Normal 4 5 4 3" xfId="18549" xr:uid="{00000000-0005-0000-0000-00002F490000}"/>
    <cellStyle name="Normal 4 5 4 3 2" xfId="18550" xr:uid="{00000000-0005-0000-0000-000030490000}"/>
    <cellStyle name="Normal 4 5 4 3 3" xfId="18551" xr:uid="{00000000-0005-0000-0000-000031490000}"/>
    <cellStyle name="Normal 4 5 4 3 4" xfId="18552" xr:uid="{00000000-0005-0000-0000-000032490000}"/>
    <cellStyle name="Normal 4 5 40" xfId="18553" xr:uid="{00000000-0005-0000-0000-000033490000}"/>
    <cellStyle name="Normal 4 5 41" xfId="18554" xr:uid="{00000000-0005-0000-0000-000034490000}"/>
    <cellStyle name="Normal 4 5 42" xfId="18555" xr:uid="{00000000-0005-0000-0000-000035490000}"/>
    <cellStyle name="Normal 4 5 43" xfId="18556" xr:uid="{00000000-0005-0000-0000-000036490000}"/>
    <cellStyle name="Normal 4 5 44" xfId="18557" xr:uid="{00000000-0005-0000-0000-000037490000}"/>
    <cellStyle name="Normal 4 5 45" xfId="18558" xr:uid="{00000000-0005-0000-0000-000038490000}"/>
    <cellStyle name="Normal 4 5 46" xfId="18559" xr:uid="{00000000-0005-0000-0000-000039490000}"/>
    <cellStyle name="Normal 4 5 47" xfId="18560" xr:uid="{00000000-0005-0000-0000-00003A490000}"/>
    <cellStyle name="Normal 4 5 48" xfId="18561" xr:uid="{00000000-0005-0000-0000-00003B490000}"/>
    <cellStyle name="Normal 4 5 49" xfId="18562" xr:uid="{00000000-0005-0000-0000-00003C490000}"/>
    <cellStyle name="Normal 4 5 5" xfId="18563" xr:uid="{00000000-0005-0000-0000-00003D490000}"/>
    <cellStyle name="Normal 4 5 5 2" xfId="18564" xr:uid="{00000000-0005-0000-0000-00003E490000}"/>
    <cellStyle name="Normal 4 5 5 2 2" xfId="18565" xr:uid="{00000000-0005-0000-0000-00003F490000}"/>
    <cellStyle name="Normal 4 5 5 2 3" xfId="18566" xr:uid="{00000000-0005-0000-0000-000040490000}"/>
    <cellStyle name="Normal 4 5 5 2 4" xfId="18567" xr:uid="{00000000-0005-0000-0000-000041490000}"/>
    <cellStyle name="Normal 4 5 50" xfId="18568" xr:uid="{00000000-0005-0000-0000-000042490000}"/>
    <cellStyle name="Normal 4 5 51" xfId="18569" xr:uid="{00000000-0005-0000-0000-000043490000}"/>
    <cellStyle name="Normal 4 5 52" xfId="18570" xr:uid="{00000000-0005-0000-0000-000044490000}"/>
    <cellStyle name="Normal 4 5 53" xfId="18571" xr:uid="{00000000-0005-0000-0000-000045490000}"/>
    <cellStyle name="Normal 4 5 54" xfId="18572" xr:uid="{00000000-0005-0000-0000-000046490000}"/>
    <cellStyle name="Normal 4 5 55" xfId="18573" xr:uid="{00000000-0005-0000-0000-000047490000}"/>
    <cellStyle name="Normal 4 5 56" xfId="18574" xr:uid="{00000000-0005-0000-0000-000048490000}"/>
    <cellStyle name="Normal 4 5 57" xfId="18575" xr:uid="{00000000-0005-0000-0000-000049490000}"/>
    <cellStyle name="Normal 4 5 58" xfId="18576" xr:uid="{00000000-0005-0000-0000-00004A490000}"/>
    <cellStyle name="Normal 4 5 59" xfId="18577" xr:uid="{00000000-0005-0000-0000-00004B490000}"/>
    <cellStyle name="Normal 4 5 6" xfId="18578" xr:uid="{00000000-0005-0000-0000-00004C490000}"/>
    <cellStyle name="Normal 4 5 60" xfId="18579" xr:uid="{00000000-0005-0000-0000-00004D490000}"/>
    <cellStyle name="Normal 4 5 61" xfId="18580" xr:uid="{00000000-0005-0000-0000-00004E490000}"/>
    <cellStyle name="Normal 4 5 62" xfId="18581" xr:uid="{00000000-0005-0000-0000-00004F490000}"/>
    <cellStyle name="Normal 4 5 63" xfId="18582" xr:uid="{00000000-0005-0000-0000-000050490000}"/>
    <cellStyle name="Normal 4 5 64" xfId="18583" xr:uid="{00000000-0005-0000-0000-000051490000}"/>
    <cellStyle name="Normal 4 5 65" xfId="18584" xr:uid="{00000000-0005-0000-0000-000052490000}"/>
    <cellStyle name="Normal 4 5 66" xfId="18585" xr:uid="{00000000-0005-0000-0000-000053490000}"/>
    <cellStyle name="Normal 4 5 67" xfId="18586" xr:uid="{00000000-0005-0000-0000-000054490000}"/>
    <cellStyle name="Normal 4 5 68" xfId="18587" xr:uid="{00000000-0005-0000-0000-000055490000}"/>
    <cellStyle name="Normal 4 5 69" xfId="18588" xr:uid="{00000000-0005-0000-0000-000056490000}"/>
    <cellStyle name="Normal 4 5 7" xfId="18589" xr:uid="{00000000-0005-0000-0000-000057490000}"/>
    <cellStyle name="Normal 4 5 70" xfId="18590" xr:uid="{00000000-0005-0000-0000-000058490000}"/>
    <cellStyle name="Normal 4 5 71" xfId="18591" xr:uid="{00000000-0005-0000-0000-000059490000}"/>
    <cellStyle name="Normal 4 5 72" xfId="18592" xr:uid="{00000000-0005-0000-0000-00005A490000}"/>
    <cellStyle name="Normal 4 5 73" xfId="18593" xr:uid="{00000000-0005-0000-0000-00005B490000}"/>
    <cellStyle name="Normal 4 5 74" xfId="18594" xr:uid="{00000000-0005-0000-0000-00005C490000}"/>
    <cellStyle name="Normal 4 5 75" xfId="18595" xr:uid="{00000000-0005-0000-0000-00005D490000}"/>
    <cellStyle name="Normal 4 5 76" xfId="18596" xr:uid="{00000000-0005-0000-0000-00005E490000}"/>
    <cellStyle name="Normal 4 5 77" xfId="18597" xr:uid="{00000000-0005-0000-0000-00005F490000}"/>
    <cellStyle name="Normal 4 5 78" xfId="18598" xr:uid="{00000000-0005-0000-0000-000060490000}"/>
    <cellStyle name="Normal 4 5 79" xfId="18599" xr:uid="{00000000-0005-0000-0000-000061490000}"/>
    <cellStyle name="Normal 4 5 8" xfId="18600" xr:uid="{00000000-0005-0000-0000-000062490000}"/>
    <cellStyle name="Normal 4 5 80" xfId="18601" xr:uid="{00000000-0005-0000-0000-000063490000}"/>
    <cellStyle name="Normal 4 5 81" xfId="18602" xr:uid="{00000000-0005-0000-0000-000064490000}"/>
    <cellStyle name="Normal 4 5 82" xfId="18603" xr:uid="{00000000-0005-0000-0000-000065490000}"/>
    <cellStyle name="Normal 4 5 83" xfId="18604" xr:uid="{00000000-0005-0000-0000-000066490000}"/>
    <cellStyle name="Normal 4 5 84" xfId="18605" xr:uid="{00000000-0005-0000-0000-000067490000}"/>
    <cellStyle name="Normal 4 5 85" xfId="18606" xr:uid="{00000000-0005-0000-0000-000068490000}"/>
    <cellStyle name="Normal 4 5 86" xfId="18607" xr:uid="{00000000-0005-0000-0000-000069490000}"/>
    <cellStyle name="Normal 4 5 87" xfId="18608" xr:uid="{00000000-0005-0000-0000-00006A490000}"/>
    <cellStyle name="Normal 4 5 88" xfId="18609" xr:uid="{00000000-0005-0000-0000-00006B490000}"/>
    <cellStyle name="Normal 4 5 89" xfId="18610" xr:uid="{00000000-0005-0000-0000-00006C490000}"/>
    <cellStyle name="Normal 4 5 9" xfId="18611" xr:uid="{00000000-0005-0000-0000-00006D490000}"/>
    <cellStyle name="Normal 4 5 90" xfId="18612" xr:uid="{00000000-0005-0000-0000-00006E490000}"/>
    <cellStyle name="Normal 4 5 91" xfId="18613" xr:uid="{00000000-0005-0000-0000-00006F490000}"/>
    <cellStyle name="Normal 4 5 92" xfId="18614" xr:uid="{00000000-0005-0000-0000-000070490000}"/>
    <cellStyle name="Normal 4 5 93" xfId="18615" xr:uid="{00000000-0005-0000-0000-000071490000}"/>
    <cellStyle name="Normal 4 5 94" xfId="18616" xr:uid="{00000000-0005-0000-0000-000072490000}"/>
    <cellStyle name="Normal 4 5 94 2" xfId="18617" xr:uid="{00000000-0005-0000-0000-000073490000}"/>
    <cellStyle name="Normal 4 5 94 3" xfId="18618" xr:uid="{00000000-0005-0000-0000-000074490000}"/>
    <cellStyle name="Normal 4 5 94 4" xfId="18619" xr:uid="{00000000-0005-0000-0000-000075490000}"/>
    <cellStyle name="Normal 4 6" xfId="18620" xr:uid="{00000000-0005-0000-0000-000076490000}"/>
    <cellStyle name="Normal 4 6 2" xfId="18621" xr:uid="{00000000-0005-0000-0000-000077490000}"/>
    <cellStyle name="Normal 4 6 2 2" xfId="18622" xr:uid="{00000000-0005-0000-0000-000078490000}"/>
    <cellStyle name="Normal 4 6 2 2 2" xfId="18623" xr:uid="{00000000-0005-0000-0000-000079490000}"/>
    <cellStyle name="Normal 4 6 2 2 3" xfId="18624" xr:uid="{00000000-0005-0000-0000-00007A490000}"/>
    <cellStyle name="Normal 4 6 2 2 4" xfId="18625" xr:uid="{00000000-0005-0000-0000-00007B490000}"/>
    <cellStyle name="Normal 4 6 2 3" xfId="18626" xr:uid="{00000000-0005-0000-0000-00007C490000}"/>
    <cellStyle name="Normal 4 6 2 3 2" xfId="18627" xr:uid="{00000000-0005-0000-0000-00007D490000}"/>
    <cellStyle name="Normal 4 6 2 3 3" xfId="18628" xr:uid="{00000000-0005-0000-0000-00007E490000}"/>
    <cellStyle name="Normal 4 6 2 3 4" xfId="18629" xr:uid="{00000000-0005-0000-0000-00007F490000}"/>
    <cellStyle name="Normal 4 6 3" xfId="18630" xr:uid="{00000000-0005-0000-0000-000080490000}"/>
    <cellStyle name="Normal 4 6 3 2" xfId="18631" xr:uid="{00000000-0005-0000-0000-000081490000}"/>
    <cellStyle name="Normal 4 6 3 3" xfId="18632" xr:uid="{00000000-0005-0000-0000-000082490000}"/>
    <cellStyle name="Normal 4 6 3 4" xfId="18633" xr:uid="{00000000-0005-0000-0000-000083490000}"/>
    <cellStyle name="Normal 4 6 4" xfId="18634" xr:uid="{00000000-0005-0000-0000-000084490000}"/>
    <cellStyle name="Normal 4 6 4 2" xfId="18635" xr:uid="{00000000-0005-0000-0000-000085490000}"/>
    <cellStyle name="Normal 4 6 4 3" xfId="18636" xr:uid="{00000000-0005-0000-0000-000086490000}"/>
    <cellStyle name="Normal 4 6 4 4" xfId="18637" xr:uid="{00000000-0005-0000-0000-000087490000}"/>
    <cellStyle name="Normal 4 7" xfId="18638" xr:uid="{00000000-0005-0000-0000-000088490000}"/>
    <cellStyle name="Normal 4 7 2" xfId="18639" xr:uid="{00000000-0005-0000-0000-000089490000}"/>
    <cellStyle name="Normal 4 7 2 2" xfId="18640" xr:uid="{00000000-0005-0000-0000-00008A490000}"/>
    <cellStyle name="Normal 4 7 2 2 2" xfId="18641" xr:uid="{00000000-0005-0000-0000-00008B490000}"/>
    <cellStyle name="Normal 4 7 2 2 3" xfId="18642" xr:uid="{00000000-0005-0000-0000-00008C490000}"/>
    <cellStyle name="Normal 4 7 2 2 4" xfId="18643" xr:uid="{00000000-0005-0000-0000-00008D490000}"/>
    <cellStyle name="Normal 4 7 2 3" xfId="18644" xr:uid="{00000000-0005-0000-0000-00008E490000}"/>
    <cellStyle name="Normal 4 7 2 3 2" xfId="18645" xr:uid="{00000000-0005-0000-0000-00008F490000}"/>
    <cellStyle name="Normal 4 7 2 3 3" xfId="18646" xr:uid="{00000000-0005-0000-0000-000090490000}"/>
    <cellStyle name="Normal 4 7 2 3 4" xfId="18647" xr:uid="{00000000-0005-0000-0000-000091490000}"/>
    <cellStyle name="Normal 4 7 3" xfId="18648" xr:uid="{00000000-0005-0000-0000-000092490000}"/>
    <cellStyle name="Normal 4 7 3 2" xfId="18649" xr:uid="{00000000-0005-0000-0000-000093490000}"/>
    <cellStyle name="Normal 4 7 3 3" xfId="18650" xr:uid="{00000000-0005-0000-0000-000094490000}"/>
    <cellStyle name="Normal 4 7 3 4" xfId="18651" xr:uid="{00000000-0005-0000-0000-000095490000}"/>
    <cellStyle name="Normal 4 7 4" xfId="18652" xr:uid="{00000000-0005-0000-0000-000096490000}"/>
    <cellStyle name="Normal 4 7 4 2" xfId="18653" xr:uid="{00000000-0005-0000-0000-000097490000}"/>
    <cellStyle name="Normal 4 7 4 3" xfId="18654" xr:uid="{00000000-0005-0000-0000-000098490000}"/>
    <cellStyle name="Normal 4 7 4 4" xfId="18655" xr:uid="{00000000-0005-0000-0000-000099490000}"/>
    <cellStyle name="Normal 4 8" xfId="18656" xr:uid="{00000000-0005-0000-0000-00009A490000}"/>
    <cellStyle name="Normal 4 8 2" xfId="18657" xr:uid="{00000000-0005-0000-0000-00009B490000}"/>
    <cellStyle name="Normal 4 8 2 2" xfId="18658" xr:uid="{00000000-0005-0000-0000-00009C490000}"/>
    <cellStyle name="Normal 4 8 2 2 2" xfId="18659" xr:uid="{00000000-0005-0000-0000-00009D490000}"/>
    <cellStyle name="Normal 4 8 2 2 3" xfId="18660" xr:uid="{00000000-0005-0000-0000-00009E490000}"/>
    <cellStyle name="Normal 4 8 2 2 4" xfId="18661" xr:uid="{00000000-0005-0000-0000-00009F490000}"/>
    <cellStyle name="Normal 4 8 3" xfId="18662" xr:uid="{00000000-0005-0000-0000-0000A0490000}"/>
    <cellStyle name="Normal 4 8 3 2" xfId="18663" xr:uid="{00000000-0005-0000-0000-0000A1490000}"/>
    <cellStyle name="Normal 4 8 3 3" xfId="18664" xr:uid="{00000000-0005-0000-0000-0000A2490000}"/>
    <cellStyle name="Normal 4 8 3 4" xfId="18665" xr:uid="{00000000-0005-0000-0000-0000A3490000}"/>
    <cellStyle name="Normal 4 9" xfId="18666" xr:uid="{00000000-0005-0000-0000-0000A4490000}"/>
    <cellStyle name="Normal 4 9 2" xfId="18667" xr:uid="{00000000-0005-0000-0000-0000A5490000}"/>
    <cellStyle name="Normal 4 9 2 2" xfId="18668" xr:uid="{00000000-0005-0000-0000-0000A6490000}"/>
    <cellStyle name="Normal 4 9 2 3" xfId="18669" xr:uid="{00000000-0005-0000-0000-0000A7490000}"/>
    <cellStyle name="Normal 4 9 2 4" xfId="18670" xr:uid="{00000000-0005-0000-0000-0000A8490000}"/>
    <cellStyle name="Normal 4 9 3" xfId="18671" xr:uid="{00000000-0005-0000-0000-0000A9490000}"/>
    <cellStyle name="Normal 40" xfId="18672" xr:uid="{00000000-0005-0000-0000-0000AA490000}"/>
    <cellStyle name="Normal 40 2" xfId="18673" xr:uid="{00000000-0005-0000-0000-0000AB490000}"/>
    <cellStyle name="Normal 40 3" xfId="18674" xr:uid="{00000000-0005-0000-0000-0000AC490000}"/>
    <cellStyle name="Normal 40 3 2" xfId="18675" xr:uid="{00000000-0005-0000-0000-0000AD490000}"/>
    <cellStyle name="Normal 40 3 2 2" xfId="18676" xr:uid="{00000000-0005-0000-0000-0000AE490000}"/>
    <cellStyle name="Normal 40 3 2 2 2" xfId="18677" xr:uid="{00000000-0005-0000-0000-0000AF490000}"/>
    <cellStyle name="Normal 40 3 2 2 3" xfId="18678" xr:uid="{00000000-0005-0000-0000-0000B0490000}"/>
    <cellStyle name="Normal 40 3 2 2 4" xfId="18679" xr:uid="{00000000-0005-0000-0000-0000B1490000}"/>
    <cellStyle name="Normal 40 3 2 3" xfId="18680" xr:uid="{00000000-0005-0000-0000-0000B2490000}"/>
    <cellStyle name="Normal 40 3 2 4" xfId="18681" xr:uid="{00000000-0005-0000-0000-0000B3490000}"/>
    <cellStyle name="Normal 40 3 2 5" xfId="18682" xr:uid="{00000000-0005-0000-0000-0000B4490000}"/>
    <cellStyle name="Normal 40 3 3" xfId="18683" xr:uid="{00000000-0005-0000-0000-0000B5490000}"/>
    <cellStyle name="Normal 40 3 3 2" xfId="18684" xr:uid="{00000000-0005-0000-0000-0000B6490000}"/>
    <cellStyle name="Normal 40 3 3 3" xfId="18685" xr:uid="{00000000-0005-0000-0000-0000B7490000}"/>
    <cellStyle name="Normal 40 3 3 4" xfId="18686" xr:uid="{00000000-0005-0000-0000-0000B8490000}"/>
    <cellStyle name="Normal 40 3 4" xfId="18687" xr:uid="{00000000-0005-0000-0000-0000B9490000}"/>
    <cellStyle name="Normal 40 3 5" xfId="18688" xr:uid="{00000000-0005-0000-0000-0000BA490000}"/>
    <cellStyle name="Normal 40 3 6" xfId="18689" xr:uid="{00000000-0005-0000-0000-0000BB490000}"/>
    <cellStyle name="Normal 41" xfId="18690" xr:uid="{00000000-0005-0000-0000-0000BC490000}"/>
    <cellStyle name="Normal 41 2" xfId="18691" xr:uid="{00000000-0005-0000-0000-0000BD490000}"/>
    <cellStyle name="Normal 41 3" xfId="18692" xr:uid="{00000000-0005-0000-0000-0000BE490000}"/>
    <cellStyle name="Normal 41 3 2" xfId="18693" xr:uid="{00000000-0005-0000-0000-0000BF490000}"/>
    <cellStyle name="Normal 41 3 2 2" xfId="18694" xr:uid="{00000000-0005-0000-0000-0000C0490000}"/>
    <cellStyle name="Normal 41 3 2 2 2" xfId="18695" xr:uid="{00000000-0005-0000-0000-0000C1490000}"/>
    <cellStyle name="Normal 41 3 2 2 3" xfId="18696" xr:uid="{00000000-0005-0000-0000-0000C2490000}"/>
    <cellStyle name="Normal 41 3 2 2 4" xfId="18697" xr:uid="{00000000-0005-0000-0000-0000C3490000}"/>
    <cellStyle name="Normal 41 3 2 3" xfId="18698" xr:uid="{00000000-0005-0000-0000-0000C4490000}"/>
    <cellStyle name="Normal 41 3 2 4" xfId="18699" xr:uid="{00000000-0005-0000-0000-0000C5490000}"/>
    <cellStyle name="Normal 41 3 2 5" xfId="18700" xr:uid="{00000000-0005-0000-0000-0000C6490000}"/>
    <cellStyle name="Normal 41 3 3" xfId="18701" xr:uid="{00000000-0005-0000-0000-0000C7490000}"/>
    <cellStyle name="Normal 41 3 3 2" xfId="18702" xr:uid="{00000000-0005-0000-0000-0000C8490000}"/>
    <cellStyle name="Normal 41 3 3 3" xfId="18703" xr:uid="{00000000-0005-0000-0000-0000C9490000}"/>
    <cellStyle name="Normal 41 3 3 4" xfId="18704" xr:uid="{00000000-0005-0000-0000-0000CA490000}"/>
    <cellStyle name="Normal 41 3 4" xfId="18705" xr:uid="{00000000-0005-0000-0000-0000CB490000}"/>
    <cellStyle name="Normal 41 3 5" xfId="18706" xr:uid="{00000000-0005-0000-0000-0000CC490000}"/>
    <cellStyle name="Normal 41 3 6" xfId="18707" xr:uid="{00000000-0005-0000-0000-0000CD490000}"/>
    <cellStyle name="Normal 42" xfId="18708" xr:uid="{00000000-0005-0000-0000-0000CE490000}"/>
    <cellStyle name="Normal 42 2" xfId="18709" xr:uid="{00000000-0005-0000-0000-0000CF490000}"/>
    <cellStyle name="Normal 42 3" xfId="18710" xr:uid="{00000000-0005-0000-0000-0000D0490000}"/>
    <cellStyle name="Normal 42 3 2" xfId="18711" xr:uid="{00000000-0005-0000-0000-0000D1490000}"/>
    <cellStyle name="Normal 42 3 2 2" xfId="18712" xr:uid="{00000000-0005-0000-0000-0000D2490000}"/>
    <cellStyle name="Normal 42 3 2 2 2" xfId="18713" xr:uid="{00000000-0005-0000-0000-0000D3490000}"/>
    <cellStyle name="Normal 42 3 2 2 3" xfId="18714" xr:uid="{00000000-0005-0000-0000-0000D4490000}"/>
    <cellStyle name="Normal 42 3 2 2 4" xfId="18715" xr:uid="{00000000-0005-0000-0000-0000D5490000}"/>
    <cellStyle name="Normal 42 3 2 3" xfId="18716" xr:uid="{00000000-0005-0000-0000-0000D6490000}"/>
    <cellStyle name="Normal 42 3 2 4" xfId="18717" xr:uid="{00000000-0005-0000-0000-0000D7490000}"/>
    <cellStyle name="Normal 42 3 2 5" xfId="18718" xr:uid="{00000000-0005-0000-0000-0000D8490000}"/>
    <cellStyle name="Normal 42 3 3" xfId="18719" xr:uid="{00000000-0005-0000-0000-0000D9490000}"/>
    <cellStyle name="Normal 42 3 3 2" xfId="18720" xr:uid="{00000000-0005-0000-0000-0000DA490000}"/>
    <cellStyle name="Normal 42 3 3 3" xfId="18721" xr:uid="{00000000-0005-0000-0000-0000DB490000}"/>
    <cellStyle name="Normal 42 3 3 4" xfId="18722" xr:uid="{00000000-0005-0000-0000-0000DC490000}"/>
    <cellStyle name="Normal 42 3 4" xfId="18723" xr:uid="{00000000-0005-0000-0000-0000DD490000}"/>
    <cellStyle name="Normal 42 3 5" xfId="18724" xr:uid="{00000000-0005-0000-0000-0000DE490000}"/>
    <cellStyle name="Normal 42 3 6" xfId="18725" xr:uid="{00000000-0005-0000-0000-0000DF490000}"/>
    <cellStyle name="Normal 43" xfId="18726" xr:uid="{00000000-0005-0000-0000-0000E0490000}"/>
    <cellStyle name="Normal 43 2" xfId="18727" xr:uid="{00000000-0005-0000-0000-0000E1490000}"/>
    <cellStyle name="Normal 43 3" xfId="18728" xr:uid="{00000000-0005-0000-0000-0000E2490000}"/>
    <cellStyle name="Normal 43 3 2" xfId="18729" xr:uid="{00000000-0005-0000-0000-0000E3490000}"/>
    <cellStyle name="Normal 43 3 2 2" xfId="18730" xr:uid="{00000000-0005-0000-0000-0000E4490000}"/>
    <cellStyle name="Normal 43 3 2 2 2" xfId="18731" xr:uid="{00000000-0005-0000-0000-0000E5490000}"/>
    <cellStyle name="Normal 43 3 2 2 3" xfId="18732" xr:uid="{00000000-0005-0000-0000-0000E6490000}"/>
    <cellStyle name="Normal 43 3 2 2 4" xfId="18733" xr:uid="{00000000-0005-0000-0000-0000E7490000}"/>
    <cellStyle name="Normal 43 3 2 3" xfId="18734" xr:uid="{00000000-0005-0000-0000-0000E8490000}"/>
    <cellStyle name="Normal 43 3 2 4" xfId="18735" xr:uid="{00000000-0005-0000-0000-0000E9490000}"/>
    <cellStyle name="Normal 43 3 2 5" xfId="18736" xr:uid="{00000000-0005-0000-0000-0000EA490000}"/>
    <cellStyle name="Normal 43 3 3" xfId="18737" xr:uid="{00000000-0005-0000-0000-0000EB490000}"/>
    <cellStyle name="Normal 43 3 3 2" xfId="18738" xr:uid="{00000000-0005-0000-0000-0000EC490000}"/>
    <cellStyle name="Normal 43 3 3 3" xfId="18739" xr:uid="{00000000-0005-0000-0000-0000ED490000}"/>
    <cellStyle name="Normal 43 3 3 4" xfId="18740" xr:uid="{00000000-0005-0000-0000-0000EE490000}"/>
    <cellStyle name="Normal 43 3 4" xfId="18741" xr:uid="{00000000-0005-0000-0000-0000EF490000}"/>
    <cellStyle name="Normal 43 3 5" xfId="18742" xr:uid="{00000000-0005-0000-0000-0000F0490000}"/>
    <cellStyle name="Normal 43 3 6" xfId="18743" xr:uid="{00000000-0005-0000-0000-0000F1490000}"/>
    <cellStyle name="Normal 44" xfId="18744" xr:uid="{00000000-0005-0000-0000-0000F2490000}"/>
    <cellStyle name="Normal 44 2" xfId="18745" xr:uid="{00000000-0005-0000-0000-0000F3490000}"/>
    <cellStyle name="Normal 44 2 2" xfId="18746" xr:uid="{00000000-0005-0000-0000-0000F4490000}"/>
    <cellStyle name="Normal 44 2 2 2" xfId="18747" xr:uid="{00000000-0005-0000-0000-0000F5490000}"/>
    <cellStyle name="Normal 44 2 2 2 2" xfId="18748" xr:uid="{00000000-0005-0000-0000-0000F6490000}"/>
    <cellStyle name="Normal 44 2 2 2 2 2" xfId="18749" xr:uid="{00000000-0005-0000-0000-0000F7490000}"/>
    <cellStyle name="Normal 44 2 2 2 2 3" xfId="18750" xr:uid="{00000000-0005-0000-0000-0000F8490000}"/>
    <cellStyle name="Normal 44 2 2 2 2 4" xfId="18751" xr:uid="{00000000-0005-0000-0000-0000F9490000}"/>
    <cellStyle name="Normal 44 2 2 2 3" xfId="18752" xr:uid="{00000000-0005-0000-0000-0000FA490000}"/>
    <cellStyle name="Normal 44 2 2 2 4" xfId="18753" xr:uid="{00000000-0005-0000-0000-0000FB490000}"/>
    <cellStyle name="Normal 44 2 2 2 5" xfId="18754" xr:uid="{00000000-0005-0000-0000-0000FC490000}"/>
    <cellStyle name="Normal 44 2 2 3" xfId="18755" xr:uid="{00000000-0005-0000-0000-0000FD490000}"/>
    <cellStyle name="Normal 44 2 2 3 2" xfId="18756" xr:uid="{00000000-0005-0000-0000-0000FE490000}"/>
    <cellStyle name="Normal 44 2 2 3 3" xfId="18757" xr:uid="{00000000-0005-0000-0000-0000FF490000}"/>
    <cellStyle name="Normal 44 2 2 3 4" xfId="18758" xr:uid="{00000000-0005-0000-0000-0000004A0000}"/>
    <cellStyle name="Normal 44 2 2 4" xfId="18759" xr:uid="{00000000-0005-0000-0000-0000014A0000}"/>
    <cellStyle name="Normal 44 2 2 5" xfId="18760" xr:uid="{00000000-0005-0000-0000-0000024A0000}"/>
    <cellStyle name="Normal 44 2 2 6" xfId="18761" xr:uid="{00000000-0005-0000-0000-0000034A0000}"/>
    <cellStyle name="Normal 44 3" xfId="18762" xr:uid="{00000000-0005-0000-0000-0000044A0000}"/>
    <cellStyle name="Normal 44 3 2" xfId="18763" xr:uid="{00000000-0005-0000-0000-0000054A0000}"/>
    <cellStyle name="Normal 44 3 2 2" xfId="18764" xr:uid="{00000000-0005-0000-0000-0000064A0000}"/>
    <cellStyle name="Normal 44 3 2 2 2" xfId="18765" xr:uid="{00000000-0005-0000-0000-0000074A0000}"/>
    <cellStyle name="Normal 44 3 2 2 3" xfId="18766" xr:uid="{00000000-0005-0000-0000-0000084A0000}"/>
    <cellStyle name="Normal 44 3 2 2 4" xfId="18767" xr:uid="{00000000-0005-0000-0000-0000094A0000}"/>
    <cellStyle name="Normal 44 3 2 3" xfId="18768" xr:uid="{00000000-0005-0000-0000-00000A4A0000}"/>
    <cellStyle name="Normal 44 3 2 4" xfId="18769" xr:uid="{00000000-0005-0000-0000-00000B4A0000}"/>
    <cellStyle name="Normal 44 3 2 5" xfId="18770" xr:uid="{00000000-0005-0000-0000-00000C4A0000}"/>
    <cellStyle name="Normal 44 3 3" xfId="18771" xr:uid="{00000000-0005-0000-0000-00000D4A0000}"/>
    <cellStyle name="Normal 44 3 3 2" xfId="18772" xr:uid="{00000000-0005-0000-0000-00000E4A0000}"/>
    <cellStyle name="Normal 44 3 3 3" xfId="18773" xr:uid="{00000000-0005-0000-0000-00000F4A0000}"/>
    <cellStyle name="Normal 44 3 3 4" xfId="18774" xr:uid="{00000000-0005-0000-0000-0000104A0000}"/>
    <cellStyle name="Normal 44 3 4" xfId="18775" xr:uid="{00000000-0005-0000-0000-0000114A0000}"/>
    <cellStyle name="Normal 44 3 5" xfId="18776" xr:uid="{00000000-0005-0000-0000-0000124A0000}"/>
    <cellStyle name="Normal 44 3 6" xfId="18777" xr:uid="{00000000-0005-0000-0000-0000134A0000}"/>
    <cellStyle name="Normal 44 4" xfId="18778" xr:uid="{00000000-0005-0000-0000-0000144A0000}"/>
    <cellStyle name="Normal 44 4 2" xfId="18779" xr:uid="{00000000-0005-0000-0000-0000154A0000}"/>
    <cellStyle name="Normal 44 4 2 2" xfId="18780" xr:uid="{00000000-0005-0000-0000-0000164A0000}"/>
    <cellStyle name="Normal 44 4 2 2 2" xfId="18781" xr:uid="{00000000-0005-0000-0000-0000174A0000}"/>
    <cellStyle name="Normal 44 4 2 2 3" xfId="18782" xr:uid="{00000000-0005-0000-0000-0000184A0000}"/>
    <cellStyle name="Normal 44 4 2 2 4" xfId="18783" xr:uid="{00000000-0005-0000-0000-0000194A0000}"/>
    <cellStyle name="Normal 44 4 2 3" xfId="18784" xr:uid="{00000000-0005-0000-0000-00001A4A0000}"/>
    <cellStyle name="Normal 44 4 2 4" xfId="18785" xr:uid="{00000000-0005-0000-0000-00001B4A0000}"/>
    <cellStyle name="Normal 44 4 2 5" xfId="18786" xr:uid="{00000000-0005-0000-0000-00001C4A0000}"/>
    <cellStyle name="Normal 44 4 3" xfId="18787" xr:uid="{00000000-0005-0000-0000-00001D4A0000}"/>
    <cellStyle name="Normal 44 4 3 2" xfId="18788" xr:uid="{00000000-0005-0000-0000-00001E4A0000}"/>
    <cellStyle name="Normal 44 4 3 3" xfId="18789" xr:uid="{00000000-0005-0000-0000-00001F4A0000}"/>
    <cellStyle name="Normal 44 4 3 4" xfId="18790" xr:uid="{00000000-0005-0000-0000-0000204A0000}"/>
    <cellStyle name="Normal 44 4 4" xfId="18791" xr:uid="{00000000-0005-0000-0000-0000214A0000}"/>
    <cellStyle name="Normal 44 4 5" xfId="18792" xr:uid="{00000000-0005-0000-0000-0000224A0000}"/>
    <cellStyle name="Normal 44 4 6" xfId="18793" xr:uid="{00000000-0005-0000-0000-0000234A0000}"/>
    <cellStyle name="Normal 44 5" xfId="18794" xr:uid="{00000000-0005-0000-0000-0000244A0000}"/>
    <cellStyle name="Normal 44 5 2" xfId="18795" xr:uid="{00000000-0005-0000-0000-0000254A0000}"/>
    <cellStyle name="Normal 44 5 2 2" xfId="18796" xr:uid="{00000000-0005-0000-0000-0000264A0000}"/>
    <cellStyle name="Normal 44 5 2 2 2" xfId="18797" xr:uid="{00000000-0005-0000-0000-0000274A0000}"/>
    <cellStyle name="Normal 44 5 2 2 3" xfId="18798" xr:uid="{00000000-0005-0000-0000-0000284A0000}"/>
    <cellStyle name="Normal 44 5 2 2 4" xfId="18799" xr:uid="{00000000-0005-0000-0000-0000294A0000}"/>
    <cellStyle name="Normal 44 5 2 3" xfId="18800" xr:uid="{00000000-0005-0000-0000-00002A4A0000}"/>
    <cellStyle name="Normal 44 5 2 4" xfId="18801" xr:uid="{00000000-0005-0000-0000-00002B4A0000}"/>
    <cellStyle name="Normal 44 5 2 5" xfId="18802" xr:uid="{00000000-0005-0000-0000-00002C4A0000}"/>
    <cellStyle name="Normal 44 5 3" xfId="18803" xr:uid="{00000000-0005-0000-0000-00002D4A0000}"/>
    <cellStyle name="Normal 44 5 3 2" xfId="18804" xr:uid="{00000000-0005-0000-0000-00002E4A0000}"/>
    <cellStyle name="Normal 44 5 3 3" xfId="18805" xr:uid="{00000000-0005-0000-0000-00002F4A0000}"/>
    <cellStyle name="Normal 44 5 3 4" xfId="18806" xr:uid="{00000000-0005-0000-0000-0000304A0000}"/>
    <cellStyle name="Normal 44 5 4" xfId="18807" xr:uid="{00000000-0005-0000-0000-0000314A0000}"/>
    <cellStyle name="Normal 44 5 5" xfId="18808" xr:uid="{00000000-0005-0000-0000-0000324A0000}"/>
    <cellStyle name="Normal 44 5 6" xfId="18809" xr:uid="{00000000-0005-0000-0000-0000334A0000}"/>
    <cellStyle name="Normal 45" xfId="18810" xr:uid="{00000000-0005-0000-0000-0000344A0000}"/>
    <cellStyle name="Normal 45 2" xfId="18811" xr:uid="{00000000-0005-0000-0000-0000354A0000}"/>
    <cellStyle name="Normal 45 2 2" xfId="18812" xr:uid="{00000000-0005-0000-0000-0000364A0000}"/>
    <cellStyle name="Normal 45 2 2 2" xfId="18813" xr:uid="{00000000-0005-0000-0000-0000374A0000}"/>
    <cellStyle name="Normal 45 2 2 3" xfId="18814" xr:uid="{00000000-0005-0000-0000-0000384A0000}"/>
    <cellStyle name="Normal 45 2 2 4" xfId="18815" xr:uid="{00000000-0005-0000-0000-0000394A0000}"/>
    <cellStyle name="Normal 45 2 3" xfId="18816" xr:uid="{00000000-0005-0000-0000-00003A4A0000}"/>
    <cellStyle name="Normal 45 2 4" xfId="18817" xr:uid="{00000000-0005-0000-0000-00003B4A0000}"/>
    <cellStyle name="Normal 45 2 5" xfId="18818" xr:uid="{00000000-0005-0000-0000-00003C4A0000}"/>
    <cellStyle name="Normal 45 3" xfId="18819" xr:uid="{00000000-0005-0000-0000-00003D4A0000}"/>
    <cellStyle name="Normal 45 4" xfId="18820" xr:uid="{00000000-0005-0000-0000-00003E4A0000}"/>
    <cellStyle name="Normal 45 4 2" xfId="18821" xr:uid="{00000000-0005-0000-0000-00003F4A0000}"/>
    <cellStyle name="Normal 45 4 3" xfId="18822" xr:uid="{00000000-0005-0000-0000-0000404A0000}"/>
    <cellStyle name="Normal 45 4 4" xfId="18823" xr:uid="{00000000-0005-0000-0000-0000414A0000}"/>
    <cellStyle name="Normal 45 5" xfId="18824" xr:uid="{00000000-0005-0000-0000-0000424A0000}"/>
    <cellStyle name="Normal 45 6" xfId="18825" xr:uid="{00000000-0005-0000-0000-0000434A0000}"/>
    <cellStyle name="Normal 45 7" xfId="18826" xr:uid="{00000000-0005-0000-0000-0000444A0000}"/>
    <cellStyle name="Normal 46" xfId="18827" xr:uid="{00000000-0005-0000-0000-0000454A0000}"/>
    <cellStyle name="Normal 46 2" xfId="18828" xr:uid="{00000000-0005-0000-0000-0000464A0000}"/>
    <cellStyle name="Normal 46 2 2" xfId="18829" xr:uid="{00000000-0005-0000-0000-0000474A0000}"/>
    <cellStyle name="Normal 46 2 2 2" xfId="18830" xr:uid="{00000000-0005-0000-0000-0000484A0000}"/>
    <cellStyle name="Normal 46 2 2 3" xfId="18831" xr:uid="{00000000-0005-0000-0000-0000494A0000}"/>
    <cellStyle name="Normal 46 2 2 4" xfId="18832" xr:uid="{00000000-0005-0000-0000-00004A4A0000}"/>
    <cellStyle name="Normal 46 2 3" xfId="18833" xr:uid="{00000000-0005-0000-0000-00004B4A0000}"/>
    <cellStyle name="Normal 46 2 4" xfId="18834" xr:uid="{00000000-0005-0000-0000-00004C4A0000}"/>
    <cellStyle name="Normal 46 2 5" xfId="18835" xr:uid="{00000000-0005-0000-0000-00004D4A0000}"/>
    <cellStyle name="Normal 46 3" xfId="18836" xr:uid="{00000000-0005-0000-0000-00004E4A0000}"/>
    <cellStyle name="Normal 46 4" xfId="18837" xr:uid="{00000000-0005-0000-0000-00004F4A0000}"/>
    <cellStyle name="Normal 46 4 2" xfId="18838" xr:uid="{00000000-0005-0000-0000-0000504A0000}"/>
    <cellStyle name="Normal 46 4 3" xfId="18839" xr:uid="{00000000-0005-0000-0000-0000514A0000}"/>
    <cellStyle name="Normal 46 4 4" xfId="18840" xr:uid="{00000000-0005-0000-0000-0000524A0000}"/>
    <cellStyle name="Normal 46 5" xfId="18841" xr:uid="{00000000-0005-0000-0000-0000534A0000}"/>
    <cellStyle name="Normal 46 6" xfId="18842" xr:uid="{00000000-0005-0000-0000-0000544A0000}"/>
    <cellStyle name="Normal 46 7" xfId="18843" xr:uid="{00000000-0005-0000-0000-0000554A0000}"/>
    <cellStyle name="Normal 47" xfId="18844" xr:uid="{00000000-0005-0000-0000-0000564A0000}"/>
    <cellStyle name="Normal 47 2" xfId="18845" xr:uid="{00000000-0005-0000-0000-0000574A0000}"/>
    <cellStyle name="Normal 47 2 2" xfId="18846" xr:uid="{00000000-0005-0000-0000-0000584A0000}"/>
    <cellStyle name="Normal 47 2 2 2" xfId="18847" xr:uid="{00000000-0005-0000-0000-0000594A0000}"/>
    <cellStyle name="Normal 47 2 2 3" xfId="18848" xr:uid="{00000000-0005-0000-0000-00005A4A0000}"/>
    <cellStyle name="Normal 47 2 2 4" xfId="18849" xr:uid="{00000000-0005-0000-0000-00005B4A0000}"/>
    <cellStyle name="Normal 47 2 3" xfId="18850" xr:uid="{00000000-0005-0000-0000-00005C4A0000}"/>
    <cellStyle name="Normal 47 2 4" xfId="18851" xr:uid="{00000000-0005-0000-0000-00005D4A0000}"/>
    <cellStyle name="Normal 47 2 5" xfId="18852" xr:uid="{00000000-0005-0000-0000-00005E4A0000}"/>
    <cellStyle name="Normal 47 3" xfId="18853" xr:uid="{00000000-0005-0000-0000-00005F4A0000}"/>
    <cellStyle name="Normal 47 4" xfId="18854" xr:uid="{00000000-0005-0000-0000-0000604A0000}"/>
    <cellStyle name="Normal 47 4 2" xfId="18855" xr:uid="{00000000-0005-0000-0000-0000614A0000}"/>
    <cellStyle name="Normal 47 4 3" xfId="18856" xr:uid="{00000000-0005-0000-0000-0000624A0000}"/>
    <cellStyle name="Normal 47 4 4" xfId="18857" xr:uid="{00000000-0005-0000-0000-0000634A0000}"/>
    <cellStyle name="Normal 47 5" xfId="18858" xr:uid="{00000000-0005-0000-0000-0000644A0000}"/>
    <cellStyle name="Normal 47 6" xfId="18859" xr:uid="{00000000-0005-0000-0000-0000654A0000}"/>
    <cellStyle name="Normal 47 7" xfId="18860" xr:uid="{00000000-0005-0000-0000-0000664A0000}"/>
    <cellStyle name="Normal 48" xfId="18861" xr:uid="{00000000-0005-0000-0000-0000674A0000}"/>
    <cellStyle name="Normal 48 2" xfId="18862" xr:uid="{00000000-0005-0000-0000-0000684A0000}"/>
    <cellStyle name="Normal 48 2 2" xfId="18863" xr:uid="{00000000-0005-0000-0000-0000694A0000}"/>
    <cellStyle name="Normal 48 2 2 2" xfId="18864" xr:uid="{00000000-0005-0000-0000-00006A4A0000}"/>
    <cellStyle name="Normal 48 2 2 3" xfId="18865" xr:uid="{00000000-0005-0000-0000-00006B4A0000}"/>
    <cellStyle name="Normal 48 2 2 4" xfId="18866" xr:uid="{00000000-0005-0000-0000-00006C4A0000}"/>
    <cellStyle name="Normal 48 2 3" xfId="18867" xr:uid="{00000000-0005-0000-0000-00006D4A0000}"/>
    <cellStyle name="Normal 48 2 4" xfId="18868" xr:uid="{00000000-0005-0000-0000-00006E4A0000}"/>
    <cellStyle name="Normal 48 2 5" xfId="18869" xr:uid="{00000000-0005-0000-0000-00006F4A0000}"/>
    <cellStyle name="Normal 48 3" xfId="18870" xr:uid="{00000000-0005-0000-0000-0000704A0000}"/>
    <cellStyle name="Normal 48 4" xfId="18871" xr:uid="{00000000-0005-0000-0000-0000714A0000}"/>
    <cellStyle name="Normal 48 4 2" xfId="18872" xr:uid="{00000000-0005-0000-0000-0000724A0000}"/>
    <cellStyle name="Normal 48 4 3" xfId="18873" xr:uid="{00000000-0005-0000-0000-0000734A0000}"/>
    <cellStyle name="Normal 48 4 4" xfId="18874" xr:uid="{00000000-0005-0000-0000-0000744A0000}"/>
    <cellStyle name="Normal 48 5" xfId="18875" xr:uid="{00000000-0005-0000-0000-0000754A0000}"/>
    <cellStyle name="Normal 48 6" xfId="18876" xr:uid="{00000000-0005-0000-0000-0000764A0000}"/>
    <cellStyle name="Normal 48 7" xfId="18877" xr:uid="{00000000-0005-0000-0000-0000774A0000}"/>
    <cellStyle name="Normal 49" xfId="18878" xr:uid="{00000000-0005-0000-0000-0000784A0000}"/>
    <cellStyle name="Normal 49 2" xfId="18879" xr:uid="{00000000-0005-0000-0000-0000794A0000}"/>
    <cellStyle name="Normal 49 2 2" xfId="18880" xr:uid="{00000000-0005-0000-0000-00007A4A0000}"/>
    <cellStyle name="Normal 49 2 2 2" xfId="18881" xr:uid="{00000000-0005-0000-0000-00007B4A0000}"/>
    <cellStyle name="Normal 49 2 2 3" xfId="18882" xr:uid="{00000000-0005-0000-0000-00007C4A0000}"/>
    <cellStyle name="Normal 49 2 2 4" xfId="18883" xr:uid="{00000000-0005-0000-0000-00007D4A0000}"/>
    <cellStyle name="Normal 49 2 3" xfId="18884" xr:uid="{00000000-0005-0000-0000-00007E4A0000}"/>
    <cellStyle name="Normal 49 2 4" xfId="18885" xr:uid="{00000000-0005-0000-0000-00007F4A0000}"/>
    <cellStyle name="Normal 49 2 5" xfId="18886" xr:uid="{00000000-0005-0000-0000-0000804A0000}"/>
    <cellStyle name="Normal 49 3" xfId="18887" xr:uid="{00000000-0005-0000-0000-0000814A0000}"/>
    <cellStyle name="Normal 49 4" xfId="18888" xr:uid="{00000000-0005-0000-0000-0000824A0000}"/>
    <cellStyle name="Normal 49 4 2" xfId="18889" xr:uid="{00000000-0005-0000-0000-0000834A0000}"/>
    <cellStyle name="Normal 49 4 3" xfId="18890" xr:uid="{00000000-0005-0000-0000-0000844A0000}"/>
    <cellStyle name="Normal 49 4 4" xfId="18891" xr:uid="{00000000-0005-0000-0000-0000854A0000}"/>
    <cellStyle name="Normal 49 5" xfId="18892" xr:uid="{00000000-0005-0000-0000-0000864A0000}"/>
    <cellStyle name="Normal 49 6" xfId="18893" xr:uid="{00000000-0005-0000-0000-0000874A0000}"/>
    <cellStyle name="Normal 49 7" xfId="18894" xr:uid="{00000000-0005-0000-0000-0000884A0000}"/>
    <cellStyle name="Normal 5" xfId="18895" xr:uid="{00000000-0005-0000-0000-0000894A0000}"/>
    <cellStyle name="Normal 5 10" xfId="18896" xr:uid="{00000000-0005-0000-0000-00008A4A0000}"/>
    <cellStyle name="Normal 5 10 2" xfId="18897" xr:uid="{00000000-0005-0000-0000-00008B4A0000}"/>
    <cellStyle name="Normal 5 100" xfId="18898" xr:uid="{00000000-0005-0000-0000-00008C4A0000}"/>
    <cellStyle name="Normal 5 101" xfId="18899" xr:uid="{00000000-0005-0000-0000-00008D4A0000}"/>
    <cellStyle name="Normal 5 102" xfId="18900" xr:uid="{00000000-0005-0000-0000-00008E4A0000}"/>
    <cellStyle name="Normal 5 103" xfId="18901" xr:uid="{00000000-0005-0000-0000-00008F4A0000}"/>
    <cellStyle name="Normal 5 104" xfId="18902" xr:uid="{00000000-0005-0000-0000-0000904A0000}"/>
    <cellStyle name="Normal 5 105" xfId="18903" xr:uid="{00000000-0005-0000-0000-0000914A0000}"/>
    <cellStyle name="Normal 5 106" xfId="18904" xr:uid="{00000000-0005-0000-0000-0000924A0000}"/>
    <cellStyle name="Normal 5 107" xfId="18905" xr:uid="{00000000-0005-0000-0000-0000934A0000}"/>
    <cellStyle name="Normal 5 108" xfId="18906" xr:uid="{00000000-0005-0000-0000-0000944A0000}"/>
    <cellStyle name="Normal 5 109" xfId="18907" xr:uid="{00000000-0005-0000-0000-0000954A0000}"/>
    <cellStyle name="Normal 5 11" xfId="18908" xr:uid="{00000000-0005-0000-0000-0000964A0000}"/>
    <cellStyle name="Normal 5 11 2" xfId="18909" xr:uid="{00000000-0005-0000-0000-0000974A0000}"/>
    <cellStyle name="Normal 5 11 3" xfId="18910" xr:uid="{00000000-0005-0000-0000-0000984A0000}"/>
    <cellStyle name="Normal 5 11 3 2" xfId="18911" xr:uid="{00000000-0005-0000-0000-0000994A0000}"/>
    <cellStyle name="Normal 5 11 3 3" xfId="18912" xr:uid="{00000000-0005-0000-0000-00009A4A0000}"/>
    <cellStyle name="Normal 5 11 3 4" xfId="18913" xr:uid="{00000000-0005-0000-0000-00009B4A0000}"/>
    <cellStyle name="Normal 5 110" xfId="18914" xr:uid="{00000000-0005-0000-0000-00009C4A0000}"/>
    <cellStyle name="Normal 5 111" xfId="18915" xr:uid="{00000000-0005-0000-0000-00009D4A0000}"/>
    <cellStyle name="Normal 5 112" xfId="18916" xr:uid="{00000000-0005-0000-0000-00009E4A0000}"/>
    <cellStyle name="Normal 5 113" xfId="18917" xr:uid="{00000000-0005-0000-0000-00009F4A0000}"/>
    <cellStyle name="Normal 5 12" xfId="18918" xr:uid="{00000000-0005-0000-0000-0000A04A0000}"/>
    <cellStyle name="Normal 5 12 2" xfId="18919" xr:uid="{00000000-0005-0000-0000-0000A14A0000}"/>
    <cellStyle name="Normal 5 12 3" xfId="18920" xr:uid="{00000000-0005-0000-0000-0000A24A0000}"/>
    <cellStyle name="Normal 5 12 3 2" xfId="18921" xr:uid="{00000000-0005-0000-0000-0000A34A0000}"/>
    <cellStyle name="Normal 5 12 3 3" xfId="18922" xr:uid="{00000000-0005-0000-0000-0000A44A0000}"/>
    <cellStyle name="Normal 5 12 3 4" xfId="18923" xr:uid="{00000000-0005-0000-0000-0000A54A0000}"/>
    <cellStyle name="Normal 5 13" xfId="18924" xr:uid="{00000000-0005-0000-0000-0000A64A0000}"/>
    <cellStyle name="Normal 5 13 2" xfId="18925" xr:uid="{00000000-0005-0000-0000-0000A74A0000}"/>
    <cellStyle name="Normal 5 13 3" xfId="18926" xr:uid="{00000000-0005-0000-0000-0000A84A0000}"/>
    <cellStyle name="Normal 5 13 4" xfId="18927" xr:uid="{00000000-0005-0000-0000-0000A94A0000}"/>
    <cellStyle name="Normal 5 13 5" xfId="18928" xr:uid="{00000000-0005-0000-0000-0000AA4A0000}"/>
    <cellStyle name="Normal 5 14" xfId="18929" xr:uid="{00000000-0005-0000-0000-0000AB4A0000}"/>
    <cellStyle name="Normal 5 14 2" xfId="18930" xr:uid="{00000000-0005-0000-0000-0000AC4A0000}"/>
    <cellStyle name="Normal 5 15" xfId="18931" xr:uid="{00000000-0005-0000-0000-0000AD4A0000}"/>
    <cellStyle name="Normal 5 15 2" xfId="18932" xr:uid="{00000000-0005-0000-0000-0000AE4A0000}"/>
    <cellStyle name="Normal 5 16" xfId="18933" xr:uid="{00000000-0005-0000-0000-0000AF4A0000}"/>
    <cellStyle name="Normal 5 16 2" xfId="18934" xr:uid="{00000000-0005-0000-0000-0000B04A0000}"/>
    <cellStyle name="Normal 5 17" xfId="18935" xr:uid="{00000000-0005-0000-0000-0000B14A0000}"/>
    <cellStyle name="Normal 5 17 2" xfId="18936" xr:uid="{00000000-0005-0000-0000-0000B24A0000}"/>
    <cellStyle name="Normal 5 18" xfId="18937" xr:uid="{00000000-0005-0000-0000-0000B34A0000}"/>
    <cellStyle name="Normal 5 18 2" xfId="18938" xr:uid="{00000000-0005-0000-0000-0000B44A0000}"/>
    <cellStyle name="Normal 5 19" xfId="18939" xr:uid="{00000000-0005-0000-0000-0000B54A0000}"/>
    <cellStyle name="Normal 5 19 2" xfId="18940" xr:uid="{00000000-0005-0000-0000-0000B64A0000}"/>
    <cellStyle name="Normal 5 2" xfId="18941" xr:uid="{00000000-0005-0000-0000-0000B74A0000}"/>
    <cellStyle name="Normal 5 2 2" xfId="18942" xr:uid="{00000000-0005-0000-0000-0000B84A0000}"/>
    <cellStyle name="Normal 5 2 2 2" xfId="18943" xr:uid="{00000000-0005-0000-0000-0000B94A0000}"/>
    <cellStyle name="Normal 5 2 2 3" xfId="18944" xr:uid="{00000000-0005-0000-0000-0000BA4A0000}"/>
    <cellStyle name="Normal 5 2 3" xfId="18945" xr:uid="{00000000-0005-0000-0000-0000BB4A0000}"/>
    <cellStyle name="Normal 5 2 3 2" xfId="18946" xr:uid="{00000000-0005-0000-0000-0000BC4A0000}"/>
    <cellStyle name="Normal 5 2 4" xfId="18947" xr:uid="{00000000-0005-0000-0000-0000BD4A0000}"/>
    <cellStyle name="Normal 5 20" xfId="18948" xr:uid="{00000000-0005-0000-0000-0000BE4A0000}"/>
    <cellStyle name="Normal 5 20 2" xfId="18949" xr:uid="{00000000-0005-0000-0000-0000BF4A0000}"/>
    <cellStyle name="Normal 5 21" xfId="18950" xr:uid="{00000000-0005-0000-0000-0000C04A0000}"/>
    <cellStyle name="Normal 5 21 2" xfId="18951" xr:uid="{00000000-0005-0000-0000-0000C14A0000}"/>
    <cellStyle name="Normal 5 22" xfId="18952" xr:uid="{00000000-0005-0000-0000-0000C24A0000}"/>
    <cellStyle name="Normal 5 22 2" xfId="18953" xr:uid="{00000000-0005-0000-0000-0000C34A0000}"/>
    <cellStyle name="Normal 5 23" xfId="18954" xr:uid="{00000000-0005-0000-0000-0000C44A0000}"/>
    <cellStyle name="Normal 5 23 2" xfId="18955" xr:uid="{00000000-0005-0000-0000-0000C54A0000}"/>
    <cellStyle name="Normal 5 24" xfId="18956" xr:uid="{00000000-0005-0000-0000-0000C64A0000}"/>
    <cellStyle name="Normal 5 24 2" xfId="18957" xr:uid="{00000000-0005-0000-0000-0000C74A0000}"/>
    <cellStyle name="Normal 5 25" xfId="18958" xr:uid="{00000000-0005-0000-0000-0000C84A0000}"/>
    <cellStyle name="Normal 5 25 2" xfId="18959" xr:uid="{00000000-0005-0000-0000-0000C94A0000}"/>
    <cellStyle name="Normal 5 26" xfId="18960" xr:uid="{00000000-0005-0000-0000-0000CA4A0000}"/>
    <cellStyle name="Normal 5 26 2" xfId="18961" xr:uid="{00000000-0005-0000-0000-0000CB4A0000}"/>
    <cellStyle name="Normal 5 27" xfId="18962" xr:uid="{00000000-0005-0000-0000-0000CC4A0000}"/>
    <cellStyle name="Normal 5 27 2" xfId="18963" xr:uid="{00000000-0005-0000-0000-0000CD4A0000}"/>
    <cellStyle name="Normal 5 28" xfId="18964" xr:uid="{00000000-0005-0000-0000-0000CE4A0000}"/>
    <cellStyle name="Normal 5 28 2" xfId="18965" xr:uid="{00000000-0005-0000-0000-0000CF4A0000}"/>
    <cellStyle name="Normal 5 29" xfId="18966" xr:uid="{00000000-0005-0000-0000-0000D04A0000}"/>
    <cellStyle name="Normal 5 29 2" xfId="18967" xr:uid="{00000000-0005-0000-0000-0000D14A0000}"/>
    <cellStyle name="Normal 5 3" xfId="18968" xr:uid="{00000000-0005-0000-0000-0000D24A0000}"/>
    <cellStyle name="Normal 5 3 2" xfId="18969" xr:uid="{00000000-0005-0000-0000-0000D34A0000}"/>
    <cellStyle name="Normal 5 3 2 2" xfId="18970" xr:uid="{00000000-0005-0000-0000-0000D44A0000}"/>
    <cellStyle name="Normal 5 3 2 2 2" xfId="18971" xr:uid="{00000000-0005-0000-0000-0000D54A0000}"/>
    <cellStyle name="Normal 5 3 2 2 3" xfId="18972" xr:uid="{00000000-0005-0000-0000-0000D64A0000}"/>
    <cellStyle name="Normal 5 3 2 2 3 2" xfId="18973" xr:uid="{00000000-0005-0000-0000-0000D74A0000}"/>
    <cellStyle name="Normal 5 3 2 2 3 3" xfId="18974" xr:uid="{00000000-0005-0000-0000-0000D84A0000}"/>
    <cellStyle name="Normal 5 3 2 2 3 4" xfId="18975" xr:uid="{00000000-0005-0000-0000-0000D94A0000}"/>
    <cellStyle name="Normal 5 3 2 2 4" xfId="18976" xr:uid="{00000000-0005-0000-0000-0000DA4A0000}"/>
    <cellStyle name="Normal 5 3 2 2 5" xfId="18977" xr:uid="{00000000-0005-0000-0000-0000DB4A0000}"/>
    <cellStyle name="Normal 5 3 2 2 6" xfId="18978" xr:uid="{00000000-0005-0000-0000-0000DC4A0000}"/>
    <cellStyle name="Normal 5 3 2 3" xfId="18979" xr:uid="{00000000-0005-0000-0000-0000DD4A0000}"/>
    <cellStyle name="Normal 5 3 2 4" xfId="18980" xr:uid="{00000000-0005-0000-0000-0000DE4A0000}"/>
    <cellStyle name="Normal 5 3 2 4 2" xfId="18981" xr:uid="{00000000-0005-0000-0000-0000DF4A0000}"/>
    <cellStyle name="Normal 5 3 2 4 3" xfId="18982" xr:uid="{00000000-0005-0000-0000-0000E04A0000}"/>
    <cellStyle name="Normal 5 3 2 4 4" xfId="18983" xr:uid="{00000000-0005-0000-0000-0000E14A0000}"/>
    <cellStyle name="Normal 5 3 2 5" xfId="18984" xr:uid="{00000000-0005-0000-0000-0000E24A0000}"/>
    <cellStyle name="Normal 5 3 2 6" xfId="18985" xr:uid="{00000000-0005-0000-0000-0000E34A0000}"/>
    <cellStyle name="Normal 5 3 2 7" xfId="18986" xr:uid="{00000000-0005-0000-0000-0000E44A0000}"/>
    <cellStyle name="Normal 5 3 3" xfId="18987" xr:uid="{00000000-0005-0000-0000-0000E54A0000}"/>
    <cellStyle name="Normal 5 3 3 2" xfId="18988" xr:uid="{00000000-0005-0000-0000-0000E64A0000}"/>
    <cellStyle name="Normal 5 3 3 2 2" xfId="18989" xr:uid="{00000000-0005-0000-0000-0000E74A0000}"/>
    <cellStyle name="Normal 5 3 3 2 2 2" xfId="18990" xr:uid="{00000000-0005-0000-0000-0000E84A0000}"/>
    <cellStyle name="Normal 5 3 3 2 2 3" xfId="18991" xr:uid="{00000000-0005-0000-0000-0000E94A0000}"/>
    <cellStyle name="Normal 5 3 3 2 2 4" xfId="18992" xr:uid="{00000000-0005-0000-0000-0000EA4A0000}"/>
    <cellStyle name="Normal 5 3 3 2 3" xfId="18993" xr:uid="{00000000-0005-0000-0000-0000EB4A0000}"/>
    <cellStyle name="Normal 5 3 3 2 4" xfId="18994" xr:uid="{00000000-0005-0000-0000-0000EC4A0000}"/>
    <cellStyle name="Normal 5 3 3 2 5" xfId="18995" xr:uid="{00000000-0005-0000-0000-0000ED4A0000}"/>
    <cellStyle name="Normal 5 3 3 3" xfId="18996" xr:uid="{00000000-0005-0000-0000-0000EE4A0000}"/>
    <cellStyle name="Normal 5 3 3 4" xfId="18997" xr:uid="{00000000-0005-0000-0000-0000EF4A0000}"/>
    <cellStyle name="Normal 5 3 3 4 2" xfId="18998" xr:uid="{00000000-0005-0000-0000-0000F04A0000}"/>
    <cellStyle name="Normal 5 3 3 4 3" xfId="18999" xr:uid="{00000000-0005-0000-0000-0000F14A0000}"/>
    <cellStyle name="Normal 5 3 3 4 4" xfId="19000" xr:uid="{00000000-0005-0000-0000-0000F24A0000}"/>
    <cellStyle name="Normal 5 3 3 5" xfId="19001" xr:uid="{00000000-0005-0000-0000-0000F34A0000}"/>
    <cellStyle name="Normal 5 3 3 6" xfId="19002" xr:uid="{00000000-0005-0000-0000-0000F44A0000}"/>
    <cellStyle name="Normal 5 3 3 7" xfId="19003" xr:uid="{00000000-0005-0000-0000-0000F54A0000}"/>
    <cellStyle name="Normal 5 3 4" xfId="19004" xr:uid="{00000000-0005-0000-0000-0000F64A0000}"/>
    <cellStyle name="Normal 5 30" xfId="19005" xr:uid="{00000000-0005-0000-0000-0000F74A0000}"/>
    <cellStyle name="Normal 5 30 2" xfId="19006" xr:uid="{00000000-0005-0000-0000-0000F84A0000}"/>
    <cellStyle name="Normal 5 31" xfId="19007" xr:uid="{00000000-0005-0000-0000-0000F94A0000}"/>
    <cellStyle name="Normal 5 31 2" xfId="19008" xr:uid="{00000000-0005-0000-0000-0000FA4A0000}"/>
    <cellStyle name="Normal 5 32" xfId="19009" xr:uid="{00000000-0005-0000-0000-0000FB4A0000}"/>
    <cellStyle name="Normal 5 32 2" xfId="19010" xr:uid="{00000000-0005-0000-0000-0000FC4A0000}"/>
    <cellStyle name="Normal 5 33" xfId="19011" xr:uid="{00000000-0005-0000-0000-0000FD4A0000}"/>
    <cellStyle name="Normal 5 33 2" xfId="19012" xr:uid="{00000000-0005-0000-0000-0000FE4A0000}"/>
    <cellStyle name="Normal 5 34" xfId="19013" xr:uid="{00000000-0005-0000-0000-0000FF4A0000}"/>
    <cellStyle name="Normal 5 34 2" xfId="19014" xr:uid="{00000000-0005-0000-0000-0000004B0000}"/>
    <cellStyle name="Normal 5 35" xfId="19015" xr:uid="{00000000-0005-0000-0000-0000014B0000}"/>
    <cellStyle name="Normal 5 35 2" xfId="19016" xr:uid="{00000000-0005-0000-0000-0000024B0000}"/>
    <cellStyle name="Normal 5 36" xfId="19017" xr:uid="{00000000-0005-0000-0000-0000034B0000}"/>
    <cellStyle name="Normal 5 36 2" xfId="19018" xr:uid="{00000000-0005-0000-0000-0000044B0000}"/>
    <cellStyle name="Normal 5 37" xfId="19019" xr:uid="{00000000-0005-0000-0000-0000054B0000}"/>
    <cellStyle name="Normal 5 37 2" xfId="19020" xr:uid="{00000000-0005-0000-0000-0000064B0000}"/>
    <cellStyle name="Normal 5 38" xfId="19021" xr:uid="{00000000-0005-0000-0000-0000074B0000}"/>
    <cellStyle name="Normal 5 38 2" xfId="19022" xr:uid="{00000000-0005-0000-0000-0000084B0000}"/>
    <cellStyle name="Normal 5 39" xfId="19023" xr:uid="{00000000-0005-0000-0000-0000094B0000}"/>
    <cellStyle name="Normal 5 39 2" xfId="19024" xr:uid="{00000000-0005-0000-0000-00000A4B0000}"/>
    <cellStyle name="Normal 5 4" xfId="19025" xr:uid="{00000000-0005-0000-0000-00000B4B0000}"/>
    <cellStyle name="Normal 5 4 2" xfId="19026" xr:uid="{00000000-0005-0000-0000-00000C4B0000}"/>
    <cellStyle name="Normal 5 4 2 2" xfId="19027" xr:uid="{00000000-0005-0000-0000-00000D4B0000}"/>
    <cellStyle name="Normal 5 4 2 2 2" xfId="19028" xr:uid="{00000000-0005-0000-0000-00000E4B0000}"/>
    <cellStyle name="Normal 5 4 2 2 2 2" xfId="19029" xr:uid="{00000000-0005-0000-0000-00000F4B0000}"/>
    <cellStyle name="Normal 5 4 2 2 2 3" xfId="19030" xr:uid="{00000000-0005-0000-0000-0000104B0000}"/>
    <cellStyle name="Normal 5 4 2 2 2 4" xfId="19031" xr:uid="{00000000-0005-0000-0000-0000114B0000}"/>
    <cellStyle name="Normal 5 4 2 2 3" xfId="19032" xr:uid="{00000000-0005-0000-0000-0000124B0000}"/>
    <cellStyle name="Normal 5 4 2 2 4" xfId="19033" xr:uid="{00000000-0005-0000-0000-0000134B0000}"/>
    <cellStyle name="Normal 5 4 2 2 5" xfId="19034" xr:uid="{00000000-0005-0000-0000-0000144B0000}"/>
    <cellStyle name="Normal 5 4 2 3" xfId="19035" xr:uid="{00000000-0005-0000-0000-0000154B0000}"/>
    <cellStyle name="Normal 5 4 2 4" xfId="19036" xr:uid="{00000000-0005-0000-0000-0000164B0000}"/>
    <cellStyle name="Normal 5 4 2 4 2" xfId="19037" xr:uid="{00000000-0005-0000-0000-0000174B0000}"/>
    <cellStyle name="Normal 5 4 2 4 3" xfId="19038" xr:uid="{00000000-0005-0000-0000-0000184B0000}"/>
    <cellStyle name="Normal 5 4 2 4 4" xfId="19039" xr:uid="{00000000-0005-0000-0000-0000194B0000}"/>
    <cellStyle name="Normal 5 4 2 5" xfId="19040" xr:uid="{00000000-0005-0000-0000-00001A4B0000}"/>
    <cellStyle name="Normal 5 4 2 6" xfId="19041" xr:uid="{00000000-0005-0000-0000-00001B4B0000}"/>
    <cellStyle name="Normal 5 4 2 7" xfId="19042" xr:uid="{00000000-0005-0000-0000-00001C4B0000}"/>
    <cellStyle name="Normal 5 4 3" xfId="19043" xr:uid="{00000000-0005-0000-0000-00001D4B0000}"/>
    <cellStyle name="Normal 5 4 3 2" xfId="19044" xr:uid="{00000000-0005-0000-0000-00001E4B0000}"/>
    <cellStyle name="Normal 5 4 3 3" xfId="19045" xr:uid="{00000000-0005-0000-0000-00001F4B0000}"/>
    <cellStyle name="Normal 5 4 3 3 2" xfId="19046" xr:uid="{00000000-0005-0000-0000-0000204B0000}"/>
    <cellStyle name="Normal 5 4 3 3 3" xfId="19047" xr:uid="{00000000-0005-0000-0000-0000214B0000}"/>
    <cellStyle name="Normal 5 4 3 3 4" xfId="19048" xr:uid="{00000000-0005-0000-0000-0000224B0000}"/>
    <cellStyle name="Normal 5 4 3 4" xfId="19049" xr:uid="{00000000-0005-0000-0000-0000234B0000}"/>
    <cellStyle name="Normal 5 4 3 5" xfId="19050" xr:uid="{00000000-0005-0000-0000-0000244B0000}"/>
    <cellStyle name="Normal 5 4 3 6" xfId="19051" xr:uid="{00000000-0005-0000-0000-0000254B0000}"/>
    <cellStyle name="Normal 5 4 4" xfId="19052" xr:uid="{00000000-0005-0000-0000-0000264B0000}"/>
    <cellStyle name="Normal 5 4 5" xfId="19053" xr:uid="{00000000-0005-0000-0000-0000274B0000}"/>
    <cellStyle name="Normal 5 4 5 2" xfId="19054" xr:uid="{00000000-0005-0000-0000-0000284B0000}"/>
    <cellStyle name="Normal 5 4 5 3" xfId="19055" xr:uid="{00000000-0005-0000-0000-0000294B0000}"/>
    <cellStyle name="Normal 5 4 5 4" xfId="19056" xr:uid="{00000000-0005-0000-0000-00002A4B0000}"/>
    <cellStyle name="Normal 5 4 6" xfId="19057" xr:uid="{00000000-0005-0000-0000-00002B4B0000}"/>
    <cellStyle name="Normal 5 4 7" xfId="19058" xr:uid="{00000000-0005-0000-0000-00002C4B0000}"/>
    <cellStyle name="Normal 5 4 8" xfId="19059" xr:uid="{00000000-0005-0000-0000-00002D4B0000}"/>
    <cellStyle name="Normal 5 40" xfId="19060" xr:uid="{00000000-0005-0000-0000-00002E4B0000}"/>
    <cellStyle name="Normal 5 40 2" xfId="19061" xr:uid="{00000000-0005-0000-0000-00002F4B0000}"/>
    <cellStyle name="Normal 5 41" xfId="19062" xr:uid="{00000000-0005-0000-0000-0000304B0000}"/>
    <cellStyle name="Normal 5 41 2" xfId="19063" xr:uid="{00000000-0005-0000-0000-0000314B0000}"/>
    <cellStyle name="Normal 5 42" xfId="19064" xr:uid="{00000000-0005-0000-0000-0000324B0000}"/>
    <cellStyle name="Normal 5 42 2" xfId="19065" xr:uid="{00000000-0005-0000-0000-0000334B0000}"/>
    <cellStyle name="Normal 5 43" xfId="19066" xr:uid="{00000000-0005-0000-0000-0000344B0000}"/>
    <cellStyle name="Normal 5 43 2" xfId="19067" xr:uid="{00000000-0005-0000-0000-0000354B0000}"/>
    <cellStyle name="Normal 5 44" xfId="19068" xr:uid="{00000000-0005-0000-0000-0000364B0000}"/>
    <cellStyle name="Normal 5 44 2" xfId="19069" xr:uid="{00000000-0005-0000-0000-0000374B0000}"/>
    <cellStyle name="Normal 5 45" xfId="19070" xr:uid="{00000000-0005-0000-0000-0000384B0000}"/>
    <cellStyle name="Normal 5 45 2" xfId="19071" xr:uid="{00000000-0005-0000-0000-0000394B0000}"/>
    <cellStyle name="Normal 5 46" xfId="19072" xr:uid="{00000000-0005-0000-0000-00003A4B0000}"/>
    <cellStyle name="Normal 5 46 2" xfId="19073" xr:uid="{00000000-0005-0000-0000-00003B4B0000}"/>
    <cellStyle name="Normal 5 47" xfId="19074" xr:uid="{00000000-0005-0000-0000-00003C4B0000}"/>
    <cellStyle name="Normal 5 48" xfId="19075" xr:uid="{00000000-0005-0000-0000-00003D4B0000}"/>
    <cellStyle name="Normal 5 49" xfId="19076" xr:uid="{00000000-0005-0000-0000-00003E4B0000}"/>
    <cellStyle name="Normal 5 5" xfId="19077" xr:uid="{00000000-0005-0000-0000-00003F4B0000}"/>
    <cellStyle name="Normal 5 5 10" xfId="19078" xr:uid="{00000000-0005-0000-0000-0000404B0000}"/>
    <cellStyle name="Normal 5 5 11" xfId="19079" xr:uid="{00000000-0005-0000-0000-0000414B0000}"/>
    <cellStyle name="Normal 5 5 12" xfId="19080" xr:uid="{00000000-0005-0000-0000-0000424B0000}"/>
    <cellStyle name="Normal 5 5 13" xfId="19081" xr:uid="{00000000-0005-0000-0000-0000434B0000}"/>
    <cellStyle name="Normal 5 5 14" xfId="19082" xr:uid="{00000000-0005-0000-0000-0000444B0000}"/>
    <cellStyle name="Normal 5 5 15" xfId="19083" xr:uid="{00000000-0005-0000-0000-0000454B0000}"/>
    <cellStyle name="Normal 5 5 16" xfId="19084" xr:uid="{00000000-0005-0000-0000-0000464B0000}"/>
    <cellStyle name="Normal 5 5 17" xfId="19085" xr:uid="{00000000-0005-0000-0000-0000474B0000}"/>
    <cellStyle name="Normal 5 5 18" xfId="19086" xr:uid="{00000000-0005-0000-0000-0000484B0000}"/>
    <cellStyle name="Normal 5 5 19" xfId="19087" xr:uid="{00000000-0005-0000-0000-0000494B0000}"/>
    <cellStyle name="Normal 5 5 2" xfId="19088" xr:uid="{00000000-0005-0000-0000-00004A4B0000}"/>
    <cellStyle name="Normal 5 5 20" xfId="19089" xr:uid="{00000000-0005-0000-0000-00004B4B0000}"/>
    <cellStyle name="Normal 5 5 21" xfId="19090" xr:uid="{00000000-0005-0000-0000-00004C4B0000}"/>
    <cellStyle name="Normal 5 5 22" xfId="19091" xr:uid="{00000000-0005-0000-0000-00004D4B0000}"/>
    <cellStyle name="Normal 5 5 23" xfId="19092" xr:uid="{00000000-0005-0000-0000-00004E4B0000}"/>
    <cellStyle name="Normal 5 5 24" xfId="19093" xr:uid="{00000000-0005-0000-0000-00004F4B0000}"/>
    <cellStyle name="Normal 5 5 25" xfId="19094" xr:uid="{00000000-0005-0000-0000-0000504B0000}"/>
    <cellStyle name="Normal 5 5 26" xfId="19095" xr:uid="{00000000-0005-0000-0000-0000514B0000}"/>
    <cellStyle name="Normal 5 5 27" xfId="19096" xr:uid="{00000000-0005-0000-0000-0000524B0000}"/>
    <cellStyle name="Normal 5 5 28" xfId="19097" xr:uid="{00000000-0005-0000-0000-0000534B0000}"/>
    <cellStyle name="Normal 5 5 29" xfId="19098" xr:uid="{00000000-0005-0000-0000-0000544B0000}"/>
    <cellStyle name="Normal 5 5 3" xfId="19099" xr:uid="{00000000-0005-0000-0000-0000554B0000}"/>
    <cellStyle name="Normal 5 5 30" xfId="19100" xr:uid="{00000000-0005-0000-0000-0000564B0000}"/>
    <cellStyle name="Normal 5 5 31" xfId="19101" xr:uid="{00000000-0005-0000-0000-0000574B0000}"/>
    <cellStyle name="Normal 5 5 32" xfId="19102" xr:uid="{00000000-0005-0000-0000-0000584B0000}"/>
    <cellStyle name="Normal 5 5 33" xfId="19103" xr:uid="{00000000-0005-0000-0000-0000594B0000}"/>
    <cellStyle name="Normal 5 5 34" xfId="19104" xr:uid="{00000000-0005-0000-0000-00005A4B0000}"/>
    <cellStyle name="Normal 5 5 35" xfId="19105" xr:uid="{00000000-0005-0000-0000-00005B4B0000}"/>
    <cellStyle name="Normal 5 5 36" xfId="19106" xr:uid="{00000000-0005-0000-0000-00005C4B0000}"/>
    <cellStyle name="Normal 5 5 37" xfId="19107" xr:uid="{00000000-0005-0000-0000-00005D4B0000}"/>
    <cellStyle name="Normal 5 5 38" xfId="19108" xr:uid="{00000000-0005-0000-0000-00005E4B0000}"/>
    <cellStyle name="Normal 5 5 39" xfId="19109" xr:uid="{00000000-0005-0000-0000-00005F4B0000}"/>
    <cellStyle name="Normal 5 5 4" xfId="19110" xr:uid="{00000000-0005-0000-0000-0000604B0000}"/>
    <cellStyle name="Normal 5 5 40" xfId="19111" xr:uid="{00000000-0005-0000-0000-0000614B0000}"/>
    <cellStyle name="Normal 5 5 41" xfId="19112" xr:uid="{00000000-0005-0000-0000-0000624B0000}"/>
    <cellStyle name="Normal 5 5 42" xfId="19113" xr:uid="{00000000-0005-0000-0000-0000634B0000}"/>
    <cellStyle name="Normal 5 5 43" xfId="19114" xr:uid="{00000000-0005-0000-0000-0000644B0000}"/>
    <cellStyle name="Normal 5 5 44" xfId="19115" xr:uid="{00000000-0005-0000-0000-0000654B0000}"/>
    <cellStyle name="Normal 5 5 45" xfId="19116" xr:uid="{00000000-0005-0000-0000-0000664B0000}"/>
    <cellStyle name="Normal 5 5 46" xfId="19117" xr:uid="{00000000-0005-0000-0000-0000674B0000}"/>
    <cellStyle name="Normal 5 5 47" xfId="19118" xr:uid="{00000000-0005-0000-0000-0000684B0000}"/>
    <cellStyle name="Normal 5 5 48" xfId="19119" xr:uid="{00000000-0005-0000-0000-0000694B0000}"/>
    <cellStyle name="Normal 5 5 49" xfId="19120" xr:uid="{00000000-0005-0000-0000-00006A4B0000}"/>
    <cellStyle name="Normal 5 5 5" xfId="19121" xr:uid="{00000000-0005-0000-0000-00006B4B0000}"/>
    <cellStyle name="Normal 5 5 50" xfId="19122" xr:uid="{00000000-0005-0000-0000-00006C4B0000}"/>
    <cellStyle name="Normal 5 5 51" xfId="19123" xr:uid="{00000000-0005-0000-0000-00006D4B0000}"/>
    <cellStyle name="Normal 5 5 52" xfId="19124" xr:uid="{00000000-0005-0000-0000-00006E4B0000}"/>
    <cellStyle name="Normal 5 5 53" xfId="19125" xr:uid="{00000000-0005-0000-0000-00006F4B0000}"/>
    <cellStyle name="Normal 5 5 54" xfId="19126" xr:uid="{00000000-0005-0000-0000-0000704B0000}"/>
    <cellStyle name="Normal 5 5 55" xfId="19127" xr:uid="{00000000-0005-0000-0000-0000714B0000}"/>
    <cellStyle name="Normal 5 5 56" xfId="19128" xr:uid="{00000000-0005-0000-0000-0000724B0000}"/>
    <cellStyle name="Normal 5 5 57" xfId="19129" xr:uid="{00000000-0005-0000-0000-0000734B0000}"/>
    <cellStyle name="Normal 5 5 58" xfId="19130" xr:uid="{00000000-0005-0000-0000-0000744B0000}"/>
    <cellStyle name="Normal 5 5 59" xfId="19131" xr:uid="{00000000-0005-0000-0000-0000754B0000}"/>
    <cellStyle name="Normal 5 5 6" xfId="19132" xr:uid="{00000000-0005-0000-0000-0000764B0000}"/>
    <cellStyle name="Normal 5 5 60" xfId="19133" xr:uid="{00000000-0005-0000-0000-0000774B0000}"/>
    <cellStyle name="Normal 5 5 61" xfId="19134" xr:uid="{00000000-0005-0000-0000-0000784B0000}"/>
    <cellStyle name="Normal 5 5 62" xfId="19135" xr:uid="{00000000-0005-0000-0000-0000794B0000}"/>
    <cellStyle name="Normal 5 5 63" xfId="19136" xr:uid="{00000000-0005-0000-0000-00007A4B0000}"/>
    <cellStyle name="Normal 5 5 64" xfId="19137" xr:uid="{00000000-0005-0000-0000-00007B4B0000}"/>
    <cellStyle name="Normal 5 5 65" xfId="19138" xr:uid="{00000000-0005-0000-0000-00007C4B0000}"/>
    <cellStyle name="Normal 5 5 66" xfId="19139" xr:uid="{00000000-0005-0000-0000-00007D4B0000}"/>
    <cellStyle name="Normal 5 5 67" xfId="19140" xr:uid="{00000000-0005-0000-0000-00007E4B0000}"/>
    <cellStyle name="Normal 5 5 68" xfId="19141" xr:uid="{00000000-0005-0000-0000-00007F4B0000}"/>
    <cellStyle name="Normal 5 5 69" xfId="19142" xr:uid="{00000000-0005-0000-0000-0000804B0000}"/>
    <cellStyle name="Normal 5 5 7" xfId="19143" xr:uid="{00000000-0005-0000-0000-0000814B0000}"/>
    <cellStyle name="Normal 5 5 70" xfId="19144" xr:uid="{00000000-0005-0000-0000-0000824B0000}"/>
    <cellStyle name="Normal 5 5 71" xfId="19145" xr:uid="{00000000-0005-0000-0000-0000834B0000}"/>
    <cellStyle name="Normal 5 5 72" xfId="19146" xr:uid="{00000000-0005-0000-0000-0000844B0000}"/>
    <cellStyle name="Normal 5 5 73" xfId="19147" xr:uid="{00000000-0005-0000-0000-0000854B0000}"/>
    <cellStyle name="Normal 5 5 74" xfId="19148" xr:uid="{00000000-0005-0000-0000-0000864B0000}"/>
    <cellStyle name="Normal 5 5 75" xfId="19149" xr:uid="{00000000-0005-0000-0000-0000874B0000}"/>
    <cellStyle name="Normal 5 5 76" xfId="19150" xr:uid="{00000000-0005-0000-0000-0000884B0000}"/>
    <cellStyle name="Normal 5 5 77" xfId="19151" xr:uid="{00000000-0005-0000-0000-0000894B0000}"/>
    <cellStyle name="Normal 5 5 78" xfId="19152" xr:uid="{00000000-0005-0000-0000-00008A4B0000}"/>
    <cellStyle name="Normal 5 5 79" xfId="19153" xr:uid="{00000000-0005-0000-0000-00008B4B0000}"/>
    <cellStyle name="Normal 5 5 8" xfId="19154" xr:uid="{00000000-0005-0000-0000-00008C4B0000}"/>
    <cellStyle name="Normal 5 5 80" xfId="19155" xr:uid="{00000000-0005-0000-0000-00008D4B0000}"/>
    <cellStyle name="Normal 5 5 81" xfId="19156" xr:uid="{00000000-0005-0000-0000-00008E4B0000}"/>
    <cellStyle name="Normal 5 5 82" xfId="19157" xr:uid="{00000000-0005-0000-0000-00008F4B0000}"/>
    <cellStyle name="Normal 5 5 83" xfId="19158" xr:uid="{00000000-0005-0000-0000-0000904B0000}"/>
    <cellStyle name="Normal 5 5 84" xfId="19159" xr:uid="{00000000-0005-0000-0000-0000914B0000}"/>
    <cellStyle name="Normal 5 5 85" xfId="19160" xr:uid="{00000000-0005-0000-0000-0000924B0000}"/>
    <cellStyle name="Normal 5 5 86" xfId="19161" xr:uid="{00000000-0005-0000-0000-0000934B0000}"/>
    <cellStyle name="Normal 5 5 87" xfId="19162" xr:uid="{00000000-0005-0000-0000-0000944B0000}"/>
    <cellStyle name="Normal 5 5 88" xfId="19163" xr:uid="{00000000-0005-0000-0000-0000954B0000}"/>
    <cellStyle name="Normal 5 5 89" xfId="19164" xr:uid="{00000000-0005-0000-0000-0000964B0000}"/>
    <cellStyle name="Normal 5 5 9" xfId="19165" xr:uid="{00000000-0005-0000-0000-0000974B0000}"/>
    <cellStyle name="Normal 5 5 90" xfId="19166" xr:uid="{00000000-0005-0000-0000-0000984B0000}"/>
    <cellStyle name="Normal 5 5 91" xfId="19167" xr:uid="{00000000-0005-0000-0000-0000994B0000}"/>
    <cellStyle name="Normal 5 5 92" xfId="19168" xr:uid="{00000000-0005-0000-0000-00009A4B0000}"/>
    <cellStyle name="Normal 5 5 93" xfId="19169" xr:uid="{00000000-0005-0000-0000-00009B4B0000}"/>
    <cellStyle name="Normal 5 50" xfId="19170" xr:uid="{00000000-0005-0000-0000-00009C4B0000}"/>
    <cellStyle name="Normal 5 51" xfId="19171" xr:uid="{00000000-0005-0000-0000-00009D4B0000}"/>
    <cellStyle name="Normal 5 52" xfId="19172" xr:uid="{00000000-0005-0000-0000-00009E4B0000}"/>
    <cellStyle name="Normal 5 53" xfId="19173" xr:uid="{00000000-0005-0000-0000-00009F4B0000}"/>
    <cellStyle name="Normal 5 54" xfId="19174" xr:uid="{00000000-0005-0000-0000-0000A04B0000}"/>
    <cellStyle name="Normal 5 55" xfId="19175" xr:uid="{00000000-0005-0000-0000-0000A14B0000}"/>
    <cellStyle name="Normal 5 56" xfId="19176" xr:uid="{00000000-0005-0000-0000-0000A24B0000}"/>
    <cellStyle name="Normal 5 57" xfId="19177" xr:uid="{00000000-0005-0000-0000-0000A34B0000}"/>
    <cellStyle name="Normal 5 58" xfId="19178" xr:uid="{00000000-0005-0000-0000-0000A44B0000}"/>
    <cellStyle name="Normal 5 59" xfId="19179" xr:uid="{00000000-0005-0000-0000-0000A54B0000}"/>
    <cellStyle name="Normal 5 6" xfId="19180" xr:uid="{00000000-0005-0000-0000-0000A64B0000}"/>
    <cellStyle name="Normal 5 6 2" xfId="19181" xr:uid="{00000000-0005-0000-0000-0000A74B0000}"/>
    <cellStyle name="Normal 5 60" xfId="19182" xr:uid="{00000000-0005-0000-0000-0000A84B0000}"/>
    <cellStyle name="Normal 5 61" xfId="19183" xr:uid="{00000000-0005-0000-0000-0000A94B0000}"/>
    <cellStyle name="Normal 5 62" xfId="19184" xr:uid="{00000000-0005-0000-0000-0000AA4B0000}"/>
    <cellStyle name="Normal 5 63" xfId="19185" xr:uid="{00000000-0005-0000-0000-0000AB4B0000}"/>
    <cellStyle name="Normal 5 64" xfId="19186" xr:uid="{00000000-0005-0000-0000-0000AC4B0000}"/>
    <cellStyle name="Normal 5 65" xfId="19187" xr:uid="{00000000-0005-0000-0000-0000AD4B0000}"/>
    <cellStyle name="Normal 5 66" xfId="19188" xr:uid="{00000000-0005-0000-0000-0000AE4B0000}"/>
    <cellStyle name="Normal 5 67" xfId="19189" xr:uid="{00000000-0005-0000-0000-0000AF4B0000}"/>
    <cellStyle name="Normal 5 68" xfId="19190" xr:uid="{00000000-0005-0000-0000-0000B04B0000}"/>
    <cellStyle name="Normal 5 69" xfId="19191" xr:uid="{00000000-0005-0000-0000-0000B14B0000}"/>
    <cellStyle name="Normal 5 7" xfId="19192" xr:uid="{00000000-0005-0000-0000-0000B24B0000}"/>
    <cellStyle name="Normal 5 7 2" xfId="19193" xr:uid="{00000000-0005-0000-0000-0000B34B0000}"/>
    <cellStyle name="Normal 5 70" xfId="19194" xr:uid="{00000000-0005-0000-0000-0000B44B0000}"/>
    <cellStyle name="Normal 5 71" xfId="19195" xr:uid="{00000000-0005-0000-0000-0000B54B0000}"/>
    <cellStyle name="Normal 5 72" xfId="19196" xr:uid="{00000000-0005-0000-0000-0000B64B0000}"/>
    <cellStyle name="Normal 5 73" xfId="19197" xr:uid="{00000000-0005-0000-0000-0000B74B0000}"/>
    <cellStyle name="Normal 5 74" xfId="19198" xr:uid="{00000000-0005-0000-0000-0000B84B0000}"/>
    <cellStyle name="Normal 5 75" xfId="19199" xr:uid="{00000000-0005-0000-0000-0000B94B0000}"/>
    <cellStyle name="Normal 5 76" xfId="19200" xr:uid="{00000000-0005-0000-0000-0000BA4B0000}"/>
    <cellStyle name="Normal 5 77" xfId="19201" xr:uid="{00000000-0005-0000-0000-0000BB4B0000}"/>
    <cellStyle name="Normal 5 78" xfId="19202" xr:uid="{00000000-0005-0000-0000-0000BC4B0000}"/>
    <cellStyle name="Normal 5 79" xfId="19203" xr:uid="{00000000-0005-0000-0000-0000BD4B0000}"/>
    <cellStyle name="Normal 5 8" xfId="19204" xr:uid="{00000000-0005-0000-0000-0000BE4B0000}"/>
    <cellStyle name="Normal 5 8 2" xfId="19205" xr:uid="{00000000-0005-0000-0000-0000BF4B0000}"/>
    <cellStyle name="Normal 5 80" xfId="19206" xr:uid="{00000000-0005-0000-0000-0000C04B0000}"/>
    <cellStyle name="Normal 5 81" xfId="19207" xr:uid="{00000000-0005-0000-0000-0000C14B0000}"/>
    <cellStyle name="Normal 5 82" xfId="19208" xr:uid="{00000000-0005-0000-0000-0000C24B0000}"/>
    <cellStyle name="Normal 5 83" xfId="19209" xr:uid="{00000000-0005-0000-0000-0000C34B0000}"/>
    <cellStyle name="Normal 5 84" xfId="19210" xr:uid="{00000000-0005-0000-0000-0000C44B0000}"/>
    <cellStyle name="Normal 5 85" xfId="19211" xr:uid="{00000000-0005-0000-0000-0000C54B0000}"/>
    <cellStyle name="Normal 5 86" xfId="19212" xr:uid="{00000000-0005-0000-0000-0000C64B0000}"/>
    <cellStyle name="Normal 5 87" xfId="19213" xr:uid="{00000000-0005-0000-0000-0000C74B0000}"/>
    <cellStyle name="Normal 5 88" xfId="19214" xr:uid="{00000000-0005-0000-0000-0000C84B0000}"/>
    <cellStyle name="Normal 5 89" xfId="19215" xr:uid="{00000000-0005-0000-0000-0000C94B0000}"/>
    <cellStyle name="Normal 5 9" xfId="19216" xr:uid="{00000000-0005-0000-0000-0000CA4B0000}"/>
    <cellStyle name="Normal 5 9 2" xfId="19217" xr:uid="{00000000-0005-0000-0000-0000CB4B0000}"/>
    <cellStyle name="Normal 5 90" xfId="19218" xr:uid="{00000000-0005-0000-0000-0000CC4B0000}"/>
    <cellStyle name="Normal 5 91" xfId="19219" xr:uid="{00000000-0005-0000-0000-0000CD4B0000}"/>
    <cellStyle name="Normal 5 92" xfId="19220" xr:uid="{00000000-0005-0000-0000-0000CE4B0000}"/>
    <cellStyle name="Normal 5 93" xfId="19221" xr:uid="{00000000-0005-0000-0000-0000CF4B0000}"/>
    <cellStyle name="Normal 5 94" xfId="19222" xr:uid="{00000000-0005-0000-0000-0000D04B0000}"/>
    <cellStyle name="Normal 5 95" xfId="19223" xr:uid="{00000000-0005-0000-0000-0000D14B0000}"/>
    <cellStyle name="Normal 5 96" xfId="19224" xr:uid="{00000000-0005-0000-0000-0000D24B0000}"/>
    <cellStyle name="Normal 5 97" xfId="19225" xr:uid="{00000000-0005-0000-0000-0000D34B0000}"/>
    <cellStyle name="Normal 5 98" xfId="19226" xr:uid="{00000000-0005-0000-0000-0000D44B0000}"/>
    <cellStyle name="Normal 5 99" xfId="19227" xr:uid="{00000000-0005-0000-0000-0000D54B0000}"/>
    <cellStyle name="Normal 50" xfId="19228" xr:uid="{00000000-0005-0000-0000-0000D64B0000}"/>
    <cellStyle name="Normal 50 2" xfId="19229" xr:uid="{00000000-0005-0000-0000-0000D74B0000}"/>
    <cellStyle name="Normal 50 2 2" xfId="19230" xr:uid="{00000000-0005-0000-0000-0000D84B0000}"/>
    <cellStyle name="Normal 50 2 2 2" xfId="19231" xr:uid="{00000000-0005-0000-0000-0000D94B0000}"/>
    <cellStyle name="Normal 50 2 2 3" xfId="19232" xr:uid="{00000000-0005-0000-0000-0000DA4B0000}"/>
    <cellStyle name="Normal 50 2 2 4" xfId="19233" xr:uid="{00000000-0005-0000-0000-0000DB4B0000}"/>
    <cellStyle name="Normal 50 2 3" xfId="19234" xr:uid="{00000000-0005-0000-0000-0000DC4B0000}"/>
    <cellStyle name="Normal 50 2 4" xfId="19235" xr:uid="{00000000-0005-0000-0000-0000DD4B0000}"/>
    <cellStyle name="Normal 50 2 5" xfId="19236" xr:uid="{00000000-0005-0000-0000-0000DE4B0000}"/>
    <cellStyle name="Normal 50 3" xfId="19237" xr:uid="{00000000-0005-0000-0000-0000DF4B0000}"/>
    <cellStyle name="Normal 50 4" xfId="19238" xr:uid="{00000000-0005-0000-0000-0000E04B0000}"/>
    <cellStyle name="Normal 50 4 2" xfId="19239" xr:uid="{00000000-0005-0000-0000-0000E14B0000}"/>
    <cellStyle name="Normal 50 4 3" xfId="19240" xr:uid="{00000000-0005-0000-0000-0000E24B0000}"/>
    <cellStyle name="Normal 50 4 4" xfId="19241" xr:uid="{00000000-0005-0000-0000-0000E34B0000}"/>
    <cellStyle name="Normal 50 5" xfId="19242" xr:uid="{00000000-0005-0000-0000-0000E44B0000}"/>
    <cellStyle name="Normal 50 6" xfId="19243" xr:uid="{00000000-0005-0000-0000-0000E54B0000}"/>
    <cellStyle name="Normal 50 7" xfId="19244" xr:uid="{00000000-0005-0000-0000-0000E64B0000}"/>
    <cellStyle name="Normal 51" xfId="19245" xr:uid="{00000000-0005-0000-0000-0000E74B0000}"/>
    <cellStyle name="Normal 51 2" xfId="19246" xr:uid="{00000000-0005-0000-0000-0000E84B0000}"/>
    <cellStyle name="Normal 51 2 2" xfId="19247" xr:uid="{00000000-0005-0000-0000-0000E94B0000}"/>
    <cellStyle name="Normal 51 2 2 2" xfId="19248" xr:uid="{00000000-0005-0000-0000-0000EA4B0000}"/>
    <cellStyle name="Normal 51 2 2 3" xfId="19249" xr:uid="{00000000-0005-0000-0000-0000EB4B0000}"/>
    <cellStyle name="Normal 51 2 2 4" xfId="19250" xr:uid="{00000000-0005-0000-0000-0000EC4B0000}"/>
    <cellStyle name="Normal 51 2 3" xfId="19251" xr:uid="{00000000-0005-0000-0000-0000ED4B0000}"/>
    <cellStyle name="Normal 51 2 4" xfId="19252" xr:uid="{00000000-0005-0000-0000-0000EE4B0000}"/>
    <cellStyle name="Normal 51 2 5" xfId="19253" xr:uid="{00000000-0005-0000-0000-0000EF4B0000}"/>
    <cellStyle name="Normal 51 3" xfId="19254" xr:uid="{00000000-0005-0000-0000-0000F04B0000}"/>
    <cellStyle name="Normal 51 4" xfId="19255" xr:uid="{00000000-0005-0000-0000-0000F14B0000}"/>
    <cellStyle name="Normal 51 4 2" xfId="19256" xr:uid="{00000000-0005-0000-0000-0000F24B0000}"/>
    <cellStyle name="Normal 51 4 3" xfId="19257" xr:uid="{00000000-0005-0000-0000-0000F34B0000}"/>
    <cellStyle name="Normal 51 4 4" xfId="19258" xr:uid="{00000000-0005-0000-0000-0000F44B0000}"/>
    <cellStyle name="Normal 51 5" xfId="19259" xr:uid="{00000000-0005-0000-0000-0000F54B0000}"/>
    <cellStyle name="Normal 51 6" xfId="19260" xr:uid="{00000000-0005-0000-0000-0000F64B0000}"/>
    <cellStyle name="Normal 51 7" xfId="19261" xr:uid="{00000000-0005-0000-0000-0000F74B0000}"/>
    <cellStyle name="Normal 52" xfId="19262" xr:uid="{00000000-0005-0000-0000-0000F84B0000}"/>
    <cellStyle name="Normal 53" xfId="19263" xr:uid="{00000000-0005-0000-0000-0000F94B0000}"/>
    <cellStyle name="Normal 54" xfId="19264" xr:uid="{00000000-0005-0000-0000-0000FA4B0000}"/>
    <cellStyle name="Normal 55" xfId="19265" xr:uid="{00000000-0005-0000-0000-0000FB4B0000}"/>
    <cellStyle name="Normal 55 2" xfId="19266" xr:uid="{00000000-0005-0000-0000-0000FC4B0000}"/>
    <cellStyle name="Normal 55 2 2" xfId="19267" xr:uid="{00000000-0005-0000-0000-0000FD4B0000}"/>
    <cellStyle name="Normal 55 2 2 2" xfId="19268" xr:uid="{00000000-0005-0000-0000-0000FE4B0000}"/>
    <cellStyle name="Normal 55 2 2 3" xfId="19269" xr:uid="{00000000-0005-0000-0000-0000FF4B0000}"/>
    <cellStyle name="Normal 55 2 2 4" xfId="19270" xr:uid="{00000000-0005-0000-0000-0000004C0000}"/>
    <cellStyle name="Normal 55 2 3" xfId="19271" xr:uid="{00000000-0005-0000-0000-0000014C0000}"/>
    <cellStyle name="Normal 55 2 4" xfId="19272" xr:uid="{00000000-0005-0000-0000-0000024C0000}"/>
    <cellStyle name="Normal 55 2 5" xfId="19273" xr:uid="{00000000-0005-0000-0000-0000034C0000}"/>
    <cellStyle name="Normal 55 3" xfId="19274" xr:uid="{00000000-0005-0000-0000-0000044C0000}"/>
    <cellStyle name="Normal 55 4" xfId="19275" xr:uid="{00000000-0005-0000-0000-0000054C0000}"/>
    <cellStyle name="Normal 55 4 2" xfId="19276" xr:uid="{00000000-0005-0000-0000-0000064C0000}"/>
    <cellStyle name="Normal 55 4 3" xfId="19277" xr:uid="{00000000-0005-0000-0000-0000074C0000}"/>
    <cellStyle name="Normal 55 4 4" xfId="19278" xr:uid="{00000000-0005-0000-0000-0000084C0000}"/>
    <cellStyle name="Normal 55 5" xfId="19279" xr:uid="{00000000-0005-0000-0000-0000094C0000}"/>
    <cellStyle name="Normal 55 6" xfId="19280" xr:uid="{00000000-0005-0000-0000-00000A4C0000}"/>
    <cellStyle name="Normal 55 7" xfId="19281" xr:uid="{00000000-0005-0000-0000-00000B4C0000}"/>
    <cellStyle name="Normal 56" xfId="19282" xr:uid="{00000000-0005-0000-0000-00000C4C0000}"/>
    <cellStyle name="Normal 56 2" xfId="19283" xr:uid="{00000000-0005-0000-0000-00000D4C0000}"/>
    <cellStyle name="Normal 56 2 2" xfId="19284" xr:uid="{00000000-0005-0000-0000-00000E4C0000}"/>
    <cellStyle name="Normal 56 2 2 2" xfId="19285" xr:uid="{00000000-0005-0000-0000-00000F4C0000}"/>
    <cellStyle name="Normal 56 2 2 3" xfId="19286" xr:uid="{00000000-0005-0000-0000-0000104C0000}"/>
    <cellStyle name="Normal 56 2 2 4" xfId="19287" xr:uid="{00000000-0005-0000-0000-0000114C0000}"/>
    <cellStyle name="Normal 56 2 3" xfId="19288" xr:uid="{00000000-0005-0000-0000-0000124C0000}"/>
    <cellStyle name="Normal 56 2 4" xfId="19289" xr:uid="{00000000-0005-0000-0000-0000134C0000}"/>
    <cellStyle name="Normal 56 2 5" xfId="19290" xr:uid="{00000000-0005-0000-0000-0000144C0000}"/>
    <cellStyle name="Normal 56 3" xfId="19291" xr:uid="{00000000-0005-0000-0000-0000154C0000}"/>
    <cellStyle name="Normal 56 4" xfId="19292" xr:uid="{00000000-0005-0000-0000-0000164C0000}"/>
    <cellStyle name="Normal 56 4 2" xfId="19293" xr:uid="{00000000-0005-0000-0000-0000174C0000}"/>
    <cellStyle name="Normal 56 4 3" xfId="19294" xr:uid="{00000000-0005-0000-0000-0000184C0000}"/>
    <cellStyle name="Normal 56 4 4" xfId="19295" xr:uid="{00000000-0005-0000-0000-0000194C0000}"/>
    <cellStyle name="Normal 56 5" xfId="19296" xr:uid="{00000000-0005-0000-0000-00001A4C0000}"/>
    <cellStyle name="Normal 56 6" xfId="19297" xr:uid="{00000000-0005-0000-0000-00001B4C0000}"/>
    <cellStyle name="Normal 56 7" xfId="19298" xr:uid="{00000000-0005-0000-0000-00001C4C0000}"/>
    <cellStyle name="Normal 57" xfId="19299" xr:uid="{00000000-0005-0000-0000-00001D4C0000}"/>
    <cellStyle name="Normal 57 2" xfId="19300" xr:uid="{00000000-0005-0000-0000-00001E4C0000}"/>
    <cellStyle name="Normal 58" xfId="19301" xr:uid="{00000000-0005-0000-0000-00001F4C0000}"/>
    <cellStyle name="Normal 58 2" xfId="19302" xr:uid="{00000000-0005-0000-0000-0000204C0000}"/>
    <cellStyle name="Normal 58 3" xfId="19303" xr:uid="{00000000-0005-0000-0000-0000214C0000}"/>
    <cellStyle name="Normal 58 4" xfId="19304" xr:uid="{00000000-0005-0000-0000-0000224C0000}"/>
    <cellStyle name="Normal 59" xfId="19305" xr:uid="{00000000-0005-0000-0000-0000234C0000}"/>
    <cellStyle name="Normal 59 2" xfId="19306" xr:uid="{00000000-0005-0000-0000-0000244C0000}"/>
    <cellStyle name="Normal 59 3" xfId="19307" xr:uid="{00000000-0005-0000-0000-0000254C0000}"/>
    <cellStyle name="Normal 59 4" xfId="19308" xr:uid="{00000000-0005-0000-0000-0000264C0000}"/>
    <cellStyle name="Normal 6" xfId="19309" xr:uid="{00000000-0005-0000-0000-0000274C0000}"/>
    <cellStyle name="Normal 6 2" xfId="19310" xr:uid="{00000000-0005-0000-0000-0000284C0000}"/>
    <cellStyle name="Normal 6 2 10" xfId="19311" xr:uid="{00000000-0005-0000-0000-0000294C0000}"/>
    <cellStyle name="Normal 6 2 11" xfId="19312" xr:uid="{00000000-0005-0000-0000-00002A4C0000}"/>
    <cellStyle name="Normal 6 2 12" xfId="19313" xr:uid="{00000000-0005-0000-0000-00002B4C0000}"/>
    <cellStyle name="Normal 6 2 13" xfId="19314" xr:uid="{00000000-0005-0000-0000-00002C4C0000}"/>
    <cellStyle name="Normal 6 2 14" xfId="19315" xr:uid="{00000000-0005-0000-0000-00002D4C0000}"/>
    <cellStyle name="Normal 6 2 15" xfId="19316" xr:uid="{00000000-0005-0000-0000-00002E4C0000}"/>
    <cellStyle name="Normal 6 2 16" xfId="19317" xr:uid="{00000000-0005-0000-0000-00002F4C0000}"/>
    <cellStyle name="Normal 6 2 17" xfId="19318" xr:uid="{00000000-0005-0000-0000-0000304C0000}"/>
    <cellStyle name="Normal 6 2 18" xfId="19319" xr:uid="{00000000-0005-0000-0000-0000314C0000}"/>
    <cellStyle name="Normal 6 2 19" xfId="19320" xr:uid="{00000000-0005-0000-0000-0000324C0000}"/>
    <cellStyle name="Normal 6 2 2" xfId="19321" xr:uid="{00000000-0005-0000-0000-0000334C0000}"/>
    <cellStyle name="Normal 6 2 2 2" xfId="19322" xr:uid="{00000000-0005-0000-0000-0000344C0000}"/>
    <cellStyle name="Normal 6 2 2 3" xfId="19323" xr:uid="{00000000-0005-0000-0000-0000354C0000}"/>
    <cellStyle name="Normal 6 2 20" xfId="19324" xr:uid="{00000000-0005-0000-0000-0000364C0000}"/>
    <cellStyle name="Normal 6 2 21" xfId="19325" xr:uid="{00000000-0005-0000-0000-0000374C0000}"/>
    <cellStyle name="Normal 6 2 22" xfId="19326" xr:uid="{00000000-0005-0000-0000-0000384C0000}"/>
    <cellStyle name="Normal 6 2 23" xfId="19327" xr:uid="{00000000-0005-0000-0000-0000394C0000}"/>
    <cellStyle name="Normal 6 2 24" xfId="19328" xr:uid="{00000000-0005-0000-0000-00003A4C0000}"/>
    <cellStyle name="Normal 6 2 25" xfId="19329" xr:uid="{00000000-0005-0000-0000-00003B4C0000}"/>
    <cellStyle name="Normal 6 2 26" xfId="19330" xr:uid="{00000000-0005-0000-0000-00003C4C0000}"/>
    <cellStyle name="Normal 6 2 27" xfId="19331" xr:uid="{00000000-0005-0000-0000-00003D4C0000}"/>
    <cellStyle name="Normal 6 2 28" xfId="19332" xr:uid="{00000000-0005-0000-0000-00003E4C0000}"/>
    <cellStyle name="Normal 6 2 29" xfId="19333" xr:uid="{00000000-0005-0000-0000-00003F4C0000}"/>
    <cellStyle name="Normal 6 2 3" xfId="19334" xr:uid="{00000000-0005-0000-0000-0000404C0000}"/>
    <cellStyle name="Normal 6 2 3 2" xfId="19335" xr:uid="{00000000-0005-0000-0000-0000414C0000}"/>
    <cellStyle name="Normal 6 2 3 2 2" xfId="19336" xr:uid="{00000000-0005-0000-0000-0000424C0000}"/>
    <cellStyle name="Normal 6 2 3 2 2 2" xfId="19337" xr:uid="{00000000-0005-0000-0000-0000434C0000}"/>
    <cellStyle name="Normal 6 2 3 2 2 3" xfId="19338" xr:uid="{00000000-0005-0000-0000-0000444C0000}"/>
    <cellStyle name="Normal 6 2 3 2 2 4" xfId="19339" xr:uid="{00000000-0005-0000-0000-0000454C0000}"/>
    <cellStyle name="Normal 6 2 3 2 3" xfId="19340" xr:uid="{00000000-0005-0000-0000-0000464C0000}"/>
    <cellStyle name="Normal 6 2 3 2 4" xfId="19341" xr:uid="{00000000-0005-0000-0000-0000474C0000}"/>
    <cellStyle name="Normal 6 2 3 2 5" xfId="19342" xr:uid="{00000000-0005-0000-0000-0000484C0000}"/>
    <cellStyle name="Normal 6 2 3 3" xfId="19343" xr:uid="{00000000-0005-0000-0000-0000494C0000}"/>
    <cellStyle name="Normal 6 2 3 4" xfId="19344" xr:uid="{00000000-0005-0000-0000-00004A4C0000}"/>
    <cellStyle name="Normal 6 2 3 4 2" xfId="19345" xr:uid="{00000000-0005-0000-0000-00004B4C0000}"/>
    <cellStyle name="Normal 6 2 3 4 3" xfId="19346" xr:uid="{00000000-0005-0000-0000-00004C4C0000}"/>
    <cellStyle name="Normal 6 2 3 4 4" xfId="19347" xr:uid="{00000000-0005-0000-0000-00004D4C0000}"/>
    <cellStyle name="Normal 6 2 3 5" xfId="19348" xr:uid="{00000000-0005-0000-0000-00004E4C0000}"/>
    <cellStyle name="Normal 6 2 3 6" xfId="19349" xr:uid="{00000000-0005-0000-0000-00004F4C0000}"/>
    <cellStyle name="Normal 6 2 3 7" xfId="19350" xr:uid="{00000000-0005-0000-0000-0000504C0000}"/>
    <cellStyle name="Normal 6 2 30" xfId="19351" xr:uid="{00000000-0005-0000-0000-0000514C0000}"/>
    <cellStyle name="Normal 6 2 31" xfId="19352" xr:uid="{00000000-0005-0000-0000-0000524C0000}"/>
    <cellStyle name="Normal 6 2 32" xfId="19353" xr:uid="{00000000-0005-0000-0000-0000534C0000}"/>
    <cellStyle name="Normal 6 2 33" xfId="19354" xr:uid="{00000000-0005-0000-0000-0000544C0000}"/>
    <cellStyle name="Normal 6 2 34" xfId="19355" xr:uid="{00000000-0005-0000-0000-0000554C0000}"/>
    <cellStyle name="Normal 6 2 35" xfId="19356" xr:uid="{00000000-0005-0000-0000-0000564C0000}"/>
    <cellStyle name="Normal 6 2 36" xfId="19357" xr:uid="{00000000-0005-0000-0000-0000574C0000}"/>
    <cellStyle name="Normal 6 2 37" xfId="19358" xr:uid="{00000000-0005-0000-0000-0000584C0000}"/>
    <cellStyle name="Normal 6 2 38" xfId="19359" xr:uid="{00000000-0005-0000-0000-0000594C0000}"/>
    <cellStyle name="Normal 6 2 39" xfId="19360" xr:uid="{00000000-0005-0000-0000-00005A4C0000}"/>
    <cellStyle name="Normal 6 2 4" xfId="19361" xr:uid="{00000000-0005-0000-0000-00005B4C0000}"/>
    <cellStyle name="Normal 6 2 40" xfId="19362" xr:uid="{00000000-0005-0000-0000-00005C4C0000}"/>
    <cellStyle name="Normal 6 2 41" xfId="19363" xr:uid="{00000000-0005-0000-0000-00005D4C0000}"/>
    <cellStyle name="Normal 6 2 42" xfId="19364" xr:uid="{00000000-0005-0000-0000-00005E4C0000}"/>
    <cellStyle name="Normal 6 2 43" xfId="19365" xr:uid="{00000000-0005-0000-0000-00005F4C0000}"/>
    <cellStyle name="Normal 6 2 44" xfId="19366" xr:uid="{00000000-0005-0000-0000-0000604C0000}"/>
    <cellStyle name="Normal 6 2 45" xfId="19367" xr:uid="{00000000-0005-0000-0000-0000614C0000}"/>
    <cellStyle name="Normal 6 2 46" xfId="19368" xr:uid="{00000000-0005-0000-0000-0000624C0000}"/>
    <cellStyle name="Normal 6 2 47" xfId="19369" xr:uid="{00000000-0005-0000-0000-0000634C0000}"/>
    <cellStyle name="Normal 6 2 48" xfId="19370" xr:uid="{00000000-0005-0000-0000-0000644C0000}"/>
    <cellStyle name="Normal 6 2 49" xfId="19371" xr:uid="{00000000-0005-0000-0000-0000654C0000}"/>
    <cellStyle name="Normal 6 2 5" xfId="19372" xr:uid="{00000000-0005-0000-0000-0000664C0000}"/>
    <cellStyle name="Normal 6 2 50" xfId="19373" xr:uid="{00000000-0005-0000-0000-0000674C0000}"/>
    <cellStyle name="Normal 6 2 51" xfId="19374" xr:uid="{00000000-0005-0000-0000-0000684C0000}"/>
    <cellStyle name="Normal 6 2 52" xfId="19375" xr:uid="{00000000-0005-0000-0000-0000694C0000}"/>
    <cellStyle name="Normal 6 2 53" xfId="19376" xr:uid="{00000000-0005-0000-0000-00006A4C0000}"/>
    <cellStyle name="Normal 6 2 54" xfId="19377" xr:uid="{00000000-0005-0000-0000-00006B4C0000}"/>
    <cellStyle name="Normal 6 2 55" xfId="19378" xr:uid="{00000000-0005-0000-0000-00006C4C0000}"/>
    <cellStyle name="Normal 6 2 56" xfId="19379" xr:uid="{00000000-0005-0000-0000-00006D4C0000}"/>
    <cellStyle name="Normal 6 2 57" xfId="19380" xr:uid="{00000000-0005-0000-0000-00006E4C0000}"/>
    <cellStyle name="Normal 6 2 58" xfId="19381" xr:uid="{00000000-0005-0000-0000-00006F4C0000}"/>
    <cellStyle name="Normal 6 2 59" xfId="19382" xr:uid="{00000000-0005-0000-0000-0000704C0000}"/>
    <cellStyle name="Normal 6 2 6" xfId="19383" xr:uid="{00000000-0005-0000-0000-0000714C0000}"/>
    <cellStyle name="Normal 6 2 60" xfId="19384" xr:uid="{00000000-0005-0000-0000-0000724C0000}"/>
    <cellStyle name="Normal 6 2 61" xfId="19385" xr:uid="{00000000-0005-0000-0000-0000734C0000}"/>
    <cellStyle name="Normal 6 2 62" xfId="19386" xr:uid="{00000000-0005-0000-0000-0000744C0000}"/>
    <cellStyle name="Normal 6 2 63" xfId="19387" xr:uid="{00000000-0005-0000-0000-0000754C0000}"/>
    <cellStyle name="Normal 6 2 64" xfId="19388" xr:uid="{00000000-0005-0000-0000-0000764C0000}"/>
    <cellStyle name="Normal 6 2 65" xfId="19389" xr:uid="{00000000-0005-0000-0000-0000774C0000}"/>
    <cellStyle name="Normal 6 2 66" xfId="19390" xr:uid="{00000000-0005-0000-0000-0000784C0000}"/>
    <cellStyle name="Normal 6 2 67" xfId="19391" xr:uid="{00000000-0005-0000-0000-0000794C0000}"/>
    <cellStyle name="Normal 6 2 68" xfId="19392" xr:uid="{00000000-0005-0000-0000-00007A4C0000}"/>
    <cellStyle name="Normal 6 2 69" xfId="19393" xr:uid="{00000000-0005-0000-0000-00007B4C0000}"/>
    <cellStyle name="Normal 6 2 7" xfId="19394" xr:uid="{00000000-0005-0000-0000-00007C4C0000}"/>
    <cellStyle name="Normal 6 2 70" xfId="19395" xr:uid="{00000000-0005-0000-0000-00007D4C0000}"/>
    <cellStyle name="Normal 6 2 71" xfId="19396" xr:uid="{00000000-0005-0000-0000-00007E4C0000}"/>
    <cellStyle name="Normal 6 2 72" xfId="19397" xr:uid="{00000000-0005-0000-0000-00007F4C0000}"/>
    <cellStyle name="Normal 6 2 73" xfId="19398" xr:uid="{00000000-0005-0000-0000-0000804C0000}"/>
    <cellStyle name="Normal 6 2 74" xfId="19399" xr:uid="{00000000-0005-0000-0000-0000814C0000}"/>
    <cellStyle name="Normal 6 2 75" xfId="19400" xr:uid="{00000000-0005-0000-0000-0000824C0000}"/>
    <cellStyle name="Normal 6 2 76" xfId="19401" xr:uid="{00000000-0005-0000-0000-0000834C0000}"/>
    <cellStyle name="Normal 6 2 77" xfId="19402" xr:uid="{00000000-0005-0000-0000-0000844C0000}"/>
    <cellStyle name="Normal 6 2 78" xfId="19403" xr:uid="{00000000-0005-0000-0000-0000854C0000}"/>
    <cellStyle name="Normal 6 2 79" xfId="19404" xr:uid="{00000000-0005-0000-0000-0000864C0000}"/>
    <cellStyle name="Normal 6 2 8" xfId="19405" xr:uid="{00000000-0005-0000-0000-0000874C0000}"/>
    <cellStyle name="Normal 6 2 80" xfId="19406" xr:uid="{00000000-0005-0000-0000-0000884C0000}"/>
    <cellStyle name="Normal 6 2 81" xfId="19407" xr:uid="{00000000-0005-0000-0000-0000894C0000}"/>
    <cellStyle name="Normal 6 2 82" xfId="19408" xr:uid="{00000000-0005-0000-0000-00008A4C0000}"/>
    <cellStyle name="Normal 6 2 83" xfId="19409" xr:uid="{00000000-0005-0000-0000-00008B4C0000}"/>
    <cellStyle name="Normal 6 2 84" xfId="19410" xr:uid="{00000000-0005-0000-0000-00008C4C0000}"/>
    <cellStyle name="Normal 6 2 85" xfId="19411" xr:uid="{00000000-0005-0000-0000-00008D4C0000}"/>
    <cellStyle name="Normal 6 2 86" xfId="19412" xr:uid="{00000000-0005-0000-0000-00008E4C0000}"/>
    <cellStyle name="Normal 6 2 87" xfId="19413" xr:uid="{00000000-0005-0000-0000-00008F4C0000}"/>
    <cellStyle name="Normal 6 2 88" xfId="19414" xr:uid="{00000000-0005-0000-0000-0000904C0000}"/>
    <cellStyle name="Normal 6 2 89" xfId="19415" xr:uid="{00000000-0005-0000-0000-0000914C0000}"/>
    <cellStyle name="Normal 6 2 9" xfId="19416" xr:uid="{00000000-0005-0000-0000-0000924C0000}"/>
    <cellStyle name="Normal 6 2 90" xfId="19417" xr:uid="{00000000-0005-0000-0000-0000934C0000}"/>
    <cellStyle name="Normal 6 2 91" xfId="19418" xr:uid="{00000000-0005-0000-0000-0000944C0000}"/>
    <cellStyle name="Normal 6 2 92" xfId="19419" xr:uid="{00000000-0005-0000-0000-0000954C0000}"/>
    <cellStyle name="Normal 6 2 93" xfId="19420" xr:uid="{00000000-0005-0000-0000-0000964C0000}"/>
    <cellStyle name="Normal 6 2 94" xfId="19421" xr:uid="{00000000-0005-0000-0000-0000974C0000}"/>
    <cellStyle name="Normal 6 2 95" xfId="19422" xr:uid="{00000000-0005-0000-0000-0000984C0000}"/>
    <cellStyle name="Normal 6 2 95 2" xfId="19423" xr:uid="{00000000-0005-0000-0000-0000994C0000}"/>
    <cellStyle name="Normal 6 2 95 3" xfId="19424" xr:uid="{00000000-0005-0000-0000-00009A4C0000}"/>
    <cellStyle name="Normal 6 2 95 4" xfId="19425" xr:uid="{00000000-0005-0000-0000-00009B4C0000}"/>
    <cellStyle name="Normal 6 3" xfId="19426" xr:uid="{00000000-0005-0000-0000-00009C4C0000}"/>
    <cellStyle name="Normal 6 3 2" xfId="19427" xr:uid="{00000000-0005-0000-0000-00009D4C0000}"/>
    <cellStyle name="Normal 6 3 3" xfId="19428" xr:uid="{00000000-0005-0000-0000-00009E4C0000}"/>
    <cellStyle name="Normal 6 3 3 2" xfId="19429" xr:uid="{00000000-0005-0000-0000-00009F4C0000}"/>
    <cellStyle name="Normal 6 3 3 2 2" xfId="19430" xr:uid="{00000000-0005-0000-0000-0000A04C0000}"/>
    <cellStyle name="Normal 6 3 3 2 2 2" xfId="19431" xr:uid="{00000000-0005-0000-0000-0000A14C0000}"/>
    <cellStyle name="Normal 6 3 3 2 2 3" xfId="19432" xr:uid="{00000000-0005-0000-0000-0000A24C0000}"/>
    <cellStyle name="Normal 6 3 3 2 2 4" xfId="19433" xr:uid="{00000000-0005-0000-0000-0000A34C0000}"/>
    <cellStyle name="Normal 6 3 3 2 3" xfId="19434" xr:uid="{00000000-0005-0000-0000-0000A44C0000}"/>
    <cellStyle name="Normal 6 3 3 2 4" xfId="19435" xr:uid="{00000000-0005-0000-0000-0000A54C0000}"/>
    <cellStyle name="Normal 6 3 3 2 5" xfId="19436" xr:uid="{00000000-0005-0000-0000-0000A64C0000}"/>
    <cellStyle name="Normal 6 3 3 3" xfId="19437" xr:uid="{00000000-0005-0000-0000-0000A74C0000}"/>
    <cellStyle name="Normal 6 3 3 4" xfId="19438" xr:uid="{00000000-0005-0000-0000-0000A84C0000}"/>
    <cellStyle name="Normal 6 3 3 4 2" xfId="19439" xr:uid="{00000000-0005-0000-0000-0000A94C0000}"/>
    <cellStyle name="Normal 6 3 3 4 3" xfId="19440" xr:uid="{00000000-0005-0000-0000-0000AA4C0000}"/>
    <cellStyle name="Normal 6 3 3 4 4" xfId="19441" xr:uid="{00000000-0005-0000-0000-0000AB4C0000}"/>
    <cellStyle name="Normal 6 3 3 5" xfId="19442" xr:uid="{00000000-0005-0000-0000-0000AC4C0000}"/>
    <cellStyle name="Normal 6 3 3 6" xfId="19443" xr:uid="{00000000-0005-0000-0000-0000AD4C0000}"/>
    <cellStyle name="Normal 6 3 3 7" xfId="19444" xr:uid="{00000000-0005-0000-0000-0000AE4C0000}"/>
    <cellStyle name="Normal 6 3 4" xfId="19445" xr:uid="{00000000-0005-0000-0000-0000AF4C0000}"/>
    <cellStyle name="Normal 6 4" xfId="19446" xr:uid="{00000000-0005-0000-0000-0000B04C0000}"/>
    <cellStyle name="Normal 6 4 2" xfId="19447" xr:uid="{00000000-0005-0000-0000-0000B14C0000}"/>
    <cellStyle name="Normal 6 4 3" xfId="19448" xr:uid="{00000000-0005-0000-0000-0000B24C0000}"/>
    <cellStyle name="Normal 6 4 3 2" xfId="19449" xr:uid="{00000000-0005-0000-0000-0000B34C0000}"/>
    <cellStyle name="Normal 6 4 3 2 2" xfId="19450" xr:uid="{00000000-0005-0000-0000-0000B44C0000}"/>
    <cellStyle name="Normal 6 4 3 2 2 2" xfId="19451" xr:uid="{00000000-0005-0000-0000-0000B54C0000}"/>
    <cellStyle name="Normal 6 4 3 2 2 3" xfId="19452" xr:uid="{00000000-0005-0000-0000-0000B64C0000}"/>
    <cellStyle name="Normal 6 4 3 2 2 4" xfId="19453" xr:uid="{00000000-0005-0000-0000-0000B74C0000}"/>
    <cellStyle name="Normal 6 4 3 2 3" xfId="19454" xr:uid="{00000000-0005-0000-0000-0000B84C0000}"/>
    <cellStyle name="Normal 6 4 3 2 4" xfId="19455" xr:uid="{00000000-0005-0000-0000-0000B94C0000}"/>
    <cellStyle name="Normal 6 4 3 2 5" xfId="19456" xr:uid="{00000000-0005-0000-0000-0000BA4C0000}"/>
    <cellStyle name="Normal 6 4 3 3" xfId="19457" xr:uid="{00000000-0005-0000-0000-0000BB4C0000}"/>
    <cellStyle name="Normal 6 4 3 3 2" xfId="19458" xr:uid="{00000000-0005-0000-0000-0000BC4C0000}"/>
    <cellStyle name="Normal 6 4 3 3 3" xfId="19459" xr:uid="{00000000-0005-0000-0000-0000BD4C0000}"/>
    <cellStyle name="Normal 6 4 3 3 4" xfId="19460" xr:uid="{00000000-0005-0000-0000-0000BE4C0000}"/>
    <cellStyle name="Normal 6 4 3 4" xfId="19461" xr:uid="{00000000-0005-0000-0000-0000BF4C0000}"/>
    <cellStyle name="Normal 6 4 3 5" xfId="19462" xr:uid="{00000000-0005-0000-0000-0000C04C0000}"/>
    <cellStyle name="Normal 6 4 3 6" xfId="19463" xr:uid="{00000000-0005-0000-0000-0000C14C0000}"/>
    <cellStyle name="Normal 6 5" xfId="19464" xr:uid="{00000000-0005-0000-0000-0000C24C0000}"/>
    <cellStyle name="Normal 6 5 2" xfId="19465" xr:uid="{00000000-0005-0000-0000-0000C34C0000}"/>
    <cellStyle name="Normal 6 5 2 2" xfId="19466" xr:uid="{00000000-0005-0000-0000-0000C44C0000}"/>
    <cellStyle name="Normal 6 5 2 2 2" xfId="19467" xr:uid="{00000000-0005-0000-0000-0000C54C0000}"/>
    <cellStyle name="Normal 6 5 2 2 3" xfId="19468" xr:uid="{00000000-0005-0000-0000-0000C64C0000}"/>
    <cellStyle name="Normal 6 5 2 2 4" xfId="19469" xr:uid="{00000000-0005-0000-0000-0000C74C0000}"/>
    <cellStyle name="Normal 6 5 2 3" xfId="19470" xr:uid="{00000000-0005-0000-0000-0000C84C0000}"/>
    <cellStyle name="Normal 6 5 2 4" xfId="19471" xr:uid="{00000000-0005-0000-0000-0000C94C0000}"/>
    <cellStyle name="Normal 6 5 2 5" xfId="19472" xr:uid="{00000000-0005-0000-0000-0000CA4C0000}"/>
    <cellStyle name="Normal 6 5 3" xfId="19473" xr:uid="{00000000-0005-0000-0000-0000CB4C0000}"/>
    <cellStyle name="Normal 6 5 4" xfId="19474" xr:uid="{00000000-0005-0000-0000-0000CC4C0000}"/>
    <cellStyle name="Normal 6 5 4 2" xfId="19475" xr:uid="{00000000-0005-0000-0000-0000CD4C0000}"/>
    <cellStyle name="Normal 6 5 4 3" xfId="19476" xr:uid="{00000000-0005-0000-0000-0000CE4C0000}"/>
    <cellStyle name="Normal 6 5 4 4" xfId="19477" xr:uid="{00000000-0005-0000-0000-0000CF4C0000}"/>
    <cellStyle name="Normal 6 5 5" xfId="19478" xr:uid="{00000000-0005-0000-0000-0000D04C0000}"/>
    <cellStyle name="Normal 6 5 6" xfId="19479" xr:uid="{00000000-0005-0000-0000-0000D14C0000}"/>
    <cellStyle name="Normal 6 5 7" xfId="19480" xr:uid="{00000000-0005-0000-0000-0000D24C0000}"/>
    <cellStyle name="Normal 6 6" xfId="19481" xr:uid="{00000000-0005-0000-0000-0000D34C0000}"/>
    <cellStyle name="Normal 6 6 2" xfId="19482" xr:uid="{00000000-0005-0000-0000-0000D44C0000}"/>
    <cellStyle name="Normal 6 6 3" xfId="19483" xr:uid="{00000000-0005-0000-0000-0000D54C0000}"/>
    <cellStyle name="Normal 6 6 4" xfId="19484" xr:uid="{00000000-0005-0000-0000-0000D64C0000}"/>
    <cellStyle name="Normal 60" xfId="19485" xr:uid="{00000000-0005-0000-0000-0000D74C0000}"/>
    <cellStyle name="Normal 60 2" xfId="19486" xr:uid="{00000000-0005-0000-0000-0000D84C0000}"/>
    <cellStyle name="Normal 60 3" xfId="19487" xr:uid="{00000000-0005-0000-0000-0000D94C0000}"/>
    <cellStyle name="Normal 60 4" xfId="19488" xr:uid="{00000000-0005-0000-0000-0000DA4C0000}"/>
    <cellStyle name="Normal 61" xfId="19489" xr:uid="{00000000-0005-0000-0000-0000DB4C0000}"/>
    <cellStyle name="Normal 61 2" xfId="19490" xr:uid="{00000000-0005-0000-0000-0000DC4C0000}"/>
    <cellStyle name="Normal 61 3" xfId="19491" xr:uid="{00000000-0005-0000-0000-0000DD4C0000}"/>
    <cellStyle name="Normal 61 4" xfId="19492" xr:uid="{00000000-0005-0000-0000-0000DE4C0000}"/>
    <cellStyle name="Normal 62" xfId="19493" xr:uid="{00000000-0005-0000-0000-0000DF4C0000}"/>
    <cellStyle name="Normal 62 2" xfId="19494" xr:uid="{00000000-0005-0000-0000-0000E04C0000}"/>
    <cellStyle name="Normal 62 3" xfId="19495" xr:uid="{00000000-0005-0000-0000-0000E14C0000}"/>
    <cellStyle name="Normal 62 4" xfId="19496" xr:uid="{00000000-0005-0000-0000-0000E24C0000}"/>
    <cellStyle name="Normal 63" xfId="19497" xr:uid="{00000000-0005-0000-0000-0000E34C0000}"/>
    <cellStyle name="Normal 63 2" xfId="19498" xr:uid="{00000000-0005-0000-0000-0000E44C0000}"/>
    <cellStyle name="Normal 63 3" xfId="19499" xr:uid="{00000000-0005-0000-0000-0000E54C0000}"/>
    <cellStyle name="Normal 63 4" xfId="19500" xr:uid="{00000000-0005-0000-0000-0000E64C0000}"/>
    <cellStyle name="Normal 64" xfId="19501" xr:uid="{00000000-0005-0000-0000-0000E74C0000}"/>
    <cellStyle name="Normal 64 2" xfId="19502" xr:uid="{00000000-0005-0000-0000-0000E84C0000}"/>
    <cellStyle name="Normal 64 3" xfId="19503" xr:uid="{00000000-0005-0000-0000-0000E94C0000}"/>
    <cellStyle name="Normal 64 4" xfId="19504" xr:uid="{00000000-0005-0000-0000-0000EA4C0000}"/>
    <cellStyle name="Normal 65" xfId="19505" xr:uid="{00000000-0005-0000-0000-0000EB4C0000}"/>
    <cellStyle name="Normal 65 2" xfId="19506" xr:uid="{00000000-0005-0000-0000-0000EC4C0000}"/>
    <cellStyle name="Normal 65 3" xfId="19507" xr:uid="{00000000-0005-0000-0000-0000ED4C0000}"/>
    <cellStyle name="Normal 65 4" xfId="19508" xr:uid="{00000000-0005-0000-0000-0000EE4C0000}"/>
    <cellStyle name="Normal 66" xfId="19509" xr:uid="{00000000-0005-0000-0000-0000EF4C0000}"/>
    <cellStyle name="Normal 66 2" xfId="19510" xr:uid="{00000000-0005-0000-0000-0000F04C0000}"/>
    <cellStyle name="Normal 66 3" xfId="19511" xr:uid="{00000000-0005-0000-0000-0000F14C0000}"/>
    <cellStyle name="Normal 66 4" xfId="19512" xr:uid="{00000000-0005-0000-0000-0000F24C0000}"/>
    <cellStyle name="Normal 67" xfId="19513" xr:uid="{00000000-0005-0000-0000-0000F34C0000}"/>
    <cellStyle name="Normal 67 2" xfId="19514" xr:uid="{00000000-0005-0000-0000-0000F44C0000}"/>
    <cellStyle name="Normal 67 3" xfId="19515" xr:uid="{00000000-0005-0000-0000-0000F54C0000}"/>
    <cellStyle name="Normal 67 4" xfId="19516" xr:uid="{00000000-0005-0000-0000-0000F64C0000}"/>
    <cellStyle name="Normal 68" xfId="19517" xr:uid="{00000000-0005-0000-0000-0000F74C0000}"/>
    <cellStyle name="Normal 68 2" xfId="19518" xr:uid="{00000000-0005-0000-0000-0000F84C0000}"/>
    <cellStyle name="Normal 68 3" xfId="19519" xr:uid="{00000000-0005-0000-0000-0000F94C0000}"/>
    <cellStyle name="Normal 68 4" xfId="19520" xr:uid="{00000000-0005-0000-0000-0000FA4C0000}"/>
    <cellStyle name="Normal 69" xfId="19521" xr:uid="{00000000-0005-0000-0000-0000FB4C0000}"/>
    <cellStyle name="Normal 69 2" xfId="19522" xr:uid="{00000000-0005-0000-0000-0000FC4C0000}"/>
    <cellStyle name="Normal 69 3" xfId="19523" xr:uid="{00000000-0005-0000-0000-0000FD4C0000}"/>
    <cellStyle name="Normal 69 4" xfId="19524" xr:uid="{00000000-0005-0000-0000-0000FE4C0000}"/>
    <cellStyle name="Normal 7" xfId="19525" xr:uid="{00000000-0005-0000-0000-0000FF4C0000}"/>
    <cellStyle name="Normal 7 10" xfId="19526" xr:uid="{00000000-0005-0000-0000-0000004D0000}"/>
    <cellStyle name="Normal 7 10 2" xfId="19527" xr:uid="{00000000-0005-0000-0000-0000014D0000}"/>
    <cellStyle name="Normal 7 10 2 2" xfId="19528" xr:uid="{00000000-0005-0000-0000-0000024D0000}"/>
    <cellStyle name="Normal 7 10 2 2 2" xfId="19529" xr:uid="{00000000-0005-0000-0000-0000034D0000}"/>
    <cellStyle name="Normal 7 10 2 2 3" xfId="19530" xr:uid="{00000000-0005-0000-0000-0000044D0000}"/>
    <cellStyle name="Normal 7 10 2 2 4" xfId="19531" xr:uid="{00000000-0005-0000-0000-0000054D0000}"/>
    <cellStyle name="Normal 7 10 2 3" xfId="19532" xr:uid="{00000000-0005-0000-0000-0000064D0000}"/>
    <cellStyle name="Normal 7 10 2 4" xfId="19533" xr:uid="{00000000-0005-0000-0000-0000074D0000}"/>
    <cellStyle name="Normal 7 10 2 5" xfId="19534" xr:uid="{00000000-0005-0000-0000-0000084D0000}"/>
    <cellStyle name="Normal 7 10 3" xfId="19535" xr:uid="{00000000-0005-0000-0000-0000094D0000}"/>
    <cellStyle name="Normal 7 10 3 2" xfId="19536" xr:uid="{00000000-0005-0000-0000-00000A4D0000}"/>
    <cellStyle name="Normal 7 10 3 3" xfId="19537" xr:uid="{00000000-0005-0000-0000-00000B4D0000}"/>
    <cellStyle name="Normal 7 10 3 4" xfId="19538" xr:uid="{00000000-0005-0000-0000-00000C4D0000}"/>
    <cellStyle name="Normal 7 10 4" xfId="19539" xr:uid="{00000000-0005-0000-0000-00000D4D0000}"/>
    <cellStyle name="Normal 7 10 5" xfId="19540" xr:uid="{00000000-0005-0000-0000-00000E4D0000}"/>
    <cellStyle name="Normal 7 10 6" xfId="19541" xr:uid="{00000000-0005-0000-0000-00000F4D0000}"/>
    <cellStyle name="Normal 7 11" xfId="19542" xr:uid="{00000000-0005-0000-0000-0000104D0000}"/>
    <cellStyle name="Normal 7 11 2" xfId="19543" xr:uid="{00000000-0005-0000-0000-0000114D0000}"/>
    <cellStyle name="Normal 7 11 2 2" xfId="19544" xr:uid="{00000000-0005-0000-0000-0000124D0000}"/>
    <cellStyle name="Normal 7 11 2 2 2" xfId="19545" xr:uid="{00000000-0005-0000-0000-0000134D0000}"/>
    <cellStyle name="Normal 7 11 2 2 3" xfId="19546" xr:uid="{00000000-0005-0000-0000-0000144D0000}"/>
    <cellStyle name="Normal 7 11 2 2 4" xfId="19547" xr:uid="{00000000-0005-0000-0000-0000154D0000}"/>
    <cellStyle name="Normal 7 11 2 3" xfId="19548" xr:uid="{00000000-0005-0000-0000-0000164D0000}"/>
    <cellStyle name="Normal 7 11 2 4" xfId="19549" xr:uid="{00000000-0005-0000-0000-0000174D0000}"/>
    <cellStyle name="Normal 7 11 2 5" xfId="19550" xr:uid="{00000000-0005-0000-0000-0000184D0000}"/>
    <cellStyle name="Normal 7 11 3" xfId="19551" xr:uid="{00000000-0005-0000-0000-0000194D0000}"/>
    <cellStyle name="Normal 7 11 3 2" xfId="19552" xr:uid="{00000000-0005-0000-0000-00001A4D0000}"/>
    <cellStyle name="Normal 7 11 3 3" xfId="19553" xr:uid="{00000000-0005-0000-0000-00001B4D0000}"/>
    <cellStyle name="Normal 7 11 3 4" xfId="19554" xr:uid="{00000000-0005-0000-0000-00001C4D0000}"/>
    <cellStyle name="Normal 7 11 4" xfId="19555" xr:uid="{00000000-0005-0000-0000-00001D4D0000}"/>
    <cellStyle name="Normal 7 11 5" xfId="19556" xr:uid="{00000000-0005-0000-0000-00001E4D0000}"/>
    <cellStyle name="Normal 7 11 6" xfId="19557" xr:uid="{00000000-0005-0000-0000-00001F4D0000}"/>
    <cellStyle name="Normal 7 12" xfId="19558" xr:uid="{00000000-0005-0000-0000-0000204D0000}"/>
    <cellStyle name="Normal 7 12 2" xfId="19559" xr:uid="{00000000-0005-0000-0000-0000214D0000}"/>
    <cellStyle name="Normal 7 12 2 2" xfId="19560" xr:uid="{00000000-0005-0000-0000-0000224D0000}"/>
    <cellStyle name="Normal 7 12 2 2 2" xfId="19561" xr:uid="{00000000-0005-0000-0000-0000234D0000}"/>
    <cellStyle name="Normal 7 12 2 2 3" xfId="19562" xr:uid="{00000000-0005-0000-0000-0000244D0000}"/>
    <cellStyle name="Normal 7 12 2 2 4" xfId="19563" xr:uid="{00000000-0005-0000-0000-0000254D0000}"/>
    <cellStyle name="Normal 7 12 2 3" xfId="19564" xr:uid="{00000000-0005-0000-0000-0000264D0000}"/>
    <cellStyle name="Normal 7 12 2 4" xfId="19565" xr:uid="{00000000-0005-0000-0000-0000274D0000}"/>
    <cellStyle name="Normal 7 12 2 5" xfId="19566" xr:uid="{00000000-0005-0000-0000-0000284D0000}"/>
    <cellStyle name="Normal 7 12 3" xfId="19567" xr:uid="{00000000-0005-0000-0000-0000294D0000}"/>
    <cellStyle name="Normal 7 12 3 2" xfId="19568" xr:uid="{00000000-0005-0000-0000-00002A4D0000}"/>
    <cellStyle name="Normal 7 12 3 3" xfId="19569" xr:uid="{00000000-0005-0000-0000-00002B4D0000}"/>
    <cellStyle name="Normal 7 12 3 4" xfId="19570" xr:uid="{00000000-0005-0000-0000-00002C4D0000}"/>
    <cellStyle name="Normal 7 12 4" xfId="19571" xr:uid="{00000000-0005-0000-0000-00002D4D0000}"/>
    <cellStyle name="Normal 7 12 5" xfId="19572" xr:uid="{00000000-0005-0000-0000-00002E4D0000}"/>
    <cellStyle name="Normal 7 12 6" xfId="19573" xr:uid="{00000000-0005-0000-0000-00002F4D0000}"/>
    <cellStyle name="Normal 7 2" xfId="19574" xr:uid="{00000000-0005-0000-0000-0000304D0000}"/>
    <cellStyle name="Normal 7 2 10" xfId="19575" xr:uid="{00000000-0005-0000-0000-0000314D0000}"/>
    <cellStyle name="Normal 7 2 11" xfId="19576" xr:uid="{00000000-0005-0000-0000-0000324D0000}"/>
    <cellStyle name="Normal 7 2 12" xfId="19577" xr:uid="{00000000-0005-0000-0000-0000334D0000}"/>
    <cellStyle name="Normal 7 2 13" xfId="19578" xr:uid="{00000000-0005-0000-0000-0000344D0000}"/>
    <cellStyle name="Normal 7 2 14" xfId="19579" xr:uid="{00000000-0005-0000-0000-0000354D0000}"/>
    <cellStyle name="Normal 7 2 15" xfId="19580" xr:uid="{00000000-0005-0000-0000-0000364D0000}"/>
    <cellStyle name="Normal 7 2 16" xfId="19581" xr:uid="{00000000-0005-0000-0000-0000374D0000}"/>
    <cellStyle name="Normal 7 2 17" xfId="19582" xr:uid="{00000000-0005-0000-0000-0000384D0000}"/>
    <cellStyle name="Normal 7 2 18" xfId="19583" xr:uid="{00000000-0005-0000-0000-0000394D0000}"/>
    <cellStyle name="Normal 7 2 19" xfId="19584" xr:uid="{00000000-0005-0000-0000-00003A4D0000}"/>
    <cellStyle name="Normal 7 2 2" xfId="19585" xr:uid="{00000000-0005-0000-0000-00003B4D0000}"/>
    <cellStyle name="Normal 7 2 2 2" xfId="19586" xr:uid="{00000000-0005-0000-0000-00003C4D0000}"/>
    <cellStyle name="Normal 7 2 2 3" xfId="19587" xr:uid="{00000000-0005-0000-0000-00003D4D0000}"/>
    <cellStyle name="Normal 7 2 20" xfId="19588" xr:uid="{00000000-0005-0000-0000-00003E4D0000}"/>
    <cellStyle name="Normal 7 2 21" xfId="19589" xr:uid="{00000000-0005-0000-0000-00003F4D0000}"/>
    <cellStyle name="Normal 7 2 22" xfId="19590" xr:uid="{00000000-0005-0000-0000-0000404D0000}"/>
    <cellStyle name="Normal 7 2 23" xfId="19591" xr:uid="{00000000-0005-0000-0000-0000414D0000}"/>
    <cellStyle name="Normal 7 2 24" xfId="19592" xr:uid="{00000000-0005-0000-0000-0000424D0000}"/>
    <cellStyle name="Normal 7 2 25" xfId="19593" xr:uid="{00000000-0005-0000-0000-0000434D0000}"/>
    <cellStyle name="Normal 7 2 26" xfId="19594" xr:uid="{00000000-0005-0000-0000-0000444D0000}"/>
    <cellStyle name="Normal 7 2 27" xfId="19595" xr:uid="{00000000-0005-0000-0000-0000454D0000}"/>
    <cellStyle name="Normal 7 2 28" xfId="19596" xr:uid="{00000000-0005-0000-0000-0000464D0000}"/>
    <cellStyle name="Normal 7 2 29" xfId="19597" xr:uid="{00000000-0005-0000-0000-0000474D0000}"/>
    <cellStyle name="Normal 7 2 3" xfId="19598" xr:uid="{00000000-0005-0000-0000-0000484D0000}"/>
    <cellStyle name="Normal 7 2 3 2" xfId="19599" xr:uid="{00000000-0005-0000-0000-0000494D0000}"/>
    <cellStyle name="Normal 7 2 3 2 2" xfId="19600" xr:uid="{00000000-0005-0000-0000-00004A4D0000}"/>
    <cellStyle name="Normal 7 2 3 2 3" xfId="19601" xr:uid="{00000000-0005-0000-0000-00004B4D0000}"/>
    <cellStyle name="Normal 7 2 3 2 3 2" xfId="19602" xr:uid="{00000000-0005-0000-0000-00004C4D0000}"/>
    <cellStyle name="Normal 7 2 3 2 3 3" xfId="19603" xr:uid="{00000000-0005-0000-0000-00004D4D0000}"/>
    <cellStyle name="Normal 7 2 3 2 3 4" xfId="19604" xr:uid="{00000000-0005-0000-0000-00004E4D0000}"/>
    <cellStyle name="Normal 7 2 3 2 4" xfId="19605" xr:uid="{00000000-0005-0000-0000-00004F4D0000}"/>
    <cellStyle name="Normal 7 2 3 2 5" xfId="19606" xr:uid="{00000000-0005-0000-0000-0000504D0000}"/>
    <cellStyle name="Normal 7 2 3 2 6" xfId="19607" xr:uid="{00000000-0005-0000-0000-0000514D0000}"/>
    <cellStyle name="Normal 7 2 3 3" xfId="19608" xr:uid="{00000000-0005-0000-0000-0000524D0000}"/>
    <cellStyle name="Normal 7 2 3 3 2" xfId="19609" xr:uid="{00000000-0005-0000-0000-0000534D0000}"/>
    <cellStyle name="Normal 7 2 3 3 3" xfId="19610" xr:uid="{00000000-0005-0000-0000-0000544D0000}"/>
    <cellStyle name="Normal 7 2 3 3 4" xfId="19611" xr:uid="{00000000-0005-0000-0000-0000554D0000}"/>
    <cellStyle name="Normal 7 2 3 4" xfId="19612" xr:uid="{00000000-0005-0000-0000-0000564D0000}"/>
    <cellStyle name="Normal 7 2 3 5" xfId="19613" xr:uid="{00000000-0005-0000-0000-0000574D0000}"/>
    <cellStyle name="Normal 7 2 3 6" xfId="19614" xr:uid="{00000000-0005-0000-0000-0000584D0000}"/>
    <cellStyle name="Normal 7 2 30" xfId="19615" xr:uid="{00000000-0005-0000-0000-0000594D0000}"/>
    <cellStyle name="Normal 7 2 31" xfId="19616" xr:uid="{00000000-0005-0000-0000-00005A4D0000}"/>
    <cellStyle name="Normal 7 2 32" xfId="19617" xr:uid="{00000000-0005-0000-0000-00005B4D0000}"/>
    <cellStyle name="Normal 7 2 33" xfId="19618" xr:uid="{00000000-0005-0000-0000-00005C4D0000}"/>
    <cellStyle name="Normal 7 2 34" xfId="19619" xr:uid="{00000000-0005-0000-0000-00005D4D0000}"/>
    <cellStyle name="Normal 7 2 35" xfId="19620" xr:uid="{00000000-0005-0000-0000-00005E4D0000}"/>
    <cellStyle name="Normal 7 2 36" xfId="19621" xr:uid="{00000000-0005-0000-0000-00005F4D0000}"/>
    <cellStyle name="Normal 7 2 37" xfId="19622" xr:uid="{00000000-0005-0000-0000-0000604D0000}"/>
    <cellStyle name="Normal 7 2 38" xfId="19623" xr:uid="{00000000-0005-0000-0000-0000614D0000}"/>
    <cellStyle name="Normal 7 2 39" xfId="19624" xr:uid="{00000000-0005-0000-0000-0000624D0000}"/>
    <cellStyle name="Normal 7 2 4" xfId="19625" xr:uid="{00000000-0005-0000-0000-0000634D0000}"/>
    <cellStyle name="Normal 7 2 40" xfId="19626" xr:uid="{00000000-0005-0000-0000-0000644D0000}"/>
    <cellStyle name="Normal 7 2 41" xfId="19627" xr:uid="{00000000-0005-0000-0000-0000654D0000}"/>
    <cellStyle name="Normal 7 2 42" xfId="19628" xr:uid="{00000000-0005-0000-0000-0000664D0000}"/>
    <cellStyle name="Normal 7 2 43" xfId="19629" xr:uid="{00000000-0005-0000-0000-0000674D0000}"/>
    <cellStyle name="Normal 7 2 44" xfId="19630" xr:uid="{00000000-0005-0000-0000-0000684D0000}"/>
    <cellStyle name="Normal 7 2 45" xfId="19631" xr:uid="{00000000-0005-0000-0000-0000694D0000}"/>
    <cellStyle name="Normal 7 2 46" xfId="19632" xr:uid="{00000000-0005-0000-0000-00006A4D0000}"/>
    <cellStyle name="Normal 7 2 47" xfId="19633" xr:uid="{00000000-0005-0000-0000-00006B4D0000}"/>
    <cellStyle name="Normal 7 2 48" xfId="19634" xr:uid="{00000000-0005-0000-0000-00006C4D0000}"/>
    <cellStyle name="Normal 7 2 49" xfId="19635" xr:uid="{00000000-0005-0000-0000-00006D4D0000}"/>
    <cellStyle name="Normal 7 2 5" xfId="19636" xr:uid="{00000000-0005-0000-0000-00006E4D0000}"/>
    <cellStyle name="Normal 7 2 50" xfId="19637" xr:uid="{00000000-0005-0000-0000-00006F4D0000}"/>
    <cellStyle name="Normal 7 2 51" xfId="19638" xr:uid="{00000000-0005-0000-0000-0000704D0000}"/>
    <cellStyle name="Normal 7 2 52" xfId="19639" xr:uid="{00000000-0005-0000-0000-0000714D0000}"/>
    <cellStyle name="Normal 7 2 53" xfId="19640" xr:uid="{00000000-0005-0000-0000-0000724D0000}"/>
    <cellStyle name="Normal 7 2 54" xfId="19641" xr:uid="{00000000-0005-0000-0000-0000734D0000}"/>
    <cellStyle name="Normal 7 2 55" xfId="19642" xr:uid="{00000000-0005-0000-0000-0000744D0000}"/>
    <cellStyle name="Normal 7 2 56" xfId="19643" xr:uid="{00000000-0005-0000-0000-0000754D0000}"/>
    <cellStyle name="Normal 7 2 57" xfId="19644" xr:uid="{00000000-0005-0000-0000-0000764D0000}"/>
    <cellStyle name="Normal 7 2 58" xfId="19645" xr:uid="{00000000-0005-0000-0000-0000774D0000}"/>
    <cellStyle name="Normal 7 2 59" xfId="19646" xr:uid="{00000000-0005-0000-0000-0000784D0000}"/>
    <cellStyle name="Normal 7 2 6" xfId="19647" xr:uid="{00000000-0005-0000-0000-0000794D0000}"/>
    <cellStyle name="Normal 7 2 60" xfId="19648" xr:uid="{00000000-0005-0000-0000-00007A4D0000}"/>
    <cellStyle name="Normal 7 2 61" xfId="19649" xr:uid="{00000000-0005-0000-0000-00007B4D0000}"/>
    <cellStyle name="Normal 7 2 62" xfId="19650" xr:uid="{00000000-0005-0000-0000-00007C4D0000}"/>
    <cellStyle name="Normal 7 2 63" xfId="19651" xr:uid="{00000000-0005-0000-0000-00007D4D0000}"/>
    <cellStyle name="Normal 7 2 64" xfId="19652" xr:uid="{00000000-0005-0000-0000-00007E4D0000}"/>
    <cellStyle name="Normal 7 2 65" xfId="19653" xr:uid="{00000000-0005-0000-0000-00007F4D0000}"/>
    <cellStyle name="Normal 7 2 66" xfId="19654" xr:uid="{00000000-0005-0000-0000-0000804D0000}"/>
    <cellStyle name="Normal 7 2 67" xfId="19655" xr:uid="{00000000-0005-0000-0000-0000814D0000}"/>
    <cellStyle name="Normal 7 2 68" xfId="19656" xr:uid="{00000000-0005-0000-0000-0000824D0000}"/>
    <cellStyle name="Normal 7 2 69" xfId="19657" xr:uid="{00000000-0005-0000-0000-0000834D0000}"/>
    <cellStyle name="Normal 7 2 7" xfId="19658" xr:uid="{00000000-0005-0000-0000-0000844D0000}"/>
    <cellStyle name="Normal 7 2 70" xfId="19659" xr:uid="{00000000-0005-0000-0000-0000854D0000}"/>
    <cellStyle name="Normal 7 2 71" xfId="19660" xr:uid="{00000000-0005-0000-0000-0000864D0000}"/>
    <cellStyle name="Normal 7 2 72" xfId="19661" xr:uid="{00000000-0005-0000-0000-0000874D0000}"/>
    <cellStyle name="Normal 7 2 73" xfId="19662" xr:uid="{00000000-0005-0000-0000-0000884D0000}"/>
    <cellStyle name="Normal 7 2 74" xfId="19663" xr:uid="{00000000-0005-0000-0000-0000894D0000}"/>
    <cellStyle name="Normal 7 2 75" xfId="19664" xr:uid="{00000000-0005-0000-0000-00008A4D0000}"/>
    <cellStyle name="Normal 7 2 76" xfId="19665" xr:uid="{00000000-0005-0000-0000-00008B4D0000}"/>
    <cellStyle name="Normal 7 2 77" xfId="19666" xr:uid="{00000000-0005-0000-0000-00008C4D0000}"/>
    <cellStyle name="Normal 7 2 78" xfId="19667" xr:uid="{00000000-0005-0000-0000-00008D4D0000}"/>
    <cellStyle name="Normal 7 2 79" xfId="19668" xr:uid="{00000000-0005-0000-0000-00008E4D0000}"/>
    <cellStyle name="Normal 7 2 8" xfId="19669" xr:uid="{00000000-0005-0000-0000-00008F4D0000}"/>
    <cellStyle name="Normal 7 2 80" xfId="19670" xr:uid="{00000000-0005-0000-0000-0000904D0000}"/>
    <cellStyle name="Normal 7 2 81" xfId="19671" xr:uid="{00000000-0005-0000-0000-0000914D0000}"/>
    <cellStyle name="Normal 7 2 82" xfId="19672" xr:uid="{00000000-0005-0000-0000-0000924D0000}"/>
    <cellStyle name="Normal 7 2 83" xfId="19673" xr:uid="{00000000-0005-0000-0000-0000934D0000}"/>
    <cellStyle name="Normal 7 2 84" xfId="19674" xr:uid="{00000000-0005-0000-0000-0000944D0000}"/>
    <cellStyle name="Normal 7 2 85" xfId="19675" xr:uid="{00000000-0005-0000-0000-0000954D0000}"/>
    <cellStyle name="Normal 7 2 86" xfId="19676" xr:uid="{00000000-0005-0000-0000-0000964D0000}"/>
    <cellStyle name="Normal 7 2 87" xfId="19677" xr:uid="{00000000-0005-0000-0000-0000974D0000}"/>
    <cellStyle name="Normal 7 2 88" xfId="19678" xr:uid="{00000000-0005-0000-0000-0000984D0000}"/>
    <cellStyle name="Normal 7 2 89" xfId="19679" xr:uid="{00000000-0005-0000-0000-0000994D0000}"/>
    <cellStyle name="Normal 7 2 9" xfId="19680" xr:uid="{00000000-0005-0000-0000-00009A4D0000}"/>
    <cellStyle name="Normal 7 2 90" xfId="19681" xr:uid="{00000000-0005-0000-0000-00009B4D0000}"/>
    <cellStyle name="Normal 7 2 91" xfId="19682" xr:uid="{00000000-0005-0000-0000-00009C4D0000}"/>
    <cellStyle name="Normal 7 2 92" xfId="19683" xr:uid="{00000000-0005-0000-0000-00009D4D0000}"/>
    <cellStyle name="Normal 7 2 93" xfId="19684" xr:uid="{00000000-0005-0000-0000-00009E4D0000}"/>
    <cellStyle name="Normal 7 3" xfId="19685" xr:uid="{00000000-0005-0000-0000-00009F4D0000}"/>
    <cellStyle name="Normal 7 3 2" xfId="19686" xr:uid="{00000000-0005-0000-0000-0000A04D0000}"/>
    <cellStyle name="Normal 7 3 3" xfId="19687" xr:uid="{00000000-0005-0000-0000-0000A14D0000}"/>
    <cellStyle name="Normal 7 3 3 2" xfId="19688" xr:uid="{00000000-0005-0000-0000-0000A24D0000}"/>
    <cellStyle name="Normal 7 4" xfId="19689" xr:uid="{00000000-0005-0000-0000-0000A34D0000}"/>
    <cellStyle name="Normal 7 4 2" xfId="19690" xr:uid="{00000000-0005-0000-0000-0000A44D0000}"/>
    <cellStyle name="Normal 7 4 2 2" xfId="19691" xr:uid="{00000000-0005-0000-0000-0000A54D0000}"/>
    <cellStyle name="Normal 7 5" xfId="19692" xr:uid="{00000000-0005-0000-0000-0000A64D0000}"/>
    <cellStyle name="Normal 7 6" xfId="19693" xr:uid="{00000000-0005-0000-0000-0000A74D0000}"/>
    <cellStyle name="Normal 7 7" xfId="19694" xr:uid="{00000000-0005-0000-0000-0000A84D0000}"/>
    <cellStyle name="Normal 7 8" xfId="19695" xr:uid="{00000000-0005-0000-0000-0000A94D0000}"/>
    <cellStyle name="Normal 7 9" xfId="19696" xr:uid="{00000000-0005-0000-0000-0000AA4D0000}"/>
    <cellStyle name="Normal 7 9 2" xfId="19697" xr:uid="{00000000-0005-0000-0000-0000AB4D0000}"/>
    <cellStyle name="Normal 70" xfId="19698" xr:uid="{00000000-0005-0000-0000-0000AC4D0000}"/>
    <cellStyle name="Normal 70 2" xfId="19699" xr:uid="{00000000-0005-0000-0000-0000AD4D0000}"/>
    <cellStyle name="Normal 70 3" xfId="19700" xr:uid="{00000000-0005-0000-0000-0000AE4D0000}"/>
    <cellStyle name="Normal 70 4" xfId="19701" xr:uid="{00000000-0005-0000-0000-0000AF4D0000}"/>
    <cellStyle name="Normal 71" xfId="19702" xr:uid="{00000000-0005-0000-0000-0000B04D0000}"/>
    <cellStyle name="Normal 71 2" xfId="19703" xr:uid="{00000000-0005-0000-0000-0000B14D0000}"/>
    <cellStyle name="Normal 71 3" xfId="19704" xr:uid="{00000000-0005-0000-0000-0000B24D0000}"/>
    <cellStyle name="Normal 71 4" xfId="19705" xr:uid="{00000000-0005-0000-0000-0000B34D0000}"/>
    <cellStyle name="Normal 72" xfId="19706" xr:uid="{00000000-0005-0000-0000-0000B44D0000}"/>
    <cellStyle name="Normal 72 2" xfId="19707" xr:uid="{00000000-0005-0000-0000-0000B54D0000}"/>
    <cellStyle name="Normal 72 3" xfId="19708" xr:uid="{00000000-0005-0000-0000-0000B64D0000}"/>
    <cellStyle name="Normal 72 4" xfId="19709" xr:uid="{00000000-0005-0000-0000-0000B74D0000}"/>
    <cellStyle name="Normal 73" xfId="19710" xr:uid="{00000000-0005-0000-0000-0000B84D0000}"/>
    <cellStyle name="Normal 73 2" xfId="19711" xr:uid="{00000000-0005-0000-0000-0000B94D0000}"/>
    <cellStyle name="Normal 73 3" xfId="19712" xr:uid="{00000000-0005-0000-0000-0000BA4D0000}"/>
    <cellStyle name="Normal 73 4" xfId="19713" xr:uid="{00000000-0005-0000-0000-0000BB4D0000}"/>
    <cellStyle name="Normal 74" xfId="19714" xr:uid="{00000000-0005-0000-0000-0000BC4D0000}"/>
    <cellStyle name="Normal 74 2" xfId="19715" xr:uid="{00000000-0005-0000-0000-0000BD4D0000}"/>
    <cellStyle name="Normal 74 3" xfId="19716" xr:uid="{00000000-0005-0000-0000-0000BE4D0000}"/>
    <cellStyle name="Normal 74 4" xfId="19717" xr:uid="{00000000-0005-0000-0000-0000BF4D0000}"/>
    <cellStyle name="Normal 75" xfId="19718" xr:uid="{00000000-0005-0000-0000-0000C04D0000}"/>
    <cellStyle name="Normal 75 2" xfId="19719" xr:uid="{00000000-0005-0000-0000-0000C14D0000}"/>
    <cellStyle name="Normal 75 3" xfId="19720" xr:uid="{00000000-0005-0000-0000-0000C24D0000}"/>
    <cellStyle name="Normal 75 4" xfId="19721" xr:uid="{00000000-0005-0000-0000-0000C34D0000}"/>
    <cellStyle name="Normal 76" xfId="19722" xr:uid="{00000000-0005-0000-0000-0000C44D0000}"/>
    <cellStyle name="Normal 76 2" xfId="19723" xr:uid="{00000000-0005-0000-0000-0000C54D0000}"/>
    <cellStyle name="Normal 76 3" xfId="19724" xr:uid="{00000000-0005-0000-0000-0000C64D0000}"/>
    <cellStyle name="Normal 76 4" xfId="19725" xr:uid="{00000000-0005-0000-0000-0000C74D0000}"/>
    <cellStyle name="Normal 77" xfId="19726" xr:uid="{00000000-0005-0000-0000-0000C84D0000}"/>
    <cellStyle name="Normal 77 2" xfId="19727" xr:uid="{00000000-0005-0000-0000-0000C94D0000}"/>
    <cellStyle name="Normal 77 3" xfId="19728" xr:uid="{00000000-0005-0000-0000-0000CA4D0000}"/>
    <cellStyle name="Normal 77 4" xfId="19729" xr:uid="{00000000-0005-0000-0000-0000CB4D0000}"/>
    <cellStyle name="Normal 78" xfId="19730" xr:uid="{00000000-0005-0000-0000-0000CC4D0000}"/>
    <cellStyle name="Normal 78 2" xfId="19731" xr:uid="{00000000-0005-0000-0000-0000CD4D0000}"/>
    <cellStyle name="Normal 78 3" xfId="19732" xr:uid="{00000000-0005-0000-0000-0000CE4D0000}"/>
    <cellStyle name="Normal 78 4" xfId="19733" xr:uid="{00000000-0005-0000-0000-0000CF4D0000}"/>
    <cellStyle name="Normal 79" xfId="19734" xr:uid="{00000000-0005-0000-0000-0000D04D0000}"/>
    <cellStyle name="Normal 79 2" xfId="19735" xr:uid="{00000000-0005-0000-0000-0000D14D0000}"/>
    <cellStyle name="Normal 79 3" xfId="19736" xr:uid="{00000000-0005-0000-0000-0000D24D0000}"/>
    <cellStyle name="Normal 79 4" xfId="19737" xr:uid="{00000000-0005-0000-0000-0000D34D0000}"/>
    <cellStyle name="Normal 8" xfId="19738" xr:uid="{00000000-0005-0000-0000-0000D44D0000}"/>
    <cellStyle name="Normal 8 10" xfId="19739" xr:uid="{00000000-0005-0000-0000-0000D54D0000}"/>
    <cellStyle name="Normal 8 10 2" xfId="19740" xr:uid="{00000000-0005-0000-0000-0000D64D0000}"/>
    <cellStyle name="Normal 8 11" xfId="19741" xr:uid="{00000000-0005-0000-0000-0000D74D0000}"/>
    <cellStyle name="Normal 8 11 2" xfId="19742" xr:uid="{00000000-0005-0000-0000-0000D84D0000}"/>
    <cellStyle name="Normal 8 11 2 2" xfId="19743" xr:uid="{00000000-0005-0000-0000-0000D94D0000}"/>
    <cellStyle name="Normal 8 11 2 2 2" xfId="19744" xr:uid="{00000000-0005-0000-0000-0000DA4D0000}"/>
    <cellStyle name="Normal 8 11 2 2 3" xfId="19745" xr:uid="{00000000-0005-0000-0000-0000DB4D0000}"/>
    <cellStyle name="Normal 8 11 2 2 4" xfId="19746" xr:uid="{00000000-0005-0000-0000-0000DC4D0000}"/>
    <cellStyle name="Normal 8 11 2 3" xfId="19747" xr:uid="{00000000-0005-0000-0000-0000DD4D0000}"/>
    <cellStyle name="Normal 8 11 2 4" xfId="19748" xr:uid="{00000000-0005-0000-0000-0000DE4D0000}"/>
    <cellStyle name="Normal 8 11 2 5" xfId="19749" xr:uid="{00000000-0005-0000-0000-0000DF4D0000}"/>
    <cellStyle name="Normal 8 11 3" xfId="19750" xr:uid="{00000000-0005-0000-0000-0000E04D0000}"/>
    <cellStyle name="Normal 8 11 4" xfId="19751" xr:uid="{00000000-0005-0000-0000-0000E14D0000}"/>
    <cellStyle name="Normal 8 11 4 2" xfId="19752" xr:uid="{00000000-0005-0000-0000-0000E24D0000}"/>
    <cellStyle name="Normal 8 11 4 3" xfId="19753" xr:uid="{00000000-0005-0000-0000-0000E34D0000}"/>
    <cellStyle name="Normal 8 11 4 4" xfId="19754" xr:uid="{00000000-0005-0000-0000-0000E44D0000}"/>
    <cellStyle name="Normal 8 11 5" xfId="19755" xr:uid="{00000000-0005-0000-0000-0000E54D0000}"/>
    <cellStyle name="Normal 8 11 6" xfId="19756" xr:uid="{00000000-0005-0000-0000-0000E64D0000}"/>
    <cellStyle name="Normal 8 11 7" xfId="19757" xr:uid="{00000000-0005-0000-0000-0000E74D0000}"/>
    <cellStyle name="Normal 8 12" xfId="19758" xr:uid="{00000000-0005-0000-0000-0000E84D0000}"/>
    <cellStyle name="Normal 8 13" xfId="19759" xr:uid="{00000000-0005-0000-0000-0000E94D0000}"/>
    <cellStyle name="Normal 8 14" xfId="19760" xr:uid="{00000000-0005-0000-0000-0000EA4D0000}"/>
    <cellStyle name="Normal 8 15" xfId="19761" xr:uid="{00000000-0005-0000-0000-0000EB4D0000}"/>
    <cellStyle name="Normal 8 16" xfId="19762" xr:uid="{00000000-0005-0000-0000-0000EC4D0000}"/>
    <cellStyle name="Normal 8 17" xfId="19763" xr:uid="{00000000-0005-0000-0000-0000ED4D0000}"/>
    <cellStyle name="Normal 8 18" xfId="19764" xr:uid="{00000000-0005-0000-0000-0000EE4D0000}"/>
    <cellStyle name="Normal 8 19" xfId="19765" xr:uid="{00000000-0005-0000-0000-0000EF4D0000}"/>
    <cellStyle name="Normal 8 2" xfId="19766" xr:uid="{00000000-0005-0000-0000-0000F04D0000}"/>
    <cellStyle name="Normal 8 2 2" xfId="19767" xr:uid="{00000000-0005-0000-0000-0000F14D0000}"/>
    <cellStyle name="Normal 8 2 2 2" xfId="19768" xr:uid="{00000000-0005-0000-0000-0000F24D0000}"/>
    <cellStyle name="Normal 8 2 2 2 2" xfId="19769" xr:uid="{00000000-0005-0000-0000-0000F34D0000}"/>
    <cellStyle name="Normal 8 2 2 2 2 2" xfId="19770" xr:uid="{00000000-0005-0000-0000-0000F44D0000}"/>
    <cellStyle name="Normal 8 2 2 2 2 3" xfId="19771" xr:uid="{00000000-0005-0000-0000-0000F54D0000}"/>
    <cellStyle name="Normal 8 2 2 2 2 4" xfId="19772" xr:uid="{00000000-0005-0000-0000-0000F64D0000}"/>
    <cellStyle name="Normal 8 2 2 2 3" xfId="19773" xr:uid="{00000000-0005-0000-0000-0000F74D0000}"/>
    <cellStyle name="Normal 8 2 2 2 4" xfId="19774" xr:uid="{00000000-0005-0000-0000-0000F84D0000}"/>
    <cellStyle name="Normal 8 2 2 2 5" xfId="19775" xr:uid="{00000000-0005-0000-0000-0000F94D0000}"/>
    <cellStyle name="Normal 8 2 2 3" xfId="19776" xr:uid="{00000000-0005-0000-0000-0000FA4D0000}"/>
    <cellStyle name="Normal 8 2 2 4" xfId="19777" xr:uid="{00000000-0005-0000-0000-0000FB4D0000}"/>
    <cellStyle name="Normal 8 2 2 4 2" xfId="19778" xr:uid="{00000000-0005-0000-0000-0000FC4D0000}"/>
    <cellStyle name="Normal 8 2 2 4 3" xfId="19779" xr:uid="{00000000-0005-0000-0000-0000FD4D0000}"/>
    <cellStyle name="Normal 8 2 2 4 4" xfId="19780" xr:uid="{00000000-0005-0000-0000-0000FE4D0000}"/>
    <cellStyle name="Normal 8 2 2 5" xfId="19781" xr:uid="{00000000-0005-0000-0000-0000FF4D0000}"/>
    <cellStyle name="Normal 8 2 2 6" xfId="19782" xr:uid="{00000000-0005-0000-0000-0000004E0000}"/>
    <cellStyle name="Normal 8 2 2 7" xfId="19783" xr:uid="{00000000-0005-0000-0000-0000014E0000}"/>
    <cellStyle name="Normal 8 2 3" xfId="19784" xr:uid="{00000000-0005-0000-0000-0000024E0000}"/>
    <cellStyle name="Normal 8 2 3 2" xfId="19785" xr:uid="{00000000-0005-0000-0000-0000034E0000}"/>
    <cellStyle name="Normal 8 2 3 2 2" xfId="19786" xr:uid="{00000000-0005-0000-0000-0000044E0000}"/>
    <cellStyle name="Normal 8 2 3 2 2 2" xfId="19787" xr:uid="{00000000-0005-0000-0000-0000054E0000}"/>
    <cellStyle name="Normal 8 2 3 2 2 3" xfId="19788" xr:uid="{00000000-0005-0000-0000-0000064E0000}"/>
    <cellStyle name="Normal 8 2 3 2 2 4" xfId="19789" xr:uid="{00000000-0005-0000-0000-0000074E0000}"/>
    <cellStyle name="Normal 8 2 3 2 3" xfId="19790" xr:uid="{00000000-0005-0000-0000-0000084E0000}"/>
    <cellStyle name="Normal 8 2 3 2 4" xfId="19791" xr:uid="{00000000-0005-0000-0000-0000094E0000}"/>
    <cellStyle name="Normal 8 2 3 2 5" xfId="19792" xr:uid="{00000000-0005-0000-0000-00000A4E0000}"/>
    <cellStyle name="Normal 8 2 3 3" xfId="19793" xr:uid="{00000000-0005-0000-0000-00000B4E0000}"/>
    <cellStyle name="Normal 8 2 3 4" xfId="19794" xr:uid="{00000000-0005-0000-0000-00000C4E0000}"/>
    <cellStyle name="Normal 8 2 3 4 2" xfId="19795" xr:uid="{00000000-0005-0000-0000-00000D4E0000}"/>
    <cellStyle name="Normal 8 2 3 4 3" xfId="19796" xr:uid="{00000000-0005-0000-0000-00000E4E0000}"/>
    <cellStyle name="Normal 8 2 3 4 4" xfId="19797" xr:uid="{00000000-0005-0000-0000-00000F4E0000}"/>
    <cellStyle name="Normal 8 2 3 5" xfId="19798" xr:uid="{00000000-0005-0000-0000-0000104E0000}"/>
    <cellStyle name="Normal 8 2 3 6" xfId="19799" xr:uid="{00000000-0005-0000-0000-0000114E0000}"/>
    <cellStyle name="Normal 8 2 3 7" xfId="19800" xr:uid="{00000000-0005-0000-0000-0000124E0000}"/>
    <cellStyle name="Normal 8 2 4" xfId="19801" xr:uid="{00000000-0005-0000-0000-0000134E0000}"/>
    <cellStyle name="Normal 8 20" xfId="19802" xr:uid="{00000000-0005-0000-0000-0000144E0000}"/>
    <cellStyle name="Normal 8 21" xfId="19803" xr:uid="{00000000-0005-0000-0000-0000154E0000}"/>
    <cellStyle name="Normal 8 22" xfId="19804" xr:uid="{00000000-0005-0000-0000-0000164E0000}"/>
    <cellStyle name="Normal 8 23" xfId="19805" xr:uid="{00000000-0005-0000-0000-0000174E0000}"/>
    <cellStyle name="Normal 8 24" xfId="19806" xr:uid="{00000000-0005-0000-0000-0000184E0000}"/>
    <cellStyle name="Normal 8 25" xfId="19807" xr:uid="{00000000-0005-0000-0000-0000194E0000}"/>
    <cellStyle name="Normal 8 26" xfId="19808" xr:uid="{00000000-0005-0000-0000-00001A4E0000}"/>
    <cellStyle name="Normal 8 27" xfId="19809" xr:uid="{00000000-0005-0000-0000-00001B4E0000}"/>
    <cellStyle name="Normal 8 28" xfId="19810" xr:uid="{00000000-0005-0000-0000-00001C4E0000}"/>
    <cellStyle name="Normal 8 29" xfId="19811" xr:uid="{00000000-0005-0000-0000-00001D4E0000}"/>
    <cellStyle name="Normal 8 3" xfId="19812" xr:uid="{00000000-0005-0000-0000-00001E4E0000}"/>
    <cellStyle name="Normal 8 3 2" xfId="19813" xr:uid="{00000000-0005-0000-0000-00001F4E0000}"/>
    <cellStyle name="Normal 8 3 3" xfId="19814" xr:uid="{00000000-0005-0000-0000-0000204E0000}"/>
    <cellStyle name="Normal 8 3 3 2" xfId="19815" xr:uid="{00000000-0005-0000-0000-0000214E0000}"/>
    <cellStyle name="Normal 8 3 4" xfId="19816" xr:uid="{00000000-0005-0000-0000-0000224E0000}"/>
    <cellStyle name="Normal 8 30" xfId="19817" xr:uid="{00000000-0005-0000-0000-0000234E0000}"/>
    <cellStyle name="Normal 8 31" xfId="19818" xr:uid="{00000000-0005-0000-0000-0000244E0000}"/>
    <cellStyle name="Normal 8 32" xfId="19819" xr:uid="{00000000-0005-0000-0000-0000254E0000}"/>
    <cellStyle name="Normal 8 33" xfId="19820" xr:uid="{00000000-0005-0000-0000-0000264E0000}"/>
    <cellStyle name="Normal 8 34" xfId="19821" xr:uid="{00000000-0005-0000-0000-0000274E0000}"/>
    <cellStyle name="Normal 8 35" xfId="19822" xr:uid="{00000000-0005-0000-0000-0000284E0000}"/>
    <cellStyle name="Normal 8 36" xfId="19823" xr:uid="{00000000-0005-0000-0000-0000294E0000}"/>
    <cellStyle name="Normal 8 37" xfId="19824" xr:uid="{00000000-0005-0000-0000-00002A4E0000}"/>
    <cellStyle name="Normal 8 38" xfId="19825" xr:uid="{00000000-0005-0000-0000-00002B4E0000}"/>
    <cellStyle name="Normal 8 39" xfId="19826" xr:uid="{00000000-0005-0000-0000-00002C4E0000}"/>
    <cellStyle name="Normal 8 4" xfId="19827" xr:uid="{00000000-0005-0000-0000-00002D4E0000}"/>
    <cellStyle name="Normal 8 4 2" xfId="19828" xr:uid="{00000000-0005-0000-0000-00002E4E0000}"/>
    <cellStyle name="Normal 8 4 2 2" xfId="19829" xr:uid="{00000000-0005-0000-0000-00002F4E0000}"/>
    <cellStyle name="Normal 8 4 2 2 2" xfId="19830" xr:uid="{00000000-0005-0000-0000-0000304E0000}"/>
    <cellStyle name="Normal 8 4 2 2 2 2" xfId="19831" xr:uid="{00000000-0005-0000-0000-0000314E0000}"/>
    <cellStyle name="Normal 8 4 2 2 2 3" xfId="19832" xr:uid="{00000000-0005-0000-0000-0000324E0000}"/>
    <cellStyle name="Normal 8 4 2 2 2 4" xfId="19833" xr:uid="{00000000-0005-0000-0000-0000334E0000}"/>
    <cellStyle name="Normal 8 4 2 2 3" xfId="19834" xr:uid="{00000000-0005-0000-0000-0000344E0000}"/>
    <cellStyle name="Normal 8 4 2 2 4" xfId="19835" xr:uid="{00000000-0005-0000-0000-0000354E0000}"/>
    <cellStyle name="Normal 8 4 2 2 5" xfId="19836" xr:uid="{00000000-0005-0000-0000-0000364E0000}"/>
    <cellStyle name="Normal 8 4 2 3" xfId="19837" xr:uid="{00000000-0005-0000-0000-0000374E0000}"/>
    <cellStyle name="Normal 8 4 2 4" xfId="19838" xr:uid="{00000000-0005-0000-0000-0000384E0000}"/>
    <cellStyle name="Normal 8 4 2 4 2" xfId="19839" xr:uid="{00000000-0005-0000-0000-0000394E0000}"/>
    <cellStyle name="Normal 8 4 2 4 3" xfId="19840" xr:uid="{00000000-0005-0000-0000-00003A4E0000}"/>
    <cellStyle name="Normal 8 4 2 4 4" xfId="19841" xr:uid="{00000000-0005-0000-0000-00003B4E0000}"/>
    <cellStyle name="Normal 8 4 2 5" xfId="19842" xr:uid="{00000000-0005-0000-0000-00003C4E0000}"/>
    <cellStyle name="Normal 8 4 2 6" xfId="19843" xr:uid="{00000000-0005-0000-0000-00003D4E0000}"/>
    <cellStyle name="Normal 8 4 2 7" xfId="19844" xr:uid="{00000000-0005-0000-0000-00003E4E0000}"/>
    <cellStyle name="Normal 8 4 3" xfId="19845" xr:uid="{00000000-0005-0000-0000-00003F4E0000}"/>
    <cellStyle name="Normal 8 40" xfId="19846" xr:uid="{00000000-0005-0000-0000-0000404E0000}"/>
    <cellStyle name="Normal 8 41" xfId="19847" xr:uid="{00000000-0005-0000-0000-0000414E0000}"/>
    <cellStyle name="Normal 8 42" xfId="19848" xr:uid="{00000000-0005-0000-0000-0000424E0000}"/>
    <cellStyle name="Normal 8 43" xfId="19849" xr:uid="{00000000-0005-0000-0000-0000434E0000}"/>
    <cellStyle name="Normal 8 44" xfId="19850" xr:uid="{00000000-0005-0000-0000-0000444E0000}"/>
    <cellStyle name="Normal 8 45" xfId="19851" xr:uid="{00000000-0005-0000-0000-0000454E0000}"/>
    <cellStyle name="Normal 8 46" xfId="19852" xr:uid="{00000000-0005-0000-0000-0000464E0000}"/>
    <cellStyle name="Normal 8 47" xfId="19853" xr:uid="{00000000-0005-0000-0000-0000474E0000}"/>
    <cellStyle name="Normal 8 48" xfId="19854" xr:uid="{00000000-0005-0000-0000-0000484E0000}"/>
    <cellStyle name="Normal 8 49" xfId="19855" xr:uid="{00000000-0005-0000-0000-0000494E0000}"/>
    <cellStyle name="Normal 8 5" xfId="19856" xr:uid="{00000000-0005-0000-0000-00004A4E0000}"/>
    <cellStyle name="Normal 8 5 2" xfId="19857" xr:uid="{00000000-0005-0000-0000-00004B4E0000}"/>
    <cellStyle name="Normal 8 5 2 2" xfId="19858" xr:uid="{00000000-0005-0000-0000-00004C4E0000}"/>
    <cellStyle name="Normal 8 5 2 2 2" xfId="19859" xr:uid="{00000000-0005-0000-0000-00004D4E0000}"/>
    <cellStyle name="Normal 8 5 2 2 3" xfId="19860" xr:uid="{00000000-0005-0000-0000-00004E4E0000}"/>
    <cellStyle name="Normal 8 5 2 2 4" xfId="19861" xr:uid="{00000000-0005-0000-0000-00004F4E0000}"/>
    <cellStyle name="Normal 8 5 2 3" xfId="19862" xr:uid="{00000000-0005-0000-0000-0000504E0000}"/>
    <cellStyle name="Normal 8 5 2 4" xfId="19863" xr:uid="{00000000-0005-0000-0000-0000514E0000}"/>
    <cellStyle name="Normal 8 5 2 5" xfId="19864" xr:uid="{00000000-0005-0000-0000-0000524E0000}"/>
    <cellStyle name="Normal 8 5 3" xfId="19865" xr:uid="{00000000-0005-0000-0000-0000534E0000}"/>
    <cellStyle name="Normal 8 5 4" xfId="19866" xr:uid="{00000000-0005-0000-0000-0000544E0000}"/>
    <cellStyle name="Normal 8 5 4 2" xfId="19867" xr:uid="{00000000-0005-0000-0000-0000554E0000}"/>
    <cellStyle name="Normal 8 5 4 3" xfId="19868" xr:uid="{00000000-0005-0000-0000-0000564E0000}"/>
    <cellStyle name="Normal 8 5 4 4" xfId="19869" xr:uid="{00000000-0005-0000-0000-0000574E0000}"/>
    <cellStyle name="Normal 8 5 5" xfId="19870" xr:uid="{00000000-0005-0000-0000-0000584E0000}"/>
    <cellStyle name="Normal 8 5 6" xfId="19871" xr:uid="{00000000-0005-0000-0000-0000594E0000}"/>
    <cellStyle name="Normal 8 5 7" xfId="19872" xr:uid="{00000000-0005-0000-0000-00005A4E0000}"/>
    <cellStyle name="Normal 8 50" xfId="19873" xr:uid="{00000000-0005-0000-0000-00005B4E0000}"/>
    <cellStyle name="Normal 8 51" xfId="19874" xr:uid="{00000000-0005-0000-0000-00005C4E0000}"/>
    <cellStyle name="Normal 8 52" xfId="19875" xr:uid="{00000000-0005-0000-0000-00005D4E0000}"/>
    <cellStyle name="Normal 8 53" xfId="19876" xr:uid="{00000000-0005-0000-0000-00005E4E0000}"/>
    <cellStyle name="Normal 8 54" xfId="19877" xr:uid="{00000000-0005-0000-0000-00005F4E0000}"/>
    <cellStyle name="Normal 8 55" xfId="19878" xr:uid="{00000000-0005-0000-0000-0000604E0000}"/>
    <cellStyle name="Normal 8 56" xfId="19879" xr:uid="{00000000-0005-0000-0000-0000614E0000}"/>
    <cellStyle name="Normal 8 57" xfId="19880" xr:uid="{00000000-0005-0000-0000-0000624E0000}"/>
    <cellStyle name="Normal 8 58" xfId="19881" xr:uid="{00000000-0005-0000-0000-0000634E0000}"/>
    <cellStyle name="Normal 8 59" xfId="19882" xr:uid="{00000000-0005-0000-0000-0000644E0000}"/>
    <cellStyle name="Normal 8 6" xfId="19883" xr:uid="{00000000-0005-0000-0000-0000654E0000}"/>
    <cellStyle name="Normal 8 6 2" xfId="19884" xr:uid="{00000000-0005-0000-0000-0000664E0000}"/>
    <cellStyle name="Normal 8 6 2 2" xfId="19885" xr:uid="{00000000-0005-0000-0000-0000674E0000}"/>
    <cellStyle name="Normal 8 6 2 2 2" xfId="19886" xr:uid="{00000000-0005-0000-0000-0000684E0000}"/>
    <cellStyle name="Normal 8 6 2 2 3" xfId="19887" xr:uid="{00000000-0005-0000-0000-0000694E0000}"/>
    <cellStyle name="Normal 8 6 2 2 4" xfId="19888" xr:uid="{00000000-0005-0000-0000-00006A4E0000}"/>
    <cellStyle name="Normal 8 6 2 3" xfId="19889" xr:uid="{00000000-0005-0000-0000-00006B4E0000}"/>
    <cellStyle name="Normal 8 6 2 4" xfId="19890" xr:uid="{00000000-0005-0000-0000-00006C4E0000}"/>
    <cellStyle name="Normal 8 6 2 5" xfId="19891" xr:uid="{00000000-0005-0000-0000-00006D4E0000}"/>
    <cellStyle name="Normal 8 6 3" xfId="19892" xr:uid="{00000000-0005-0000-0000-00006E4E0000}"/>
    <cellStyle name="Normal 8 6 4" xfId="19893" xr:uid="{00000000-0005-0000-0000-00006F4E0000}"/>
    <cellStyle name="Normal 8 6 4 2" xfId="19894" xr:uid="{00000000-0005-0000-0000-0000704E0000}"/>
    <cellStyle name="Normal 8 6 4 3" xfId="19895" xr:uid="{00000000-0005-0000-0000-0000714E0000}"/>
    <cellStyle name="Normal 8 6 4 4" xfId="19896" xr:uid="{00000000-0005-0000-0000-0000724E0000}"/>
    <cellStyle name="Normal 8 6 5" xfId="19897" xr:uid="{00000000-0005-0000-0000-0000734E0000}"/>
    <cellStyle name="Normal 8 6 6" xfId="19898" xr:uid="{00000000-0005-0000-0000-0000744E0000}"/>
    <cellStyle name="Normal 8 6 7" xfId="19899" xr:uid="{00000000-0005-0000-0000-0000754E0000}"/>
    <cellStyle name="Normal 8 60" xfId="19900" xr:uid="{00000000-0005-0000-0000-0000764E0000}"/>
    <cellStyle name="Normal 8 61" xfId="19901" xr:uid="{00000000-0005-0000-0000-0000774E0000}"/>
    <cellStyle name="Normal 8 62" xfId="19902" xr:uid="{00000000-0005-0000-0000-0000784E0000}"/>
    <cellStyle name="Normal 8 63" xfId="19903" xr:uid="{00000000-0005-0000-0000-0000794E0000}"/>
    <cellStyle name="Normal 8 64" xfId="19904" xr:uid="{00000000-0005-0000-0000-00007A4E0000}"/>
    <cellStyle name="Normal 8 65" xfId="19905" xr:uid="{00000000-0005-0000-0000-00007B4E0000}"/>
    <cellStyle name="Normal 8 66" xfId="19906" xr:uid="{00000000-0005-0000-0000-00007C4E0000}"/>
    <cellStyle name="Normal 8 67" xfId="19907" xr:uid="{00000000-0005-0000-0000-00007D4E0000}"/>
    <cellStyle name="Normal 8 68" xfId="19908" xr:uid="{00000000-0005-0000-0000-00007E4E0000}"/>
    <cellStyle name="Normal 8 69" xfId="19909" xr:uid="{00000000-0005-0000-0000-00007F4E0000}"/>
    <cellStyle name="Normal 8 7" xfId="19910" xr:uid="{00000000-0005-0000-0000-0000804E0000}"/>
    <cellStyle name="Normal 8 7 2" xfId="19911" xr:uid="{00000000-0005-0000-0000-0000814E0000}"/>
    <cellStyle name="Normal 8 7 2 2" xfId="19912" xr:uid="{00000000-0005-0000-0000-0000824E0000}"/>
    <cellStyle name="Normal 8 7 2 2 2" xfId="19913" xr:uid="{00000000-0005-0000-0000-0000834E0000}"/>
    <cellStyle name="Normal 8 7 2 2 3" xfId="19914" xr:uid="{00000000-0005-0000-0000-0000844E0000}"/>
    <cellStyle name="Normal 8 7 2 2 4" xfId="19915" xr:uid="{00000000-0005-0000-0000-0000854E0000}"/>
    <cellStyle name="Normal 8 7 2 3" xfId="19916" xr:uid="{00000000-0005-0000-0000-0000864E0000}"/>
    <cellStyle name="Normal 8 7 2 4" xfId="19917" xr:uid="{00000000-0005-0000-0000-0000874E0000}"/>
    <cellStyle name="Normal 8 7 2 5" xfId="19918" xr:uid="{00000000-0005-0000-0000-0000884E0000}"/>
    <cellStyle name="Normal 8 7 3" xfId="19919" xr:uid="{00000000-0005-0000-0000-0000894E0000}"/>
    <cellStyle name="Normal 8 7 4" xfId="19920" xr:uid="{00000000-0005-0000-0000-00008A4E0000}"/>
    <cellStyle name="Normal 8 7 4 2" xfId="19921" xr:uid="{00000000-0005-0000-0000-00008B4E0000}"/>
    <cellStyle name="Normal 8 7 4 3" xfId="19922" xr:uid="{00000000-0005-0000-0000-00008C4E0000}"/>
    <cellStyle name="Normal 8 7 4 4" xfId="19923" xr:uid="{00000000-0005-0000-0000-00008D4E0000}"/>
    <cellStyle name="Normal 8 7 5" xfId="19924" xr:uid="{00000000-0005-0000-0000-00008E4E0000}"/>
    <cellStyle name="Normal 8 7 6" xfId="19925" xr:uid="{00000000-0005-0000-0000-00008F4E0000}"/>
    <cellStyle name="Normal 8 7 7" xfId="19926" xr:uid="{00000000-0005-0000-0000-0000904E0000}"/>
    <cellStyle name="Normal 8 70" xfId="19927" xr:uid="{00000000-0005-0000-0000-0000914E0000}"/>
    <cellStyle name="Normal 8 71" xfId="19928" xr:uid="{00000000-0005-0000-0000-0000924E0000}"/>
    <cellStyle name="Normal 8 72" xfId="19929" xr:uid="{00000000-0005-0000-0000-0000934E0000}"/>
    <cellStyle name="Normal 8 73" xfId="19930" xr:uid="{00000000-0005-0000-0000-0000944E0000}"/>
    <cellStyle name="Normal 8 74" xfId="19931" xr:uid="{00000000-0005-0000-0000-0000954E0000}"/>
    <cellStyle name="Normal 8 75" xfId="19932" xr:uid="{00000000-0005-0000-0000-0000964E0000}"/>
    <cellStyle name="Normal 8 76" xfId="19933" xr:uid="{00000000-0005-0000-0000-0000974E0000}"/>
    <cellStyle name="Normal 8 77" xfId="19934" xr:uid="{00000000-0005-0000-0000-0000984E0000}"/>
    <cellStyle name="Normal 8 78" xfId="19935" xr:uid="{00000000-0005-0000-0000-0000994E0000}"/>
    <cellStyle name="Normal 8 79" xfId="19936" xr:uid="{00000000-0005-0000-0000-00009A4E0000}"/>
    <cellStyle name="Normal 8 8" xfId="19937" xr:uid="{00000000-0005-0000-0000-00009B4E0000}"/>
    <cellStyle name="Normal 8 8 2" xfId="19938" xr:uid="{00000000-0005-0000-0000-00009C4E0000}"/>
    <cellStyle name="Normal 8 8 2 2" xfId="19939" xr:uid="{00000000-0005-0000-0000-00009D4E0000}"/>
    <cellStyle name="Normal 8 8 2 2 2" xfId="19940" xr:uid="{00000000-0005-0000-0000-00009E4E0000}"/>
    <cellStyle name="Normal 8 8 2 2 3" xfId="19941" xr:uid="{00000000-0005-0000-0000-00009F4E0000}"/>
    <cellStyle name="Normal 8 8 2 2 4" xfId="19942" xr:uid="{00000000-0005-0000-0000-0000A04E0000}"/>
    <cellStyle name="Normal 8 8 2 3" xfId="19943" xr:uid="{00000000-0005-0000-0000-0000A14E0000}"/>
    <cellStyle name="Normal 8 8 2 4" xfId="19944" xr:uid="{00000000-0005-0000-0000-0000A24E0000}"/>
    <cellStyle name="Normal 8 8 2 5" xfId="19945" xr:uid="{00000000-0005-0000-0000-0000A34E0000}"/>
    <cellStyle name="Normal 8 8 3" xfId="19946" xr:uid="{00000000-0005-0000-0000-0000A44E0000}"/>
    <cellStyle name="Normal 8 8 4" xfId="19947" xr:uid="{00000000-0005-0000-0000-0000A54E0000}"/>
    <cellStyle name="Normal 8 8 4 2" xfId="19948" xr:uid="{00000000-0005-0000-0000-0000A64E0000}"/>
    <cellStyle name="Normal 8 8 4 3" xfId="19949" xr:uid="{00000000-0005-0000-0000-0000A74E0000}"/>
    <cellStyle name="Normal 8 8 4 4" xfId="19950" xr:uid="{00000000-0005-0000-0000-0000A84E0000}"/>
    <cellStyle name="Normal 8 8 5" xfId="19951" xr:uid="{00000000-0005-0000-0000-0000A94E0000}"/>
    <cellStyle name="Normal 8 8 6" xfId="19952" xr:uid="{00000000-0005-0000-0000-0000AA4E0000}"/>
    <cellStyle name="Normal 8 8 7" xfId="19953" xr:uid="{00000000-0005-0000-0000-0000AB4E0000}"/>
    <cellStyle name="Normal 8 80" xfId="19954" xr:uid="{00000000-0005-0000-0000-0000AC4E0000}"/>
    <cellStyle name="Normal 8 81" xfId="19955" xr:uid="{00000000-0005-0000-0000-0000AD4E0000}"/>
    <cellStyle name="Normal 8 82" xfId="19956" xr:uid="{00000000-0005-0000-0000-0000AE4E0000}"/>
    <cellStyle name="Normal 8 83" xfId="19957" xr:uid="{00000000-0005-0000-0000-0000AF4E0000}"/>
    <cellStyle name="Normal 8 84" xfId="19958" xr:uid="{00000000-0005-0000-0000-0000B04E0000}"/>
    <cellStyle name="Normal 8 85" xfId="19959" xr:uid="{00000000-0005-0000-0000-0000B14E0000}"/>
    <cellStyle name="Normal 8 86" xfId="19960" xr:uid="{00000000-0005-0000-0000-0000B24E0000}"/>
    <cellStyle name="Normal 8 87" xfId="19961" xr:uid="{00000000-0005-0000-0000-0000B34E0000}"/>
    <cellStyle name="Normal 8 88" xfId="19962" xr:uid="{00000000-0005-0000-0000-0000B44E0000}"/>
    <cellStyle name="Normal 8 89" xfId="19963" xr:uid="{00000000-0005-0000-0000-0000B54E0000}"/>
    <cellStyle name="Normal 8 9" xfId="19964" xr:uid="{00000000-0005-0000-0000-0000B64E0000}"/>
    <cellStyle name="Normal 8 9 2" xfId="19965" xr:uid="{00000000-0005-0000-0000-0000B74E0000}"/>
    <cellStyle name="Normal 8 90" xfId="19966" xr:uid="{00000000-0005-0000-0000-0000B84E0000}"/>
    <cellStyle name="Normal 8 91" xfId="19967" xr:uid="{00000000-0005-0000-0000-0000B94E0000}"/>
    <cellStyle name="Normal 8 92" xfId="19968" xr:uid="{00000000-0005-0000-0000-0000BA4E0000}"/>
    <cellStyle name="Normal 8 93" xfId="19969" xr:uid="{00000000-0005-0000-0000-0000BB4E0000}"/>
    <cellStyle name="Normal 8 94" xfId="19970" xr:uid="{00000000-0005-0000-0000-0000BC4E0000}"/>
    <cellStyle name="Normal 8 95" xfId="19971" xr:uid="{00000000-0005-0000-0000-0000BD4E0000}"/>
    <cellStyle name="Normal 8 95 2" xfId="19972" xr:uid="{00000000-0005-0000-0000-0000BE4E0000}"/>
    <cellStyle name="Normal 8 95 3" xfId="19973" xr:uid="{00000000-0005-0000-0000-0000BF4E0000}"/>
    <cellStyle name="Normal 8 95 4" xfId="19974" xr:uid="{00000000-0005-0000-0000-0000C04E0000}"/>
    <cellStyle name="Normal 80" xfId="19975" xr:uid="{00000000-0005-0000-0000-0000C14E0000}"/>
    <cellStyle name="Normal 80 2" xfId="19976" xr:uid="{00000000-0005-0000-0000-0000C24E0000}"/>
    <cellStyle name="Normal 80 3" xfId="19977" xr:uid="{00000000-0005-0000-0000-0000C34E0000}"/>
    <cellStyle name="Normal 80 4" xfId="19978" xr:uid="{00000000-0005-0000-0000-0000C44E0000}"/>
    <cellStyle name="Normal 81" xfId="19979" xr:uid="{00000000-0005-0000-0000-0000C54E0000}"/>
    <cellStyle name="Normal 81 2" xfId="19980" xr:uid="{00000000-0005-0000-0000-0000C64E0000}"/>
    <cellStyle name="Normal 81 3" xfId="19981" xr:uid="{00000000-0005-0000-0000-0000C74E0000}"/>
    <cellStyle name="Normal 81 4" xfId="19982" xr:uid="{00000000-0005-0000-0000-0000C84E0000}"/>
    <cellStyle name="Normal 82" xfId="19983" xr:uid="{00000000-0005-0000-0000-0000C94E0000}"/>
    <cellStyle name="Normal 82 2" xfId="19984" xr:uid="{00000000-0005-0000-0000-0000CA4E0000}"/>
    <cellStyle name="Normal 82 3" xfId="19985" xr:uid="{00000000-0005-0000-0000-0000CB4E0000}"/>
    <cellStyle name="Normal 82 4" xfId="19986" xr:uid="{00000000-0005-0000-0000-0000CC4E0000}"/>
    <cellStyle name="Normal 83" xfId="19987" xr:uid="{00000000-0005-0000-0000-0000CD4E0000}"/>
    <cellStyle name="Normal 83 2" xfId="19988" xr:uid="{00000000-0005-0000-0000-0000CE4E0000}"/>
    <cellStyle name="Normal 83 3" xfId="19989" xr:uid="{00000000-0005-0000-0000-0000CF4E0000}"/>
    <cellStyle name="Normal 83 4" xfId="19990" xr:uid="{00000000-0005-0000-0000-0000D04E0000}"/>
    <cellStyle name="Normal 84" xfId="19991" xr:uid="{00000000-0005-0000-0000-0000D14E0000}"/>
    <cellStyle name="Normal 84 2" xfId="19992" xr:uid="{00000000-0005-0000-0000-0000D24E0000}"/>
    <cellStyle name="Normal 84 3" xfId="19993" xr:uid="{00000000-0005-0000-0000-0000D34E0000}"/>
    <cellStyle name="Normal 84 4" xfId="19994" xr:uid="{00000000-0005-0000-0000-0000D44E0000}"/>
    <cellStyle name="Normal 85" xfId="19995" xr:uid="{00000000-0005-0000-0000-0000D54E0000}"/>
    <cellStyle name="Normal 85 2" xfId="19996" xr:uid="{00000000-0005-0000-0000-0000D64E0000}"/>
    <cellStyle name="Normal 85 3" xfId="19997" xr:uid="{00000000-0005-0000-0000-0000D74E0000}"/>
    <cellStyle name="Normal 85 4" xfId="19998" xr:uid="{00000000-0005-0000-0000-0000D84E0000}"/>
    <cellStyle name="Normal 86" xfId="19999" xr:uid="{00000000-0005-0000-0000-0000D94E0000}"/>
    <cellStyle name="Normal 86 2" xfId="20000" xr:uid="{00000000-0005-0000-0000-0000DA4E0000}"/>
    <cellStyle name="Normal 86 3" xfId="20001" xr:uid="{00000000-0005-0000-0000-0000DB4E0000}"/>
    <cellStyle name="Normal 86 4" xfId="20002" xr:uid="{00000000-0005-0000-0000-0000DC4E0000}"/>
    <cellStyle name="Normal 87" xfId="20003" xr:uid="{00000000-0005-0000-0000-0000DD4E0000}"/>
    <cellStyle name="Normal 87 2" xfId="20004" xr:uid="{00000000-0005-0000-0000-0000DE4E0000}"/>
    <cellStyle name="Normal 87 3" xfId="20005" xr:uid="{00000000-0005-0000-0000-0000DF4E0000}"/>
    <cellStyle name="Normal 87 4" xfId="20006" xr:uid="{00000000-0005-0000-0000-0000E04E0000}"/>
    <cellStyle name="Normal 88" xfId="20007" xr:uid="{00000000-0005-0000-0000-0000E14E0000}"/>
    <cellStyle name="Normal 88 2" xfId="20008" xr:uid="{00000000-0005-0000-0000-0000E24E0000}"/>
    <cellStyle name="Normal 88 3" xfId="20009" xr:uid="{00000000-0005-0000-0000-0000E34E0000}"/>
    <cellStyle name="Normal 88 4" xfId="20010" xr:uid="{00000000-0005-0000-0000-0000E44E0000}"/>
    <cellStyle name="Normal 89" xfId="20011" xr:uid="{00000000-0005-0000-0000-0000E54E0000}"/>
    <cellStyle name="Normal 89 2" xfId="20012" xr:uid="{00000000-0005-0000-0000-0000E64E0000}"/>
    <cellStyle name="Normal 89 3" xfId="20013" xr:uid="{00000000-0005-0000-0000-0000E74E0000}"/>
    <cellStyle name="Normal 89 4" xfId="20014" xr:uid="{00000000-0005-0000-0000-0000E84E0000}"/>
    <cellStyle name="Normal 9" xfId="20015" xr:uid="{00000000-0005-0000-0000-0000E94E0000}"/>
    <cellStyle name="Normal 9 10" xfId="20016" xr:uid="{00000000-0005-0000-0000-0000EA4E0000}"/>
    <cellStyle name="Normal 9 10 2" xfId="20017" xr:uid="{00000000-0005-0000-0000-0000EB4E0000}"/>
    <cellStyle name="Normal 9 11" xfId="20018" xr:uid="{00000000-0005-0000-0000-0000EC4E0000}"/>
    <cellStyle name="Normal 9 11 2" xfId="20019" xr:uid="{00000000-0005-0000-0000-0000ED4E0000}"/>
    <cellStyle name="Normal 9 11 3" xfId="20020" xr:uid="{00000000-0005-0000-0000-0000EE4E0000}"/>
    <cellStyle name="Normal 9 11 3 2" xfId="20021" xr:uid="{00000000-0005-0000-0000-0000EF4E0000}"/>
    <cellStyle name="Normal 9 11 3 3" xfId="20022" xr:uid="{00000000-0005-0000-0000-0000F04E0000}"/>
    <cellStyle name="Normal 9 11 3 4" xfId="20023" xr:uid="{00000000-0005-0000-0000-0000F14E0000}"/>
    <cellStyle name="Normal 9 11 4" xfId="20024" xr:uid="{00000000-0005-0000-0000-0000F24E0000}"/>
    <cellStyle name="Normal 9 11 5" xfId="20025" xr:uid="{00000000-0005-0000-0000-0000F34E0000}"/>
    <cellStyle name="Normal 9 11 6" xfId="20026" xr:uid="{00000000-0005-0000-0000-0000F44E0000}"/>
    <cellStyle name="Normal 9 12" xfId="20027" xr:uid="{00000000-0005-0000-0000-0000F54E0000}"/>
    <cellStyle name="Normal 9 13" xfId="20028" xr:uid="{00000000-0005-0000-0000-0000F64E0000}"/>
    <cellStyle name="Normal 9 14" xfId="20029" xr:uid="{00000000-0005-0000-0000-0000F74E0000}"/>
    <cellStyle name="Normal 9 15" xfId="20030" xr:uid="{00000000-0005-0000-0000-0000F84E0000}"/>
    <cellStyle name="Normal 9 16" xfId="20031" xr:uid="{00000000-0005-0000-0000-0000F94E0000}"/>
    <cellStyle name="Normal 9 17" xfId="20032" xr:uid="{00000000-0005-0000-0000-0000FA4E0000}"/>
    <cellStyle name="Normal 9 18" xfId="20033" xr:uid="{00000000-0005-0000-0000-0000FB4E0000}"/>
    <cellStyle name="Normal 9 19" xfId="20034" xr:uid="{00000000-0005-0000-0000-0000FC4E0000}"/>
    <cellStyle name="Normal 9 2" xfId="20035" xr:uid="{00000000-0005-0000-0000-0000FD4E0000}"/>
    <cellStyle name="Normal 9 2 2" xfId="20036" xr:uid="{00000000-0005-0000-0000-0000FE4E0000}"/>
    <cellStyle name="Normal 9 2 3" xfId="20037" xr:uid="{00000000-0005-0000-0000-0000FF4E0000}"/>
    <cellStyle name="Normal 9 2 3 2" xfId="20038" xr:uid="{00000000-0005-0000-0000-0000004F0000}"/>
    <cellStyle name="Normal 9 2 3 2 2" xfId="20039" xr:uid="{00000000-0005-0000-0000-0000014F0000}"/>
    <cellStyle name="Normal 9 2 3 2 2 2" xfId="20040" xr:uid="{00000000-0005-0000-0000-0000024F0000}"/>
    <cellStyle name="Normal 9 2 3 2 2 3" xfId="20041" xr:uid="{00000000-0005-0000-0000-0000034F0000}"/>
    <cellStyle name="Normal 9 2 3 2 2 4" xfId="20042" xr:uid="{00000000-0005-0000-0000-0000044F0000}"/>
    <cellStyle name="Normal 9 2 3 2 3" xfId="20043" xr:uid="{00000000-0005-0000-0000-0000054F0000}"/>
    <cellStyle name="Normal 9 2 3 2 4" xfId="20044" xr:uid="{00000000-0005-0000-0000-0000064F0000}"/>
    <cellStyle name="Normal 9 2 3 2 5" xfId="20045" xr:uid="{00000000-0005-0000-0000-0000074F0000}"/>
    <cellStyle name="Normal 9 2 3 3" xfId="20046" xr:uid="{00000000-0005-0000-0000-0000084F0000}"/>
    <cellStyle name="Normal 9 2 3 4" xfId="20047" xr:uid="{00000000-0005-0000-0000-0000094F0000}"/>
    <cellStyle name="Normal 9 2 3 4 2" xfId="20048" xr:uid="{00000000-0005-0000-0000-00000A4F0000}"/>
    <cellStyle name="Normal 9 2 3 4 3" xfId="20049" xr:uid="{00000000-0005-0000-0000-00000B4F0000}"/>
    <cellStyle name="Normal 9 2 3 4 4" xfId="20050" xr:uid="{00000000-0005-0000-0000-00000C4F0000}"/>
    <cellStyle name="Normal 9 2 3 5" xfId="20051" xr:uid="{00000000-0005-0000-0000-00000D4F0000}"/>
    <cellStyle name="Normal 9 2 3 6" xfId="20052" xr:uid="{00000000-0005-0000-0000-00000E4F0000}"/>
    <cellStyle name="Normal 9 2 3 7" xfId="20053" xr:uid="{00000000-0005-0000-0000-00000F4F0000}"/>
    <cellStyle name="Normal 9 2 4" xfId="20054" xr:uid="{00000000-0005-0000-0000-0000104F0000}"/>
    <cellStyle name="Normal 9 20" xfId="20055" xr:uid="{00000000-0005-0000-0000-0000114F0000}"/>
    <cellStyle name="Normal 9 21" xfId="20056" xr:uid="{00000000-0005-0000-0000-0000124F0000}"/>
    <cellStyle name="Normal 9 22" xfId="20057" xr:uid="{00000000-0005-0000-0000-0000134F0000}"/>
    <cellStyle name="Normal 9 23" xfId="20058" xr:uid="{00000000-0005-0000-0000-0000144F0000}"/>
    <cellStyle name="Normal 9 24" xfId="20059" xr:uid="{00000000-0005-0000-0000-0000154F0000}"/>
    <cellStyle name="Normal 9 25" xfId="20060" xr:uid="{00000000-0005-0000-0000-0000164F0000}"/>
    <cellStyle name="Normal 9 26" xfId="20061" xr:uid="{00000000-0005-0000-0000-0000174F0000}"/>
    <cellStyle name="Normal 9 27" xfId="20062" xr:uid="{00000000-0005-0000-0000-0000184F0000}"/>
    <cellStyle name="Normal 9 28" xfId="20063" xr:uid="{00000000-0005-0000-0000-0000194F0000}"/>
    <cellStyle name="Normal 9 29" xfId="20064" xr:uid="{00000000-0005-0000-0000-00001A4F0000}"/>
    <cellStyle name="Normal 9 3" xfId="20065" xr:uid="{00000000-0005-0000-0000-00001B4F0000}"/>
    <cellStyle name="Normal 9 3 2" xfId="20066" xr:uid="{00000000-0005-0000-0000-00001C4F0000}"/>
    <cellStyle name="Normal 9 3 2 2" xfId="20067" xr:uid="{00000000-0005-0000-0000-00001D4F0000}"/>
    <cellStyle name="Normal 9 3 2 2 2" xfId="20068" xr:uid="{00000000-0005-0000-0000-00001E4F0000}"/>
    <cellStyle name="Normal 9 3 2 2 2 2" xfId="20069" xr:uid="{00000000-0005-0000-0000-00001F4F0000}"/>
    <cellStyle name="Normal 9 3 2 2 2 3" xfId="20070" xr:uid="{00000000-0005-0000-0000-0000204F0000}"/>
    <cellStyle name="Normal 9 3 2 2 2 4" xfId="20071" xr:uid="{00000000-0005-0000-0000-0000214F0000}"/>
    <cellStyle name="Normal 9 3 2 2 3" xfId="20072" xr:uid="{00000000-0005-0000-0000-0000224F0000}"/>
    <cellStyle name="Normal 9 3 2 2 4" xfId="20073" xr:uid="{00000000-0005-0000-0000-0000234F0000}"/>
    <cellStyle name="Normal 9 3 2 2 5" xfId="20074" xr:uid="{00000000-0005-0000-0000-0000244F0000}"/>
    <cellStyle name="Normal 9 3 2 3" xfId="20075" xr:uid="{00000000-0005-0000-0000-0000254F0000}"/>
    <cellStyle name="Normal 9 3 2 4" xfId="20076" xr:uid="{00000000-0005-0000-0000-0000264F0000}"/>
    <cellStyle name="Normal 9 3 2 4 2" xfId="20077" xr:uid="{00000000-0005-0000-0000-0000274F0000}"/>
    <cellStyle name="Normal 9 3 2 4 3" xfId="20078" xr:uid="{00000000-0005-0000-0000-0000284F0000}"/>
    <cellStyle name="Normal 9 3 2 4 4" xfId="20079" xr:uid="{00000000-0005-0000-0000-0000294F0000}"/>
    <cellStyle name="Normal 9 3 2 5" xfId="20080" xr:uid="{00000000-0005-0000-0000-00002A4F0000}"/>
    <cellStyle name="Normal 9 3 2 6" xfId="20081" xr:uid="{00000000-0005-0000-0000-00002B4F0000}"/>
    <cellStyle name="Normal 9 3 2 7" xfId="20082" xr:uid="{00000000-0005-0000-0000-00002C4F0000}"/>
    <cellStyle name="Normal 9 3 3" xfId="20083" xr:uid="{00000000-0005-0000-0000-00002D4F0000}"/>
    <cellStyle name="Normal 9 3 4" xfId="20084" xr:uid="{00000000-0005-0000-0000-00002E4F0000}"/>
    <cellStyle name="Normal 9 30" xfId="20085" xr:uid="{00000000-0005-0000-0000-00002F4F0000}"/>
    <cellStyle name="Normal 9 31" xfId="20086" xr:uid="{00000000-0005-0000-0000-0000304F0000}"/>
    <cellStyle name="Normal 9 32" xfId="20087" xr:uid="{00000000-0005-0000-0000-0000314F0000}"/>
    <cellStyle name="Normal 9 33" xfId="20088" xr:uid="{00000000-0005-0000-0000-0000324F0000}"/>
    <cellStyle name="Normal 9 34" xfId="20089" xr:uid="{00000000-0005-0000-0000-0000334F0000}"/>
    <cellStyle name="Normal 9 35" xfId="20090" xr:uid="{00000000-0005-0000-0000-0000344F0000}"/>
    <cellStyle name="Normal 9 36" xfId="20091" xr:uid="{00000000-0005-0000-0000-0000354F0000}"/>
    <cellStyle name="Normal 9 37" xfId="20092" xr:uid="{00000000-0005-0000-0000-0000364F0000}"/>
    <cellStyle name="Normal 9 38" xfId="20093" xr:uid="{00000000-0005-0000-0000-0000374F0000}"/>
    <cellStyle name="Normal 9 39" xfId="20094" xr:uid="{00000000-0005-0000-0000-0000384F0000}"/>
    <cellStyle name="Normal 9 4" xfId="20095" xr:uid="{00000000-0005-0000-0000-0000394F0000}"/>
    <cellStyle name="Normal 9 4 2" xfId="20096" xr:uid="{00000000-0005-0000-0000-00003A4F0000}"/>
    <cellStyle name="Normal 9 4 3" xfId="20097" xr:uid="{00000000-0005-0000-0000-00003B4F0000}"/>
    <cellStyle name="Normal 9 4 3 2" xfId="20098" xr:uid="{00000000-0005-0000-0000-00003C4F0000}"/>
    <cellStyle name="Normal 9 4 3 2 2" xfId="20099" xr:uid="{00000000-0005-0000-0000-00003D4F0000}"/>
    <cellStyle name="Normal 9 4 3 2 2 2" xfId="20100" xr:uid="{00000000-0005-0000-0000-00003E4F0000}"/>
    <cellStyle name="Normal 9 4 3 2 2 3" xfId="20101" xr:uid="{00000000-0005-0000-0000-00003F4F0000}"/>
    <cellStyle name="Normal 9 4 3 2 2 4" xfId="20102" xr:uid="{00000000-0005-0000-0000-0000404F0000}"/>
    <cellStyle name="Normal 9 4 3 2 3" xfId="20103" xr:uid="{00000000-0005-0000-0000-0000414F0000}"/>
    <cellStyle name="Normal 9 4 3 2 4" xfId="20104" xr:uid="{00000000-0005-0000-0000-0000424F0000}"/>
    <cellStyle name="Normal 9 4 3 2 5" xfId="20105" xr:uid="{00000000-0005-0000-0000-0000434F0000}"/>
    <cellStyle name="Normal 9 4 3 3" xfId="20106" xr:uid="{00000000-0005-0000-0000-0000444F0000}"/>
    <cellStyle name="Normal 9 4 3 4" xfId="20107" xr:uid="{00000000-0005-0000-0000-0000454F0000}"/>
    <cellStyle name="Normal 9 4 3 4 2" xfId="20108" xr:uid="{00000000-0005-0000-0000-0000464F0000}"/>
    <cellStyle name="Normal 9 4 3 4 3" xfId="20109" xr:uid="{00000000-0005-0000-0000-0000474F0000}"/>
    <cellStyle name="Normal 9 4 3 4 4" xfId="20110" xr:uid="{00000000-0005-0000-0000-0000484F0000}"/>
    <cellStyle name="Normal 9 4 3 5" xfId="20111" xr:uid="{00000000-0005-0000-0000-0000494F0000}"/>
    <cellStyle name="Normal 9 4 3 6" xfId="20112" xr:uid="{00000000-0005-0000-0000-00004A4F0000}"/>
    <cellStyle name="Normal 9 4 3 7" xfId="20113" xr:uid="{00000000-0005-0000-0000-00004B4F0000}"/>
    <cellStyle name="Normal 9 4 4" xfId="20114" xr:uid="{00000000-0005-0000-0000-00004C4F0000}"/>
    <cellStyle name="Normal 9 40" xfId="20115" xr:uid="{00000000-0005-0000-0000-00004D4F0000}"/>
    <cellStyle name="Normal 9 41" xfId="20116" xr:uid="{00000000-0005-0000-0000-00004E4F0000}"/>
    <cellStyle name="Normal 9 42" xfId="20117" xr:uid="{00000000-0005-0000-0000-00004F4F0000}"/>
    <cellStyle name="Normal 9 43" xfId="20118" xr:uid="{00000000-0005-0000-0000-0000504F0000}"/>
    <cellStyle name="Normal 9 44" xfId="20119" xr:uid="{00000000-0005-0000-0000-0000514F0000}"/>
    <cellStyle name="Normal 9 45" xfId="20120" xr:uid="{00000000-0005-0000-0000-0000524F0000}"/>
    <cellStyle name="Normal 9 46" xfId="20121" xr:uid="{00000000-0005-0000-0000-0000534F0000}"/>
    <cellStyle name="Normal 9 47" xfId="20122" xr:uid="{00000000-0005-0000-0000-0000544F0000}"/>
    <cellStyle name="Normal 9 48" xfId="20123" xr:uid="{00000000-0005-0000-0000-0000554F0000}"/>
    <cellStyle name="Normal 9 49" xfId="20124" xr:uid="{00000000-0005-0000-0000-0000564F0000}"/>
    <cellStyle name="Normal 9 5" xfId="20125" xr:uid="{00000000-0005-0000-0000-0000574F0000}"/>
    <cellStyle name="Normal 9 5 10" xfId="20126" xr:uid="{00000000-0005-0000-0000-0000584F0000}"/>
    <cellStyle name="Normal 9 5 2" xfId="20127" xr:uid="{00000000-0005-0000-0000-0000594F0000}"/>
    <cellStyle name="Normal 9 5 2 2" xfId="20128" xr:uid="{00000000-0005-0000-0000-00005A4F0000}"/>
    <cellStyle name="Normal 9 5 2 2 2" xfId="20129" xr:uid="{00000000-0005-0000-0000-00005B4F0000}"/>
    <cellStyle name="Normal 9 5 2 2 2 2" xfId="20130" xr:uid="{00000000-0005-0000-0000-00005C4F0000}"/>
    <cellStyle name="Normal 9 5 2 2 2 3" xfId="20131" xr:uid="{00000000-0005-0000-0000-00005D4F0000}"/>
    <cellStyle name="Normal 9 5 2 2 2 4" xfId="20132" xr:uid="{00000000-0005-0000-0000-00005E4F0000}"/>
    <cellStyle name="Normal 9 5 2 2 3" xfId="20133" xr:uid="{00000000-0005-0000-0000-00005F4F0000}"/>
    <cellStyle name="Normal 9 5 2 2 4" xfId="20134" xr:uid="{00000000-0005-0000-0000-0000604F0000}"/>
    <cellStyle name="Normal 9 5 2 2 5" xfId="20135" xr:uid="{00000000-0005-0000-0000-0000614F0000}"/>
    <cellStyle name="Normal 9 5 2 3" xfId="20136" xr:uid="{00000000-0005-0000-0000-0000624F0000}"/>
    <cellStyle name="Normal 9 5 2 4" xfId="20137" xr:uid="{00000000-0005-0000-0000-0000634F0000}"/>
    <cellStyle name="Normal 9 5 2 4 2" xfId="20138" xr:uid="{00000000-0005-0000-0000-0000644F0000}"/>
    <cellStyle name="Normal 9 5 2 4 3" xfId="20139" xr:uid="{00000000-0005-0000-0000-0000654F0000}"/>
    <cellStyle name="Normal 9 5 2 4 4" xfId="20140" xr:uid="{00000000-0005-0000-0000-0000664F0000}"/>
    <cellStyle name="Normal 9 5 2 5" xfId="20141" xr:uid="{00000000-0005-0000-0000-0000674F0000}"/>
    <cellStyle name="Normal 9 5 2 6" xfId="20142" xr:uid="{00000000-0005-0000-0000-0000684F0000}"/>
    <cellStyle name="Normal 9 5 2 7" xfId="20143" xr:uid="{00000000-0005-0000-0000-0000694F0000}"/>
    <cellStyle name="Normal 9 5 3" xfId="20144" xr:uid="{00000000-0005-0000-0000-00006A4F0000}"/>
    <cellStyle name="Normal 9 5 3 2" xfId="20145" xr:uid="{00000000-0005-0000-0000-00006B4F0000}"/>
    <cellStyle name="Normal 9 5 3 2 2" xfId="20146" xr:uid="{00000000-0005-0000-0000-00006C4F0000}"/>
    <cellStyle name="Normal 9 5 3 2 2 2" xfId="20147" xr:uid="{00000000-0005-0000-0000-00006D4F0000}"/>
    <cellStyle name="Normal 9 5 3 2 2 3" xfId="20148" xr:uid="{00000000-0005-0000-0000-00006E4F0000}"/>
    <cellStyle name="Normal 9 5 3 2 2 4" xfId="20149" xr:uid="{00000000-0005-0000-0000-00006F4F0000}"/>
    <cellStyle name="Normal 9 5 3 2 3" xfId="20150" xr:uid="{00000000-0005-0000-0000-0000704F0000}"/>
    <cellStyle name="Normal 9 5 3 2 4" xfId="20151" xr:uid="{00000000-0005-0000-0000-0000714F0000}"/>
    <cellStyle name="Normal 9 5 3 2 5" xfId="20152" xr:uid="{00000000-0005-0000-0000-0000724F0000}"/>
    <cellStyle name="Normal 9 5 3 3" xfId="20153" xr:uid="{00000000-0005-0000-0000-0000734F0000}"/>
    <cellStyle name="Normal 9 5 3 3 2" xfId="20154" xr:uid="{00000000-0005-0000-0000-0000744F0000}"/>
    <cellStyle name="Normal 9 5 3 3 3" xfId="20155" xr:uid="{00000000-0005-0000-0000-0000754F0000}"/>
    <cellStyle name="Normal 9 5 3 3 4" xfId="20156" xr:uid="{00000000-0005-0000-0000-0000764F0000}"/>
    <cellStyle name="Normal 9 5 3 4" xfId="20157" xr:uid="{00000000-0005-0000-0000-0000774F0000}"/>
    <cellStyle name="Normal 9 5 3 5" xfId="20158" xr:uid="{00000000-0005-0000-0000-0000784F0000}"/>
    <cellStyle name="Normal 9 5 3 6" xfId="20159" xr:uid="{00000000-0005-0000-0000-0000794F0000}"/>
    <cellStyle name="Normal 9 5 4" xfId="20160" xr:uid="{00000000-0005-0000-0000-00007A4F0000}"/>
    <cellStyle name="Normal 9 5 4 2" xfId="20161" xr:uid="{00000000-0005-0000-0000-00007B4F0000}"/>
    <cellStyle name="Normal 9 5 4 2 2" xfId="20162" xr:uid="{00000000-0005-0000-0000-00007C4F0000}"/>
    <cellStyle name="Normal 9 5 4 2 2 2" xfId="20163" xr:uid="{00000000-0005-0000-0000-00007D4F0000}"/>
    <cellStyle name="Normal 9 5 4 2 2 3" xfId="20164" xr:uid="{00000000-0005-0000-0000-00007E4F0000}"/>
    <cellStyle name="Normal 9 5 4 2 2 4" xfId="20165" xr:uid="{00000000-0005-0000-0000-00007F4F0000}"/>
    <cellStyle name="Normal 9 5 4 2 3" xfId="20166" xr:uid="{00000000-0005-0000-0000-0000804F0000}"/>
    <cellStyle name="Normal 9 5 4 2 4" xfId="20167" xr:uid="{00000000-0005-0000-0000-0000814F0000}"/>
    <cellStyle name="Normal 9 5 4 2 5" xfId="20168" xr:uid="{00000000-0005-0000-0000-0000824F0000}"/>
    <cellStyle name="Normal 9 5 4 3" xfId="20169" xr:uid="{00000000-0005-0000-0000-0000834F0000}"/>
    <cellStyle name="Normal 9 5 4 3 2" xfId="20170" xr:uid="{00000000-0005-0000-0000-0000844F0000}"/>
    <cellStyle name="Normal 9 5 4 3 3" xfId="20171" xr:uid="{00000000-0005-0000-0000-0000854F0000}"/>
    <cellStyle name="Normal 9 5 4 3 4" xfId="20172" xr:uid="{00000000-0005-0000-0000-0000864F0000}"/>
    <cellStyle name="Normal 9 5 4 4" xfId="20173" xr:uid="{00000000-0005-0000-0000-0000874F0000}"/>
    <cellStyle name="Normal 9 5 4 5" xfId="20174" xr:uid="{00000000-0005-0000-0000-0000884F0000}"/>
    <cellStyle name="Normal 9 5 4 6" xfId="20175" xr:uid="{00000000-0005-0000-0000-0000894F0000}"/>
    <cellStyle name="Normal 9 5 5" xfId="20176" xr:uid="{00000000-0005-0000-0000-00008A4F0000}"/>
    <cellStyle name="Normal 9 5 5 2" xfId="20177" xr:uid="{00000000-0005-0000-0000-00008B4F0000}"/>
    <cellStyle name="Normal 9 5 5 2 2" xfId="20178" xr:uid="{00000000-0005-0000-0000-00008C4F0000}"/>
    <cellStyle name="Normal 9 5 5 2 3" xfId="20179" xr:uid="{00000000-0005-0000-0000-00008D4F0000}"/>
    <cellStyle name="Normal 9 5 5 2 4" xfId="20180" xr:uid="{00000000-0005-0000-0000-00008E4F0000}"/>
    <cellStyle name="Normal 9 5 5 3" xfId="20181" xr:uid="{00000000-0005-0000-0000-00008F4F0000}"/>
    <cellStyle name="Normal 9 5 5 4" xfId="20182" xr:uid="{00000000-0005-0000-0000-0000904F0000}"/>
    <cellStyle name="Normal 9 5 5 5" xfId="20183" xr:uid="{00000000-0005-0000-0000-0000914F0000}"/>
    <cellStyle name="Normal 9 5 6" xfId="20184" xr:uid="{00000000-0005-0000-0000-0000924F0000}"/>
    <cellStyle name="Normal 9 5 7" xfId="20185" xr:uid="{00000000-0005-0000-0000-0000934F0000}"/>
    <cellStyle name="Normal 9 5 7 2" xfId="20186" xr:uid="{00000000-0005-0000-0000-0000944F0000}"/>
    <cellStyle name="Normal 9 5 7 3" xfId="20187" xr:uid="{00000000-0005-0000-0000-0000954F0000}"/>
    <cellStyle name="Normal 9 5 7 4" xfId="20188" xr:uid="{00000000-0005-0000-0000-0000964F0000}"/>
    <cellStyle name="Normal 9 5 8" xfId="20189" xr:uid="{00000000-0005-0000-0000-0000974F0000}"/>
    <cellStyle name="Normal 9 5 9" xfId="20190" xr:uid="{00000000-0005-0000-0000-0000984F0000}"/>
    <cellStyle name="Normal 9 50" xfId="20191" xr:uid="{00000000-0005-0000-0000-0000994F0000}"/>
    <cellStyle name="Normal 9 51" xfId="20192" xr:uid="{00000000-0005-0000-0000-00009A4F0000}"/>
    <cellStyle name="Normal 9 52" xfId="20193" xr:uid="{00000000-0005-0000-0000-00009B4F0000}"/>
    <cellStyle name="Normal 9 53" xfId="20194" xr:uid="{00000000-0005-0000-0000-00009C4F0000}"/>
    <cellStyle name="Normal 9 54" xfId="20195" xr:uid="{00000000-0005-0000-0000-00009D4F0000}"/>
    <cellStyle name="Normal 9 55" xfId="20196" xr:uid="{00000000-0005-0000-0000-00009E4F0000}"/>
    <cellStyle name="Normal 9 56" xfId="20197" xr:uid="{00000000-0005-0000-0000-00009F4F0000}"/>
    <cellStyle name="Normal 9 57" xfId="20198" xr:uid="{00000000-0005-0000-0000-0000A04F0000}"/>
    <cellStyle name="Normal 9 58" xfId="20199" xr:uid="{00000000-0005-0000-0000-0000A14F0000}"/>
    <cellStyle name="Normal 9 59" xfId="20200" xr:uid="{00000000-0005-0000-0000-0000A24F0000}"/>
    <cellStyle name="Normal 9 6" xfId="20201" xr:uid="{00000000-0005-0000-0000-0000A34F0000}"/>
    <cellStyle name="Normal 9 6 2" xfId="20202" xr:uid="{00000000-0005-0000-0000-0000A44F0000}"/>
    <cellStyle name="Normal 9 6 2 2" xfId="20203" xr:uid="{00000000-0005-0000-0000-0000A54F0000}"/>
    <cellStyle name="Normal 9 6 2 2 2" xfId="20204" xr:uid="{00000000-0005-0000-0000-0000A64F0000}"/>
    <cellStyle name="Normal 9 6 2 2 2 2" xfId="20205" xr:uid="{00000000-0005-0000-0000-0000A74F0000}"/>
    <cellStyle name="Normal 9 6 2 2 2 3" xfId="20206" xr:uid="{00000000-0005-0000-0000-0000A84F0000}"/>
    <cellStyle name="Normal 9 6 2 2 2 4" xfId="20207" xr:uid="{00000000-0005-0000-0000-0000A94F0000}"/>
    <cellStyle name="Normal 9 6 2 2 3" xfId="20208" xr:uid="{00000000-0005-0000-0000-0000AA4F0000}"/>
    <cellStyle name="Normal 9 6 2 2 4" xfId="20209" xr:uid="{00000000-0005-0000-0000-0000AB4F0000}"/>
    <cellStyle name="Normal 9 6 2 2 5" xfId="20210" xr:uid="{00000000-0005-0000-0000-0000AC4F0000}"/>
    <cellStyle name="Normal 9 6 2 3" xfId="20211" xr:uid="{00000000-0005-0000-0000-0000AD4F0000}"/>
    <cellStyle name="Normal 9 6 2 3 2" xfId="20212" xr:uid="{00000000-0005-0000-0000-0000AE4F0000}"/>
    <cellStyle name="Normal 9 6 2 3 3" xfId="20213" xr:uid="{00000000-0005-0000-0000-0000AF4F0000}"/>
    <cellStyle name="Normal 9 6 2 3 4" xfId="20214" xr:uid="{00000000-0005-0000-0000-0000B04F0000}"/>
    <cellStyle name="Normal 9 6 2 4" xfId="20215" xr:uid="{00000000-0005-0000-0000-0000B14F0000}"/>
    <cellStyle name="Normal 9 6 2 5" xfId="20216" xr:uid="{00000000-0005-0000-0000-0000B24F0000}"/>
    <cellStyle name="Normal 9 6 2 6" xfId="20217" xr:uid="{00000000-0005-0000-0000-0000B34F0000}"/>
    <cellStyle name="Normal 9 6 3" xfId="20218" xr:uid="{00000000-0005-0000-0000-0000B44F0000}"/>
    <cellStyle name="Normal 9 6 3 2" xfId="20219" xr:uid="{00000000-0005-0000-0000-0000B54F0000}"/>
    <cellStyle name="Normal 9 6 3 2 2" xfId="20220" xr:uid="{00000000-0005-0000-0000-0000B64F0000}"/>
    <cellStyle name="Normal 9 6 3 2 3" xfId="20221" xr:uid="{00000000-0005-0000-0000-0000B74F0000}"/>
    <cellStyle name="Normal 9 6 3 2 4" xfId="20222" xr:uid="{00000000-0005-0000-0000-0000B84F0000}"/>
    <cellStyle name="Normal 9 6 3 3" xfId="20223" xr:uid="{00000000-0005-0000-0000-0000B94F0000}"/>
    <cellStyle name="Normal 9 6 3 4" xfId="20224" xr:uid="{00000000-0005-0000-0000-0000BA4F0000}"/>
    <cellStyle name="Normal 9 6 3 5" xfId="20225" xr:uid="{00000000-0005-0000-0000-0000BB4F0000}"/>
    <cellStyle name="Normal 9 6 4" xfId="20226" xr:uid="{00000000-0005-0000-0000-0000BC4F0000}"/>
    <cellStyle name="Normal 9 6 5" xfId="20227" xr:uid="{00000000-0005-0000-0000-0000BD4F0000}"/>
    <cellStyle name="Normal 9 6 5 2" xfId="20228" xr:uid="{00000000-0005-0000-0000-0000BE4F0000}"/>
    <cellStyle name="Normal 9 6 5 3" xfId="20229" xr:uid="{00000000-0005-0000-0000-0000BF4F0000}"/>
    <cellStyle name="Normal 9 6 5 4" xfId="20230" xr:uid="{00000000-0005-0000-0000-0000C04F0000}"/>
    <cellStyle name="Normal 9 6 6" xfId="20231" xr:uid="{00000000-0005-0000-0000-0000C14F0000}"/>
    <cellStyle name="Normal 9 6 7" xfId="20232" xr:uid="{00000000-0005-0000-0000-0000C24F0000}"/>
    <cellStyle name="Normal 9 6 8" xfId="20233" xr:uid="{00000000-0005-0000-0000-0000C34F0000}"/>
    <cellStyle name="Normal 9 60" xfId="20234" xr:uid="{00000000-0005-0000-0000-0000C44F0000}"/>
    <cellStyle name="Normal 9 61" xfId="20235" xr:uid="{00000000-0005-0000-0000-0000C54F0000}"/>
    <cellStyle name="Normal 9 62" xfId="20236" xr:uid="{00000000-0005-0000-0000-0000C64F0000}"/>
    <cellStyle name="Normal 9 63" xfId="20237" xr:uid="{00000000-0005-0000-0000-0000C74F0000}"/>
    <cellStyle name="Normal 9 64" xfId="20238" xr:uid="{00000000-0005-0000-0000-0000C84F0000}"/>
    <cellStyle name="Normal 9 65" xfId="20239" xr:uid="{00000000-0005-0000-0000-0000C94F0000}"/>
    <cellStyle name="Normal 9 66" xfId="20240" xr:uid="{00000000-0005-0000-0000-0000CA4F0000}"/>
    <cellStyle name="Normal 9 67" xfId="20241" xr:uid="{00000000-0005-0000-0000-0000CB4F0000}"/>
    <cellStyle name="Normal 9 68" xfId="20242" xr:uid="{00000000-0005-0000-0000-0000CC4F0000}"/>
    <cellStyle name="Normal 9 69" xfId="20243" xr:uid="{00000000-0005-0000-0000-0000CD4F0000}"/>
    <cellStyle name="Normal 9 7" xfId="20244" xr:uid="{00000000-0005-0000-0000-0000CE4F0000}"/>
    <cellStyle name="Normal 9 7 2" xfId="20245" xr:uid="{00000000-0005-0000-0000-0000CF4F0000}"/>
    <cellStyle name="Normal 9 7 2 2" xfId="20246" xr:uid="{00000000-0005-0000-0000-0000D04F0000}"/>
    <cellStyle name="Normal 9 7 2 2 2" xfId="20247" xr:uid="{00000000-0005-0000-0000-0000D14F0000}"/>
    <cellStyle name="Normal 9 7 2 2 2 2" xfId="20248" xr:uid="{00000000-0005-0000-0000-0000D24F0000}"/>
    <cellStyle name="Normal 9 7 2 2 2 3" xfId="20249" xr:uid="{00000000-0005-0000-0000-0000D34F0000}"/>
    <cellStyle name="Normal 9 7 2 2 2 4" xfId="20250" xr:uid="{00000000-0005-0000-0000-0000D44F0000}"/>
    <cellStyle name="Normal 9 7 2 2 3" xfId="20251" xr:uid="{00000000-0005-0000-0000-0000D54F0000}"/>
    <cellStyle name="Normal 9 7 2 2 4" xfId="20252" xr:uid="{00000000-0005-0000-0000-0000D64F0000}"/>
    <cellStyle name="Normal 9 7 2 2 5" xfId="20253" xr:uid="{00000000-0005-0000-0000-0000D74F0000}"/>
    <cellStyle name="Normal 9 7 2 3" xfId="20254" xr:uid="{00000000-0005-0000-0000-0000D84F0000}"/>
    <cellStyle name="Normal 9 7 2 3 2" xfId="20255" xr:uid="{00000000-0005-0000-0000-0000D94F0000}"/>
    <cellStyle name="Normal 9 7 2 3 3" xfId="20256" xr:uid="{00000000-0005-0000-0000-0000DA4F0000}"/>
    <cellStyle name="Normal 9 7 2 3 4" xfId="20257" xr:uid="{00000000-0005-0000-0000-0000DB4F0000}"/>
    <cellStyle name="Normal 9 7 2 4" xfId="20258" xr:uid="{00000000-0005-0000-0000-0000DC4F0000}"/>
    <cellStyle name="Normal 9 7 2 5" xfId="20259" xr:uid="{00000000-0005-0000-0000-0000DD4F0000}"/>
    <cellStyle name="Normal 9 7 2 6" xfId="20260" xr:uid="{00000000-0005-0000-0000-0000DE4F0000}"/>
    <cellStyle name="Normal 9 7 3" xfId="20261" xr:uid="{00000000-0005-0000-0000-0000DF4F0000}"/>
    <cellStyle name="Normal 9 7 3 2" xfId="20262" xr:uid="{00000000-0005-0000-0000-0000E04F0000}"/>
    <cellStyle name="Normal 9 7 3 2 2" xfId="20263" xr:uid="{00000000-0005-0000-0000-0000E14F0000}"/>
    <cellStyle name="Normal 9 7 3 2 3" xfId="20264" xr:uid="{00000000-0005-0000-0000-0000E24F0000}"/>
    <cellStyle name="Normal 9 7 3 2 4" xfId="20265" xr:uid="{00000000-0005-0000-0000-0000E34F0000}"/>
    <cellStyle name="Normal 9 7 3 3" xfId="20266" xr:uid="{00000000-0005-0000-0000-0000E44F0000}"/>
    <cellStyle name="Normal 9 7 3 4" xfId="20267" xr:uid="{00000000-0005-0000-0000-0000E54F0000}"/>
    <cellStyle name="Normal 9 7 3 5" xfId="20268" xr:uid="{00000000-0005-0000-0000-0000E64F0000}"/>
    <cellStyle name="Normal 9 7 4" xfId="20269" xr:uid="{00000000-0005-0000-0000-0000E74F0000}"/>
    <cellStyle name="Normal 9 7 5" xfId="20270" xr:uid="{00000000-0005-0000-0000-0000E84F0000}"/>
    <cellStyle name="Normal 9 7 5 2" xfId="20271" xr:uid="{00000000-0005-0000-0000-0000E94F0000}"/>
    <cellStyle name="Normal 9 7 5 3" xfId="20272" xr:uid="{00000000-0005-0000-0000-0000EA4F0000}"/>
    <cellStyle name="Normal 9 7 5 4" xfId="20273" xr:uid="{00000000-0005-0000-0000-0000EB4F0000}"/>
    <cellStyle name="Normal 9 7 6" xfId="20274" xr:uid="{00000000-0005-0000-0000-0000EC4F0000}"/>
    <cellStyle name="Normal 9 7 7" xfId="20275" xr:uid="{00000000-0005-0000-0000-0000ED4F0000}"/>
    <cellStyle name="Normal 9 7 8" xfId="20276" xr:uid="{00000000-0005-0000-0000-0000EE4F0000}"/>
    <cellStyle name="Normal 9 70" xfId="20277" xr:uid="{00000000-0005-0000-0000-0000EF4F0000}"/>
    <cellStyle name="Normal 9 71" xfId="20278" xr:uid="{00000000-0005-0000-0000-0000F04F0000}"/>
    <cellStyle name="Normal 9 72" xfId="20279" xr:uid="{00000000-0005-0000-0000-0000F14F0000}"/>
    <cellStyle name="Normal 9 73" xfId="20280" xr:uid="{00000000-0005-0000-0000-0000F24F0000}"/>
    <cellStyle name="Normal 9 74" xfId="20281" xr:uid="{00000000-0005-0000-0000-0000F34F0000}"/>
    <cellStyle name="Normal 9 75" xfId="20282" xr:uid="{00000000-0005-0000-0000-0000F44F0000}"/>
    <cellStyle name="Normal 9 76" xfId="20283" xr:uid="{00000000-0005-0000-0000-0000F54F0000}"/>
    <cellStyle name="Normal 9 77" xfId="20284" xr:uid="{00000000-0005-0000-0000-0000F64F0000}"/>
    <cellStyle name="Normal 9 78" xfId="20285" xr:uid="{00000000-0005-0000-0000-0000F74F0000}"/>
    <cellStyle name="Normal 9 79" xfId="20286" xr:uid="{00000000-0005-0000-0000-0000F84F0000}"/>
    <cellStyle name="Normal 9 8" xfId="20287" xr:uid="{00000000-0005-0000-0000-0000F94F0000}"/>
    <cellStyle name="Normal 9 8 2" xfId="20288" xr:uid="{00000000-0005-0000-0000-0000FA4F0000}"/>
    <cellStyle name="Normal 9 8 2 2" xfId="20289" xr:uid="{00000000-0005-0000-0000-0000FB4F0000}"/>
    <cellStyle name="Normal 9 8 2 2 2" xfId="20290" xr:uid="{00000000-0005-0000-0000-0000FC4F0000}"/>
    <cellStyle name="Normal 9 8 2 2 3" xfId="20291" xr:uid="{00000000-0005-0000-0000-0000FD4F0000}"/>
    <cellStyle name="Normal 9 8 2 2 4" xfId="20292" xr:uid="{00000000-0005-0000-0000-0000FE4F0000}"/>
    <cellStyle name="Normal 9 8 2 3" xfId="20293" xr:uid="{00000000-0005-0000-0000-0000FF4F0000}"/>
    <cellStyle name="Normal 9 8 2 4" xfId="20294" xr:uid="{00000000-0005-0000-0000-000000500000}"/>
    <cellStyle name="Normal 9 8 2 5" xfId="20295" xr:uid="{00000000-0005-0000-0000-000001500000}"/>
    <cellStyle name="Normal 9 8 3" xfId="20296" xr:uid="{00000000-0005-0000-0000-000002500000}"/>
    <cellStyle name="Normal 9 8 4" xfId="20297" xr:uid="{00000000-0005-0000-0000-000003500000}"/>
    <cellStyle name="Normal 9 8 4 2" xfId="20298" xr:uid="{00000000-0005-0000-0000-000004500000}"/>
    <cellStyle name="Normal 9 8 4 3" xfId="20299" xr:uid="{00000000-0005-0000-0000-000005500000}"/>
    <cellStyle name="Normal 9 8 4 4" xfId="20300" xr:uid="{00000000-0005-0000-0000-000006500000}"/>
    <cellStyle name="Normal 9 8 5" xfId="20301" xr:uid="{00000000-0005-0000-0000-000007500000}"/>
    <cellStyle name="Normal 9 8 6" xfId="20302" xr:uid="{00000000-0005-0000-0000-000008500000}"/>
    <cellStyle name="Normal 9 8 7" xfId="20303" xr:uid="{00000000-0005-0000-0000-000009500000}"/>
    <cellStyle name="Normal 9 80" xfId="20304" xr:uid="{00000000-0005-0000-0000-00000A500000}"/>
    <cellStyle name="Normal 9 81" xfId="20305" xr:uid="{00000000-0005-0000-0000-00000B500000}"/>
    <cellStyle name="Normal 9 82" xfId="20306" xr:uid="{00000000-0005-0000-0000-00000C500000}"/>
    <cellStyle name="Normal 9 83" xfId="20307" xr:uid="{00000000-0005-0000-0000-00000D500000}"/>
    <cellStyle name="Normal 9 84" xfId="20308" xr:uid="{00000000-0005-0000-0000-00000E500000}"/>
    <cellStyle name="Normal 9 85" xfId="20309" xr:uid="{00000000-0005-0000-0000-00000F500000}"/>
    <cellStyle name="Normal 9 86" xfId="20310" xr:uid="{00000000-0005-0000-0000-000010500000}"/>
    <cellStyle name="Normal 9 87" xfId="20311" xr:uid="{00000000-0005-0000-0000-000011500000}"/>
    <cellStyle name="Normal 9 88" xfId="20312" xr:uid="{00000000-0005-0000-0000-000012500000}"/>
    <cellStyle name="Normal 9 89" xfId="20313" xr:uid="{00000000-0005-0000-0000-000013500000}"/>
    <cellStyle name="Normal 9 9" xfId="20314" xr:uid="{00000000-0005-0000-0000-000014500000}"/>
    <cellStyle name="Normal 9 9 2" xfId="20315" xr:uid="{00000000-0005-0000-0000-000015500000}"/>
    <cellStyle name="Normal 9 90" xfId="20316" xr:uid="{00000000-0005-0000-0000-000016500000}"/>
    <cellStyle name="Normal 9 91" xfId="20317" xr:uid="{00000000-0005-0000-0000-000017500000}"/>
    <cellStyle name="Normal 9 92" xfId="20318" xr:uid="{00000000-0005-0000-0000-000018500000}"/>
    <cellStyle name="Normal 9 93" xfId="20319" xr:uid="{00000000-0005-0000-0000-000019500000}"/>
    <cellStyle name="Normal 9 94" xfId="20320" xr:uid="{00000000-0005-0000-0000-00001A500000}"/>
    <cellStyle name="Normal 9 95" xfId="20321" xr:uid="{00000000-0005-0000-0000-00001B500000}"/>
    <cellStyle name="Normal 9 95 2" xfId="20322" xr:uid="{00000000-0005-0000-0000-00001C500000}"/>
    <cellStyle name="Normal 9 95 3" xfId="20323" xr:uid="{00000000-0005-0000-0000-00001D500000}"/>
    <cellStyle name="Normal 9 95 4" xfId="20324" xr:uid="{00000000-0005-0000-0000-00001E500000}"/>
    <cellStyle name="Normal 9 96" xfId="20325" xr:uid="{00000000-0005-0000-0000-00001F500000}"/>
    <cellStyle name="Normal 9 97" xfId="20326" xr:uid="{00000000-0005-0000-0000-000020500000}"/>
    <cellStyle name="Normal 9 98" xfId="20327" xr:uid="{00000000-0005-0000-0000-000021500000}"/>
    <cellStyle name="Normal 90" xfId="20328" xr:uid="{00000000-0005-0000-0000-000022500000}"/>
    <cellStyle name="Normal 90 2" xfId="20329" xr:uid="{00000000-0005-0000-0000-000023500000}"/>
    <cellStyle name="Normal 90 3" xfId="20330" xr:uid="{00000000-0005-0000-0000-000024500000}"/>
    <cellStyle name="Normal 90 4" xfId="20331" xr:uid="{00000000-0005-0000-0000-000025500000}"/>
    <cellStyle name="Normal 91" xfId="20332" xr:uid="{00000000-0005-0000-0000-000026500000}"/>
    <cellStyle name="Normal 91 2" xfId="20333" xr:uid="{00000000-0005-0000-0000-000027500000}"/>
    <cellStyle name="Normal 91 3" xfId="20334" xr:uid="{00000000-0005-0000-0000-000028500000}"/>
    <cellStyle name="Normal 91 4" xfId="20335" xr:uid="{00000000-0005-0000-0000-000029500000}"/>
    <cellStyle name="Normal 92" xfId="20336" xr:uid="{00000000-0005-0000-0000-00002A500000}"/>
    <cellStyle name="Normal 92 2" xfId="20337" xr:uid="{00000000-0005-0000-0000-00002B500000}"/>
    <cellStyle name="Normal 92 3" xfId="20338" xr:uid="{00000000-0005-0000-0000-00002C500000}"/>
    <cellStyle name="Normal 92 4" xfId="20339" xr:uid="{00000000-0005-0000-0000-00002D500000}"/>
    <cellStyle name="Normal 93" xfId="20340" xr:uid="{00000000-0005-0000-0000-00002E500000}"/>
    <cellStyle name="Normal 93 2" xfId="20341" xr:uid="{00000000-0005-0000-0000-00002F500000}"/>
    <cellStyle name="Normal 94" xfId="20342" xr:uid="{00000000-0005-0000-0000-000030500000}"/>
    <cellStyle name="Normal 94 2" xfId="20343" xr:uid="{00000000-0005-0000-0000-000031500000}"/>
    <cellStyle name="Normal 94 3" xfId="20344" xr:uid="{00000000-0005-0000-0000-000032500000}"/>
    <cellStyle name="Normal 94 4" xfId="20345" xr:uid="{00000000-0005-0000-0000-000033500000}"/>
    <cellStyle name="Normal 95" xfId="20346" xr:uid="{00000000-0005-0000-0000-000034500000}"/>
    <cellStyle name="Normal 95 2" xfId="20347" xr:uid="{00000000-0005-0000-0000-000035500000}"/>
    <cellStyle name="Normal 95 3" xfId="20348" xr:uid="{00000000-0005-0000-0000-000036500000}"/>
    <cellStyle name="Normal 95 4" xfId="20349" xr:uid="{00000000-0005-0000-0000-000037500000}"/>
    <cellStyle name="Normal 96" xfId="20350" xr:uid="{00000000-0005-0000-0000-000038500000}"/>
    <cellStyle name="Normal 96 2" xfId="20351" xr:uid="{00000000-0005-0000-0000-000039500000}"/>
    <cellStyle name="Normal 96 2 2" xfId="20352" xr:uid="{00000000-0005-0000-0000-00003A500000}"/>
    <cellStyle name="Normal 96 2 2 2" xfId="20353" xr:uid="{00000000-0005-0000-0000-00003B500000}"/>
    <cellStyle name="Normal 96 2 2 3" xfId="20354" xr:uid="{00000000-0005-0000-0000-00003C500000}"/>
    <cellStyle name="Normal 96 2 2 4" xfId="20355" xr:uid="{00000000-0005-0000-0000-00003D500000}"/>
    <cellStyle name="Normal 96 2 3" xfId="20356" xr:uid="{00000000-0005-0000-0000-00003E500000}"/>
    <cellStyle name="Normal 96 2 4" xfId="20357" xr:uid="{00000000-0005-0000-0000-00003F500000}"/>
    <cellStyle name="Normal 96 2 5" xfId="20358" xr:uid="{00000000-0005-0000-0000-000040500000}"/>
    <cellStyle name="Normal 96 3" xfId="20359" xr:uid="{00000000-0005-0000-0000-000041500000}"/>
    <cellStyle name="Normal 96 3 2" xfId="20360" xr:uid="{00000000-0005-0000-0000-000042500000}"/>
    <cellStyle name="Normal 96 3 3" xfId="20361" xr:uid="{00000000-0005-0000-0000-000043500000}"/>
    <cellStyle name="Normal 96 3 4" xfId="20362" xr:uid="{00000000-0005-0000-0000-000044500000}"/>
    <cellStyle name="Normal 96 4" xfId="20363" xr:uid="{00000000-0005-0000-0000-000045500000}"/>
    <cellStyle name="Normal 96 4 2" xfId="20364" xr:uid="{00000000-0005-0000-0000-000046500000}"/>
    <cellStyle name="Normal 96 4 3" xfId="20365" xr:uid="{00000000-0005-0000-0000-000047500000}"/>
    <cellStyle name="Normal 96 4 4" xfId="20366" xr:uid="{00000000-0005-0000-0000-000048500000}"/>
    <cellStyle name="Normal 96 5" xfId="20367" xr:uid="{00000000-0005-0000-0000-000049500000}"/>
    <cellStyle name="Normal 96 6" xfId="20368" xr:uid="{00000000-0005-0000-0000-00004A500000}"/>
    <cellStyle name="Normal 96 7" xfId="20369" xr:uid="{00000000-0005-0000-0000-00004B500000}"/>
    <cellStyle name="Normal 97" xfId="20370" xr:uid="{00000000-0005-0000-0000-00004C500000}"/>
    <cellStyle name="Normal 97 2" xfId="20371" xr:uid="{00000000-0005-0000-0000-00004D500000}"/>
    <cellStyle name="Normal 97 3" xfId="20372" xr:uid="{00000000-0005-0000-0000-00004E500000}"/>
    <cellStyle name="Normal 97 4" xfId="20373" xr:uid="{00000000-0005-0000-0000-00004F500000}"/>
    <cellStyle name="Normal 98" xfId="20374" xr:uid="{00000000-0005-0000-0000-000050500000}"/>
    <cellStyle name="Normal 98 2" xfId="20375" xr:uid="{00000000-0005-0000-0000-000051500000}"/>
    <cellStyle name="Normal 98 3" xfId="20376" xr:uid="{00000000-0005-0000-0000-000052500000}"/>
    <cellStyle name="Normal 98 4" xfId="20377" xr:uid="{00000000-0005-0000-0000-000053500000}"/>
    <cellStyle name="Normal 99" xfId="20378" xr:uid="{00000000-0005-0000-0000-000054500000}"/>
    <cellStyle name="Normal 99 2" xfId="20379" xr:uid="{00000000-0005-0000-0000-000055500000}"/>
    <cellStyle name="Normal 99 3" xfId="20380" xr:uid="{00000000-0005-0000-0000-000056500000}"/>
    <cellStyle name="Normal 99 4" xfId="20381" xr:uid="{00000000-0005-0000-0000-000057500000}"/>
    <cellStyle name="Normal_Capital &amp; RWA N" xfId="8" xr:uid="{00000000-0005-0000-0000-000058500000}"/>
    <cellStyle name="Normal_Capital &amp; RWA N 2" xfId="16" xr:uid="{00000000-0005-0000-0000-000059500000}"/>
    <cellStyle name="Normal_Casestdy draft" xfId="15" xr:uid="{00000000-0005-0000-0000-00005A500000}"/>
    <cellStyle name="Normal_Casestdy draft 2" xfId="9" xr:uid="{00000000-0005-0000-0000-00005B500000}"/>
    <cellStyle name="Normalny_Eksport 2000 - F" xfId="20382" xr:uid="{00000000-0005-0000-0000-00005C500000}"/>
    <cellStyle name="Note 2" xfId="20383" xr:uid="{00000000-0005-0000-0000-00005D500000}"/>
    <cellStyle name="Note 2 10" xfId="20384" xr:uid="{00000000-0005-0000-0000-00005E500000}"/>
    <cellStyle name="Note 2 10 2" xfId="20385" xr:uid="{00000000-0005-0000-0000-00005F500000}"/>
    <cellStyle name="Note 2 10 2 2" xfId="21221" xr:uid="{00000000-0005-0000-0000-000060500000}"/>
    <cellStyle name="Note 2 10 3" xfId="20386" xr:uid="{00000000-0005-0000-0000-000061500000}"/>
    <cellStyle name="Note 2 10 3 2" xfId="21220" xr:uid="{00000000-0005-0000-0000-000062500000}"/>
    <cellStyle name="Note 2 10 4" xfId="20387" xr:uid="{00000000-0005-0000-0000-000063500000}"/>
    <cellStyle name="Note 2 10 4 2" xfId="21219" xr:uid="{00000000-0005-0000-0000-000064500000}"/>
    <cellStyle name="Note 2 10 5" xfId="20388" xr:uid="{00000000-0005-0000-0000-000065500000}"/>
    <cellStyle name="Note 2 10 5 2" xfId="21218" xr:uid="{00000000-0005-0000-0000-000066500000}"/>
    <cellStyle name="Note 2 11" xfId="20389" xr:uid="{00000000-0005-0000-0000-000067500000}"/>
    <cellStyle name="Note 2 11 2" xfId="20390" xr:uid="{00000000-0005-0000-0000-000068500000}"/>
    <cellStyle name="Note 2 11 2 2" xfId="21217" xr:uid="{00000000-0005-0000-0000-000069500000}"/>
    <cellStyle name="Note 2 11 3" xfId="20391" xr:uid="{00000000-0005-0000-0000-00006A500000}"/>
    <cellStyle name="Note 2 11 3 2" xfId="21216" xr:uid="{00000000-0005-0000-0000-00006B500000}"/>
    <cellStyle name="Note 2 11 4" xfId="20392" xr:uid="{00000000-0005-0000-0000-00006C500000}"/>
    <cellStyle name="Note 2 11 4 2" xfId="21215" xr:uid="{00000000-0005-0000-0000-00006D500000}"/>
    <cellStyle name="Note 2 11 5" xfId="20393" xr:uid="{00000000-0005-0000-0000-00006E500000}"/>
    <cellStyle name="Note 2 11 5 2" xfId="21214" xr:uid="{00000000-0005-0000-0000-00006F500000}"/>
    <cellStyle name="Note 2 12" xfId="20394" xr:uid="{00000000-0005-0000-0000-000070500000}"/>
    <cellStyle name="Note 2 12 2" xfId="20395" xr:uid="{00000000-0005-0000-0000-000071500000}"/>
    <cellStyle name="Note 2 12 2 2" xfId="21213" xr:uid="{00000000-0005-0000-0000-000072500000}"/>
    <cellStyle name="Note 2 12 3" xfId="20396" xr:uid="{00000000-0005-0000-0000-000073500000}"/>
    <cellStyle name="Note 2 12 3 2" xfId="21212" xr:uid="{00000000-0005-0000-0000-000074500000}"/>
    <cellStyle name="Note 2 12 4" xfId="20397" xr:uid="{00000000-0005-0000-0000-000075500000}"/>
    <cellStyle name="Note 2 12 4 2" xfId="21211" xr:uid="{00000000-0005-0000-0000-000076500000}"/>
    <cellStyle name="Note 2 12 5" xfId="20398" xr:uid="{00000000-0005-0000-0000-000077500000}"/>
    <cellStyle name="Note 2 12 5 2" xfId="21210" xr:uid="{00000000-0005-0000-0000-000078500000}"/>
    <cellStyle name="Note 2 13" xfId="20399" xr:uid="{00000000-0005-0000-0000-000079500000}"/>
    <cellStyle name="Note 2 13 2" xfId="20400" xr:uid="{00000000-0005-0000-0000-00007A500000}"/>
    <cellStyle name="Note 2 13 2 2" xfId="21209" xr:uid="{00000000-0005-0000-0000-00007B500000}"/>
    <cellStyle name="Note 2 13 3" xfId="20401" xr:uid="{00000000-0005-0000-0000-00007C500000}"/>
    <cellStyle name="Note 2 13 3 2" xfId="21208" xr:uid="{00000000-0005-0000-0000-00007D500000}"/>
    <cellStyle name="Note 2 13 4" xfId="20402" xr:uid="{00000000-0005-0000-0000-00007E500000}"/>
    <cellStyle name="Note 2 13 4 2" xfId="21207" xr:uid="{00000000-0005-0000-0000-00007F500000}"/>
    <cellStyle name="Note 2 13 5" xfId="20403" xr:uid="{00000000-0005-0000-0000-000080500000}"/>
    <cellStyle name="Note 2 13 5 2" xfId="21206" xr:uid="{00000000-0005-0000-0000-000081500000}"/>
    <cellStyle name="Note 2 14" xfId="20404" xr:uid="{00000000-0005-0000-0000-000082500000}"/>
    <cellStyle name="Note 2 14 2" xfId="20405" xr:uid="{00000000-0005-0000-0000-000083500000}"/>
    <cellStyle name="Note 2 14 2 2" xfId="21204" xr:uid="{00000000-0005-0000-0000-000084500000}"/>
    <cellStyle name="Note 2 14 3" xfId="21205" xr:uid="{00000000-0005-0000-0000-000085500000}"/>
    <cellStyle name="Note 2 15" xfId="20406" xr:uid="{00000000-0005-0000-0000-000086500000}"/>
    <cellStyle name="Note 2 15 2" xfId="20407" xr:uid="{00000000-0005-0000-0000-000087500000}"/>
    <cellStyle name="Note 2 15 2 2" xfId="21203" xr:uid="{00000000-0005-0000-0000-000088500000}"/>
    <cellStyle name="Note 2 16" xfId="20408" xr:uid="{00000000-0005-0000-0000-000089500000}"/>
    <cellStyle name="Note 2 16 2" xfId="21202" xr:uid="{00000000-0005-0000-0000-00008A500000}"/>
    <cellStyle name="Note 2 17" xfId="20409" xr:uid="{00000000-0005-0000-0000-00008B500000}"/>
    <cellStyle name="Note 2 17 2" xfId="21201" xr:uid="{00000000-0005-0000-0000-00008C500000}"/>
    <cellStyle name="Note 2 18" xfId="21222" xr:uid="{00000000-0005-0000-0000-00008D500000}"/>
    <cellStyle name="Note 2 2" xfId="20410" xr:uid="{00000000-0005-0000-0000-00008E500000}"/>
    <cellStyle name="Note 2 2 10" xfId="20411" xr:uid="{00000000-0005-0000-0000-00008F500000}"/>
    <cellStyle name="Note 2 2 10 2" xfId="21199" xr:uid="{00000000-0005-0000-0000-000090500000}"/>
    <cellStyle name="Note 2 2 11" xfId="21200" xr:uid="{00000000-0005-0000-0000-000091500000}"/>
    <cellStyle name="Note 2 2 2" xfId="20412" xr:uid="{00000000-0005-0000-0000-000092500000}"/>
    <cellStyle name="Note 2 2 2 2" xfId="20413" xr:uid="{00000000-0005-0000-0000-000093500000}"/>
    <cellStyle name="Note 2 2 2 2 2" xfId="21197" xr:uid="{00000000-0005-0000-0000-000094500000}"/>
    <cellStyle name="Note 2 2 2 3" xfId="20414" xr:uid="{00000000-0005-0000-0000-000095500000}"/>
    <cellStyle name="Note 2 2 2 3 2" xfId="21196" xr:uid="{00000000-0005-0000-0000-000096500000}"/>
    <cellStyle name="Note 2 2 2 4" xfId="20415" xr:uid="{00000000-0005-0000-0000-000097500000}"/>
    <cellStyle name="Note 2 2 2 4 2" xfId="21195" xr:uid="{00000000-0005-0000-0000-000098500000}"/>
    <cellStyle name="Note 2 2 2 5" xfId="20416" xr:uid="{00000000-0005-0000-0000-000099500000}"/>
    <cellStyle name="Note 2 2 2 5 2" xfId="21194" xr:uid="{00000000-0005-0000-0000-00009A500000}"/>
    <cellStyle name="Note 2 2 2 6" xfId="21198" xr:uid="{00000000-0005-0000-0000-00009B500000}"/>
    <cellStyle name="Note 2 2 3" xfId="20417" xr:uid="{00000000-0005-0000-0000-00009C500000}"/>
    <cellStyle name="Note 2 2 3 2" xfId="20418" xr:uid="{00000000-0005-0000-0000-00009D500000}"/>
    <cellStyle name="Note 2 2 3 2 2" xfId="21193" xr:uid="{00000000-0005-0000-0000-00009E500000}"/>
    <cellStyle name="Note 2 2 3 3" xfId="20419" xr:uid="{00000000-0005-0000-0000-00009F500000}"/>
    <cellStyle name="Note 2 2 3 3 2" xfId="21192" xr:uid="{00000000-0005-0000-0000-0000A0500000}"/>
    <cellStyle name="Note 2 2 3 4" xfId="20420" xr:uid="{00000000-0005-0000-0000-0000A1500000}"/>
    <cellStyle name="Note 2 2 3 4 2" xfId="21191" xr:uid="{00000000-0005-0000-0000-0000A2500000}"/>
    <cellStyle name="Note 2 2 3 5" xfId="20421" xr:uid="{00000000-0005-0000-0000-0000A3500000}"/>
    <cellStyle name="Note 2 2 3 5 2" xfId="21190" xr:uid="{00000000-0005-0000-0000-0000A4500000}"/>
    <cellStyle name="Note 2 2 4" xfId="20422" xr:uid="{00000000-0005-0000-0000-0000A5500000}"/>
    <cellStyle name="Note 2 2 4 2" xfId="20423" xr:uid="{00000000-0005-0000-0000-0000A6500000}"/>
    <cellStyle name="Note 2 2 4 2 2" xfId="21188" xr:uid="{00000000-0005-0000-0000-0000A7500000}"/>
    <cellStyle name="Note 2 2 4 3" xfId="20424" xr:uid="{00000000-0005-0000-0000-0000A8500000}"/>
    <cellStyle name="Note 2 2 4 3 2" xfId="21187" xr:uid="{00000000-0005-0000-0000-0000A9500000}"/>
    <cellStyle name="Note 2 2 4 4" xfId="20425" xr:uid="{00000000-0005-0000-0000-0000AA500000}"/>
    <cellStyle name="Note 2 2 4 4 2" xfId="21186" xr:uid="{00000000-0005-0000-0000-0000AB500000}"/>
    <cellStyle name="Note 2 2 4 5" xfId="21189" xr:uid="{00000000-0005-0000-0000-0000AC500000}"/>
    <cellStyle name="Note 2 2 5" xfId="20426" xr:uid="{00000000-0005-0000-0000-0000AD500000}"/>
    <cellStyle name="Note 2 2 5 2" xfId="20427" xr:uid="{00000000-0005-0000-0000-0000AE500000}"/>
    <cellStyle name="Note 2 2 5 2 2" xfId="21184" xr:uid="{00000000-0005-0000-0000-0000AF500000}"/>
    <cellStyle name="Note 2 2 5 3" xfId="20428" xr:uid="{00000000-0005-0000-0000-0000B0500000}"/>
    <cellStyle name="Note 2 2 5 3 2" xfId="21183" xr:uid="{00000000-0005-0000-0000-0000B1500000}"/>
    <cellStyle name="Note 2 2 5 4" xfId="20429" xr:uid="{00000000-0005-0000-0000-0000B2500000}"/>
    <cellStyle name="Note 2 2 5 4 2" xfId="21182" xr:uid="{00000000-0005-0000-0000-0000B3500000}"/>
    <cellStyle name="Note 2 2 5 5" xfId="21185" xr:uid="{00000000-0005-0000-0000-0000B4500000}"/>
    <cellStyle name="Note 2 2 6" xfId="20430" xr:uid="{00000000-0005-0000-0000-0000B5500000}"/>
    <cellStyle name="Note 2 2 6 2" xfId="21181" xr:uid="{00000000-0005-0000-0000-0000B6500000}"/>
    <cellStyle name="Note 2 2 7" xfId="20431" xr:uid="{00000000-0005-0000-0000-0000B7500000}"/>
    <cellStyle name="Note 2 2 7 2" xfId="21180" xr:uid="{00000000-0005-0000-0000-0000B8500000}"/>
    <cellStyle name="Note 2 2 8" xfId="20432" xr:uid="{00000000-0005-0000-0000-0000B9500000}"/>
    <cellStyle name="Note 2 2 8 2" xfId="21179" xr:uid="{00000000-0005-0000-0000-0000BA500000}"/>
    <cellStyle name="Note 2 2 9" xfId="20433" xr:uid="{00000000-0005-0000-0000-0000BB500000}"/>
    <cellStyle name="Note 2 2 9 2" xfId="21178" xr:uid="{00000000-0005-0000-0000-0000BC500000}"/>
    <cellStyle name="Note 2 3" xfId="20434" xr:uid="{00000000-0005-0000-0000-0000BD500000}"/>
    <cellStyle name="Note 2 3 2" xfId="20435" xr:uid="{00000000-0005-0000-0000-0000BE500000}"/>
    <cellStyle name="Note 2 3 2 2" xfId="21177" xr:uid="{00000000-0005-0000-0000-0000BF500000}"/>
    <cellStyle name="Note 2 3 3" xfId="20436" xr:uid="{00000000-0005-0000-0000-0000C0500000}"/>
    <cellStyle name="Note 2 3 3 2" xfId="21176" xr:uid="{00000000-0005-0000-0000-0000C1500000}"/>
    <cellStyle name="Note 2 3 4" xfId="20437" xr:uid="{00000000-0005-0000-0000-0000C2500000}"/>
    <cellStyle name="Note 2 3 4 2" xfId="21175" xr:uid="{00000000-0005-0000-0000-0000C3500000}"/>
    <cellStyle name="Note 2 3 5" xfId="20438" xr:uid="{00000000-0005-0000-0000-0000C4500000}"/>
    <cellStyle name="Note 2 3 5 2" xfId="21174" xr:uid="{00000000-0005-0000-0000-0000C5500000}"/>
    <cellStyle name="Note 2 4" xfId="20439" xr:uid="{00000000-0005-0000-0000-0000C6500000}"/>
    <cellStyle name="Note 2 4 2" xfId="20440" xr:uid="{00000000-0005-0000-0000-0000C7500000}"/>
    <cellStyle name="Note 2 4 2 2" xfId="20441" xr:uid="{00000000-0005-0000-0000-0000C8500000}"/>
    <cellStyle name="Note 2 4 2 2 2" xfId="21173" xr:uid="{00000000-0005-0000-0000-0000C9500000}"/>
    <cellStyle name="Note 2 4 3" xfId="20442" xr:uid="{00000000-0005-0000-0000-0000CA500000}"/>
    <cellStyle name="Note 2 4 3 2" xfId="20443" xr:uid="{00000000-0005-0000-0000-0000CB500000}"/>
    <cellStyle name="Note 2 4 3 2 2" xfId="21172" xr:uid="{00000000-0005-0000-0000-0000CC500000}"/>
    <cellStyle name="Note 2 4 4" xfId="20444" xr:uid="{00000000-0005-0000-0000-0000CD500000}"/>
    <cellStyle name="Note 2 4 4 2" xfId="20445" xr:uid="{00000000-0005-0000-0000-0000CE500000}"/>
    <cellStyle name="Note 2 4 4 2 2" xfId="21171" xr:uid="{00000000-0005-0000-0000-0000CF500000}"/>
    <cellStyle name="Note 2 4 5" xfId="20446" xr:uid="{00000000-0005-0000-0000-0000D0500000}"/>
    <cellStyle name="Note 2 4 6" xfId="20447" xr:uid="{00000000-0005-0000-0000-0000D1500000}"/>
    <cellStyle name="Note 2 4 7" xfId="20448" xr:uid="{00000000-0005-0000-0000-0000D2500000}"/>
    <cellStyle name="Note 2 4 7 2" xfId="21170" xr:uid="{00000000-0005-0000-0000-0000D3500000}"/>
    <cellStyle name="Note 2 5" xfId="20449" xr:uid="{00000000-0005-0000-0000-0000D4500000}"/>
    <cellStyle name="Note 2 5 2" xfId="20450" xr:uid="{00000000-0005-0000-0000-0000D5500000}"/>
    <cellStyle name="Note 2 5 2 2" xfId="20451" xr:uid="{00000000-0005-0000-0000-0000D6500000}"/>
    <cellStyle name="Note 2 5 2 2 2" xfId="21169" xr:uid="{00000000-0005-0000-0000-0000D7500000}"/>
    <cellStyle name="Note 2 5 3" xfId="20452" xr:uid="{00000000-0005-0000-0000-0000D8500000}"/>
    <cellStyle name="Note 2 5 3 2" xfId="20453" xr:uid="{00000000-0005-0000-0000-0000D9500000}"/>
    <cellStyle name="Note 2 5 3 2 2" xfId="21168" xr:uid="{00000000-0005-0000-0000-0000DA500000}"/>
    <cellStyle name="Note 2 5 4" xfId="20454" xr:uid="{00000000-0005-0000-0000-0000DB500000}"/>
    <cellStyle name="Note 2 5 4 2" xfId="20455" xr:uid="{00000000-0005-0000-0000-0000DC500000}"/>
    <cellStyle name="Note 2 5 4 2 2" xfId="21167" xr:uid="{00000000-0005-0000-0000-0000DD500000}"/>
    <cellStyle name="Note 2 5 5" xfId="20456" xr:uid="{00000000-0005-0000-0000-0000DE500000}"/>
    <cellStyle name="Note 2 5 6" xfId="20457" xr:uid="{00000000-0005-0000-0000-0000DF500000}"/>
    <cellStyle name="Note 2 5 7" xfId="20458" xr:uid="{00000000-0005-0000-0000-0000E0500000}"/>
    <cellStyle name="Note 2 5 7 2" xfId="21166" xr:uid="{00000000-0005-0000-0000-0000E1500000}"/>
    <cellStyle name="Note 2 6" xfId="20459" xr:uid="{00000000-0005-0000-0000-0000E2500000}"/>
    <cellStyle name="Note 2 6 2" xfId="20460" xr:uid="{00000000-0005-0000-0000-0000E3500000}"/>
    <cellStyle name="Note 2 6 2 2" xfId="20461" xr:uid="{00000000-0005-0000-0000-0000E4500000}"/>
    <cellStyle name="Note 2 6 2 2 2" xfId="21165" xr:uid="{00000000-0005-0000-0000-0000E5500000}"/>
    <cellStyle name="Note 2 6 3" xfId="20462" xr:uid="{00000000-0005-0000-0000-0000E6500000}"/>
    <cellStyle name="Note 2 6 3 2" xfId="20463" xr:uid="{00000000-0005-0000-0000-0000E7500000}"/>
    <cellStyle name="Note 2 6 3 2 2" xfId="21164" xr:uid="{00000000-0005-0000-0000-0000E8500000}"/>
    <cellStyle name="Note 2 6 4" xfId="20464" xr:uid="{00000000-0005-0000-0000-0000E9500000}"/>
    <cellStyle name="Note 2 6 4 2" xfId="20465" xr:uid="{00000000-0005-0000-0000-0000EA500000}"/>
    <cellStyle name="Note 2 6 4 2 2" xfId="21163" xr:uid="{00000000-0005-0000-0000-0000EB500000}"/>
    <cellStyle name="Note 2 6 5" xfId="20466" xr:uid="{00000000-0005-0000-0000-0000EC500000}"/>
    <cellStyle name="Note 2 6 6" xfId="20467" xr:uid="{00000000-0005-0000-0000-0000ED500000}"/>
    <cellStyle name="Note 2 6 7" xfId="20468" xr:uid="{00000000-0005-0000-0000-0000EE500000}"/>
    <cellStyle name="Note 2 6 7 2" xfId="21162" xr:uid="{00000000-0005-0000-0000-0000EF500000}"/>
    <cellStyle name="Note 2 7" xfId="20469" xr:uid="{00000000-0005-0000-0000-0000F0500000}"/>
    <cellStyle name="Note 2 7 2" xfId="20470" xr:uid="{00000000-0005-0000-0000-0000F1500000}"/>
    <cellStyle name="Note 2 7 2 2" xfId="20471" xr:uid="{00000000-0005-0000-0000-0000F2500000}"/>
    <cellStyle name="Note 2 7 2 2 2" xfId="21161" xr:uid="{00000000-0005-0000-0000-0000F3500000}"/>
    <cellStyle name="Note 2 7 3" xfId="20472" xr:uid="{00000000-0005-0000-0000-0000F4500000}"/>
    <cellStyle name="Note 2 7 3 2" xfId="20473" xr:uid="{00000000-0005-0000-0000-0000F5500000}"/>
    <cellStyle name="Note 2 7 3 2 2" xfId="21160" xr:uid="{00000000-0005-0000-0000-0000F6500000}"/>
    <cellStyle name="Note 2 7 4" xfId="20474" xr:uid="{00000000-0005-0000-0000-0000F7500000}"/>
    <cellStyle name="Note 2 7 4 2" xfId="20475" xr:uid="{00000000-0005-0000-0000-0000F8500000}"/>
    <cellStyle name="Note 2 7 4 2 2" xfId="21159" xr:uid="{00000000-0005-0000-0000-0000F9500000}"/>
    <cellStyle name="Note 2 7 5" xfId="20476" xr:uid="{00000000-0005-0000-0000-0000FA500000}"/>
    <cellStyle name="Note 2 7 6" xfId="20477" xr:uid="{00000000-0005-0000-0000-0000FB500000}"/>
    <cellStyle name="Note 2 7 7" xfId="20478" xr:uid="{00000000-0005-0000-0000-0000FC500000}"/>
    <cellStyle name="Note 2 7 7 2" xfId="21158" xr:uid="{00000000-0005-0000-0000-0000FD500000}"/>
    <cellStyle name="Note 2 8" xfId="20479" xr:uid="{00000000-0005-0000-0000-0000FE500000}"/>
    <cellStyle name="Note 2 8 2" xfId="20480" xr:uid="{00000000-0005-0000-0000-0000FF500000}"/>
    <cellStyle name="Note 2 8 2 2" xfId="21157" xr:uid="{00000000-0005-0000-0000-000000510000}"/>
    <cellStyle name="Note 2 8 3" xfId="20481" xr:uid="{00000000-0005-0000-0000-000001510000}"/>
    <cellStyle name="Note 2 8 3 2" xfId="21156" xr:uid="{00000000-0005-0000-0000-000002510000}"/>
    <cellStyle name="Note 2 8 4" xfId="20482" xr:uid="{00000000-0005-0000-0000-000003510000}"/>
    <cellStyle name="Note 2 8 4 2" xfId="21155" xr:uid="{00000000-0005-0000-0000-000004510000}"/>
    <cellStyle name="Note 2 8 5" xfId="20483" xr:uid="{00000000-0005-0000-0000-000005510000}"/>
    <cellStyle name="Note 2 8 5 2" xfId="21154" xr:uid="{00000000-0005-0000-0000-000006510000}"/>
    <cellStyle name="Note 2 9" xfId="20484" xr:uid="{00000000-0005-0000-0000-000007510000}"/>
    <cellStyle name="Note 2 9 2" xfId="20485" xr:uid="{00000000-0005-0000-0000-000008510000}"/>
    <cellStyle name="Note 2 9 2 2" xfId="21153" xr:uid="{00000000-0005-0000-0000-000009510000}"/>
    <cellStyle name="Note 2 9 3" xfId="20486" xr:uid="{00000000-0005-0000-0000-00000A510000}"/>
    <cellStyle name="Note 2 9 3 2" xfId="21152" xr:uid="{00000000-0005-0000-0000-00000B510000}"/>
    <cellStyle name="Note 2 9 4" xfId="20487" xr:uid="{00000000-0005-0000-0000-00000C510000}"/>
    <cellStyle name="Note 2 9 4 2" xfId="21151" xr:uid="{00000000-0005-0000-0000-00000D510000}"/>
    <cellStyle name="Note 2 9 5" xfId="20488" xr:uid="{00000000-0005-0000-0000-00000E510000}"/>
    <cellStyle name="Note 2 9 5 2" xfId="21150" xr:uid="{00000000-0005-0000-0000-00000F510000}"/>
    <cellStyle name="Note 3 2" xfId="20489" xr:uid="{00000000-0005-0000-0000-000010510000}"/>
    <cellStyle name="Note 3 2 2" xfId="20490" xr:uid="{00000000-0005-0000-0000-000011510000}"/>
    <cellStyle name="Note 3 2 2 2" xfId="21148" xr:uid="{00000000-0005-0000-0000-000012510000}"/>
    <cellStyle name="Note 3 2 3" xfId="20491" xr:uid="{00000000-0005-0000-0000-000013510000}"/>
    <cellStyle name="Note 3 2 4" xfId="21149" xr:uid="{00000000-0005-0000-0000-000014510000}"/>
    <cellStyle name="Note 3 3" xfId="20492" xr:uid="{00000000-0005-0000-0000-000015510000}"/>
    <cellStyle name="Note 3 3 2" xfId="20493" xr:uid="{00000000-0005-0000-0000-000016510000}"/>
    <cellStyle name="Note 3 3 3" xfId="21147" xr:uid="{00000000-0005-0000-0000-000017510000}"/>
    <cellStyle name="Note 3 4" xfId="20494" xr:uid="{00000000-0005-0000-0000-000018510000}"/>
    <cellStyle name="Note 3 4 2" xfId="21146" xr:uid="{00000000-0005-0000-0000-000019510000}"/>
    <cellStyle name="Note 3 5" xfId="20495" xr:uid="{00000000-0005-0000-0000-00001A510000}"/>
    <cellStyle name="Note 4 2" xfId="20496" xr:uid="{00000000-0005-0000-0000-00001B510000}"/>
    <cellStyle name="Note 4 2 2" xfId="20497" xr:uid="{00000000-0005-0000-0000-00001C510000}"/>
    <cellStyle name="Note 4 2 2 2" xfId="21144" xr:uid="{00000000-0005-0000-0000-00001D510000}"/>
    <cellStyle name="Note 4 2 3" xfId="20498" xr:uid="{00000000-0005-0000-0000-00001E510000}"/>
    <cellStyle name="Note 4 2 4" xfId="21145" xr:uid="{00000000-0005-0000-0000-00001F510000}"/>
    <cellStyle name="Note 4 3" xfId="20499" xr:uid="{00000000-0005-0000-0000-000020510000}"/>
    <cellStyle name="Note 4 4" xfId="20500" xr:uid="{00000000-0005-0000-0000-000021510000}"/>
    <cellStyle name="Note 4 4 2" xfId="21143" xr:uid="{00000000-0005-0000-0000-000022510000}"/>
    <cellStyle name="Note 4 5" xfId="20501" xr:uid="{00000000-0005-0000-0000-000023510000}"/>
    <cellStyle name="Note 5" xfId="20502" xr:uid="{00000000-0005-0000-0000-000024510000}"/>
    <cellStyle name="Note 5 2" xfId="20503" xr:uid="{00000000-0005-0000-0000-000025510000}"/>
    <cellStyle name="Note 5 2 2" xfId="20504" xr:uid="{00000000-0005-0000-0000-000026510000}"/>
    <cellStyle name="Note 5 2 3" xfId="21141" xr:uid="{00000000-0005-0000-0000-000027510000}"/>
    <cellStyle name="Note 5 3" xfId="20505" xr:uid="{00000000-0005-0000-0000-000028510000}"/>
    <cellStyle name="Note 5 3 2" xfId="20506" xr:uid="{00000000-0005-0000-0000-000029510000}"/>
    <cellStyle name="Note 5 3 3" xfId="21140" xr:uid="{00000000-0005-0000-0000-00002A510000}"/>
    <cellStyle name="Note 5 4" xfId="20507" xr:uid="{00000000-0005-0000-0000-00002B510000}"/>
    <cellStyle name="Note 5 4 2" xfId="21139" xr:uid="{00000000-0005-0000-0000-00002C510000}"/>
    <cellStyle name="Note 5 5" xfId="20508" xr:uid="{00000000-0005-0000-0000-00002D510000}"/>
    <cellStyle name="Note 5 6" xfId="21142" xr:uid="{00000000-0005-0000-0000-00002E510000}"/>
    <cellStyle name="Note 6" xfId="20509" xr:uid="{00000000-0005-0000-0000-00002F510000}"/>
    <cellStyle name="Note 6 2" xfId="20510" xr:uid="{00000000-0005-0000-0000-000030510000}"/>
    <cellStyle name="Note 6 2 2" xfId="20511" xr:uid="{00000000-0005-0000-0000-000031510000}"/>
    <cellStyle name="Note 6 2 3" xfId="21137" xr:uid="{00000000-0005-0000-0000-000032510000}"/>
    <cellStyle name="Note 6 3" xfId="20512" xr:uid="{00000000-0005-0000-0000-000033510000}"/>
    <cellStyle name="Note 6 4" xfId="20513" xr:uid="{00000000-0005-0000-0000-000034510000}"/>
    <cellStyle name="Note 6 5" xfId="21138" xr:uid="{00000000-0005-0000-0000-000035510000}"/>
    <cellStyle name="Note 7" xfId="20514" xr:uid="{00000000-0005-0000-0000-000036510000}"/>
    <cellStyle name="Note 7 2" xfId="21136" xr:uid="{00000000-0005-0000-0000-000037510000}"/>
    <cellStyle name="Note 8" xfId="20515" xr:uid="{00000000-0005-0000-0000-000038510000}"/>
    <cellStyle name="Note 8 2" xfId="20516" xr:uid="{00000000-0005-0000-0000-000039510000}"/>
    <cellStyle name="Note 8 2 2" xfId="21134" xr:uid="{00000000-0005-0000-0000-00003A510000}"/>
    <cellStyle name="Note 8 3" xfId="21135" xr:uid="{00000000-0005-0000-0000-00003B510000}"/>
    <cellStyle name="Note 9" xfId="20517" xr:uid="{00000000-0005-0000-0000-00003C510000}"/>
    <cellStyle name="Note 9 2" xfId="21133" xr:uid="{00000000-0005-0000-0000-00003D510000}"/>
    <cellStyle name="Ôèíàíñîâûé [0]_Ëèñò1" xfId="20518" xr:uid="{00000000-0005-0000-0000-00003E510000}"/>
    <cellStyle name="Ôèíàíñîâûé_Ëèñò1" xfId="20519" xr:uid="{00000000-0005-0000-0000-00003F510000}"/>
    <cellStyle name="Option" xfId="20520" xr:uid="{00000000-0005-0000-0000-000040510000}"/>
    <cellStyle name="Option 2" xfId="20521" xr:uid="{00000000-0005-0000-0000-000041510000}"/>
    <cellStyle name="Option 3" xfId="20522" xr:uid="{00000000-0005-0000-0000-000042510000}"/>
    <cellStyle name="Option 4" xfId="20523" xr:uid="{00000000-0005-0000-0000-000043510000}"/>
    <cellStyle name="optionalExposure" xfId="20524" xr:uid="{00000000-0005-0000-0000-000044510000}"/>
    <cellStyle name="optionalExposure 2" xfId="21132" xr:uid="{00000000-0005-0000-0000-000045510000}"/>
    <cellStyle name="OptionHeading" xfId="20525" xr:uid="{00000000-0005-0000-0000-000046510000}"/>
    <cellStyle name="OptionHeading 2" xfId="20526" xr:uid="{00000000-0005-0000-0000-000047510000}"/>
    <cellStyle name="OptionHeading 3" xfId="20527" xr:uid="{00000000-0005-0000-0000-000048510000}"/>
    <cellStyle name="Output 2" xfId="20528" xr:uid="{00000000-0005-0000-0000-000049510000}"/>
    <cellStyle name="Output 2 10" xfId="20529" xr:uid="{00000000-0005-0000-0000-00004A510000}"/>
    <cellStyle name="Output 2 10 2" xfId="20530" xr:uid="{00000000-0005-0000-0000-00004B510000}"/>
    <cellStyle name="Output 2 10 2 2" xfId="21130" xr:uid="{00000000-0005-0000-0000-00004C510000}"/>
    <cellStyle name="Output 2 10 3" xfId="20531" xr:uid="{00000000-0005-0000-0000-00004D510000}"/>
    <cellStyle name="Output 2 10 3 2" xfId="21129" xr:uid="{00000000-0005-0000-0000-00004E510000}"/>
    <cellStyle name="Output 2 10 4" xfId="20532" xr:uid="{00000000-0005-0000-0000-00004F510000}"/>
    <cellStyle name="Output 2 10 4 2" xfId="21128" xr:uid="{00000000-0005-0000-0000-000050510000}"/>
    <cellStyle name="Output 2 10 5" xfId="20533" xr:uid="{00000000-0005-0000-0000-000051510000}"/>
    <cellStyle name="Output 2 10 5 2" xfId="21127" xr:uid="{00000000-0005-0000-0000-000052510000}"/>
    <cellStyle name="Output 2 11" xfId="20534" xr:uid="{00000000-0005-0000-0000-000053510000}"/>
    <cellStyle name="Output 2 11 2" xfId="20535" xr:uid="{00000000-0005-0000-0000-000054510000}"/>
    <cellStyle name="Output 2 11 2 2" xfId="21125" xr:uid="{00000000-0005-0000-0000-000055510000}"/>
    <cellStyle name="Output 2 11 3" xfId="20536" xr:uid="{00000000-0005-0000-0000-000056510000}"/>
    <cellStyle name="Output 2 11 3 2" xfId="21124" xr:uid="{00000000-0005-0000-0000-000057510000}"/>
    <cellStyle name="Output 2 11 4" xfId="20537" xr:uid="{00000000-0005-0000-0000-000058510000}"/>
    <cellStyle name="Output 2 11 4 2" xfId="21123" xr:uid="{00000000-0005-0000-0000-000059510000}"/>
    <cellStyle name="Output 2 11 5" xfId="20538" xr:uid="{00000000-0005-0000-0000-00005A510000}"/>
    <cellStyle name="Output 2 11 5 2" xfId="21122" xr:uid="{00000000-0005-0000-0000-00005B510000}"/>
    <cellStyle name="Output 2 11 6" xfId="21126" xr:uid="{00000000-0005-0000-0000-00005C510000}"/>
    <cellStyle name="Output 2 12" xfId="20539" xr:uid="{00000000-0005-0000-0000-00005D510000}"/>
    <cellStyle name="Output 2 12 2" xfId="20540" xr:uid="{00000000-0005-0000-0000-00005E510000}"/>
    <cellStyle name="Output 2 12 2 2" xfId="21120" xr:uid="{00000000-0005-0000-0000-00005F510000}"/>
    <cellStyle name="Output 2 12 3" xfId="20541" xr:uid="{00000000-0005-0000-0000-000060510000}"/>
    <cellStyle name="Output 2 12 3 2" xfId="21119" xr:uid="{00000000-0005-0000-0000-000061510000}"/>
    <cellStyle name="Output 2 12 4" xfId="20542" xr:uid="{00000000-0005-0000-0000-000062510000}"/>
    <cellStyle name="Output 2 12 4 2" xfId="21118" xr:uid="{00000000-0005-0000-0000-000063510000}"/>
    <cellStyle name="Output 2 12 5" xfId="20543" xr:uid="{00000000-0005-0000-0000-000064510000}"/>
    <cellStyle name="Output 2 12 5 2" xfId="21117" xr:uid="{00000000-0005-0000-0000-000065510000}"/>
    <cellStyle name="Output 2 12 6" xfId="21121" xr:uid="{00000000-0005-0000-0000-000066510000}"/>
    <cellStyle name="Output 2 13" xfId="20544" xr:uid="{00000000-0005-0000-0000-000067510000}"/>
    <cellStyle name="Output 2 13 2" xfId="20545" xr:uid="{00000000-0005-0000-0000-000068510000}"/>
    <cellStyle name="Output 2 13 2 2" xfId="21115" xr:uid="{00000000-0005-0000-0000-000069510000}"/>
    <cellStyle name="Output 2 13 3" xfId="20546" xr:uid="{00000000-0005-0000-0000-00006A510000}"/>
    <cellStyle name="Output 2 13 3 2" xfId="21114" xr:uid="{00000000-0005-0000-0000-00006B510000}"/>
    <cellStyle name="Output 2 13 4" xfId="20547" xr:uid="{00000000-0005-0000-0000-00006C510000}"/>
    <cellStyle name="Output 2 13 4 2" xfId="21113" xr:uid="{00000000-0005-0000-0000-00006D510000}"/>
    <cellStyle name="Output 2 13 5" xfId="21116" xr:uid="{00000000-0005-0000-0000-00006E510000}"/>
    <cellStyle name="Output 2 14" xfId="20548" xr:uid="{00000000-0005-0000-0000-00006F510000}"/>
    <cellStyle name="Output 2 14 2" xfId="21112" xr:uid="{00000000-0005-0000-0000-000070510000}"/>
    <cellStyle name="Output 2 15" xfId="20549" xr:uid="{00000000-0005-0000-0000-000071510000}"/>
    <cellStyle name="Output 2 15 2" xfId="21111" xr:uid="{00000000-0005-0000-0000-000072510000}"/>
    <cellStyle name="Output 2 16" xfId="20550" xr:uid="{00000000-0005-0000-0000-000073510000}"/>
    <cellStyle name="Output 2 16 2" xfId="21110" xr:uid="{00000000-0005-0000-0000-000074510000}"/>
    <cellStyle name="Output 2 17" xfId="21131" xr:uid="{00000000-0005-0000-0000-000075510000}"/>
    <cellStyle name="Output 2 2" xfId="20551" xr:uid="{00000000-0005-0000-0000-000076510000}"/>
    <cellStyle name="Output 2 2 10" xfId="21109" xr:uid="{00000000-0005-0000-0000-000077510000}"/>
    <cellStyle name="Output 2 2 2" xfId="20552" xr:uid="{00000000-0005-0000-0000-000078510000}"/>
    <cellStyle name="Output 2 2 2 2" xfId="20553" xr:uid="{00000000-0005-0000-0000-000079510000}"/>
    <cellStyle name="Output 2 2 2 2 2" xfId="21107" xr:uid="{00000000-0005-0000-0000-00007A510000}"/>
    <cellStyle name="Output 2 2 2 3" xfId="20554" xr:uid="{00000000-0005-0000-0000-00007B510000}"/>
    <cellStyle name="Output 2 2 2 3 2" xfId="21106" xr:uid="{00000000-0005-0000-0000-00007C510000}"/>
    <cellStyle name="Output 2 2 2 4" xfId="20555" xr:uid="{00000000-0005-0000-0000-00007D510000}"/>
    <cellStyle name="Output 2 2 2 4 2" xfId="21105" xr:uid="{00000000-0005-0000-0000-00007E510000}"/>
    <cellStyle name="Output 2 2 2 5" xfId="21108" xr:uid="{00000000-0005-0000-0000-00007F510000}"/>
    <cellStyle name="Output 2 2 3" xfId="20556" xr:uid="{00000000-0005-0000-0000-000080510000}"/>
    <cellStyle name="Output 2 2 3 2" xfId="20557" xr:uid="{00000000-0005-0000-0000-000081510000}"/>
    <cellStyle name="Output 2 2 3 2 2" xfId="21103" xr:uid="{00000000-0005-0000-0000-000082510000}"/>
    <cellStyle name="Output 2 2 3 3" xfId="20558" xr:uid="{00000000-0005-0000-0000-000083510000}"/>
    <cellStyle name="Output 2 2 3 3 2" xfId="21102" xr:uid="{00000000-0005-0000-0000-000084510000}"/>
    <cellStyle name="Output 2 2 3 4" xfId="20559" xr:uid="{00000000-0005-0000-0000-000085510000}"/>
    <cellStyle name="Output 2 2 3 4 2" xfId="21101" xr:uid="{00000000-0005-0000-0000-000086510000}"/>
    <cellStyle name="Output 2 2 3 5" xfId="21104" xr:uid="{00000000-0005-0000-0000-000087510000}"/>
    <cellStyle name="Output 2 2 4" xfId="20560" xr:uid="{00000000-0005-0000-0000-000088510000}"/>
    <cellStyle name="Output 2 2 4 2" xfId="20561" xr:uid="{00000000-0005-0000-0000-000089510000}"/>
    <cellStyle name="Output 2 2 4 2 2" xfId="21099" xr:uid="{00000000-0005-0000-0000-00008A510000}"/>
    <cellStyle name="Output 2 2 4 3" xfId="20562" xr:uid="{00000000-0005-0000-0000-00008B510000}"/>
    <cellStyle name="Output 2 2 4 3 2" xfId="21098" xr:uid="{00000000-0005-0000-0000-00008C510000}"/>
    <cellStyle name="Output 2 2 4 4" xfId="20563" xr:uid="{00000000-0005-0000-0000-00008D510000}"/>
    <cellStyle name="Output 2 2 4 4 2" xfId="21097" xr:uid="{00000000-0005-0000-0000-00008E510000}"/>
    <cellStyle name="Output 2 2 4 5" xfId="21100" xr:uid="{00000000-0005-0000-0000-00008F510000}"/>
    <cellStyle name="Output 2 2 5" xfId="20564" xr:uid="{00000000-0005-0000-0000-000090510000}"/>
    <cellStyle name="Output 2 2 5 2" xfId="20565" xr:uid="{00000000-0005-0000-0000-000091510000}"/>
    <cellStyle name="Output 2 2 5 2 2" xfId="21095" xr:uid="{00000000-0005-0000-0000-000092510000}"/>
    <cellStyle name="Output 2 2 5 3" xfId="20566" xr:uid="{00000000-0005-0000-0000-000093510000}"/>
    <cellStyle name="Output 2 2 5 3 2" xfId="21094" xr:uid="{00000000-0005-0000-0000-000094510000}"/>
    <cellStyle name="Output 2 2 5 4" xfId="20567" xr:uid="{00000000-0005-0000-0000-000095510000}"/>
    <cellStyle name="Output 2 2 5 4 2" xfId="21093" xr:uid="{00000000-0005-0000-0000-000096510000}"/>
    <cellStyle name="Output 2 2 5 5" xfId="21096" xr:uid="{00000000-0005-0000-0000-000097510000}"/>
    <cellStyle name="Output 2 2 6" xfId="20568" xr:uid="{00000000-0005-0000-0000-000098510000}"/>
    <cellStyle name="Output 2 2 6 2" xfId="21092" xr:uid="{00000000-0005-0000-0000-000099510000}"/>
    <cellStyle name="Output 2 2 7" xfId="20569" xr:uid="{00000000-0005-0000-0000-00009A510000}"/>
    <cellStyle name="Output 2 2 7 2" xfId="21091" xr:uid="{00000000-0005-0000-0000-00009B510000}"/>
    <cellStyle name="Output 2 2 8" xfId="20570" xr:uid="{00000000-0005-0000-0000-00009C510000}"/>
    <cellStyle name="Output 2 2 8 2" xfId="21090" xr:uid="{00000000-0005-0000-0000-00009D510000}"/>
    <cellStyle name="Output 2 2 9" xfId="20571" xr:uid="{00000000-0005-0000-0000-00009E510000}"/>
    <cellStyle name="Output 2 2 9 2" xfId="21089" xr:uid="{00000000-0005-0000-0000-00009F510000}"/>
    <cellStyle name="Output 2 3" xfId="20572" xr:uid="{00000000-0005-0000-0000-0000A0510000}"/>
    <cellStyle name="Output 2 3 2" xfId="20573" xr:uid="{00000000-0005-0000-0000-0000A1510000}"/>
    <cellStyle name="Output 2 3 2 2" xfId="21088" xr:uid="{00000000-0005-0000-0000-0000A2510000}"/>
    <cellStyle name="Output 2 3 3" xfId="20574" xr:uid="{00000000-0005-0000-0000-0000A3510000}"/>
    <cellStyle name="Output 2 3 3 2" xfId="21087" xr:uid="{00000000-0005-0000-0000-0000A4510000}"/>
    <cellStyle name="Output 2 3 4" xfId="20575" xr:uid="{00000000-0005-0000-0000-0000A5510000}"/>
    <cellStyle name="Output 2 3 4 2" xfId="21086" xr:uid="{00000000-0005-0000-0000-0000A6510000}"/>
    <cellStyle name="Output 2 3 5" xfId="20576" xr:uid="{00000000-0005-0000-0000-0000A7510000}"/>
    <cellStyle name="Output 2 3 5 2" xfId="21085" xr:uid="{00000000-0005-0000-0000-0000A8510000}"/>
    <cellStyle name="Output 2 4" xfId="20577" xr:uid="{00000000-0005-0000-0000-0000A9510000}"/>
    <cellStyle name="Output 2 4 2" xfId="20578" xr:uid="{00000000-0005-0000-0000-0000AA510000}"/>
    <cellStyle name="Output 2 4 2 2" xfId="21084" xr:uid="{00000000-0005-0000-0000-0000AB510000}"/>
    <cellStyle name="Output 2 4 3" xfId="20579" xr:uid="{00000000-0005-0000-0000-0000AC510000}"/>
    <cellStyle name="Output 2 4 3 2" xfId="21083" xr:uid="{00000000-0005-0000-0000-0000AD510000}"/>
    <cellStyle name="Output 2 4 4" xfId="20580" xr:uid="{00000000-0005-0000-0000-0000AE510000}"/>
    <cellStyle name="Output 2 4 4 2" xfId="21082" xr:uid="{00000000-0005-0000-0000-0000AF510000}"/>
    <cellStyle name="Output 2 4 5" xfId="20581" xr:uid="{00000000-0005-0000-0000-0000B0510000}"/>
    <cellStyle name="Output 2 4 5 2" xfId="21081" xr:uid="{00000000-0005-0000-0000-0000B1510000}"/>
    <cellStyle name="Output 2 5" xfId="20582" xr:uid="{00000000-0005-0000-0000-0000B2510000}"/>
    <cellStyle name="Output 2 5 2" xfId="20583" xr:uid="{00000000-0005-0000-0000-0000B3510000}"/>
    <cellStyle name="Output 2 5 2 2" xfId="21080" xr:uid="{00000000-0005-0000-0000-0000B4510000}"/>
    <cellStyle name="Output 2 5 3" xfId="20584" xr:uid="{00000000-0005-0000-0000-0000B5510000}"/>
    <cellStyle name="Output 2 5 3 2" xfId="21079" xr:uid="{00000000-0005-0000-0000-0000B6510000}"/>
    <cellStyle name="Output 2 5 4" xfId="20585" xr:uid="{00000000-0005-0000-0000-0000B7510000}"/>
    <cellStyle name="Output 2 5 4 2" xfId="21078" xr:uid="{00000000-0005-0000-0000-0000B8510000}"/>
    <cellStyle name="Output 2 5 5" xfId="20586" xr:uid="{00000000-0005-0000-0000-0000B9510000}"/>
    <cellStyle name="Output 2 5 5 2" xfId="21077" xr:uid="{00000000-0005-0000-0000-0000BA510000}"/>
    <cellStyle name="Output 2 6" xfId="20587" xr:uid="{00000000-0005-0000-0000-0000BB510000}"/>
    <cellStyle name="Output 2 6 2" xfId="20588" xr:uid="{00000000-0005-0000-0000-0000BC510000}"/>
    <cellStyle name="Output 2 6 2 2" xfId="21076" xr:uid="{00000000-0005-0000-0000-0000BD510000}"/>
    <cellStyle name="Output 2 6 3" xfId="20589" xr:uid="{00000000-0005-0000-0000-0000BE510000}"/>
    <cellStyle name="Output 2 6 3 2" xfId="21075" xr:uid="{00000000-0005-0000-0000-0000BF510000}"/>
    <cellStyle name="Output 2 6 4" xfId="20590" xr:uid="{00000000-0005-0000-0000-0000C0510000}"/>
    <cellStyle name="Output 2 6 4 2" xfId="21074" xr:uid="{00000000-0005-0000-0000-0000C1510000}"/>
    <cellStyle name="Output 2 6 5" xfId="20591" xr:uid="{00000000-0005-0000-0000-0000C2510000}"/>
    <cellStyle name="Output 2 6 5 2" xfId="21073" xr:uid="{00000000-0005-0000-0000-0000C3510000}"/>
    <cellStyle name="Output 2 7" xfId="20592" xr:uid="{00000000-0005-0000-0000-0000C4510000}"/>
    <cellStyle name="Output 2 7 2" xfId="20593" xr:uid="{00000000-0005-0000-0000-0000C5510000}"/>
    <cellStyle name="Output 2 7 2 2" xfId="21072" xr:uid="{00000000-0005-0000-0000-0000C6510000}"/>
    <cellStyle name="Output 2 7 3" xfId="20594" xr:uid="{00000000-0005-0000-0000-0000C7510000}"/>
    <cellStyle name="Output 2 7 3 2" xfId="21071" xr:uid="{00000000-0005-0000-0000-0000C8510000}"/>
    <cellStyle name="Output 2 7 4" xfId="20595" xr:uid="{00000000-0005-0000-0000-0000C9510000}"/>
    <cellStyle name="Output 2 7 4 2" xfId="21070" xr:uid="{00000000-0005-0000-0000-0000CA510000}"/>
    <cellStyle name="Output 2 7 5" xfId="20596" xr:uid="{00000000-0005-0000-0000-0000CB510000}"/>
    <cellStyle name="Output 2 7 5 2" xfId="21069" xr:uid="{00000000-0005-0000-0000-0000CC510000}"/>
    <cellStyle name="Output 2 8" xfId="20597" xr:uid="{00000000-0005-0000-0000-0000CD510000}"/>
    <cellStyle name="Output 2 8 2" xfId="20598" xr:uid="{00000000-0005-0000-0000-0000CE510000}"/>
    <cellStyle name="Output 2 8 2 2" xfId="21068" xr:uid="{00000000-0005-0000-0000-0000CF510000}"/>
    <cellStyle name="Output 2 8 3" xfId="20599" xr:uid="{00000000-0005-0000-0000-0000D0510000}"/>
    <cellStyle name="Output 2 8 3 2" xfId="21067" xr:uid="{00000000-0005-0000-0000-0000D1510000}"/>
    <cellStyle name="Output 2 8 4" xfId="20600" xr:uid="{00000000-0005-0000-0000-0000D2510000}"/>
    <cellStyle name="Output 2 8 4 2" xfId="21066" xr:uid="{00000000-0005-0000-0000-0000D3510000}"/>
    <cellStyle name="Output 2 8 5" xfId="20601" xr:uid="{00000000-0005-0000-0000-0000D4510000}"/>
    <cellStyle name="Output 2 8 5 2" xfId="21065" xr:uid="{00000000-0005-0000-0000-0000D5510000}"/>
    <cellStyle name="Output 2 9" xfId="20602" xr:uid="{00000000-0005-0000-0000-0000D6510000}"/>
    <cellStyle name="Output 2 9 2" xfId="20603" xr:uid="{00000000-0005-0000-0000-0000D7510000}"/>
    <cellStyle name="Output 2 9 2 2" xfId="21064" xr:uid="{00000000-0005-0000-0000-0000D8510000}"/>
    <cellStyle name="Output 2 9 3" xfId="20604" xr:uid="{00000000-0005-0000-0000-0000D9510000}"/>
    <cellStyle name="Output 2 9 3 2" xfId="21063" xr:uid="{00000000-0005-0000-0000-0000DA510000}"/>
    <cellStyle name="Output 2 9 4" xfId="20605" xr:uid="{00000000-0005-0000-0000-0000DB510000}"/>
    <cellStyle name="Output 2 9 4 2" xfId="21062" xr:uid="{00000000-0005-0000-0000-0000DC510000}"/>
    <cellStyle name="Output 2 9 5" xfId="20606" xr:uid="{00000000-0005-0000-0000-0000DD510000}"/>
    <cellStyle name="Output 2 9 5 2" xfId="21061" xr:uid="{00000000-0005-0000-0000-0000DE510000}"/>
    <cellStyle name="Output 3" xfId="20607" xr:uid="{00000000-0005-0000-0000-0000DF510000}"/>
    <cellStyle name="Output 3 2" xfId="20608" xr:uid="{00000000-0005-0000-0000-0000E0510000}"/>
    <cellStyle name="Output 3 2 2" xfId="21059" xr:uid="{00000000-0005-0000-0000-0000E1510000}"/>
    <cellStyle name="Output 3 3" xfId="20609" xr:uid="{00000000-0005-0000-0000-0000E2510000}"/>
    <cellStyle name="Output 3 3 2" xfId="21058" xr:uid="{00000000-0005-0000-0000-0000E3510000}"/>
    <cellStyle name="Output 3 4" xfId="21060" xr:uid="{00000000-0005-0000-0000-0000E4510000}"/>
    <cellStyle name="Output 4" xfId="20610" xr:uid="{00000000-0005-0000-0000-0000E5510000}"/>
    <cellStyle name="Output 4 2" xfId="20611" xr:uid="{00000000-0005-0000-0000-0000E6510000}"/>
    <cellStyle name="Output 4 2 2" xfId="21056" xr:uid="{00000000-0005-0000-0000-0000E7510000}"/>
    <cellStyle name="Output 4 3" xfId="20612" xr:uid="{00000000-0005-0000-0000-0000E8510000}"/>
    <cellStyle name="Output 4 3 2" xfId="21055" xr:uid="{00000000-0005-0000-0000-0000E9510000}"/>
    <cellStyle name="Output 4 4" xfId="21057" xr:uid="{00000000-0005-0000-0000-0000EA510000}"/>
    <cellStyle name="Output 5" xfId="20613" xr:uid="{00000000-0005-0000-0000-0000EB510000}"/>
    <cellStyle name="Output 5 2" xfId="20614" xr:uid="{00000000-0005-0000-0000-0000EC510000}"/>
    <cellStyle name="Output 5 2 2" xfId="21053" xr:uid="{00000000-0005-0000-0000-0000ED510000}"/>
    <cellStyle name="Output 5 3" xfId="20615" xr:uid="{00000000-0005-0000-0000-0000EE510000}"/>
    <cellStyle name="Output 5 3 2" xfId="21052" xr:uid="{00000000-0005-0000-0000-0000EF510000}"/>
    <cellStyle name="Output 5 4" xfId="21054" xr:uid="{00000000-0005-0000-0000-0000F0510000}"/>
    <cellStyle name="Output 6" xfId="20616" xr:uid="{00000000-0005-0000-0000-0000F1510000}"/>
    <cellStyle name="Output 6 2" xfId="20617" xr:uid="{00000000-0005-0000-0000-0000F2510000}"/>
    <cellStyle name="Output 6 2 2" xfId="21050" xr:uid="{00000000-0005-0000-0000-0000F3510000}"/>
    <cellStyle name="Output 6 3" xfId="20618" xr:uid="{00000000-0005-0000-0000-0000F4510000}"/>
    <cellStyle name="Output 6 3 2" xfId="21049" xr:uid="{00000000-0005-0000-0000-0000F5510000}"/>
    <cellStyle name="Output 6 4" xfId="21051" xr:uid="{00000000-0005-0000-0000-0000F6510000}"/>
    <cellStyle name="Output 7" xfId="20619" xr:uid="{00000000-0005-0000-0000-0000F7510000}"/>
    <cellStyle name="Output 7 2" xfId="21048" xr:uid="{00000000-0005-0000-0000-0000F8510000}"/>
    <cellStyle name="Percen - Style1" xfId="20620" xr:uid="{00000000-0005-0000-0000-0000F9510000}"/>
    <cellStyle name="Percent" xfId="20961" builtinId="5"/>
    <cellStyle name="Percent [0]" xfId="20621" xr:uid="{00000000-0005-0000-0000-0000FB510000}"/>
    <cellStyle name="Percent [00]" xfId="20622" xr:uid="{00000000-0005-0000-0000-0000FC510000}"/>
    <cellStyle name="Percent 10" xfId="20623" xr:uid="{00000000-0005-0000-0000-0000FD510000}"/>
    <cellStyle name="Percent 10 2" xfId="20624" xr:uid="{00000000-0005-0000-0000-0000FE510000}"/>
    <cellStyle name="Percent 10 2 2" xfId="20625" xr:uid="{00000000-0005-0000-0000-0000FF510000}"/>
    <cellStyle name="Percent 10 3" xfId="20626" xr:uid="{00000000-0005-0000-0000-000000520000}"/>
    <cellStyle name="Percent 10 4" xfId="20627" xr:uid="{00000000-0005-0000-0000-000001520000}"/>
    <cellStyle name="Percent 11" xfId="20628" xr:uid="{00000000-0005-0000-0000-000002520000}"/>
    <cellStyle name="Percent 11 2" xfId="20629" xr:uid="{00000000-0005-0000-0000-000003520000}"/>
    <cellStyle name="Percent 12" xfId="20630" xr:uid="{00000000-0005-0000-0000-000004520000}"/>
    <cellStyle name="Percent 12 2" xfId="20631" xr:uid="{00000000-0005-0000-0000-000005520000}"/>
    <cellStyle name="Percent 13" xfId="20632" xr:uid="{00000000-0005-0000-0000-000006520000}"/>
    <cellStyle name="Percent 13 2" xfId="20633" xr:uid="{00000000-0005-0000-0000-000007520000}"/>
    <cellStyle name="Percent 14" xfId="20634" xr:uid="{00000000-0005-0000-0000-000008520000}"/>
    <cellStyle name="Percent 15" xfId="20635" xr:uid="{00000000-0005-0000-0000-000009520000}"/>
    <cellStyle name="Percent 15 2" xfId="20636" xr:uid="{00000000-0005-0000-0000-00000A520000}"/>
    <cellStyle name="Percent 16" xfId="20637" xr:uid="{00000000-0005-0000-0000-00000B520000}"/>
    <cellStyle name="Percent 17" xfId="20638" xr:uid="{00000000-0005-0000-0000-00000C520000}"/>
    <cellStyle name="Percent 18" xfId="20639" xr:uid="{00000000-0005-0000-0000-00000D520000}"/>
    <cellStyle name="Percent 19" xfId="20640" xr:uid="{00000000-0005-0000-0000-00000E520000}"/>
    <cellStyle name="Percent 2" xfId="6" xr:uid="{00000000-0005-0000-0000-00000F520000}"/>
    <cellStyle name="Percent 2 2" xfId="20641" xr:uid="{00000000-0005-0000-0000-000010520000}"/>
    <cellStyle name="Percent 2 2 2" xfId="20642" xr:uid="{00000000-0005-0000-0000-000011520000}"/>
    <cellStyle name="Percent 2 2 3" xfId="20643" xr:uid="{00000000-0005-0000-0000-000012520000}"/>
    <cellStyle name="Percent 2 2 4" xfId="20644" xr:uid="{00000000-0005-0000-0000-000013520000}"/>
    <cellStyle name="Percent 2 2 4 2" xfId="20645" xr:uid="{00000000-0005-0000-0000-000014520000}"/>
    <cellStyle name="Percent 2 2 4 2 2" xfId="20646" xr:uid="{00000000-0005-0000-0000-000015520000}"/>
    <cellStyle name="Percent 2 2 4 2 2 2" xfId="20647" xr:uid="{00000000-0005-0000-0000-000016520000}"/>
    <cellStyle name="Percent 2 2 4 2 2 3" xfId="20648" xr:uid="{00000000-0005-0000-0000-000017520000}"/>
    <cellStyle name="Percent 2 2 4 2 2 4" xfId="20649" xr:uid="{00000000-0005-0000-0000-000018520000}"/>
    <cellStyle name="Percent 2 2 4 2 3" xfId="20650" xr:uid="{00000000-0005-0000-0000-000019520000}"/>
    <cellStyle name="Percent 2 2 4 2 4" xfId="20651" xr:uid="{00000000-0005-0000-0000-00001A520000}"/>
    <cellStyle name="Percent 2 2 4 2 5" xfId="20652" xr:uid="{00000000-0005-0000-0000-00001B520000}"/>
    <cellStyle name="Percent 2 2 4 3" xfId="20653" xr:uid="{00000000-0005-0000-0000-00001C520000}"/>
    <cellStyle name="Percent 2 2 4 3 2" xfId="20654" xr:uid="{00000000-0005-0000-0000-00001D520000}"/>
    <cellStyle name="Percent 2 2 4 3 3" xfId="20655" xr:uid="{00000000-0005-0000-0000-00001E520000}"/>
    <cellStyle name="Percent 2 2 4 3 4" xfId="20656" xr:uid="{00000000-0005-0000-0000-00001F520000}"/>
    <cellStyle name="Percent 2 2 4 4" xfId="20657" xr:uid="{00000000-0005-0000-0000-000020520000}"/>
    <cellStyle name="Percent 2 2 4 5" xfId="20658" xr:uid="{00000000-0005-0000-0000-000021520000}"/>
    <cellStyle name="Percent 2 2 4 6" xfId="20659" xr:uid="{00000000-0005-0000-0000-000022520000}"/>
    <cellStyle name="Percent 2 2 5" xfId="20660" xr:uid="{00000000-0005-0000-0000-000023520000}"/>
    <cellStyle name="Percent 2 3" xfId="20661" xr:uid="{00000000-0005-0000-0000-000024520000}"/>
    <cellStyle name="Percent 2 4" xfId="20662" xr:uid="{00000000-0005-0000-0000-000025520000}"/>
    <cellStyle name="Percent 2 5" xfId="20663" xr:uid="{00000000-0005-0000-0000-000026520000}"/>
    <cellStyle name="Percent 2 6" xfId="20664" xr:uid="{00000000-0005-0000-0000-000027520000}"/>
    <cellStyle name="Percent 2 7" xfId="20665" xr:uid="{00000000-0005-0000-0000-000028520000}"/>
    <cellStyle name="Percent 2 8" xfId="20666" xr:uid="{00000000-0005-0000-0000-000029520000}"/>
    <cellStyle name="Percent 2 8 2" xfId="20667" xr:uid="{00000000-0005-0000-0000-00002A520000}"/>
    <cellStyle name="Percent 2 9" xfId="20668" xr:uid="{00000000-0005-0000-0000-00002B520000}"/>
    <cellStyle name="Percent 2 9 2" xfId="20669" xr:uid="{00000000-0005-0000-0000-00002C520000}"/>
    <cellStyle name="Percent 2 9 2 2" xfId="20670" xr:uid="{00000000-0005-0000-0000-00002D520000}"/>
    <cellStyle name="Percent 2 9 2 2 2" xfId="20671" xr:uid="{00000000-0005-0000-0000-00002E520000}"/>
    <cellStyle name="Percent 2 9 2 2 3" xfId="20672" xr:uid="{00000000-0005-0000-0000-00002F520000}"/>
    <cellStyle name="Percent 2 9 2 2 4" xfId="20673" xr:uid="{00000000-0005-0000-0000-000030520000}"/>
    <cellStyle name="Percent 2 9 2 3" xfId="20674" xr:uid="{00000000-0005-0000-0000-000031520000}"/>
    <cellStyle name="Percent 2 9 2 4" xfId="20675" xr:uid="{00000000-0005-0000-0000-000032520000}"/>
    <cellStyle name="Percent 2 9 2 5" xfId="20676" xr:uid="{00000000-0005-0000-0000-000033520000}"/>
    <cellStyle name="Percent 2 9 3" xfId="20677" xr:uid="{00000000-0005-0000-0000-000034520000}"/>
    <cellStyle name="Percent 2 9 3 2" xfId="20678" xr:uid="{00000000-0005-0000-0000-000035520000}"/>
    <cellStyle name="Percent 2 9 3 3" xfId="20679" xr:uid="{00000000-0005-0000-0000-000036520000}"/>
    <cellStyle name="Percent 2 9 3 4" xfId="20680" xr:uid="{00000000-0005-0000-0000-000037520000}"/>
    <cellStyle name="Percent 2 9 4" xfId="20681" xr:uid="{00000000-0005-0000-0000-000038520000}"/>
    <cellStyle name="Percent 2 9 5" xfId="20682" xr:uid="{00000000-0005-0000-0000-000039520000}"/>
    <cellStyle name="Percent 2 9 6" xfId="20683" xr:uid="{00000000-0005-0000-0000-00003A520000}"/>
    <cellStyle name="Percent 20" xfId="20684" xr:uid="{00000000-0005-0000-0000-00003B520000}"/>
    <cellStyle name="Percent 21" xfId="20685" xr:uid="{00000000-0005-0000-0000-00003C520000}"/>
    <cellStyle name="Percent 21 2" xfId="20686" xr:uid="{00000000-0005-0000-0000-00003D520000}"/>
    <cellStyle name="Percent 21 3" xfId="20687" xr:uid="{00000000-0005-0000-0000-00003E520000}"/>
    <cellStyle name="Percent 21 4" xfId="20688" xr:uid="{00000000-0005-0000-0000-00003F520000}"/>
    <cellStyle name="Percent 3" xfId="14" xr:uid="{00000000-0005-0000-0000-000040520000}"/>
    <cellStyle name="Percent 3 2" xfId="20689" xr:uid="{00000000-0005-0000-0000-000041520000}"/>
    <cellStyle name="Percent 3 2 2" xfId="20690" xr:uid="{00000000-0005-0000-0000-000042520000}"/>
    <cellStyle name="Percent 3 2 2 2" xfId="20691" xr:uid="{00000000-0005-0000-0000-000043520000}"/>
    <cellStyle name="Percent 3 2 2 3" xfId="20692" xr:uid="{00000000-0005-0000-0000-000044520000}"/>
    <cellStyle name="Percent 3 2 3" xfId="20693" xr:uid="{00000000-0005-0000-0000-000045520000}"/>
    <cellStyle name="Percent 3 2 4" xfId="20694" xr:uid="{00000000-0005-0000-0000-000046520000}"/>
    <cellStyle name="Percent 3 3" xfId="20695" xr:uid="{00000000-0005-0000-0000-000047520000}"/>
    <cellStyle name="Percent 3 3 2" xfId="20696" xr:uid="{00000000-0005-0000-0000-000048520000}"/>
    <cellStyle name="Percent 3 4" xfId="20697" xr:uid="{00000000-0005-0000-0000-000049520000}"/>
    <cellStyle name="Percent 3 4 2" xfId="20698" xr:uid="{00000000-0005-0000-0000-00004A520000}"/>
    <cellStyle name="Percent 3 4 3" xfId="20699" xr:uid="{00000000-0005-0000-0000-00004B520000}"/>
    <cellStyle name="Percent 4" xfId="20700" xr:uid="{00000000-0005-0000-0000-00004C520000}"/>
    <cellStyle name="Percent 4 2" xfId="20701" xr:uid="{00000000-0005-0000-0000-00004D520000}"/>
    <cellStyle name="Percent 4 2 2" xfId="20702" xr:uid="{00000000-0005-0000-0000-00004E520000}"/>
    <cellStyle name="Percent 4 2 2 2" xfId="20703" xr:uid="{00000000-0005-0000-0000-00004F520000}"/>
    <cellStyle name="Percent 4 3" xfId="20704" xr:uid="{00000000-0005-0000-0000-000050520000}"/>
    <cellStyle name="Percent 4 3 2" xfId="20705" xr:uid="{00000000-0005-0000-0000-000051520000}"/>
    <cellStyle name="Percent 4 4" xfId="20706" xr:uid="{00000000-0005-0000-0000-000052520000}"/>
    <cellStyle name="Percent 5" xfId="20707" xr:uid="{00000000-0005-0000-0000-000053520000}"/>
    <cellStyle name="Percent 5 2" xfId="20708" xr:uid="{00000000-0005-0000-0000-000054520000}"/>
    <cellStyle name="Percent 5 2 2" xfId="20709" xr:uid="{00000000-0005-0000-0000-000055520000}"/>
    <cellStyle name="Percent 5 2 2 2" xfId="20710" xr:uid="{00000000-0005-0000-0000-000056520000}"/>
    <cellStyle name="Percent 5 2 3" xfId="20711" xr:uid="{00000000-0005-0000-0000-000057520000}"/>
    <cellStyle name="Percent 5 2 4" xfId="20712" xr:uid="{00000000-0005-0000-0000-000058520000}"/>
    <cellStyle name="Percent 5 2 4 2" xfId="20713" xr:uid="{00000000-0005-0000-0000-000059520000}"/>
    <cellStyle name="Percent 5 2 4 2 2" xfId="20714" xr:uid="{00000000-0005-0000-0000-00005A520000}"/>
    <cellStyle name="Percent 5 2 4 2 3" xfId="20715" xr:uid="{00000000-0005-0000-0000-00005B520000}"/>
    <cellStyle name="Percent 5 2 4 2 4" xfId="20716" xr:uid="{00000000-0005-0000-0000-00005C520000}"/>
    <cellStyle name="Percent 5 2 4 3" xfId="20717" xr:uid="{00000000-0005-0000-0000-00005D520000}"/>
    <cellStyle name="Percent 5 2 4 4" xfId="20718" xr:uid="{00000000-0005-0000-0000-00005E520000}"/>
    <cellStyle name="Percent 5 2 4 5" xfId="20719" xr:uid="{00000000-0005-0000-0000-00005F520000}"/>
    <cellStyle name="Percent 5 2 5" xfId="20720" xr:uid="{00000000-0005-0000-0000-000060520000}"/>
    <cellStyle name="Percent 5 2 5 2" xfId="20721" xr:uid="{00000000-0005-0000-0000-000061520000}"/>
    <cellStyle name="Percent 5 2 5 3" xfId="20722" xr:uid="{00000000-0005-0000-0000-000062520000}"/>
    <cellStyle name="Percent 5 2 5 4" xfId="20723" xr:uid="{00000000-0005-0000-0000-000063520000}"/>
    <cellStyle name="Percent 5 2 6" xfId="20724" xr:uid="{00000000-0005-0000-0000-000064520000}"/>
    <cellStyle name="Percent 5 2 7" xfId="20725" xr:uid="{00000000-0005-0000-0000-000065520000}"/>
    <cellStyle name="Percent 5 2 8" xfId="20726" xr:uid="{00000000-0005-0000-0000-000066520000}"/>
    <cellStyle name="Percent 5 3" xfId="20727" xr:uid="{00000000-0005-0000-0000-000067520000}"/>
    <cellStyle name="Percent 5 3 2" xfId="20728" xr:uid="{00000000-0005-0000-0000-000068520000}"/>
    <cellStyle name="Percent 5 4" xfId="20729" xr:uid="{00000000-0005-0000-0000-000069520000}"/>
    <cellStyle name="Percent 5 4 2" xfId="20730" xr:uid="{00000000-0005-0000-0000-00006A520000}"/>
    <cellStyle name="Percent 5 4 2 2" xfId="20731" xr:uid="{00000000-0005-0000-0000-00006B520000}"/>
    <cellStyle name="Percent 5 4 2 3" xfId="20732" xr:uid="{00000000-0005-0000-0000-00006C520000}"/>
    <cellStyle name="Percent 5 4 2 4" xfId="20733" xr:uid="{00000000-0005-0000-0000-00006D520000}"/>
    <cellStyle name="Percent 5 4 3" xfId="20734" xr:uid="{00000000-0005-0000-0000-00006E520000}"/>
    <cellStyle name="Percent 5 4 4" xfId="20735" xr:uid="{00000000-0005-0000-0000-00006F520000}"/>
    <cellStyle name="Percent 5 4 5" xfId="20736" xr:uid="{00000000-0005-0000-0000-000070520000}"/>
    <cellStyle name="Percent 5 5" xfId="20737" xr:uid="{00000000-0005-0000-0000-000071520000}"/>
    <cellStyle name="Percent 5 5 2" xfId="20738" xr:uid="{00000000-0005-0000-0000-000072520000}"/>
    <cellStyle name="Percent 5 5 3" xfId="20739" xr:uid="{00000000-0005-0000-0000-000073520000}"/>
    <cellStyle name="Percent 5 5 4" xfId="20740" xr:uid="{00000000-0005-0000-0000-000074520000}"/>
    <cellStyle name="Percent 5 6" xfId="20741" xr:uid="{00000000-0005-0000-0000-000075520000}"/>
    <cellStyle name="Percent 5 7" xfId="20742" xr:uid="{00000000-0005-0000-0000-000076520000}"/>
    <cellStyle name="Percent 5 8" xfId="20743" xr:uid="{00000000-0005-0000-0000-000077520000}"/>
    <cellStyle name="Percent 6" xfId="20744" xr:uid="{00000000-0005-0000-0000-000078520000}"/>
    <cellStyle name="Percent 6 2" xfId="20745" xr:uid="{00000000-0005-0000-0000-000079520000}"/>
    <cellStyle name="Percent 6 2 2" xfId="20746" xr:uid="{00000000-0005-0000-0000-00007A520000}"/>
    <cellStyle name="Percent 6 3" xfId="20747" xr:uid="{00000000-0005-0000-0000-00007B520000}"/>
    <cellStyle name="Percent 6 3 2" xfId="20748" xr:uid="{00000000-0005-0000-0000-00007C520000}"/>
    <cellStyle name="Percent 7" xfId="20749" xr:uid="{00000000-0005-0000-0000-00007D520000}"/>
    <cellStyle name="Percent 7 2" xfId="20750" xr:uid="{00000000-0005-0000-0000-00007E520000}"/>
    <cellStyle name="Percent 7 2 2" xfId="20751" xr:uid="{00000000-0005-0000-0000-00007F520000}"/>
    <cellStyle name="Percent 7 3" xfId="20752" xr:uid="{00000000-0005-0000-0000-000080520000}"/>
    <cellStyle name="Percent 8" xfId="20753" xr:uid="{00000000-0005-0000-0000-000081520000}"/>
    <cellStyle name="Percent 8 10" xfId="20754" xr:uid="{00000000-0005-0000-0000-000082520000}"/>
    <cellStyle name="Percent 8 11" xfId="20755" xr:uid="{00000000-0005-0000-0000-000083520000}"/>
    <cellStyle name="Percent 8 12" xfId="20756" xr:uid="{00000000-0005-0000-0000-000084520000}"/>
    <cellStyle name="Percent 8 2" xfId="20757" xr:uid="{00000000-0005-0000-0000-000085520000}"/>
    <cellStyle name="Percent 8 3" xfId="20758" xr:uid="{00000000-0005-0000-0000-000086520000}"/>
    <cellStyle name="Percent 8 4" xfId="20759" xr:uid="{00000000-0005-0000-0000-000087520000}"/>
    <cellStyle name="Percent 8 5" xfId="20760" xr:uid="{00000000-0005-0000-0000-000088520000}"/>
    <cellStyle name="Percent 8 6" xfId="20761" xr:uid="{00000000-0005-0000-0000-000089520000}"/>
    <cellStyle name="Percent 8 7" xfId="20762" xr:uid="{00000000-0005-0000-0000-00008A520000}"/>
    <cellStyle name="Percent 8 8" xfId="20763" xr:uid="{00000000-0005-0000-0000-00008B520000}"/>
    <cellStyle name="Percent 8 9" xfId="20764" xr:uid="{00000000-0005-0000-0000-00008C520000}"/>
    <cellStyle name="Percent 9" xfId="20765" xr:uid="{00000000-0005-0000-0000-00008D520000}"/>
    <cellStyle name="Percent 9 10" xfId="20766" xr:uid="{00000000-0005-0000-0000-00008E520000}"/>
    <cellStyle name="Percent 9 11" xfId="20767" xr:uid="{00000000-0005-0000-0000-00008F520000}"/>
    <cellStyle name="Percent 9 2" xfId="20768" xr:uid="{00000000-0005-0000-0000-000090520000}"/>
    <cellStyle name="Percent 9 3" xfId="20769" xr:uid="{00000000-0005-0000-0000-000091520000}"/>
    <cellStyle name="Percent 9 4" xfId="20770" xr:uid="{00000000-0005-0000-0000-000092520000}"/>
    <cellStyle name="Percent 9 5" xfId="20771" xr:uid="{00000000-0005-0000-0000-000093520000}"/>
    <cellStyle name="Percent 9 6" xfId="20772" xr:uid="{00000000-0005-0000-0000-000094520000}"/>
    <cellStyle name="Percent 9 7" xfId="20773" xr:uid="{00000000-0005-0000-0000-000095520000}"/>
    <cellStyle name="Percent 9 8" xfId="20774" xr:uid="{00000000-0005-0000-0000-000096520000}"/>
    <cellStyle name="Percent 9 9" xfId="20775" xr:uid="{00000000-0005-0000-0000-000097520000}"/>
    <cellStyle name="PrePop Currency (0)" xfId="20776" xr:uid="{00000000-0005-0000-0000-000098520000}"/>
    <cellStyle name="PrePop Currency (2)" xfId="20777" xr:uid="{00000000-0005-0000-0000-000099520000}"/>
    <cellStyle name="PrePop Units (0)" xfId="20778" xr:uid="{00000000-0005-0000-0000-00009A520000}"/>
    <cellStyle name="PrePop Units (1)" xfId="20779" xr:uid="{00000000-0005-0000-0000-00009B520000}"/>
    <cellStyle name="PrePop Units (2)" xfId="20780" xr:uid="{00000000-0005-0000-0000-00009C520000}"/>
    <cellStyle name="Price" xfId="20781" xr:uid="{00000000-0005-0000-0000-00009D520000}"/>
    <cellStyle name="Price 2" xfId="20782" xr:uid="{00000000-0005-0000-0000-00009E520000}"/>
    <cellStyle name="Price 3" xfId="20783" xr:uid="{00000000-0005-0000-0000-00009F520000}"/>
    <cellStyle name="RunRep_Header" xfId="20784" xr:uid="{00000000-0005-0000-0000-0000A0520000}"/>
    <cellStyle name="Sheet Title" xfId="20785" xr:uid="{00000000-0005-0000-0000-0000A1520000}"/>
    <cellStyle name="showExposure" xfId="20786" xr:uid="{00000000-0005-0000-0000-0000A2520000}"/>
    <cellStyle name="showExposure 2" xfId="21047" xr:uid="{00000000-0005-0000-0000-0000A3520000}"/>
    <cellStyle name="showParameterE" xfId="20787" xr:uid="{00000000-0005-0000-0000-0000A4520000}"/>
    <cellStyle name="showParameterE 2" xfId="21046" xr:uid="{00000000-0005-0000-0000-0000A5520000}"/>
    <cellStyle name="Standard_AX-4-4-Profit-Loss-310899" xfId="20788" xr:uid="{00000000-0005-0000-0000-0000A6520000}"/>
    <cellStyle name="Style 1" xfId="20789" xr:uid="{00000000-0005-0000-0000-0000A7520000}"/>
    <cellStyle name="Style 1 2" xfId="20790" xr:uid="{00000000-0005-0000-0000-0000A8520000}"/>
    <cellStyle name="Style 1 2 2" xfId="20791" xr:uid="{00000000-0005-0000-0000-0000A9520000}"/>
    <cellStyle name="Style 1 3" xfId="20792" xr:uid="{00000000-0005-0000-0000-0000AA520000}"/>
    <cellStyle name="Style 1 4" xfId="20793" xr:uid="{00000000-0005-0000-0000-0000AB520000}"/>
    <cellStyle name="Style 2" xfId="20794" xr:uid="{00000000-0005-0000-0000-0000AC520000}"/>
    <cellStyle name="Style 3" xfId="20795" xr:uid="{00000000-0005-0000-0000-0000AD520000}"/>
    <cellStyle name="Style 4" xfId="20796" xr:uid="{00000000-0005-0000-0000-0000AE520000}"/>
    <cellStyle name="Style 5" xfId="20797" xr:uid="{00000000-0005-0000-0000-0000AF520000}"/>
    <cellStyle name="Style 6" xfId="20798" xr:uid="{00000000-0005-0000-0000-0000B0520000}"/>
    <cellStyle name="Style 7" xfId="20799" xr:uid="{00000000-0005-0000-0000-0000B1520000}"/>
    <cellStyle name="Style 8" xfId="20800" xr:uid="{00000000-0005-0000-0000-0000B2520000}"/>
    <cellStyle name="Style 9" xfId="21411" xr:uid="{00000000-0005-0000-0000-0000B3520000}"/>
    <cellStyle name="Text Indent A" xfId="20801" xr:uid="{00000000-0005-0000-0000-0000B4520000}"/>
    <cellStyle name="Text Indent B" xfId="20802" xr:uid="{00000000-0005-0000-0000-0000B5520000}"/>
    <cellStyle name="Text Indent C" xfId="20803" xr:uid="{00000000-0005-0000-0000-0000B6520000}"/>
    <cellStyle name="Tickmark" xfId="20804" xr:uid="{00000000-0005-0000-0000-0000B7520000}"/>
    <cellStyle name="Title 2" xfId="20805" xr:uid="{00000000-0005-0000-0000-0000B8520000}"/>
    <cellStyle name="Title 2 2" xfId="20806" xr:uid="{00000000-0005-0000-0000-0000B9520000}"/>
    <cellStyle name="Title 2 2 2" xfId="20807" xr:uid="{00000000-0005-0000-0000-0000BA520000}"/>
    <cellStyle name="Title 2 3" xfId="20808" xr:uid="{00000000-0005-0000-0000-0000BB520000}"/>
    <cellStyle name="Title 2 4" xfId="20809" xr:uid="{00000000-0005-0000-0000-0000BC520000}"/>
    <cellStyle name="Title 3" xfId="20810" xr:uid="{00000000-0005-0000-0000-0000BD520000}"/>
    <cellStyle name="Title 3 2" xfId="20811" xr:uid="{00000000-0005-0000-0000-0000BE520000}"/>
    <cellStyle name="Title 3 3" xfId="20812" xr:uid="{00000000-0005-0000-0000-0000BF520000}"/>
    <cellStyle name="Title 4" xfId="20813" xr:uid="{00000000-0005-0000-0000-0000C0520000}"/>
    <cellStyle name="Title 4 2" xfId="20814" xr:uid="{00000000-0005-0000-0000-0000C1520000}"/>
    <cellStyle name="Title 4 3" xfId="20815" xr:uid="{00000000-0005-0000-0000-0000C2520000}"/>
    <cellStyle name="Title 5" xfId="20816" xr:uid="{00000000-0005-0000-0000-0000C3520000}"/>
    <cellStyle name="Title 5 2" xfId="20817" xr:uid="{00000000-0005-0000-0000-0000C4520000}"/>
    <cellStyle name="Title 5 3" xfId="20818" xr:uid="{00000000-0005-0000-0000-0000C5520000}"/>
    <cellStyle name="Title 6" xfId="20819" xr:uid="{00000000-0005-0000-0000-0000C6520000}"/>
    <cellStyle name="Title 6 2" xfId="20820" xr:uid="{00000000-0005-0000-0000-0000C7520000}"/>
    <cellStyle name="Title 6 3" xfId="20821" xr:uid="{00000000-0005-0000-0000-0000C8520000}"/>
    <cellStyle name="Title 7" xfId="20822" xr:uid="{00000000-0005-0000-0000-0000C9520000}"/>
    <cellStyle name="Total 2" xfId="20823" xr:uid="{00000000-0005-0000-0000-0000CA520000}"/>
    <cellStyle name="Total 2 10" xfId="20824" xr:uid="{00000000-0005-0000-0000-0000CB520000}"/>
    <cellStyle name="Total 2 10 2" xfId="20825" xr:uid="{00000000-0005-0000-0000-0000CC520000}"/>
    <cellStyle name="Total 2 10 2 2" xfId="21044" xr:uid="{00000000-0005-0000-0000-0000CD520000}"/>
    <cellStyle name="Total 2 10 3" xfId="20826" xr:uid="{00000000-0005-0000-0000-0000CE520000}"/>
    <cellStyle name="Total 2 10 3 2" xfId="21043" xr:uid="{00000000-0005-0000-0000-0000CF520000}"/>
    <cellStyle name="Total 2 10 4" xfId="20827" xr:uid="{00000000-0005-0000-0000-0000D0520000}"/>
    <cellStyle name="Total 2 10 4 2" xfId="21042" xr:uid="{00000000-0005-0000-0000-0000D1520000}"/>
    <cellStyle name="Total 2 10 5" xfId="20828" xr:uid="{00000000-0005-0000-0000-0000D2520000}"/>
    <cellStyle name="Total 2 10 5 2" xfId="21041" xr:uid="{00000000-0005-0000-0000-0000D3520000}"/>
    <cellStyle name="Total 2 11" xfId="20829" xr:uid="{00000000-0005-0000-0000-0000D4520000}"/>
    <cellStyle name="Total 2 11 2" xfId="20830" xr:uid="{00000000-0005-0000-0000-0000D5520000}"/>
    <cellStyle name="Total 2 11 2 2" xfId="21039" xr:uid="{00000000-0005-0000-0000-0000D6520000}"/>
    <cellStyle name="Total 2 11 3" xfId="20831" xr:uid="{00000000-0005-0000-0000-0000D7520000}"/>
    <cellStyle name="Total 2 11 3 2" xfId="21038" xr:uid="{00000000-0005-0000-0000-0000D8520000}"/>
    <cellStyle name="Total 2 11 4" xfId="20832" xr:uid="{00000000-0005-0000-0000-0000D9520000}"/>
    <cellStyle name="Total 2 11 4 2" xfId="21037" xr:uid="{00000000-0005-0000-0000-0000DA520000}"/>
    <cellStyle name="Total 2 11 5" xfId="20833" xr:uid="{00000000-0005-0000-0000-0000DB520000}"/>
    <cellStyle name="Total 2 11 5 2" xfId="21036" xr:uid="{00000000-0005-0000-0000-0000DC520000}"/>
    <cellStyle name="Total 2 11 6" xfId="21040" xr:uid="{00000000-0005-0000-0000-0000DD520000}"/>
    <cellStyle name="Total 2 12" xfId="20834" xr:uid="{00000000-0005-0000-0000-0000DE520000}"/>
    <cellStyle name="Total 2 12 2" xfId="20835" xr:uid="{00000000-0005-0000-0000-0000DF520000}"/>
    <cellStyle name="Total 2 12 2 2" xfId="21034" xr:uid="{00000000-0005-0000-0000-0000E0520000}"/>
    <cellStyle name="Total 2 12 3" xfId="20836" xr:uid="{00000000-0005-0000-0000-0000E1520000}"/>
    <cellStyle name="Total 2 12 3 2" xfId="21033" xr:uid="{00000000-0005-0000-0000-0000E2520000}"/>
    <cellStyle name="Total 2 12 4" xfId="20837" xr:uid="{00000000-0005-0000-0000-0000E3520000}"/>
    <cellStyle name="Total 2 12 4 2" xfId="21032" xr:uid="{00000000-0005-0000-0000-0000E4520000}"/>
    <cellStyle name="Total 2 12 5" xfId="20838" xr:uid="{00000000-0005-0000-0000-0000E5520000}"/>
    <cellStyle name="Total 2 12 5 2" xfId="21031" xr:uid="{00000000-0005-0000-0000-0000E6520000}"/>
    <cellStyle name="Total 2 12 6" xfId="21035" xr:uid="{00000000-0005-0000-0000-0000E7520000}"/>
    <cellStyle name="Total 2 13" xfId="20839" xr:uid="{00000000-0005-0000-0000-0000E8520000}"/>
    <cellStyle name="Total 2 13 2" xfId="20840" xr:uid="{00000000-0005-0000-0000-0000E9520000}"/>
    <cellStyle name="Total 2 13 2 2" xfId="21029" xr:uid="{00000000-0005-0000-0000-0000EA520000}"/>
    <cellStyle name="Total 2 13 3" xfId="20841" xr:uid="{00000000-0005-0000-0000-0000EB520000}"/>
    <cellStyle name="Total 2 13 3 2" xfId="21028" xr:uid="{00000000-0005-0000-0000-0000EC520000}"/>
    <cellStyle name="Total 2 13 4" xfId="20842" xr:uid="{00000000-0005-0000-0000-0000ED520000}"/>
    <cellStyle name="Total 2 13 4 2" xfId="21027" xr:uid="{00000000-0005-0000-0000-0000EE520000}"/>
    <cellStyle name="Total 2 13 5" xfId="21030" xr:uid="{00000000-0005-0000-0000-0000EF520000}"/>
    <cellStyle name="Total 2 14" xfId="20843" xr:uid="{00000000-0005-0000-0000-0000F0520000}"/>
    <cellStyle name="Total 2 14 2" xfId="21026" xr:uid="{00000000-0005-0000-0000-0000F1520000}"/>
    <cellStyle name="Total 2 15" xfId="20844" xr:uid="{00000000-0005-0000-0000-0000F2520000}"/>
    <cellStyle name="Total 2 15 2" xfId="21025" xr:uid="{00000000-0005-0000-0000-0000F3520000}"/>
    <cellStyle name="Total 2 16" xfId="20845" xr:uid="{00000000-0005-0000-0000-0000F4520000}"/>
    <cellStyle name="Total 2 16 2" xfId="21024" xr:uid="{00000000-0005-0000-0000-0000F5520000}"/>
    <cellStyle name="Total 2 17" xfId="21045" xr:uid="{00000000-0005-0000-0000-0000F6520000}"/>
    <cellStyle name="Total 2 2" xfId="20846" xr:uid="{00000000-0005-0000-0000-0000F7520000}"/>
    <cellStyle name="Total 2 2 10" xfId="21023" xr:uid="{00000000-0005-0000-0000-0000F8520000}"/>
    <cellStyle name="Total 2 2 2" xfId="20847" xr:uid="{00000000-0005-0000-0000-0000F9520000}"/>
    <cellStyle name="Total 2 2 2 2" xfId="20848" xr:uid="{00000000-0005-0000-0000-0000FA520000}"/>
    <cellStyle name="Total 2 2 2 2 2" xfId="21021" xr:uid="{00000000-0005-0000-0000-0000FB520000}"/>
    <cellStyle name="Total 2 2 2 3" xfId="20849" xr:uid="{00000000-0005-0000-0000-0000FC520000}"/>
    <cellStyle name="Total 2 2 2 3 2" xfId="21020" xr:uid="{00000000-0005-0000-0000-0000FD520000}"/>
    <cellStyle name="Total 2 2 2 4" xfId="20850" xr:uid="{00000000-0005-0000-0000-0000FE520000}"/>
    <cellStyle name="Total 2 2 2 4 2" xfId="21019" xr:uid="{00000000-0005-0000-0000-0000FF520000}"/>
    <cellStyle name="Total 2 2 2 5" xfId="21022" xr:uid="{00000000-0005-0000-0000-000000530000}"/>
    <cellStyle name="Total 2 2 3" xfId="20851" xr:uid="{00000000-0005-0000-0000-000001530000}"/>
    <cellStyle name="Total 2 2 3 2" xfId="20852" xr:uid="{00000000-0005-0000-0000-000002530000}"/>
    <cellStyle name="Total 2 2 3 2 2" xfId="21017" xr:uid="{00000000-0005-0000-0000-000003530000}"/>
    <cellStyle name="Total 2 2 3 3" xfId="20853" xr:uid="{00000000-0005-0000-0000-000004530000}"/>
    <cellStyle name="Total 2 2 3 3 2" xfId="21016" xr:uid="{00000000-0005-0000-0000-000005530000}"/>
    <cellStyle name="Total 2 2 3 4" xfId="20854" xr:uid="{00000000-0005-0000-0000-000006530000}"/>
    <cellStyle name="Total 2 2 3 4 2" xfId="21015" xr:uid="{00000000-0005-0000-0000-000007530000}"/>
    <cellStyle name="Total 2 2 3 5" xfId="21018" xr:uid="{00000000-0005-0000-0000-000008530000}"/>
    <cellStyle name="Total 2 2 4" xfId="20855" xr:uid="{00000000-0005-0000-0000-000009530000}"/>
    <cellStyle name="Total 2 2 4 2" xfId="20856" xr:uid="{00000000-0005-0000-0000-00000A530000}"/>
    <cellStyle name="Total 2 2 4 2 2" xfId="21013" xr:uid="{00000000-0005-0000-0000-00000B530000}"/>
    <cellStyle name="Total 2 2 4 3" xfId="20857" xr:uid="{00000000-0005-0000-0000-00000C530000}"/>
    <cellStyle name="Total 2 2 4 3 2" xfId="21012" xr:uid="{00000000-0005-0000-0000-00000D530000}"/>
    <cellStyle name="Total 2 2 4 4" xfId="20858" xr:uid="{00000000-0005-0000-0000-00000E530000}"/>
    <cellStyle name="Total 2 2 4 4 2" xfId="21011" xr:uid="{00000000-0005-0000-0000-00000F530000}"/>
    <cellStyle name="Total 2 2 4 5" xfId="21014" xr:uid="{00000000-0005-0000-0000-000010530000}"/>
    <cellStyle name="Total 2 2 5" xfId="20859" xr:uid="{00000000-0005-0000-0000-000011530000}"/>
    <cellStyle name="Total 2 2 5 2" xfId="20860" xr:uid="{00000000-0005-0000-0000-000012530000}"/>
    <cellStyle name="Total 2 2 5 2 2" xfId="21009" xr:uid="{00000000-0005-0000-0000-000013530000}"/>
    <cellStyle name="Total 2 2 5 3" xfId="20861" xr:uid="{00000000-0005-0000-0000-000014530000}"/>
    <cellStyle name="Total 2 2 5 3 2" xfId="21008" xr:uid="{00000000-0005-0000-0000-000015530000}"/>
    <cellStyle name="Total 2 2 5 4" xfId="20862" xr:uid="{00000000-0005-0000-0000-000016530000}"/>
    <cellStyle name="Total 2 2 5 4 2" xfId="21007" xr:uid="{00000000-0005-0000-0000-000017530000}"/>
    <cellStyle name="Total 2 2 5 5" xfId="21010" xr:uid="{00000000-0005-0000-0000-000018530000}"/>
    <cellStyle name="Total 2 2 6" xfId="20863" xr:uid="{00000000-0005-0000-0000-000019530000}"/>
    <cellStyle name="Total 2 2 6 2" xfId="21006" xr:uid="{00000000-0005-0000-0000-00001A530000}"/>
    <cellStyle name="Total 2 2 7" xfId="20864" xr:uid="{00000000-0005-0000-0000-00001B530000}"/>
    <cellStyle name="Total 2 2 7 2" xfId="21005" xr:uid="{00000000-0005-0000-0000-00001C530000}"/>
    <cellStyle name="Total 2 2 8" xfId="20865" xr:uid="{00000000-0005-0000-0000-00001D530000}"/>
    <cellStyle name="Total 2 2 8 2" xfId="21004" xr:uid="{00000000-0005-0000-0000-00001E530000}"/>
    <cellStyle name="Total 2 2 9" xfId="20866" xr:uid="{00000000-0005-0000-0000-00001F530000}"/>
    <cellStyle name="Total 2 2 9 2" xfId="21003" xr:uid="{00000000-0005-0000-0000-000020530000}"/>
    <cellStyle name="Total 2 3" xfId="20867" xr:uid="{00000000-0005-0000-0000-000021530000}"/>
    <cellStyle name="Total 2 3 2" xfId="20868" xr:uid="{00000000-0005-0000-0000-000022530000}"/>
    <cellStyle name="Total 2 3 2 2" xfId="21002" xr:uid="{00000000-0005-0000-0000-000023530000}"/>
    <cellStyle name="Total 2 3 3" xfId="20869" xr:uid="{00000000-0005-0000-0000-000024530000}"/>
    <cellStyle name="Total 2 3 3 2" xfId="21001" xr:uid="{00000000-0005-0000-0000-000025530000}"/>
    <cellStyle name="Total 2 3 4" xfId="20870" xr:uid="{00000000-0005-0000-0000-000026530000}"/>
    <cellStyle name="Total 2 3 4 2" xfId="21000" xr:uid="{00000000-0005-0000-0000-000027530000}"/>
    <cellStyle name="Total 2 3 5" xfId="20871" xr:uid="{00000000-0005-0000-0000-000028530000}"/>
    <cellStyle name="Total 2 3 5 2" xfId="20999" xr:uid="{00000000-0005-0000-0000-000029530000}"/>
    <cellStyle name="Total 2 4" xfId="20872" xr:uid="{00000000-0005-0000-0000-00002A530000}"/>
    <cellStyle name="Total 2 4 2" xfId="20873" xr:uid="{00000000-0005-0000-0000-00002B530000}"/>
    <cellStyle name="Total 2 4 2 2" xfId="20998" xr:uid="{00000000-0005-0000-0000-00002C530000}"/>
    <cellStyle name="Total 2 4 3" xfId="20874" xr:uid="{00000000-0005-0000-0000-00002D530000}"/>
    <cellStyle name="Total 2 4 3 2" xfId="20997" xr:uid="{00000000-0005-0000-0000-00002E530000}"/>
    <cellStyle name="Total 2 4 4" xfId="20875" xr:uid="{00000000-0005-0000-0000-00002F530000}"/>
    <cellStyle name="Total 2 4 4 2" xfId="20996" xr:uid="{00000000-0005-0000-0000-000030530000}"/>
    <cellStyle name="Total 2 4 5" xfId="20876" xr:uid="{00000000-0005-0000-0000-000031530000}"/>
    <cellStyle name="Total 2 4 5 2" xfId="20995" xr:uid="{00000000-0005-0000-0000-000032530000}"/>
    <cellStyle name="Total 2 5" xfId="20877" xr:uid="{00000000-0005-0000-0000-000033530000}"/>
    <cellStyle name="Total 2 5 2" xfId="20878" xr:uid="{00000000-0005-0000-0000-000034530000}"/>
    <cellStyle name="Total 2 5 2 2" xfId="20994" xr:uid="{00000000-0005-0000-0000-000035530000}"/>
    <cellStyle name="Total 2 5 3" xfId="20879" xr:uid="{00000000-0005-0000-0000-000036530000}"/>
    <cellStyle name="Total 2 5 3 2" xfId="20993" xr:uid="{00000000-0005-0000-0000-000037530000}"/>
    <cellStyle name="Total 2 5 4" xfId="20880" xr:uid="{00000000-0005-0000-0000-000038530000}"/>
    <cellStyle name="Total 2 5 4 2" xfId="20992" xr:uid="{00000000-0005-0000-0000-000039530000}"/>
    <cellStyle name="Total 2 5 5" xfId="20881" xr:uid="{00000000-0005-0000-0000-00003A530000}"/>
    <cellStyle name="Total 2 5 5 2" xfId="20991" xr:uid="{00000000-0005-0000-0000-00003B530000}"/>
    <cellStyle name="Total 2 6" xfId="20882" xr:uid="{00000000-0005-0000-0000-00003C530000}"/>
    <cellStyle name="Total 2 6 2" xfId="20883" xr:uid="{00000000-0005-0000-0000-00003D530000}"/>
    <cellStyle name="Total 2 6 2 2" xfId="20990" xr:uid="{00000000-0005-0000-0000-00003E530000}"/>
    <cellStyle name="Total 2 6 3" xfId="20884" xr:uid="{00000000-0005-0000-0000-00003F530000}"/>
    <cellStyle name="Total 2 6 3 2" xfId="20989" xr:uid="{00000000-0005-0000-0000-000040530000}"/>
    <cellStyle name="Total 2 6 4" xfId="20885" xr:uid="{00000000-0005-0000-0000-000041530000}"/>
    <cellStyle name="Total 2 6 4 2" xfId="20988" xr:uid="{00000000-0005-0000-0000-000042530000}"/>
    <cellStyle name="Total 2 6 5" xfId="20886" xr:uid="{00000000-0005-0000-0000-000043530000}"/>
    <cellStyle name="Total 2 6 5 2" xfId="20987" xr:uid="{00000000-0005-0000-0000-000044530000}"/>
    <cellStyle name="Total 2 7" xfId="20887" xr:uid="{00000000-0005-0000-0000-000045530000}"/>
    <cellStyle name="Total 2 7 2" xfId="20888" xr:uid="{00000000-0005-0000-0000-000046530000}"/>
    <cellStyle name="Total 2 7 2 2" xfId="20986" xr:uid="{00000000-0005-0000-0000-000047530000}"/>
    <cellStyle name="Total 2 7 3" xfId="20889" xr:uid="{00000000-0005-0000-0000-000048530000}"/>
    <cellStyle name="Total 2 7 3 2" xfId="20985" xr:uid="{00000000-0005-0000-0000-000049530000}"/>
    <cellStyle name="Total 2 7 4" xfId="20890" xr:uid="{00000000-0005-0000-0000-00004A530000}"/>
    <cellStyle name="Total 2 7 4 2" xfId="20984" xr:uid="{00000000-0005-0000-0000-00004B530000}"/>
    <cellStyle name="Total 2 7 5" xfId="20891" xr:uid="{00000000-0005-0000-0000-00004C530000}"/>
    <cellStyle name="Total 2 7 5 2" xfId="20983" xr:uid="{00000000-0005-0000-0000-00004D530000}"/>
    <cellStyle name="Total 2 8" xfId="20892" xr:uid="{00000000-0005-0000-0000-00004E530000}"/>
    <cellStyle name="Total 2 8 2" xfId="20893" xr:uid="{00000000-0005-0000-0000-00004F530000}"/>
    <cellStyle name="Total 2 8 2 2" xfId="20982" xr:uid="{00000000-0005-0000-0000-000050530000}"/>
    <cellStyle name="Total 2 8 3" xfId="20894" xr:uid="{00000000-0005-0000-0000-000051530000}"/>
    <cellStyle name="Total 2 8 3 2" xfId="20981" xr:uid="{00000000-0005-0000-0000-000052530000}"/>
    <cellStyle name="Total 2 8 4" xfId="20895" xr:uid="{00000000-0005-0000-0000-000053530000}"/>
    <cellStyle name="Total 2 8 4 2" xfId="20980" xr:uid="{00000000-0005-0000-0000-000054530000}"/>
    <cellStyle name="Total 2 8 5" xfId="20896" xr:uid="{00000000-0005-0000-0000-000055530000}"/>
    <cellStyle name="Total 2 8 5 2" xfId="20979" xr:uid="{00000000-0005-0000-0000-000056530000}"/>
    <cellStyle name="Total 2 9" xfId="20897" xr:uid="{00000000-0005-0000-0000-000057530000}"/>
    <cellStyle name="Total 2 9 2" xfId="20898" xr:uid="{00000000-0005-0000-0000-000058530000}"/>
    <cellStyle name="Total 2 9 2 2" xfId="20978" xr:uid="{00000000-0005-0000-0000-000059530000}"/>
    <cellStyle name="Total 2 9 3" xfId="20899" xr:uid="{00000000-0005-0000-0000-00005A530000}"/>
    <cellStyle name="Total 2 9 3 2" xfId="20977" xr:uid="{00000000-0005-0000-0000-00005B530000}"/>
    <cellStyle name="Total 2 9 4" xfId="20900" xr:uid="{00000000-0005-0000-0000-00005C530000}"/>
    <cellStyle name="Total 2 9 4 2" xfId="20976" xr:uid="{00000000-0005-0000-0000-00005D530000}"/>
    <cellStyle name="Total 2 9 5" xfId="20901" xr:uid="{00000000-0005-0000-0000-00005E530000}"/>
    <cellStyle name="Total 2 9 5 2" xfId="20975" xr:uid="{00000000-0005-0000-0000-00005F530000}"/>
    <cellStyle name="Total 3" xfId="20902" xr:uid="{00000000-0005-0000-0000-000060530000}"/>
    <cellStyle name="Total 3 2" xfId="20903" xr:uid="{00000000-0005-0000-0000-000061530000}"/>
    <cellStyle name="Total 3 2 2" xfId="20973" xr:uid="{00000000-0005-0000-0000-000062530000}"/>
    <cellStyle name="Total 3 3" xfId="20904" xr:uid="{00000000-0005-0000-0000-000063530000}"/>
    <cellStyle name="Total 3 3 2" xfId="20972" xr:uid="{00000000-0005-0000-0000-000064530000}"/>
    <cellStyle name="Total 3 4" xfId="20974" xr:uid="{00000000-0005-0000-0000-000065530000}"/>
    <cellStyle name="Total 4" xfId="20905" xr:uid="{00000000-0005-0000-0000-000066530000}"/>
    <cellStyle name="Total 4 2" xfId="20906" xr:uid="{00000000-0005-0000-0000-000067530000}"/>
    <cellStyle name="Total 4 2 2" xfId="20970" xr:uid="{00000000-0005-0000-0000-000068530000}"/>
    <cellStyle name="Total 4 3" xfId="20907" xr:uid="{00000000-0005-0000-0000-000069530000}"/>
    <cellStyle name="Total 4 3 2" xfId="20969" xr:uid="{00000000-0005-0000-0000-00006A530000}"/>
    <cellStyle name="Total 4 4" xfId="20971" xr:uid="{00000000-0005-0000-0000-00006B530000}"/>
    <cellStyle name="Total 5" xfId="20908" xr:uid="{00000000-0005-0000-0000-00006C530000}"/>
    <cellStyle name="Total 5 2" xfId="20909" xr:uid="{00000000-0005-0000-0000-00006D530000}"/>
    <cellStyle name="Total 5 2 2" xfId="20967" xr:uid="{00000000-0005-0000-0000-00006E530000}"/>
    <cellStyle name="Total 5 3" xfId="20910" xr:uid="{00000000-0005-0000-0000-00006F530000}"/>
    <cellStyle name="Total 5 3 2" xfId="20966" xr:uid="{00000000-0005-0000-0000-000070530000}"/>
    <cellStyle name="Total 5 4" xfId="20968" xr:uid="{00000000-0005-0000-0000-000071530000}"/>
    <cellStyle name="Total 6" xfId="20911" xr:uid="{00000000-0005-0000-0000-000072530000}"/>
    <cellStyle name="Total 6 2" xfId="20912" xr:uid="{00000000-0005-0000-0000-000073530000}"/>
    <cellStyle name="Total 6 2 2" xfId="20964" xr:uid="{00000000-0005-0000-0000-000074530000}"/>
    <cellStyle name="Total 6 3" xfId="20913" xr:uid="{00000000-0005-0000-0000-000075530000}"/>
    <cellStyle name="Total 6 3 2" xfId="20963" xr:uid="{00000000-0005-0000-0000-000076530000}"/>
    <cellStyle name="Total 6 4" xfId="20965" xr:uid="{00000000-0005-0000-0000-000077530000}"/>
    <cellStyle name="Total 7" xfId="20914" xr:uid="{00000000-0005-0000-0000-000078530000}"/>
    <cellStyle name="Total 7 2" xfId="20962" xr:uid="{00000000-0005-0000-0000-000079530000}"/>
    <cellStyle name="Total2 - Style2" xfId="20915" xr:uid="{00000000-0005-0000-0000-00007A530000}"/>
    <cellStyle name="Unit" xfId="20916" xr:uid="{00000000-0005-0000-0000-00007B530000}"/>
    <cellStyle name="Unit 2" xfId="20917" xr:uid="{00000000-0005-0000-0000-00007C530000}"/>
    <cellStyle name="Unit 3" xfId="20918" xr:uid="{00000000-0005-0000-0000-00007D530000}"/>
    <cellStyle name="Unit 4" xfId="20919" xr:uid="{00000000-0005-0000-0000-00007E530000}"/>
    <cellStyle name="Vertical" xfId="20920" xr:uid="{00000000-0005-0000-0000-00007F530000}"/>
    <cellStyle name="Vertical 2" xfId="20921" xr:uid="{00000000-0005-0000-0000-000080530000}"/>
    <cellStyle name="Vertical 3" xfId="20922" xr:uid="{00000000-0005-0000-0000-000081530000}"/>
    <cellStyle name="Währung [0]" xfId="20923" xr:uid="{00000000-0005-0000-0000-000082530000}"/>
    <cellStyle name="Währung_AX-3-4-Balance-Sheet-310899" xfId="20924" xr:uid="{00000000-0005-0000-0000-000083530000}"/>
    <cellStyle name="Warning Text 2" xfId="20925" xr:uid="{00000000-0005-0000-0000-000084530000}"/>
    <cellStyle name="Warning Text 2 10" xfId="20926" xr:uid="{00000000-0005-0000-0000-000085530000}"/>
    <cellStyle name="Warning Text 2 11" xfId="20927" xr:uid="{00000000-0005-0000-0000-000086530000}"/>
    <cellStyle name="Warning Text 2 12" xfId="20928" xr:uid="{00000000-0005-0000-0000-000087530000}"/>
    <cellStyle name="Warning Text 2 2" xfId="20929" xr:uid="{00000000-0005-0000-0000-000088530000}"/>
    <cellStyle name="Warning Text 2 2 2" xfId="20930" xr:uid="{00000000-0005-0000-0000-000089530000}"/>
    <cellStyle name="Warning Text 2 3" xfId="20931" xr:uid="{00000000-0005-0000-0000-00008A530000}"/>
    <cellStyle name="Warning Text 2 4" xfId="20932" xr:uid="{00000000-0005-0000-0000-00008B530000}"/>
    <cellStyle name="Warning Text 2 5" xfId="20933" xr:uid="{00000000-0005-0000-0000-00008C530000}"/>
    <cellStyle name="Warning Text 2 6" xfId="20934" xr:uid="{00000000-0005-0000-0000-00008D530000}"/>
    <cellStyle name="Warning Text 2 7" xfId="20935" xr:uid="{00000000-0005-0000-0000-00008E530000}"/>
    <cellStyle name="Warning Text 2 8" xfId="20936" xr:uid="{00000000-0005-0000-0000-00008F530000}"/>
    <cellStyle name="Warning Text 2 9" xfId="20937" xr:uid="{00000000-0005-0000-0000-000090530000}"/>
    <cellStyle name="Warning Text 3" xfId="20938" xr:uid="{00000000-0005-0000-0000-000091530000}"/>
    <cellStyle name="Warning Text 3 2" xfId="20939" xr:uid="{00000000-0005-0000-0000-000092530000}"/>
    <cellStyle name="Warning Text 3 3" xfId="20940" xr:uid="{00000000-0005-0000-0000-000093530000}"/>
    <cellStyle name="Warning Text 4" xfId="20941" xr:uid="{00000000-0005-0000-0000-000094530000}"/>
    <cellStyle name="Warning Text 4 2" xfId="20942" xr:uid="{00000000-0005-0000-0000-000095530000}"/>
    <cellStyle name="Warning Text 4 3" xfId="20943" xr:uid="{00000000-0005-0000-0000-000096530000}"/>
    <cellStyle name="Warning Text 5" xfId="20944" xr:uid="{00000000-0005-0000-0000-000097530000}"/>
    <cellStyle name="Warning Text 5 2" xfId="20945" xr:uid="{00000000-0005-0000-0000-000098530000}"/>
    <cellStyle name="Warning Text 5 3" xfId="20946" xr:uid="{00000000-0005-0000-0000-000099530000}"/>
    <cellStyle name="Warning Text 6" xfId="20947" xr:uid="{00000000-0005-0000-0000-00009A530000}"/>
    <cellStyle name="Warning Text 6 2" xfId="20948" xr:uid="{00000000-0005-0000-0000-00009B530000}"/>
    <cellStyle name="Warning Text 6 3" xfId="20949" xr:uid="{00000000-0005-0000-0000-00009C530000}"/>
    <cellStyle name="Warning Text 7" xfId="20950" xr:uid="{00000000-0005-0000-0000-00009D530000}"/>
    <cellStyle name="Years" xfId="20951" xr:uid="{00000000-0005-0000-0000-00009E530000}"/>
    <cellStyle name="Денежный [0]_Capex" xfId="20952" xr:uid="{00000000-0005-0000-0000-00009F530000}"/>
    <cellStyle name="Денежный_Capex" xfId="20953" xr:uid="{00000000-0005-0000-0000-0000A0530000}"/>
    <cellStyle name="Обычный_7.1" xfId="20954" xr:uid="{00000000-0005-0000-0000-0000A1530000}"/>
    <cellStyle name="ТЕКСТ" xfId="20955" xr:uid="{00000000-0005-0000-0000-0000A2530000}"/>
    <cellStyle name="Тысячи [0]_Chart1 (Sales &amp; Costs)" xfId="20956" xr:uid="{00000000-0005-0000-0000-0000A3530000}"/>
    <cellStyle name="Тысячи_Chart1 (Sales &amp; Costs)" xfId="20957" xr:uid="{00000000-0005-0000-0000-0000A4530000}"/>
    <cellStyle name="Финансовый [0]_Capex" xfId="20958" xr:uid="{00000000-0005-0000-0000-0000A5530000}"/>
    <cellStyle name="Финансовый_Capex" xfId="20959" xr:uid="{00000000-0005-0000-0000-0000A6530000}"/>
  </cellStyles>
  <dxfs count="3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a:extLst>
            <a:ext uri="{FF2B5EF4-FFF2-40B4-BE49-F238E27FC236}">
              <a16:creationId xmlns:a16="http://schemas.microsoft.com/office/drawing/2014/main" id="{00000000-0008-0000-0C00-000003000000}"/>
            </a:ext>
          </a:extLst>
        </xdr:cNvPr>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redo.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9.9978637043366805E-2"/>
  </sheetPr>
  <dimension ref="A1:C35"/>
  <sheetViews>
    <sheetView zoomScale="85" zoomScaleNormal="85" workbookViewId="0">
      <pane xSplit="1" ySplit="7" topLeftCell="B8" activePane="bottomRight" state="frozen"/>
      <selection pane="topRight" activeCell="B1" sqref="B1"/>
      <selection pane="bottomLeft" activeCell="A8" sqref="A8"/>
      <selection pane="bottomRight" activeCell="C3" sqref="C3"/>
    </sheetView>
  </sheetViews>
  <sheetFormatPr defaultRowHeight="14.4"/>
  <cols>
    <col min="1" max="1" width="10.21875" style="1" customWidth="1"/>
    <col min="2" max="2" width="153" bestFit="1" customWidth="1"/>
    <col min="3" max="3" width="39.44140625" customWidth="1"/>
    <col min="7" max="7" width="25" customWidth="1"/>
  </cols>
  <sheetData>
    <row r="1" spans="1:3">
      <c r="A1" s="6"/>
      <c r="B1" s="120" t="s">
        <v>163</v>
      </c>
      <c r="C1" s="47"/>
    </row>
    <row r="2" spans="1:3" s="117" customFormat="1">
      <c r="A2" s="161">
        <v>1</v>
      </c>
      <c r="B2" s="118" t="s">
        <v>164</v>
      </c>
      <c r="C2" s="633" t="s">
        <v>963</v>
      </c>
    </row>
    <row r="3" spans="1:3" s="117" customFormat="1">
      <c r="A3" s="161">
        <v>2</v>
      </c>
      <c r="B3" s="119" t="s">
        <v>165</v>
      </c>
      <c r="C3" s="633" t="s">
        <v>960</v>
      </c>
    </row>
    <row r="4" spans="1:3" s="117" customFormat="1">
      <c r="A4" s="161">
        <v>3</v>
      </c>
      <c r="B4" s="119" t="s">
        <v>166</v>
      </c>
      <c r="C4" s="633" t="s">
        <v>961</v>
      </c>
    </row>
    <row r="5" spans="1:3" s="117" customFormat="1">
      <c r="A5" s="162">
        <v>4</v>
      </c>
      <c r="B5" s="122" t="s">
        <v>167</v>
      </c>
      <c r="C5" s="634" t="s">
        <v>962</v>
      </c>
    </row>
    <row r="6" spans="1:3" s="121" customFormat="1" ht="65.25" customHeight="1">
      <c r="A6" s="758" t="s">
        <v>325</v>
      </c>
      <c r="B6" s="759"/>
      <c r="C6" s="759"/>
    </row>
    <row r="7" spans="1:3">
      <c r="A7" s="269" t="s">
        <v>255</v>
      </c>
      <c r="B7" s="270" t="s">
        <v>168</v>
      </c>
    </row>
    <row r="8" spans="1:3">
      <c r="A8" s="271">
        <v>1</v>
      </c>
      <c r="B8" s="267" t="s">
        <v>143</v>
      </c>
    </row>
    <row r="9" spans="1:3">
      <c r="A9" s="271">
        <v>2</v>
      </c>
      <c r="B9" s="267" t="s">
        <v>169</v>
      </c>
    </row>
    <row r="10" spans="1:3">
      <c r="A10" s="271">
        <v>3</v>
      </c>
      <c r="B10" s="267" t="s">
        <v>170</v>
      </c>
    </row>
    <row r="11" spans="1:3">
      <c r="A11" s="271">
        <v>4</v>
      </c>
      <c r="B11" s="267" t="s">
        <v>171</v>
      </c>
    </row>
    <row r="12" spans="1:3">
      <c r="A12" s="271">
        <v>5</v>
      </c>
      <c r="B12" s="267" t="s">
        <v>110</v>
      </c>
    </row>
    <row r="13" spans="1:3">
      <c r="A13" s="271">
        <v>6</v>
      </c>
      <c r="B13" s="272" t="s">
        <v>94</v>
      </c>
    </row>
    <row r="14" spans="1:3">
      <c r="A14" s="271">
        <v>7</v>
      </c>
      <c r="B14" s="267" t="s">
        <v>172</v>
      </c>
    </row>
    <row r="15" spans="1:3">
      <c r="A15" s="271">
        <v>8</v>
      </c>
      <c r="B15" s="267" t="s">
        <v>175</v>
      </c>
    </row>
    <row r="16" spans="1:3">
      <c r="A16" s="271">
        <v>9</v>
      </c>
      <c r="B16" s="267" t="s">
        <v>88</v>
      </c>
    </row>
    <row r="17" spans="1:2">
      <c r="A17" s="273" t="s">
        <v>382</v>
      </c>
      <c r="B17" s="267" t="s">
        <v>362</v>
      </c>
    </row>
    <row r="18" spans="1:2">
      <c r="A18" s="271">
        <v>10</v>
      </c>
      <c r="B18" s="267" t="s">
        <v>176</v>
      </c>
    </row>
    <row r="19" spans="1:2">
      <c r="A19" s="271">
        <v>11</v>
      </c>
      <c r="B19" s="272" t="s">
        <v>159</v>
      </c>
    </row>
    <row r="20" spans="1:2">
      <c r="A20" s="271">
        <v>12</v>
      </c>
      <c r="B20" s="272" t="s">
        <v>156</v>
      </c>
    </row>
    <row r="21" spans="1:2">
      <c r="A21" s="271">
        <v>13</v>
      </c>
      <c r="B21" s="274" t="s">
        <v>301</v>
      </c>
    </row>
    <row r="22" spans="1:2">
      <c r="A22" s="271">
        <v>14</v>
      </c>
      <c r="B22" s="267" t="s">
        <v>355</v>
      </c>
    </row>
    <row r="23" spans="1:2">
      <c r="A23" s="271">
        <v>15</v>
      </c>
      <c r="B23" s="267" t="s">
        <v>77</v>
      </c>
    </row>
    <row r="24" spans="1:2">
      <c r="A24" s="271">
        <v>15.1</v>
      </c>
      <c r="B24" s="267" t="s">
        <v>391</v>
      </c>
    </row>
    <row r="25" spans="1:2">
      <c r="A25" s="271">
        <v>16</v>
      </c>
      <c r="B25" s="267" t="s">
        <v>457</v>
      </c>
    </row>
    <row r="26" spans="1:2">
      <c r="A26" s="271">
        <v>17</v>
      </c>
      <c r="B26" s="267" t="s">
        <v>682</v>
      </c>
    </row>
    <row r="27" spans="1:2">
      <c r="A27" s="271">
        <v>18</v>
      </c>
      <c r="B27" s="267" t="s">
        <v>953</v>
      </c>
    </row>
    <row r="28" spans="1:2">
      <c r="A28" s="271">
        <v>19</v>
      </c>
      <c r="B28" s="267" t="s">
        <v>954</v>
      </c>
    </row>
    <row r="29" spans="1:2">
      <c r="A29" s="271">
        <v>20</v>
      </c>
      <c r="B29" s="267" t="s">
        <v>955</v>
      </c>
    </row>
    <row r="30" spans="1:2">
      <c r="A30" s="271">
        <v>21</v>
      </c>
      <c r="B30" s="267" t="s">
        <v>550</v>
      </c>
    </row>
    <row r="31" spans="1:2">
      <c r="A31" s="271">
        <v>22</v>
      </c>
      <c r="B31" s="267" t="s">
        <v>956</v>
      </c>
    </row>
    <row r="32" spans="1:2" ht="26.4">
      <c r="A32" s="271">
        <v>23</v>
      </c>
      <c r="B32" s="630" t="s">
        <v>952</v>
      </c>
    </row>
    <row r="33" spans="1:2">
      <c r="A33" s="271">
        <v>24</v>
      </c>
      <c r="B33" s="267" t="s">
        <v>957</v>
      </c>
    </row>
    <row r="34" spans="1:2">
      <c r="A34" s="271">
        <v>25</v>
      </c>
      <c r="B34" s="267" t="s">
        <v>958</v>
      </c>
    </row>
    <row r="35" spans="1:2">
      <c r="A35" s="271">
        <v>26</v>
      </c>
      <c r="B35" s="267" t="s">
        <v>730</v>
      </c>
    </row>
  </sheetData>
  <mergeCells count="1">
    <mergeCell ref="A6:C6"/>
  </mergeCells>
  <hyperlinks>
    <hyperlink ref="B8" location="'1. key ratios'!A1" display="ცხრილი 1: ძირითადი მაჩვენებლები" xr:uid="{00000000-0004-0000-0000-000000000000}"/>
    <hyperlink ref="B9" location="'2. SOFP'!A1" display="საბალანსო უწყისი" xr:uid="{00000000-0004-0000-0000-000001000000}"/>
    <hyperlink ref="B10" location="'3. SOPL'!A1" display="მოგება-ზარალის ანგარიშგება" xr:uid="{00000000-0004-0000-0000-000002000000}"/>
    <hyperlink ref="B11" location="'4. Off-Balance'!A1" display="ბალანსგარეშე ანგარიშების უწყისი " xr:uid="{00000000-0004-0000-0000-000003000000}"/>
    <hyperlink ref="B12" location="'5. RWA'!A1" display="ცხრილი 5: რისკის მიხედვით შეწონილი რისკის პოზიციები" xr:uid="{00000000-0004-0000-0000-000004000000}"/>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xr:uid="{00000000-0004-0000-0000-000005000000}"/>
    <hyperlink ref="B13" location="'6. Administrators-shareholders'!A1" display="ინფორმაცია ბანკის სამეთვალყურეო საბჭოს, დირექტორატის და აქციონერთა შესახებ" xr:uid="{00000000-0004-0000-0000-000006000000}"/>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xr:uid="{00000000-0004-0000-0000-000007000000}"/>
    <hyperlink ref="B16" location="'9. Capital'!A1" display="ცხრილი 9: საზედამხედველო კაპიტალი" xr:uid="{00000000-0004-0000-0000-000008000000}"/>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xr:uid="{00000000-0004-0000-0000-000009000000}"/>
    <hyperlink ref="B20" location="'12. CRM'!A1" display="საკრედიტო რისკის მიტიგაცია" xr:uid="{00000000-0004-0000-0000-00000A000000}"/>
    <hyperlink ref="B19" location="'11. CRWA'!A1" display="საკრედიტო რისკის მიხედვით შეწონილი რისკის პოზიციები" xr:uid="{00000000-0004-0000-0000-00000B000000}"/>
    <hyperlink ref="B21" location="'13. CRME'!A1" display="სტანდარტიზებული მიდგომა - საკრედიტო რისკი საკრედიტო რისკის მიტიგაციის ეფექტი" xr:uid="{00000000-0004-0000-0000-00000C000000}"/>
    <hyperlink ref="B23" location="'15. CCR'!A1" display="კონტრაგენტთან დაკავშირებული საკრედიტო რისკის მიხედვით შეწონილი რისკის პოზიციები" xr:uid="{00000000-0004-0000-0000-00000D000000}"/>
    <hyperlink ref="B22" location="'14. LCR'!A1" display="ლიკვიდობის გადაფარვის კოეფიციენტი" xr:uid="{00000000-0004-0000-0000-00000E000000}"/>
    <hyperlink ref="B17" location="'9.1. Capital Requirements'!A1" display="კაპიტალის ადეკვატურობის მოთხოვნები" xr:uid="{00000000-0004-0000-0000-00000F000000}"/>
    <hyperlink ref="B24" location="'15.1. LR'!A1" display="ლევერიჯის კოეფიციენტი" xr:uid="{00000000-0004-0000-0000-000010000000}"/>
    <hyperlink ref="B25" location="'16. NSFR'!A1" display="წმინდა სტაბილური დაფინანსების კოეფიციენტი" xr:uid="{00000000-0004-0000-0000-000011000000}"/>
    <hyperlink ref="B26" location="' 17. Residual Maturity'!A1" display="რისკის პოზიციის ღირებულება ნარჩენი ვადიანობის  და რისკის კლასების მიხედვით" xr:uid="{00000000-0004-0000-0000-000012000000}"/>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xr:uid="{00000000-0004-0000-0000-000013000000}"/>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xr:uid="{00000000-0004-0000-0000-000014000000}"/>
    <hyperlink ref="B30" location="'21. NPL'!A1" display="უმოქმედო სესხების ცვლილება" xr:uid="{00000000-0004-0000-0000-000015000000}"/>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xr:uid="{00000000-0004-0000-0000-000016000000}"/>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xr:uid="{00000000-0004-0000-0000-000017000000}"/>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xr:uid="{00000000-0004-0000-0000-000018000000}"/>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xr:uid="{00000000-0004-0000-0000-000019000000}"/>
    <hyperlink ref="B29" location="'20. Reserves'!A1" display="რეზერვის ცვლილება სესხებზე და კორპორატიულ სავალო ფასიანი ქაღალდებზე" xr:uid="{00000000-0004-0000-0000-00001A000000}"/>
    <hyperlink ref="B35" location="'26. Retail Products'!A1" display="ზოგადი ინფორმაცია საცალო პროდუქტებზე" xr:uid="{00000000-0004-0000-0000-00001B000000}"/>
    <hyperlink ref="C5" r:id="rId1" xr:uid="{BA63B1CF-F795-467B-884A-402C5BC32F70}"/>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F56"/>
  <sheetViews>
    <sheetView zoomScaleNormal="100" workbookViewId="0">
      <pane xSplit="1" ySplit="5" topLeftCell="B40" activePane="bottomRight" state="frozen"/>
      <selection pane="topRight" activeCell="B1" sqref="B1"/>
      <selection pane="bottomLeft" activeCell="A5" sqref="A5"/>
      <selection pane="bottomRight" activeCell="C6" sqref="C6:C53"/>
    </sheetView>
  </sheetViews>
  <sheetFormatPr defaultRowHeight="14.4"/>
  <cols>
    <col min="1" max="1" width="9.5546875" style="1" bestFit="1" customWidth="1"/>
    <col min="2" max="2" width="132.44140625" style="1" customWidth="1"/>
    <col min="3" max="3" width="18.44140625" style="1" customWidth="1"/>
  </cols>
  <sheetData>
    <row r="1" spans="1:6">
      <c r="A1" s="13" t="s">
        <v>111</v>
      </c>
      <c r="B1" s="12" t="str">
        <f>Info!C2</f>
        <v>სს "კრედო ბანკი"</v>
      </c>
      <c r="D1" s="1"/>
      <c r="E1" s="1"/>
      <c r="F1" s="1"/>
    </row>
    <row r="2" spans="1:6" s="13" customFormat="1" ht="15.75" customHeight="1">
      <c r="A2" s="13" t="s">
        <v>112</v>
      </c>
      <c r="B2" s="338">
        <f>'1. key ratios'!B2</f>
        <v>45382</v>
      </c>
    </row>
    <row r="3" spans="1:6" s="13" customFormat="1" ht="15.75" customHeight="1"/>
    <row r="4" spans="1:6" ht="15" thickBot="1">
      <c r="A4" s="1" t="s">
        <v>261</v>
      </c>
      <c r="B4" s="23" t="s">
        <v>88</v>
      </c>
    </row>
    <row r="5" spans="1:6">
      <c r="A5" s="78" t="s">
        <v>27</v>
      </c>
      <c r="B5" s="79"/>
      <c r="C5" s="80" t="s">
        <v>28</v>
      </c>
    </row>
    <row r="6" spans="1:6">
      <c r="A6" s="81">
        <v>1</v>
      </c>
      <c r="B6" s="43" t="s">
        <v>29</v>
      </c>
      <c r="C6" s="171">
        <f>SUM(C7:C11)</f>
        <v>317917966.23000675</v>
      </c>
    </row>
    <row r="7" spans="1:6">
      <c r="A7" s="81">
        <v>2</v>
      </c>
      <c r="B7" s="40" t="s">
        <v>30</v>
      </c>
      <c r="C7" s="172">
        <v>5210230</v>
      </c>
    </row>
    <row r="8" spans="1:6">
      <c r="A8" s="81">
        <v>3</v>
      </c>
      <c r="B8" s="35" t="s">
        <v>31</v>
      </c>
      <c r="C8" s="172">
        <v>37102057.82</v>
      </c>
    </row>
    <row r="9" spans="1:6">
      <c r="A9" s="81">
        <v>4</v>
      </c>
      <c r="B9" s="35" t="s">
        <v>32</v>
      </c>
      <c r="C9" s="172"/>
    </row>
    <row r="10" spans="1:6">
      <c r="A10" s="81">
        <v>5</v>
      </c>
      <c r="B10" s="35" t="s">
        <v>33</v>
      </c>
      <c r="C10" s="172"/>
    </row>
    <row r="11" spans="1:6">
      <c r="A11" s="81">
        <v>6</v>
      </c>
      <c r="B11" s="41" t="s">
        <v>34</v>
      </c>
      <c r="C11" s="172">
        <v>275605678.41000676</v>
      </c>
    </row>
    <row r="12" spans="1:6" s="2" customFormat="1">
      <c r="A12" s="81">
        <v>7</v>
      </c>
      <c r="B12" s="43" t="s">
        <v>35</v>
      </c>
      <c r="C12" s="173">
        <f>SUM(C13:C28)</f>
        <v>23157935.830000002</v>
      </c>
    </row>
    <row r="13" spans="1:6" s="2" customFormat="1">
      <c r="A13" s="81">
        <v>8</v>
      </c>
      <c r="B13" s="42" t="s">
        <v>36</v>
      </c>
      <c r="C13" s="174"/>
    </row>
    <row r="14" spans="1:6" s="2" customFormat="1" ht="27.6">
      <c r="A14" s="81">
        <v>9</v>
      </c>
      <c r="B14" s="36" t="s">
        <v>37</v>
      </c>
      <c r="C14" s="174"/>
    </row>
    <row r="15" spans="1:6" s="2" customFormat="1">
      <c r="A15" s="81">
        <v>10</v>
      </c>
      <c r="B15" s="37" t="s">
        <v>38</v>
      </c>
      <c r="C15" s="174">
        <v>23157935.830000002</v>
      </c>
    </row>
    <row r="16" spans="1:6" s="2" customFormat="1">
      <c r="A16" s="81">
        <v>11</v>
      </c>
      <c r="B16" s="38" t="s">
        <v>39</v>
      </c>
      <c r="C16" s="174"/>
    </row>
    <row r="17" spans="1:3" s="2" customFormat="1">
      <c r="A17" s="81">
        <v>12</v>
      </c>
      <c r="B17" s="37" t="s">
        <v>40</v>
      </c>
      <c r="C17" s="174"/>
    </row>
    <row r="18" spans="1:3" s="2" customFormat="1">
      <c r="A18" s="81">
        <v>13</v>
      </c>
      <c r="B18" s="37" t="s">
        <v>41</v>
      </c>
      <c r="C18" s="174"/>
    </row>
    <row r="19" spans="1:3" s="2" customFormat="1">
      <c r="A19" s="81">
        <v>14</v>
      </c>
      <c r="B19" s="37" t="s">
        <v>42</v>
      </c>
      <c r="C19" s="174"/>
    </row>
    <row r="20" spans="1:3" s="2" customFormat="1" ht="27.6">
      <c r="A20" s="81">
        <v>15</v>
      </c>
      <c r="B20" s="37" t="s">
        <v>43</v>
      </c>
      <c r="C20" s="174"/>
    </row>
    <row r="21" spans="1:3" s="2" customFormat="1" ht="27.6">
      <c r="A21" s="81">
        <v>16</v>
      </c>
      <c r="B21" s="36" t="s">
        <v>44</v>
      </c>
      <c r="C21" s="174"/>
    </row>
    <row r="22" spans="1:3" s="2" customFormat="1">
      <c r="A22" s="81">
        <v>17</v>
      </c>
      <c r="B22" s="82" t="s">
        <v>45</v>
      </c>
      <c r="C22" s="174"/>
    </row>
    <row r="23" spans="1:3" s="2" customFormat="1">
      <c r="A23" s="81">
        <v>18</v>
      </c>
      <c r="B23" s="631" t="s">
        <v>733</v>
      </c>
      <c r="C23" s="398"/>
    </row>
    <row r="24" spans="1:3" s="2" customFormat="1" ht="27.6">
      <c r="A24" s="81">
        <v>19</v>
      </c>
      <c r="B24" s="36" t="s">
        <v>46</v>
      </c>
      <c r="C24" s="174"/>
    </row>
    <row r="25" spans="1:3" s="2" customFormat="1" ht="27.6">
      <c r="A25" s="81">
        <v>20</v>
      </c>
      <c r="B25" s="36" t="s">
        <v>47</v>
      </c>
      <c r="C25" s="174"/>
    </row>
    <row r="26" spans="1:3" s="2" customFormat="1" ht="27.6">
      <c r="A26" s="81">
        <v>21</v>
      </c>
      <c r="B26" s="38" t="s">
        <v>48</v>
      </c>
      <c r="C26" s="174"/>
    </row>
    <row r="27" spans="1:3" s="2" customFormat="1">
      <c r="A27" s="81">
        <v>22</v>
      </c>
      <c r="B27" s="38" t="s">
        <v>49</v>
      </c>
      <c r="C27" s="174"/>
    </row>
    <row r="28" spans="1:3" s="2" customFormat="1" ht="27.6">
      <c r="A28" s="81">
        <v>23</v>
      </c>
      <c r="B28" s="38" t="s">
        <v>50</v>
      </c>
      <c r="C28" s="174"/>
    </row>
    <row r="29" spans="1:3" s="2" customFormat="1">
      <c r="A29" s="81">
        <v>24</v>
      </c>
      <c r="B29" s="44" t="s">
        <v>24</v>
      </c>
      <c r="C29" s="173">
        <f>C6-C12</f>
        <v>294760030.40000677</v>
      </c>
    </row>
    <row r="30" spans="1:3" s="2" customFormat="1">
      <c r="A30" s="83"/>
      <c r="B30" s="39"/>
      <c r="C30" s="174"/>
    </row>
    <row r="31" spans="1:3" s="2" customFormat="1">
      <c r="A31" s="83">
        <v>25</v>
      </c>
      <c r="B31" s="44" t="s">
        <v>51</v>
      </c>
      <c r="C31" s="173">
        <f>C32+C35</f>
        <v>0</v>
      </c>
    </row>
    <row r="32" spans="1:3" s="2" customFormat="1">
      <c r="A32" s="83">
        <v>26</v>
      </c>
      <c r="B32" s="35" t="s">
        <v>52</v>
      </c>
      <c r="C32" s="175">
        <f>C33+C34</f>
        <v>0</v>
      </c>
    </row>
    <row r="33" spans="1:3" s="2" customFormat="1">
      <c r="A33" s="83">
        <v>27</v>
      </c>
      <c r="B33" s="115" t="s">
        <v>53</v>
      </c>
      <c r="C33" s="174"/>
    </row>
    <row r="34" spans="1:3" s="2" customFormat="1">
      <c r="A34" s="83">
        <v>28</v>
      </c>
      <c r="B34" s="115" t="s">
        <v>54</v>
      </c>
      <c r="C34" s="174"/>
    </row>
    <row r="35" spans="1:3" s="2" customFormat="1">
      <c r="A35" s="83">
        <v>29</v>
      </c>
      <c r="B35" s="35" t="s">
        <v>55</v>
      </c>
      <c r="C35" s="174"/>
    </row>
    <row r="36" spans="1:3" s="2" customFormat="1">
      <c r="A36" s="83">
        <v>30</v>
      </c>
      <c r="B36" s="44" t="s">
        <v>56</v>
      </c>
      <c r="C36" s="173">
        <f>SUM(C37:C41)</f>
        <v>0</v>
      </c>
    </row>
    <row r="37" spans="1:3" s="2" customFormat="1">
      <c r="A37" s="83">
        <v>31</v>
      </c>
      <c r="B37" s="36" t="s">
        <v>57</v>
      </c>
      <c r="C37" s="174"/>
    </row>
    <row r="38" spans="1:3" s="2" customFormat="1">
      <c r="A38" s="83">
        <v>32</v>
      </c>
      <c r="B38" s="37" t="s">
        <v>58</v>
      </c>
      <c r="C38" s="174"/>
    </row>
    <row r="39" spans="1:3" s="2" customFormat="1" ht="27.6">
      <c r="A39" s="83">
        <v>33</v>
      </c>
      <c r="B39" s="36" t="s">
        <v>59</v>
      </c>
      <c r="C39" s="174"/>
    </row>
    <row r="40" spans="1:3" s="2" customFormat="1" ht="27.6">
      <c r="A40" s="83">
        <v>34</v>
      </c>
      <c r="B40" s="36" t="s">
        <v>47</v>
      </c>
      <c r="C40" s="174"/>
    </row>
    <row r="41" spans="1:3" s="2" customFormat="1" ht="27.6">
      <c r="A41" s="83">
        <v>35</v>
      </c>
      <c r="B41" s="38" t="s">
        <v>60</v>
      </c>
      <c r="C41" s="174"/>
    </row>
    <row r="42" spans="1:3" s="2" customFormat="1">
      <c r="A42" s="83">
        <v>36</v>
      </c>
      <c r="B42" s="44" t="s">
        <v>25</v>
      </c>
      <c r="C42" s="173">
        <f>C31-C36</f>
        <v>0</v>
      </c>
    </row>
    <row r="43" spans="1:3" s="2" customFormat="1">
      <c r="A43" s="83"/>
      <c r="B43" s="39"/>
      <c r="C43" s="174"/>
    </row>
    <row r="44" spans="1:3" s="2" customFormat="1">
      <c r="A44" s="83">
        <v>37</v>
      </c>
      <c r="B44" s="45" t="s">
        <v>61</v>
      </c>
      <c r="C44" s="173">
        <f>SUM(C45:C47)</f>
        <v>91627565</v>
      </c>
    </row>
    <row r="45" spans="1:3" s="2" customFormat="1">
      <c r="A45" s="83">
        <v>38</v>
      </c>
      <c r="B45" s="35" t="s">
        <v>62</v>
      </c>
      <c r="C45" s="174">
        <v>91627565</v>
      </c>
    </row>
    <row r="46" spans="1:3" s="2" customFormat="1">
      <c r="A46" s="83">
        <v>39</v>
      </c>
      <c r="B46" s="35" t="s">
        <v>63</v>
      </c>
      <c r="C46" s="174"/>
    </row>
    <row r="47" spans="1:3" s="2" customFormat="1">
      <c r="A47" s="83">
        <v>40</v>
      </c>
      <c r="B47" s="632" t="s">
        <v>732</v>
      </c>
      <c r="C47" s="174"/>
    </row>
    <row r="48" spans="1:3" s="2" customFormat="1">
      <c r="A48" s="83">
        <v>41</v>
      </c>
      <c r="B48" s="45" t="s">
        <v>64</v>
      </c>
      <c r="C48" s="173">
        <f>SUM(C49:C52)</f>
        <v>0</v>
      </c>
    </row>
    <row r="49" spans="1:3" s="2" customFormat="1">
      <c r="A49" s="83">
        <v>42</v>
      </c>
      <c r="B49" s="36" t="s">
        <v>65</v>
      </c>
      <c r="C49" s="174"/>
    </row>
    <row r="50" spans="1:3" s="2" customFormat="1">
      <c r="A50" s="83">
        <v>43</v>
      </c>
      <c r="B50" s="37" t="s">
        <v>66</v>
      </c>
      <c r="C50" s="174"/>
    </row>
    <row r="51" spans="1:3" s="2" customFormat="1" ht="27.6">
      <c r="A51" s="83">
        <v>44</v>
      </c>
      <c r="B51" s="36" t="s">
        <v>67</v>
      </c>
      <c r="C51" s="174"/>
    </row>
    <row r="52" spans="1:3" s="2" customFormat="1" ht="27.6">
      <c r="A52" s="83">
        <v>45</v>
      </c>
      <c r="B52" s="36" t="s">
        <v>47</v>
      </c>
      <c r="C52" s="174"/>
    </row>
    <row r="53" spans="1:3" s="2" customFormat="1" ht="15" thickBot="1">
      <c r="A53" s="83">
        <v>46</v>
      </c>
      <c r="B53" s="84" t="s">
        <v>26</v>
      </c>
      <c r="C53" s="176">
        <f>C44-C48</f>
        <v>91627565</v>
      </c>
    </row>
    <row r="56" spans="1:3">
      <c r="B56" s="1" t="s">
        <v>145</v>
      </c>
    </row>
  </sheetData>
  <dataValidations count="1">
    <dataValidation operator="lessThanOrEqual" allowBlank="1" showInputMessage="1" showErrorMessage="1" errorTitle="Should be negative number" error="Should be whole negative number or 0" sqref="C13:C53" xr:uid="{00000000-0002-0000-0900-000000000000}"/>
  </dataValidations>
  <pageMargins left="0.7" right="0.7" top="0.75" bottom="0.75" header="0.3" footer="0.3"/>
  <ignoredErrors>
    <ignoredError sqref="C32"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2" tint="-9.9978637043366805E-2"/>
  </sheetPr>
  <dimension ref="A1:D23"/>
  <sheetViews>
    <sheetView workbookViewId="0">
      <selection activeCell="C15" sqref="C15:C17"/>
    </sheetView>
  </sheetViews>
  <sheetFormatPr defaultColWidth="9.21875" defaultRowHeight="13.8"/>
  <cols>
    <col min="1" max="1" width="10.77734375" style="1" bestFit="1" customWidth="1"/>
    <col min="2" max="2" width="59" style="1" customWidth="1"/>
    <col min="3" max="3" width="16.77734375" style="1" bestFit="1" customWidth="1"/>
    <col min="4" max="4" width="22.21875" style="1" customWidth="1"/>
    <col min="5" max="16384" width="9.21875" style="1"/>
  </cols>
  <sheetData>
    <row r="1" spans="1:4">
      <c r="A1" s="13" t="s">
        <v>111</v>
      </c>
      <c r="B1" s="12" t="str">
        <f>Info!C2</f>
        <v>სს "კრედო ბანკი"</v>
      </c>
    </row>
    <row r="2" spans="1:4" s="13" customFormat="1" ht="15.75" customHeight="1">
      <c r="A2" s="13" t="s">
        <v>112</v>
      </c>
      <c r="B2" s="338">
        <f>'1. key ratios'!B2</f>
        <v>45382</v>
      </c>
    </row>
    <row r="3" spans="1:4" s="13" customFormat="1" ht="15.75" customHeight="1"/>
    <row r="4" spans="1:4" ht="14.4" thickBot="1">
      <c r="A4" s="1" t="s">
        <v>361</v>
      </c>
      <c r="B4" s="256" t="s">
        <v>362</v>
      </c>
    </row>
    <row r="5" spans="1:4" s="31" customFormat="1">
      <c r="A5" s="791" t="s">
        <v>363</v>
      </c>
      <c r="B5" s="792"/>
      <c r="C5" s="246" t="s">
        <v>364</v>
      </c>
      <c r="D5" s="247" t="s">
        <v>365</v>
      </c>
    </row>
    <row r="6" spans="1:4" s="257" customFormat="1">
      <c r="A6" s="248">
        <v>1</v>
      </c>
      <c r="B6" s="249" t="s">
        <v>366</v>
      </c>
      <c r="C6" s="249"/>
      <c r="D6" s="250"/>
    </row>
    <row r="7" spans="1:4" s="257" customFormat="1">
      <c r="A7" s="251" t="s">
        <v>367</v>
      </c>
      <c r="B7" s="252" t="s">
        <v>368</v>
      </c>
      <c r="C7" s="300">
        <v>4.4999999999999998E-2</v>
      </c>
      <c r="D7" s="670">
        <f>C7*'5. RWA'!$C$13</f>
        <v>98498208.993793964</v>
      </c>
    </row>
    <row r="8" spans="1:4" s="257" customFormat="1">
      <c r="A8" s="251" t="s">
        <v>369</v>
      </c>
      <c r="B8" s="252" t="s">
        <v>370</v>
      </c>
      <c r="C8" s="301">
        <v>0.06</v>
      </c>
      <c r="D8" s="670">
        <f>C8*'5. RWA'!$C$13</f>
        <v>131330945.32505862</v>
      </c>
    </row>
    <row r="9" spans="1:4" s="257" customFormat="1">
      <c r="A9" s="251" t="s">
        <v>371</v>
      </c>
      <c r="B9" s="252" t="s">
        <v>372</v>
      </c>
      <c r="C9" s="301">
        <v>0.08</v>
      </c>
      <c r="D9" s="670">
        <f>C9*'5. RWA'!$C$13</f>
        <v>175107927.10007817</v>
      </c>
    </row>
    <row r="10" spans="1:4" s="257" customFormat="1">
      <c r="A10" s="248" t="s">
        <v>373</v>
      </c>
      <c r="B10" s="249" t="s">
        <v>374</v>
      </c>
      <c r="C10" s="302"/>
      <c r="D10" s="671"/>
    </row>
    <row r="11" spans="1:4" s="258" customFormat="1">
      <c r="A11" s="253" t="s">
        <v>375</v>
      </c>
      <c r="B11" s="254" t="s">
        <v>437</v>
      </c>
      <c r="C11" s="303">
        <v>2.5000000000000001E-2</v>
      </c>
      <c r="D11" s="672">
        <f>C11*'5. RWA'!$C$13</f>
        <v>54721227.21877443</v>
      </c>
    </row>
    <row r="12" spans="1:4" s="258" customFormat="1">
      <c r="A12" s="253" t="s">
        <v>376</v>
      </c>
      <c r="B12" s="254" t="s">
        <v>377</v>
      </c>
      <c r="C12" s="303">
        <v>2.5000000000000001E-3</v>
      </c>
      <c r="D12" s="672">
        <f>C12*'5. RWA'!$C$13</f>
        <v>5472122.7218774427</v>
      </c>
    </row>
    <row r="13" spans="1:4" s="258" customFormat="1">
      <c r="A13" s="253" t="s">
        <v>378</v>
      </c>
      <c r="B13" s="254" t="s">
        <v>379</v>
      </c>
      <c r="C13" s="303"/>
      <c r="D13" s="672">
        <f>C13*'5. RWA'!$C$13</f>
        <v>0</v>
      </c>
    </row>
    <row r="14" spans="1:4" s="257" customFormat="1">
      <c r="A14" s="248" t="s">
        <v>380</v>
      </c>
      <c r="B14" s="249" t="s">
        <v>435</v>
      </c>
      <c r="C14" s="304"/>
      <c r="D14" s="671"/>
    </row>
    <row r="15" spans="1:4" s="257" customFormat="1">
      <c r="A15" s="268" t="s">
        <v>383</v>
      </c>
      <c r="B15" s="254" t="s">
        <v>436</v>
      </c>
      <c r="C15" s="303">
        <v>3.4963526465998429E-2</v>
      </c>
      <c r="D15" s="672">
        <f>C15*'5. RWA'!$C$13</f>
        <v>76529883.044621333</v>
      </c>
    </row>
    <row r="16" spans="1:4" s="257" customFormat="1">
      <c r="A16" s="268" t="s">
        <v>384</v>
      </c>
      <c r="B16" s="254" t="s">
        <v>386</v>
      </c>
      <c r="C16" s="303">
        <v>4.087187011541369E-2</v>
      </c>
      <c r="D16" s="672">
        <f>C16*'5. RWA'!$C$13</f>
        <v>89462355.657671541</v>
      </c>
    </row>
    <row r="17" spans="1:4" s="257" customFormat="1">
      <c r="A17" s="268" t="s">
        <v>385</v>
      </c>
      <c r="B17" s="254" t="s">
        <v>433</v>
      </c>
      <c r="C17" s="303">
        <v>4.8646006496223249E-2</v>
      </c>
      <c r="D17" s="672">
        <f>C17*'5. RWA'!$C$13</f>
        <v>106478766.99063237</v>
      </c>
    </row>
    <row r="18" spans="1:4" s="31" customFormat="1">
      <c r="A18" s="793" t="s">
        <v>434</v>
      </c>
      <c r="B18" s="794"/>
      <c r="C18" s="305" t="s">
        <v>364</v>
      </c>
      <c r="D18" s="673" t="s">
        <v>365</v>
      </c>
    </row>
    <row r="19" spans="1:4" s="257" customFormat="1">
      <c r="A19" s="255">
        <v>4</v>
      </c>
      <c r="B19" s="254" t="s">
        <v>24</v>
      </c>
      <c r="C19" s="303">
        <f>C7+C11+C12+C13+C15</f>
        <v>0.10746352646599844</v>
      </c>
      <c r="D19" s="670">
        <f>C19*'5. RWA'!$C$13</f>
        <v>235221441.97906718</v>
      </c>
    </row>
    <row r="20" spans="1:4" s="257" customFormat="1">
      <c r="A20" s="255">
        <v>5</v>
      </c>
      <c r="B20" s="254" t="s">
        <v>89</v>
      </c>
      <c r="C20" s="303">
        <f>C8+C11+C12+C13+C16</f>
        <v>0.12837187011541368</v>
      </c>
      <c r="D20" s="670">
        <f>C20*'5. RWA'!$C$13</f>
        <v>280986650.92338198</v>
      </c>
    </row>
    <row r="21" spans="1:4" s="257" customFormat="1" ht="14.4" thickBot="1">
      <c r="A21" s="259" t="s">
        <v>381</v>
      </c>
      <c r="B21" s="260" t="s">
        <v>88</v>
      </c>
      <c r="C21" s="306">
        <f>C9+C11+C12+C13+C17</f>
        <v>0.15614600649622326</v>
      </c>
      <c r="D21" s="674">
        <f>C21*'5. RWA'!$C$13</f>
        <v>341780044.03136241</v>
      </c>
    </row>
    <row r="23" spans="1:4" ht="69">
      <c r="B23" s="17" t="s">
        <v>438</v>
      </c>
    </row>
  </sheetData>
  <mergeCells count="2">
    <mergeCell ref="A5:B5"/>
    <mergeCell ref="A18:B18"/>
  </mergeCells>
  <conditionalFormatting sqref="C21">
    <cfRule type="cellIs" dxfId="29"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F68"/>
  <sheetViews>
    <sheetView zoomScale="80" zoomScaleNormal="80" workbookViewId="0">
      <pane xSplit="1" ySplit="5" topLeftCell="B6" activePane="bottomRight" state="frozen"/>
      <selection pane="topRight" activeCell="B1" sqref="B1"/>
      <selection pane="bottomLeft" activeCell="A5" sqref="A5"/>
      <selection pane="bottomRight" activeCell="C6" sqref="C6:C68"/>
    </sheetView>
  </sheetViews>
  <sheetFormatPr defaultRowHeight="14.4"/>
  <cols>
    <col min="1" max="1" width="10.77734375" style="32" customWidth="1"/>
    <col min="2" max="2" width="91.77734375" style="32" customWidth="1"/>
    <col min="3" max="3" width="53.21875" style="32" customWidth="1"/>
    <col min="4" max="4" width="32.21875" style="32" customWidth="1"/>
    <col min="5" max="5" width="9.44140625" customWidth="1"/>
  </cols>
  <sheetData>
    <row r="1" spans="1:6">
      <c r="A1" s="13" t="s">
        <v>111</v>
      </c>
      <c r="B1" s="14" t="str">
        <f>Info!C2</f>
        <v>სს "კრედო ბანკი"</v>
      </c>
      <c r="E1" s="1"/>
      <c r="F1" s="1"/>
    </row>
    <row r="2" spans="1:6" s="13" customFormat="1" ht="15.75" customHeight="1">
      <c r="A2" s="13" t="s">
        <v>112</v>
      </c>
      <c r="B2" s="338">
        <f>'1. key ratios'!B2</f>
        <v>45382</v>
      </c>
    </row>
    <row r="3" spans="1:6" s="13" customFormat="1" ht="15.75" customHeight="1">
      <c r="A3" s="20"/>
    </row>
    <row r="4" spans="1:6" s="13" customFormat="1" ht="15.75" customHeight="1" thickBot="1">
      <c r="A4" s="13" t="s">
        <v>262</v>
      </c>
      <c r="B4" s="137" t="s">
        <v>176</v>
      </c>
      <c r="D4" s="139" t="s">
        <v>90</v>
      </c>
    </row>
    <row r="5" spans="1:6" ht="27.6">
      <c r="A5" s="90" t="s">
        <v>27</v>
      </c>
      <c r="B5" s="91" t="s">
        <v>148</v>
      </c>
      <c r="C5" s="92" t="s">
        <v>865</v>
      </c>
      <c r="D5" s="138" t="s">
        <v>177</v>
      </c>
    </row>
    <row r="6" spans="1:6">
      <c r="A6" s="444">
        <v>1</v>
      </c>
      <c r="B6" s="401" t="s">
        <v>850</v>
      </c>
      <c r="C6" s="480">
        <f>SUM(C7:C9)</f>
        <v>333335179.19999999</v>
      </c>
      <c r="D6" s="85"/>
      <c r="E6" s="4"/>
    </row>
    <row r="7" spans="1:6">
      <c r="A7" s="444">
        <v>1.1000000000000001</v>
      </c>
      <c r="B7" s="404" t="s">
        <v>99</v>
      </c>
      <c r="C7" s="473">
        <v>79502541.689999998</v>
      </c>
      <c r="D7" s="86"/>
      <c r="E7" s="4"/>
    </row>
    <row r="8" spans="1:6">
      <c r="A8" s="444">
        <v>1.2</v>
      </c>
      <c r="B8" s="404" t="s">
        <v>100</v>
      </c>
      <c r="C8" s="473">
        <v>190236710.34999996</v>
      </c>
      <c r="D8" s="86"/>
      <c r="E8" s="4"/>
    </row>
    <row r="9" spans="1:6">
      <c r="A9" s="444">
        <v>1.3</v>
      </c>
      <c r="B9" s="404" t="s">
        <v>101</v>
      </c>
      <c r="C9" s="473">
        <v>63595927.160000004</v>
      </c>
      <c r="D9" s="86"/>
      <c r="E9" s="4"/>
    </row>
    <row r="10" spans="1:6">
      <c r="A10" s="444">
        <v>2</v>
      </c>
      <c r="B10" s="405" t="s">
        <v>737</v>
      </c>
      <c r="C10" s="482"/>
      <c r="D10" s="86"/>
      <c r="E10" s="4"/>
    </row>
    <row r="11" spans="1:6">
      <c r="A11" s="444">
        <v>2.1</v>
      </c>
      <c r="B11" s="406" t="s">
        <v>738</v>
      </c>
      <c r="C11" s="474"/>
      <c r="D11" s="87"/>
      <c r="E11" s="5"/>
    </row>
    <row r="12" spans="1:6" ht="23.55" customHeight="1">
      <c r="A12" s="444">
        <v>3</v>
      </c>
      <c r="B12" s="407" t="s">
        <v>739</v>
      </c>
      <c r="C12" s="481"/>
      <c r="D12" s="87"/>
      <c r="E12" s="5"/>
    </row>
    <row r="13" spans="1:6" ht="22.95" customHeight="1">
      <c r="A13" s="444">
        <v>4</v>
      </c>
      <c r="B13" s="408" t="s">
        <v>740</v>
      </c>
      <c r="C13" s="481">
        <v>690577.37</v>
      </c>
      <c r="D13" s="87"/>
      <c r="E13" s="5"/>
    </row>
    <row r="14" spans="1:6">
      <c r="A14" s="444">
        <v>5</v>
      </c>
      <c r="B14" s="408" t="s">
        <v>741</v>
      </c>
      <c r="C14" s="481">
        <f>SUM(C15:C17)</f>
        <v>0</v>
      </c>
      <c r="D14" s="87"/>
      <c r="E14" s="5"/>
    </row>
    <row r="15" spans="1:6">
      <c r="A15" s="444">
        <v>5.0999999999999996</v>
      </c>
      <c r="B15" s="409" t="s">
        <v>742</v>
      </c>
      <c r="C15" s="473"/>
      <c r="D15" s="87"/>
      <c r="E15" s="4"/>
    </row>
    <row r="16" spans="1:6">
      <c r="A16" s="444">
        <v>5.2</v>
      </c>
      <c r="B16" s="409" t="s">
        <v>573</v>
      </c>
      <c r="C16" s="473"/>
      <c r="D16" s="86"/>
      <c r="E16" s="4"/>
    </row>
    <row r="17" spans="1:5">
      <c r="A17" s="444">
        <v>5.3</v>
      </c>
      <c r="B17" s="409" t="s">
        <v>743</v>
      </c>
      <c r="C17" s="473"/>
      <c r="D17" s="86"/>
      <c r="E17" s="4"/>
    </row>
    <row r="18" spans="1:5">
      <c r="A18" s="444">
        <v>6</v>
      </c>
      <c r="B18" s="407" t="s">
        <v>744</v>
      </c>
      <c r="C18" s="482">
        <f>SUM(C19:C20)</f>
        <v>2064352987.1609352</v>
      </c>
      <c r="D18" s="86"/>
      <c r="E18" s="4"/>
    </row>
    <row r="19" spans="1:5">
      <c r="A19" s="444">
        <v>6.1</v>
      </c>
      <c r="B19" s="409" t="s">
        <v>573</v>
      </c>
      <c r="C19" s="474">
        <v>22367209.940000001</v>
      </c>
      <c r="D19" s="86"/>
      <c r="E19" s="4"/>
    </row>
    <row r="20" spans="1:5">
      <c r="A20" s="444">
        <v>6.2</v>
      </c>
      <c r="B20" s="409" t="s">
        <v>743</v>
      </c>
      <c r="C20" s="474">
        <v>2041985777.2209351</v>
      </c>
      <c r="D20" s="86"/>
      <c r="E20" s="4"/>
    </row>
    <row r="21" spans="1:5">
      <c r="A21" s="444">
        <v>7</v>
      </c>
      <c r="B21" s="410" t="s">
        <v>745</v>
      </c>
      <c r="C21" s="481"/>
      <c r="D21" s="86"/>
      <c r="E21" s="4"/>
    </row>
    <row r="22" spans="1:5">
      <c r="A22" s="444">
        <v>8</v>
      </c>
      <c r="B22" s="411" t="s">
        <v>746</v>
      </c>
      <c r="C22" s="482"/>
      <c r="D22" s="86"/>
      <c r="E22" s="4"/>
    </row>
    <row r="23" spans="1:5">
      <c r="A23" s="444">
        <v>9</v>
      </c>
      <c r="B23" s="408" t="s">
        <v>747</v>
      </c>
      <c r="C23" s="482">
        <f>SUM(C24:C25)</f>
        <v>45329946.490000002</v>
      </c>
      <c r="D23" s="472"/>
      <c r="E23" s="4"/>
    </row>
    <row r="24" spans="1:5">
      <c r="A24" s="444">
        <v>9.1</v>
      </c>
      <c r="B24" s="412" t="s">
        <v>748</v>
      </c>
      <c r="C24" s="475">
        <v>45329946.490000002</v>
      </c>
      <c r="D24" s="88"/>
      <c r="E24" s="4"/>
    </row>
    <row r="25" spans="1:5">
      <c r="A25" s="444">
        <v>9.1999999999999993</v>
      </c>
      <c r="B25" s="412" t="s">
        <v>749</v>
      </c>
      <c r="C25" s="476"/>
      <c r="D25" s="471"/>
      <c r="E25" s="3"/>
    </row>
    <row r="26" spans="1:5">
      <c r="A26" s="444">
        <v>10</v>
      </c>
      <c r="B26" s="408" t="s">
        <v>38</v>
      </c>
      <c r="C26" s="483">
        <f>SUM(C27:C28)</f>
        <v>23157935.830000002</v>
      </c>
      <c r="D26" s="615" t="s">
        <v>949</v>
      </c>
      <c r="E26" s="4"/>
    </row>
    <row r="27" spans="1:5">
      <c r="A27" s="444">
        <v>10.1</v>
      </c>
      <c r="B27" s="412" t="s">
        <v>750</v>
      </c>
      <c r="C27" s="473"/>
      <c r="D27" s="86"/>
      <c r="E27" s="4"/>
    </row>
    <row r="28" spans="1:5">
      <c r="A28" s="444">
        <v>10.199999999999999</v>
      </c>
      <c r="B28" s="412" t="s">
        <v>751</v>
      </c>
      <c r="C28" s="473">
        <v>23157935.830000002</v>
      </c>
      <c r="D28" s="86"/>
      <c r="E28" s="4"/>
    </row>
    <row r="29" spans="1:5">
      <c r="A29" s="444">
        <v>11</v>
      </c>
      <c r="B29" s="408" t="s">
        <v>752</v>
      </c>
      <c r="C29" s="482">
        <f>SUM(C30:C31)</f>
        <v>0</v>
      </c>
      <c r="D29" s="86"/>
      <c r="E29" s="4"/>
    </row>
    <row r="30" spans="1:5">
      <c r="A30" s="444">
        <v>11.1</v>
      </c>
      <c r="B30" s="412" t="s">
        <v>753</v>
      </c>
      <c r="C30" s="473"/>
      <c r="D30" s="86"/>
      <c r="E30" s="4"/>
    </row>
    <row r="31" spans="1:5">
      <c r="A31" s="444">
        <v>11.2</v>
      </c>
      <c r="B31" s="412" t="s">
        <v>754</v>
      </c>
      <c r="C31" s="473"/>
      <c r="D31" s="86"/>
      <c r="E31" s="4"/>
    </row>
    <row r="32" spans="1:5">
      <c r="A32" s="444">
        <v>13</v>
      </c>
      <c r="B32" s="408" t="s">
        <v>102</v>
      </c>
      <c r="C32" s="482">
        <v>42959333.080000013</v>
      </c>
      <c r="D32" s="86"/>
      <c r="E32" s="4"/>
    </row>
    <row r="33" spans="1:5">
      <c r="A33" s="444">
        <v>13.1</v>
      </c>
      <c r="B33" s="413" t="s">
        <v>755</v>
      </c>
      <c r="C33" s="473">
        <v>14614563.279999999</v>
      </c>
      <c r="D33" s="86"/>
      <c r="E33" s="4"/>
    </row>
    <row r="34" spans="1:5">
      <c r="A34" s="444">
        <v>13.2</v>
      </c>
      <c r="B34" s="413" t="s">
        <v>756</v>
      </c>
      <c r="C34" s="475"/>
      <c r="D34" s="88"/>
      <c r="E34" s="4"/>
    </row>
    <row r="35" spans="1:5">
      <c r="A35" s="444">
        <v>14</v>
      </c>
      <c r="B35" s="414" t="s">
        <v>757</v>
      </c>
      <c r="C35" s="484">
        <f>SUM(C6,C10,C12,C13,C14,C18,C21,C22,C23,C26,C29,C32)</f>
        <v>2509825959.1309347</v>
      </c>
      <c r="D35" s="88"/>
      <c r="E35" s="4"/>
    </row>
    <row r="36" spans="1:5">
      <c r="A36" s="444"/>
      <c r="B36" s="415" t="s">
        <v>107</v>
      </c>
      <c r="C36" s="177"/>
      <c r="D36" s="89"/>
      <c r="E36" s="4"/>
    </row>
    <row r="37" spans="1:5">
      <c r="A37" s="444">
        <v>15</v>
      </c>
      <c r="B37" s="416" t="s">
        <v>758</v>
      </c>
      <c r="C37" s="476"/>
      <c r="D37" s="471"/>
      <c r="E37" s="3"/>
    </row>
    <row r="38" spans="1:5">
      <c r="A38" s="444">
        <v>15.1</v>
      </c>
      <c r="B38" s="419" t="s">
        <v>738</v>
      </c>
      <c r="C38" s="473"/>
      <c r="D38" s="86"/>
      <c r="E38" s="4"/>
    </row>
    <row r="39" spans="1:5" ht="20.399999999999999">
      <c r="A39" s="444">
        <v>16</v>
      </c>
      <c r="B39" s="410" t="s">
        <v>759</v>
      </c>
      <c r="C39" s="482">
        <v>1268249.3600000001</v>
      </c>
      <c r="D39" s="86"/>
      <c r="E39" s="4"/>
    </row>
    <row r="40" spans="1:5">
      <c r="A40" s="444">
        <v>17</v>
      </c>
      <c r="B40" s="410" t="s">
        <v>760</v>
      </c>
      <c r="C40" s="482">
        <f>SUM(C41:C44)</f>
        <v>2013899594.8029044</v>
      </c>
      <c r="D40" s="86"/>
      <c r="E40" s="4"/>
    </row>
    <row r="41" spans="1:5">
      <c r="A41" s="444">
        <v>17.100000000000001</v>
      </c>
      <c r="B41" s="420" t="s">
        <v>761</v>
      </c>
      <c r="C41" s="473">
        <v>935464980.76290452</v>
      </c>
      <c r="D41" s="86"/>
      <c r="E41" s="4"/>
    </row>
    <row r="42" spans="1:5">
      <c r="A42" s="463">
        <v>17.2</v>
      </c>
      <c r="B42" s="464" t="s">
        <v>103</v>
      </c>
      <c r="C42" s="475">
        <v>1057474793.4699999</v>
      </c>
      <c r="D42" s="88"/>
      <c r="E42" s="4"/>
    </row>
    <row r="43" spans="1:5">
      <c r="A43" s="444">
        <v>17.3</v>
      </c>
      <c r="B43" s="465" t="s">
        <v>762</v>
      </c>
      <c r="C43" s="477"/>
      <c r="D43" s="466"/>
      <c r="E43" s="4"/>
    </row>
    <row r="44" spans="1:5">
      <c r="A44" s="444">
        <v>17.399999999999999</v>
      </c>
      <c r="B44" s="465" t="s">
        <v>763</v>
      </c>
      <c r="C44" s="477">
        <v>20959820.57</v>
      </c>
      <c r="D44" s="466"/>
      <c r="E44" s="4"/>
    </row>
    <row r="45" spans="1:5">
      <c r="A45" s="444">
        <v>18</v>
      </c>
      <c r="B45" s="428" t="s">
        <v>764</v>
      </c>
      <c r="C45" s="485"/>
      <c r="D45" s="466"/>
      <c r="E45" s="3"/>
    </row>
    <row r="46" spans="1:5">
      <c r="A46" s="444">
        <v>19</v>
      </c>
      <c r="B46" s="428" t="s">
        <v>765</v>
      </c>
      <c r="C46" s="482">
        <f>SUM(C47:C48)</f>
        <v>5689316.4899999956</v>
      </c>
      <c r="D46" s="467"/>
    </row>
    <row r="47" spans="1:5">
      <c r="A47" s="444">
        <v>19.100000000000001</v>
      </c>
      <c r="B47" s="468" t="s">
        <v>766</v>
      </c>
      <c r="C47" s="473">
        <v>588722.64999999665</v>
      </c>
      <c r="D47" s="467"/>
    </row>
    <row r="48" spans="1:5">
      <c r="A48" s="444">
        <v>19.2</v>
      </c>
      <c r="B48" s="468" t="s">
        <v>767</v>
      </c>
      <c r="C48" s="473">
        <v>5100593.8399999989</v>
      </c>
      <c r="D48" s="467"/>
    </row>
    <row r="49" spans="1:4">
      <c r="A49" s="444">
        <v>20</v>
      </c>
      <c r="B49" s="424" t="s">
        <v>104</v>
      </c>
      <c r="C49" s="482">
        <v>127553521.77000001</v>
      </c>
      <c r="D49" s="467"/>
    </row>
    <row r="50" spans="1:4">
      <c r="A50" s="444">
        <v>21</v>
      </c>
      <c r="B50" s="425" t="s">
        <v>92</v>
      </c>
      <c r="C50" s="482">
        <v>43497312.07</v>
      </c>
      <c r="D50" s="467"/>
    </row>
    <row r="51" spans="1:4">
      <c r="A51" s="444">
        <v>21.1</v>
      </c>
      <c r="B51" s="421" t="s">
        <v>768</v>
      </c>
      <c r="C51" s="478"/>
      <c r="D51" s="467"/>
    </row>
    <row r="52" spans="1:4">
      <c r="A52" s="444">
        <v>22</v>
      </c>
      <c r="B52" s="424" t="s">
        <v>769</v>
      </c>
      <c r="C52" s="482">
        <f>SUM(C37,C39,C40,C45,C46,C49,C50)</f>
        <v>2191907994.4929047</v>
      </c>
      <c r="D52" s="467"/>
    </row>
    <row r="53" spans="1:4">
      <c r="A53" s="444"/>
      <c r="B53" s="426" t="s">
        <v>770</v>
      </c>
      <c r="C53" s="467"/>
      <c r="D53" s="467"/>
    </row>
    <row r="54" spans="1:4">
      <c r="A54" s="444">
        <v>23</v>
      </c>
      <c r="B54" s="424" t="s">
        <v>108</v>
      </c>
      <c r="C54" s="482">
        <v>5210230</v>
      </c>
      <c r="D54" s="467"/>
    </row>
    <row r="55" spans="1:4">
      <c r="A55" s="444">
        <v>24</v>
      </c>
      <c r="B55" s="424" t="s">
        <v>771</v>
      </c>
      <c r="C55" s="486"/>
      <c r="D55" s="467"/>
    </row>
    <row r="56" spans="1:4">
      <c r="A56" s="444">
        <v>25</v>
      </c>
      <c r="B56" s="424" t="s">
        <v>105</v>
      </c>
      <c r="C56" s="482">
        <v>37102057.82</v>
      </c>
      <c r="D56" s="467"/>
    </row>
    <row r="57" spans="1:4">
      <c r="A57" s="444">
        <v>26</v>
      </c>
      <c r="B57" s="428" t="s">
        <v>772</v>
      </c>
      <c r="C57" s="486"/>
      <c r="D57" s="467"/>
    </row>
    <row r="58" spans="1:4">
      <c r="A58" s="444">
        <v>27</v>
      </c>
      <c r="B58" s="428" t="s">
        <v>773</v>
      </c>
      <c r="C58" s="486">
        <f>SUM(C59:C60)</f>
        <v>0</v>
      </c>
      <c r="D58" s="467"/>
    </row>
    <row r="59" spans="1:4">
      <c r="A59" s="444">
        <v>27.1</v>
      </c>
      <c r="B59" s="468" t="s">
        <v>774</v>
      </c>
      <c r="C59" s="479"/>
      <c r="D59" s="467"/>
    </row>
    <row r="60" spans="1:4">
      <c r="A60" s="444">
        <v>27.2</v>
      </c>
      <c r="B60" s="465" t="s">
        <v>775</v>
      </c>
      <c r="C60" s="479"/>
      <c r="D60" s="467"/>
    </row>
    <row r="61" spans="1:4">
      <c r="A61" s="444">
        <v>28</v>
      </c>
      <c r="B61" s="425" t="s">
        <v>776</v>
      </c>
      <c r="C61" s="486"/>
      <c r="D61" s="467"/>
    </row>
    <row r="62" spans="1:4">
      <c r="A62" s="444">
        <v>29</v>
      </c>
      <c r="B62" s="428" t="s">
        <v>777</v>
      </c>
      <c r="C62" s="486">
        <f>SUM(C63:C65)</f>
        <v>0</v>
      </c>
      <c r="D62" s="467"/>
    </row>
    <row r="63" spans="1:4">
      <c r="A63" s="444">
        <v>29.1</v>
      </c>
      <c r="B63" s="469" t="s">
        <v>778</v>
      </c>
      <c r="C63" s="479"/>
      <c r="D63" s="467"/>
    </row>
    <row r="64" spans="1:4" ht="24" customHeight="1">
      <c r="A64" s="444">
        <v>29.2</v>
      </c>
      <c r="B64" s="468" t="s">
        <v>779</v>
      </c>
      <c r="C64" s="479"/>
      <c r="D64" s="467"/>
    </row>
    <row r="65" spans="1:4" ht="22.05" customHeight="1">
      <c r="A65" s="444">
        <v>29.3</v>
      </c>
      <c r="B65" s="470" t="s">
        <v>780</v>
      </c>
      <c r="C65" s="479"/>
      <c r="D65" s="467"/>
    </row>
    <row r="66" spans="1:4">
      <c r="A66" s="444">
        <v>30</v>
      </c>
      <c r="B66" s="428" t="s">
        <v>106</v>
      </c>
      <c r="C66" s="482">
        <v>275605678.41000676</v>
      </c>
      <c r="D66" s="467"/>
    </row>
    <row r="67" spans="1:4">
      <c r="A67" s="444">
        <v>31</v>
      </c>
      <c r="B67" s="427" t="s">
        <v>781</v>
      </c>
      <c r="C67" s="482">
        <f>SUM(C54,C55,C56,C57,C58,C61,C62,C66)</f>
        <v>317917966.23000675</v>
      </c>
      <c r="D67" s="467"/>
    </row>
    <row r="68" spans="1:4">
      <c r="A68" s="444">
        <v>32</v>
      </c>
      <c r="B68" s="428" t="s">
        <v>782</v>
      </c>
      <c r="C68" s="482">
        <f>SUM(C52,C67)</f>
        <v>2509825960.7229114</v>
      </c>
      <c r="D68" s="467"/>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2" tint="-9.9978637043366805E-2"/>
  </sheetPr>
  <dimension ref="A1:S22"/>
  <sheetViews>
    <sheetView zoomScale="80" zoomScaleNormal="80" workbookViewId="0">
      <pane xSplit="2" ySplit="7" topLeftCell="G8" activePane="bottomRight" state="frozen"/>
      <selection pane="topRight" activeCell="C1" sqref="C1"/>
      <selection pane="bottomLeft" activeCell="A8" sqref="A8"/>
      <selection pane="bottomRight" activeCell="C8" sqref="C8:R21"/>
    </sheetView>
  </sheetViews>
  <sheetFormatPr defaultColWidth="9.21875" defaultRowHeight="13.8"/>
  <cols>
    <col min="1" max="1" width="10.5546875" style="1" bestFit="1" customWidth="1"/>
    <col min="2" max="2" width="61.77734375" style="1" customWidth="1"/>
    <col min="3" max="3" width="11.33203125" style="1" bestFit="1" customWidth="1"/>
    <col min="4" max="4" width="13.21875" style="1" bestFit="1" customWidth="1"/>
    <col min="5" max="5" width="10.33203125" style="1" bestFit="1" customWidth="1"/>
    <col min="6" max="6" width="13.21875" style="1" bestFit="1" customWidth="1"/>
    <col min="7" max="7" width="11.33203125" style="1" bestFit="1" customWidth="1"/>
    <col min="8" max="8" width="13.21875" style="1" bestFit="1" customWidth="1"/>
    <col min="9" max="9" width="10.33203125" style="1" bestFit="1" customWidth="1"/>
    <col min="10" max="10" width="13.21875" style="1" bestFit="1" customWidth="1"/>
    <col min="11" max="11" width="12.77734375" style="1" bestFit="1" customWidth="1"/>
    <col min="12" max="12" width="13.21875" style="1" bestFit="1" customWidth="1"/>
    <col min="13" max="13" width="11.33203125" style="1" bestFit="1" customWidth="1"/>
    <col min="14" max="14" width="13.21875" style="1" bestFit="1" customWidth="1"/>
    <col min="15" max="15" width="9.44140625" style="1" bestFit="1" customWidth="1"/>
    <col min="16" max="16" width="13.21875" style="1" bestFit="1" customWidth="1"/>
    <col min="17" max="17" width="9.44140625" style="1" bestFit="1" customWidth="1"/>
    <col min="18" max="18" width="13.21875" style="1" bestFit="1" customWidth="1"/>
    <col min="19" max="19" width="31.5546875" style="1" bestFit="1" customWidth="1"/>
    <col min="20" max="16384" width="9.21875" style="8"/>
  </cols>
  <sheetData>
    <row r="1" spans="1:19">
      <c r="A1" s="1" t="s">
        <v>111</v>
      </c>
      <c r="B1" s="1" t="str">
        <f>Info!C2</f>
        <v>სს "კრედო ბანკი"</v>
      </c>
    </row>
    <row r="2" spans="1:19">
      <c r="A2" s="1" t="s">
        <v>112</v>
      </c>
      <c r="B2" s="338">
        <f>'1. key ratios'!B2</f>
        <v>45382</v>
      </c>
    </row>
    <row r="4" spans="1:19" ht="42" thickBot="1">
      <c r="A4" s="31" t="s">
        <v>263</v>
      </c>
      <c r="B4" s="201" t="s">
        <v>298</v>
      </c>
    </row>
    <row r="5" spans="1:19">
      <c r="A5" s="75"/>
      <c r="B5" s="77"/>
      <c r="C5" s="69" t="s">
        <v>0</v>
      </c>
      <c r="D5" s="69" t="s">
        <v>1</v>
      </c>
      <c r="E5" s="69" t="s">
        <v>2</v>
      </c>
      <c r="F5" s="69" t="s">
        <v>3</v>
      </c>
      <c r="G5" s="69" t="s">
        <v>4</v>
      </c>
      <c r="H5" s="69" t="s">
        <v>6</v>
      </c>
      <c r="I5" s="69" t="s">
        <v>149</v>
      </c>
      <c r="J5" s="69" t="s">
        <v>150</v>
      </c>
      <c r="K5" s="69" t="s">
        <v>151</v>
      </c>
      <c r="L5" s="69" t="s">
        <v>152</v>
      </c>
      <c r="M5" s="69" t="s">
        <v>153</v>
      </c>
      <c r="N5" s="69" t="s">
        <v>154</v>
      </c>
      <c r="O5" s="69" t="s">
        <v>285</v>
      </c>
      <c r="P5" s="69" t="s">
        <v>286</v>
      </c>
      <c r="Q5" s="69" t="s">
        <v>287</v>
      </c>
      <c r="R5" s="194" t="s">
        <v>288</v>
      </c>
      <c r="S5" s="70" t="s">
        <v>289</v>
      </c>
    </row>
    <row r="6" spans="1:19" ht="46.5" customHeight="1">
      <c r="A6" s="93"/>
      <c r="B6" s="799" t="s">
        <v>290</v>
      </c>
      <c r="C6" s="797">
        <v>0</v>
      </c>
      <c r="D6" s="798"/>
      <c r="E6" s="797">
        <v>0.2</v>
      </c>
      <c r="F6" s="798"/>
      <c r="G6" s="797">
        <v>0.35</v>
      </c>
      <c r="H6" s="798"/>
      <c r="I6" s="797">
        <v>0.5</v>
      </c>
      <c r="J6" s="798"/>
      <c r="K6" s="797">
        <v>0.75</v>
      </c>
      <c r="L6" s="798"/>
      <c r="M6" s="797">
        <v>1</v>
      </c>
      <c r="N6" s="798"/>
      <c r="O6" s="797">
        <v>1.5</v>
      </c>
      <c r="P6" s="798"/>
      <c r="Q6" s="797">
        <v>2.5</v>
      </c>
      <c r="R6" s="798"/>
      <c r="S6" s="795" t="s">
        <v>160</v>
      </c>
    </row>
    <row r="7" spans="1:19">
      <c r="A7" s="93"/>
      <c r="B7" s="800"/>
      <c r="C7" s="200" t="s">
        <v>283</v>
      </c>
      <c r="D7" s="200" t="s">
        <v>284</v>
      </c>
      <c r="E7" s="200" t="s">
        <v>283</v>
      </c>
      <c r="F7" s="200" t="s">
        <v>284</v>
      </c>
      <c r="G7" s="200" t="s">
        <v>283</v>
      </c>
      <c r="H7" s="200" t="s">
        <v>284</v>
      </c>
      <c r="I7" s="200" t="s">
        <v>283</v>
      </c>
      <c r="J7" s="200" t="s">
        <v>284</v>
      </c>
      <c r="K7" s="200" t="s">
        <v>283</v>
      </c>
      <c r="L7" s="200" t="s">
        <v>284</v>
      </c>
      <c r="M7" s="200" t="s">
        <v>283</v>
      </c>
      <c r="N7" s="200" t="s">
        <v>284</v>
      </c>
      <c r="O7" s="200" t="s">
        <v>283</v>
      </c>
      <c r="P7" s="200" t="s">
        <v>284</v>
      </c>
      <c r="Q7" s="200" t="s">
        <v>283</v>
      </c>
      <c r="R7" s="200" t="s">
        <v>284</v>
      </c>
      <c r="S7" s="796"/>
    </row>
    <row r="8" spans="1:19">
      <c r="A8" s="73">
        <v>1</v>
      </c>
      <c r="B8" s="114" t="s">
        <v>137</v>
      </c>
      <c r="C8" s="178">
        <v>162159350.26999998</v>
      </c>
      <c r="D8" s="178"/>
      <c r="E8" s="178"/>
      <c r="F8" s="195"/>
      <c r="G8" s="178"/>
      <c r="H8" s="178"/>
      <c r="I8" s="178"/>
      <c r="J8" s="178"/>
      <c r="K8" s="178"/>
      <c r="L8" s="178"/>
      <c r="M8" s="178">
        <v>50444570.019999996</v>
      </c>
      <c r="N8" s="178"/>
      <c r="O8" s="178"/>
      <c r="P8" s="178"/>
      <c r="Q8" s="178"/>
      <c r="R8" s="195"/>
      <c r="S8" s="204">
        <f>$C$6*SUM(C8:D8)+$E$6*SUM(E8:F8)+$G$6*SUM(G8:H8)+$I$6*SUM(I8:J8)+$K$6*SUM(K8:L8)+$M$6*SUM(M8:N8)+$O$6*SUM(O8:P8)+$Q$6*SUM(Q8:R8)</f>
        <v>50444570.019999996</v>
      </c>
    </row>
    <row r="9" spans="1:19">
      <c r="A9" s="73">
        <v>2</v>
      </c>
      <c r="B9" s="114" t="s">
        <v>138</v>
      </c>
      <c r="C9" s="687">
        <v>0</v>
      </c>
      <c r="D9" s="178"/>
      <c r="E9" s="178"/>
      <c r="F9" s="178"/>
      <c r="G9" s="178"/>
      <c r="H9" s="178"/>
      <c r="I9" s="178"/>
      <c r="J9" s="178"/>
      <c r="K9" s="178"/>
      <c r="L9" s="178"/>
      <c r="M9" s="178"/>
      <c r="N9" s="178"/>
      <c r="O9" s="178"/>
      <c r="P9" s="178"/>
      <c r="Q9" s="178"/>
      <c r="R9" s="195"/>
      <c r="S9" s="204">
        <f t="shared" ref="S9:S21" si="0">$C$6*SUM(C9:D9)+$E$6*SUM(E9:F9)+$G$6*SUM(G9:H9)+$I$6*SUM(I9:J9)+$K$6*SUM(K9:L9)+$M$6*SUM(M9:N9)+$O$6*SUM(O9:P9)+$Q$6*SUM(Q9:R9)</f>
        <v>0</v>
      </c>
    </row>
    <row r="10" spans="1:19">
      <c r="A10" s="73">
        <v>3</v>
      </c>
      <c r="B10" s="114" t="s">
        <v>139</v>
      </c>
      <c r="C10" s="687">
        <v>0</v>
      </c>
      <c r="D10" s="178"/>
      <c r="E10" s="178"/>
      <c r="F10" s="178"/>
      <c r="G10" s="178"/>
      <c r="H10" s="178"/>
      <c r="I10" s="178"/>
      <c r="J10" s="178"/>
      <c r="K10" s="178"/>
      <c r="L10" s="178"/>
      <c r="M10" s="178"/>
      <c r="N10" s="178"/>
      <c r="O10" s="178"/>
      <c r="P10" s="178"/>
      <c r="Q10" s="178"/>
      <c r="R10" s="195"/>
      <c r="S10" s="204">
        <f t="shared" si="0"/>
        <v>0</v>
      </c>
    </row>
    <row r="11" spans="1:19">
      <c r="A11" s="73">
        <v>4</v>
      </c>
      <c r="B11" s="114" t="s">
        <v>140</v>
      </c>
      <c r="C11" s="687">
        <v>0</v>
      </c>
      <c r="D11" s="178"/>
      <c r="E11" s="178"/>
      <c r="F11" s="178"/>
      <c r="G11" s="178"/>
      <c r="H11" s="178"/>
      <c r="I11" s="178"/>
      <c r="J11" s="178"/>
      <c r="K11" s="178"/>
      <c r="L11" s="178"/>
      <c r="M11" s="178"/>
      <c r="N11" s="178"/>
      <c r="O11" s="178"/>
      <c r="P11" s="178"/>
      <c r="Q11" s="178"/>
      <c r="R11" s="195"/>
      <c r="S11" s="204">
        <f t="shared" si="0"/>
        <v>0</v>
      </c>
    </row>
    <row r="12" spans="1:19">
      <c r="A12" s="73">
        <v>5</v>
      </c>
      <c r="B12" s="114" t="s">
        <v>141</v>
      </c>
      <c r="C12" s="687">
        <v>0</v>
      </c>
      <c r="D12" s="178"/>
      <c r="E12" s="178"/>
      <c r="F12" s="178"/>
      <c r="G12" s="178"/>
      <c r="H12" s="178"/>
      <c r="I12" s="178"/>
      <c r="J12" s="178"/>
      <c r="K12" s="178"/>
      <c r="L12" s="178"/>
      <c r="M12" s="178"/>
      <c r="N12" s="178"/>
      <c r="O12" s="178"/>
      <c r="P12" s="178"/>
      <c r="Q12" s="178"/>
      <c r="R12" s="195"/>
      <c r="S12" s="204">
        <f t="shared" si="0"/>
        <v>0</v>
      </c>
    </row>
    <row r="13" spans="1:19">
      <c r="A13" s="73">
        <v>6</v>
      </c>
      <c r="B13" s="114" t="s">
        <v>142</v>
      </c>
      <c r="C13" s="687">
        <v>0</v>
      </c>
      <c r="D13" s="178"/>
      <c r="E13" s="178">
        <v>34420306.189999998</v>
      </c>
      <c r="F13" s="178"/>
      <c r="G13" s="178"/>
      <c r="H13" s="178"/>
      <c r="I13" s="178">
        <v>29117987.710000001</v>
      </c>
      <c r="J13" s="178"/>
      <c r="K13" s="178"/>
      <c r="L13" s="178"/>
      <c r="M13" s="178">
        <v>44316.260000001639</v>
      </c>
      <c r="N13" s="178"/>
      <c r="O13" s="178">
        <v>13317</v>
      </c>
      <c r="P13" s="178"/>
      <c r="Q13" s="178"/>
      <c r="R13" s="195"/>
      <c r="S13" s="204">
        <f t="shared" si="0"/>
        <v>21507346.853000004</v>
      </c>
    </row>
    <row r="14" spans="1:19">
      <c r="A14" s="73">
        <v>7</v>
      </c>
      <c r="B14" s="114" t="s">
        <v>73</v>
      </c>
      <c r="C14" s="687"/>
      <c r="D14" s="178"/>
      <c r="E14" s="178"/>
      <c r="F14" s="178"/>
      <c r="G14" s="178"/>
      <c r="H14" s="178"/>
      <c r="I14" s="178"/>
      <c r="J14" s="178"/>
      <c r="K14" s="178"/>
      <c r="L14" s="178"/>
      <c r="M14" s="178">
        <v>33896995.002156951</v>
      </c>
      <c r="N14" s="178">
        <v>2629265.15</v>
      </c>
      <c r="O14" s="178"/>
      <c r="P14" s="178"/>
      <c r="Q14" s="178"/>
      <c r="R14" s="195"/>
      <c r="S14" s="204">
        <f t="shared" si="0"/>
        <v>36526260.152156949</v>
      </c>
    </row>
    <row r="15" spans="1:19">
      <c r="A15" s="73">
        <v>8</v>
      </c>
      <c r="B15" s="114" t="s">
        <v>74</v>
      </c>
      <c r="C15" s="687"/>
      <c r="D15" s="178"/>
      <c r="E15" s="178"/>
      <c r="F15" s="178"/>
      <c r="G15" s="178"/>
      <c r="H15" s="178"/>
      <c r="I15" s="178" t="s">
        <v>5</v>
      </c>
      <c r="J15" s="178"/>
      <c r="K15" s="178">
        <v>1902398995.3639195</v>
      </c>
      <c r="L15" s="178">
        <v>29412064.395000003</v>
      </c>
      <c r="M15" s="178"/>
      <c r="N15" s="178"/>
      <c r="O15" s="178"/>
      <c r="P15" s="178"/>
      <c r="Q15" s="178"/>
      <c r="R15" s="195"/>
      <c r="S15" s="204">
        <f t="shared" si="0"/>
        <v>1448858294.8191895</v>
      </c>
    </row>
    <row r="16" spans="1:19">
      <c r="A16" s="73">
        <v>9</v>
      </c>
      <c r="B16" s="114" t="s">
        <v>75</v>
      </c>
      <c r="C16" s="687">
        <v>0</v>
      </c>
      <c r="D16" s="178"/>
      <c r="E16" s="178"/>
      <c r="F16" s="178"/>
      <c r="G16" s="178">
        <v>102453143.8789375</v>
      </c>
      <c r="H16" s="178"/>
      <c r="I16" s="178"/>
      <c r="J16" s="178"/>
      <c r="K16" s="178"/>
      <c r="L16" s="178"/>
      <c r="M16" s="178"/>
      <c r="N16" s="178"/>
      <c r="O16" s="178"/>
      <c r="P16" s="178"/>
      <c r="Q16" s="178"/>
      <c r="R16" s="195"/>
      <c r="S16" s="204">
        <f t="shared" si="0"/>
        <v>35858600.357628122</v>
      </c>
    </row>
    <row r="17" spans="1:19">
      <c r="A17" s="73">
        <v>10</v>
      </c>
      <c r="B17" s="114" t="s">
        <v>69</v>
      </c>
      <c r="C17" s="687"/>
      <c r="D17" s="178"/>
      <c r="E17" s="178"/>
      <c r="F17" s="178"/>
      <c r="G17" s="178"/>
      <c r="H17" s="178"/>
      <c r="I17" s="178">
        <v>4548.8999999999996</v>
      </c>
      <c r="J17" s="178"/>
      <c r="K17" s="178"/>
      <c r="L17" s="178"/>
      <c r="M17" s="178">
        <v>3232094.1</v>
      </c>
      <c r="N17" s="178"/>
      <c r="O17" s="178"/>
      <c r="P17" s="178"/>
      <c r="Q17" s="178"/>
      <c r="R17" s="195"/>
      <c r="S17" s="204">
        <f t="shared" si="0"/>
        <v>3234368.5500000003</v>
      </c>
    </row>
    <row r="18" spans="1:19">
      <c r="A18" s="73">
        <v>11</v>
      </c>
      <c r="B18" s="114" t="s">
        <v>70</v>
      </c>
      <c r="C18" s="687"/>
      <c r="D18" s="178"/>
      <c r="E18" s="178"/>
      <c r="F18" s="178"/>
      <c r="G18" s="178"/>
      <c r="H18" s="178"/>
      <c r="I18" s="178"/>
      <c r="J18" s="178"/>
      <c r="K18" s="178"/>
      <c r="L18" s="178"/>
      <c r="M18" s="178"/>
      <c r="N18" s="178"/>
      <c r="O18" s="178"/>
      <c r="P18" s="178"/>
      <c r="Q18" s="178"/>
      <c r="R18" s="195"/>
      <c r="S18" s="204">
        <f t="shared" si="0"/>
        <v>0</v>
      </c>
    </row>
    <row r="19" spans="1:19">
      <c r="A19" s="73">
        <v>12</v>
      </c>
      <c r="B19" s="114" t="s">
        <v>71</v>
      </c>
      <c r="C19" s="687"/>
      <c r="D19" s="178"/>
      <c r="E19" s="178"/>
      <c r="F19" s="178"/>
      <c r="G19" s="178"/>
      <c r="H19" s="178"/>
      <c r="I19" s="178"/>
      <c r="J19" s="178"/>
      <c r="K19" s="178"/>
      <c r="L19" s="178"/>
      <c r="M19" s="178"/>
      <c r="N19" s="178"/>
      <c r="O19" s="178"/>
      <c r="P19" s="178"/>
      <c r="Q19" s="178"/>
      <c r="R19" s="195"/>
      <c r="S19" s="204">
        <f t="shared" si="0"/>
        <v>0</v>
      </c>
    </row>
    <row r="20" spans="1:19">
      <c r="A20" s="73">
        <v>13</v>
      </c>
      <c r="B20" s="114" t="s">
        <v>72</v>
      </c>
      <c r="C20" s="687"/>
      <c r="D20" s="178"/>
      <c r="E20" s="178"/>
      <c r="F20" s="178"/>
      <c r="G20" s="178"/>
      <c r="H20" s="178"/>
      <c r="I20" s="178"/>
      <c r="J20" s="178"/>
      <c r="K20" s="178"/>
      <c r="L20" s="178"/>
      <c r="M20" s="178"/>
      <c r="N20" s="178"/>
      <c r="O20" s="178"/>
      <c r="P20" s="178"/>
      <c r="Q20" s="178"/>
      <c r="R20" s="195"/>
      <c r="S20" s="204">
        <f t="shared" si="0"/>
        <v>0</v>
      </c>
    </row>
    <row r="21" spans="1:19">
      <c r="A21" s="73">
        <v>14</v>
      </c>
      <c r="B21" s="114" t="s">
        <v>158</v>
      </c>
      <c r="C21" s="687">
        <v>79502541.689999998</v>
      </c>
      <c r="D21" s="178"/>
      <c r="E21" s="178"/>
      <c r="F21" s="178"/>
      <c r="G21" s="178"/>
      <c r="H21" s="178"/>
      <c r="I21" s="178"/>
      <c r="J21" s="178"/>
      <c r="K21" s="178"/>
      <c r="L21" s="178"/>
      <c r="M21" s="178">
        <v>88979856.940000027</v>
      </c>
      <c r="N21" s="178"/>
      <c r="O21" s="178"/>
      <c r="P21" s="178"/>
      <c r="Q21" s="178"/>
      <c r="R21" s="195"/>
      <c r="S21" s="204">
        <f t="shared" si="0"/>
        <v>88979856.940000027</v>
      </c>
    </row>
    <row r="22" spans="1:19" ht="14.4" thickBot="1">
      <c r="A22" s="56"/>
      <c r="B22" s="98" t="s">
        <v>68</v>
      </c>
      <c r="C22" s="179">
        <f>SUM(C8:C21)</f>
        <v>241661891.95999998</v>
      </c>
      <c r="D22" s="179">
        <f t="shared" ref="D22:S22" si="1">SUM(D8:D21)</f>
        <v>0</v>
      </c>
      <c r="E22" s="179">
        <f t="shared" si="1"/>
        <v>34420306.189999998</v>
      </c>
      <c r="F22" s="179">
        <f t="shared" si="1"/>
        <v>0</v>
      </c>
      <c r="G22" s="179">
        <f t="shared" si="1"/>
        <v>102453143.8789375</v>
      </c>
      <c r="H22" s="179">
        <f t="shared" si="1"/>
        <v>0</v>
      </c>
      <c r="I22" s="179">
        <f t="shared" si="1"/>
        <v>29122536.609999999</v>
      </c>
      <c r="J22" s="179">
        <f t="shared" si="1"/>
        <v>0</v>
      </c>
      <c r="K22" s="179">
        <f t="shared" si="1"/>
        <v>1902398995.3639195</v>
      </c>
      <c r="L22" s="179">
        <f t="shared" si="1"/>
        <v>29412064.395000003</v>
      </c>
      <c r="M22" s="179">
        <f t="shared" si="1"/>
        <v>176597832.32215697</v>
      </c>
      <c r="N22" s="179">
        <f t="shared" si="1"/>
        <v>2629265.15</v>
      </c>
      <c r="O22" s="179">
        <f t="shared" si="1"/>
        <v>13317</v>
      </c>
      <c r="P22" s="179">
        <f t="shared" si="1"/>
        <v>0</v>
      </c>
      <c r="Q22" s="179">
        <f t="shared" si="1"/>
        <v>0</v>
      </c>
      <c r="R22" s="179">
        <f t="shared" si="1"/>
        <v>0</v>
      </c>
      <c r="S22" s="688">
        <f t="shared" si="1"/>
        <v>1685409297.6919746</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2" tint="-9.9978637043366805E-2"/>
  </sheetPr>
  <dimension ref="A1:V28"/>
  <sheetViews>
    <sheetView workbookViewId="0">
      <pane xSplit="2" ySplit="6" topLeftCell="T7" activePane="bottomRight" state="frozen"/>
      <selection pane="topRight" activeCell="C1" sqref="C1"/>
      <selection pane="bottomLeft" activeCell="A6" sqref="A6"/>
      <selection pane="bottomRight" activeCell="B2" sqref="B2"/>
    </sheetView>
  </sheetViews>
  <sheetFormatPr defaultColWidth="9.21875" defaultRowHeight="13.8"/>
  <cols>
    <col min="1" max="1" width="10.5546875" style="1" bestFit="1" customWidth="1"/>
    <col min="2" max="2" width="74.5546875" style="1" customWidth="1"/>
    <col min="3" max="3" width="19" style="1" customWidth="1"/>
    <col min="4" max="4" width="19.5546875" style="1" customWidth="1"/>
    <col min="5" max="5" width="31.21875" style="1" customWidth="1"/>
    <col min="6" max="6" width="29.21875" style="1" customWidth="1"/>
    <col min="7" max="7" width="28.5546875" style="1" customWidth="1"/>
    <col min="8" max="8" width="26.44140625" style="1" customWidth="1"/>
    <col min="9" max="9" width="23.77734375" style="1" customWidth="1"/>
    <col min="10" max="10" width="21.5546875" style="1" customWidth="1"/>
    <col min="11" max="11" width="15.77734375" style="1" customWidth="1"/>
    <col min="12" max="12" width="13.21875" style="1" customWidth="1"/>
    <col min="13" max="13" width="20.77734375" style="1" customWidth="1"/>
    <col min="14" max="14" width="19.21875" style="1" customWidth="1"/>
    <col min="15" max="15" width="18.44140625" style="1" customWidth="1"/>
    <col min="16" max="16" width="19" style="1" customWidth="1"/>
    <col min="17" max="17" width="20.21875" style="1" customWidth="1"/>
    <col min="18" max="18" width="18" style="1" customWidth="1"/>
    <col min="19" max="19" width="36" style="1" customWidth="1"/>
    <col min="20" max="20" width="19.44140625" style="1" customWidth="1"/>
    <col min="21" max="21" width="19.21875" style="1" customWidth="1"/>
    <col min="22" max="22" width="20" style="1" customWidth="1"/>
    <col min="23" max="16384" width="9.21875" style="8"/>
  </cols>
  <sheetData>
    <row r="1" spans="1:22">
      <c r="A1" s="1" t="s">
        <v>111</v>
      </c>
      <c r="B1" s="1" t="str">
        <f>Info!C2</f>
        <v>სს "კრედო ბანკი"</v>
      </c>
    </row>
    <row r="2" spans="1:22">
      <c r="A2" s="1" t="s">
        <v>112</v>
      </c>
      <c r="B2" s="338">
        <f>'1. key ratios'!B2</f>
        <v>45382</v>
      </c>
    </row>
    <row r="4" spans="1:22" ht="28.2" thickBot="1">
      <c r="A4" s="1" t="s">
        <v>264</v>
      </c>
      <c r="B4" s="201" t="s">
        <v>299</v>
      </c>
      <c r="V4" s="139" t="s">
        <v>90</v>
      </c>
    </row>
    <row r="5" spans="1:22">
      <c r="A5" s="54"/>
      <c r="B5" s="55"/>
      <c r="C5" s="801" t="s">
        <v>119</v>
      </c>
      <c r="D5" s="802"/>
      <c r="E5" s="802"/>
      <c r="F5" s="802"/>
      <c r="G5" s="802"/>
      <c r="H5" s="802"/>
      <c r="I5" s="802"/>
      <c r="J5" s="802"/>
      <c r="K5" s="802"/>
      <c r="L5" s="803"/>
      <c r="M5" s="801" t="s">
        <v>120</v>
      </c>
      <c r="N5" s="802"/>
      <c r="O5" s="802"/>
      <c r="P5" s="802"/>
      <c r="Q5" s="802"/>
      <c r="R5" s="802"/>
      <c r="S5" s="803"/>
      <c r="T5" s="806" t="s">
        <v>297</v>
      </c>
      <c r="U5" s="806" t="s">
        <v>296</v>
      </c>
      <c r="V5" s="804" t="s">
        <v>121</v>
      </c>
    </row>
    <row r="6" spans="1:22" s="31" customFormat="1" ht="138">
      <c r="A6" s="71"/>
      <c r="B6" s="116"/>
      <c r="C6" s="52" t="s">
        <v>122</v>
      </c>
      <c r="D6" s="51" t="s">
        <v>123</v>
      </c>
      <c r="E6" s="49" t="s">
        <v>124</v>
      </c>
      <c r="F6" s="49" t="s">
        <v>291</v>
      </c>
      <c r="G6" s="51" t="s">
        <v>125</v>
      </c>
      <c r="H6" s="51" t="s">
        <v>126</v>
      </c>
      <c r="I6" s="51" t="s">
        <v>127</v>
      </c>
      <c r="J6" s="51" t="s">
        <v>157</v>
      </c>
      <c r="K6" s="51" t="s">
        <v>128</v>
      </c>
      <c r="L6" s="53" t="s">
        <v>129</v>
      </c>
      <c r="M6" s="52" t="s">
        <v>130</v>
      </c>
      <c r="N6" s="51" t="s">
        <v>131</v>
      </c>
      <c r="O6" s="51" t="s">
        <v>132</v>
      </c>
      <c r="P6" s="51" t="s">
        <v>133</v>
      </c>
      <c r="Q6" s="51" t="s">
        <v>134</v>
      </c>
      <c r="R6" s="51" t="s">
        <v>135</v>
      </c>
      <c r="S6" s="53" t="s">
        <v>136</v>
      </c>
      <c r="T6" s="807"/>
      <c r="U6" s="807"/>
      <c r="V6" s="805"/>
    </row>
    <row r="7" spans="1:22">
      <c r="A7" s="97">
        <v>1</v>
      </c>
      <c r="B7" s="96" t="s">
        <v>137</v>
      </c>
      <c r="C7" s="180"/>
      <c r="D7" s="178"/>
      <c r="E7" s="178"/>
      <c r="F7" s="178"/>
      <c r="G7" s="178"/>
      <c r="H7" s="178"/>
      <c r="I7" s="178"/>
      <c r="J7" s="178"/>
      <c r="K7" s="178"/>
      <c r="L7" s="181"/>
      <c r="M7" s="180"/>
      <c r="N7" s="178"/>
      <c r="O7" s="178"/>
      <c r="P7" s="178"/>
      <c r="Q7" s="178"/>
      <c r="R7" s="178"/>
      <c r="S7" s="181"/>
      <c r="T7" s="198"/>
      <c r="U7" s="197"/>
      <c r="V7" s="182">
        <f>SUM(C7:S7)</f>
        <v>0</v>
      </c>
    </row>
    <row r="8" spans="1:22">
      <c r="A8" s="97">
        <v>2</v>
      </c>
      <c r="B8" s="96" t="s">
        <v>138</v>
      </c>
      <c r="C8" s="180"/>
      <c r="D8" s="178"/>
      <c r="E8" s="178"/>
      <c r="F8" s="178"/>
      <c r="G8" s="178"/>
      <c r="H8" s="178"/>
      <c r="I8" s="178"/>
      <c r="J8" s="178"/>
      <c r="K8" s="178"/>
      <c r="L8" s="181"/>
      <c r="M8" s="180"/>
      <c r="N8" s="178"/>
      <c r="O8" s="178"/>
      <c r="P8" s="178"/>
      <c r="Q8" s="178"/>
      <c r="R8" s="178"/>
      <c r="S8" s="181"/>
      <c r="T8" s="197"/>
      <c r="U8" s="197"/>
      <c r="V8" s="182">
        <f t="shared" ref="V8:V20" si="0">SUM(C8:S8)</f>
        <v>0</v>
      </c>
    </row>
    <row r="9" spans="1:22">
      <c r="A9" s="97">
        <v>3</v>
      </c>
      <c r="B9" s="96" t="s">
        <v>139</v>
      </c>
      <c r="C9" s="180"/>
      <c r="D9" s="178"/>
      <c r="E9" s="178"/>
      <c r="F9" s="178"/>
      <c r="G9" s="178"/>
      <c r="H9" s="178"/>
      <c r="I9" s="178"/>
      <c r="J9" s="178"/>
      <c r="K9" s="178"/>
      <c r="L9" s="181"/>
      <c r="M9" s="180"/>
      <c r="N9" s="178"/>
      <c r="O9" s="178"/>
      <c r="P9" s="178"/>
      <c r="Q9" s="178"/>
      <c r="R9" s="178"/>
      <c r="S9" s="181"/>
      <c r="T9" s="197"/>
      <c r="U9" s="197"/>
      <c r="V9" s="182">
        <f>SUM(C9:S9)</f>
        <v>0</v>
      </c>
    </row>
    <row r="10" spans="1:22">
      <c r="A10" s="97">
        <v>4</v>
      </c>
      <c r="B10" s="96" t="s">
        <v>140</v>
      </c>
      <c r="C10" s="180"/>
      <c r="D10" s="178"/>
      <c r="E10" s="178"/>
      <c r="F10" s="178"/>
      <c r="G10" s="178"/>
      <c r="H10" s="178"/>
      <c r="I10" s="178"/>
      <c r="J10" s="178"/>
      <c r="K10" s="178"/>
      <c r="L10" s="181"/>
      <c r="M10" s="180"/>
      <c r="N10" s="178"/>
      <c r="O10" s="178"/>
      <c r="P10" s="178"/>
      <c r="Q10" s="178"/>
      <c r="R10" s="178"/>
      <c r="S10" s="181"/>
      <c r="T10" s="197"/>
      <c r="U10" s="197"/>
      <c r="V10" s="182">
        <f t="shared" si="0"/>
        <v>0</v>
      </c>
    </row>
    <row r="11" spans="1:22">
      <c r="A11" s="97">
        <v>5</v>
      </c>
      <c r="B11" s="96" t="s">
        <v>141</v>
      </c>
      <c r="C11" s="180"/>
      <c r="D11" s="178"/>
      <c r="E11" s="178"/>
      <c r="F11" s="178"/>
      <c r="G11" s="178"/>
      <c r="H11" s="178"/>
      <c r="I11" s="178"/>
      <c r="J11" s="178"/>
      <c r="K11" s="178"/>
      <c r="L11" s="181"/>
      <c r="M11" s="180"/>
      <c r="N11" s="178"/>
      <c r="O11" s="178"/>
      <c r="P11" s="178"/>
      <c r="Q11" s="178"/>
      <c r="R11" s="178"/>
      <c r="S11" s="181"/>
      <c r="T11" s="197"/>
      <c r="U11" s="197"/>
      <c r="V11" s="182">
        <f t="shared" si="0"/>
        <v>0</v>
      </c>
    </row>
    <row r="12" spans="1:22">
      <c r="A12" s="97">
        <v>6</v>
      </c>
      <c r="B12" s="96" t="s">
        <v>142</v>
      </c>
      <c r="C12" s="180"/>
      <c r="D12" s="178"/>
      <c r="E12" s="178"/>
      <c r="F12" s="178"/>
      <c r="G12" s="178"/>
      <c r="H12" s="178"/>
      <c r="I12" s="178"/>
      <c r="J12" s="178"/>
      <c r="K12" s="178"/>
      <c r="L12" s="181"/>
      <c r="M12" s="180"/>
      <c r="N12" s="178"/>
      <c r="O12" s="178"/>
      <c r="P12" s="178"/>
      <c r="Q12" s="178"/>
      <c r="R12" s="178"/>
      <c r="S12" s="181"/>
      <c r="T12" s="197"/>
      <c r="U12" s="197"/>
      <c r="V12" s="182">
        <f t="shared" si="0"/>
        <v>0</v>
      </c>
    </row>
    <row r="13" spans="1:22">
      <c r="A13" s="97">
        <v>7</v>
      </c>
      <c r="B13" s="96" t="s">
        <v>73</v>
      </c>
      <c r="C13" s="180"/>
      <c r="D13" s="178"/>
      <c r="E13" s="178"/>
      <c r="F13" s="178"/>
      <c r="G13" s="178"/>
      <c r="H13" s="178"/>
      <c r="I13" s="178"/>
      <c r="J13" s="178"/>
      <c r="K13" s="178"/>
      <c r="L13" s="181"/>
      <c r="M13" s="180"/>
      <c r="N13" s="178"/>
      <c r="O13" s="178"/>
      <c r="P13" s="178"/>
      <c r="Q13" s="178"/>
      <c r="R13" s="178"/>
      <c r="S13" s="181"/>
      <c r="T13" s="197"/>
      <c r="U13" s="197"/>
      <c r="V13" s="182">
        <f t="shared" si="0"/>
        <v>0</v>
      </c>
    </row>
    <row r="14" spans="1:22">
      <c r="A14" s="97">
        <v>8</v>
      </c>
      <c r="B14" s="96" t="s">
        <v>74</v>
      </c>
      <c r="C14" s="180"/>
      <c r="D14" s="178"/>
      <c r="E14" s="178"/>
      <c r="F14" s="178"/>
      <c r="G14" s="178"/>
      <c r="H14" s="178"/>
      <c r="I14" s="178"/>
      <c r="J14" s="178"/>
      <c r="K14" s="178"/>
      <c r="L14" s="181"/>
      <c r="M14" s="180"/>
      <c r="N14" s="178"/>
      <c r="O14" s="178"/>
      <c r="P14" s="178"/>
      <c r="Q14" s="178"/>
      <c r="R14" s="178"/>
      <c r="S14" s="181"/>
      <c r="T14" s="197"/>
      <c r="U14" s="197"/>
      <c r="V14" s="182">
        <f t="shared" si="0"/>
        <v>0</v>
      </c>
    </row>
    <row r="15" spans="1:22">
      <c r="A15" s="97">
        <v>9</v>
      </c>
      <c r="B15" s="96" t="s">
        <v>75</v>
      </c>
      <c r="C15" s="180"/>
      <c r="D15" s="178"/>
      <c r="E15" s="178"/>
      <c r="F15" s="178"/>
      <c r="G15" s="178"/>
      <c r="H15" s="178"/>
      <c r="I15" s="178"/>
      <c r="J15" s="178"/>
      <c r="K15" s="178"/>
      <c r="L15" s="181"/>
      <c r="M15" s="180"/>
      <c r="N15" s="178"/>
      <c r="O15" s="178"/>
      <c r="P15" s="178"/>
      <c r="Q15" s="178"/>
      <c r="R15" s="178"/>
      <c r="S15" s="181"/>
      <c r="T15" s="197"/>
      <c r="U15" s="197"/>
      <c r="V15" s="182">
        <f t="shared" si="0"/>
        <v>0</v>
      </c>
    </row>
    <row r="16" spans="1:22">
      <c r="A16" s="97">
        <v>10</v>
      </c>
      <c r="B16" s="96" t="s">
        <v>69</v>
      </c>
      <c r="C16" s="180"/>
      <c r="D16" s="178"/>
      <c r="E16" s="178"/>
      <c r="F16" s="178"/>
      <c r="G16" s="178"/>
      <c r="H16" s="178"/>
      <c r="I16" s="178"/>
      <c r="J16" s="178"/>
      <c r="K16" s="178"/>
      <c r="L16" s="181"/>
      <c r="M16" s="180"/>
      <c r="N16" s="178"/>
      <c r="O16" s="178"/>
      <c r="P16" s="178"/>
      <c r="Q16" s="178"/>
      <c r="R16" s="178"/>
      <c r="S16" s="181"/>
      <c r="T16" s="197"/>
      <c r="U16" s="197"/>
      <c r="V16" s="182">
        <f t="shared" si="0"/>
        <v>0</v>
      </c>
    </row>
    <row r="17" spans="1:22">
      <c r="A17" s="97">
        <v>11</v>
      </c>
      <c r="B17" s="96" t="s">
        <v>70</v>
      </c>
      <c r="C17" s="180"/>
      <c r="D17" s="178"/>
      <c r="E17" s="178"/>
      <c r="F17" s="178"/>
      <c r="G17" s="178"/>
      <c r="H17" s="178"/>
      <c r="I17" s="178"/>
      <c r="J17" s="178"/>
      <c r="K17" s="178"/>
      <c r="L17" s="181"/>
      <c r="M17" s="180"/>
      <c r="N17" s="178"/>
      <c r="O17" s="178"/>
      <c r="P17" s="178"/>
      <c r="Q17" s="178"/>
      <c r="R17" s="178"/>
      <c r="S17" s="181"/>
      <c r="T17" s="197"/>
      <c r="U17" s="197"/>
      <c r="V17" s="182">
        <f t="shared" si="0"/>
        <v>0</v>
      </c>
    </row>
    <row r="18" spans="1:22">
      <c r="A18" s="97">
        <v>12</v>
      </c>
      <c r="B18" s="96" t="s">
        <v>71</v>
      </c>
      <c r="C18" s="180"/>
      <c r="D18" s="178"/>
      <c r="E18" s="178"/>
      <c r="F18" s="178"/>
      <c r="G18" s="178"/>
      <c r="H18" s="178"/>
      <c r="I18" s="178"/>
      <c r="J18" s="178"/>
      <c r="K18" s="178"/>
      <c r="L18" s="181"/>
      <c r="M18" s="180"/>
      <c r="N18" s="178"/>
      <c r="O18" s="178"/>
      <c r="P18" s="178"/>
      <c r="Q18" s="178"/>
      <c r="R18" s="178"/>
      <c r="S18" s="181"/>
      <c r="T18" s="197"/>
      <c r="U18" s="197"/>
      <c r="V18" s="182">
        <f t="shared" si="0"/>
        <v>0</v>
      </c>
    </row>
    <row r="19" spans="1:22">
      <c r="A19" s="97">
        <v>13</v>
      </c>
      <c r="B19" s="96" t="s">
        <v>72</v>
      </c>
      <c r="C19" s="180"/>
      <c r="D19" s="178"/>
      <c r="E19" s="178"/>
      <c r="F19" s="178"/>
      <c r="G19" s="178"/>
      <c r="H19" s="178"/>
      <c r="I19" s="178"/>
      <c r="J19" s="178"/>
      <c r="K19" s="178"/>
      <c r="L19" s="181"/>
      <c r="M19" s="180"/>
      <c r="N19" s="178"/>
      <c r="O19" s="178"/>
      <c r="P19" s="178"/>
      <c r="Q19" s="178"/>
      <c r="R19" s="178"/>
      <c r="S19" s="181"/>
      <c r="T19" s="197"/>
      <c r="U19" s="197"/>
      <c r="V19" s="182">
        <f t="shared" si="0"/>
        <v>0</v>
      </c>
    </row>
    <row r="20" spans="1:22">
      <c r="A20" s="97">
        <v>14</v>
      </c>
      <c r="B20" s="96" t="s">
        <v>158</v>
      </c>
      <c r="C20" s="180"/>
      <c r="D20" s="178"/>
      <c r="E20" s="178"/>
      <c r="F20" s="178"/>
      <c r="G20" s="178"/>
      <c r="H20" s="178"/>
      <c r="I20" s="178"/>
      <c r="J20" s="178"/>
      <c r="K20" s="178"/>
      <c r="L20" s="181"/>
      <c r="M20" s="180"/>
      <c r="N20" s="178"/>
      <c r="O20" s="178"/>
      <c r="P20" s="178"/>
      <c r="Q20" s="178"/>
      <c r="R20" s="178"/>
      <c r="S20" s="181"/>
      <c r="T20" s="197"/>
      <c r="U20" s="197"/>
      <c r="V20" s="182">
        <f t="shared" si="0"/>
        <v>0</v>
      </c>
    </row>
    <row r="21" spans="1:22" ht="14.4" thickBot="1">
      <c r="A21" s="56"/>
      <c r="B21" s="57" t="s">
        <v>68</v>
      </c>
      <c r="C21" s="183">
        <f>SUM(C7:C20)</f>
        <v>0</v>
      </c>
      <c r="D21" s="179">
        <f t="shared" ref="D21:V21" si="1">SUM(D7:D20)</f>
        <v>0</v>
      </c>
      <c r="E21" s="179">
        <f t="shared" si="1"/>
        <v>0</v>
      </c>
      <c r="F21" s="179">
        <f t="shared" si="1"/>
        <v>0</v>
      </c>
      <c r="G21" s="179">
        <f t="shared" si="1"/>
        <v>0</v>
      </c>
      <c r="H21" s="179">
        <f t="shared" si="1"/>
        <v>0</v>
      </c>
      <c r="I21" s="179">
        <f t="shared" si="1"/>
        <v>0</v>
      </c>
      <c r="J21" s="179">
        <f t="shared" si="1"/>
        <v>0</v>
      </c>
      <c r="K21" s="179">
        <f t="shared" si="1"/>
        <v>0</v>
      </c>
      <c r="L21" s="184">
        <f t="shared" si="1"/>
        <v>0</v>
      </c>
      <c r="M21" s="183">
        <f t="shared" si="1"/>
        <v>0</v>
      </c>
      <c r="N21" s="179">
        <f t="shared" si="1"/>
        <v>0</v>
      </c>
      <c r="O21" s="179">
        <f t="shared" si="1"/>
        <v>0</v>
      </c>
      <c r="P21" s="179">
        <f t="shared" si="1"/>
        <v>0</v>
      </c>
      <c r="Q21" s="179">
        <f t="shared" si="1"/>
        <v>0</v>
      </c>
      <c r="R21" s="179">
        <f t="shared" si="1"/>
        <v>0</v>
      </c>
      <c r="S21" s="184">
        <f t="shared" si="1"/>
        <v>0</v>
      </c>
      <c r="T21" s="184">
        <f>SUM(T7:T20)</f>
        <v>0</v>
      </c>
      <c r="U21" s="184">
        <f t="shared" si="1"/>
        <v>0</v>
      </c>
      <c r="V21" s="185">
        <f t="shared" si="1"/>
        <v>0</v>
      </c>
    </row>
    <row r="24" spans="1:22">
      <c r="C24" s="34"/>
      <c r="D24" s="34"/>
      <c r="E24" s="34"/>
    </row>
    <row r="25" spans="1:22">
      <c r="A25" s="30"/>
      <c r="B25" s="30"/>
      <c r="D25" s="34"/>
      <c r="E25" s="34"/>
    </row>
    <row r="26" spans="1:22">
      <c r="A26" s="30"/>
      <c r="B26" s="50"/>
      <c r="D26" s="34"/>
      <c r="E26" s="34"/>
    </row>
    <row r="27" spans="1:22">
      <c r="A27" s="30"/>
      <c r="B27" s="30"/>
      <c r="D27" s="34"/>
      <c r="E27" s="34"/>
    </row>
    <row r="28" spans="1:22">
      <c r="A28" s="30"/>
      <c r="B28" s="50"/>
      <c r="D28" s="34"/>
      <c r="E28" s="34"/>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2" tint="-9.9978637043366805E-2"/>
  </sheetPr>
  <dimension ref="A1:I28"/>
  <sheetViews>
    <sheetView zoomScale="90" zoomScaleNormal="90" workbookViewId="0">
      <pane xSplit="1" ySplit="7" topLeftCell="B8" activePane="bottomRight" state="frozen"/>
      <selection activeCell="L18" sqref="L18"/>
      <selection pane="topRight" activeCell="L18" sqref="L18"/>
      <selection pane="bottomLeft" activeCell="L18" sqref="L18"/>
      <selection pane="bottomRight" activeCell="C8" sqref="C8:H21"/>
    </sheetView>
  </sheetViews>
  <sheetFormatPr defaultColWidth="9.21875" defaultRowHeight="13.8"/>
  <cols>
    <col min="1" max="1" width="10.5546875" style="1" bestFit="1" customWidth="1"/>
    <col min="2" max="2" width="101.77734375" style="1" customWidth="1"/>
    <col min="3" max="3" width="13.77734375" style="1" customWidth="1"/>
    <col min="4" max="4" width="14.77734375" style="1" bestFit="1" customWidth="1"/>
    <col min="5" max="5" width="17.77734375" style="1" customWidth="1"/>
    <col min="6" max="6" width="15.77734375" style="1" customWidth="1"/>
    <col min="7" max="7" width="17.44140625" style="1" customWidth="1"/>
    <col min="8" max="8" width="15.21875" style="1" customWidth="1"/>
    <col min="9" max="16384" width="9.21875" style="8"/>
  </cols>
  <sheetData>
    <row r="1" spans="1:9">
      <c r="A1" s="1" t="s">
        <v>111</v>
      </c>
      <c r="B1" s="1" t="str">
        <f>Info!C2</f>
        <v>სს "კრედო ბანკი"</v>
      </c>
    </row>
    <row r="2" spans="1:9">
      <c r="A2" s="1" t="s">
        <v>112</v>
      </c>
      <c r="B2" s="338">
        <f>'1. key ratios'!B2</f>
        <v>45382</v>
      </c>
    </row>
    <row r="4" spans="1:9" ht="14.4" thickBot="1">
      <c r="A4" s="1" t="s">
        <v>265</v>
      </c>
      <c r="B4" s="23" t="s">
        <v>300</v>
      </c>
    </row>
    <row r="5" spans="1:9">
      <c r="A5" s="54"/>
      <c r="B5" s="94"/>
      <c r="C5" s="99" t="s">
        <v>0</v>
      </c>
      <c r="D5" s="99" t="s">
        <v>1</v>
      </c>
      <c r="E5" s="99" t="s">
        <v>2</v>
      </c>
      <c r="F5" s="99" t="s">
        <v>3</v>
      </c>
      <c r="G5" s="196" t="s">
        <v>4</v>
      </c>
      <c r="H5" s="100" t="s">
        <v>6</v>
      </c>
      <c r="I5" s="18"/>
    </row>
    <row r="6" spans="1:9" ht="15" customHeight="1">
      <c r="A6" s="93"/>
      <c r="B6" s="16"/>
      <c r="C6" s="799" t="s">
        <v>292</v>
      </c>
      <c r="D6" s="810" t="s">
        <v>313</v>
      </c>
      <c r="E6" s="811"/>
      <c r="F6" s="799" t="s">
        <v>319</v>
      </c>
      <c r="G6" s="799" t="s">
        <v>320</v>
      </c>
      <c r="H6" s="808" t="s">
        <v>294</v>
      </c>
      <c r="I6" s="18"/>
    </row>
    <row r="7" spans="1:9" ht="69">
      <c r="A7" s="93"/>
      <c r="B7" s="16"/>
      <c r="C7" s="800"/>
      <c r="D7" s="199" t="s">
        <v>295</v>
      </c>
      <c r="E7" s="199" t="s">
        <v>293</v>
      </c>
      <c r="F7" s="800"/>
      <c r="G7" s="800"/>
      <c r="H7" s="809"/>
      <c r="I7" s="18"/>
    </row>
    <row r="8" spans="1:9">
      <c r="A8" s="46">
        <v>1</v>
      </c>
      <c r="B8" s="36" t="s">
        <v>137</v>
      </c>
      <c r="C8" s="178">
        <v>212603920.28999996</v>
      </c>
      <c r="D8" s="178"/>
      <c r="E8" s="178"/>
      <c r="F8" s="178">
        <v>50444570.019999996</v>
      </c>
      <c r="G8" s="195">
        <v>50444570.019999996</v>
      </c>
      <c r="H8" s="202">
        <f>IFERROR(G8/(C8+E8),0)</f>
        <v>0.23727017804371459</v>
      </c>
    </row>
    <row r="9" spans="1:9" ht="15" customHeight="1">
      <c r="A9" s="46">
        <v>2</v>
      </c>
      <c r="B9" s="36" t="s">
        <v>138</v>
      </c>
      <c r="C9" s="178"/>
      <c r="D9" s="178"/>
      <c r="E9" s="178"/>
      <c r="F9" s="178"/>
      <c r="G9" s="195"/>
      <c r="H9" s="202">
        <f t="shared" ref="H9:H21" si="0">IFERROR(G9/(C9+E9),0)</f>
        <v>0</v>
      </c>
    </row>
    <row r="10" spans="1:9">
      <c r="A10" s="46">
        <v>3</v>
      </c>
      <c r="B10" s="36" t="s">
        <v>139</v>
      </c>
      <c r="C10" s="178"/>
      <c r="D10" s="178"/>
      <c r="E10" s="178"/>
      <c r="F10" s="178"/>
      <c r="G10" s="195"/>
      <c r="H10" s="202">
        <f t="shared" si="0"/>
        <v>0</v>
      </c>
    </row>
    <row r="11" spans="1:9">
      <c r="A11" s="46">
        <v>4</v>
      </c>
      <c r="B11" s="36" t="s">
        <v>140</v>
      </c>
      <c r="C11" s="178"/>
      <c r="D11" s="178"/>
      <c r="E11" s="178"/>
      <c r="F11" s="178"/>
      <c r="G11" s="195"/>
      <c r="H11" s="202">
        <f t="shared" si="0"/>
        <v>0</v>
      </c>
    </row>
    <row r="12" spans="1:9">
      <c r="A12" s="46">
        <v>5</v>
      </c>
      <c r="B12" s="36" t="s">
        <v>141</v>
      </c>
      <c r="C12" s="178"/>
      <c r="D12" s="178"/>
      <c r="E12" s="178"/>
      <c r="F12" s="178"/>
      <c r="G12" s="195"/>
      <c r="H12" s="202">
        <f t="shared" si="0"/>
        <v>0</v>
      </c>
    </row>
    <row r="13" spans="1:9">
      <c r="A13" s="46">
        <v>6</v>
      </c>
      <c r="B13" s="36" t="s">
        <v>142</v>
      </c>
      <c r="C13" s="178">
        <v>63595927.159999996</v>
      </c>
      <c r="D13" s="178"/>
      <c r="E13" s="178"/>
      <c r="F13" s="178">
        <v>21507346.853000004</v>
      </c>
      <c r="G13" s="195">
        <v>21507346.853000004</v>
      </c>
      <c r="H13" s="202">
        <f t="shared" si="0"/>
        <v>0.33818748799573289</v>
      </c>
    </row>
    <row r="14" spans="1:9">
      <c r="A14" s="46">
        <v>7</v>
      </c>
      <c r="B14" s="36" t="s">
        <v>73</v>
      </c>
      <c r="C14" s="178">
        <v>33896995.002156951</v>
      </c>
      <c r="D14" s="178">
        <v>5258530.3</v>
      </c>
      <c r="E14" s="178">
        <v>2629265.15</v>
      </c>
      <c r="F14" s="178">
        <v>36526260.152156949</v>
      </c>
      <c r="G14" s="195">
        <v>36526260.152156949</v>
      </c>
      <c r="H14" s="202">
        <f t="shared" si="0"/>
        <v>1</v>
      </c>
    </row>
    <row r="15" spans="1:9">
      <c r="A15" s="46">
        <v>8</v>
      </c>
      <c r="B15" s="36" t="s">
        <v>74</v>
      </c>
      <c r="C15" s="178">
        <v>1902398995.3639195</v>
      </c>
      <c r="D15" s="178">
        <v>60571464.960000008</v>
      </c>
      <c r="E15" s="178">
        <v>29412064.395000003</v>
      </c>
      <c r="F15" s="178">
        <v>1448858294.8191895</v>
      </c>
      <c r="G15" s="195">
        <v>1448858294.8191895</v>
      </c>
      <c r="H15" s="202">
        <f t="shared" si="0"/>
        <v>0.75</v>
      </c>
    </row>
    <row r="16" spans="1:9">
      <c r="A16" s="46">
        <v>9</v>
      </c>
      <c r="B16" s="36" t="s">
        <v>75</v>
      </c>
      <c r="C16" s="178">
        <v>102453143.8789375</v>
      </c>
      <c r="D16" s="178"/>
      <c r="E16" s="178"/>
      <c r="F16" s="178">
        <v>35858600.357628122</v>
      </c>
      <c r="G16" s="195">
        <v>35858600.357628122</v>
      </c>
      <c r="H16" s="202">
        <f t="shared" si="0"/>
        <v>0.35</v>
      </c>
    </row>
    <row r="17" spans="1:8">
      <c r="A17" s="46">
        <v>10</v>
      </c>
      <c r="B17" s="36" t="s">
        <v>69</v>
      </c>
      <c r="C17" s="178">
        <v>3236643</v>
      </c>
      <c r="D17" s="178"/>
      <c r="E17" s="178"/>
      <c r="F17" s="178">
        <v>3234368.5500000003</v>
      </c>
      <c r="G17" s="195">
        <v>3234368.5500000003</v>
      </c>
      <c r="H17" s="202">
        <f t="shared" si="0"/>
        <v>0.99929728116446581</v>
      </c>
    </row>
    <row r="18" spans="1:8">
      <c r="A18" s="46">
        <v>11</v>
      </c>
      <c r="B18" s="36" t="s">
        <v>70</v>
      </c>
      <c r="C18" s="178"/>
      <c r="D18" s="178"/>
      <c r="E18" s="178"/>
      <c r="F18" s="178"/>
      <c r="G18" s="195"/>
      <c r="H18" s="202">
        <f t="shared" si="0"/>
        <v>0</v>
      </c>
    </row>
    <row r="19" spans="1:8">
      <c r="A19" s="46">
        <v>12</v>
      </c>
      <c r="B19" s="36" t="s">
        <v>71</v>
      </c>
      <c r="C19" s="178"/>
      <c r="D19" s="178"/>
      <c r="E19" s="178"/>
      <c r="F19" s="178"/>
      <c r="G19" s="195"/>
      <c r="H19" s="202">
        <f t="shared" si="0"/>
        <v>0</v>
      </c>
    </row>
    <row r="20" spans="1:8">
      <c r="A20" s="46">
        <v>13</v>
      </c>
      <c r="B20" s="36" t="s">
        <v>72</v>
      </c>
      <c r="C20" s="178"/>
      <c r="D20" s="178"/>
      <c r="E20" s="178"/>
      <c r="F20" s="178"/>
      <c r="G20" s="195"/>
      <c r="H20" s="202">
        <f t="shared" si="0"/>
        <v>0</v>
      </c>
    </row>
    <row r="21" spans="1:8">
      <c r="A21" s="46">
        <v>14</v>
      </c>
      <c r="B21" s="36" t="s">
        <v>158</v>
      </c>
      <c r="C21" s="178">
        <v>168482398.63000003</v>
      </c>
      <c r="D21" s="178"/>
      <c r="E21" s="178"/>
      <c r="F21" s="178"/>
      <c r="G21" s="195">
        <v>88979856.940000027</v>
      </c>
      <c r="H21" s="202">
        <f t="shared" si="0"/>
        <v>0.52812553515104244</v>
      </c>
    </row>
    <row r="22" spans="1:8" ht="14.4" thickBot="1">
      <c r="A22" s="95"/>
      <c r="B22" s="101" t="s">
        <v>68</v>
      </c>
      <c r="C22" s="179">
        <f>SUM(C8:C21)</f>
        <v>2486668023.3250141</v>
      </c>
      <c r="D22" s="179">
        <f>SUM(D8:D21)</f>
        <v>65829995.260000005</v>
      </c>
      <c r="E22" s="179">
        <f>SUM(E8:E21)</f>
        <v>32041329.545000002</v>
      </c>
      <c r="F22" s="179">
        <f>SUM(F8:F21)</f>
        <v>1596429440.7519746</v>
      </c>
      <c r="G22" s="179">
        <f>SUM(G8:G21)</f>
        <v>1685409297.6919746</v>
      </c>
      <c r="H22" s="203">
        <f>G22/(C22+E22)</f>
        <v>0.66915592931414958</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2" tint="-9.9978637043366805E-2"/>
  </sheetPr>
  <dimension ref="A1:K28"/>
  <sheetViews>
    <sheetView zoomScale="80" zoomScaleNormal="80" workbookViewId="0">
      <pane xSplit="2" ySplit="6" topLeftCell="C7" activePane="bottomRight" state="frozen"/>
      <selection pane="topRight" activeCell="C1" sqref="C1"/>
      <selection pane="bottomLeft" activeCell="A6" sqref="A6"/>
      <selection pane="bottomRight" activeCell="F23" sqref="F23:K25"/>
    </sheetView>
  </sheetViews>
  <sheetFormatPr defaultColWidth="9.21875" defaultRowHeight="13.8"/>
  <cols>
    <col min="1" max="1" width="10.5546875" style="1" bestFit="1" customWidth="1"/>
    <col min="2" max="2" width="104.21875" style="1" customWidth="1"/>
    <col min="3" max="11" width="12.77734375" style="1" customWidth="1"/>
    <col min="12" max="16384" width="9.21875" style="1"/>
  </cols>
  <sheetData>
    <row r="1" spans="1:11">
      <c r="A1" s="1" t="s">
        <v>111</v>
      </c>
      <c r="B1" s="1" t="str">
        <f>Info!C2</f>
        <v>სს "კრედო ბანკი"</v>
      </c>
    </row>
    <row r="2" spans="1:11">
      <c r="A2" s="1" t="s">
        <v>112</v>
      </c>
      <c r="B2" s="338">
        <f>'1. key ratios'!B2</f>
        <v>45382</v>
      </c>
    </row>
    <row r="4" spans="1:11" ht="14.4" thickBot="1">
      <c r="A4" s="1" t="s">
        <v>356</v>
      </c>
      <c r="B4" s="23" t="s">
        <v>355</v>
      </c>
    </row>
    <row r="5" spans="1:11" ht="30" customHeight="1">
      <c r="A5" s="815"/>
      <c r="B5" s="816"/>
      <c r="C5" s="813" t="s">
        <v>388</v>
      </c>
      <c r="D5" s="813"/>
      <c r="E5" s="813"/>
      <c r="F5" s="813" t="s">
        <v>389</v>
      </c>
      <c r="G5" s="813"/>
      <c r="H5" s="813"/>
      <c r="I5" s="813" t="s">
        <v>390</v>
      </c>
      <c r="J5" s="813"/>
      <c r="K5" s="814"/>
    </row>
    <row r="6" spans="1:11">
      <c r="A6" s="227"/>
      <c r="B6" s="228"/>
      <c r="C6" s="229" t="s">
        <v>28</v>
      </c>
      <c r="D6" s="229" t="s">
        <v>93</v>
      </c>
      <c r="E6" s="229" t="s">
        <v>68</v>
      </c>
      <c r="F6" s="229" t="s">
        <v>28</v>
      </c>
      <c r="G6" s="229" t="s">
        <v>93</v>
      </c>
      <c r="H6" s="229" t="s">
        <v>68</v>
      </c>
      <c r="I6" s="229" t="s">
        <v>28</v>
      </c>
      <c r="J6" s="229" t="s">
        <v>93</v>
      </c>
      <c r="K6" s="231" t="s">
        <v>68</v>
      </c>
    </row>
    <row r="7" spans="1:11">
      <c r="A7" s="232" t="s">
        <v>326</v>
      </c>
      <c r="B7" s="226"/>
      <c r="C7" s="226"/>
      <c r="D7" s="226"/>
      <c r="E7" s="226"/>
      <c r="F7" s="226"/>
      <c r="G7" s="226"/>
      <c r="H7" s="226"/>
      <c r="I7" s="226"/>
      <c r="J7" s="226"/>
      <c r="K7" s="233"/>
    </row>
    <row r="8" spans="1:11">
      <c r="A8" s="225">
        <v>1</v>
      </c>
      <c r="B8" s="210" t="s">
        <v>326</v>
      </c>
      <c r="C8" s="208"/>
      <c r="D8" s="208"/>
      <c r="E8" s="208"/>
      <c r="F8" s="700">
        <v>126341184.74333332</v>
      </c>
      <c r="G8" s="700">
        <v>160436022.96043012</v>
      </c>
      <c r="H8" s="700">
        <f>F8+G8</f>
        <v>286777207.70376343</v>
      </c>
      <c r="I8" s="700">
        <v>126699516.54038562</v>
      </c>
      <c r="J8" s="700">
        <v>78393646.166981831</v>
      </c>
      <c r="K8" s="701">
        <f>I8+J8</f>
        <v>205093162.70736745</v>
      </c>
    </row>
    <row r="9" spans="1:11">
      <c r="A9" s="232" t="s">
        <v>327</v>
      </c>
      <c r="B9" s="226"/>
      <c r="C9" s="226"/>
      <c r="D9" s="226"/>
      <c r="E9" s="226"/>
      <c r="F9" s="226"/>
      <c r="G9" s="226"/>
      <c r="H9" s="226"/>
      <c r="I9" s="226"/>
      <c r="J9" s="226"/>
      <c r="K9" s="702"/>
    </row>
    <row r="10" spans="1:11">
      <c r="A10" s="234">
        <v>2</v>
      </c>
      <c r="B10" s="211" t="s">
        <v>328</v>
      </c>
      <c r="C10" s="355">
        <v>265224909.08326828</v>
      </c>
      <c r="D10" s="696">
        <v>244241205.45038807</v>
      </c>
      <c r="E10" s="696">
        <f>C10+D10</f>
        <v>509466114.53365636</v>
      </c>
      <c r="F10" s="696">
        <v>65116936.382578708</v>
      </c>
      <c r="G10" s="696">
        <v>63441061.976796292</v>
      </c>
      <c r="H10" s="696">
        <f t="shared" ref="H10:H15" si="0">F10+G10</f>
        <v>128557998.359375</v>
      </c>
      <c r="I10" s="696">
        <v>13261245.454163417</v>
      </c>
      <c r="J10" s="696">
        <v>12212060.272519404</v>
      </c>
      <c r="K10" s="701">
        <f t="shared" ref="K10:K15" si="1">I10+J10</f>
        <v>25473305.726682819</v>
      </c>
    </row>
    <row r="11" spans="1:11">
      <c r="A11" s="234">
        <v>3</v>
      </c>
      <c r="B11" s="211" t="s">
        <v>329</v>
      </c>
      <c r="C11" s="355">
        <v>163964845.52535039</v>
      </c>
      <c r="D11" s="696">
        <v>17021576.372629836</v>
      </c>
      <c r="E11" s="696">
        <f t="shared" ref="E11:E15" si="2">C11+D11</f>
        <v>180986421.89798021</v>
      </c>
      <c r="F11" s="696">
        <v>85470166.757650629</v>
      </c>
      <c r="G11" s="696">
        <v>9264707.4631092828</v>
      </c>
      <c r="H11" s="696">
        <f t="shared" si="0"/>
        <v>94734874.220759913</v>
      </c>
      <c r="I11" s="696">
        <v>79759456.637804225</v>
      </c>
      <c r="J11" s="696">
        <v>9250487.223948257</v>
      </c>
      <c r="K11" s="701">
        <f t="shared" si="1"/>
        <v>89009943.86175248</v>
      </c>
    </row>
    <row r="12" spans="1:11">
      <c r="A12" s="234">
        <v>4</v>
      </c>
      <c r="B12" s="211" t="s">
        <v>330</v>
      </c>
      <c r="C12" s="355">
        <v>43436040.044493884</v>
      </c>
      <c r="D12" s="696">
        <v>0</v>
      </c>
      <c r="E12" s="696">
        <f t="shared" si="2"/>
        <v>43436040.044493884</v>
      </c>
      <c r="F12" s="696">
        <v>0</v>
      </c>
      <c r="G12" s="696">
        <v>0</v>
      </c>
      <c r="H12" s="696">
        <f t="shared" si="0"/>
        <v>0</v>
      </c>
      <c r="I12" s="696">
        <v>0</v>
      </c>
      <c r="J12" s="696">
        <v>0</v>
      </c>
      <c r="K12" s="701">
        <f t="shared" si="1"/>
        <v>0</v>
      </c>
    </row>
    <row r="13" spans="1:11">
      <c r="A13" s="234">
        <v>5</v>
      </c>
      <c r="B13" s="211" t="s">
        <v>331</v>
      </c>
      <c r="C13" s="355">
        <v>30853513.991032351</v>
      </c>
      <c r="D13" s="696">
        <v>9732658.585190028</v>
      </c>
      <c r="E13" s="696">
        <f t="shared" si="2"/>
        <v>40586172.576222375</v>
      </c>
      <c r="F13" s="696">
        <v>9256054.1973097045</v>
      </c>
      <c r="G13" s="696">
        <v>2919797.5755570084</v>
      </c>
      <c r="H13" s="696">
        <f t="shared" si="0"/>
        <v>12175851.772866713</v>
      </c>
      <c r="I13" s="696">
        <v>1542675.6995516177</v>
      </c>
      <c r="J13" s="696">
        <v>486632.9292595014</v>
      </c>
      <c r="K13" s="701">
        <f t="shared" si="1"/>
        <v>2029308.6288111191</v>
      </c>
    </row>
    <row r="14" spans="1:11">
      <c r="A14" s="234">
        <v>6</v>
      </c>
      <c r="B14" s="211" t="s">
        <v>346</v>
      </c>
      <c r="C14" s="355"/>
      <c r="D14" s="696"/>
      <c r="E14" s="696">
        <f t="shared" si="2"/>
        <v>0</v>
      </c>
      <c r="F14" s="696">
        <v>0</v>
      </c>
      <c r="G14" s="696">
        <v>0</v>
      </c>
      <c r="H14" s="696">
        <f t="shared" si="0"/>
        <v>0</v>
      </c>
      <c r="I14" s="696">
        <v>0</v>
      </c>
      <c r="J14" s="696">
        <v>0</v>
      </c>
      <c r="K14" s="701">
        <f t="shared" si="1"/>
        <v>0</v>
      </c>
    </row>
    <row r="15" spans="1:11">
      <c r="A15" s="234">
        <v>7</v>
      </c>
      <c r="B15" s="211" t="s">
        <v>333</v>
      </c>
      <c r="C15" s="355">
        <v>6336220.6678494625</v>
      </c>
      <c r="D15" s="696">
        <v>5938155.0590322586</v>
      </c>
      <c r="E15" s="696">
        <f t="shared" si="2"/>
        <v>12274375.72688172</v>
      </c>
      <c r="F15" s="696">
        <v>6336220.6678494625</v>
      </c>
      <c r="G15" s="696">
        <v>5938155.0590322586</v>
      </c>
      <c r="H15" s="696">
        <f t="shared" si="0"/>
        <v>12274375.72688172</v>
      </c>
      <c r="I15" s="696">
        <v>6336220.6678494625</v>
      </c>
      <c r="J15" s="696">
        <v>5938155.0590322586</v>
      </c>
      <c r="K15" s="701">
        <f t="shared" si="1"/>
        <v>12274375.72688172</v>
      </c>
    </row>
    <row r="16" spans="1:11">
      <c r="A16" s="234">
        <v>8</v>
      </c>
      <c r="B16" s="212" t="s">
        <v>334</v>
      </c>
      <c r="C16" s="703">
        <f>SUM(C10:C15)</f>
        <v>509815529.31199437</v>
      </c>
      <c r="D16" s="703">
        <f t="shared" ref="D16:K16" si="3">SUM(D10:D15)</f>
        <v>276933595.46724015</v>
      </c>
      <c r="E16" s="703">
        <f t="shared" si="3"/>
        <v>786749124.77923465</v>
      </c>
      <c r="F16" s="703">
        <f t="shared" si="3"/>
        <v>166179378.0053885</v>
      </c>
      <c r="G16" s="703">
        <f t="shared" si="3"/>
        <v>81563722.074494839</v>
      </c>
      <c r="H16" s="703">
        <f t="shared" si="3"/>
        <v>247743100.07988337</v>
      </c>
      <c r="I16" s="703">
        <f t="shared" si="3"/>
        <v>100899598.45936872</v>
      </c>
      <c r="J16" s="703">
        <f t="shared" si="3"/>
        <v>27887335.48475942</v>
      </c>
      <c r="K16" s="703">
        <f t="shared" si="3"/>
        <v>128786933.94412813</v>
      </c>
    </row>
    <row r="17" spans="1:11">
      <c r="A17" s="232" t="s">
        <v>335</v>
      </c>
      <c r="B17" s="226"/>
      <c r="C17" s="698"/>
      <c r="D17" s="698"/>
      <c r="E17" s="698"/>
      <c r="F17" s="698"/>
      <c r="G17" s="698"/>
      <c r="H17" s="698"/>
      <c r="I17" s="698"/>
      <c r="J17" s="698"/>
      <c r="K17" s="699"/>
    </row>
    <row r="18" spans="1:11">
      <c r="A18" s="234">
        <v>9</v>
      </c>
      <c r="B18" s="211" t="s">
        <v>336</v>
      </c>
      <c r="C18" s="355"/>
      <c r="D18" s="696"/>
      <c r="E18" s="696"/>
      <c r="F18" s="696"/>
      <c r="G18" s="696"/>
      <c r="H18" s="696"/>
      <c r="I18" s="696"/>
      <c r="J18" s="696"/>
      <c r="K18" s="697"/>
    </row>
    <row r="19" spans="1:11">
      <c r="A19" s="234">
        <v>10</v>
      </c>
      <c r="B19" s="211" t="s">
        <v>337</v>
      </c>
      <c r="C19" s="703">
        <v>81060419.192451105</v>
      </c>
      <c r="D19" s="704">
        <v>2441531.2877508285</v>
      </c>
      <c r="E19" s="704">
        <f>C19+D19</f>
        <v>83501950.48020193</v>
      </c>
      <c r="F19" s="704">
        <v>40530209.596225552</v>
      </c>
      <c r="G19" s="704">
        <v>1220765.6438754143</v>
      </c>
      <c r="H19" s="704">
        <f>F19+G19</f>
        <v>41750975.240100965</v>
      </c>
      <c r="I19" s="704">
        <v>94342724.921108752</v>
      </c>
      <c r="J19" s="704">
        <v>92601326.906341091</v>
      </c>
      <c r="K19" s="705">
        <f>I19+J19</f>
        <v>186944051.82744986</v>
      </c>
    </row>
    <row r="20" spans="1:11">
      <c r="A20" s="234">
        <v>11</v>
      </c>
      <c r="B20" s="211" t="s">
        <v>338</v>
      </c>
      <c r="C20" s="355"/>
      <c r="D20" s="696"/>
      <c r="E20" s="696"/>
      <c r="F20" s="696"/>
      <c r="G20" s="696"/>
      <c r="H20" s="696"/>
      <c r="I20" s="696"/>
      <c r="J20" s="696"/>
      <c r="K20" s="697"/>
    </row>
    <row r="21" spans="1:11" ht="14.4" thickBot="1">
      <c r="A21" s="147">
        <v>12</v>
      </c>
      <c r="B21" s="235" t="s">
        <v>339</v>
      </c>
      <c r="C21" s="712">
        <f t="shared" ref="C21:K21" si="4">SUM(C18:C20)</f>
        <v>81060419.192451105</v>
      </c>
      <c r="D21" s="712">
        <f t="shared" si="4"/>
        <v>2441531.2877508285</v>
      </c>
      <c r="E21" s="712">
        <f t="shared" si="4"/>
        <v>83501950.48020193</v>
      </c>
      <c r="F21" s="712">
        <f t="shared" si="4"/>
        <v>40530209.596225552</v>
      </c>
      <c r="G21" s="712">
        <f t="shared" si="4"/>
        <v>1220765.6438754143</v>
      </c>
      <c r="H21" s="712">
        <f t="shared" si="4"/>
        <v>41750975.240100965</v>
      </c>
      <c r="I21" s="712">
        <f t="shared" si="4"/>
        <v>94342724.921108752</v>
      </c>
      <c r="J21" s="712">
        <f t="shared" si="4"/>
        <v>92601326.906341091</v>
      </c>
      <c r="K21" s="712">
        <f t="shared" si="4"/>
        <v>186944051.82744986</v>
      </c>
    </row>
    <row r="22" spans="1:11" ht="38.25" customHeight="1" thickBot="1">
      <c r="A22" s="223"/>
      <c r="B22" s="224"/>
      <c r="C22" s="224"/>
      <c r="D22" s="224"/>
      <c r="E22" s="224"/>
      <c r="F22" s="812" t="s">
        <v>340</v>
      </c>
      <c r="G22" s="813"/>
      <c r="H22" s="813"/>
      <c r="I22" s="812" t="s">
        <v>341</v>
      </c>
      <c r="J22" s="813"/>
      <c r="K22" s="814"/>
    </row>
    <row r="23" spans="1:11" ht="14.4" thickBot="1">
      <c r="A23" s="216">
        <v>13</v>
      </c>
      <c r="B23" s="213" t="s">
        <v>326</v>
      </c>
      <c r="C23" s="222"/>
      <c r="D23" s="222"/>
      <c r="E23" s="222"/>
      <c r="F23" s="706">
        <f>F8</f>
        <v>126341184.74333332</v>
      </c>
      <c r="G23" s="706">
        <f>G8</f>
        <v>160436022.96043012</v>
      </c>
      <c r="H23" s="707">
        <f>F23+G23</f>
        <v>286777207.70376343</v>
      </c>
      <c r="I23" s="706">
        <f>I8</f>
        <v>126699516.54038562</v>
      </c>
      <c r="J23" s="706">
        <f>J8</f>
        <v>78393646.166981831</v>
      </c>
      <c r="K23" s="708">
        <f>I23+J23</f>
        <v>205093162.70736745</v>
      </c>
    </row>
    <row r="24" spans="1:11" ht="14.4" thickBot="1">
      <c r="A24" s="217">
        <v>14</v>
      </c>
      <c r="B24" s="214" t="s">
        <v>342</v>
      </c>
      <c r="C24" s="236"/>
      <c r="D24" s="220"/>
      <c r="E24" s="221"/>
      <c r="F24" s="709">
        <f>MAX(F16-F21,F16*0.25)</f>
        <v>125649168.40916294</v>
      </c>
      <c r="G24" s="709">
        <f>MAX(G16-G21,G16*0.25)</f>
        <v>80342956.430619419</v>
      </c>
      <c r="H24" s="707">
        <f>F24+G24</f>
        <v>205992124.83978236</v>
      </c>
      <c r="I24" s="709">
        <f>MAX(I16-I21,I16*0.25)</f>
        <v>25224899.61484218</v>
      </c>
      <c r="J24" s="709">
        <f>MAX(J16-J21,J16*0.25)</f>
        <v>6971833.871189855</v>
      </c>
      <c r="K24" s="708">
        <f>I24+J24</f>
        <v>32196733.486032035</v>
      </c>
    </row>
    <row r="25" spans="1:11" ht="14.4" thickBot="1">
      <c r="A25" s="218">
        <v>15</v>
      </c>
      <c r="B25" s="215" t="s">
        <v>343</v>
      </c>
      <c r="C25" s="219"/>
      <c r="D25" s="219"/>
      <c r="E25" s="219"/>
      <c r="F25" s="710">
        <f t="shared" ref="F25:K25" si="5">F23/F24</f>
        <v>1.0055075281669745</v>
      </c>
      <c r="G25" s="710">
        <f t="shared" si="5"/>
        <v>1.996889709914714</v>
      </c>
      <c r="H25" s="710">
        <f t="shared" si="5"/>
        <v>1.3921755888814416</v>
      </c>
      <c r="I25" s="710">
        <f t="shared" si="5"/>
        <v>5.0227956691584366</v>
      </c>
      <c r="J25" s="710">
        <f t="shared" si="5"/>
        <v>11.244336513945463</v>
      </c>
      <c r="K25" s="711">
        <f t="shared" si="5"/>
        <v>6.3699990806938027</v>
      </c>
    </row>
    <row r="28" spans="1:11" ht="41.4">
      <c r="B28" s="17" t="s">
        <v>387</v>
      </c>
    </row>
  </sheetData>
  <mergeCells count="6">
    <mergeCell ref="F22:H22"/>
    <mergeCell ref="I22:K22"/>
    <mergeCell ref="A5:B5"/>
    <mergeCell ref="C5:E5"/>
    <mergeCell ref="F5:H5"/>
    <mergeCell ref="I5:K5"/>
  </mergeCells>
  <pageMargins left="0.7" right="0.7" top="0.75" bottom="0.75" header="0.3" footer="0.3"/>
  <pageSetup paperSize="9" orientation="portrait" r:id="rId1"/>
  <ignoredErrors>
    <ignoredError sqref="H23:H24" 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2" tint="-9.9978637043366805E-2"/>
  </sheetPr>
  <dimension ref="A1:N22"/>
  <sheetViews>
    <sheetView workbookViewId="0">
      <pane xSplit="1" ySplit="5" topLeftCell="C6" activePane="bottomRight" state="frozen"/>
      <selection pane="topRight" activeCell="B1" sqref="B1"/>
      <selection pane="bottomLeft" activeCell="A5" sqref="A5"/>
      <selection pane="bottomRight" activeCell="C8" sqref="C8"/>
    </sheetView>
  </sheetViews>
  <sheetFormatPr defaultColWidth="9.21875" defaultRowHeight="13.8"/>
  <cols>
    <col min="1" max="1" width="10.5546875" style="32" bestFit="1" customWidth="1"/>
    <col min="2" max="2" width="95" style="32" customWidth="1"/>
    <col min="3" max="3" width="12.5546875" style="32" bestFit="1" customWidth="1"/>
    <col min="4" max="4" width="10" style="32" bestFit="1" customWidth="1"/>
    <col min="5" max="5" width="18.21875" style="32" bestFit="1" customWidth="1"/>
    <col min="6" max="13" width="10.77734375" style="32" customWidth="1"/>
    <col min="14" max="14" width="31" style="32" bestFit="1" customWidth="1"/>
    <col min="15" max="16384" width="9.21875" style="8"/>
  </cols>
  <sheetData>
    <row r="1" spans="1:14">
      <c r="A1" s="1" t="s">
        <v>111</v>
      </c>
      <c r="B1" s="32" t="str">
        <f>Info!C2</f>
        <v>სს "კრედო ბანკი"</v>
      </c>
    </row>
    <row r="2" spans="1:14" ht="14.25" customHeight="1">
      <c r="A2" s="32" t="s">
        <v>112</v>
      </c>
      <c r="B2" s="338">
        <f>'1. key ratios'!B2</f>
        <v>45382</v>
      </c>
    </row>
    <row r="3" spans="1:14" ht="14.25" customHeight="1"/>
    <row r="4" spans="1:14" ht="14.4" thickBot="1">
      <c r="A4" s="1" t="s">
        <v>266</v>
      </c>
      <c r="B4" s="48" t="s">
        <v>77</v>
      </c>
    </row>
    <row r="5" spans="1:14" s="19" customFormat="1">
      <c r="A5" s="110"/>
      <c r="B5" s="111"/>
      <c r="C5" s="112" t="s">
        <v>0</v>
      </c>
      <c r="D5" s="112" t="s">
        <v>1</v>
      </c>
      <c r="E5" s="112" t="s">
        <v>2</v>
      </c>
      <c r="F5" s="112" t="s">
        <v>3</v>
      </c>
      <c r="G5" s="112" t="s">
        <v>4</v>
      </c>
      <c r="H5" s="112" t="s">
        <v>6</v>
      </c>
      <c r="I5" s="112" t="s">
        <v>149</v>
      </c>
      <c r="J5" s="112" t="s">
        <v>150</v>
      </c>
      <c r="K5" s="112" t="s">
        <v>151</v>
      </c>
      <c r="L5" s="112" t="s">
        <v>152</v>
      </c>
      <c r="M5" s="112" t="s">
        <v>153</v>
      </c>
      <c r="N5" s="113" t="s">
        <v>154</v>
      </c>
    </row>
    <row r="6" spans="1:14" ht="41.4">
      <c r="A6" s="102"/>
      <c r="B6" s="58"/>
      <c r="C6" s="59" t="s">
        <v>87</v>
      </c>
      <c r="D6" s="60" t="s">
        <v>76</v>
      </c>
      <c r="E6" s="61" t="s">
        <v>86</v>
      </c>
      <c r="F6" s="62">
        <v>0</v>
      </c>
      <c r="G6" s="62">
        <v>0.2</v>
      </c>
      <c r="H6" s="62">
        <v>0.35</v>
      </c>
      <c r="I6" s="62">
        <v>0.5</v>
      </c>
      <c r="J6" s="62">
        <v>0.75</v>
      </c>
      <c r="K6" s="62">
        <v>1</v>
      </c>
      <c r="L6" s="62">
        <v>1.5</v>
      </c>
      <c r="M6" s="62">
        <v>2.5</v>
      </c>
      <c r="N6" s="103" t="s">
        <v>77</v>
      </c>
    </row>
    <row r="7" spans="1:14">
      <c r="A7" s="104">
        <v>1</v>
      </c>
      <c r="B7" s="63" t="s">
        <v>78</v>
      </c>
      <c r="C7" s="186">
        <f>SUM(C8:C13)</f>
        <v>253116360.94999999</v>
      </c>
      <c r="D7" s="58"/>
      <c r="E7" s="189">
        <f t="shared" ref="E7:M7" si="0">SUM(E8:E13)</f>
        <v>5062327.2189999996</v>
      </c>
      <c r="F7" s="186">
        <f>SUM(F8:F13)</f>
        <v>0</v>
      </c>
      <c r="G7" s="186">
        <f t="shared" si="0"/>
        <v>0</v>
      </c>
      <c r="H7" s="186">
        <f t="shared" si="0"/>
        <v>0</v>
      </c>
      <c r="I7" s="186">
        <f t="shared" si="0"/>
        <v>0</v>
      </c>
      <c r="J7" s="186">
        <f t="shared" si="0"/>
        <v>0</v>
      </c>
      <c r="K7" s="186">
        <f t="shared" si="0"/>
        <v>5062327.2189999996</v>
      </c>
      <c r="L7" s="186">
        <f t="shared" si="0"/>
        <v>0</v>
      </c>
      <c r="M7" s="186">
        <f t="shared" si="0"/>
        <v>0</v>
      </c>
      <c r="N7" s="105">
        <f>SUM(N8:N13)</f>
        <v>5062327.2189999996</v>
      </c>
    </row>
    <row r="8" spans="1:14">
      <c r="A8" s="104">
        <v>1.1000000000000001</v>
      </c>
      <c r="B8" s="64" t="s">
        <v>79</v>
      </c>
      <c r="C8" s="187">
        <v>253116360.94999999</v>
      </c>
      <c r="D8" s="65">
        <v>0.02</v>
      </c>
      <c r="E8" s="189">
        <f>C8*D8</f>
        <v>5062327.2189999996</v>
      </c>
      <c r="F8" s="187"/>
      <c r="G8" s="187"/>
      <c r="H8" s="187"/>
      <c r="I8" s="187"/>
      <c r="J8" s="187"/>
      <c r="K8" s="187">
        <v>5062327.2189999996</v>
      </c>
      <c r="L8" s="187"/>
      <c r="M8" s="187"/>
      <c r="N8" s="105">
        <f>SUMPRODUCT($F$6:$M$6,F8:M8)</f>
        <v>5062327.2189999996</v>
      </c>
    </row>
    <row r="9" spans="1:14">
      <c r="A9" s="104">
        <v>1.2</v>
      </c>
      <c r="B9" s="64" t="s">
        <v>80</v>
      </c>
      <c r="C9" s="187">
        <v>0</v>
      </c>
      <c r="D9" s="65">
        <v>0.05</v>
      </c>
      <c r="E9" s="189">
        <f>C9*D9</f>
        <v>0</v>
      </c>
      <c r="F9" s="187"/>
      <c r="G9" s="187"/>
      <c r="H9" s="187"/>
      <c r="I9" s="187"/>
      <c r="J9" s="187"/>
      <c r="K9" s="187"/>
      <c r="L9" s="187"/>
      <c r="M9" s="187"/>
      <c r="N9" s="105">
        <f t="shared" ref="N9:N12" si="1">SUMPRODUCT($F$6:$M$6,F9:M9)</f>
        <v>0</v>
      </c>
    </row>
    <row r="10" spans="1:14">
      <c r="A10" s="104">
        <v>1.3</v>
      </c>
      <c r="B10" s="64" t="s">
        <v>81</v>
      </c>
      <c r="C10" s="187">
        <v>0</v>
      </c>
      <c r="D10" s="65">
        <v>0.08</v>
      </c>
      <c r="E10" s="189">
        <f>C10*D10</f>
        <v>0</v>
      </c>
      <c r="F10" s="187"/>
      <c r="G10" s="187"/>
      <c r="H10" s="187"/>
      <c r="I10" s="187"/>
      <c r="J10" s="187"/>
      <c r="K10" s="187"/>
      <c r="L10" s="187"/>
      <c r="M10" s="187"/>
      <c r="N10" s="105">
        <f>SUMPRODUCT($F$6:$M$6,F10:M10)</f>
        <v>0</v>
      </c>
    </row>
    <row r="11" spans="1:14">
      <c r="A11" s="104">
        <v>1.4</v>
      </c>
      <c r="B11" s="64" t="s">
        <v>82</v>
      </c>
      <c r="C11" s="187">
        <v>0</v>
      </c>
      <c r="D11" s="65">
        <v>0.11</v>
      </c>
      <c r="E11" s="189">
        <f>C11*D11</f>
        <v>0</v>
      </c>
      <c r="F11" s="187"/>
      <c r="G11" s="187"/>
      <c r="H11" s="187"/>
      <c r="I11" s="187"/>
      <c r="J11" s="187"/>
      <c r="K11" s="187"/>
      <c r="L11" s="187"/>
      <c r="M11" s="187"/>
      <c r="N11" s="105">
        <f t="shared" si="1"/>
        <v>0</v>
      </c>
    </row>
    <row r="12" spans="1:14">
      <c r="A12" s="104">
        <v>1.5</v>
      </c>
      <c r="B12" s="64" t="s">
        <v>83</v>
      </c>
      <c r="C12" s="187">
        <v>0</v>
      </c>
      <c r="D12" s="65">
        <v>0.14000000000000001</v>
      </c>
      <c r="E12" s="189">
        <f>C12*D12</f>
        <v>0</v>
      </c>
      <c r="F12" s="187"/>
      <c r="G12" s="187"/>
      <c r="H12" s="187"/>
      <c r="I12" s="187"/>
      <c r="J12" s="187"/>
      <c r="K12" s="187"/>
      <c r="L12" s="187"/>
      <c r="M12" s="187"/>
      <c r="N12" s="105">
        <f t="shared" si="1"/>
        <v>0</v>
      </c>
    </row>
    <row r="13" spans="1:14">
      <c r="A13" s="104">
        <v>1.6</v>
      </c>
      <c r="B13" s="66" t="s">
        <v>84</v>
      </c>
      <c r="C13" s="187">
        <v>0</v>
      </c>
      <c r="D13" s="67"/>
      <c r="E13" s="187"/>
      <c r="F13" s="187"/>
      <c r="G13" s="187"/>
      <c r="H13" s="187"/>
      <c r="I13" s="187"/>
      <c r="J13" s="187"/>
      <c r="K13" s="187"/>
      <c r="L13" s="187"/>
      <c r="M13" s="187"/>
      <c r="N13" s="105">
        <f>SUMPRODUCT($F$6:$M$6,F13:M13)</f>
        <v>0</v>
      </c>
    </row>
    <row r="14" spans="1:14">
      <c r="A14" s="104">
        <v>2</v>
      </c>
      <c r="B14" s="68" t="s">
        <v>85</v>
      </c>
      <c r="C14" s="186">
        <f>SUM(C15:C20)</f>
        <v>0</v>
      </c>
      <c r="D14" s="58"/>
      <c r="E14" s="189">
        <f t="shared" ref="E14:M14" si="2">SUM(E15:E20)</f>
        <v>0</v>
      </c>
      <c r="F14" s="187">
        <f t="shared" si="2"/>
        <v>0</v>
      </c>
      <c r="G14" s="187">
        <f t="shared" si="2"/>
        <v>0</v>
      </c>
      <c r="H14" s="187">
        <f t="shared" si="2"/>
        <v>0</v>
      </c>
      <c r="I14" s="187">
        <f t="shared" si="2"/>
        <v>0</v>
      </c>
      <c r="J14" s="187">
        <f t="shared" si="2"/>
        <v>0</v>
      </c>
      <c r="K14" s="187">
        <f t="shared" si="2"/>
        <v>0</v>
      </c>
      <c r="L14" s="187">
        <f t="shared" si="2"/>
        <v>0</v>
      </c>
      <c r="M14" s="187">
        <f t="shared" si="2"/>
        <v>0</v>
      </c>
      <c r="N14" s="105">
        <f>SUM(N15:N20)</f>
        <v>0</v>
      </c>
    </row>
    <row r="15" spans="1:14">
      <c r="A15" s="104">
        <v>2.1</v>
      </c>
      <c r="B15" s="66" t="s">
        <v>79</v>
      </c>
      <c r="C15" s="187"/>
      <c r="D15" s="65">
        <v>5.0000000000000001E-3</v>
      </c>
      <c r="E15" s="189">
        <f>C15*D15</f>
        <v>0</v>
      </c>
      <c r="F15" s="187"/>
      <c r="G15" s="187"/>
      <c r="H15" s="187"/>
      <c r="I15" s="187"/>
      <c r="J15" s="187"/>
      <c r="K15" s="187"/>
      <c r="L15" s="187"/>
      <c r="M15" s="187"/>
      <c r="N15" s="105">
        <f>SUMPRODUCT($F$6:$M$6,F15:M15)</f>
        <v>0</v>
      </c>
    </row>
    <row r="16" spans="1:14">
      <c r="A16" s="104">
        <v>2.2000000000000002</v>
      </c>
      <c r="B16" s="66" t="s">
        <v>80</v>
      </c>
      <c r="C16" s="187"/>
      <c r="D16" s="65">
        <v>0.01</v>
      </c>
      <c r="E16" s="189">
        <f>C16*D16</f>
        <v>0</v>
      </c>
      <c r="F16" s="187"/>
      <c r="G16" s="187"/>
      <c r="H16" s="187"/>
      <c r="I16" s="187"/>
      <c r="J16" s="187"/>
      <c r="K16" s="187"/>
      <c r="L16" s="187"/>
      <c r="M16" s="187"/>
      <c r="N16" s="105">
        <f t="shared" ref="N16:N20" si="3">SUMPRODUCT($F$6:$M$6,F16:M16)</f>
        <v>0</v>
      </c>
    </row>
    <row r="17" spans="1:14">
      <c r="A17" s="104">
        <v>2.2999999999999998</v>
      </c>
      <c r="B17" s="66" t="s">
        <v>81</v>
      </c>
      <c r="C17" s="187"/>
      <c r="D17" s="65">
        <v>0.02</v>
      </c>
      <c r="E17" s="189">
        <f>C17*D17</f>
        <v>0</v>
      </c>
      <c r="F17" s="187"/>
      <c r="G17" s="187"/>
      <c r="H17" s="187"/>
      <c r="I17" s="187"/>
      <c r="J17" s="187"/>
      <c r="K17" s="187"/>
      <c r="L17" s="187"/>
      <c r="M17" s="187"/>
      <c r="N17" s="105">
        <f t="shared" si="3"/>
        <v>0</v>
      </c>
    </row>
    <row r="18" spans="1:14">
      <c r="A18" s="104">
        <v>2.4</v>
      </c>
      <c r="B18" s="66" t="s">
        <v>82</v>
      </c>
      <c r="C18" s="187"/>
      <c r="D18" s="65">
        <v>0.03</v>
      </c>
      <c r="E18" s="189">
        <f>C18*D18</f>
        <v>0</v>
      </c>
      <c r="F18" s="187"/>
      <c r="G18" s="187"/>
      <c r="H18" s="187"/>
      <c r="I18" s="187"/>
      <c r="J18" s="187"/>
      <c r="K18" s="187"/>
      <c r="L18" s="187"/>
      <c r="M18" s="187"/>
      <c r="N18" s="105">
        <f t="shared" si="3"/>
        <v>0</v>
      </c>
    </row>
    <row r="19" spans="1:14">
      <c r="A19" s="104">
        <v>2.5</v>
      </c>
      <c r="B19" s="66" t="s">
        <v>83</v>
      </c>
      <c r="C19" s="187"/>
      <c r="D19" s="65">
        <v>0.04</v>
      </c>
      <c r="E19" s="189">
        <f>C19*D19</f>
        <v>0</v>
      </c>
      <c r="F19" s="187"/>
      <c r="G19" s="187"/>
      <c r="H19" s="187"/>
      <c r="I19" s="187"/>
      <c r="J19" s="187"/>
      <c r="K19" s="187"/>
      <c r="L19" s="187"/>
      <c r="M19" s="187"/>
      <c r="N19" s="105">
        <f t="shared" si="3"/>
        <v>0</v>
      </c>
    </row>
    <row r="20" spans="1:14">
      <c r="A20" s="104">
        <v>2.6</v>
      </c>
      <c r="B20" s="66" t="s">
        <v>84</v>
      </c>
      <c r="C20" s="187"/>
      <c r="D20" s="67"/>
      <c r="E20" s="190"/>
      <c r="F20" s="187"/>
      <c r="G20" s="187"/>
      <c r="H20" s="187"/>
      <c r="I20" s="187"/>
      <c r="J20" s="187"/>
      <c r="K20" s="187"/>
      <c r="L20" s="187"/>
      <c r="M20" s="187"/>
      <c r="N20" s="105">
        <f t="shared" si="3"/>
        <v>0</v>
      </c>
    </row>
    <row r="21" spans="1:14" ht="14.4" thickBot="1">
      <c r="A21" s="106">
        <v>3</v>
      </c>
      <c r="B21" s="107" t="s">
        <v>68</v>
      </c>
      <c r="C21" s="188">
        <f>C14+C7</f>
        <v>253116360.94999999</v>
      </c>
      <c r="D21" s="108"/>
      <c r="E21" s="191">
        <f>E14+E7</f>
        <v>5062327.2189999996</v>
      </c>
      <c r="F21" s="192">
        <f>F7+F14</f>
        <v>0</v>
      </c>
      <c r="G21" s="192">
        <f t="shared" ref="G21:L21" si="4">G7+G14</f>
        <v>0</v>
      </c>
      <c r="H21" s="192">
        <f t="shared" si="4"/>
        <v>0</v>
      </c>
      <c r="I21" s="192">
        <f t="shared" si="4"/>
        <v>0</v>
      </c>
      <c r="J21" s="192">
        <f t="shared" si="4"/>
        <v>0</v>
      </c>
      <c r="K21" s="192">
        <f t="shared" si="4"/>
        <v>5062327.2189999996</v>
      </c>
      <c r="L21" s="192">
        <f t="shared" si="4"/>
        <v>0</v>
      </c>
      <c r="M21" s="192">
        <f>M7+M14</f>
        <v>0</v>
      </c>
      <c r="N21" s="109">
        <f>N14+N7</f>
        <v>5062327.2189999996</v>
      </c>
    </row>
    <row r="22" spans="1:14">
      <c r="E22" s="193"/>
      <c r="F22" s="193"/>
      <c r="G22" s="193"/>
      <c r="H22" s="193"/>
      <c r="I22" s="193"/>
      <c r="J22" s="193"/>
      <c r="K22" s="193"/>
      <c r="L22" s="193"/>
      <c r="M22" s="193"/>
    </row>
  </sheetData>
  <conditionalFormatting sqref="E8:E12">
    <cfRule type="expression" dxfId="28" priority="2">
      <formula>(C8*D8)&lt;&gt;SUM(#REF!)</formula>
    </cfRule>
  </conditionalFormatting>
  <conditionalFormatting sqref="E15:E19">
    <cfRule type="expression" dxfId="27" priority="1">
      <formula>(C15*D15)&lt;&gt;SUM(#REF!)</formula>
    </cfRule>
  </conditionalFormatting>
  <conditionalFormatting sqref="E20">
    <cfRule type="expression" dxfId="26" priority="3">
      <formula>$E$88&lt;&gt;SUM(#REF!)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2" tint="-9.9978637043366805E-2"/>
  </sheetPr>
  <dimension ref="A1:C43"/>
  <sheetViews>
    <sheetView workbookViewId="0">
      <selection activeCell="C6" sqref="C6:C38"/>
    </sheetView>
  </sheetViews>
  <sheetFormatPr defaultRowHeight="14.4"/>
  <cols>
    <col min="1" max="1" width="11.44140625" customWidth="1"/>
    <col min="2" max="2" width="76.77734375" style="2" customWidth="1"/>
    <col min="3" max="3" width="22.77734375" customWidth="1"/>
  </cols>
  <sheetData>
    <row r="1" spans="1:3">
      <c r="A1" s="1" t="s">
        <v>111</v>
      </c>
      <c r="B1" t="str">
        <f>Info!C2</f>
        <v>სს "კრედო ბანკი"</v>
      </c>
    </row>
    <row r="2" spans="1:3">
      <c r="A2" s="1" t="s">
        <v>112</v>
      </c>
      <c r="B2" s="338">
        <f>'1. key ratios'!B2</f>
        <v>45382</v>
      </c>
    </row>
    <row r="3" spans="1:3">
      <c r="A3" s="1"/>
      <c r="B3"/>
    </row>
    <row r="4" spans="1:3">
      <c r="A4" s="1" t="s">
        <v>432</v>
      </c>
      <c r="B4" t="s">
        <v>391</v>
      </c>
    </row>
    <row r="5" spans="1:3">
      <c r="A5" s="275"/>
      <c r="B5" s="275" t="s">
        <v>392</v>
      </c>
      <c r="C5" s="287"/>
    </row>
    <row r="6" spans="1:3">
      <c r="A6" s="276">
        <v>1</v>
      </c>
      <c r="B6" s="288" t="s">
        <v>444</v>
      </c>
      <c r="C6" s="289">
        <f>'2. SOFP'!E69</f>
        <v>2509825960.7229109</v>
      </c>
    </row>
    <row r="7" spans="1:3">
      <c r="A7" s="276">
        <v>2</v>
      </c>
      <c r="B7" s="288" t="s">
        <v>393</v>
      </c>
      <c r="C7" s="289">
        <f>'9. Capital'!C15</f>
        <v>23157935.830000002</v>
      </c>
    </row>
    <row r="8" spans="1:3">
      <c r="A8" s="277">
        <v>3</v>
      </c>
      <c r="B8" s="290" t="s">
        <v>394</v>
      </c>
      <c r="C8" s="291">
        <f>C6+C7</f>
        <v>2532983896.5529108</v>
      </c>
    </row>
    <row r="9" spans="1:3">
      <c r="A9" s="278"/>
      <c r="B9" s="278" t="s">
        <v>395</v>
      </c>
      <c r="C9" s="292"/>
    </row>
    <row r="10" spans="1:3">
      <c r="A10" s="279">
        <v>4</v>
      </c>
      <c r="B10" s="293" t="s">
        <v>396</v>
      </c>
      <c r="C10" s="289"/>
    </row>
    <row r="11" spans="1:3">
      <c r="A11" s="279">
        <v>5</v>
      </c>
      <c r="B11" s="294" t="s">
        <v>397</v>
      </c>
      <c r="C11" s="289"/>
    </row>
    <row r="12" spans="1:3">
      <c r="A12" s="279" t="s">
        <v>398</v>
      </c>
      <c r="B12" s="288" t="s">
        <v>399</v>
      </c>
      <c r="C12" s="291">
        <f>'15. CCR'!E21</f>
        <v>5062327.2189999996</v>
      </c>
    </row>
    <row r="13" spans="1:3">
      <c r="A13" s="280">
        <v>6</v>
      </c>
      <c r="B13" s="295" t="s">
        <v>400</v>
      </c>
      <c r="C13" s="289"/>
    </row>
    <row r="14" spans="1:3">
      <c r="A14" s="280">
        <v>7</v>
      </c>
      <c r="B14" s="296" t="s">
        <v>401</v>
      </c>
      <c r="C14" s="289"/>
    </row>
    <row r="15" spans="1:3">
      <c r="A15" s="281">
        <v>8</v>
      </c>
      <c r="B15" s="288" t="s">
        <v>402</v>
      </c>
      <c r="C15" s="289"/>
    </row>
    <row r="16" spans="1:3" ht="22.8">
      <c r="A16" s="280">
        <v>9</v>
      </c>
      <c r="B16" s="296" t="s">
        <v>403</v>
      </c>
      <c r="C16" s="289"/>
    </row>
    <row r="17" spans="1:3">
      <c r="A17" s="280">
        <v>10</v>
      </c>
      <c r="B17" s="296" t="s">
        <v>404</v>
      </c>
      <c r="C17" s="289"/>
    </row>
    <row r="18" spans="1:3">
      <c r="A18" s="282">
        <v>11</v>
      </c>
      <c r="B18" s="297" t="s">
        <v>405</v>
      </c>
      <c r="C18" s="291">
        <f>SUM(C10:C17)</f>
        <v>5062327.2189999996</v>
      </c>
    </row>
    <row r="19" spans="1:3">
      <c r="A19" s="278"/>
      <c r="B19" s="278" t="s">
        <v>406</v>
      </c>
      <c r="C19" s="298"/>
    </row>
    <row r="20" spans="1:3">
      <c r="A20" s="280">
        <v>12</v>
      </c>
      <c r="B20" s="293" t="s">
        <v>407</v>
      </c>
      <c r="C20" s="289"/>
    </row>
    <row r="21" spans="1:3">
      <c r="A21" s="280">
        <v>13</v>
      </c>
      <c r="B21" s="293" t="s">
        <v>408</v>
      </c>
      <c r="C21" s="289"/>
    </row>
    <row r="22" spans="1:3">
      <c r="A22" s="280">
        <v>14</v>
      </c>
      <c r="B22" s="293" t="s">
        <v>409</v>
      </c>
      <c r="C22" s="289"/>
    </row>
    <row r="23" spans="1:3" ht="22.8">
      <c r="A23" s="280" t="s">
        <v>410</v>
      </c>
      <c r="B23" s="293" t="s">
        <v>411</v>
      </c>
      <c r="C23" s="289"/>
    </row>
    <row r="24" spans="1:3">
      <c r="A24" s="280">
        <v>15</v>
      </c>
      <c r="B24" s="293" t="s">
        <v>412</v>
      </c>
      <c r="C24" s="289"/>
    </row>
    <row r="25" spans="1:3">
      <c r="A25" s="280" t="s">
        <v>413</v>
      </c>
      <c r="B25" s="288" t="s">
        <v>414</v>
      </c>
      <c r="C25" s="289"/>
    </row>
    <row r="26" spans="1:3">
      <c r="A26" s="282">
        <v>16</v>
      </c>
      <c r="B26" s="297" t="s">
        <v>415</v>
      </c>
      <c r="C26" s="291">
        <f>SUM(C20:C25)</f>
        <v>0</v>
      </c>
    </row>
    <row r="27" spans="1:3">
      <c r="A27" s="278"/>
      <c r="B27" s="278" t="s">
        <v>416</v>
      </c>
      <c r="C27" s="292"/>
    </row>
    <row r="28" spans="1:3">
      <c r="A28" s="279">
        <v>17</v>
      </c>
      <c r="B28" s="288" t="s">
        <v>417</v>
      </c>
      <c r="C28" s="289">
        <v>65829995.260000005</v>
      </c>
    </row>
    <row r="29" spans="1:3">
      <c r="A29" s="279">
        <v>18</v>
      </c>
      <c r="B29" s="288" t="s">
        <v>418</v>
      </c>
      <c r="C29" s="289">
        <v>-33788665.715000004</v>
      </c>
    </row>
    <row r="30" spans="1:3">
      <c r="A30" s="282">
        <v>19</v>
      </c>
      <c r="B30" s="297" t="s">
        <v>419</v>
      </c>
      <c r="C30" s="291">
        <f>C28+C29</f>
        <v>32041329.545000002</v>
      </c>
    </row>
    <row r="31" spans="1:3">
      <c r="A31" s="283"/>
      <c r="B31" s="278" t="s">
        <v>420</v>
      </c>
      <c r="C31" s="292"/>
    </row>
    <row r="32" spans="1:3">
      <c r="A32" s="279" t="s">
        <v>421</v>
      </c>
      <c r="B32" s="293" t="s">
        <v>422</v>
      </c>
      <c r="C32" s="299"/>
    </row>
    <row r="33" spans="1:3">
      <c r="A33" s="279" t="s">
        <v>423</v>
      </c>
      <c r="B33" s="294" t="s">
        <v>424</v>
      </c>
      <c r="C33" s="299"/>
    </row>
    <row r="34" spans="1:3">
      <c r="A34" s="278"/>
      <c r="B34" s="278" t="s">
        <v>425</v>
      </c>
      <c r="C34" s="292"/>
    </row>
    <row r="35" spans="1:3">
      <c r="A35" s="282">
        <v>20</v>
      </c>
      <c r="B35" s="297" t="s">
        <v>89</v>
      </c>
      <c r="C35" s="291">
        <f>'1. key ratios'!C9</f>
        <v>294760030.40000677</v>
      </c>
    </row>
    <row r="36" spans="1:3">
      <c r="A36" s="282">
        <v>21</v>
      </c>
      <c r="B36" s="297" t="s">
        <v>426</v>
      </c>
      <c r="C36" s="291">
        <f>C8+C18+C26+C30</f>
        <v>2570087553.3169107</v>
      </c>
    </row>
    <row r="37" spans="1:3">
      <c r="A37" s="284"/>
      <c r="B37" s="284" t="s">
        <v>391</v>
      </c>
      <c r="C37" s="292"/>
    </row>
    <row r="38" spans="1:3">
      <c r="A38" s="282">
        <v>22</v>
      </c>
      <c r="B38" s="297" t="s">
        <v>391</v>
      </c>
      <c r="C38" s="695">
        <f>IFERROR(C35/C36,0)</f>
        <v>0.11468871168205712</v>
      </c>
    </row>
    <row r="39" spans="1:3">
      <c r="A39" s="284"/>
      <c r="B39" s="284" t="s">
        <v>427</v>
      </c>
      <c r="C39" s="292"/>
    </row>
    <row r="40" spans="1:3">
      <c r="A40" s="285" t="s">
        <v>428</v>
      </c>
      <c r="B40" s="293" t="s">
        <v>429</v>
      </c>
      <c r="C40" s="299"/>
    </row>
    <row r="41" spans="1:3">
      <c r="A41" s="286" t="s">
        <v>430</v>
      </c>
      <c r="B41" s="294" t="s">
        <v>431</v>
      </c>
      <c r="C41" s="299"/>
    </row>
    <row r="43" spans="1:3">
      <c r="B43" s="308" t="s">
        <v>445</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92D050"/>
  </sheetPr>
  <dimension ref="A1:G42"/>
  <sheetViews>
    <sheetView zoomScale="90" zoomScaleNormal="90" workbookViewId="0">
      <pane xSplit="2" ySplit="6" topLeftCell="C21" activePane="bottomRight" state="frozen"/>
      <selection pane="topRight" activeCell="C1" sqref="C1"/>
      <selection pane="bottomLeft" activeCell="A7" sqref="A7"/>
      <selection pane="bottomRight" activeCell="C23" sqref="C23:G37"/>
    </sheetView>
  </sheetViews>
  <sheetFormatPr defaultRowHeight="14.4"/>
  <cols>
    <col min="1" max="1" width="9.88671875" style="1" bestFit="1" customWidth="1"/>
    <col min="2" max="2" width="82.6640625" style="17" customWidth="1"/>
    <col min="3" max="7" width="17.5546875" style="1" customWidth="1"/>
  </cols>
  <sheetData>
    <row r="1" spans="1:7">
      <c r="A1" s="1" t="s">
        <v>111</v>
      </c>
      <c r="B1" s="1" t="str">
        <f>Info!C2</f>
        <v>სს "კრედო ბანკი"</v>
      </c>
    </row>
    <row r="2" spans="1:7">
      <c r="A2" s="1" t="s">
        <v>112</v>
      </c>
      <c r="B2" s="338">
        <f>'1. key ratios'!B2</f>
        <v>45382</v>
      </c>
    </row>
    <row r="3" spans="1:7">
      <c r="B3" s="338"/>
    </row>
    <row r="4" spans="1:7" ht="15" thickBot="1">
      <c r="A4" s="1" t="s">
        <v>492</v>
      </c>
      <c r="B4" s="201" t="s">
        <v>457</v>
      </c>
    </row>
    <row r="5" spans="1:7">
      <c r="A5" s="340"/>
      <c r="B5" s="341"/>
      <c r="C5" s="817" t="s">
        <v>458</v>
      </c>
      <c r="D5" s="817"/>
      <c r="E5" s="817"/>
      <c r="F5" s="817"/>
      <c r="G5" s="818" t="s">
        <v>459</v>
      </c>
    </row>
    <row r="6" spans="1:7">
      <c r="A6" s="342"/>
      <c r="B6" s="343"/>
      <c r="C6" s="344" t="s">
        <v>460</v>
      </c>
      <c r="D6" s="344" t="s">
        <v>461</v>
      </c>
      <c r="E6" s="344" t="s">
        <v>462</v>
      </c>
      <c r="F6" s="344" t="s">
        <v>463</v>
      </c>
      <c r="G6" s="819"/>
    </row>
    <row r="7" spans="1:7">
      <c r="A7" s="345"/>
      <c r="B7" s="346" t="s">
        <v>464</v>
      </c>
      <c r="C7" s="347"/>
      <c r="D7" s="347"/>
      <c r="E7" s="347"/>
      <c r="F7" s="347"/>
      <c r="G7" s="348"/>
    </row>
    <row r="8" spans="1:7">
      <c r="A8" s="349">
        <v>1</v>
      </c>
      <c r="B8" s="350" t="s">
        <v>465</v>
      </c>
      <c r="C8" s="740">
        <f>SUM(C9:C10)</f>
        <v>294760030.40000677</v>
      </c>
      <c r="D8" s="351">
        <f>SUM(D9:D10)</f>
        <v>0</v>
      </c>
      <c r="E8" s="351">
        <f>SUM(E9:E10)</f>
        <v>0</v>
      </c>
      <c r="F8" s="740">
        <f>SUM(F9:F10)</f>
        <v>782108826.15046239</v>
      </c>
      <c r="G8" s="358">
        <f>SUM(G9:G10)</f>
        <v>1076868856.5504692</v>
      </c>
    </row>
    <row r="9" spans="1:7">
      <c r="A9" s="349">
        <v>2</v>
      </c>
      <c r="B9" s="353" t="s">
        <v>88</v>
      </c>
      <c r="C9" s="351">
        <v>294760030.40000677</v>
      </c>
      <c r="D9" s="351"/>
      <c r="E9" s="351"/>
      <c r="F9" s="351">
        <v>91627565</v>
      </c>
      <c r="G9" s="352">
        <v>386387595.40000677</v>
      </c>
    </row>
    <row r="10" spans="1:7">
      <c r="A10" s="349">
        <v>3</v>
      </c>
      <c r="B10" s="353" t="s">
        <v>466</v>
      </c>
      <c r="C10" s="354"/>
      <c r="D10" s="354"/>
      <c r="E10" s="354"/>
      <c r="F10" s="351">
        <v>690481261.15046239</v>
      </c>
      <c r="G10" s="352">
        <v>690481261.15046239</v>
      </c>
    </row>
    <row r="11" spans="1:7" ht="27.6">
      <c r="A11" s="349">
        <v>4</v>
      </c>
      <c r="B11" s="350" t="s">
        <v>467</v>
      </c>
      <c r="C11" s="740">
        <f t="shared" ref="C11:F11" si="0">SUM(C12:C13)</f>
        <v>232934096</v>
      </c>
      <c r="D11" s="740">
        <f t="shared" si="0"/>
        <v>259858817</v>
      </c>
      <c r="E11" s="740">
        <f t="shared" si="0"/>
        <v>135841204</v>
      </c>
      <c r="F11" s="740">
        <f t="shared" si="0"/>
        <v>14204223</v>
      </c>
      <c r="G11" s="358">
        <f>SUM(G12:G13)</f>
        <v>491103779.55835378</v>
      </c>
    </row>
    <row r="12" spans="1:7">
      <c r="A12" s="349">
        <v>5</v>
      </c>
      <c r="B12" s="353" t="s">
        <v>468</v>
      </c>
      <c r="C12" s="351">
        <f>77272090+72821</f>
        <v>77344911</v>
      </c>
      <c r="D12" s="355">
        <f>138741222+34798629</f>
        <v>173539851</v>
      </c>
      <c r="E12" s="351">
        <f>65792252+48409744</f>
        <v>114201996</v>
      </c>
      <c r="F12" s="351">
        <f>11990153</f>
        <v>11990153</v>
      </c>
      <c r="G12" s="352">
        <v>358223064.89410263</v>
      </c>
    </row>
    <row r="13" spans="1:7">
      <c r="A13" s="349">
        <v>6</v>
      </c>
      <c r="B13" s="353" t="s">
        <v>469</v>
      </c>
      <c r="C13" s="351">
        <v>155589185</v>
      </c>
      <c r="D13" s="355">
        <f>83108881+3210085</f>
        <v>86318966</v>
      </c>
      <c r="E13" s="351">
        <f>18195596+3443612</f>
        <v>21639208</v>
      </c>
      <c r="F13" s="351">
        <v>2214070</v>
      </c>
      <c r="G13" s="352">
        <v>132880714.66425115</v>
      </c>
    </row>
    <row r="14" spans="1:7">
      <c r="A14" s="349">
        <v>7</v>
      </c>
      <c r="B14" s="350" t="s">
        <v>470</v>
      </c>
      <c r="C14" s="740">
        <f t="shared" ref="C14:F14" si="1">SUM(C15:C16)</f>
        <v>78425872</v>
      </c>
      <c r="D14" s="740">
        <f t="shared" si="1"/>
        <v>151039347</v>
      </c>
      <c r="E14" s="740">
        <f t="shared" si="1"/>
        <v>157296037</v>
      </c>
      <c r="F14" s="740">
        <f t="shared" si="1"/>
        <v>23588011</v>
      </c>
      <c r="G14" s="352">
        <f>SUM(G15:G16)</f>
        <v>205174633.17491353</v>
      </c>
    </row>
    <row r="15" spans="1:7" ht="55.2">
      <c r="A15" s="349">
        <v>8</v>
      </c>
      <c r="B15" s="353" t="s">
        <v>471</v>
      </c>
      <c r="C15" s="351">
        <f>78425872</f>
        <v>78425872</v>
      </c>
      <c r="D15" s="741">
        <f>46499134+34100682+45416360</f>
        <v>126016176</v>
      </c>
      <c r="E15" s="741">
        <f>12286465+42900521+20789293</f>
        <v>75976279</v>
      </c>
      <c r="F15" s="741">
        <f>23588011</f>
        <v>23588011</v>
      </c>
      <c r="G15" s="742">
        <v>152003168.91048041</v>
      </c>
    </row>
    <row r="16" spans="1:7" ht="27.6">
      <c r="A16" s="349">
        <v>9</v>
      </c>
      <c r="B16" s="353" t="s">
        <v>472</v>
      </c>
      <c r="C16" s="351"/>
      <c r="D16" s="741">
        <f>25023171</f>
        <v>25023171</v>
      </c>
      <c r="E16" s="351">
        <v>81319758</v>
      </c>
      <c r="F16" s="351"/>
      <c r="G16" s="352">
        <v>53171464.264433108</v>
      </c>
    </row>
    <row r="17" spans="1:7">
      <c r="A17" s="349">
        <v>10</v>
      </c>
      <c r="B17" s="350" t="s">
        <v>473</v>
      </c>
      <c r="C17" s="351"/>
      <c r="D17" s="355"/>
      <c r="E17" s="351"/>
      <c r="F17" s="351"/>
      <c r="G17" s="352"/>
    </row>
    <row r="18" spans="1:7">
      <c r="A18" s="349">
        <v>11</v>
      </c>
      <c r="B18" s="350" t="s">
        <v>92</v>
      </c>
      <c r="C18" s="740">
        <f>SUM(C19:C20)</f>
        <v>51546608.028547466</v>
      </c>
      <c r="D18" s="703">
        <f t="shared" ref="D18:G18" si="2">SUM(D19:D20)</f>
        <v>226351777</v>
      </c>
      <c r="E18" s="740">
        <f t="shared" si="2"/>
        <v>29848316.426009621</v>
      </c>
      <c r="F18" s="740">
        <f t="shared" si="2"/>
        <v>48864858.553179622</v>
      </c>
      <c r="G18" s="352">
        <f t="shared" si="2"/>
        <v>0</v>
      </c>
    </row>
    <row r="19" spans="1:7">
      <c r="A19" s="349">
        <v>12</v>
      </c>
      <c r="B19" s="353" t="s">
        <v>474</v>
      </c>
      <c r="C19" s="354"/>
      <c r="D19" s="355"/>
      <c r="E19" s="351"/>
      <c r="F19" s="351"/>
      <c r="G19" s="352"/>
    </row>
    <row r="20" spans="1:7" ht="27.6">
      <c r="A20" s="349">
        <v>13</v>
      </c>
      <c r="B20" s="353" t="s">
        <v>475</v>
      </c>
      <c r="C20" s="351">
        <v>51546608.028547466</v>
      </c>
      <c r="D20" s="351">
        <v>226351777</v>
      </c>
      <c r="E20" s="351">
        <v>29848316.426009621</v>
      </c>
      <c r="F20" s="351">
        <v>48864858.553179622</v>
      </c>
      <c r="G20" s="352"/>
    </row>
    <row r="21" spans="1:7">
      <c r="A21" s="356">
        <v>14</v>
      </c>
      <c r="B21" s="357" t="s">
        <v>476</v>
      </c>
      <c r="C21" s="354"/>
      <c r="D21" s="354"/>
      <c r="E21" s="354"/>
      <c r="F21" s="354"/>
      <c r="G21" s="358">
        <f>SUM(G8,G11,G14,G17,G18)</f>
        <v>1773147269.2837362</v>
      </c>
    </row>
    <row r="22" spans="1:7">
      <c r="A22" s="359"/>
      <c r="B22" s="375" t="s">
        <v>477</v>
      </c>
      <c r="C22" s="360"/>
      <c r="D22" s="361"/>
      <c r="E22" s="360"/>
      <c r="F22" s="360"/>
      <c r="G22" s="362"/>
    </row>
    <row r="23" spans="1:7">
      <c r="A23" s="349">
        <v>15</v>
      </c>
      <c r="B23" s="350" t="s">
        <v>326</v>
      </c>
      <c r="C23" s="743">
        <f>79502541.69+49116299+30817833</f>
        <v>159436673.69</v>
      </c>
      <c r="D23" s="744">
        <f>326802.231717115+141120412+3065971*0.95</f>
        <v>144359886.6817171</v>
      </c>
      <c r="E23" s="743">
        <v>364172.16135393438</v>
      </c>
      <c r="F23" s="743">
        <f>5451425.60692895+19301237*0.95</f>
        <v>23787600.756928951</v>
      </c>
      <c r="G23" s="358">
        <v>2910454.1361500006</v>
      </c>
    </row>
    <row r="24" spans="1:7">
      <c r="A24" s="349">
        <v>16</v>
      </c>
      <c r="B24" s="350" t="s">
        <v>478</v>
      </c>
      <c r="C24" s="740">
        <f>SUM(C25:C27,C29,C31)</f>
        <v>32778094</v>
      </c>
      <c r="D24" s="740">
        <f t="shared" ref="D24:G24" si="3">SUM(D25:D27,D29,D31)</f>
        <v>615432397.27262092</v>
      </c>
      <c r="E24" s="740">
        <f t="shared" si="3"/>
        <v>217401573.05307144</v>
      </c>
      <c r="F24" s="740">
        <f t="shared" si="3"/>
        <v>1130029926.5067875</v>
      </c>
      <c r="G24" s="745">
        <f t="shared" si="3"/>
        <v>1365057815.7312198</v>
      </c>
    </row>
    <row r="25" spans="1:7" ht="27.6">
      <c r="A25" s="349">
        <v>17</v>
      </c>
      <c r="B25" s="353" t="s">
        <v>479</v>
      </c>
      <c r="C25" s="351"/>
      <c r="D25" s="355"/>
      <c r="E25" s="351"/>
      <c r="F25" s="351"/>
      <c r="G25" s="352"/>
    </row>
    <row r="26" spans="1:7" ht="27.6">
      <c r="A26" s="349">
        <v>18</v>
      </c>
      <c r="B26" s="353" t="s">
        <v>480</v>
      </c>
      <c r="C26" s="351">
        <v>32778094</v>
      </c>
      <c r="D26" s="355"/>
      <c r="E26" s="351"/>
      <c r="F26" s="351"/>
      <c r="G26" s="352">
        <v>4916714.0820000004</v>
      </c>
    </row>
    <row r="27" spans="1:7">
      <c r="A27" s="349">
        <v>19</v>
      </c>
      <c r="B27" s="353" t="s">
        <v>481</v>
      </c>
      <c r="C27" s="351"/>
      <c r="D27" s="355">
        <v>602820080.34142888</v>
      </c>
      <c r="E27" s="351">
        <v>215347848.2177316</v>
      </c>
      <c r="F27" s="351">
        <v>1045058259.4348073</v>
      </c>
      <c r="G27" s="352">
        <v>1297383484.7991664</v>
      </c>
    </row>
    <row r="28" spans="1:7">
      <c r="A28" s="349">
        <v>20</v>
      </c>
      <c r="B28" s="363" t="s">
        <v>482</v>
      </c>
      <c r="C28" s="351"/>
      <c r="D28" s="355"/>
      <c r="E28" s="351"/>
      <c r="F28" s="351"/>
      <c r="G28" s="352"/>
    </row>
    <row r="29" spans="1:7">
      <c r="A29" s="349">
        <v>21</v>
      </c>
      <c r="B29" s="353" t="s">
        <v>483</v>
      </c>
      <c r="C29" s="351"/>
      <c r="D29" s="355">
        <v>12612316.931192076</v>
      </c>
      <c r="E29" s="351">
        <v>2053724.8353398433</v>
      </c>
      <c r="F29" s="351">
        <v>84006605.221980408</v>
      </c>
      <c r="G29" s="352">
        <v>61937314.277553223</v>
      </c>
    </row>
    <row r="30" spans="1:7">
      <c r="A30" s="349">
        <v>22</v>
      </c>
      <c r="B30" s="363" t="s">
        <v>482</v>
      </c>
      <c r="C30" s="351"/>
      <c r="D30" s="355">
        <v>12612316.931192076</v>
      </c>
      <c r="E30" s="351">
        <v>2053724.8353398433</v>
      </c>
      <c r="F30" s="351">
        <v>84006605.221980408</v>
      </c>
      <c r="G30" s="352">
        <v>61937314.277553223</v>
      </c>
    </row>
    <row r="31" spans="1:7" ht="27.6">
      <c r="A31" s="349">
        <v>23</v>
      </c>
      <c r="B31" s="353" t="s">
        <v>484</v>
      </c>
      <c r="C31" s="351"/>
      <c r="D31" s="355"/>
      <c r="E31" s="351"/>
      <c r="F31" s="351">
        <v>965061.85000000009</v>
      </c>
      <c r="G31" s="352">
        <v>820302.57250000001</v>
      </c>
    </row>
    <row r="32" spans="1:7">
      <c r="A32" s="349">
        <v>24</v>
      </c>
      <c r="B32" s="350" t="s">
        <v>485</v>
      </c>
      <c r="C32" s="351"/>
      <c r="D32" s="355"/>
      <c r="E32" s="351"/>
      <c r="F32" s="351"/>
      <c r="G32" s="352"/>
    </row>
    <row r="33" spans="1:7">
      <c r="A33" s="349">
        <v>25</v>
      </c>
      <c r="B33" s="350" t="s">
        <v>102</v>
      </c>
      <c r="C33" s="351">
        <f>SUM(C34:C35)</f>
        <v>88442579</v>
      </c>
      <c r="D33" s="740">
        <f>SUM(D34:D35)</f>
        <v>15326232.7961473</v>
      </c>
      <c r="E33" s="740">
        <f>SUM(E34:E35)</f>
        <v>12056186.788111325</v>
      </c>
      <c r="F33" s="740">
        <f>SUM(F34:F35)</f>
        <v>47252700.082568832</v>
      </c>
      <c r="G33" s="352">
        <f>SUM(G34:G35)</f>
        <v>149200748.8905496</v>
      </c>
    </row>
    <row r="34" spans="1:7">
      <c r="A34" s="349">
        <v>26</v>
      </c>
      <c r="B34" s="353" t="s">
        <v>486</v>
      </c>
      <c r="C34" s="354"/>
      <c r="D34" s="355">
        <v>690577.37</v>
      </c>
      <c r="E34" s="351"/>
      <c r="F34" s="351"/>
      <c r="G34" s="352">
        <v>690577.37</v>
      </c>
    </row>
    <row r="35" spans="1:7">
      <c r="A35" s="349">
        <v>27</v>
      </c>
      <c r="B35" s="353" t="s">
        <v>487</v>
      </c>
      <c r="C35" s="351">
        <v>88442579</v>
      </c>
      <c r="D35" s="355">
        <v>14635655.426147301</v>
      </c>
      <c r="E35" s="351">
        <v>12056186.788111325</v>
      </c>
      <c r="F35" s="351">
        <v>47252700.082568832</v>
      </c>
      <c r="G35" s="352">
        <v>148510171.5205496</v>
      </c>
    </row>
    <row r="36" spans="1:7">
      <c r="A36" s="349">
        <v>28</v>
      </c>
      <c r="B36" s="350" t="s">
        <v>488</v>
      </c>
      <c r="C36" s="351">
        <v>36333967</v>
      </c>
      <c r="D36" s="355"/>
      <c r="E36" s="351"/>
      <c r="F36" s="351">
        <v>29311270</v>
      </c>
      <c r="G36" s="352">
        <v>3282261.8585000001</v>
      </c>
    </row>
    <row r="37" spans="1:7">
      <c r="A37" s="356">
        <v>29</v>
      </c>
      <c r="B37" s="357" t="s">
        <v>489</v>
      </c>
      <c r="C37" s="354"/>
      <c r="D37" s="354"/>
      <c r="E37" s="354"/>
      <c r="F37" s="354"/>
      <c r="G37" s="745">
        <f>SUM(G23:G24,G32:G33,G36)</f>
        <v>1520451280.6164193</v>
      </c>
    </row>
    <row r="38" spans="1:7">
      <c r="A38" s="345"/>
      <c r="B38" s="364"/>
      <c r="C38" s="365"/>
      <c r="D38" s="365"/>
      <c r="E38" s="365"/>
      <c r="F38" s="365"/>
      <c r="G38" s="366"/>
    </row>
    <row r="39" spans="1:7" ht="15" thickBot="1">
      <c r="A39" s="367">
        <v>30</v>
      </c>
      <c r="B39" s="368" t="s">
        <v>457</v>
      </c>
      <c r="C39" s="236"/>
      <c r="D39" s="220"/>
      <c r="E39" s="220"/>
      <c r="F39" s="369"/>
      <c r="G39" s="370">
        <f>IFERROR(G21/G37,0)</f>
        <v>1.1661980175812467</v>
      </c>
    </row>
    <row r="42" spans="1:7" ht="41.4">
      <c r="B42" s="17" t="s">
        <v>490</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51"/>
  <sheetViews>
    <sheetView zoomScale="80" zoomScaleNormal="80" workbookViewId="0">
      <pane xSplit="1" ySplit="5" topLeftCell="B23" activePane="bottomRight" state="frozen"/>
      <selection pane="topRight" activeCell="B1" sqref="B1"/>
      <selection pane="bottomLeft" activeCell="A6" sqref="A6"/>
      <selection pane="bottomRight" activeCell="K46" sqref="K46:L48"/>
    </sheetView>
  </sheetViews>
  <sheetFormatPr defaultRowHeight="14.4"/>
  <cols>
    <col min="1" max="1" width="9.5546875" style="14" bestFit="1" customWidth="1"/>
    <col min="2" max="2" width="88.33203125" style="12" customWidth="1"/>
    <col min="3" max="3" width="12.77734375" style="12" customWidth="1"/>
    <col min="4" max="7" width="12.77734375" style="1" customWidth="1"/>
    <col min="8" max="8" width="6.77734375" customWidth="1"/>
    <col min="9" max="12" width="12.77734375" customWidth="1"/>
    <col min="13" max="13" width="6.77734375" customWidth="1"/>
  </cols>
  <sheetData>
    <row r="1" spans="1:12">
      <c r="A1" s="13" t="s">
        <v>111</v>
      </c>
      <c r="B1" s="307" t="str">
        <f>Info!C2</f>
        <v>სს "კრედო ბანკი"</v>
      </c>
    </row>
    <row r="2" spans="1:12">
      <c r="A2" s="13" t="s">
        <v>112</v>
      </c>
      <c r="B2" s="338">
        <v>45382</v>
      </c>
    </row>
    <row r="3" spans="1:12" ht="15" thickBot="1">
      <c r="A3" s="13"/>
    </row>
    <row r="4" spans="1:12" ht="15" thickBot="1">
      <c r="A4" s="33" t="s">
        <v>256</v>
      </c>
      <c r="B4" s="140" t="s">
        <v>143</v>
      </c>
      <c r="C4" s="141"/>
      <c r="D4" s="760" t="s">
        <v>950</v>
      </c>
      <c r="E4" s="761"/>
      <c r="F4" s="761"/>
      <c r="G4" s="762"/>
      <c r="I4" s="763" t="s">
        <v>951</v>
      </c>
      <c r="J4" s="764"/>
      <c r="K4" s="764"/>
      <c r="L4" s="765"/>
    </row>
    <row r="5" spans="1:12">
      <c r="A5" s="206" t="s">
        <v>27</v>
      </c>
      <c r="B5" s="207"/>
      <c r="C5" s="327" t="str">
        <f>INT((MONTH($B$2))/3)&amp;"Q"&amp;"-"&amp;YEAR($B$2)</f>
        <v>1Q-2024</v>
      </c>
      <c r="D5" s="327" t="str">
        <f>IF(INT(MONTH($B$2))=3, "4"&amp;"Q"&amp;"-"&amp;YEAR($B$2)-1, IF(INT(MONTH($B$2))=6, "1"&amp;"Q"&amp;"-"&amp;YEAR($B$2), IF(INT(MONTH($B$2))=9, "2"&amp;"Q"&amp;"-"&amp;YEAR($B$2),IF(INT(MONTH($B$2))=12, "3"&amp;"Q"&amp;"-"&amp;YEAR($B$2), 0))))</f>
        <v>4Q-2023</v>
      </c>
      <c r="E5" s="327" t="str">
        <f>IF(INT(MONTH($B$2))=3, "3"&amp;"Q"&amp;"-"&amp;YEAR($B$2)-1, IF(INT(MONTH($B$2))=6, "4"&amp;"Q"&amp;"-"&amp;YEAR($B$2)-1, IF(INT(MONTH($B$2))=9, "1"&amp;"Q"&amp;"-"&amp;YEAR($B$2),IF(INT(MONTH($B$2))=12, "2"&amp;"Q"&amp;"-"&amp;YEAR($B$2), 0))))</f>
        <v>3Q-2023</v>
      </c>
      <c r="F5" s="327" t="str">
        <f>IF(INT(MONTH($B$2))=3, "2"&amp;"Q"&amp;"-"&amp;YEAR($B$2)-1, IF(INT(MONTH($B$2))=6, "3"&amp;"Q"&amp;"-"&amp;YEAR($B$2)-1, IF(INT(MONTH($B$2))=9, "4"&amp;"Q"&amp;"-"&amp;YEAR($B$2)-1,IF(INT(MONTH($B$2))=12, "1"&amp;"Q"&amp;"-"&amp;YEAR($B$2), 0))))</f>
        <v>2Q-2023</v>
      </c>
      <c r="G5" s="328" t="str">
        <f>IF(INT(MONTH($B$2))=3, "1"&amp;"Q"&amp;"-"&amp;YEAR($B$2)-1, IF(INT(MONTH($B$2))=6, "2"&amp;"Q"&amp;"-"&amp;YEAR($B$2)-1, IF(INT(MONTH($B$2))=9, "3"&amp;"Q"&amp;"-"&amp;YEAR($B$2)-1,IF(INT(MONTH($B$2))=12, "4"&amp;"Q"&amp;"-"&amp;YEAR($B$2)-1, 0))))</f>
        <v>1Q-2023</v>
      </c>
      <c r="I5" s="616" t="str">
        <f>D5</f>
        <v>4Q-2023</v>
      </c>
      <c r="J5" s="327" t="str">
        <f t="shared" ref="J5:L5" si="0">E5</f>
        <v>3Q-2023</v>
      </c>
      <c r="K5" s="327" t="str">
        <f t="shared" si="0"/>
        <v>2Q-2023</v>
      </c>
      <c r="L5" s="328" t="str">
        <f t="shared" si="0"/>
        <v>1Q-2023</v>
      </c>
    </row>
    <row r="6" spans="1:12">
      <c r="A6" s="329"/>
      <c r="B6" s="330" t="s">
        <v>109</v>
      </c>
      <c r="C6" s="208"/>
      <c r="D6" s="208"/>
      <c r="E6" s="208"/>
      <c r="F6" s="208"/>
      <c r="G6" s="209"/>
      <c r="I6" s="617"/>
      <c r="J6" s="208"/>
      <c r="K6" s="208"/>
      <c r="L6" s="209"/>
    </row>
    <row r="7" spans="1:12">
      <c r="A7" s="329"/>
      <c r="B7" s="331" t="s">
        <v>113</v>
      </c>
      <c r="C7" s="208"/>
      <c r="D7" s="208"/>
      <c r="E7" s="208"/>
      <c r="F7" s="208"/>
      <c r="G7" s="209"/>
      <c r="I7" s="617"/>
      <c r="J7" s="208"/>
      <c r="K7" s="208"/>
      <c r="L7" s="209"/>
    </row>
    <row r="8" spans="1:12">
      <c r="A8" s="311">
        <v>1</v>
      </c>
      <c r="B8" s="312" t="s">
        <v>24</v>
      </c>
      <c r="C8" s="332">
        <v>294760030.40000677</v>
      </c>
      <c r="D8" s="647">
        <v>282252213.47002703</v>
      </c>
      <c r="E8" s="648">
        <v>273581181.16999578</v>
      </c>
      <c r="F8" s="648">
        <v>260667992.61999992</v>
      </c>
      <c r="G8" s="648">
        <v>249275771.72</v>
      </c>
      <c r="I8" s="618"/>
      <c r="J8" s="619"/>
      <c r="K8" s="648">
        <v>238102682.34000072</v>
      </c>
      <c r="L8" s="648">
        <v>227329233.36999953</v>
      </c>
    </row>
    <row r="9" spans="1:12">
      <c r="A9" s="311">
        <v>2</v>
      </c>
      <c r="B9" s="312" t="s">
        <v>89</v>
      </c>
      <c r="C9" s="332">
        <v>294760030.40000677</v>
      </c>
      <c r="D9" s="647">
        <v>282252213.47002703</v>
      </c>
      <c r="E9" s="648">
        <v>273581181.16999578</v>
      </c>
      <c r="F9" s="648">
        <v>260667992.61999992</v>
      </c>
      <c r="G9" s="648">
        <v>249275771.72</v>
      </c>
      <c r="I9" s="618"/>
      <c r="J9" s="619"/>
      <c r="K9" s="648">
        <v>238102682.34000072</v>
      </c>
      <c r="L9" s="648">
        <v>227329233.36999953</v>
      </c>
    </row>
    <row r="10" spans="1:12">
      <c r="A10" s="311">
        <v>3</v>
      </c>
      <c r="B10" s="312" t="s">
        <v>88</v>
      </c>
      <c r="C10" s="332">
        <v>386387595.40000677</v>
      </c>
      <c r="D10" s="647">
        <v>376832935.47002703</v>
      </c>
      <c r="E10" s="648">
        <v>348715297.16999578</v>
      </c>
      <c r="F10" s="648">
        <v>339370410.61999989</v>
      </c>
      <c r="G10" s="648">
        <v>326164029.72000003</v>
      </c>
      <c r="I10" s="618"/>
      <c r="J10" s="619"/>
      <c r="K10" s="648">
        <v>337198825.76114929</v>
      </c>
      <c r="L10" s="648">
        <v>323841615.06906784</v>
      </c>
    </row>
    <row r="11" spans="1:12">
      <c r="A11" s="311">
        <v>4</v>
      </c>
      <c r="B11" s="312" t="s">
        <v>449</v>
      </c>
      <c r="C11" s="332">
        <v>235221441.97906715</v>
      </c>
      <c r="D11" s="647">
        <v>223619344.16650155</v>
      </c>
      <c r="E11" s="648">
        <v>211366153.40843534</v>
      </c>
      <c r="F11" s="648">
        <v>206145177.04826996</v>
      </c>
      <c r="G11" s="648">
        <v>197630429.46356279</v>
      </c>
      <c r="I11" s="618"/>
      <c r="J11" s="619"/>
      <c r="K11" s="648">
        <v>176489743.36682165</v>
      </c>
      <c r="L11" s="648">
        <v>172140990.82947937</v>
      </c>
    </row>
    <row r="12" spans="1:12">
      <c r="A12" s="311">
        <v>5</v>
      </c>
      <c r="B12" s="312" t="s">
        <v>450</v>
      </c>
      <c r="C12" s="332">
        <v>280986650.92338198</v>
      </c>
      <c r="D12" s="647">
        <v>268498759.33575952</v>
      </c>
      <c r="E12" s="648">
        <v>253060191.63724506</v>
      </c>
      <c r="F12" s="648">
        <v>246974104.80373019</v>
      </c>
      <c r="G12" s="648">
        <v>237258757.57883739</v>
      </c>
      <c r="I12" s="618"/>
      <c r="J12" s="619"/>
      <c r="K12" s="648">
        <v>218714358.1203261</v>
      </c>
      <c r="L12" s="648">
        <v>213319510.62380606</v>
      </c>
    </row>
    <row r="13" spans="1:12">
      <c r="A13" s="311">
        <v>6</v>
      </c>
      <c r="B13" s="312" t="s">
        <v>451</v>
      </c>
      <c r="C13" s="332">
        <v>341780044.03136235</v>
      </c>
      <c r="D13" s="647">
        <v>328114982.32836872</v>
      </c>
      <c r="E13" s="648">
        <v>308445062.24420512</v>
      </c>
      <c r="F13" s="648">
        <v>301209566.78413063</v>
      </c>
      <c r="G13" s="648">
        <v>289894568.45340198</v>
      </c>
      <c r="I13" s="618"/>
      <c r="J13" s="619"/>
      <c r="K13" s="648">
        <v>274804064.26633006</v>
      </c>
      <c r="L13" s="648">
        <v>268019862.51069021</v>
      </c>
    </row>
    <row r="14" spans="1:12">
      <c r="A14" s="329"/>
      <c r="B14" s="330" t="s">
        <v>453</v>
      </c>
      <c r="C14" s="208"/>
      <c r="D14" s="208"/>
      <c r="E14" s="208"/>
      <c r="F14" s="208"/>
      <c r="G14" s="209"/>
      <c r="I14" s="617"/>
      <c r="J14" s="208"/>
      <c r="K14" s="208"/>
      <c r="L14" s="208"/>
    </row>
    <row r="15" spans="1:12" ht="22.05" customHeight="1">
      <c r="A15" s="311">
        <v>7</v>
      </c>
      <c r="B15" s="312" t="s">
        <v>452</v>
      </c>
      <c r="C15" s="333">
        <v>2188849088.750977</v>
      </c>
      <c r="D15" s="649">
        <v>2144983701.6647725</v>
      </c>
      <c r="E15" s="619">
        <v>1992317162.3594787</v>
      </c>
      <c r="F15" s="619">
        <v>1950116748.2201159</v>
      </c>
      <c r="G15" s="619">
        <v>1893374491.8908103</v>
      </c>
      <c r="I15" s="618"/>
      <c r="J15" s="619"/>
      <c r="K15" s="619">
        <v>2017809587.2925699</v>
      </c>
      <c r="L15" s="619">
        <v>1968738198.5261486</v>
      </c>
    </row>
    <row r="16" spans="1:12">
      <c r="A16" s="329"/>
      <c r="B16" s="330" t="s">
        <v>456</v>
      </c>
      <c r="C16" s="208"/>
      <c r="D16" s="208"/>
      <c r="E16" s="208"/>
      <c r="F16" s="208"/>
      <c r="G16" s="209"/>
      <c r="I16" s="617"/>
      <c r="J16" s="208"/>
      <c r="K16" s="208"/>
      <c r="L16" s="208"/>
    </row>
    <row r="17" spans="1:12">
      <c r="A17" s="311"/>
      <c r="B17" s="331" t="s">
        <v>439</v>
      </c>
      <c r="C17" s="208"/>
      <c r="D17" s="208"/>
      <c r="E17" s="208"/>
      <c r="F17" s="208"/>
      <c r="G17" s="209"/>
      <c r="I17" s="617"/>
      <c r="J17" s="208"/>
      <c r="K17" s="208"/>
      <c r="L17" s="208"/>
    </row>
    <row r="18" spans="1:12">
      <c r="A18" s="311">
        <v>8</v>
      </c>
      <c r="B18" s="312" t="s">
        <v>447</v>
      </c>
      <c r="C18" s="339">
        <v>0.13466439139858916</v>
      </c>
      <c r="D18" s="650">
        <v>0.13158711334308248</v>
      </c>
      <c r="E18" s="621">
        <v>0.13731808686825581</v>
      </c>
      <c r="F18" s="621">
        <v>0.13366789083674774</v>
      </c>
      <c r="G18" s="621">
        <v>0.13165687653849284</v>
      </c>
      <c r="I18" s="620"/>
      <c r="J18" s="621"/>
      <c r="K18" s="621">
        <v>0.11800057044008747</v>
      </c>
      <c r="L18" s="621">
        <v>0.11546950912019914</v>
      </c>
    </row>
    <row r="19" spans="1:12" ht="15" customHeight="1">
      <c r="A19" s="311">
        <v>9</v>
      </c>
      <c r="B19" s="312" t="s">
        <v>446</v>
      </c>
      <c r="C19" s="339">
        <v>0.13466439139858916</v>
      </c>
      <c r="D19" s="650">
        <v>0.13158711334308248</v>
      </c>
      <c r="E19" s="621">
        <v>0.13731808686825581</v>
      </c>
      <c r="F19" s="621">
        <v>0.13366789083674774</v>
      </c>
      <c r="G19" s="621">
        <v>0.13165687653849284</v>
      </c>
      <c r="I19" s="620"/>
      <c r="J19" s="621"/>
      <c r="K19" s="621">
        <v>0.11800057044008747</v>
      </c>
      <c r="L19" s="621">
        <v>0.11546950912019914</v>
      </c>
    </row>
    <row r="20" spans="1:12">
      <c r="A20" s="311">
        <v>10</v>
      </c>
      <c r="B20" s="312" t="s">
        <v>448</v>
      </c>
      <c r="C20" s="339">
        <v>0.17652546143347467</v>
      </c>
      <c r="D20" s="650">
        <v>0.17568102507145303</v>
      </c>
      <c r="E20" s="621">
        <v>0.17503001216784991</v>
      </c>
      <c r="F20" s="621">
        <v>0.17402568893874967</v>
      </c>
      <c r="G20" s="621">
        <v>0.17226598917273769</v>
      </c>
      <c r="I20" s="620"/>
      <c r="J20" s="621"/>
      <c r="K20" s="621">
        <v>0.16711132105066043</v>
      </c>
      <c r="L20" s="621">
        <v>0.16449196511324082</v>
      </c>
    </row>
    <row r="21" spans="1:12">
      <c r="A21" s="311">
        <v>11</v>
      </c>
      <c r="B21" s="312" t="s">
        <v>449</v>
      </c>
      <c r="C21" s="339">
        <v>0.10746352646599842</v>
      </c>
      <c r="D21" s="651">
        <v>0.10427227140458992</v>
      </c>
      <c r="E21" s="621">
        <v>0.10609061518793181</v>
      </c>
      <c r="F21" s="621">
        <v>0.10570914650952051</v>
      </c>
      <c r="G21" s="621">
        <v>0.10438</v>
      </c>
      <c r="I21" s="620"/>
      <c r="J21" s="621"/>
      <c r="K21" s="621">
        <v>8.7466004958193178E-2</v>
      </c>
      <c r="L21" s="621">
        <v>8.7437217888264085E-2</v>
      </c>
    </row>
    <row r="22" spans="1:12">
      <c r="A22" s="311">
        <v>12</v>
      </c>
      <c r="B22" s="312" t="s">
        <v>450</v>
      </c>
      <c r="C22" s="339">
        <v>0.12837187011541368</v>
      </c>
      <c r="D22" s="651">
        <v>0.12519925594812636</v>
      </c>
      <c r="E22" s="621">
        <v>0.12701802524878519</v>
      </c>
      <c r="F22" s="621">
        <v>0.12664580468279402</v>
      </c>
      <c r="G22" s="621">
        <v>0.12530999999999998</v>
      </c>
      <c r="I22" s="620"/>
      <c r="J22" s="621"/>
      <c r="K22" s="621">
        <v>0.10839197092615155</v>
      </c>
      <c r="L22" s="621">
        <v>0.10835341681463939</v>
      </c>
    </row>
    <row r="23" spans="1:12">
      <c r="A23" s="311">
        <v>13</v>
      </c>
      <c r="B23" s="312" t="s">
        <v>451</v>
      </c>
      <c r="C23" s="339">
        <v>0.15614600649622323</v>
      </c>
      <c r="D23" s="651">
        <v>0.1529979198212007</v>
      </c>
      <c r="E23" s="621">
        <v>0.15481724901306598</v>
      </c>
      <c r="F23" s="621">
        <v>0.15445719701604868</v>
      </c>
      <c r="G23" s="621">
        <v>0.15311000000000002</v>
      </c>
      <c r="I23" s="620"/>
      <c r="J23" s="621"/>
      <c r="K23" s="621">
        <v>0.13618929456820209</v>
      </c>
      <c r="L23" s="621">
        <v>0.13613788908618588</v>
      </c>
    </row>
    <row r="24" spans="1:12">
      <c r="A24" s="329"/>
      <c r="B24" s="330" t="s">
        <v>7</v>
      </c>
      <c r="C24" s="208"/>
      <c r="D24" s="208"/>
      <c r="E24" s="208"/>
      <c r="F24" s="208"/>
      <c r="G24" s="209"/>
      <c r="I24" s="617"/>
      <c r="J24" s="208"/>
      <c r="K24" s="208"/>
      <c r="L24" s="208"/>
    </row>
    <row r="25" spans="1:12" ht="15" customHeight="1">
      <c r="A25" s="334">
        <v>14</v>
      </c>
      <c r="B25" s="335" t="s">
        <v>8</v>
      </c>
      <c r="C25" s="686">
        <v>0.19471331239746859</v>
      </c>
      <c r="D25" s="652">
        <v>0.19844300818259863</v>
      </c>
      <c r="E25" s="652">
        <v>0.20165843052568264</v>
      </c>
      <c r="F25" s="652">
        <v>0.19999527941386908</v>
      </c>
      <c r="G25" s="653">
        <v>0.19869999999999999</v>
      </c>
      <c r="I25" s="622"/>
      <c r="J25" s="623"/>
      <c r="K25" s="656">
        <v>0.16472293116836484</v>
      </c>
      <c r="L25" s="656">
        <v>0.16516382001352556</v>
      </c>
    </row>
    <row r="26" spans="1:12">
      <c r="A26" s="334">
        <v>15</v>
      </c>
      <c r="B26" s="335" t="s">
        <v>9</v>
      </c>
      <c r="C26" s="686">
        <v>8.4122770748092768E-2</v>
      </c>
      <c r="D26" s="652">
        <v>8.8097851768275032E-2</v>
      </c>
      <c r="E26" s="652">
        <v>8.8709309573833328E-2</v>
      </c>
      <c r="F26" s="652">
        <v>8.9230553744010108E-2</v>
      </c>
      <c r="G26" s="653">
        <v>8.9499999999999996E-2</v>
      </c>
      <c r="I26" s="622"/>
      <c r="J26" s="623"/>
      <c r="K26" s="656">
        <v>8.698686307012729E-2</v>
      </c>
      <c r="L26" s="656">
        <v>8.7022423581187697E-2</v>
      </c>
    </row>
    <row r="27" spans="1:12">
      <c r="A27" s="334">
        <v>16</v>
      </c>
      <c r="B27" s="335" t="s">
        <v>10</v>
      </c>
      <c r="C27" s="686">
        <v>5.2486735611213073E-2</v>
      </c>
      <c r="D27" s="652">
        <v>5.3579218956215487E-2</v>
      </c>
      <c r="E27" s="652">
        <v>4.8751558674860834E-2</v>
      </c>
      <c r="F27" s="652">
        <v>4.535246578869833E-2</v>
      </c>
      <c r="G27" s="653">
        <v>4.3799999999999999E-2</v>
      </c>
      <c r="I27" s="622"/>
      <c r="J27" s="623"/>
      <c r="K27" s="656">
        <v>3.2228817310131372E-2</v>
      </c>
      <c r="L27" s="656">
        <v>4.0038876592750676E-2</v>
      </c>
    </row>
    <row r="28" spans="1:12">
      <c r="A28" s="334">
        <v>17</v>
      </c>
      <c r="B28" s="335" t="s">
        <v>144</v>
      </c>
      <c r="C28" s="686">
        <v>0.11059054164937582</v>
      </c>
      <c r="D28" s="652">
        <v>0.1103451564143236</v>
      </c>
      <c r="E28" s="652">
        <v>0.11294912095184928</v>
      </c>
      <c r="F28" s="652">
        <v>0.11076472566985895</v>
      </c>
      <c r="G28" s="653">
        <v>0.10919999999999999</v>
      </c>
      <c r="I28" s="622"/>
      <c r="J28" s="623"/>
      <c r="K28" s="656">
        <v>7.7736068098237535E-2</v>
      </c>
      <c r="L28" s="656">
        <v>7.8141396432337862E-2</v>
      </c>
    </row>
    <row r="29" spans="1:12">
      <c r="A29" s="334">
        <v>18</v>
      </c>
      <c r="B29" s="335" t="s">
        <v>11</v>
      </c>
      <c r="C29" s="686">
        <v>1.7735109302061541E-2</v>
      </c>
      <c r="D29" s="652">
        <v>1.71543416866742E-2</v>
      </c>
      <c r="E29" s="652">
        <v>1.5755517094875125E-2</v>
      </c>
      <c r="F29" s="652">
        <v>1.2539140240782745E-2</v>
      </c>
      <c r="G29" s="653">
        <v>9.1999999999999998E-3</v>
      </c>
      <c r="I29" s="622"/>
      <c r="J29" s="623"/>
      <c r="K29" s="656">
        <v>2.1427121222337031E-2</v>
      </c>
      <c r="L29" s="656">
        <v>2.7364499316997783E-2</v>
      </c>
    </row>
    <row r="30" spans="1:12">
      <c r="A30" s="334">
        <v>19</v>
      </c>
      <c r="B30" s="335" t="s">
        <v>12</v>
      </c>
      <c r="C30" s="686">
        <v>0.14134815594655317</v>
      </c>
      <c r="D30" s="652">
        <v>0.13904267442844001</v>
      </c>
      <c r="E30" s="652">
        <v>0.12818915166632455</v>
      </c>
      <c r="F30" s="652">
        <v>0.10215598934812109</v>
      </c>
      <c r="G30" s="653">
        <v>7.4800000000000005E-2</v>
      </c>
      <c r="I30" s="622"/>
      <c r="J30" s="623"/>
      <c r="K30" s="656">
        <v>0.19558561384584894</v>
      </c>
      <c r="L30" s="656">
        <v>0.25243818124239986</v>
      </c>
    </row>
    <row r="31" spans="1:12">
      <c r="A31" s="329"/>
      <c r="B31" s="330" t="s">
        <v>13</v>
      </c>
      <c r="C31" s="208"/>
      <c r="D31" s="208"/>
      <c r="E31" s="208"/>
      <c r="F31" s="208"/>
      <c r="G31" s="209"/>
      <c r="I31" s="617"/>
      <c r="J31" s="208"/>
      <c r="K31" s="208"/>
      <c r="L31" s="208"/>
    </row>
    <row r="32" spans="1:12">
      <c r="A32" s="334">
        <v>20</v>
      </c>
      <c r="B32" s="335" t="s">
        <v>14</v>
      </c>
      <c r="C32" s="686">
        <v>8.1219588336098412E-3</v>
      </c>
      <c r="D32" s="654">
        <v>9.7530832598432034E-3</v>
      </c>
      <c r="E32" s="655">
        <v>7.4144834285758739E-3</v>
      </c>
      <c r="F32" s="655">
        <v>7.7999999999999996E-3</v>
      </c>
      <c r="G32" s="655">
        <v>8.5000000000000006E-3</v>
      </c>
      <c r="I32" s="622"/>
      <c r="J32" s="623"/>
      <c r="K32" s="656">
        <v>1.9863989380456613E-2</v>
      </c>
      <c r="L32" s="656">
        <v>1.9599999999999999E-2</v>
      </c>
    </row>
    <row r="33" spans="1:12" ht="15" customHeight="1">
      <c r="A33" s="334">
        <v>21</v>
      </c>
      <c r="B33" s="335" t="s">
        <v>15</v>
      </c>
      <c r="C33" s="686">
        <v>2.1194038964220549E-2</v>
      </c>
      <c r="D33" s="654">
        <v>2.1495102154491498E-2</v>
      </c>
      <c r="E33" s="656">
        <v>2.1419550833918735E-2</v>
      </c>
      <c r="F33" s="656">
        <v>2.1999999999999999E-2</v>
      </c>
      <c r="G33" s="656">
        <v>2.41E-2</v>
      </c>
      <c r="I33" s="622"/>
      <c r="J33" s="623"/>
      <c r="K33" s="656">
        <v>3.0701935911251893E-2</v>
      </c>
      <c r="L33" s="656">
        <v>3.2106452602982609E-2</v>
      </c>
    </row>
    <row r="34" spans="1:12">
      <c r="A34" s="334">
        <v>22</v>
      </c>
      <c r="B34" s="335" t="s">
        <v>16</v>
      </c>
      <c r="C34" s="686">
        <v>0.10045865201514509</v>
      </c>
      <c r="D34" s="654">
        <v>0.10338967450284264</v>
      </c>
      <c r="E34" s="656">
        <v>0.10351869435446093</v>
      </c>
      <c r="F34" s="656">
        <v>0.1048</v>
      </c>
      <c r="G34" s="656">
        <v>0.1047</v>
      </c>
      <c r="I34" s="622"/>
      <c r="J34" s="623"/>
      <c r="K34" s="656">
        <v>0.10448446454123435</v>
      </c>
      <c r="L34" s="656">
        <v>0.10440000000000001</v>
      </c>
    </row>
    <row r="35" spans="1:12" ht="15" customHeight="1">
      <c r="A35" s="334">
        <v>23</v>
      </c>
      <c r="B35" s="335" t="s">
        <v>17</v>
      </c>
      <c r="C35" s="686">
        <v>0.14234189175559583</v>
      </c>
      <c r="D35" s="654">
        <v>0.15449997552386294</v>
      </c>
      <c r="E35" s="656">
        <v>0.16217350737877462</v>
      </c>
      <c r="F35" s="656">
        <v>0.15959999999999999</v>
      </c>
      <c r="G35" s="656">
        <v>0.1651</v>
      </c>
      <c r="I35" s="622"/>
      <c r="J35" s="623"/>
      <c r="K35" s="656">
        <v>0.15763967398674023</v>
      </c>
      <c r="L35" s="656">
        <v>0.16300000000000001</v>
      </c>
    </row>
    <row r="36" spans="1:12">
      <c r="A36" s="334">
        <v>24</v>
      </c>
      <c r="B36" s="335" t="s">
        <v>18</v>
      </c>
      <c r="C36" s="686">
        <v>3.0171373791620715E-2</v>
      </c>
      <c r="D36" s="654">
        <v>0.12972628367582595</v>
      </c>
      <c r="E36" s="656">
        <v>6.9868414348527752E-2</v>
      </c>
      <c r="F36" s="656">
        <v>1.47E-2</v>
      </c>
      <c r="G36" s="656">
        <v>9.7000000000000003E-3</v>
      </c>
      <c r="I36" s="622"/>
      <c r="J36" s="623"/>
      <c r="K36" s="656">
        <v>4.3132208158023211E-2</v>
      </c>
      <c r="L36" s="656">
        <v>5.2700000000000004E-3</v>
      </c>
    </row>
    <row r="37" spans="1:12" ht="15" customHeight="1">
      <c r="A37" s="329"/>
      <c r="B37" s="330" t="s">
        <v>19</v>
      </c>
      <c r="C37" s="208"/>
      <c r="D37" s="208"/>
      <c r="E37" s="208"/>
      <c r="F37" s="208"/>
      <c r="G37" s="209"/>
      <c r="I37" s="617"/>
      <c r="J37" s="208"/>
      <c r="K37" s="208"/>
      <c r="L37" s="208"/>
    </row>
    <row r="38" spans="1:12" ht="15" customHeight="1">
      <c r="A38" s="334">
        <v>25</v>
      </c>
      <c r="B38" s="335" t="s">
        <v>20</v>
      </c>
      <c r="C38" s="686">
        <v>0.11453361552620851</v>
      </c>
      <c r="D38" s="657">
        <v>0.1157894550541905</v>
      </c>
      <c r="E38" s="654">
        <v>0.13885243177897869</v>
      </c>
      <c r="F38" s="654">
        <v>0.1237</v>
      </c>
      <c r="G38" s="654">
        <v>0.15390000000000001</v>
      </c>
      <c r="I38" s="624"/>
      <c r="J38" s="625"/>
      <c r="K38" s="654">
        <v>0.13306139921560961</v>
      </c>
      <c r="L38" s="654">
        <v>0.13250000000000001</v>
      </c>
    </row>
    <row r="39" spans="1:12" ht="15" customHeight="1">
      <c r="A39" s="334">
        <v>26</v>
      </c>
      <c r="B39" s="335" t="s">
        <v>21</v>
      </c>
      <c r="C39" s="686">
        <v>0.27592078848908108</v>
      </c>
      <c r="D39" s="654">
        <v>0.28190597541225704</v>
      </c>
      <c r="E39" s="654">
        <v>0.27619886094964935</v>
      </c>
      <c r="F39" s="654">
        <v>0.27900000000000003</v>
      </c>
      <c r="G39" s="654">
        <v>0.27389999999999998</v>
      </c>
      <c r="I39" s="624"/>
      <c r="J39" s="625"/>
      <c r="K39" s="654">
        <v>0.27400709540261015</v>
      </c>
      <c r="L39" s="654">
        <v>0.26879999999999998</v>
      </c>
    </row>
    <row r="40" spans="1:12" ht="15" customHeight="1">
      <c r="A40" s="334">
        <v>27</v>
      </c>
      <c r="B40" s="336" t="s">
        <v>22</v>
      </c>
      <c r="C40" s="686">
        <v>0.12405639796147981</v>
      </c>
      <c r="D40" s="654">
        <v>0.13196480147465034</v>
      </c>
      <c r="E40" s="654">
        <v>0.11626490808823245</v>
      </c>
      <c r="F40" s="654">
        <v>0.1143</v>
      </c>
      <c r="G40" s="654">
        <v>9.5200000000000007E-2</v>
      </c>
      <c r="I40" s="624"/>
      <c r="J40" s="625"/>
      <c r="K40" s="654">
        <v>0.11290332193742683</v>
      </c>
      <c r="L40" s="654">
        <v>9.3948753316354827E-2</v>
      </c>
    </row>
    <row r="41" spans="1:12" ht="15" customHeight="1">
      <c r="A41" s="337"/>
      <c r="B41" s="330" t="s">
        <v>360</v>
      </c>
      <c r="C41" s="208"/>
      <c r="D41" s="208"/>
      <c r="E41" s="208"/>
      <c r="F41" s="208"/>
      <c r="G41" s="209"/>
      <c r="I41" s="617"/>
      <c r="J41" s="208"/>
      <c r="K41" s="208"/>
      <c r="L41" s="208"/>
    </row>
    <row r="42" spans="1:12" ht="15" customHeight="1">
      <c r="A42" s="334">
        <v>28</v>
      </c>
      <c r="B42" s="374" t="s">
        <v>344</v>
      </c>
      <c r="C42" s="713">
        <v>286777207.70376343</v>
      </c>
      <c r="D42" s="658">
        <v>310366256.82059133</v>
      </c>
      <c r="E42" s="659">
        <v>297388065.41654223</v>
      </c>
      <c r="F42" s="659">
        <v>250231994.76926982</v>
      </c>
      <c r="G42" s="659">
        <v>286397601.06285328</v>
      </c>
      <c r="I42" s="624"/>
      <c r="J42" s="625"/>
      <c r="K42" s="667">
        <v>273697131.07999998</v>
      </c>
      <c r="L42" s="625">
        <v>250231994.76926982</v>
      </c>
    </row>
    <row r="43" spans="1:12">
      <c r="A43" s="334">
        <v>29</v>
      </c>
      <c r="B43" s="335" t="s">
        <v>345</v>
      </c>
      <c r="C43" s="713">
        <v>205992124.83978236</v>
      </c>
      <c r="D43" s="658">
        <v>190296632.22046226</v>
      </c>
      <c r="E43" s="660">
        <v>146641907.00037274</v>
      </c>
      <c r="F43" s="660">
        <v>134230427.80348599</v>
      </c>
      <c r="G43" s="660">
        <v>155335520.8722477</v>
      </c>
      <c r="I43" s="622"/>
      <c r="J43" s="623"/>
      <c r="K43" s="667">
        <v>144543917.90864196</v>
      </c>
      <c r="L43" s="623">
        <v>135321272.21771568</v>
      </c>
    </row>
    <row r="44" spans="1:12">
      <c r="A44" s="371">
        <v>30</v>
      </c>
      <c r="B44" s="372" t="s">
        <v>343</v>
      </c>
      <c r="C44" s="714">
        <v>1.3921755888814416</v>
      </c>
      <c r="D44" s="661">
        <v>1.6309603233599328</v>
      </c>
      <c r="E44" s="662">
        <v>2.0279882572434516</v>
      </c>
      <c r="F44" s="662">
        <v>1.8641972529180246</v>
      </c>
      <c r="G44" s="663">
        <v>1.8437354151494734</v>
      </c>
      <c r="I44" s="624"/>
      <c r="J44" s="625"/>
      <c r="K44" s="657">
        <v>1.893522294400436</v>
      </c>
      <c r="L44" s="654">
        <v>1.8491696883153492</v>
      </c>
    </row>
    <row r="45" spans="1:12">
      <c r="A45" s="371"/>
      <c r="B45" s="330" t="s">
        <v>457</v>
      </c>
      <c r="C45" s="208"/>
      <c r="D45" s="208"/>
      <c r="E45" s="208"/>
      <c r="F45" s="208"/>
      <c r="G45" s="209"/>
      <c r="I45" s="617"/>
      <c r="J45" s="208"/>
      <c r="K45" s="208"/>
      <c r="L45" s="208"/>
    </row>
    <row r="46" spans="1:12">
      <c r="A46" s="371">
        <v>31</v>
      </c>
      <c r="B46" s="372" t="s">
        <v>464</v>
      </c>
      <c r="C46" s="373">
        <v>1773147269.2837365</v>
      </c>
      <c r="D46" s="664">
        <v>1733165385.5043237</v>
      </c>
      <c r="E46" s="627">
        <v>1683962194.49</v>
      </c>
      <c r="F46" s="627">
        <v>1699059876.4952438</v>
      </c>
      <c r="G46" s="627">
        <v>1727302081.0853016</v>
      </c>
      <c r="I46" s="626"/>
      <c r="J46" s="627"/>
      <c r="K46" s="664">
        <v>1670552616.4387963</v>
      </c>
      <c r="L46" s="627">
        <v>1708303840.8290756</v>
      </c>
    </row>
    <row r="47" spans="1:12">
      <c r="A47" s="371">
        <v>32</v>
      </c>
      <c r="B47" s="372" t="s">
        <v>477</v>
      </c>
      <c r="C47" s="373">
        <v>1520451279.7750127</v>
      </c>
      <c r="D47" s="664">
        <v>1479507030.2746589</v>
      </c>
      <c r="E47" s="627">
        <v>1367414778.53</v>
      </c>
      <c r="F47" s="627">
        <v>1360891625.4603355</v>
      </c>
      <c r="G47" s="627">
        <v>1301909354.2163918</v>
      </c>
      <c r="I47" s="626"/>
      <c r="J47" s="627"/>
      <c r="K47" s="664">
        <v>1371227000.0091734</v>
      </c>
      <c r="L47" s="627">
        <v>1307961758.9002852</v>
      </c>
    </row>
    <row r="48" spans="1:12" ht="15" thickBot="1">
      <c r="A48" s="74">
        <v>33</v>
      </c>
      <c r="B48" s="163" t="s">
        <v>491</v>
      </c>
      <c r="C48" s="669">
        <v>1.1661980182266125</v>
      </c>
      <c r="D48" s="665">
        <v>1.1714478877349945</v>
      </c>
      <c r="E48" s="666">
        <v>1.231493341</v>
      </c>
      <c r="F48" s="666">
        <v>1.248490213848233</v>
      </c>
      <c r="G48" s="666">
        <v>1.3267452726191911</v>
      </c>
      <c r="I48" s="628"/>
      <c r="J48" s="629"/>
      <c r="K48" s="668">
        <v>1.2182903461116361</v>
      </c>
      <c r="L48" s="666">
        <v>1.3060808767569718</v>
      </c>
    </row>
    <row r="49" spans="1:2">
      <c r="A49" s="15"/>
    </row>
    <row r="50" spans="1:2" ht="41.4">
      <c r="B50" s="17" t="s">
        <v>959</v>
      </c>
    </row>
    <row r="51" spans="1:2" ht="69">
      <c r="B51" s="245" t="s">
        <v>359</v>
      </c>
    </row>
  </sheetData>
  <mergeCells count="2">
    <mergeCell ref="D4:G4"/>
    <mergeCell ref="I4:L4"/>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2" tint="-9.9978637043366805E-2"/>
  </sheetPr>
  <dimension ref="A1:H26"/>
  <sheetViews>
    <sheetView showGridLines="0" zoomScale="80" zoomScaleNormal="80" workbookViewId="0">
      <selection activeCell="H13" sqref="H13"/>
    </sheetView>
  </sheetViews>
  <sheetFormatPr defaultColWidth="9.21875" defaultRowHeight="12"/>
  <cols>
    <col min="1" max="1" width="11.77734375" style="380" bestFit="1" customWidth="1"/>
    <col min="2" max="2" width="105.21875" style="380" bestFit="1" customWidth="1"/>
    <col min="3" max="3" width="21.77734375" style="380" customWidth="1"/>
    <col min="4" max="4" width="22.109375" style="380" customWidth="1"/>
    <col min="5" max="5" width="17.33203125" style="380" bestFit="1" customWidth="1"/>
    <col min="6" max="6" width="25.5546875" style="380" customWidth="1"/>
    <col min="7" max="7" width="30.44140625" style="380" customWidth="1"/>
    <col min="8" max="8" width="15.21875" style="380" customWidth="1"/>
    <col min="9" max="16384" width="9.21875" style="380"/>
  </cols>
  <sheetData>
    <row r="1" spans="1:8" ht="13.8">
      <c r="A1" s="379" t="s">
        <v>111</v>
      </c>
      <c r="B1" s="307" t="str">
        <f>Info!C2</f>
        <v>სს "კრედო ბანკი"</v>
      </c>
    </row>
    <row r="2" spans="1:8">
      <c r="A2" s="379" t="s">
        <v>112</v>
      </c>
      <c r="B2" s="382">
        <f>'1. key ratios'!B2</f>
        <v>45382</v>
      </c>
    </row>
    <row r="3" spans="1:8">
      <c r="A3" s="381" t="s">
        <v>497</v>
      </c>
    </row>
    <row r="5" spans="1:8">
      <c r="A5" s="820" t="s">
        <v>498</v>
      </c>
      <c r="B5" s="821"/>
      <c r="C5" s="826" t="s">
        <v>499</v>
      </c>
      <c r="D5" s="827"/>
      <c r="E5" s="827"/>
      <c r="F5" s="827"/>
      <c r="G5" s="827"/>
      <c r="H5" s="828"/>
    </row>
    <row r="6" spans="1:8">
      <c r="A6" s="822"/>
      <c r="B6" s="823"/>
      <c r="C6" s="829"/>
      <c r="D6" s="830"/>
      <c r="E6" s="830"/>
      <c r="F6" s="830"/>
      <c r="G6" s="830"/>
      <c r="H6" s="831"/>
    </row>
    <row r="7" spans="1:8" ht="24">
      <c r="A7" s="824"/>
      <c r="B7" s="825"/>
      <c r="C7" s="494" t="s">
        <v>500</v>
      </c>
      <c r="D7" s="494" t="s">
        <v>501</v>
      </c>
      <c r="E7" s="494" t="s">
        <v>502</v>
      </c>
      <c r="F7" s="494" t="s">
        <v>503</v>
      </c>
      <c r="G7" s="494" t="s">
        <v>684</v>
      </c>
      <c r="H7" s="494" t="s">
        <v>68</v>
      </c>
    </row>
    <row r="8" spans="1:8">
      <c r="A8" s="490">
        <v>1</v>
      </c>
      <c r="B8" s="489" t="s">
        <v>137</v>
      </c>
      <c r="C8" s="690">
        <v>104005850</v>
      </c>
      <c r="D8" s="690">
        <v>3065971</v>
      </c>
      <c r="E8" s="690">
        <v>19301237</v>
      </c>
      <c r="F8" s="690"/>
      <c r="G8" s="690">
        <v>86230861</v>
      </c>
      <c r="H8" s="690">
        <f t="shared" ref="H8:H21" si="0">SUM(C8:G8)</f>
        <v>212603919</v>
      </c>
    </row>
    <row r="9" spans="1:8">
      <c r="A9" s="490">
        <v>2</v>
      </c>
      <c r="B9" s="489" t="s">
        <v>138</v>
      </c>
      <c r="C9" s="690"/>
      <c r="D9" s="690"/>
      <c r="E9" s="690"/>
      <c r="F9" s="690"/>
      <c r="G9" s="690"/>
      <c r="H9" s="690">
        <f t="shared" si="0"/>
        <v>0</v>
      </c>
    </row>
    <row r="10" spans="1:8">
      <c r="A10" s="490">
        <v>3</v>
      </c>
      <c r="B10" s="489" t="s">
        <v>139</v>
      </c>
      <c r="C10" s="690"/>
      <c r="D10" s="690"/>
      <c r="E10" s="690"/>
      <c r="F10" s="690"/>
      <c r="G10" s="690"/>
      <c r="H10" s="690">
        <f t="shared" si="0"/>
        <v>0</v>
      </c>
    </row>
    <row r="11" spans="1:8">
      <c r="A11" s="490">
        <v>4</v>
      </c>
      <c r="B11" s="489" t="s">
        <v>140</v>
      </c>
      <c r="C11" s="690"/>
      <c r="D11" s="690"/>
      <c r="E11" s="690"/>
      <c r="F11" s="690"/>
      <c r="G11" s="690"/>
      <c r="H11" s="690">
        <f t="shared" si="0"/>
        <v>0</v>
      </c>
    </row>
    <row r="12" spans="1:8">
      <c r="A12" s="490">
        <v>5</v>
      </c>
      <c r="B12" s="489" t="s">
        <v>141</v>
      </c>
      <c r="C12" s="690"/>
      <c r="D12" s="690"/>
      <c r="E12" s="690"/>
      <c r="F12" s="690"/>
      <c r="G12" s="690"/>
      <c r="H12" s="690">
        <f t="shared" si="0"/>
        <v>0</v>
      </c>
    </row>
    <row r="13" spans="1:8">
      <c r="A13" s="490">
        <v>6</v>
      </c>
      <c r="B13" s="489" t="s">
        <v>142</v>
      </c>
      <c r="C13" s="690">
        <v>63595927</v>
      </c>
      <c r="D13" s="690"/>
      <c r="E13" s="690"/>
      <c r="F13" s="690"/>
      <c r="G13" s="690"/>
      <c r="H13" s="690">
        <f t="shared" si="0"/>
        <v>63595927</v>
      </c>
    </row>
    <row r="14" spans="1:8">
      <c r="A14" s="490">
        <v>7</v>
      </c>
      <c r="B14" s="489" t="s">
        <v>73</v>
      </c>
      <c r="C14" s="690"/>
      <c r="D14" s="690">
        <v>4645557.7634412451</v>
      </c>
      <c r="E14" s="690">
        <v>6361171.4502142835</v>
      </c>
      <c r="F14" s="690">
        <v>22890265.788501423</v>
      </c>
      <c r="G14" s="690"/>
      <c r="H14" s="690">
        <f t="shared" si="0"/>
        <v>33896995.002156951</v>
      </c>
    </row>
    <row r="15" spans="1:8">
      <c r="A15" s="490">
        <v>8</v>
      </c>
      <c r="B15" s="491" t="s">
        <v>74</v>
      </c>
      <c r="C15" s="690">
        <v>22737219.049788348</v>
      </c>
      <c r="D15" s="690">
        <v>315131910.73561686</v>
      </c>
      <c r="E15" s="690">
        <v>1204420518.8362634</v>
      </c>
      <c r="F15" s="690">
        <v>362806947.90586698</v>
      </c>
      <c r="G15" s="690">
        <v>539042.07161686546</v>
      </c>
      <c r="H15" s="690">
        <f t="shared" si="0"/>
        <v>1905635638.5991523</v>
      </c>
    </row>
    <row r="16" spans="1:8">
      <c r="A16" s="490">
        <v>9</v>
      </c>
      <c r="B16" s="489" t="s">
        <v>75</v>
      </c>
      <c r="C16" s="690">
        <v>21</v>
      </c>
      <c r="D16" s="690">
        <v>2343557.7770242514</v>
      </c>
      <c r="E16" s="690">
        <v>30365028.42606229</v>
      </c>
      <c r="F16" s="690">
        <v>69744537.058912873</v>
      </c>
      <c r="G16" s="690"/>
      <c r="H16" s="690">
        <f t="shared" si="0"/>
        <v>102453144.26199941</v>
      </c>
    </row>
    <row r="17" spans="1:8">
      <c r="A17" s="490">
        <v>10</v>
      </c>
      <c r="B17" s="493" t="s">
        <v>518</v>
      </c>
      <c r="C17" s="690">
        <v>2085844.4200360542</v>
      </c>
      <c r="D17" s="690">
        <v>180451.76162157333</v>
      </c>
      <c r="E17" s="690">
        <v>609744.4965655756</v>
      </c>
      <c r="F17" s="690">
        <v>178852.28270445281</v>
      </c>
      <c r="G17" s="690">
        <v>181750.07161686552</v>
      </c>
      <c r="H17" s="690">
        <f t="shared" si="0"/>
        <v>3236643.0325445221</v>
      </c>
    </row>
    <row r="18" spans="1:8">
      <c r="A18" s="490">
        <v>11</v>
      </c>
      <c r="B18" s="489" t="s">
        <v>70</v>
      </c>
      <c r="C18" s="690"/>
      <c r="D18" s="690"/>
      <c r="E18" s="690"/>
      <c r="F18" s="690"/>
      <c r="G18" s="690"/>
      <c r="H18" s="690">
        <f t="shared" si="0"/>
        <v>0</v>
      </c>
    </row>
    <row r="19" spans="1:8">
      <c r="A19" s="490">
        <v>12</v>
      </c>
      <c r="B19" s="489" t="s">
        <v>71</v>
      </c>
      <c r="C19" s="690"/>
      <c r="D19" s="690"/>
      <c r="E19" s="690"/>
      <c r="F19" s="690"/>
      <c r="G19" s="690"/>
      <c r="H19" s="690">
        <f t="shared" si="0"/>
        <v>0</v>
      </c>
    </row>
    <row r="20" spans="1:8">
      <c r="A20" s="492">
        <v>13</v>
      </c>
      <c r="B20" s="491" t="s">
        <v>72</v>
      </c>
      <c r="C20" s="690"/>
      <c r="D20" s="690"/>
      <c r="E20" s="690"/>
      <c r="F20" s="690"/>
      <c r="G20" s="690"/>
      <c r="H20" s="690">
        <f t="shared" si="0"/>
        <v>0</v>
      </c>
    </row>
    <row r="21" spans="1:8">
      <c r="A21" s="490">
        <v>14</v>
      </c>
      <c r="B21" s="489" t="s">
        <v>504</v>
      </c>
      <c r="C21" s="690">
        <v>79502541.689999998</v>
      </c>
      <c r="D21" s="690">
        <v>27349529.850354761</v>
      </c>
      <c r="E21" s="690">
        <v>16300382</v>
      </c>
      <c r="F21" s="690"/>
      <c r="G21" s="690">
        <v>45329946.490000002</v>
      </c>
      <c r="H21" s="690">
        <f t="shared" si="0"/>
        <v>168482400.03035477</v>
      </c>
    </row>
    <row r="22" spans="1:8">
      <c r="A22" s="488">
        <v>15</v>
      </c>
      <c r="B22" s="487" t="s">
        <v>68</v>
      </c>
      <c r="C22" s="690">
        <f t="shared" ref="C22:H22" si="1">SUM(C18:C21)+SUM(C8:C16)</f>
        <v>269841558.73978835</v>
      </c>
      <c r="D22" s="690">
        <f t="shared" si="1"/>
        <v>352536527.12643719</v>
      </c>
      <c r="E22" s="690">
        <f t="shared" si="1"/>
        <v>1276748337.7125401</v>
      </c>
      <c r="F22" s="690">
        <f t="shared" si="1"/>
        <v>455441750.7532813</v>
      </c>
      <c r="G22" s="690">
        <f t="shared" si="1"/>
        <v>132099849.56161687</v>
      </c>
      <c r="H22" s="690">
        <f t="shared" si="1"/>
        <v>2486668023.8936639</v>
      </c>
    </row>
    <row r="24" spans="1:8" ht="13.8">
      <c r="H24" s="691"/>
    </row>
    <row r="25" spans="1:8">
      <c r="H25" s="692"/>
    </row>
    <row r="26" spans="1:8" ht="36">
      <c r="B26" s="397" t="s">
        <v>683</v>
      </c>
    </row>
  </sheetData>
  <mergeCells count="2">
    <mergeCell ref="A5:B7"/>
    <mergeCell ref="C5:H6"/>
  </mergeCells>
  <conditionalFormatting sqref="A5">
    <cfRule type="duplicateValues" dxfId="25" priority="1"/>
    <cfRule type="duplicateValues" dxfId="24" priority="2"/>
    <cfRule type="duplicateValues" dxfId="23"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92D050"/>
  </sheetPr>
  <dimension ref="A1:H26"/>
  <sheetViews>
    <sheetView showGridLines="0" topLeftCell="B1" zoomScale="80" zoomScaleNormal="80" workbookViewId="0">
      <selection activeCell="G21" sqref="G21"/>
    </sheetView>
  </sheetViews>
  <sheetFormatPr defaultColWidth="9.21875" defaultRowHeight="12"/>
  <cols>
    <col min="1" max="1" width="11.77734375" style="383" bestFit="1" customWidth="1"/>
    <col min="2" max="2" width="86.77734375" style="380" customWidth="1"/>
    <col min="3" max="4" width="31.5546875" style="380" customWidth="1"/>
    <col min="5" max="7" width="22.21875" style="380" customWidth="1"/>
    <col min="8" max="8" width="41.44140625" style="380" customWidth="1"/>
    <col min="9" max="16384" width="9.21875" style="380"/>
  </cols>
  <sheetData>
    <row r="1" spans="1:8" ht="13.8">
      <c r="A1" s="379" t="s">
        <v>111</v>
      </c>
      <c r="B1" s="307" t="str">
        <f>Info!C2</f>
        <v>სს "კრედო ბანკი"</v>
      </c>
      <c r="C1" s="509"/>
      <c r="D1" s="509"/>
      <c r="E1" s="509"/>
      <c r="F1" s="509"/>
      <c r="G1" s="509"/>
      <c r="H1" s="509"/>
    </row>
    <row r="2" spans="1:8">
      <c r="A2" s="379" t="s">
        <v>112</v>
      </c>
      <c r="B2" s="382">
        <f>'1. key ratios'!B2</f>
        <v>45382</v>
      </c>
      <c r="C2" s="509"/>
      <c r="D2" s="509"/>
      <c r="E2" s="509"/>
      <c r="F2" s="509"/>
      <c r="G2" s="509"/>
      <c r="H2" s="509"/>
    </row>
    <row r="3" spans="1:8">
      <c r="A3" s="381" t="s">
        <v>505</v>
      </c>
      <c r="B3" s="509"/>
      <c r="C3" s="509"/>
      <c r="D3" s="509"/>
      <c r="E3" s="509"/>
      <c r="F3" s="509"/>
      <c r="G3" s="509"/>
      <c r="H3" s="509"/>
    </row>
    <row r="4" spans="1:8">
      <c r="A4" s="510"/>
      <c r="B4" s="509"/>
      <c r="C4" s="508" t="s">
        <v>506</v>
      </c>
      <c r="D4" s="508" t="s">
        <v>507</v>
      </c>
      <c r="E4" s="508" t="s">
        <v>508</v>
      </c>
      <c r="F4" s="508" t="s">
        <v>509</v>
      </c>
      <c r="G4" s="508" t="s">
        <v>510</v>
      </c>
      <c r="H4" s="508" t="s">
        <v>511</v>
      </c>
    </row>
    <row r="5" spans="1:8" ht="34.049999999999997" customHeight="1">
      <c r="A5" s="820" t="s">
        <v>874</v>
      </c>
      <c r="B5" s="821"/>
      <c r="C5" s="834" t="s">
        <v>600</v>
      </c>
      <c r="D5" s="834"/>
      <c r="E5" s="834" t="s">
        <v>873</v>
      </c>
      <c r="F5" s="832" t="s">
        <v>872</v>
      </c>
      <c r="G5" s="832" t="s">
        <v>515</v>
      </c>
      <c r="H5" s="506" t="s">
        <v>871</v>
      </c>
    </row>
    <row r="6" spans="1:8" ht="24">
      <c r="A6" s="824"/>
      <c r="B6" s="825"/>
      <c r="C6" s="507" t="s">
        <v>516</v>
      </c>
      <c r="D6" s="507" t="s">
        <v>517</v>
      </c>
      <c r="E6" s="834"/>
      <c r="F6" s="833"/>
      <c r="G6" s="833"/>
      <c r="H6" s="506" t="s">
        <v>870</v>
      </c>
    </row>
    <row r="7" spans="1:8">
      <c r="A7" s="502">
        <v>1</v>
      </c>
      <c r="B7" s="501" t="s">
        <v>137</v>
      </c>
      <c r="C7" s="693"/>
      <c r="D7" s="693">
        <v>212603919</v>
      </c>
      <c r="E7" s="693"/>
      <c r="F7" s="693"/>
      <c r="G7" s="693"/>
      <c r="H7" s="495">
        <f t="shared" ref="H7:H20" si="0">C7+D7-E7-F7</f>
        <v>212603919</v>
      </c>
    </row>
    <row r="8" spans="1:8" ht="24">
      <c r="A8" s="502">
        <v>2</v>
      </c>
      <c r="B8" s="501" t="s">
        <v>138</v>
      </c>
      <c r="C8" s="693"/>
      <c r="D8" s="693">
        <v>0</v>
      </c>
      <c r="E8" s="693"/>
      <c r="F8" s="693"/>
      <c r="G8" s="693"/>
      <c r="H8" s="495">
        <f t="shared" si="0"/>
        <v>0</v>
      </c>
    </row>
    <row r="9" spans="1:8">
      <c r="A9" s="502">
        <v>3</v>
      </c>
      <c r="B9" s="501" t="s">
        <v>139</v>
      </c>
      <c r="C9" s="693"/>
      <c r="D9" s="693">
        <v>0</v>
      </c>
      <c r="E9" s="693"/>
      <c r="F9" s="693"/>
      <c r="G9" s="693"/>
      <c r="H9" s="495">
        <f t="shared" si="0"/>
        <v>0</v>
      </c>
    </row>
    <row r="10" spans="1:8">
      <c r="A10" s="502">
        <v>4</v>
      </c>
      <c r="B10" s="501" t="s">
        <v>140</v>
      </c>
      <c r="C10" s="693"/>
      <c r="D10" s="693">
        <v>0</v>
      </c>
      <c r="E10" s="693"/>
      <c r="F10" s="693"/>
      <c r="G10" s="693"/>
      <c r="H10" s="495">
        <f t="shared" si="0"/>
        <v>0</v>
      </c>
    </row>
    <row r="11" spans="1:8">
      <c r="A11" s="502">
        <v>5</v>
      </c>
      <c r="B11" s="501" t="s">
        <v>141</v>
      </c>
      <c r="C11" s="693"/>
      <c r="D11" s="693">
        <v>0</v>
      </c>
      <c r="E11" s="693"/>
      <c r="F11" s="693"/>
      <c r="G11" s="693"/>
      <c r="H11" s="495">
        <f t="shared" si="0"/>
        <v>0</v>
      </c>
    </row>
    <row r="12" spans="1:8">
      <c r="A12" s="502">
        <v>6</v>
      </c>
      <c r="B12" s="501" t="s">
        <v>142</v>
      </c>
      <c r="C12" s="693"/>
      <c r="D12" s="693">
        <v>63595927</v>
      </c>
      <c r="E12" s="693"/>
      <c r="F12" s="693"/>
      <c r="G12" s="693"/>
      <c r="H12" s="495">
        <f t="shared" si="0"/>
        <v>63595927</v>
      </c>
    </row>
    <row r="13" spans="1:8">
      <c r="A13" s="502">
        <v>7</v>
      </c>
      <c r="B13" s="501" t="s">
        <v>73</v>
      </c>
      <c r="C13" s="693"/>
      <c r="D13" s="693">
        <v>33984834.265621684</v>
      </c>
      <c r="E13" s="693">
        <v>87839.263464735646</v>
      </c>
      <c r="F13" s="693"/>
      <c r="G13" s="693"/>
      <c r="H13" s="495">
        <f t="shared" si="0"/>
        <v>33896995.002156951</v>
      </c>
    </row>
    <row r="14" spans="1:8">
      <c r="A14" s="502">
        <v>8</v>
      </c>
      <c r="B14" s="503" t="s">
        <v>74</v>
      </c>
      <c r="C14" s="693">
        <v>16940259.751640052</v>
      </c>
      <c r="D14" s="693">
        <v>1932209348.7995913</v>
      </c>
      <c r="E14" s="693">
        <v>43513970.154768378</v>
      </c>
      <c r="F14" s="693"/>
      <c r="G14" s="693">
        <v>16626277.599898009</v>
      </c>
      <c r="H14" s="495">
        <f t="shared" si="0"/>
        <v>1905635638.3964629</v>
      </c>
    </row>
    <row r="15" spans="1:8">
      <c r="A15" s="502">
        <v>9</v>
      </c>
      <c r="B15" s="501" t="s">
        <v>75</v>
      </c>
      <c r="C15" s="693">
        <v>3777.33</v>
      </c>
      <c r="D15" s="693">
        <v>103062577.98928617</v>
      </c>
      <c r="E15" s="693">
        <v>613211.44034874497</v>
      </c>
      <c r="F15" s="693"/>
      <c r="G15" s="693"/>
      <c r="H15" s="495">
        <f t="shared" si="0"/>
        <v>102453143.87893742</v>
      </c>
    </row>
    <row r="16" spans="1:8">
      <c r="A16" s="502">
        <v>10</v>
      </c>
      <c r="B16" s="505" t="s">
        <v>518</v>
      </c>
      <c r="C16" s="693">
        <v>16795961.411640052</v>
      </c>
      <c r="D16" s="693"/>
      <c r="E16" s="693">
        <v>13559318.379095552</v>
      </c>
      <c r="F16" s="693"/>
      <c r="G16" s="693">
        <v>16626277.599898009</v>
      </c>
      <c r="H16" s="495">
        <f t="shared" si="0"/>
        <v>3236643.0325444993</v>
      </c>
    </row>
    <row r="17" spans="1:8">
      <c r="A17" s="502">
        <v>11</v>
      </c>
      <c r="B17" s="501" t="s">
        <v>70</v>
      </c>
      <c r="C17" s="693"/>
      <c r="D17" s="693"/>
      <c r="E17" s="693"/>
      <c r="F17" s="693"/>
      <c r="G17" s="693"/>
      <c r="H17" s="495">
        <f t="shared" si="0"/>
        <v>0</v>
      </c>
    </row>
    <row r="18" spans="1:8">
      <c r="A18" s="502">
        <v>12</v>
      </c>
      <c r="B18" s="501" t="s">
        <v>71</v>
      </c>
      <c r="C18" s="693"/>
      <c r="D18" s="693"/>
      <c r="E18" s="693"/>
      <c r="F18" s="693"/>
      <c r="G18" s="693"/>
      <c r="H18" s="495">
        <f t="shared" si="0"/>
        <v>0</v>
      </c>
    </row>
    <row r="19" spans="1:8">
      <c r="A19" s="504">
        <v>13</v>
      </c>
      <c r="B19" s="503" t="s">
        <v>72</v>
      </c>
      <c r="C19" s="693"/>
      <c r="D19" s="693"/>
      <c r="E19" s="693"/>
      <c r="F19" s="693"/>
      <c r="G19" s="693"/>
      <c r="H19" s="495">
        <f t="shared" si="0"/>
        <v>0</v>
      </c>
    </row>
    <row r="20" spans="1:8">
      <c r="A20" s="502">
        <v>14</v>
      </c>
      <c r="B20" s="501" t="s">
        <v>504</v>
      </c>
      <c r="C20" s="693"/>
      <c r="D20" s="693">
        <v>196349906.23035479</v>
      </c>
      <c r="E20" s="693">
        <v>4709570.37</v>
      </c>
      <c r="F20" s="693"/>
      <c r="G20" s="693"/>
      <c r="H20" s="495">
        <f t="shared" si="0"/>
        <v>191640335.86035478</v>
      </c>
    </row>
    <row r="21" spans="1:8" s="384" customFormat="1">
      <c r="A21" s="500">
        <v>15</v>
      </c>
      <c r="B21" s="499" t="s">
        <v>68</v>
      </c>
      <c r="C21" s="694">
        <f t="shared" ref="C21:H21" si="1">SUM(C7:C15)+SUM(C17:C20)</f>
        <v>16944037.08164005</v>
      </c>
      <c r="D21" s="694">
        <f t="shared" si="1"/>
        <v>2541806513.2848539</v>
      </c>
      <c r="E21" s="694">
        <f t="shared" si="1"/>
        <v>48924591.228581853</v>
      </c>
      <c r="F21" s="694">
        <f t="shared" si="1"/>
        <v>0</v>
      </c>
      <c r="G21" s="694">
        <f t="shared" si="1"/>
        <v>16626277.599898009</v>
      </c>
      <c r="H21" s="495">
        <f t="shared" si="1"/>
        <v>2509825959.1379118</v>
      </c>
    </row>
    <row r="22" spans="1:8">
      <c r="A22" s="498">
        <v>16</v>
      </c>
      <c r="B22" s="497" t="s">
        <v>519</v>
      </c>
      <c r="C22" s="693">
        <f>C14+C15</f>
        <v>16944037.08164005</v>
      </c>
      <c r="D22" s="693">
        <f>SUM(D13:D15)</f>
        <v>2069256761.0544991</v>
      </c>
      <c r="E22" s="693">
        <f>SUM(E13:E15)</f>
        <v>44215020.858581856</v>
      </c>
      <c r="F22" s="693"/>
      <c r="G22" s="693">
        <v>16626277.599898009</v>
      </c>
      <c r="H22" s="495">
        <f>C22+D22-E22-F22</f>
        <v>2041985777.2775574</v>
      </c>
    </row>
    <row r="23" spans="1:8">
      <c r="A23" s="498">
        <v>17</v>
      </c>
      <c r="B23" s="497" t="s">
        <v>520</v>
      </c>
      <c r="C23" s="693"/>
      <c r="D23" s="693">
        <v>22367209.940000001</v>
      </c>
      <c r="E23" s="693"/>
      <c r="F23" s="693"/>
      <c r="G23" s="693"/>
      <c r="H23" s="495">
        <f>C23+D23-E23-F23</f>
        <v>22367209.940000001</v>
      </c>
    </row>
    <row r="26" spans="1:8" ht="42.45" customHeight="1">
      <c r="B26" s="397" t="s">
        <v>683</v>
      </c>
    </row>
  </sheetData>
  <mergeCells count="5">
    <mergeCell ref="G5:G6"/>
    <mergeCell ref="A5:B6"/>
    <mergeCell ref="C5:D5"/>
    <mergeCell ref="E5:E6"/>
    <mergeCell ref="F5:F6"/>
  </mergeCells>
  <conditionalFormatting sqref="A5">
    <cfRule type="duplicateValues" dxfId="22" priority="1"/>
    <cfRule type="duplicateValues" dxfId="21" priority="2"/>
    <cfRule type="duplicateValues" dxfId="20"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92D050"/>
  </sheetPr>
  <dimension ref="A1:H36"/>
  <sheetViews>
    <sheetView showGridLines="0" topLeftCell="B1" zoomScale="80" zoomScaleNormal="80" workbookViewId="0">
      <selection activeCell="F26" sqref="F26"/>
    </sheetView>
  </sheetViews>
  <sheetFormatPr defaultColWidth="9.21875" defaultRowHeight="12"/>
  <cols>
    <col min="1" max="1" width="7.88671875" style="380" customWidth="1"/>
    <col min="2" max="2" width="93.44140625" style="380" customWidth="1"/>
    <col min="3" max="3" width="31.109375" style="380" customWidth="1"/>
    <col min="4" max="4" width="26.33203125" style="380" customWidth="1"/>
    <col min="5" max="7" width="22" style="380" customWidth="1"/>
    <col min="8" max="8" width="36.21875" style="380" customWidth="1"/>
    <col min="9" max="16384" width="9.21875" style="380"/>
  </cols>
  <sheetData>
    <row r="1" spans="1:8" ht="13.8">
      <c r="A1" s="379" t="s">
        <v>111</v>
      </c>
      <c r="B1" s="307" t="str">
        <f>Info!C2</f>
        <v>სს "კრედო ბანკი"</v>
      </c>
      <c r="C1" s="509"/>
      <c r="D1" s="509"/>
      <c r="E1" s="509"/>
      <c r="F1" s="509"/>
      <c r="G1" s="509"/>
      <c r="H1" s="509"/>
    </row>
    <row r="2" spans="1:8">
      <c r="A2" s="379" t="s">
        <v>112</v>
      </c>
      <c r="B2" s="382">
        <f>'1. key ratios'!B2</f>
        <v>45382</v>
      </c>
      <c r="C2" s="509"/>
      <c r="D2" s="509"/>
      <c r="E2" s="509"/>
      <c r="F2" s="509"/>
      <c r="G2" s="509"/>
      <c r="H2" s="509"/>
    </row>
    <row r="3" spans="1:8">
      <c r="A3" s="381" t="s">
        <v>521</v>
      </c>
      <c r="B3" s="509"/>
      <c r="C3" s="509"/>
      <c r="D3" s="509"/>
      <c r="E3" s="509"/>
      <c r="F3" s="509"/>
      <c r="G3" s="509"/>
      <c r="H3" s="509"/>
    </row>
    <row r="4" spans="1:8">
      <c r="A4" s="509"/>
      <c r="B4" s="509"/>
      <c r="C4" s="508" t="s">
        <v>506</v>
      </c>
      <c r="D4" s="508" t="s">
        <v>507</v>
      </c>
      <c r="E4" s="508" t="s">
        <v>508</v>
      </c>
      <c r="F4" s="508" t="s">
        <v>509</v>
      </c>
      <c r="G4" s="508" t="s">
        <v>510</v>
      </c>
      <c r="H4" s="508" t="s">
        <v>511</v>
      </c>
    </row>
    <row r="5" spans="1:8" ht="41.55" customHeight="1">
      <c r="A5" s="820" t="s">
        <v>876</v>
      </c>
      <c r="B5" s="821"/>
      <c r="C5" s="835" t="s">
        <v>600</v>
      </c>
      <c r="D5" s="836"/>
      <c r="E5" s="832" t="s">
        <v>873</v>
      </c>
      <c r="F5" s="832" t="s">
        <v>872</v>
      </c>
      <c r="G5" s="832" t="s">
        <v>515</v>
      </c>
      <c r="H5" s="506" t="s">
        <v>871</v>
      </c>
    </row>
    <row r="6" spans="1:8" ht="24">
      <c r="A6" s="824"/>
      <c r="B6" s="825"/>
      <c r="C6" s="507" t="s">
        <v>516</v>
      </c>
      <c r="D6" s="507" t="s">
        <v>517</v>
      </c>
      <c r="E6" s="833"/>
      <c r="F6" s="833"/>
      <c r="G6" s="833"/>
      <c r="H6" s="506" t="s">
        <v>870</v>
      </c>
    </row>
    <row r="7" spans="1:8">
      <c r="A7" s="496">
        <v>1</v>
      </c>
      <c r="B7" s="512" t="s">
        <v>522</v>
      </c>
      <c r="C7" s="693">
        <v>60089.750322892913</v>
      </c>
      <c r="D7" s="693">
        <v>232418855.96749669</v>
      </c>
      <c r="E7" s="693">
        <v>343410.71388142009</v>
      </c>
      <c r="F7" s="693"/>
      <c r="G7" s="693">
        <v>128478.16</v>
      </c>
      <c r="H7" s="495">
        <f t="shared" ref="H7:H34" si="0">C7+D7-E7-F7</f>
        <v>232135535.00393814</v>
      </c>
    </row>
    <row r="8" spans="1:8">
      <c r="A8" s="496">
        <v>2</v>
      </c>
      <c r="B8" s="512" t="s">
        <v>523</v>
      </c>
      <c r="C8" s="693">
        <v>28468.21312560184</v>
      </c>
      <c r="D8" s="693">
        <v>75500060.993191659</v>
      </c>
      <c r="E8" s="693">
        <v>136299.37098013397</v>
      </c>
      <c r="F8" s="693"/>
      <c r="G8" s="693">
        <v>29883.450000000004</v>
      </c>
      <c r="H8" s="495">
        <f t="shared" si="0"/>
        <v>75392229.835337132</v>
      </c>
    </row>
    <row r="9" spans="1:8">
      <c r="A9" s="496">
        <v>3</v>
      </c>
      <c r="B9" s="512" t="s">
        <v>875</v>
      </c>
      <c r="C9" s="693">
        <v>82430.256937640719</v>
      </c>
      <c r="D9" s="693">
        <v>5973283.5171114579</v>
      </c>
      <c r="E9" s="693">
        <v>148132.98246872221</v>
      </c>
      <c r="F9" s="693"/>
      <c r="G9" s="693">
        <v>91423.39</v>
      </c>
      <c r="H9" s="495">
        <f t="shared" si="0"/>
        <v>5907580.7915803762</v>
      </c>
    </row>
    <row r="10" spans="1:8">
      <c r="A10" s="496">
        <v>4</v>
      </c>
      <c r="B10" s="512" t="s">
        <v>524</v>
      </c>
      <c r="C10" s="693">
        <v>1457.60401673857</v>
      </c>
      <c r="D10" s="693">
        <v>11637382.578460012</v>
      </c>
      <c r="E10" s="693">
        <v>71118.459212476911</v>
      </c>
      <c r="F10" s="693"/>
      <c r="G10" s="693">
        <v>4901.83</v>
      </c>
      <c r="H10" s="495">
        <f t="shared" si="0"/>
        <v>11567721.723264273</v>
      </c>
    </row>
    <row r="11" spans="1:8">
      <c r="A11" s="496">
        <v>5</v>
      </c>
      <c r="B11" s="512" t="s">
        <v>525</v>
      </c>
      <c r="C11" s="693">
        <v>25834.566375806549</v>
      </c>
      <c r="D11" s="693">
        <v>36735200.873563871</v>
      </c>
      <c r="E11" s="693">
        <v>386445.97525109013</v>
      </c>
      <c r="F11" s="693"/>
      <c r="G11" s="693">
        <v>17578.958240000004</v>
      </c>
      <c r="H11" s="495">
        <f t="shared" si="0"/>
        <v>36374589.464688584</v>
      </c>
    </row>
    <row r="12" spans="1:8">
      <c r="A12" s="496">
        <v>6</v>
      </c>
      <c r="B12" s="512" t="s">
        <v>526</v>
      </c>
      <c r="C12" s="693">
        <v>77511.560263598105</v>
      </c>
      <c r="D12" s="693">
        <v>11620754.725595333</v>
      </c>
      <c r="E12" s="693">
        <v>187917.66299775854</v>
      </c>
      <c r="F12" s="693"/>
      <c r="G12" s="693">
        <v>80371.079999999973</v>
      </c>
      <c r="H12" s="495">
        <f t="shared" si="0"/>
        <v>11510348.622861173</v>
      </c>
    </row>
    <row r="13" spans="1:8">
      <c r="A13" s="496">
        <v>7</v>
      </c>
      <c r="B13" s="512" t="s">
        <v>527</v>
      </c>
      <c r="C13" s="693">
        <v>16445.885425192108</v>
      </c>
      <c r="D13" s="693">
        <v>3716219.0060784472</v>
      </c>
      <c r="E13" s="693">
        <v>110294.20598047601</v>
      </c>
      <c r="F13" s="693"/>
      <c r="G13" s="693">
        <v>41370.429999999993</v>
      </c>
      <c r="H13" s="495">
        <f t="shared" si="0"/>
        <v>3622370.6855231635</v>
      </c>
    </row>
    <row r="14" spans="1:8">
      <c r="A14" s="496">
        <v>8</v>
      </c>
      <c r="B14" s="512" t="s">
        <v>528</v>
      </c>
      <c r="C14" s="693">
        <v>1666784.9184804666</v>
      </c>
      <c r="D14" s="693">
        <v>149394540.63106585</v>
      </c>
      <c r="E14" s="693">
        <v>3275341.6232321747</v>
      </c>
      <c r="F14" s="693"/>
      <c r="G14" s="693">
        <v>1103872.9988149994</v>
      </c>
      <c r="H14" s="495">
        <f t="shared" si="0"/>
        <v>147785983.92631412</v>
      </c>
    </row>
    <row r="15" spans="1:8">
      <c r="A15" s="496">
        <v>9</v>
      </c>
      <c r="B15" s="512" t="s">
        <v>529</v>
      </c>
      <c r="C15" s="693">
        <v>271051.53692732728</v>
      </c>
      <c r="D15" s="693">
        <v>28870020.111180246</v>
      </c>
      <c r="E15" s="693">
        <v>638404.92566237447</v>
      </c>
      <c r="F15" s="693"/>
      <c r="G15" s="693">
        <v>283194.97999999986</v>
      </c>
      <c r="H15" s="495">
        <f t="shared" si="0"/>
        <v>28502666.722445197</v>
      </c>
    </row>
    <row r="16" spans="1:8">
      <c r="A16" s="496">
        <v>10</v>
      </c>
      <c r="B16" s="512" t="s">
        <v>530</v>
      </c>
      <c r="C16" s="693">
        <v>105818.18229120916</v>
      </c>
      <c r="D16" s="693">
        <v>14618738.885886429</v>
      </c>
      <c r="E16" s="693">
        <v>256830.74807423368</v>
      </c>
      <c r="F16" s="693"/>
      <c r="G16" s="693">
        <v>134937.15000000005</v>
      </c>
      <c r="H16" s="495">
        <f t="shared" si="0"/>
        <v>14467726.320103405</v>
      </c>
    </row>
    <row r="17" spans="1:8">
      <c r="A17" s="496">
        <v>11</v>
      </c>
      <c r="B17" s="512" t="s">
        <v>531</v>
      </c>
      <c r="C17" s="693">
        <v>99501.541311729277</v>
      </c>
      <c r="D17" s="693">
        <v>6644742.4089049408</v>
      </c>
      <c r="E17" s="693">
        <v>184285.9348093608</v>
      </c>
      <c r="F17" s="693"/>
      <c r="G17" s="693">
        <v>166452.82</v>
      </c>
      <c r="H17" s="495">
        <f t="shared" si="0"/>
        <v>6559958.0154073099</v>
      </c>
    </row>
    <row r="18" spans="1:8">
      <c r="A18" s="496">
        <v>12</v>
      </c>
      <c r="B18" s="512" t="s">
        <v>532</v>
      </c>
      <c r="C18" s="693">
        <v>676428.00419227243</v>
      </c>
      <c r="D18" s="693">
        <v>115230395.98144415</v>
      </c>
      <c r="E18" s="693">
        <v>1851439.66746942</v>
      </c>
      <c r="F18" s="693"/>
      <c r="G18" s="693">
        <v>724575.86432300031</v>
      </c>
      <c r="H18" s="495">
        <f t="shared" si="0"/>
        <v>114055384.318167</v>
      </c>
    </row>
    <row r="19" spans="1:8">
      <c r="A19" s="496">
        <v>13</v>
      </c>
      <c r="B19" s="512" t="s">
        <v>533</v>
      </c>
      <c r="C19" s="693">
        <v>106269.21977540886</v>
      </c>
      <c r="D19" s="693">
        <v>16568623.769211281</v>
      </c>
      <c r="E19" s="693">
        <v>340519.57039859338</v>
      </c>
      <c r="F19" s="693"/>
      <c r="G19" s="693">
        <v>83496.146878000043</v>
      </c>
      <c r="H19" s="495">
        <f t="shared" si="0"/>
        <v>16334373.418588096</v>
      </c>
    </row>
    <row r="20" spans="1:8">
      <c r="A20" s="496">
        <v>14</v>
      </c>
      <c r="B20" s="512" t="s">
        <v>534</v>
      </c>
      <c r="C20" s="693">
        <v>79415.231453694767</v>
      </c>
      <c r="D20" s="693">
        <v>53528773.747012168</v>
      </c>
      <c r="E20" s="693">
        <v>692055.02533061127</v>
      </c>
      <c r="F20" s="693"/>
      <c r="G20" s="693">
        <v>138133.20908599999</v>
      </c>
      <c r="H20" s="495">
        <f t="shared" si="0"/>
        <v>52916133.953135252</v>
      </c>
    </row>
    <row r="21" spans="1:8">
      <c r="A21" s="496">
        <v>15</v>
      </c>
      <c r="B21" s="512" t="s">
        <v>535</v>
      </c>
      <c r="C21" s="693">
        <v>306492.52246923005</v>
      </c>
      <c r="D21" s="693">
        <v>35495860.783975445</v>
      </c>
      <c r="E21" s="693">
        <v>967015.96367353993</v>
      </c>
      <c r="F21" s="693"/>
      <c r="G21" s="693">
        <v>232779.09836799989</v>
      </c>
      <c r="H21" s="495">
        <f t="shared" si="0"/>
        <v>34835337.342771135</v>
      </c>
    </row>
    <row r="22" spans="1:8">
      <c r="A22" s="496">
        <v>16</v>
      </c>
      <c r="B22" s="512" t="s">
        <v>536</v>
      </c>
      <c r="C22" s="693">
        <v>69045.900164262392</v>
      </c>
      <c r="D22" s="693">
        <v>11644355.14862071</v>
      </c>
      <c r="E22" s="693">
        <v>204091.3304919939</v>
      </c>
      <c r="F22" s="693"/>
      <c r="G22" s="693">
        <v>45592.620000000017</v>
      </c>
      <c r="H22" s="495">
        <f t="shared" si="0"/>
        <v>11509309.718292978</v>
      </c>
    </row>
    <row r="23" spans="1:8">
      <c r="A23" s="496">
        <v>17</v>
      </c>
      <c r="B23" s="512" t="s">
        <v>537</v>
      </c>
      <c r="C23" s="693">
        <v>2157.13</v>
      </c>
      <c r="D23" s="693">
        <v>812341.6767465407</v>
      </c>
      <c r="E23" s="693">
        <v>14363.824590480426</v>
      </c>
      <c r="F23" s="693"/>
      <c r="G23" s="693">
        <v>6824.4963340000004</v>
      </c>
      <c r="H23" s="495">
        <f t="shared" si="0"/>
        <v>800134.98215606029</v>
      </c>
    </row>
    <row r="24" spans="1:8">
      <c r="A24" s="496">
        <v>18</v>
      </c>
      <c r="B24" s="512" t="s">
        <v>538</v>
      </c>
      <c r="C24" s="693">
        <v>5762.4879784411205</v>
      </c>
      <c r="D24" s="693">
        <v>3283707.0453570406</v>
      </c>
      <c r="E24" s="693">
        <v>55844.21784448679</v>
      </c>
      <c r="F24" s="693"/>
      <c r="G24" s="693">
        <v>15937.56</v>
      </c>
      <c r="H24" s="495">
        <f t="shared" si="0"/>
        <v>3233625.3154909951</v>
      </c>
    </row>
    <row r="25" spans="1:8">
      <c r="A25" s="496">
        <v>19</v>
      </c>
      <c r="B25" s="512" t="s">
        <v>539</v>
      </c>
      <c r="C25" s="693">
        <v>33198.064112201588</v>
      </c>
      <c r="D25" s="693">
        <v>6013414.0174676888</v>
      </c>
      <c r="E25" s="693">
        <v>88264.44446851332</v>
      </c>
      <c r="F25" s="693"/>
      <c r="G25" s="693">
        <v>24964.129999999994</v>
      </c>
      <c r="H25" s="495">
        <f t="shared" si="0"/>
        <v>5958347.637111377</v>
      </c>
    </row>
    <row r="26" spans="1:8">
      <c r="A26" s="496">
        <v>20</v>
      </c>
      <c r="B26" s="512" t="s">
        <v>540</v>
      </c>
      <c r="C26" s="693">
        <v>42108.439258330218</v>
      </c>
      <c r="D26" s="693">
        <v>15247268.00478846</v>
      </c>
      <c r="E26" s="693">
        <v>193841.43976706502</v>
      </c>
      <c r="F26" s="693"/>
      <c r="G26" s="693">
        <v>29566.829999999998</v>
      </c>
      <c r="H26" s="495">
        <f t="shared" si="0"/>
        <v>15095535.004279725</v>
      </c>
    </row>
    <row r="27" spans="1:8">
      <c r="A27" s="496">
        <v>21</v>
      </c>
      <c r="B27" s="512" t="s">
        <v>541</v>
      </c>
      <c r="C27" s="693">
        <v>660.37</v>
      </c>
      <c r="D27" s="693">
        <v>2027483.3990343551</v>
      </c>
      <c r="E27" s="693">
        <v>20033.195519513203</v>
      </c>
      <c r="F27" s="693"/>
      <c r="G27" s="693">
        <v>36464.99</v>
      </c>
      <c r="H27" s="495">
        <f t="shared" si="0"/>
        <v>2008110.573514842</v>
      </c>
    </row>
    <row r="28" spans="1:8">
      <c r="A28" s="496">
        <v>22</v>
      </c>
      <c r="B28" s="512" t="s">
        <v>542</v>
      </c>
      <c r="C28" s="496"/>
      <c r="D28" s="693">
        <v>717885.84706045652</v>
      </c>
      <c r="E28" s="693">
        <v>12420.327659375045</v>
      </c>
      <c r="F28" s="693"/>
      <c r="G28" s="693">
        <v>5416.0199999999986</v>
      </c>
      <c r="H28" s="495">
        <f t="shared" si="0"/>
        <v>705465.51940108149</v>
      </c>
    </row>
    <row r="29" spans="1:8">
      <c r="A29" s="496">
        <v>23</v>
      </c>
      <c r="B29" s="512" t="s">
        <v>543</v>
      </c>
      <c r="C29" s="693">
        <v>3842120.4026003899</v>
      </c>
      <c r="D29" s="693">
        <v>482943158.51683736</v>
      </c>
      <c r="E29" s="693">
        <v>10976506.378939645</v>
      </c>
      <c r="F29" s="693"/>
      <c r="G29" s="693">
        <v>4978710.3894729968</v>
      </c>
      <c r="H29" s="495">
        <f t="shared" si="0"/>
        <v>475808772.54049814</v>
      </c>
    </row>
    <row r="30" spans="1:8">
      <c r="A30" s="496">
        <v>24</v>
      </c>
      <c r="B30" s="512" t="s">
        <v>544</v>
      </c>
      <c r="C30" s="693">
        <v>7762654.9652441442</v>
      </c>
      <c r="D30" s="693">
        <v>789240041.00386512</v>
      </c>
      <c r="E30" s="693">
        <v>18338946.845901836</v>
      </c>
      <c r="F30" s="693"/>
      <c r="G30" s="693">
        <f>6613257.02548201+2264</f>
        <v>6615521.0254820101</v>
      </c>
      <c r="H30" s="495">
        <f t="shared" si="0"/>
        <v>778663749.12320745</v>
      </c>
    </row>
    <row r="31" spans="1:8">
      <c r="A31" s="496">
        <v>25</v>
      </c>
      <c r="B31" s="512" t="s">
        <v>545</v>
      </c>
      <c r="C31" s="693">
        <v>1175203.5164547069</v>
      </c>
      <c r="D31" s="693">
        <v>177382915.47995618</v>
      </c>
      <c r="E31" s="693">
        <v>3426712.2830894846</v>
      </c>
      <c r="F31" s="693"/>
      <c r="G31" s="693">
        <v>1605830.2028990013</v>
      </c>
      <c r="H31" s="495">
        <f t="shared" si="0"/>
        <v>175131406.71332139</v>
      </c>
    </row>
    <row r="32" spans="1:8">
      <c r="A32" s="496">
        <v>26</v>
      </c>
      <c r="B32" s="512" t="s">
        <v>546</v>
      </c>
      <c r="C32" s="693">
        <v>407126.82245878095</v>
      </c>
      <c r="D32" s="693">
        <v>58190582.934558414</v>
      </c>
      <c r="E32" s="693">
        <v>1294483.7491236883</v>
      </c>
      <c r="F32" s="693"/>
      <c r="G32" s="693"/>
      <c r="H32" s="495">
        <f t="shared" si="0"/>
        <v>57303226.00789351</v>
      </c>
    </row>
    <row r="33" spans="1:8">
      <c r="A33" s="496">
        <v>27</v>
      </c>
      <c r="B33" s="496" t="s">
        <v>102</v>
      </c>
      <c r="C33" s="693"/>
      <c r="D33" s="693">
        <v>196349906.23035479</v>
      </c>
      <c r="E33" s="693">
        <v>4709570.37</v>
      </c>
      <c r="F33" s="693"/>
      <c r="G33" s="693"/>
      <c r="H33" s="495">
        <f t="shared" si="0"/>
        <v>191640335.86035478</v>
      </c>
    </row>
    <row r="34" spans="1:8">
      <c r="A34" s="496">
        <v>28</v>
      </c>
      <c r="B34" s="499" t="s">
        <v>68</v>
      </c>
      <c r="C34" s="694">
        <f>SUM(C7:C33)</f>
        <v>16944037.091640066</v>
      </c>
      <c r="D34" s="694">
        <f>SUM(D7:D33)</f>
        <v>2541806513.2848253</v>
      </c>
      <c r="E34" s="694">
        <f>SUM(E7:E33)</f>
        <v>48924591.236818455</v>
      </c>
      <c r="F34" s="694">
        <f>SUM(F7:F33)</f>
        <v>0</v>
      </c>
      <c r="G34" s="694">
        <f>SUM(G7:G33)</f>
        <v>16626277.829898007</v>
      </c>
      <c r="H34" s="495">
        <f t="shared" si="0"/>
        <v>2509825959.139647</v>
      </c>
    </row>
    <row r="36" spans="1:8">
      <c r="B36" s="385"/>
    </row>
  </sheetData>
  <mergeCells count="5">
    <mergeCell ref="G5:G6"/>
    <mergeCell ref="A5:B6"/>
    <mergeCell ref="C5:D5"/>
    <mergeCell ref="E5:E6"/>
    <mergeCell ref="F5:F6"/>
  </mergeCells>
  <conditionalFormatting sqref="A5">
    <cfRule type="duplicateValues" dxfId="19" priority="1"/>
    <cfRule type="duplicateValues" dxfId="18" priority="2"/>
    <cfRule type="duplicateValues" dxfId="17"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92D050"/>
  </sheetPr>
  <dimension ref="A1:D15"/>
  <sheetViews>
    <sheetView showGridLines="0" zoomScaleNormal="100" workbookViewId="0">
      <selection activeCell="C17" sqref="C17"/>
    </sheetView>
  </sheetViews>
  <sheetFormatPr defaultColWidth="9.21875" defaultRowHeight="12"/>
  <cols>
    <col min="1" max="1" width="11.77734375" style="380" bestFit="1" customWidth="1"/>
    <col min="2" max="2" width="108" style="380" bestFit="1" customWidth="1"/>
    <col min="3" max="3" width="35.5546875" style="380" customWidth="1"/>
    <col min="4" max="4" width="38.44140625" style="380" customWidth="1"/>
    <col min="5" max="16384" width="9.21875" style="380"/>
  </cols>
  <sheetData>
    <row r="1" spans="1:4" ht="13.8">
      <c r="A1" s="379" t="s">
        <v>111</v>
      </c>
      <c r="B1" s="307" t="str">
        <f>Info!C2</f>
        <v>სს "კრედო ბანკი"</v>
      </c>
    </row>
    <row r="2" spans="1:4">
      <c r="A2" s="379" t="s">
        <v>112</v>
      </c>
      <c r="B2" s="382">
        <f>'1. key ratios'!B2</f>
        <v>45382</v>
      </c>
    </row>
    <row r="3" spans="1:4">
      <c r="A3" s="381" t="s">
        <v>547</v>
      </c>
    </row>
    <row r="5" spans="1:4">
      <c r="A5" s="837" t="s">
        <v>887</v>
      </c>
      <c r="B5" s="837"/>
      <c r="C5" s="522" t="s">
        <v>566</v>
      </c>
      <c r="D5" s="522" t="s">
        <v>886</v>
      </c>
    </row>
    <row r="6" spans="1:4">
      <c r="A6" s="521">
        <v>1</v>
      </c>
      <c r="B6" s="514" t="s">
        <v>885</v>
      </c>
      <c r="C6" s="721">
        <v>43529746.670755476</v>
      </c>
      <c r="D6" s="516"/>
    </row>
    <row r="7" spans="1:4">
      <c r="A7" s="518">
        <v>2</v>
      </c>
      <c r="B7" s="514" t="s">
        <v>884</v>
      </c>
      <c r="C7" s="721">
        <f>SUM(C8:C9)</f>
        <v>33767071</v>
      </c>
      <c r="D7" s="516">
        <f>SUM(D8:D9)</f>
        <v>0</v>
      </c>
    </row>
    <row r="8" spans="1:4">
      <c r="A8" s="520">
        <v>2.1</v>
      </c>
      <c r="B8" s="519" t="s">
        <v>883</v>
      </c>
      <c r="C8" s="721">
        <v>4143203</v>
      </c>
      <c r="D8" s="516"/>
    </row>
    <row r="9" spans="1:4">
      <c r="A9" s="520">
        <v>2.2000000000000002</v>
      </c>
      <c r="B9" s="519" t="s">
        <v>882</v>
      </c>
      <c r="C9" s="721">
        <v>29623868</v>
      </c>
      <c r="D9" s="516"/>
    </row>
    <row r="10" spans="1:4">
      <c r="A10" s="521">
        <v>3</v>
      </c>
      <c r="B10" s="514" t="s">
        <v>881</v>
      </c>
      <c r="C10" s="721">
        <f>SUM(C11:C13)</f>
        <v>33074636</v>
      </c>
      <c r="D10" s="516">
        <f>SUM(D11:D13)</f>
        <v>0</v>
      </c>
    </row>
    <row r="11" spans="1:4">
      <c r="A11" s="520">
        <v>3.1</v>
      </c>
      <c r="B11" s="519" t="s">
        <v>548</v>
      </c>
      <c r="C11" s="721">
        <v>16626278</v>
      </c>
      <c r="D11" s="516"/>
    </row>
    <row r="12" spans="1:4">
      <c r="A12" s="520">
        <v>3.2</v>
      </c>
      <c r="B12" s="519" t="s">
        <v>880</v>
      </c>
      <c r="C12" s="721">
        <v>5477932</v>
      </c>
      <c r="D12" s="516"/>
    </row>
    <row r="13" spans="1:4">
      <c r="A13" s="520">
        <v>3.3</v>
      </c>
      <c r="B13" s="519" t="s">
        <v>879</v>
      </c>
      <c r="C13" s="721">
        <v>10970426</v>
      </c>
      <c r="D13" s="516"/>
    </row>
    <row r="14" spans="1:4">
      <c r="A14" s="518">
        <v>4</v>
      </c>
      <c r="B14" s="517" t="s">
        <v>878</v>
      </c>
      <c r="C14" s="721">
        <v>-7161</v>
      </c>
      <c r="D14" s="516"/>
    </row>
    <row r="15" spans="1:4">
      <c r="A15" s="515">
        <v>5</v>
      </c>
      <c r="B15" s="514" t="s">
        <v>877</v>
      </c>
      <c r="C15" s="722">
        <f>C6+C7-C10+C14</f>
        <v>44215020.670755476</v>
      </c>
      <c r="D15" s="513">
        <f>D6+D7-D10+D14</f>
        <v>0</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92D050"/>
  </sheetPr>
  <dimension ref="A1:D23"/>
  <sheetViews>
    <sheetView showGridLines="0" zoomScaleNormal="100" workbookViewId="0">
      <selection activeCell="C18" sqref="C18"/>
    </sheetView>
  </sheetViews>
  <sheetFormatPr defaultColWidth="9.21875" defaultRowHeight="12"/>
  <cols>
    <col min="1" max="1" width="11.77734375" style="509" bestFit="1" customWidth="1"/>
    <col min="2" max="2" width="128.88671875" style="509" bestFit="1" customWidth="1"/>
    <col min="3" max="3" width="37" style="509" customWidth="1"/>
    <col min="4" max="4" width="50.5546875" style="509" customWidth="1"/>
    <col min="5" max="16384" width="9.21875" style="509"/>
  </cols>
  <sheetData>
    <row r="1" spans="1:4" ht="13.8">
      <c r="A1" s="379" t="s">
        <v>111</v>
      </c>
      <c r="B1" s="307" t="str">
        <f>Info!C2</f>
        <v>სს "კრედო ბანკი"</v>
      </c>
    </row>
    <row r="2" spans="1:4">
      <c r="A2" s="379" t="s">
        <v>112</v>
      </c>
      <c r="B2" s="382">
        <f>'1. key ratios'!B2</f>
        <v>45382</v>
      </c>
    </row>
    <row r="3" spans="1:4">
      <c r="A3" s="381" t="s">
        <v>549</v>
      </c>
    </row>
    <row r="4" spans="1:4">
      <c r="A4" s="381"/>
    </row>
    <row r="5" spans="1:4" ht="15" customHeight="1">
      <c r="A5" s="838" t="s">
        <v>550</v>
      </c>
      <c r="B5" s="839"/>
      <c r="C5" s="842" t="s">
        <v>551</v>
      </c>
      <c r="D5" s="842" t="s">
        <v>552</v>
      </c>
    </row>
    <row r="6" spans="1:4">
      <c r="A6" s="840"/>
      <c r="B6" s="841"/>
      <c r="C6" s="842"/>
      <c r="D6" s="842"/>
    </row>
    <row r="7" spans="1:4">
      <c r="A7" s="499">
        <v>1</v>
      </c>
      <c r="B7" s="499" t="s">
        <v>553</v>
      </c>
      <c r="C7" s="693">
        <v>19750975.884019978</v>
      </c>
      <c r="D7" s="523"/>
    </row>
    <row r="8" spans="1:4">
      <c r="A8" s="496">
        <v>2</v>
      </c>
      <c r="B8" s="496" t="s">
        <v>554</v>
      </c>
      <c r="C8" s="693">
        <v>17438416.142667368</v>
      </c>
      <c r="D8" s="523"/>
    </row>
    <row r="9" spans="1:4">
      <c r="A9" s="496">
        <v>3</v>
      </c>
      <c r="B9" s="526" t="s">
        <v>555</v>
      </c>
      <c r="C9" s="693">
        <v>19516.307348305894</v>
      </c>
      <c r="D9" s="523"/>
    </row>
    <row r="10" spans="1:4">
      <c r="A10" s="496">
        <v>4</v>
      </c>
      <c r="B10" s="496" t="s">
        <v>556</v>
      </c>
      <c r="C10" s="693">
        <f>SUM(C11:C17)</f>
        <v>20264871.256160565</v>
      </c>
      <c r="D10" s="523"/>
    </row>
    <row r="11" spans="1:4">
      <c r="A11" s="496">
        <v>5</v>
      </c>
      <c r="B11" s="525" t="s">
        <v>888</v>
      </c>
      <c r="C11" s="693"/>
      <c r="D11" s="523"/>
    </row>
    <row r="12" spans="1:4">
      <c r="A12" s="496">
        <v>6</v>
      </c>
      <c r="B12" s="525" t="s">
        <v>557</v>
      </c>
      <c r="C12" s="693">
        <v>3613345</v>
      </c>
      <c r="D12" s="523"/>
    </row>
    <row r="13" spans="1:4">
      <c r="A13" s="496">
        <v>7</v>
      </c>
      <c r="B13" s="525" t="s">
        <v>560</v>
      </c>
      <c r="C13" s="693">
        <v>16626277.599898009</v>
      </c>
      <c r="D13" s="523"/>
    </row>
    <row r="14" spans="1:4">
      <c r="A14" s="496">
        <v>8</v>
      </c>
      <c r="B14" s="525" t="s">
        <v>558</v>
      </c>
      <c r="C14" s="693"/>
      <c r="D14" s="496"/>
    </row>
    <row r="15" spans="1:4">
      <c r="A15" s="496">
        <v>9</v>
      </c>
      <c r="B15" s="525" t="s">
        <v>559</v>
      </c>
      <c r="C15" s="693"/>
      <c r="D15" s="496"/>
    </row>
    <row r="16" spans="1:4">
      <c r="A16" s="496">
        <v>10</v>
      </c>
      <c r="B16" s="525" t="s">
        <v>561</v>
      </c>
      <c r="C16" s="693"/>
      <c r="D16" s="496"/>
    </row>
    <row r="17" spans="1:4">
      <c r="A17" s="496">
        <v>11</v>
      </c>
      <c r="B17" s="525" t="s">
        <v>562</v>
      </c>
      <c r="C17" s="693">
        <v>25248.656262552598</v>
      </c>
      <c r="D17" s="523"/>
    </row>
    <row r="18" spans="1:4">
      <c r="A18" s="499">
        <v>12</v>
      </c>
      <c r="B18" s="524" t="s">
        <v>563</v>
      </c>
      <c r="C18" s="694">
        <f>C7+C8+C9-C10</f>
        <v>16944037.077875085</v>
      </c>
      <c r="D18" s="523"/>
    </row>
    <row r="21" spans="1:4">
      <c r="B21" s="379"/>
    </row>
    <row r="22" spans="1:4">
      <c r="B22" s="379"/>
    </row>
    <row r="23" spans="1:4">
      <c r="B23" s="381"/>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92D050"/>
  </sheetPr>
  <dimension ref="A1:AB28"/>
  <sheetViews>
    <sheetView showGridLines="0" zoomScale="80" zoomScaleNormal="80" workbookViewId="0">
      <selection activeCell="D8" sqref="D8:AA8"/>
    </sheetView>
  </sheetViews>
  <sheetFormatPr defaultColWidth="9.21875" defaultRowHeight="12"/>
  <cols>
    <col min="1" max="1" width="11.77734375" style="509" bestFit="1" customWidth="1"/>
    <col min="2" max="2" width="63.88671875" style="509" customWidth="1"/>
    <col min="3" max="3" width="15.5546875" style="509" customWidth="1"/>
    <col min="4" max="18" width="22.21875" style="509" customWidth="1"/>
    <col min="19" max="19" width="23.21875" style="509" bestFit="1" customWidth="1"/>
    <col min="20" max="26" width="22.21875" style="509" customWidth="1"/>
    <col min="27" max="27" width="23.21875" style="509" bestFit="1" customWidth="1"/>
    <col min="28" max="28" width="20" style="509" customWidth="1"/>
    <col min="29" max="16384" width="9.21875" style="509"/>
  </cols>
  <sheetData>
    <row r="1" spans="1:28" ht="13.8">
      <c r="A1" s="379" t="s">
        <v>111</v>
      </c>
      <c r="B1" s="307" t="str">
        <f>Info!C2</f>
        <v>სს "კრედო ბანკი"</v>
      </c>
    </row>
    <row r="2" spans="1:28">
      <c r="A2" s="379" t="s">
        <v>112</v>
      </c>
      <c r="B2" s="382">
        <f>'1. key ratios'!B2</f>
        <v>45382</v>
      </c>
      <c r="C2" s="510"/>
    </row>
    <row r="3" spans="1:28">
      <c r="A3" s="381" t="s">
        <v>564</v>
      </c>
    </row>
    <row r="5" spans="1:28" ht="15" customHeight="1">
      <c r="A5" s="843" t="s">
        <v>901</v>
      </c>
      <c r="B5" s="844"/>
      <c r="C5" s="835" t="s">
        <v>900</v>
      </c>
      <c r="D5" s="849"/>
      <c r="E5" s="849"/>
      <c r="F5" s="849"/>
      <c r="G5" s="849"/>
      <c r="H5" s="849"/>
      <c r="I5" s="849"/>
      <c r="J5" s="849"/>
      <c r="K5" s="849"/>
      <c r="L5" s="849"/>
      <c r="M5" s="849"/>
      <c r="N5" s="849"/>
      <c r="O5" s="849"/>
      <c r="P5" s="849"/>
      <c r="Q5" s="849"/>
      <c r="R5" s="849"/>
      <c r="S5" s="849"/>
      <c r="T5" s="536"/>
      <c r="U5" s="536"/>
      <c r="V5" s="536"/>
      <c r="W5" s="536"/>
      <c r="X5" s="536"/>
      <c r="Y5" s="536"/>
      <c r="Z5" s="536"/>
      <c r="AA5" s="535"/>
      <c r="AB5" s="528"/>
    </row>
    <row r="6" spans="1:28">
      <c r="A6" s="845"/>
      <c r="B6" s="846"/>
      <c r="C6" s="850" t="s">
        <v>68</v>
      </c>
      <c r="D6" s="852" t="s">
        <v>899</v>
      </c>
      <c r="E6" s="852"/>
      <c r="F6" s="852"/>
      <c r="G6" s="852"/>
      <c r="H6" s="853" t="s">
        <v>898</v>
      </c>
      <c r="I6" s="854"/>
      <c r="J6" s="854"/>
      <c r="K6" s="855"/>
      <c r="L6" s="533"/>
      <c r="M6" s="856" t="s">
        <v>897</v>
      </c>
      <c r="N6" s="856"/>
      <c r="O6" s="856"/>
      <c r="P6" s="856"/>
      <c r="Q6" s="856"/>
      <c r="R6" s="856"/>
      <c r="S6" s="833"/>
      <c r="T6" s="534"/>
      <c r="U6" s="836" t="s">
        <v>896</v>
      </c>
      <c r="V6" s="836"/>
      <c r="W6" s="836"/>
      <c r="X6" s="836"/>
      <c r="Y6" s="836"/>
      <c r="Z6" s="836"/>
      <c r="AA6" s="834"/>
      <c r="AB6" s="533"/>
    </row>
    <row r="7" spans="1:28" ht="24">
      <c r="A7" s="847"/>
      <c r="B7" s="848"/>
      <c r="C7" s="851"/>
      <c r="D7" s="532"/>
      <c r="E7" s="506" t="s">
        <v>565</v>
      </c>
      <c r="F7" s="506" t="s">
        <v>894</v>
      </c>
      <c r="G7" s="506" t="s">
        <v>895</v>
      </c>
      <c r="H7" s="531"/>
      <c r="I7" s="506" t="s">
        <v>565</v>
      </c>
      <c r="J7" s="506" t="s">
        <v>894</v>
      </c>
      <c r="K7" s="506" t="s">
        <v>895</v>
      </c>
      <c r="L7" s="530"/>
      <c r="M7" s="506" t="s">
        <v>565</v>
      </c>
      <c r="N7" s="506" t="s">
        <v>894</v>
      </c>
      <c r="O7" s="506" t="s">
        <v>893</v>
      </c>
      <c r="P7" s="506" t="s">
        <v>892</v>
      </c>
      <c r="Q7" s="506" t="s">
        <v>891</v>
      </c>
      <c r="R7" s="506" t="s">
        <v>890</v>
      </c>
      <c r="S7" s="506" t="s">
        <v>889</v>
      </c>
      <c r="T7" s="529"/>
      <c r="U7" s="506" t="s">
        <v>565</v>
      </c>
      <c r="V7" s="506" t="s">
        <v>894</v>
      </c>
      <c r="W7" s="506" t="s">
        <v>893</v>
      </c>
      <c r="X7" s="506" t="s">
        <v>892</v>
      </c>
      <c r="Y7" s="506" t="s">
        <v>891</v>
      </c>
      <c r="Z7" s="506" t="s">
        <v>890</v>
      </c>
      <c r="AA7" s="506" t="s">
        <v>889</v>
      </c>
      <c r="AB7" s="528"/>
    </row>
    <row r="8" spans="1:28">
      <c r="A8" s="527">
        <v>1</v>
      </c>
      <c r="B8" s="499" t="s">
        <v>566</v>
      </c>
      <c r="C8" s="694">
        <f>SUM(C9:C14)</f>
        <v>2086200798.1461043</v>
      </c>
      <c r="D8" s="694">
        <f>SUM(D9:D14)</f>
        <v>1984790761.529705</v>
      </c>
      <c r="E8" s="694">
        <f t="shared" ref="E8:G8" si="0">SUM(E9:E14)</f>
        <v>9551701.7237437163</v>
      </c>
      <c r="F8" s="694">
        <f t="shared" si="0"/>
        <v>0</v>
      </c>
      <c r="G8" s="694">
        <f t="shared" si="0"/>
        <v>0</v>
      </c>
      <c r="H8" s="694">
        <f>SUM(H9:H14)</f>
        <v>84465999.524759248</v>
      </c>
      <c r="I8" s="694">
        <f t="shared" ref="I8:K8" si="1">SUM(I9:I14)</f>
        <v>2880768.7756520249</v>
      </c>
      <c r="J8" s="694">
        <f t="shared" si="1"/>
        <v>17205548.323458087</v>
      </c>
      <c r="K8" s="694">
        <f t="shared" si="1"/>
        <v>0</v>
      </c>
      <c r="L8" s="694">
        <f>SUM(L9:L14)</f>
        <v>16788347.381640032</v>
      </c>
      <c r="M8" s="694">
        <f t="shared" ref="M8:S8" si="2">SUM(M9:M14)</f>
        <v>257751.19885378619</v>
      </c>
      <c r="N8" s="694">
        <f t="shared" si="2"/>
        <v>1091990.7942522918</v>
      </c>
      <c r="O8" s="694">
        <f t="shared" si="2"/>
        <v>10335766.078848461</v>
      </c>
      <c r="P8" s="694">
        <f t="shared" si="2"/>
        <v>0</v>
      </c>
      <c r="Q8" s="694">
        <f t="shared" si="2"/>
        <v>0</v>
      </c>
      <c r="R8" s="694">
        <f t="shared" si="2"/>
        <v>0</v>
      </c>
      <c r="S8" s="694">
        <f t="shared" si="2"/>
        <v>0</v>
      </c>
      <c r="T8" s="694">
        <f>SUM(T9:T14)</f>
        <v>155689.71</v>
      </c>
      <c r="U8" s="694">
        <f t="shared" ref="U8:AA8" si="3">SUM(U9:U14)</f>
        <v>22493.78</v>
      </c>
      <c r="V8" s="694">
        <f t="shared" si="3"/>
        <v>213.48</v>
      </c>
      <c r="W8" s="694">
        <f t="shared" si="3"/>
        <v>1206.8599999999999</v>
      </c>
      <c r="X8" s="694">
        <f t="shared" si="3"/>
        <v>0</v>
      </c>
      <c r="Y8" s="694">
        <f t="shared" si="3"/>
        <v>0</v>
      </c>
      <c r="Z8" s="694">
        <f t="shared" si="3"/>
        <v>0</v>
      </c>
      <c r="AA8" s="694">
        <f t="shared" si="3"/>
        <v>0</v>
      </c>
    </row>
    <row r="9" spans="1:28">
      <c r="A9" s="496">
        <v>1.1000000000000001</v>
      </c>
      <c r="B9" s="518" t="s">
        <v>567</v>
      </c>
      <c r="C9" s="518"/>
      <c r="D9" s="693"/>
      <c r="E9" s="693"/>
      <c r="F9" s="693"/>
      <c r="G9" s="693"/>
      <c r="H9" s="693"/>
      <c r="I9" s="693"/>
      <c r="J9" s="693"/>
      <c r="K9" s="693"/>
      <c r="L9" s="693"/>
      <c r="M9" s="693"/>
      <c r="N9" s="693"/>
      <c r="O9" s="693"/>
      <c r="P9" s="693"/>
      <c r="Q9" s="693"/>
      <c r="R9" s="693"/>
      <c r="S9" s="693"/>
      <c r="T9" s="693"/>
      <c r="U9" s="693"/>
      <c r="V9" s="693"/>
      <c r="W9" s="693"/>
      <c r="X9" s="693"/>
      <c r="Y9" s="693"/>
      <c r="Z9" s="693"/>
      <c r="AA9" s="693"/>
    </row>
    <row r="10" spans="1:28">
      <c r="A10" s="496">
        <v>1.2</v>
      </c>
      <c r="B10" s="518" t="s">
        <v>568</v>
      </c>
      <c r="C10" s="518"/>
      <c r="D10" s="693"/>
      <c r="E10" s="693"/>
      <c r="F10" s="693"/>
      <c r="G10" s="693"/>
      <c r="H10" s="693"/>
      <c r="I10" s="693"/>
      <c r="J10" s="693"/>
      <c r="K10" s="693"/>
      <c r="L10" s="693"/>
      <c r="M10" s="693"/>
      <c r="N10" s="693"/>
      <c r="O10" s="693"/>
      <c r="P10" s="693"/>
      <c r="Q10" s="693"/>
      <c r="R10" s="693"/>
      <c r="S10" s="693"/>
      <c r="T10" s="693"/>
      <c r="U10" s="693"/>
      <c r="V10" s="693"/>
      <c r="W10" s="693"/>
      <c r="X10" s="693"/>
      <c r="Y10" s="693"/>
      <c r="Z10" s="693"/>
      <c r="AA10" s="693"/>
    </row>
    <row r="11" spans="1:28">
      <c r="A11" s="496">
        <v>1.3</v>
      </c>
      <c r="B11" s="518" t="s">
        <v>569</v>
      </c>
      <c r="C11" s="518"/>
      <c r="D11" s="693"/>
      <c r="E11" s="693"/>
      <c r="F11" s="693"/>
      <c r="G11" s="693"/>
      <c r="H11" s="693"/>
      <c r="I11" s="693"/>
      <c r="J11" s="693"/>
      <c r="K11" s="693"/>
      <c r="L11" s="693"/>
      <c r="M11" s="693"/>
      <c r="N11" s="693"/>
      <c r="O11" s="693"/>
      <c r="P11" s="693"/>
      <c r="Q11" s="693"/>
      <c r="R11" s="693"/>
      <c r="S11" s="693"/>
      <c r="T11" s="693"/>
      <c r="U11" s="693"/>
      <c r="V11" s="693"/>
      <c r="W11" s="693"/>
      <c r="X11" s="693"/>
      <c r="Y11" s="693"/>
      <c r="Z11" s="693"/>
      <c r="AA11" s="693"/>
    </row>
    <row r="12" spans="1:28">
      <c r="A12" s="496">
        <v>1.4</v>
      </c>
      <c r="B12" s="518" t="s">
        <v>570</v>
      </c>
      <c r="C12" s="518"/>
      <c r="D12" s="693"/>
      <c r="E12" s="693"/>
      <c r="F12" s="693"/>
      <c r="G12" s="693"/>
      <c r="H12" s="693"/>
      <c r="I12" s="693"/>
      <c r="J12" s="693"/>
      <c r="K12" s="693"/>
      <c r="L12" s="693"/>
      <c r="M12" s="693"/>
      <c r="N12" s="693"/>
      <c r="O12" s="693"/>
      <c r="P12" s="693"/>
      <c r="Q12" s="693"/>
      <c r="R12" s="693"/>
      <c r="S12" s="693"/>
      <c r="T12" s="693"/>
      <c r="U12" s="693"/>
      <c r="V12" s="693"/>
      <c r="W12" s="693"/>
      <c r="X12" s="693"/>
      <c r="Y12" s="693"/>
      <c r="Z12" s="693"/>
      <c r="AA12" s="693"/>
    </row>
    <row r="13" spans="1:28">
      <c r="A13" s="496">
        <v>1.5</v>
      </c>
      <c r="B13" s="518" t="s">
        <v>571</v>
      </c>
      <c r="C13" s="724">
        <f>D13+H13+L13+T13</f>
        <v>107570111.0679836</v>
      </c>
      <c r="D13" s="693">
        <v>103824321.16032788</v>
      </c>
      <c r="E13" s="693">
        <v>205739.48775964181</v>
      </c>
      <c r="F13" s="693"/>
      <c r="G13" s="693"/>
      <c r="H13" s="693">
        <v>3720045.5977225755</v>
      </c>
      <c r="I13" s="693"/>
      <c r="J13" s="693">
        <v>1335046.2527866086</v>
      </c>
      <c r="K13" s="693"/>
      <c r="L13" s="693">
        <v>24957.6899331364</v>
      </c>
      <c r="M13" s="693"/>
      <c r="N13" s="693"/>
      <c r="O13" s="693">
        <v>24957.6899331364</v>
      </c>
      <c r="P13" s="693"/>
      <c r="Q13" s="693"/>
      <c r="R13" s="693"/>
      <c r="S13" s="693"/>
      <c r="T13" s="693">
        <v>786.62</v>
      </c>
      <c r="U13" s="693"/>
      <c r="V13" s="693"/>
      <c r="W13" s="693"/>
      <c r="X13" s="693"/>
      <c r="Y13" s="693"/>
      <c r="Z13" s="693"/>
      <c r="AA13" s="693"/>
    </row>
    <row r="14" spans="1:28">
      <c r="A14" s="496">
        <v>1.6</v>
      </c>
      <c r="B14" s="518" t="s">
        <v>572</v>
      </c>
      <c r="C14" s="724">
        <f>D14+H14+L14+T14</f>
        <v>1978630687.0781207</v>
      </c>
      <c r="D14" s="693">
        <v>1880966440.3693771</v>
      </c>
      <c r="E14" s="693">
        <v>9345962.235984074</v>
      </c>
      <c r="F14" s="693"/>
      <c r="G14" s="693"/>
      <c r="H14" s="693">
        <v>80745953.927036673</v>
      </c>
      <c r="I14" s="693">
        <v>2880768.7756520249</v>
      </c>
      <c r="J14" s="693">
        <v>15870502.070671478</v>
      </c>
      <c r="K14" s="693"/>
      <c r="L14" s="693">
        <v>16763389.691706896</v>
      </c>
      <c r="M14" s="693">
        <v>257751.19885378619</v>
      </c>
      <c r="N14" s="693">
        <v>1091990.7942522918</v>
      </c>
      <c r="O14" s="693">
        <v>10310808.388915325</v>
      </c>
      <c r="P14" s="693"/>
      <c r="Q14" s="693"/>
      <c r="R14" s="693"/>
      <c r="S14" s="693"/>
      <c r="T14" s="693">
        <v>154903.09</v>
      </c>
      <c r="U14" s="693">
        <v>22493.78</v>
      </c>
      <c r="V14" s="693">
        <v>213.48</v>
      </c>
      <c r="W14" s="693">
        <v>1206.8599999999999</v>
      </c>
      <c r="X14" s="693"/>
      <c r="Y14" s="693"/>
      <c r="Z14" s="693"/>
      <c r="AA14" s="693"/>
    </row>
    <row r="15" spans="1:28">
      <c r="A15" s="527">
        <v>2</v>
      </c>
      <c r="B15" s="499" t="s">
        <v>573</v>
      </c>
      <c r="C15" s="725">
        <f t="shared" ref="C15:C17" si="4">D15+H15+L15+T15</f>
        <v>22367209.940000001</v>
      </c>
      <c r="D15" s="718">
        <f>SUM(D16:D21)</f>
        <v>22367209.940000001</v>
      </c>
      <c r="E15" s="693"/>
      <c r="F15" s="693"/>
      <c r="G15" s="693"/>
      <c r="H15" s="693"/>
      <c r="I15" s="693"/>
      <c r="J15" s="693"/>
      <c r="K15" s="693"/>
      <c r="L15" s="693"/>
      <c r="M15" s="693"/>
      <c r="N15" s="693"/>
      <c r="O15" s="693"/>
      <c r="P15" s="693"/>
      <c r="Q15" s="693"/>
      <c r="R15" s="693"/>
      <c r="S15" s="693"/>
      <c r="T15" s="693"/>
      <c r="U15" s="693"/>
      <c r="V15" s="693"/>
      <c r="W15" s="693"/>
      <c r="X15" s="693"/>
      <c r="Y15" s="693"/>
      <c r="Z15" s="693"/>
      <c r="AA15" s="693"/>
    </row>
    <row r="16" spans="1:28">
      <c r="A16" s="496">
        <v>2.1</v>
      </c>
      <c r="B16" s="518" t="s">
        <v>567</v>
      </c>
      <c r="C16" s="725"/>
      <c r="D16" s="693"/>
      <c r="E16" s="693"/>
      <c r="F16" s="693"/>
      <c r="G16" s="693"/>
      <c r="H16" s="693"/>
      <c r="I16" s="693"/>
      <c r="J16" s="693"/>
      <c r="K16" s="693"/>
      <c r="L16" s="693"/>
      <c r="M16" s="693"/>
      <c r="N16" s="693"/>
      <c r="O16" s="693"/>
      <c r="P16" s="693"/>
      <c r="Q16" s="693"/>
      <c r="R16" s="693"/>
      <c r="S16" s="693"/>
      <c r="T16" s="693"/>
      <c r="U16" s="693"/>
      <c r="V16" s="693"/>
      <c r="W16" s="693"/>
      <c r="X16" s="693"/>
      <c r="Y16" s="693"/>
      <c r="Z16" s="693"/>
      <c r="AA16" s="693"/>
    </row>
    <row r="17" spans="1:27">
      <c r="A17" s="496">
        <v>2.2000000000000002</v>
      </c>
      <c r="B17" s="518" t="s">
        <v>568</v>
      </c>
      <c r="C17" s="725">
        <f t="shared" si="4"/>
        <v>22367209.940000001</v>
      </c>
      <c r="D17" s="693">
        <v>22367209.940000001</v>
      </c>
      <c r="E17" s="693"/>
      <c r="F17" s="693"/>
      <c r="G17" s="693"/>
      <c r="H17" s="693"/>
      <c r="I17" s="693"/>
      <c r="J17" s="693"/>
      <c r="K17" s="693"/>
      <c r="L17" s="693"/>
      <c r="M17" s="693"/>
      <c r="N17" s="693"/>
      <c r="O17" s="693"/>
      <c r="P17" s="693"/>
      <c r="Q17" s="693"/>
      <c r="R17" s="693"/>
      <c r="S17" s="693"/>
      <c r="T17" s="693"/>
      <c r="U17" s="693"/>
      <c r="V17" s="693"/>
      <c r="W17" s="693"/>
      <c r="X17" s="693"/>
      <c r="Y17" s="693"/>
      <c r="Z17" s="693"/>
      <c r="AA17" s="693"/>
    </row>
    <row r="18" spans="1:27">
      <c r="A18" s="496">
        <v>2.2999999999999998</v>
      </c>
      <c r="B18" s="518" t="s">
        <v>569</v>
      </c>
      <c r="C18" s="518"/>
      <c r="D18" s="693"/>
      <c r="E18" s="693"/>
      <c r="F18" s="693"/>
      <c r="G18" s="693"/>
      <c r="H18" s="693"/>
      <c r="I18" s="693"/>
      <c r="J18" s="693"/>
      <c r="K18" s="693"/>
      <c r="L18" s="693"/>
      <c r="M18" s="693"/>
      <c r="N18" s="693"/>
      <c r="O18" s="693"/>
      <c r="P18" s="693"/>
      <c r="Q18" s="693"/>
      <c r="R18" s="693"/>
      <c r="S18" s="693"/>
      <c r="T18" s="693"/>
      <c r="U18" s="693"/>
      <c r="V18" s="693"/>
      <c r="W18" s="693"/>
      <c r="X18" s="693"/>
      <c r="Y18" s="693"/>
      <c r="Z18" s="693"/>
      <c r="AA18" s="693"/>
    </row>
    <row r="19" spans="1:27">
      <c r="A19" s="496">
        <v>2.4</v>
      </c>
      <c r="B19" s="518" t="s">
        <v>570</v>
      </c>
      <c r="C19" s="518"/>
      <c r="D19" s="693"/>
      <c r="E19" s="693"/>
      <c r="F19" s="693"/>
      <c r="G19" s="693"/>
      <c r="H19" s="693"/>
      <c r="I19" s="693"/>
      <c r="J19" s="693"/>
      <c r="K19" s="693"/>
      <c r="L19" s="693"/>
      <c r="M19" s="693"/>
      <c r="N19" s="693"/>
      <c r="O19" s="693"/>
      <c r="P19" s="693"/>
      <c r="Q19" s="693"/>
      <c r="R19" s="693"/>
      <c r="S19" s="693"/>
      <c r="T19" s="693"/>
      <c r="U19" s="693"/>
      <c r="V19" s="693"/>
      <c r="W19" s="693"/>
      <c r="X19" s="693"/>
      <c r="Y19" s="693"/>
      <c r="Z19" s="693"/>
      <c r="AA19" s="693"/>
    </row>
    <row r="20" spans="1:27">
      <c r="A20" s="496">
        <v>2.5</v>
      </c>
      <c r="B20" s="518" t="s">
        <v>571</v>
      </c>
      <c r="C20" s="518"/>
      <c r="D20" s="693"/>
      <c r="E20" s="693"/>
      <c r="F20" s="693"/>
      <c r="G20" s="693"/>
      <c r="H20" s="693"/>
      <c r="I20" s="693"/>
      <c r="J20" s="693"/>
      <c r="K20" s="693"/>
      <c r="L20" s="693"/>
      <c r="M20" s="693"/>
      <c r="N20" s="693"/>
      <c r="O20" s="693"/>
      <c r="P20" s="693"/>
      <c r="Q20" s="693"/>
      <c r="R20" s="693"/>
      <c r="S20" s="693"/>
      <c r="T20" s="693"/>
      <c r="U20" s="693"/>
      <c r="V20" s="693"/>
      <c r="W20" s="693"/>
      <c r="X20" s="693"/>
      <c r="Y20" s="693"/>
      <c r="Z20" s="693"/>
      <c r="AA20" s="693"/>
    </row>
    <row r="21" spans="1:27">
      <c r="A21" s="496">
        <v>2.6</v>
      </c>
      <c r="B21" s="518" t="s">
        <v>572</v>
      </c>
      <c r="C21" s="518"/>
      <c r="D21" s="693"/>
      <c r="E21" s="693"/>
      <c r="F21" s="693"/>
      <c r="G21" s="693"/>
      <c r="H21" s="693"/>
      <c r="I21" s="693"/>
      <c r="J21" s="693"/>
      <c r="K21" s="693"/>
      <c r="L21" s="693"/>
      <c r="M21" s="693"/>
      <c r="N21" s="693"/>
      <c r="O21" s="693"/>
      <c r="P21" s="693"/>
      <c r="Q21" s="693"/>
      <c r="R21" s="693"/>
      <c r="S21" s="693"/>
      <c r="T21" s="693"/>
      <c r="U21" s="693"/>
      <c r="V21" s="693"/>
      <c r="W21" s="693"/>
      <c r="X21" s="693"/>
      <c r="Y21" s="693"/>
      <c r="Z21" s="693"/>
      <c r="AA21" s="693"/>
    </row>
    <row r="22" spans="1:27">
      <c r="A22" s="527">
        <v>3</v>
      </c>
      <c r="B22" s="499" t="s">
        <v>574</v>
      </c>
      <c r="C22" s="694">
        <f>C27+C28</f>
        <v>65829995.260000005</v>
      </c>
      <c r="D22" s="694"/>
      <c r="E22" s="723"/>
      <c r="F22" s="723"/>
      <c r="G22" s="723"/>
      <c r="H22" s="694"/>
      <c r="I22" s="723"/>
      <c r="J22" s="723"/>
      <c r="K22" s="723"/>
      <c r="L22" s="694"/>
      <c r="M22" s="723"/>
      <c r="N22" s="723"/>
      <c r="O22" s="723"/>
      <c r="P22" s="723"/>
      <c r="Q22" s="723"/>
      <c r="R22" s="723"/>
      <c r="S22" s="723"/>
      <c r="T22" s="694"/>
      <c r="U22" s="723"/>
      <c r="V22" s="723"/>
      <c r="W22" s="723"/>
      <c r="X22" s="723"/>
      <c r="Y22" s="723"/>
      <c r="Z22" s="723"/>
      <c r="AA22" s="723"/>
    </row>
    <row r="23" spans="1:27">
      <c r="A23" s="496">
        <v>3.1</v>
      </c>
      <c r="B23" s="518" t="s">
        <v>567</v>
      </c>
      <c r="C23" s="518"/>
      <c r="D23" s="694"/>
      <c r="E23" s="723"/>
      <c r="F23" s="723"/>
      <c r="G23" s="723"/>
      <c r="H23" s="694"/>
      <c r="I23" s="723"/>
      <c r="J23" s="723"/>
      <c r="K23" s="723"/>
      <c r="L23" s="694"/>
      <c r="M23" s="723"/>
      <c r="N23" s="723"/>
      <c r="O23" s="723"/>
      <c r="P23" s="723"/>
      <c r="Q23" s="723"/>
      <c r="R23" s="723"/>
      <c r="S23" s="723"/>
      <c r="T23" s="694"/>
      <c r="U23" s="723"/>
      <c r="V23" s="723"/>
      <c r="W23" s="723"/>
      <c r="X23" s="723"/>
      <c r="Y23" s="723"/>
      <c r="Z23" s="723"/>
      <c r="AA23" s="723"/>
    </row>
    <row r="24" spans="1:27">
      <c r="A24" s="496">
        <v>3.2</v>
      </c>
      <c r="B24" s="518" t="s">
        <v>568</v>
      </c>
      <c r="C24" s="518"/>
      <c r="D24" s="694"/>
      <c r="E24" s="723"/>
      <c r="F24" s="723"/>
      <c r="G24" s="723"/>
      <c r="H24" s="694"/>
      <c r="I24" s="723"/>
      <c r="J24" s="723"/>
      <c r="K24" s="723"/>
      <c r="L24" s="694"/>
      <c r="M24" s="723"/>
      <c r="N24" s="723"/>
      <c r="O24" s="723"/>
      <c r="P24" s="723"/>
      <c r="Q24" s="723"/>
      <c r="R24" s="723"/>
      <c r="S24" s="723"/>
      <c r="T24" s="694"/>
      <c r="U24" s="723"/>
      <c r="V24" s="723"/>
      <c r="W24" s="723"/>
      <c r="X24" s="723"/>
      <c r="Y24" s="723"/>
      <c r="Z24" s="723"/>
      <c r="AA24" s="723"/>
    </row>
    <row r="25" spans="1:27">
      <c r="A25" s="496">
        <v>3.3</v>
      </c>
      <c r="B25" s="518" t="s">
        <v>569</v>
      </c>
      <c r="C25" s="518"/>
      <c r="D25" s="694"/>
      <c r="E25" s="723"/>
      <c r="F25" s="723"/>
      <c r="G25" s="723"/>
      <c r="H25" s="694"/>
      <c r="I25" s="723"/>
      <c r="J25" s="723"/>
      <c r="K25" s="723"/>
      <c r="L25" s="694"/>
      <c r="M25" s="723"/>
      <c r="N25" s="723"/>
      <c r="O25" s="723"/>
      <c r="P25" s="723"/>
      <c r="Q25" s="723"/>
      <c r="R25" s="723"/>
      <c r="S25" s="723"/>
      <c r="T25" s="694"/>
      <c r="U25" s="723"/>
      <c r="V25" s="723"/>
      <c r="W25" s="723"/>
      <c r="X25" s="723"/>
      <c r="Y25" s="723"/>
      <c r="Z25" s="723"/>
      <c r="AA25" s="723"/>
    </row>
    <row r="26" spans="1:27">
      <c r="A26" s="496">
        <v>3.4</v>
      </c>
      <c r="B26" s="518" t="s">
        <v>570</v>
      </c>
      <c r="C26" s="518"/>
      <c r="D26" s="694"/>
      <c r="E26" s="723"/>
      <c r="F26" s="723"/>
      <c r="G26" s="723"/>
      <c r="H26" s="694"/>
      <c r="I26" s="723"/>
      <c r="J26" s="723"/>
      <c r="K26" s="723"/>
      <c r="L26" s="694"/>
      <c r="M26" s="723"/>
      <c r="N26" s="723"/>
      <c r="O26" s="723"/>
      <c r="P26" s="723"/>
      <c r="Q26" s="723"/>
      <c r="R26" s="723"/>
      <c r="S26" s="723"/>
      <c r="T26" s="694"/>
      <c r="U26" s="723"/>
      <c r="V26" s="723"/>
      <c r="W26" s="723"/>
      <c r="X26" s="723"/>
      <c r="Y26" s="723"/>
      <c r="Z26" s="723"/>
      <c r="AA26" s="723"/>
    </row>
    <row r="27" spans="1:27">
      <c r="A27" s="496">
        <v>3.5</v>
      </c>
      <c r="B27" s="518" t="s">
        <v>571</v>
      </c>
      <c r="C27" s="726">
        <v>5470288</v>
      </c>
      <c r="D27" s="694">
        <f>5285530+184758</f>
        <v>5470288</v>
      </c>
      <c r="E27" s="723"/>
      <c r="F27" s="723"/>
      <c r="G27" s="723"/>
      <c r="H27" s="694"/>
      <c r="I27" s="723"/>
      <c r="J27" s="723"/>
      <c r="K27" s="723"/>
      <c r="L27" s="694"/>
      <c r="M27" s="723"/>
      <c r="N27" s="723"/>
      <c r="O27" s="723"/>
      <c r="P27" s="723"/>
      <c r="Q27" s="723"/>
      <c r="R27" s="723"/>
      <c r="S27" s="723"/>
      <c r="T27" s="694"/>
      <c r="U27" s="723"/>
      <c r="V27" s="723"/>
      <c r="W27" s="723"/>
      <c r="X27" s="723"/>
      <c r="Y27" s="723"/>
      <c r="Z27" s="723"/>
      <c r="AA27" s="723"/>
    </row>
    <row r="28" spans="1:27">
      <c r="A28" s="496">
        <v>3.6</v>
      </c>
      <c r="B28" s="518" t="s">
        <v>572</v>
      </c>
      <c r="C28" s="726">
        <v>60359707.260000005</v>
      </c>
      <c r="D28" s="694"/>
      <c r="E28" s="723"/>
      <c r="F28" s="723"/>
      <c r="G28" s="723"/>
      <c r="H28" s="694"/>
      <c r="I28" s="723"/>
      <c r="J28" s="723"/>
      <c r="K28" s="723"/>
      <c r="L28" s="694"/>
      <c r="M28" s="723"/>
      <c r="N28" s="723"/>
      <c r="O28" s="723"/>
      <c r="P28" s="723"/>
      <c r="Q28" s="723"/>
      <c r="R28" s="723"/>
      <c r="S28" s="723"/>
      <c r="T28" s="694"/>
      <c r="U28" s="723"/>
      <c r="V28" s="723"/>
      <c r="W28" s="723"/>
      <c r="X28" s="723"/>
      <c r="Y28" s="723"/>
      <c r="Z28" s="723"/>
      <c r="AA28" s="723"/>
    </row>
  </sheetData>
  <mergeCells count="7">
    <mergeCell ref="U6:AA6"/>
    <mergeCell ref="A5:B7"/>
    <mergeCell ref="C5:S5"/>
    <mergeCell ref="C6:C7"/>
    <mergeCell ref="D6:G6"/>
    <mergeCell ref="H6:K6"/>
    <mergeCell ref="M6:S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92D050"/>
  </sheetPr>
  <dimension ref="A1:AA22"/>
  <sheetViews>
    <sheetView showGridLines="0" zoomScale="80" zoomScaleNormal="80" workbookViewId="0">
      <selection activeCell="C11" sqref="C11:C13"/>
    </sheetView>
  </sheetViews>
  <sheetFormatPr defaultColWidth="9.21875" defaultRowHeight="12"/>
  <cols>
    <col min="1" max="1" width="11.77734375" style="509" bestFit="1" customWidth="1"/>
    <col min="2" max="2" width="90.21875" style="509" bestFit="1" customWidth="1"/>
    <col min="3" max="3" width="20.21875" style="509" customWidth="1"/>
    <col min="4" max="4" width="22.21875" style="509" customWidth="1"/>
    <col min="5" max="7" width="17.109375" style="509" customWidth="1"/>
    <col min="8" max="8" width="22.21875" style="509" customWidth="1"/>
    <col min="9" max="10" width="17.109375" style="509" customWidth="1"/>
    <col min="11" max="27" width="22.21875" style="509" customWidth="1"/>
    <col min="28" max="16384" width="9.21875" style="509"/>
  </cols>
  <sheetData>
    <row r="1" spans="1:27" ht="13.8">
      <c r="A1" s="379" t="s">
        <v>111</v>
      </c>
      <c r="B1" s="307" t="str">
        <f>Info!C2</f>
        <v>სს "კრედო ბანკი"</v>
      </c>
    </row>
    <row r="2" spans="1:27">
      <c r="A2" s="379" t="s">
        <v>112</v>
      </c>
      <c r="B2" s="382">
        <f>'1. key ratios'!B2</f>
        <v>45382</v>
      </c>
    </row>
    <row r="3" spans="1:27">
      <c r="A3" s="381" t="s">
        <v>575</v>
      </c>
      <c r="C3" s="511"/>
    </row>
    <row r="4" spans="1:27" ht="12.6" thickBot="1">
      <c r="A4" s="381"/>
      <c r="B4" s="511"/>
      <c r="C4" s="511"/>
    </row>
    <row r="5" spans="1:27" ht="13.5" customHeight="1">
      <c r="A5" s="861" t="s">
        <v>908</v>
      </c>
      <c r="B5" s="862"/>
      <c r="C5" s="858" t="s">
        <v>576</v>
      </c>
      <c r="D5" s="859"/>
      <c r="E5" s="859"/>
      <c r="F5" s="859"/>
      <c r="G5" s="859"/>
      <c r="H5" s="859"/>
      <c r="I5" s="859"/>
      <c r="J5" s="859"/>
      <c r="K5" s="859"/>
      <c r="L5" s="859"/>
      <c r="M5" s="859"/>
      <c r="N5" s="859"/>
      <c r="O5" s="859"/>
      <c r="P5" s="859"/>
      <c r="Q5" s="859"/>
      <c r="R5" s="859"/>
      <c r="S5" s="859"/>
      <c r="T5" s="859"/>
      <c r="U5" s="859"/>
      <c r="V5" s="859"/>
      <c r="W5" s="859"/>
      <c r="X5" s="859"/>
      <c r="Y5" s="859"/>
      <c r="Z5" s="859"/>
      <c r="AA5" s="860"/>
    </row>
    <row r="6" spans="1:27" ht="12" customHeight="1">
      <c r="A6" s="863"/>
      <c r="B6" s="864"/>
      <c r="C6" s="867" t="s">
        <v>68</v>
      </c>
      <c r="D6" s="832" t="s">
        <v>899</v>
      </c>
      <c r="E6" s="832"/>
      <c r="F6" s="832"/>
      <c r="G6" s="832"/>
      <c r="H6" s="853" t="s">
        <v>898</v>
      </c>
      <c r="I6" s="854"/>
      <c r="J6" s="854"/>
      <c r="K6" s="854"/>
      <c r="L6" s="534"/>
      <c r="M6" s="836" t="s">
        <v>897</v>
      </c>
      <c r="N6" s="836"/>
      <c r="O6" s="836"/>
      <c r="P6" s="836"/>
      <c r="Q6" s="836"/>
      <c r="R6" s="836"/>
      <c r="S6" s="834"/>
      <c r="T6" s="534"/>
      <c r="U6" s="836" t="s">
        <v>896</v>
      </c>
      <c r="V6" s="836"/>
      <c r="W6" s="836"/>
      <c r="X6" s="836"/>
      <c r="Y6" s="836"/>
      <c r="Z6" s="836"/>
      <c r="AA6" s="857"/>
    </row>
    <row r="7" spans="1:27" ht="36">
      <c r="A7" s="865"/>
      <c r="B7" s="866"/>
      <c r="C7" s="868"/>
      <c r="D7" s="532"/>
      <c r="E7" s="506" t="s">
        <v>565</v>
      </c>
      <c r="F7" s="506" t="s">
        <v>894</v>
      </c>
      <c r="G7" s="506" t="s">
        <v>895</v>
      </c>
      <c r="H7" s="510"/>
      <c r="I7" s="506" t="s">
        <v>565</v>
      </c>
      <c r="J7" s="506" t="s">
        <v>894</v>
      </c>
      <c r="K7" s="506" t="s">
        <v>895</v>
      </c>
      <c r="L7" s="529"/>
      <c r="M7" s="506" t="s">
        <v>565</v>
      </c>
      <c r="N7" s="506" t="s">
        <v>907</v>
      </c>
      <c r="O7" s="506" t="s">
        <v>906</v>
      </c>
      <c r="P7" s="506" t="s">
        <v>905</v>
      </c>
      <c r="Q7" s="506" t="s">
        <v>904</v>
      </c>
      <c r="R7" s="506" t="s">
        <v>903</v>
      </c>
      <c r="S7" s="506" t="s">
        <v>889</v>
      </c>
      <c r="T7" s="529"/>
      <c r="U7" s="506" t="s">
        <v>565</v>
      </c>
      <c r="V7" s="506" t="s">
        <v>907</v>
      </c>
      <c r="W7" s="506" t="s">
        <v>906</v>
      </c>
      <c r="X7" s="506" t="s">
        <v>905</v>
      </c>
      <c r="Y7" s="506" t="s">
        <v>904</v>
      </c>
      <c r="Z7" s="506" t="s">
        <v>903</v>
      </c>
      <c r="AA7" s="506" t="s">
        <v>889</v>
      </c>
    </row>
    <row r="8" spans="1:27">
      <c r="A8" s="555">
        <v>1</v>
      </c>
      <c r="B8" s="554" t="s">
        <v>566</v>
      </c>
      <c r="C8" s="727">
        <f>D8+H8+L8+T8</f>
        <v>2086200798.1461043</v>
      </c>
      <c r="D8" s="693">
        <v>1984790761.529705</v>
      </c>
      <c r="E8" s="693">
        <v>9551701.7237437163</v>
      </c>
      <c r="F8" s="693">
        <v>0</v>
      </c>
      <c r="G8" s="693">
        <v>0</v>
      </c>
      <c r="H8" s="693">
        <v>84465999.524759248</v>
      </c>
      <c r="I8" s="693">
        <v>2880768.7756520249</v>
      </c>
      <c r="J8" s="693">
        <v>17205548.323458087</v>
      </c>
      <c r="K8" s="693">
        <v>0</v>
      </c>
      <c r="L8" s="693">
        <v>16788347.381640032</v>
      </c>
      <c r="M8" s="693">
        <v>257751.19885378619</v>
      </c>
      <c r="N8" s="693">
        <v>1091990.7942522918</v>
      </c>
      <c r="O8" s="693">
        <v>10335766.078848461</v>
      </c>
      <c r="P8" s="693">
        <v>0</v>
      </c>
      <c r="Q8" s="693">
        <v>0</v>
      </c>
      <c r="R8" s="693">
        <v>0</v>
      </c>
      <c r="S8" s="693">
        <v>0</v>
      </c>
      <c r="T8" s="693">
        <v>155689.71</v>
      </c>
      <c r="U8" s="693">
        <v>22493.78</v>
      </c>
      <c r="V8" s="693">
        <v>213.48</v>
      </c>
      <c r="W8" s="693">
        <v>1206.8599999999999</v>
      </c>
      <c r="X8" s="693">
        <v>0</v>
      </c>
      <c r="Y8" s="693">
        <v>0</v>
      </c>
      <c r="Z8" s="693">
        <v>0</v>
      </c>
      <c r="AA8" s="732">
        <v>0</v>
      </c>
    </row>
    <row r="9" spans="1:27">
      <c r="A9" s="547">
        <v>1.1000000000000001</v>
      </c>
      <c r="B9" s="553" t="s">
        <v>577</v>
      </c>
      <c r="C9" s="728">
        <f>D9+H9+L9+T9</f>
        <v>984928134.0707854</v>
      </c>
      <c r="D9" s="693">
        <v>947927053.1709367</v>
      </c>
      <c r="E9" s="693">
        <v>4226338.0058363164</v>
      </c>
      <c r="F9" s="693"/>
      <c r="G9" s="693"/>
      <c r="H9" s="693">
        <v>32446259.754757486</v>
      </c>
      <c r="I9" s="693">
        <v>1274386.654545527</v>
      </c>
      <c r="J9" s="693">
        <v>5419254.5055955742</v>
      </c>
      <c r="K9" s="693"/>
      <c r="L9" s="693">
        <v>4438623.4050911916</v>
      </c>
      <c r="M9" s="693">
        <v>56166.96377359725</v>
      </c>
      <c r="N9" s="693">
        <v>236594.56102334324</v>
      </c>
      <c r="O9" s="693">
        <v>2523722.6385744391</v>
      </c>
      <c r="P9" s="693"/>
      <c r="Q9" s="693"/>
      <c r="R9" s="693"/>
      <c r="S9" s="693"/>
      <c r="T9" s="693">
        <v>116197.74</v>
      </c>
      <c r="U9" s="693">
        <v>22493.78</v>
      </c>
      <c r="V9" s="693"/>
      <c r="W9" s="693">
        <v>1206.8599999999999</v>
      </c>
      <c r="X9" s="693"/>
      <c r="Y9" s="693"/>
      <c r="Z9" s="693"/>
      <c r="AA9" s="732"/>
    </row>
    <row r="10" spans="1:27">
      <c r="A10" s="551" t="s">
        <v>161</v>
      </c>
      <c r="B10" s="552" t="s">
        <v>578</v>
      </c>
      <c r="C10" s="729">
        <f>SUM(C11:C14)</f>
        <v>629667443.11939216</v>
      </c>
      <c r="D10" s="731">
        <f t="shared" ref="D10:AA10" si="0">SUM(D11:D14)</f>
        <v>612289178.86366296</v>
      </c>
      <c r="E10" s="731">
        <f t="shared" si="0"/>
        <v>2257971.3569379142</v>
      </c>
      <c r="F10" s="731">
        <f t="shared" si="0"/>
        <v>0</v>
      </c>
      <c r="G10" s="731">
        <f t="shared" si="0"/>
        <v>0</v>
      </c>
      <c r="H10" s="731">
        <f t="shared" si="0"/>
        <v>15795135.664832663</v>
      </c>
      <c r="I10" s="731">
        <f t="shared" si="0"/>
        <v>855985.83189657296</v>
      </c>
      <c r="J10" s="731">
        <f t="shared" si="0"/>
        <v>2485677.0027366499</v>
      </c>
      <c r="K10" s="731">
        <f t="shared" si="0"/>
        <v>0</v>
      </c>
      <c r="L10" s="731">
        <f t="shared" si="0"/>
        <v>1571737.2208966468</v>
      </c>
      <c r="M10" s="731">
        <f t="shared" si="0"/>
        <v>0</v>
      </c>
      <c r="N10" s="731">
        <f t="shared" si="0"/>
        <v>59851.88</v>
      </c>
      <c r="O10" s="731">
        <f t="shared" si="0"/>
        <v>928886.80893295666</v>
      </c>
      <c r="P10" s="731">
        <f t="shared" si="0"/>
        <v>0</v>
      </c>
      <c r="Q10" s="731">
        <f t="shared" si="0"/>
        <v>0</v>
      </c>
      <c r="R10" s="731">
        <f t="shared" si="0"/>
        <v>0</v>
      </c>
      <c r="S10" s="729">
        <f t="shared" si="0"/>
        <v>0</v>
      </c>
      <c r="T10" s="729">
        <f t="shared" si="0"/>
        <v>11391.37</v>
      </c>
      <c r="U10" s="731">
        <f t="shared" si="0"/>
        <v>3777.33</v>
      </c>
      <c r="V10" s="731">
        <f t="shared" si="0"/>
        <v>0</v>
      </c>
      <c r="W10" s="731">
        <f t="shared" si="0"/>
        <v>1206.8599999999999</v>
      </c>
      <c r="X10" s="731">
        <f t="shared" si="0"/>
        <v>0</v>
      </c>
      <c r="Y10" s="731">
        <f t="shared" si="0"/>
        <v>0</v>
      </c>
      <c r="Z10" s="731">
        <f t="shared" si="0"/>
        <v>0</v>
      </c>
      <c r="AA10" s="731">
        <f t="shared" si="0"/>
        <v>0</v>
      </c>
    </row>
    <row r="11" spans="1:27">
      <c r="A11" s="549" t="s">
        <v>579</v>
      </c>
      <c r="B11" s="550" t="s">
        <v>580</v>
      </c>
      <c r="C11" s="728">
        <f>D11+H11+L11+T11</f>
        <v>382765913.70619571</v>
      </c>
      <c r="D11" s="693">
        <v>372419662.22545427</v>
      </c>
      <c r="E11" s="693">
        <v>409337.85070108966</v>
      </c>
      <c r="F11" s="693"/>
      <c r="G11" s="693"/>
      <c r="H11" s="693">
        <v>9749333.6327735782</v>
      </c>
      <c r="I11" s="693">
        <v>695336.35081975639</v>
      </c>
      <c r="J11" s="693">
        <v>2070308.0368733888</v>
      </c>
      <c r="K11" s="693"/>
      <c r="L11" s="693">
        <v>585526.47796786763</v>
      </c>
      <c r="M11" s="693"/>
      <c r="N11" s="693"/>
      <c r="O11" s="693">
        <v>439049.92930713732</v>
      </c>
      <c r="P11" s="693"/>
      <c r="Q11" s="693"/>
      <c r="R11" s="693"/>
      <c r="S11" s="693"/>
      <c r="T11" s="693">
        <v>11391.37</v>
      </c>
      <c r="U11" s="693">
        <v>3777.33</v>
      </c>
      <c r="V11" s="693"/>
      <c r="W11" s="693">
        <v>1206.8599999999999</v>
      </c>
      <c r="X11" s="693"/>
      <c r="Y11" s="693"/>
      <c r="Z11" s="693"/>
      <c r="AA11" s="732"/>
    </row>
    <row r="12" spans="1:27">
      <c r="A12" s="549" t="s">
        <v>581</v>
      </c>
      <c r="B12" s="550" t="s">
        <v>582</v>
      </c>
      <c r="C12" s="728">
        <f t="shared" ref="C12:C15" si="1">D12+H12+L12+T12</f>
        <v>134588935.63220257</v>
      </c>
      <c r="D12" s="693">
        <v>132765233.7617556</v>
      </c>
      <c r="E12" s="693">
        <v>587310.10477899411</v>
      </c>
      <c r="F12" s="693"/>
      <c r="G12" s="693"/>
      <c r="H12" s="693">
        <v>1780047.1990355169</v>
      </c>
      <c r="I12" s="693">
        <v>47037.505676006898</v>
      </c>
      <c r="J12" s="693">
        <v>217601.18554379139</v>
      </c>
      <c r="K12" s="693"/>
      <c r="L12" s="693">
        <v>43654.671411455798</v>
      </c>
      <c r="M12" s="693"/>
      <c r="N12" s="693"/>
      <c r="O12" s="693">
        <v>43654.671411455798</v>
      </c>
      <c r="P12" s="693"/>
      <c r="Q12" s="693"/>
      <c r="R12" s="693"/>
      <c r="S12" s="693"/>
      <c r="T12" s="693"/>
      <c r="U12" s="693"/>
      <c r="V12" s="693"/>
      <c r="W12" s="693"/>
      <c r="X12" s="693"/>
      <c r="Y12" s="693"/>
      <c r="Z12" s="693"/>
      <c r="AA12" s="732"/>
    </row>
    <row r="13" spans="1:27">
      <c r="A13" s="549" t="s">
        <v>583</v>
      </c>
      <c r="B13" s="550" t="s">
        <v>584</v>
      </c>
      <c r="C13" s="728">
        <f t="shared" si="1"/>
        <v>44677149.795929648</v>
      </c>
      <c r="D13" s="693">
        <v>42981585.693939805</v>
      </c>
      <c r="E13" s="693">
        <v>1088814.4343555099</v>
      </c>
      <c r="F13" s="693"/>
      <c r="G13" s="693"/>
      <c r="H13" s="693">
        <v>1695564.101989843</v>
      </c>
      <c r="I13" s="693">
        <v>5881.9510708786702</v>
      </c>
      <c r="J13" s="693"/>
      <c r="K13" s="693"/>
      <c r="L13" s="693"/>
      <c r="M13" s="693"/>
      <c r="N13" s="693"/>
      <c r="O13" s="693"/>
      <c r="P13" s="693"/>
      <c r="Q13" s="693"/>
      <c r="R13" s="693"/>
      <c r="S13" s="693"/>
      <c r="T13" s="693"/>
      <c r="U13" s="693"/>
      <c r="V13" s="693"/>
      <c r="W13" s="693"/>
      <c r="X13" s="693"/>
      <c r="Y13" s="693"/>
      <c r="Z13" s="693"/>
      <c r="AA13" s="732"/>
    </row>
    <row r="14" spans="1:27">
      <c r="A14" s="549" t="s">
        <v>585</v>
      </c>
      <c r="B14" s="550" t="s">
        <v>586</v>
      </c>
      <c r="C14" s="728">
        <f t="shared" si="1"/>
        <v>67635443.985064253</v>
      </c>
      <c r="D14" s="693">
        <v>64122697.182513207</v>
      </c>
      <c r="E14" s="693">
        <v>172508.96710232043</v>
      </c>
      <c r="F14" s="693"/>
      <c r="G14" s="693"/>
      <c r="H14" s="693">
        <v>2570190.7310337247</v>
      </c>
      <c r="I14" s="693">
        <v>107730.024329931</v>
      </c>
      <c r="J14" s="693">
        <v>197767.7803194694</v>
      </c>
      <c r="K14" s="693"/>
      <c r="L14" s="693">
        <v>942556.07151732338</v>
      </c>
      <c r="M14" s="693"/>
      <c r="N14" s="693">
        <v>59851.88</v>
      </c>
      <c r="O14" s="693">
        <v>446182.20821436355</v>
      </c>
      <c r="P14" s="693"/>
      <c r="Q14" s="693"/>
      <c r="R14" s="693"/>
      <c r="S14" s="693"/>
      <c r="T14" s="693"/>
      <c r="U14" s="693"/>
      <c r="V14" s="693"/>
      <c r="W14" s="693"/>
      <c r="X14" s="693"/>
      <c r="Y14" s="693"/>
      <c r="Z14" s="693"/>
      <c r="AA14" s="732"/>
    </row>
    <row r="15" spans="1:27">
      <c r="A15" s="548">
        <v>1.2</v>
      </c>
      <c r="B15" s="546" t="s">
        <v>902</v>
      </c>
      <c r="C15" s="728">
        <f t="shared" si="1"/>
        <v>5209944.0697576795</v>
      </c>
      <c r="D15" s="693">
        <v>2214354.7960944092</v>
      </c>
      <c r="E15" s="693">
        <v>270503.6036209655</v>
      </c>
      <c r="F15" s="693"/>
      <c r="G15" s="693"/>
      <c r="H15" s="693">
        <v>1992032.9757621516</v>
      </c>
      <c r="I15" s="693">
        <v>57216.437700944603</v>
      </c>
      <c r="J15" s="693">
        <v>628247.43195666256</v>
      </c>
      <c r="K15" s="693"/>
      <c r="L15" s="693">
        <v>996754.5343825873</v>
      </c>
      <c r="M15" s="693"/>
      <c r="N15" s="693">
        <v>36242.302646163997</v>
      </c>
      <c r="O15" s="693">
        <v>575788.14841138211</v>
      </c>
      <c r="P15" s="693"/>
      <c r="Q15" s="693"/>
      <c r="R15" s="693"/>
      <c r="S15" s="693"/>
      <c r="T15" s="693">
        <v>6801.763518530448</v>
      </c>
      <c r="U15" s="693">
        <v>442.01020031870797</v>
      </c>
      <c r="V15" s="693"/>
      <c r="W15" s="693">
        <v>1008.04985127699</v>
      </c>
      <c r="X15" s="693"/>
      <c r="Y15" s="693"/>
      <c r="Z15" s="693"/>
      <c r="AA15" s="732"/>
    </row>
    <row r="16" spans="1:27">
      <c r="A16" s="547">
        <v>1.3</v>
      </c>
      <c r="B16" s="546" t="s">
        <v>587</v>
      </c>
      <c r="C16" s="733"/>
      <c r="D16" s="734"/>
      <c r="E16" s="734"/>
      <c r="F16" s="734"/>
      <c r="G16" s="734"/>
      <c r="H16" s="734"/>
      <c r="I16" s="734"/>
      <c r="J16" s="734"/>
      <c r="K16" s="734"/>
      <c r="L16" s="734"/>
      <c r="M16" s="734"/>
      <c r="N16" s="734"/>
      <c r="O16" s="734"/>
      <c r="P16" s="734"/>
      <c r="Q16" s="734"/>
      <c r="R16" s="734"/>
      <c r="S16" s="734"/>
      <c r="T16" s="734"/>
      <c r="U16" s="734"/>
      <c r="V16" s="734"/>
      <c r="W16" s="734"/>
      <c r="X16" s="734"/>
      <c r="Y16" s="734"/>
      <c r="Z16" s="734"/>
      <c r="AA16" s="735"/>
    </row>
    <row r="17" spans="1:27" ht="24">
      <c r="A17" s="543" t="s">
        <v>588</v>
      </c>
      <c r="B17" s="545" t="s">
        <v>589</v>
      </c>
      <c r="C17" s="730">
        <f>D17+H17+L17+T17</f>
        <v>966469124.95316088</v>
      </c>
      <c r="D17" s="693">
        <v>930714536.54442322</v>
      </c>
      <c r="E17" s="693">
        <v>4176557.0586232143</v>
      </c>
      <c r="F17" s="693"/>
      <c r="G17" s="693"/>
      <c r="H17" s="693">
        <v>31520174.255101398</v>
      </c>
      <c r="I17" s="693">
        <v>1236696.7488573333</v>
      </c>
      <c r="J17" s="693">
        <v>5264141.2052769577</v>
      </c>
      <c r="K17" s="693"/>
      <c r="L17" s="693">
        <v>4118216.4136361582</v>
      </c>
      <c r="M17" s="693">
        <v>54779.366473149377</v>
      </c>
      <c r="N17" s="693">
        <v>215196.15726963431</v>
      </c>
      <c r="O17" s="693">
        <v>2344204.5687925825</v>
      </c>
      <c r="P17" s="693"/>
      <c r="Q17" s="693"/>
      <c r="R17" s="693"/>
      <c r="S17" s="693"/>
      <c r="T17" s="693">
        <v>116197.74</v>
      </c>
      <c r="U17" s="693">
        <v>22493.78</v>
      </c>
      <c r="V17" s="693"/>
      <c r="W17" s="693">
        <v>1206.8599999999999</v>
      </c>
      <c r="X17" s="693"/>
      <c r="Y17" s="693"/>
      <c r="Z17" s="693"/>
      <c r="AA17" s="732"/>
    </row>
    <row r="18" spans="1:27" ht="24">
      <c r="A18" s="541" t="s">
        <v>590</v>
      </c>
      <c r="B18" s="542" t="s">
        <v>591</v>
      </c>
      <c r="C18" s="730">
        <f t="shared" ref="C18:C22" si="2">D18+H18+L18+T18</f>
        <v>611446912.43103445</v>
      </c>
      <c r="D18" s="693">
        <v>594903135.56907725</v>
      </c>
      <c r="E18" s="693">
        <v>2157696.4298355938</v>
      </c>
      <c r="F18" s="693"/>
      <c r="G18" s="693"/>
      <c r="H18" s="693">
        <v>15197538.972577855</v>
      </c>
      <c r="I18" s="693">
        <v>796771.20756664197</v>
      </c>
      <c r="J18" s="693">
        <v>2445584.2724171802</v>
      </c>
      <c r="K18" s="693"/>
      <c r="L18" s="693">
        <v>1334846.5193793236</v>
      </c>
      <c r="M18" s="693"/>
      <c r="N18" s="693">
        <v>45820.1</v>
      </c>
      <c r="O18" s="693">
        <v>848995.87071859324</v>
      </c>
      <c r="P18" s="693"/>
      <c r="Q18" s="693"/>
      <c r="R18" s="693"/>
      <c r="S18" s="693"/>
      <c r="T18" s="693">
        <v>11391.37</v>
      </c>
      <c r="U18" s="693">
        <v>3777.33</v>
      </c>
      <c r="V18" s="693"/>
      <c r="W18" s="693">
        <v>1206.8599999999999</v>
      </c>
      <c r="X18" s="693"/>
      <c r="Y18" s="693"/>
      <c r="Z18" s="693"/>
      <c r="AA18" s="732"/>
    </row>
    <row r="19" spans="1:27">
      <c r="A19" s="543" t="s">
        <v>592</v>
      </c>
      <c r="B19" s="544" t="s">
        <v>593</v>
      </c>
      <c r="C19" s="730">
        <f t="shared" si="2"/>
        <v>1594693814.5732183</v>
      </c>
      <c r="D19" s="693">
        <v>1541192133.2620425</v>
      </c>
      <c r="E19" s="693">
        <v>5361700.5037177596</v>
      </c>
      <c r="F19" s="693"/>
      <c r="G19" s="693"/>
      <c r="H19" s="693">
        <v>48487210.969094805</v>
      </c>
      <c r="I19" s="693">
        <v>1116995.7483314271</v>
      </c>
      <c r="J19" s="693">
        <v>10201494.813044218</v>
      </c>
      <c r="K19" s="693"/>
      <c r="L19" s="693">
        <v>3744271.4820811646</v>
      </c>
      <c r="M19" s="693">
        <v>48252.846226402748</v>
      </c>
      <c r="N19" s="693">
        <v>60437.828976656761</v>
      </c>
      <c r="O19" s="693">
        <v>2324796.5518931937</v>
      </c>
      <c r="P19" s="693"/>
      <c r="Q19" s="693"/>
      <c r="R19" s="693"/>
      <c r="S19" s="693"/>
      <c r="T19" s="693">
        <v>1270198.8599999999</v>
      </c>
      <c r="U19" s="693">
        <v>214325.52000000002</v>
      </c>
      <c r="V19" s="693"/>
      <c r="W19" s="693">
        <v>7678.7858466939006</v>
      </c>
      <c r="X19" s="693"/>
      <c r="Y19" s="693"/>
      <c r="Z19" s="693"/>
      <c r="AA19" s="732"/>
    </row>
    <row r="20" spans="1:27">
      <c r="A20" s="541" t="s">
        <v>594</v>
      </c>
      <c r="B20" s="542" t="s">
        <v>595</v>
      </c>
      <c r="C20" s="730">
        <f t="shared" si="2"/>
        <v>693003323.2963661</v>
      </c>
      <c r="D20" s="693">
        <v>677862791.2684207</v>
      </c>
      <c r="E20" s="693">
        <v>1239210.3753851624</v>
      </c>
      <c r="F20" s="693"/>
      <c r="G20" s="693"/>
      <c r="H20" s="693">
        <v>14325589.961669642</v>
      </c>
      <c r="I20" s="693">
        <v>547390.79359738063</v>
      </c>
      <c r="J20" s="693">
        <v>3644170.4017861406</v>
      </c>
      <c r="K20" s="693"/>
      <c r="L20" s="693">
        <v>686177.83627571142</v>
      </c>
      <c r="M20" s="693"/>
      <c r="N20" s="693"/>
      <c r="O20" s="693">
        <v>590645.33153467835</v>
      </c>
      <c r="P20" s="693"/>
      <c r="Q20" s="693"/>
      <c r="R20" s="693"/>
      <c r="S20" s="693"/>
      <c r="T20" s="693">
        <v>128764.23000000001</v>
      </c>
      <c r="U20" s="693">
        <v>79776.97</v>
      </c>
      <c r="V20" s="693"/>
      <c r="W20" s="693">
        <v>7678.7858466939006</v>
      </c>
      <c r="X20" s="693"/>
      <c r="Y20" s="693"/>
      <c r="Z20" s="693"/>
      <c r="AA20" s="732"/>
    </row>
    <row r="21" spans="1:27">
      <c r="A21" s="540">
        <v>1.4</v>
      </c>
      <c r="B21" s="539" t="s">
        <v>685</v>
      </c>
      <c r="C21" s="730">
        <f t="shared" si="2"/>
        <v>83962.200000000012</v>
      </c>
      <c r="D21" s="693">
        <v>83962.200000000012</v>
      </c>
      <c r="E21" s="693"/>
      <c r="F21" s="693"/>
      <c r="G21" s="693"/>
      <c r="H21" s="693"/>
      <c r="I21" s="693"/>
      <c r="J21" s="693"/>
      <c r="K21" s="693"/>
      <c r="L21" s="693"/>
      <c r="M21" s="693"/>
      <c r="N21" s="693"/>
      <c r="O21" s="693"/>
      <c r="P21" s="693"/>
      <c r="Q21" s="693"/>
      <c r="R21" s="693"/>
      <c r="S21" s="693"/>
      <c r="T21" s="693"/>
      <c r="U21" s="693"/>
      <c r="V21" s="693"/>
      <c r="W21" s="693"/>
      <c r="X21" s="693"/>
      <c r="Y21" s="693"/>
      <c r="Z21" s="693"/>
      <c r="AA21" s="732"/>
    </row>
    <row r="22" spans="1:27" ht="12.6" thickBot="1">
      <c r="A22" s="538">
        <v>1.5</v>
      </c>
      <c r="B22" s="537" t="s">
        <v>686</v>
      </c>
      <c r="C22" s="730">
        <f t="shared" si="2"/>
        <v>0</v>
      </c>
      <c r="D22" s="736"/>
      <c r="E22" s="736"/>
      <c r="F22" s="736"/>
      <c r="G22" s="736"/>
      <c r="H22" s="736"/>
      <c r="I22" s="736"/>
      <c r="J22" s="736"/>
      <c r="K22" s="736"/>
      <c r="L22" s="736"/>
      <c r="M22" s="736"/>
      <c r="N22" s="736"/>
      <c r="O22" s="736"/>
      <c r="P22" s="736"/>
      <c r="Q22" s="736"/>
      <c r="R22" s="736"/>
      <c r="S22" s="736"/>
      <c r="T22" s="736"/>
      <c r="U22" s="736"/>
      <c r="V22" s="736"/>
      <c r="W22" s="736"/>
      <c r="X22" s="736"/>
      <c r="Y22" s="736"/>
      <c r="Z22" s="736"/>
      <c r="AA22" s="737"/>
    </row>
  </sheetData>
  <mergeCells count="7">
    <mergeCell ref="U6:AA6"/>
    <mergeCell ref="C5:AA5"/>
    <mergeCell ref="A5:B7"/>
    <mergeCell ref="D6:G6"/>
    <mergeCell ref="C6:C7"/>
    <mergeCell ref="H6:K6"/>
    <mergeCell ref="M6:S6"/>
  </mergeCells>
  <conditionalFormatting sqref="A5">
    <cfRule type="duplicateValues" dxfId="16" priority="1"/>
    <cfRule type="duplicateValues" dxfId="15" priority="2"/>
    <cfRule type="duplicateValues" dxfId="14"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92D050"/>
  </sheetPr>
  <dimension ref="A1:L35"/>
  <sheetViews>
    <sheetView showGridLines="0" topLeftCell="A5" zoomScale="85" zoomScaleNormal="85" workbookViewId="0">
      <selection activeCell="H33" sqref="H33"/>
    </sheetView>
  </sheetViews>
  <sheetFormatPr defaultColWidth="9.21875" defaultRowHeight="12"/>
  <cols>
    <col min="1" max="1" width="11.77734375" style="509" bestFit="1" customWidth="1"/>
    <col min="2" max="2" width="69.44140625" style="509" customWidth="1"/>
    <col min="3" max="3" width="14.6640625" style="509" customWidth="1"/>
    <col min="4" max="5" width="16.109375" style="509" customWidth="1"/>
    <col min="6" max="6" width="16.109375" style="528" customWidth="1"/>
    <col min="7" max="7" width="25.21875" style="528" customWidth="1"/>
    <col min="8" max="8" width="16.109375" style="509" customWidth="1"/>
    <col min="9" max="11" width="16.109375" style="528" customWidth="1"/>
    <col min="12" max="12" width="22" style="528" customWidth="1"/>
    <col min="13" max="16384" width="9.21875" style="509"/>
  </cols>
  <sheetData>
    <row r="1" spans="1:12" ht="13.8">
      <c r="A1" s="379" t="s">
        <v>111</v>
      </c>
      <c r="B1" s="307" t="str">
        <f>Info!C2</f>
        <v>სს "კრედო ბანკი"</v>
      </c>
      <c r="F1" s="509"/>
      <c r="G1" s="509"/>
      <c r="I1" s="509"/>
      <c r="J1" s="509"/>
      <c r="K1" s="509"/>
      <c r="L1" s="509"/>
    </row>
    <row r="2" spans="1:12">
      <c r="A2" s="379" t="s">
        <v>112</v>
      </c>
      <c r="B2" s="382">
        <f>'1. key ratios'!B2</f>
        <v>45382</v>
      </c>
      <c r="F2" s="509"/>
      <c r="G2" s="509"/>
      <c r="I2" s="509"/>
      <c r="J2" s="509"/>
      <c r="K2" s="509"/>
      <c r="L2" s="509"/>
    </row>
    <row r="3" spans="1:12">
      <c r="A3" s="381" t="s">
        <v>598</v>
      </c>
      <c r="F3" s="509"/>
      <c r="G3" s="509"/>
      <c r="I3" s="509"/>
      <c r="J3" s="509"/>
      <c r="K3" s="509"/>
      <c r="L3" s="509"/>
    </row>
    <row r="4" spans="1:12">
      <c r="F4" s="509"/>
      <c r="G4" s="509"/>
      <c r="I4" s="509"/>
      <c r="J4" s="509"/>
      <c r="K4" s="509"/>
      <c r="L4" s="509"/>
    </row>
    <row r="5" spans="1:12" ht="37.5" customHeight="1">
      <c r="A5" s="820" t="s">
        <v>599</v>
      </c>
      <c r="B5" s="821"/>
      <c r="C5" s="869" t="s">
        <v>600</v>
      </c>
      <c r="D5" s="870"/>
      <c r="E5" s="870"/>
      <c r="F5" s="870"/>
      <c r="G5" s="870"/>
      <c r="H5" s="869" t="s">
        <v>909</v>
      </c>
      <c r="I5" s="871"/>
      <c r="J5" s="871"/>
      <c r="K5" s="871"/>
      <c r="L5" s="872"/>
    </row>
    <row r="6" spans="1:12" ht="39.450000000000003" customHeight="1">
      <c r="A6" s="824"/>
      <c r="B6" s="825"/>
      <c r="C6" s="386"/>
      <c r="D6" s="507" t="s">
        <v>899</v>
      </c>
      <c r="E6" s="507" t="s">
        <v>898</v>
      </c>
      <c r="F6" s="507" t="s">
        <v>897</v>
      </c>
      <c r="G6" s="507" t="s">
        <v>896</v>
      </c>
      <c r="H6" s="529"/>
      <c r="I6" s="507" t="s">
        <v>899</v>
      </c>
      <c r="J6" s="507" t="s">
        <v>898</v>
      </c>
      <c r="K6" s="507" t="s">
        <v>897</v>
      </c>
      <c r="L6" s="507" t="s">
        <v>896</v>
      </c>
    </row>
    <row r="7" spans="1:12" ht="17.399999999999999">
      <c r="A7" s="496">
        <v>1</v>
      </c>
      <c r="B7" s="512" t="s">
        <v>522</v>
      </c>
      <c r="C7" s="720">
        <f>SUM(D7:G7)</f>
        <v>19875026.720000003</v>
      </c>
      <c r="D7" s="693">
        <v>19312127.010000002</v>
      </c>
      <c r="E7" s="693">
        <v>502809.96</v>
      </c>
      <c r="F7" s="693">
        <v>60089.75</v>
      </c>
      <c r="G7" s="715">
        <v>0</v>
      </c>
      <c r="H7" s="720">
        <f t="shared" ref="H7:H33" si="0">SUM(I7:L7)</f>
        <v>343410.72000000003</v>
      </c>
      <c r="I7" s="716">
        <v>189790.91</v>
      </c>
      <c r="J7" s="716">
        <v>104072.54</v>
      </c>
      <c r="K7" s="716">
        <v>49547.27</v>
      </c>
      <c r="L7" s="715">
        <v>0</v>
      </c>
    </row>
    <row r="8" spans="1:12">
      <c r="A8" s="496">
        <v>2</v>
      </c>
      <c r="B8" s="512" t="s">
        <v>523</v>
      </c>
      <c r="C8" s="720">
        <f t="shared" ref="C8:C33" si="1">SUM(D8:G8)</f>
        <v>11932602.200000001</v>
      </c>
      <c r="D8" s="693">
        <v>11756103.960000001</v>
      </c>
      <c r="E8" s="693">
        <v>148030.03</v>
      </c>
      <c r="F8" s="716">
        <v>28468.21</v>
      </c>
      <c r="G8" s="716">
        <v>0</v>
      </c>
      <c r="H8" s="720">
        <f t="shared" si="0"/>
        <v>136299.37</v>
      </c>
      <c r="I8" s="716">
        <v>88846.28</v>
      </c>
      <c r="J8" s="716">
        <v>24009.1</v>
      </c>
      <c r="K8" s="716">
        <v>23443.99</v>
      </c>
      <c r="L8" s="716">
        <v>0</v>
      </c>
    </row>
    <row r="9" spans="1:12">
      <c r="A9" s="496">
        <v>3</v>
      </c>
      <c r="B9" s="512" t="s">
        <v>875</v>
      </c>
      <c r="C9" s="720">
        <f t="shared" si="1"/>
        <v>6055713.7799999993</v>
      </c>
      <c r="D9" s="693">
        <v>5769680.96</v>
      </c>
      <c r="E9" s="693">
        <v>203602.56</v>
      </c>
      <c r="F9" s="717">
        <v>82430.259999999995</v>
      </c>
      <c r="G9" s="717">
        <v>0</v>
      </c>
      <c r="H9" s="720">
        <f t="shared" si="0"/>
        <v>148132.97999999998</v>
      </c>
      <c r="I9" s="717">
        <v>53868.71</v>
      </c>
      <c r="J9" s="717">
        <v>26003.07</v>
      </c>
      <c r="K9" s="717">
        <v>68261.2</v>
      </c>
      <c r="L9" s="717">
        <v>0</v>
      </c>
    </row>
    <row r="10" spans="1:12">
      <c r="A10" s="496">
        <v>4</v>
      </c>
      <c r="B10" s="512" t="s">
        <v>524</v>
      </c>
      <c r="C10" s="720">
        <f t="shared" si="1"/>
        <v>11638840.17</v>
      </c>
      <c r="D10" s="693">
        <v>11520348.890000001</v>
      </c>
      <c r="E10" s="693">
        <v>117033.68</v>
      </c>
      <c r="F10" s="717">
        <v>1457.6</v>
      </c>
      <c r="G10" s="717">
        <v>0</v>
      </c>
      <c r="H10" s="720">
        <f t="shared" si="0"/>
        <v>71118.460000000006</v>
      </c>
      <c r="I10" s="717">
        <v>30996.35</v>
      </c>
      <c r="J10" s="717">
        <v>38892.81</v>
      </c>
      <c r="K10" s="717">
        <v>1229.3</v>
      </c>
      <c r="L10" s="717">
        <v>0</v>
      </c>
    </row>
    <row r="11" spans="1:12">
      <c r="A11" s="496">
        <v>5</v>
      </c>
      <c r="B11" s="512" t="s">
        <v>525</v>
      </c>
      <c r="C11" s="720">
        <f t="shared" si="1"/>
        <v>36761035.440000005</v>
      </c>
      <c r="D11" s="693">
        <v>36319852.130000003</v>
      </c>
      <c r="E11" s="693">
        <v>415348.74</v>
      </c>
      <c r="F11" s="717">
        <v>25834.57</v>
      </c>
      <c r="G11" s="717">
        <v>0</v>
      </c>
      <c r="H11" s="720">
        <f t="shared" si="0"/>
        <v>386445.98</v>
      </c>
      <c r="I11" s="717">
        <v>289773.94</v>
      </c>
      <c r="J11" s="717">
        <v>75108.399999999994</v>
      </c>
      <c r="K11" s="717">
        <v>21563.64</v>
      </c>
      <c r="L11" s="717">
        <v>0</v>
      </c>
    </row>
    <row r="12" spans="1:12">
      <c r="A12" s="496">
        <v>6</v>
      </c>
      <c r="B12" s="512" t="s">
        <v>526</v>
      </c>
      <c r="C12" s="720">
        <f t="shared" si="1"/>
        <v>11698266.280000001</v>
      </c>
      <c r="D12" s="693">
        <v>11199327.17</v>
      </c>
      <c r="E12" s="693">
        <v>421427.55</v>
      </c>
      <c r="F12" s="717">
        <v>77511.56</v>
      </c>
      <c r="G12" s="717">
        <v>0</v>
      </c>
      <c r="H12" s="720">
        <f t="shared" si="0"/>
        <v>187917.66</v>
      </c>
      <c r="I12" s="717">
        <v>64963.28</v>
      </c>
      <c r="J12" s="717">
        <v>58982.45</v>
      </c>
      <c r="K12" s="717">
        <v>63971.93</v>
      </c>
      <c r="L12" s="717">
        <v>0</v>
      </c>
    </row>
    <row r="13" spans="1:12">
      <c r="A13" s="496">
        <v>7</v>
      </c>
      <c r="B13" s="512" t="s">
        <v>527</v>
      </c>
      <c r="C13" s="720">
        <f t="shared" si="1"/>
        <v>3732664.89</v>
      </c>
      <c r="D13" s="693">
        <v>3414910.68</v>
      </c>
      <c r="E13" s="693">
        <v>301308.32</v>
      </c>
      <c r="F13" s="717">
        <v>16445.89</v>
      </c>
      <c r="G13" s="717">
        <v>0</v>
      </c>
      <c r="H13" s="720">
        <f t="shared" si="0"/>
        <v>110294.2</v>
      </c>
      <c r="I13" s="717">
        <v>30892.11</v>
      </c>
      <c r="J13" s="717">
        <v>65859.34</v>
      </c>
      <c r="K13" s="717">
        <v>13542.75</v>
      </c>
      <c r="L13" s="717">
        <v>0</v>
      </c>
    </row>
    <row r="14" spans="1:12">
      <c r="A14" s="496">
        <v>8</v>
      </c>
      <c r="B14" s="512" t="s">
        <v>528</v>
      </c>
      <c r="C14" s="720">
        <f t="shared" si="1"/>
        <v>151061325.55000001</v>
      </c>
      <c r="D14" s="693">
        <v>144007228.96000001</v>
      </c>
      <c r="E14" s="693">
        <v>5387311.6699999999</v>
      </c>
      <c r="F14" s="717">
        <v>1642833.08</v>
      </c>
      <c r="G14" s="717">
        <v>23951.84</v>
      </c>
      <c r="H14" s="720">
        <f t="shared" si="0"/>
        <v>3275341.63</v>
      </c>
      <c r="I14" s="717">
        <v>1152419.99</v>
      </c>
      <c r="J14" s="717">
        <v>867721.52</v>
      </c>
      <c r="K14" s="717">
        <v>1254934.68</v>
      </c>
      <c r="L14" s="717">
        <v>265.44</v>
      </c>
    </row>
    <row r="15" spans="1:12">
      <c r="A15" s="496">
        <v>9</v>
      </c>
      <c r="B15" s="512" t="s">
        <v>529</v>
      </c>
      <c r="C15" s="720">
        <f t="shared" si="1"/>
        <v>29141071.649999999</v>
      </c>
      <c r="D15" s="693">
        <v>27877139.829999998</v>
      </c>
      <c r="E15" s="693">
        <v>992880.28</v>
      </c>
      <c r="F15" s="717">
        <v>271051.53999999998</v>
      </c>
      <c r="G15" s="717">
        <v>0</v>
      </c>
      <c r="H15" s="720">
        <f t="shared" si="0"/>
        <v>638404.92999999993</v>
      </c>
      <c r="I15" s="717">
        <v>236748.76</v>
      </c>
      <c r="J15" s="717">
        <v>176625.23</v>
      </c>
      <c r="K15" s="717">
        <v>225030.94</v>
      </c>
      <c r="L15" s="717">
        <v>0</v>
      </c>
    </row>
    <row r="16" spans="1:12">
      <c r="A16" s="496">
        <v>10</v>
      </c>
      <c r="B16" s="512" t="s">
        <v>530</v>
      </c>
      <c r="C16" s="720">
        <f t="shared" si="1"/>
        <v>14724557.07</v>
      </c>
      <c r="D16" s="693">
        <v>13953787.130000001</v>
      </c>
      <c r="E16" s="693">
        <v>664951.76</v>
      </c>
      <c r="F16" s="717">
        <v>105818.18</v>
      </c>
      <c r="G16" s="717">
        <v>0</v>
      </c>
      <c r="H16" s="720">
        <f t="shared" si="0"/>
        <v>256830.75</v>
      </c>
      <c r="I16" s="717">
        <v>92028.84</v>
      </c>
      <c r="J16" s="717">
        <v>76232.55</v>
      </c>
      <c r="K16" s="717">
        <v>88569.36</v>
      </c>
      <c r="L16" s="717">
        <v>0</v>
      </c>
    </row>
    <row r="17" spans="1:12">
      <c r="A17" s="496">
        <v>11</v>
      </c>
      <c r="B17" s="512" t="s">
        <v>531</v>
      </c>
      <c r="C17" s="720">
        <f t="shared" si="1"/>
        <v>6744243.9499999993</v>
      </c>
      <c r="D17" s="693">
        <v>6367168.5999999996</v>
      </c>
      <c r="E17" s="693">
        <v>277573.81</v>
      </c>
      <c r="F17" s="717">
        <v>84426.47</v>
      </c>
      <c r="G17" s="717">
        <v>15075.07</v>
      </c>
      <c r="H17" s="720">
        <f t="shared" si="0"/>
        <v>184285.93</v>
      </c>
      <c r="I17" s="717">
        <v>70554.570000000007</v>
      </c>
      <c r="J17" s="717">
        <v>44295.34</v>
      </c>
      <c r="K17" s="717">
        <v>69268.95</v>
      </c>
      <c r="L17" s="717">
        <v>167.07</v>
      </c>
    </row>
    <row r="18" spans="1:12">
      <c r="A18" s="496">
        <v>12</v>
      </c>
      <c r="B18" s="512" t="s">
        <v>532</v>
      </c>
      <c r="C18" s="720">
        <f t="shared" si="1"/>
        <v>115906823.98</v>
      </c>
      <c r="D18" s="693">
        <v>110774546.40000001</v>
      </c>
      <c r="E18" s="693">
        <v>4455849.58</v>
      </c>
      <c r="F18" s="717">
        <v>657711.55000000005</v>
      </c>
      <c r="G18" s="717">
        <v>18716.45</v>
      </c>
      <c r="H18" s="720">
        <f t="shared" si="0"/>
        <v>1851439.67</v>
      </c>
      <c r="I18" s="717">
        <v>807678.29</v>
      </c>
      <c r="J18" s="717">
        <v>513712.04</v>
      </c>
      <c r="K18" s="717">
        <v>525058.38</v>
      </c>
      <c r="L18" s="717">
        <v>4990.96</v>
      </c>
    </row>
    <row r="19" spans="1:12">
      <c r="A19" s="496">
        <v>13</v>
      </c>
      <c r="B19" s="512" t="s">
        <v>533</v>
      </c>
      <c r="C19" s="720">
        <f t="shared" si="1"/>
        <v>16674892.990000002</v>
      </c>
      <c r="D19" s="693">
        <v>16000970.630000001</v>
      </c>
      <c r="E19" s="693">
        <v>567653.14</v>
      </c>
      <c r="F19" s="717">
        <v>106269.22</v>
      </c>
      <c r="G19" s="717">
        <v>0</v>
      </c>
      <c r="H19" s="720">
        <f t="shared" si="0"/>
        <v>340519.57</v>
      </c>
      <c r="I19" s="717">
        <v>133186.45000000001</v>
      </c>
      <c r="J19" s="717">
        <v>118275.49</v>
      </c>
      <c r="K19" s="717">
        <v>89057.63</v>
      </c>
      <c r="L19" s="717">
        <v>0</v>
      </c>
    </row>
    <row r="20" spans="1:12">
      <c r="A20" s="496">
        <v>14</v>
      </c>
      <c r="B20" s="512" t="s">
        <v>534</v>
      </c>
      <c r="C20" s="720">
        <f t="shared" si="1"/>
        <v>53608188.979999997</v>
      </c>
      <c r="D20" s="693">
        <v>48834861.799999997</v>
      </c>
      <c r="E20" s="693">
        <v>4693911.95</v>
      </c>
      <c r="F20" s="717">
        <v>79415.23</v>
      </c>
      <c r="G20" s="717">
        <v>0</v>
      </c>
      <c r="H20" s="720">
        <f t="shared" si="0"/>
        <v>692055.03</v>
      </c>
      <c r="I20" s="717">
        <v>223025.74</v>
      </c>
      <c r="J20" s="717">
        <v>404358.25</v>
      </c>
      <c r="K20" s="717">
        <v>64671.040000000001</v>
      </c>
      <c r="L20" s="717">
        <v>0</v>
      </c>
    </row>
    <row r="21" spans="1:12">
      <c r="A21" s="496">
        <v>15</v>
      </c>
      <c r="B21" s="512" t="s">
        <v>535</v>
      </c>
      <c r="C21" s="720">
        <f t="shared" si="1"/>
        <v>35802353.299999997</v>
      </c>
      <c r="D21" s="693">
        <v>31508401.449999999</v>
      </c>
      <c r="E21" s="693">
        <v>3987459.33</v>
      </c>
      <c r="F21" s="717">
        <v>287883.98</v>
      </c>
      <c r="G21" s="717">
        <v>18608.54</v>
      </c>
      <c r="H21" s="720">
        <f t="shared" si="0"/>
        <v>967015.96000000008</v>
      </c>
      <c r="I21" s="717">
        <v>318288.45</v>
      </c>
      <c r="J21" s="717">
        <v>407985.46</v>
      </c>
      <c r="K21" s="717">
        <v>238261.24</v>
      </c>
      <c r="L21" s="717">
        <v>2480.81</v>
      </c>
    </row>
    <row r="22" spans="1:12">
      <c r="A22" s="496">
        <v>16</v>
      </c>
      <c r="B22" s="512" t="s">
        <v>536</v>
      </c>
      <c r="C22" s="720">
        <f t="shared" si="1"/>
        <v>11713401.050000001</v>
      </c>
      <c r="D22" s="693">
        <v>11222400.970000001</v>
      </c>
      <c r="E22" s="693">
        <v>421954.18</v>
      </c>
      <c r="F22" s="717">
        <v>69045.899999999994</v>
      </c>
      <c r="G22" s="717">
        <v>0</v>
      </c>
      <c r="H22" s="720">
        <f t="shared" si="0"/>
        <v>204091.33000000002</v>
      </c>
      <c r="I22" s="717">
        <v>81194.02</v>
      </c>
      <c r="J22" s="717">
        <v>65515.94</v>
      </c>
      <c r="K22" s="717">
        <v>57381.37</v>
      </c>
      <c r="L22" s="717">
        <v>0</v>
      </c>
    </row>
    <row r="23" spans="1:12">
      <c r="A23" s="496">
        <v>17</v>
      </c>
      <c r="B23" s="512" t="s">
        <v>537</v>
      </c>
      <c r="C23" s="720">
        <f t="shared" si="1"/>
        <v>814498.8</v>
      </c>
      <c r="D23" s="693">
        <v>774265.92</v>
      </c>
      <c r="E23" s="693">
        <v>38075.75</v>
      </c>
      <c r="F23" s="717">
        <v>2157.13</v>
      </c>
      <c r="G23" s="717">
        <v>0</v>
      </c>
      <c r="H23" s="720">
        <f t="shared" si="0"/>
        <v>14363.83</v>
      </c>
      <c r="I23" s="717">
        <v>7354.16</v>
      </c>
      <c r="J23" s="717">
        <v>5233.33</v>
      </c>
      <c r="K23" s="717">
        <v>1776.34</v>
      </c>
      <c r="L23" s="717">
        <v>0</v>
      </c>
    </row>
    <row r="24" spans="1:12">
      <c r="A24" s="496">
        <v>18</v>
      </c>
      <c r="B24" s="512" t="s">
        <v>538</v>
      </c>
      <c r="C24" s="720">
        <f t="shared" si="1"/>
        <v>3289469.5400000005</v>
      </c>
      <c r="D24" s="693">
        <v>3140988.33</v>
      </c>
      <c r="E24" s="693">
        <v>142718.72</v>
      </c>
      <c r="F24" s="717">
        <v>5762.49</v>
      </c>
      <c r="G24" s="717">
        <v>0</v>
      </c>
      <c r="H24" s="720">
        <f t="shared" si="0"/>
        <v>55844.210000000006</v>
      </c>
      <c r="I24" s="717">
        <v>30832.46</v>
      </c>
      <c r="J24" s="717">
        <v>20256.48</v>
      </c>
      <c r="K24" s="717">
        <v>4755.2700000000004</v>
      </c>
      <c r="L24" s="717">
        <v>0</v>
      </c>
    </row>
    <row r="25" spans="1:12">
      <c r="A25" s="496">
        <v>19</v>
      </c>
      <c r="B25" s="512" t="s">
        <v>539</v>
      </c>
      <c r="C25" s="720">
        <f t="shared" si="1"/>
        <v>6046612.0800000001</v>
      </c>
      <c r="D25" s="693">
        <v>5882245.4100000001</v>
      </c>
      <c r="E25" s="693">
        <v>131168.60999999999</v>
      </c>
      <c r="F25" s="717">
        <v>33198.06</v>
      </c>
      <c r="G25" s="717">
        <v>0</v>
      </c>
      <c r="H25" s="720">
        <f t="shared" si="0"/>
        <v>88264.450000000012</v>
      </c>
      <c r="I25" s="717">
        <v>40924.9</v>
      </c>
      <c r="J25" s="717">
        <v>19479.47</v>
      </c>
      <c r="K25" s="717">
        <v>27860.080000000002</v>
      </c>
      <c r="L25" s="717">
        <v>0</v>
      </c>
    </row>
    <row r="26" spans="1:12">
      <c r="A26" s="496">
        <v>20</v>
      </c>
      <c r="B26" s="512" t="s">
        <v>540</v>
      </c>
      <c r="C26" s="720">
        <f t="shared" si="1"/>
        <v>15289376.439999999</v>
      </c>
      <c r="D26" s="693">
        <v>14944546.710000001</v>
      </c>
      <c r="E26" s="693">
        <v>302721.28999999998</v>
      </c>
      <c r="F26" s="717">
        <v>42108.44</v>
      </c>
      <c r="G26" s="717">
        <v>0</v>
      </c>
      <c r="H26" s="720">
        <f t="shared" si="0"/>
        <v>193841.43</v>
      </c>
      <c r="I26" s="717">
        <v>115998.71</v>
      </c>
      <c r="J26" s="717">
        <v>42842.92</v>
      </c>
      <c r="K26" s="717">
        <v>34999.800000000003</v>
      </c>
      <c r="L26" s="717">
        <v>0</v>
      </c>
    </row>
    <row r="27" spans="1:12">
      <c r="A27" s="496">
        <v>21</v>
      </c>
      <c r="B27" s="512" t="s">
        <v>541</v>
      </c>
      <c r="C27" s="720">
        <f t="shared" si="1"/>
        <v>2028143.7600000002</v>
      </c>
      <c r="D27" s="693">
        <v>2010969.57</v>
      </c>
      <c r="E27" s="693">
        <v>16513.82</v>
      </c>
      <c r="F27" s="717">
        <v>660.37</v>
      </c>
      <c r="G27" s="717">
        <v>0</v>
      </c>
      <c r="H27" s="720">
        <f t="shared" si="0"/>
        <v>20033.2</v>
      </c>
      <c r="I27" s="717">
        <v>16405.41</v>
      </c>
      <c r="J27" s="717">
        <v>3083.99</v>
      </c>
      <c r="K27" s="717">
        <v>543.79999999999995</v>
      </c>
      <c r="L27" s="717">
        <v>0</v>
      </c>
    </row>
    <row r="28" spans="1:12">
      <c r="A28" s="496">
        <v>22</v>
      </c>
      <c r="B28" s="512" t="s">
        <v>542</v>
      </c>
      <c r="C28" s="720">
        <f t="shared" si="1"/>
        <v>717885.84</v>
      </c>
      <c r="D28" s="693">
        <v>694037.57</v>
      </c>
      <c r="E28" s="693">
        <v>23848.27</v>
      </c>
      <c r="F28" s="717">
        <v>0</v>
      </c>
      <c r="G28" s="717">
        <v>0</v>
      </c>
      <c r="H28" s="720">
        <f t="shared" si="0"/>
        <v>12420.32</v>
      </c>
      <c r="I28" s="717">
        <v>6515.29</v>
      </c>
      <c r="J28" s="717">
        <v>5905.03</v>
      </c>
      <c r="K28" s="717">
        <v>0</v>
      </c>
      <c r="L28" s="717">
        <v>0</v>
      </c>
    </row>
    <row r="29" spans="1:12">
      <c r="A29" s="496">
        <v>23</v>
      </c>
      <c r="B29" s="512" t="s">
        <v>543</v>
      </c>
      <c r="C29" s="720">
        <f t="shared" si="1"/>
        <v>486785278.91999996</v>
      </c>
      <c r="D29" s="693">
        <v>463118562.75</v>
      </c>
      <c r="E29" s="693">
        <v>19824595.77</v>
      </c>
      <c r="F29" s="717">
        <v>3819821.84</v>
      </c>
      <c r="G29" s="717">
        <v>22298.560000000001</v>
      </c>
      <c r="H29" s="720">
        <f t="shared" si="0"/>
        <v>10976506.380000001</v>
      </c>
      <c r="I29" s="717">
        <v>4197774.04</v>
      </c>
      <c r="J29" s="717">
        <v>3652613.42</v>
      </c>
      <c r="K29" s="717">
        <v>3125942.41</v>
      </c>
      <c r="L29" s="717">
        <v>176.51</v>
      </c>
    </row>
    <row r="30" spans="1:12">
      <c r="A30" s="496">
        <v>24</v>
      </c>
      <c r="B30" s="512" t="s">
        <v>544</v>
      </c>
      <c r="C30" s="720">
        <f t="shared" si="1"/>
        <v>797002695.97000003</v>
      </c>
      <c r="D30" s="693">
        <v>756126799.44000006</v>
      </c>
      <c r="E30" s="693">
        <v>33113241.559999999</v>
      </c>
      <c r="F30" s="717">
        <v>7720558.0999999996</v>
      </c>
      <c r="G30" s="717">
        <v>42096.87</v>
      </c>
      <c r="H30" s="720">
        <f t="shared" si="0"/>
        <v>18338946.849999998</v>
      </c>
      <c r="I30" s="717">
        <v>6444852.8399999999</v>
      </c>
      <c r="J30" s="717">
        <v>5676067.6699999999</v>
      </c>
      <c r="K30" s="717">
        <v>6210895.75</v>
      </c>
      <c r="L30" s="717">
        <v>7130.59</v>
      </c>
    </row>
    <row r="31" spans="1:12">
      <c r="A31" s="496">
        <v>25</v>
      </c>
      <c r="B31" s="512" t="s">
        <v>545</v>
      </c>
      <c r="C31" s="720">
        <f t="shared" si="1"/>
        <v>178558118.99999997</v>
      </c>
      <c r="D31" s="693">
        <v>172354094.66</v>
      </c>
      <c r="E31" s="693">
        <v>5028820.82</v>
      </c>
      <c r="F31" s="717">
        <v>1160261.1399999999</v>
      </c>
      <c r="G31" s="717">
        <v>14942.38</v>
      </c>
      <c r="H31" s="720">
        <f t="shared" si="0"/>
        <v>3426712.29</v>
      </c>
      <c r="I31" s="717">
        <v>1427704.04</v>
      </c>
      <c r="J31" s="717">
        <v>1045044.5</v>
      </c>
      <c r="K31" s="717">
        <v>953798.15</v>
      </c>
      <c r="L31" s="717">
        <v>165.6</v>
      </c>
    </row>
    <row r="32" spans="1:12">
      <c r="A32" s="496">
        <v>26</v>
      </c>
      <c r="B32" s="512" t="s">
        <v>601</v>
      </c>
      <c r="C32" s="720">
        <f t="shared" si="1"/>
        <v>58597709.759999998</v>
      </c>
      <c r="D32" s="693">
        <v>55905394.579999998</v>
      </c>
      <c r="E32" s="693">
        <v>2285188.36</v>
      </c>
      <c r="F32" s="717">
        <v>407126.82</v>
      </c>
      <c r="G32" s="717">
        <v>0</v>
      </c>
      <c r="H32" s="720">
        <f t="shared" si="0"/>
        <v>1294483.75</v>
      </c>
      <c r="I32" s="717">
        <v>596908.04</v>
      </c>
      <c r="J32" s="717">
        <v>358982.35</v>
      </c>
      <c r="K32" s="717">
        <v>338593.36</v>
      </c>
      <c r="L32" s="717">
        <v>0</v>
      </c>
    </row>
    <row r="33" spans="1:12">
      <c r="A33" s="496">
        <v>27</v>
      </c>
      <c r="B33" s="557" t="s">
        <v>68</v>
      </c>
      <c r="C33" s="720">
        <f t="shared" si="1"/>
        <v>2086200798.1100001</v>
      </c>
      <c r="D33" s="718">
        <f>SUM(D7:D32)</f>
        <v>1984790761.51</v>
      </c>
      <c r="E33" s="718">
        <f t="shared" ref="E33:G33" si="2">SUM(E7:E32)</f>
        <v>84465999.510000005</v>
      </c>
      <c r="F33" s="718">
        <f t="shared" si="2"/>
        <v>16788347.379999999</v>
      </c>
      <c r="G33" s="718">
        <f t="shared" si="2"/>
        <v>155689.71</v>
      </c>
      <c r="H33" s="720">
        <f t="shared" si="0"/>
        <v>44215020.879999988</v>
      </c>
      <c r="I33" s="719">
        <f>SUM(I7:I32)</f>
        <v>16749526.579999998</v>
      </c>
      <c r="J33" s="719">
        <f t="shared" ref="J33:L33" si="3">SUM(J7:J32)</f>
        <v>13897158.689999999</v>
      </c>
      <c r="K33" s="719">
        <f t="shared" si="3"/>
        <v>13552958.629999999</v>
      </c>
      <c r="L33" s="719">
        <f t="shared" si="3"/>
        <v>15376.980000000001</v>
      </c>
    </row>
    <row r="35" spans="1:12">
      <c r="B35" s="556"/>
      <c r="C35" s="556"/>
    </row>
  </sheetData>
  <mergeCells count="3">
    <mergeCell ref="A5:B6"/>
    <mergeCell ref="C5:G5"/>
    <mergeCell ref="H5:L5"/>
  </mergeCells>
  <conditionalFormatting sqref="A5">
    <cfRule type="duplicateValues" dxfId="13" priority="1"/>
    <cfRule type="duplicateValues" dxfId="12" priority="2"/>
    <cfRule type="duplicateValues" dxfId="11" priority="3"/>
  </conditionalFormatting>
  <pageMargins left="0.7" right="0.7" top="0.75" bottom="0.75" header="0.3" footer="0.3"/>
  <pageSetup orientation="portrait" r:id="rId1"/>
  <ignoredErrors>
    <ignoredError sqref="H33" formula="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92D050"/>
  </sheetPr>
  <dimension ref="A1:K14"/>
  <sheetViews>
    <sheetView showGridLines="0" zoomScale="80" zoomScaleNormal="80" workbookViewId="0">
      <selection activeCell="G17" sqref="G17"/>
    </sheetView>
  </sheetViews>
  <sheetFormatPr defaultColWidth="8.77734375" defaultRowHeight="12"/>
  <cols>
    <col min="1" max="1" width="11.77734375" style="387" bestFit="1" customWidth="1"/>
    <col min="2" max="2" width="61.77734375" style="387" customWidth="1"/>
    <col min="3" max="11" width="20.33203125" style="387" customWidth="1"/>
    <col min="12" max="16384" width="8.77734375" style="387"/>
  </cols>
  <sheetData>
    <row r="1" spans="1:11" s="380" customFormat="1" ht="13.8">
      <c r="A1" s="379" t="s">
        <v>111</v>
      </c>
      <c r="B1" s="307" t="str">
        <f>Info!C2</f>
        <v>სს "კრედო ბანკი"</v>
      </c>
      <c r="C1" s="509"/>
      <c r="D1" s="509"/>
      <c r="E1" s="509"/>
      <c r="F1" s="509"/>
      <c r="G1" s="509"/>
      <c r="H1" s="509"/>
      <c r="I1" s="509"/>
      <c r="J1" s="509"/>
      <c r="K1" s="509"/>
    </row>
    <row r="2" spans="1:11" s="380" customFormat="1">
      <c r="A2" s="379" t="s">
        <v>112</v>
      </c>
      <c r="B2" s="382">
        <f>'1. key ratios'!B2</f>
        <v>45382</v>
      </c>
      <c r="C2" s="509"/>
      <c r="D2" s="509"/>
      <c r="E2" s="509"/>
      <c r="F2" s="509"/>
      <c r="G2" s="509"/>
      <c r="H2" s="509"/>
      <c r="I2" s="509"/>
      <c r="J2" s="509"/>
      <c r="K2" s="509"/>
    </row>
    <row r="3" spans="1:11" s="380" customFormat="1">
      <c r="A3" s="381" t="s">
        <v>602</v>
      </c>
      <c r="B3" s="509"/>
      <c r="C3" s="509"/>
      <c r="D3" s="509"/>
      <c r="E3" s="509"/>
      <c r="F3" s="509"/>
      <c r="G3" s="509"/>
      <c r="H3" s="509"/>
      <c r="I3" s="509"/>
      <c r="J3" s="509"/>
      <c r="K3" s="509"/>
    </row>
    <row r="4" spans="1:11">
      <c r="A4" s="561"/>
      <c r="B4" s="561"/>
      <c r="C4" s="560" t="s">
        <v>506</v>
      </c>
      <c r="D4" s="560" t="s">
        <v>507</v>
      </c>
      <c r="E4" s="560" t="s">
        <v>508</v>
      </c>
      <c r="F4" s="560" t="s">
        <v>509</v>
      </c>
      <c r="G4" s="560" t="s">
        <v>510</v>
      </c>
      <c r="H4" s="560" t="s">
        <v>511</v>
      </c>
      <c r="I4" s="560" t="s">
        <v>512</v>
      </c>
      <c r="J4" s="560" t="s">
        <v>513</v>
      </c>
      <c r="K4" s="560" t="s">
        <v>514</v>
      </c>
    </row>
    <row r="5" spans="1:11" ht="103.95" customHeight="1">
      <c r="A5" s="873" t="s">
        <v>914</v>
      </c>
      <c r="B5" s="874"/>
      <c r="C5" s="559" t="s">
        <v>603</v>
      </c>
      <c r="D5" s="559" t="s">
        <v>596</v>
      </c>
      <c r="E5" s="559" t="s">
        <v>597</v>
      </c>
      <c r="F5" s="559" t="s">
        <v>913</v>
      </c>
      <c r="G5" s="559" t="s">
        <v>604</v>
      </c>
      <c r="H5" s="559" t="s">
        <v>605</v>
      </c>
      <c r="I5" s="559" t="s">
        <v>606</v>
      </c>
      <c r="J5" s="559" t="s">
        <v>607</v>
      </c>
      <c r="K5" s="559" t="s">
        <v>608</v>
      </c>
    </row>
    <row r="6" spans="1:11">
      <c r="A6" s="496">
        <v>1</v>
      </c>
      <c r="B6" s="496" t="s">
        <v>609</v>
      </c>
      <c r="C6" s="693">
        <v>5777767.278184996</v>
      </c>
      <c r="D6" s="693">
        <v>83962.200000000012</v>
      </c>
      <c r="E6" s="693"/>
      <c r="F6" s="693"/>
      <c r="G6" s="693">
        <v>593540483.22115111</v>
      </c>
      <c r="H6" s="693"/>
      <c r="I6" s="693">
        <v>94477620.957146272</v>
      </c>
      <c r="J6" s="693">
        <v>272673253.49667454</v>
      </c>
      <c r="K6" s="693">
        <v>1119647710.8468432</v>
      </c>
    </row>
    <row r="7" spans="1:11">
      <c r="A7" s="496">
        <v>2</v>
      </c>
      <c r="B7" s="496" t="s">
        <v>610</v>
      </c>
      <c r="C7" s="693"/>
      <c r="D7" s="693"/>
      <c r="E7" s="693"/>
      <c r="F7" s="693"/>
      <c r="G7" s="693"/>
      <c r="H7" s="693"/>
      <c r="I7" s="693"/>
      <c r="J7" s="693"/>
      <c r="K7" s="693"/>
    </row>
    <row r="8" spans="1:11">
      <c r="A8" s="496">
        <v>3</v>
      </c>
      <c r="B8" s="496" t="s">
        <v>574</v>
      </c>
      <c r="C8" s="693">
        <v>1347650</v>
      </c>
      <c r="D8" s="693"/>
      <c r="E8" s="693"/>
      <c r="F8" s="693"/>
      <c r="G8" s="693">
        <v>184758</v>
      </c>
      <c r="H8" s="693"/>
      <c r="I8" s="693"/>
      <c r="J8" s="693"/>
      <c r="K8" s="693">
        <v>64297587.260000005</v>
      </c>
    </row>
    <row r="9" spans="1:11">
      <c r="A9" s="496">
        <v>4</v>
      </c>
      <c r="B9" s="518" t="s">
        <v>912</v>
      </c>
      <c r="C9" s="738"/>
      <c r="D9" s="738"/>
      <c r="E9" s="738"/>
      <c r="F9" s="738"/>
      <c r="G9" s="738">
        <v>1227270.1628354297</v>
      </c>
      <c r="H9" s="738"/>
      <c r="I9" s="738">
        <v>807644.24644990999</v>
      </c>
      <c r="J9" s="738">
        <v>2199499.7443508194</v>
      </c>
      <c r="K9" s="738">
        <v>12709622.924238926</v>
      </c>
    </row>
    <row r="10" spans="1:11">
      <c r="A10" s="496">
        <v>5</v>
      </c>
      <c r="B10" s="518" t="s">
        <v>911</v>
      </c>
      <c r="C10" s="738"/>
      <c r="D10" s="738"/>
      <c r="E10" s="738"/>
      <c r="F10" s="738"/>
      <c r="G10" s="738"/>
      <c r="H10" s="738"/>
      <c r="I10" s="738"/>
      <c r="J10" s="738"/>
      <c r="K10" s="738"/>
    </row>
    <row r="11" spans="1:11">
      <c r="A11" s="496">
        <v>6</v>
      </c>
      <c r="B11" s="518" t="s">
        <v>910</v>
      </c>
      <c r="C11" s="738"/>
      <c r="D11" s="738"/>
      <c r="E11" s="738"/>
      <c r="F11" s="738"/>
      <c r="G11" s="738"/>
      <c r="H11" s="738"/>
      <c r="I11" s="738"/>
      <c r="J11" s="738"/>
      <c r="K11" s="738"/>
    </row>
    <row r="13" spans="1:11" ht="13.8">
      <c r="B13" s="558"/>
    </row>
    <row r="14" spans="1:11">
      <c r="G14" s="739"/>
    </row>
  </sheetData>
  <mergeCells count="1">
    <mergeCell ref="A5:B5"/>
  </mergeCells>
  <conditionalFormatting sqref="A5">
    <cfRule type="duplicateValues" dxfId="10" priority="1"/>
    <cfRule type="duplicateValues" dxfId="9" priority="2"/>
    <cfRule type="duplicateValues" dxfId="8"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V29"/>
  <sheetViews>
    <sheetView showGridLines="0" topLeftCell="A3" zoomScale="80" zoomScaleNormal="80" workbookViewId="0">
      <selection activeCell="S13" sqref="S13"/>
    </sheetView>
  </sheetViews>
  <sheetFormatPr defaultColWidth="8.77734375" defaultRowHeight="14.4"/>
  <cols>
    <col min="1" max="1" width="10" style="562" bestFit="1" customWidth="1"/>
    <col min="2" max="2" width="53" style="562" customWidth="1"/>
    <col min="3" max="3" width="11.6640625" style="562" customWidth="1"/>
    <col min="4" max="4" width="16.33203125" style="562" customWidth="1"/>
    <col min="5" max="5" width="15.21875" style="562" customWidth="1"/>
    <col min="6" max="6" width="20" style="562" customWidth="1"/>
    <col min="7" max="7" width="37.6640625" style="562" customWidth="1"/>
    <col min="8" max="8" width="11.6640625" style="562" customWidth="1"/>
    <col min="9" max="10" width="15.21875" style="562" customWidth="1"/>
    <col min="11" max="11" width="20" style="562" customWidth="1"/>
    <col min="12" max="12" width="37.6640625" style="562" customWidth="1"/>
    <col min="13" max="13" width="10.6640625" style="562" bestFit="1" customWidth="1"/>
    <col min="14" max="15" width="15.21875" style="562" bestFit="1" customWidth="1"/>
    <col min="16" max="16" width="20" style="562" bestFit="1" customWidth="1"/>
    <col min="17" max="17" width="37.6640625" style="562" bestFit="1" customWidth="1"/>
    <col min="18" max="18" width="18" style="562" customWidth="1"/>
    <col min="19" max="22" width="17.77734375" style="562" customWidth="1"/>
    <col min="23" max="16384" width="8.77734375" style="562"/>
  </cols>
  <sheetData>
    <row r="1" spans="1:22">
      <c r="A1" s="379" t="s">
        <v>111</v>
      </c>
      <c r="B1" s="307" t="str">
        <f>Info!C2</f>
        <v>სს "კრედო ბანკი"</v>
      </c>
    </row>
    <row r="2" spans="1:22">
      <c r="A2" s="379" t="s">
        <v>112</v>
      </c>
      <c r="B2" s="382">
        <f>'1. key ratios'!B2</f>
        <v>45382</v>
      </c>
    </row>
    <row r="3" spans="1:22">
      <c r="A3" s="381" t="s">
        <v>694</v>
      </c>
      <c r="B3" s="509"/>
    </row>
    <row r="4" spans="1:22">
      <c r="A4" s="381"/>
      <c r="B4" s="509"/>
    </row>
    <row r="5" spans="1:22" ht="24" customHeight="1">
      <c r="A5" s="875" t="s">
        <v>722</v>
      </c>
      <c r="B5" s="875"/>
      <c r="C5" s="877" t="s">
        <v>916</v>
      </c>
      <c r="D5" s="877"/>
      <c r="E5" s="877"/>
      <c r="F5" s="877"/>
      <c r="G5" s="877"/>
      <c r="H5" s="877" t="s">
        <v>600</v>
      </c>
      <c r="I5" s="877"/>
      <c r="J5" s="877"/>
      <c r="K5" s="877"/>
      <c r="L5" s="877"/>
      <c r="M5" s="877" t="s">
        <v>915</v>
      </c>
      <c r="N5" s="877"/>
      <c r="O5" s="877"/>
      <c r="P5" s="877"/>
      <c r="Q5" s="877"/>
      <c r="R5" s="876" t="s">
        <v>720</v>
      </c>
      <c r="S5" s="876" t="s">
        <v>725</v>
      </c>
      <c r="T5" s="876" t="s">
        <v>724</v>
      </c>
      <c r="U5" s="876" t="s">
        <v>727</v>
      </c>
      <c r="V5" s="876" t="s">
        <v>721</v>
      </c>
    </row>
    <row r="6" spans="1:22" ht="36" customHeight="1">
      <c r="A6" s="875"/>
      <c r="B6" s="875"/>
      <c r="C6" s="571"/>
      <c r="D6" s="507" t="s">
        <v>899</v>
      </c>
      <c r="E6" s="507" t="s">
        <v>898</v>
      </c>
      <c r="F6" s="507" t="s">
        <v>897</v>
      </c>
      <c r="G6" s="507" t="s">
        <v>896</v>
      </c>
      <c r="H6" s="571"/>
      <c r="I6" s="507" t="s">
        <v>899</v>
      </c>
      <c r="J6" s="507" t="s">
        <v>898</v>
      </c>
      <c r="K6" s="507" t="s">
        <v>897</v>
      </c>
      <c r="L6" s="507" t="s">
        <v>896</v>
      </c>
      <c r="M6" s="571"/>
      <c r="N6" s="507" t="s">
        <v>899</v>
      </c>
      <c r="O6" s="507" t="s">
        <v>898</v>
      </c>
      <c r="P6" s="507" t="s">
        <v>897</v>
      </c>
      <c r="Q6" s="507" t="s">
        <v>896</v>
      </c>
      <c r="R6" s="876"/>
      <c r="S6" s="876"/>
      <c r="T6" s="876"/>
      <c r="U6" s="876"/>
      <c r="V6" s="876"/>
    </row>
    <row r="7" spans="1:22">
      <c r="A7" s="566">
        <v>1</v>
      </c>
      <c r="B7" s="570" t="s">
        <v>695</v>
      </c>
      <c r="C7" s="748">
        <f>SUM(D7:G7)</f>
        <v>24650532.129999999</v>
      </c>
      <c r="D7" s="738">
        <v>23897319.600000001</v>
      </c>
      <c r="E7" s="738">
        <v>451957.99</v>
      </c>
      <c r="F7" s="738">
        <v>275644.39</v>
      </c>
      <c r="G7" s="738">
        <v>25610.15</v>
      </c>
      <c r="H7" s="748">
        <f>SUM(I7:L7)</f>
        <v>24959344.91</v>
      </c>
      <c r="I7" s="738">
        <v>24131922.27</v>
      </c>
      <c r="J7" s="738">
        <v>489208.18</v>
      </c>
      <c r="K7" s="738">
        <v>312476.75</v>
      </c>
      <c r="L7" s="738">
        <v>25737.71</v>
      </c>
      <c r="M7" s="748">
        <f>SUM(N7:Q7)</f>
        <v>710674.32000000007</v>
      </c>
      <c r="N7" s="738">
        <v>280414.28000000003</v>
      </c>
      <c r="O7" s="738">
        <v>184947.92</v>
      </c>
      <c r="P7" s="738">
        <v>245097.5</v>
      </c>
      <c r="Q7" s="738">
        <v>214.62</v>
      </c>
      <c r="R7" s="738">
        <v>14141</v>
      </c>
      <c r="S7" s="753">
        <v>0.23272253450753741</v>
      </c>
      <c r="T7" s="753">
        <v>0.31000000000000005</v>
      </c>
      <c r="U7" s="753">
        <v>0.24</v>
      </c>
      <c r="V7" s="749">
        <v>37.622252000000003</v>
      </c>
    </row>
    <row r="8" spans="1:22">
      <c r="A8" s="566">
        <v>2</v>
      </c>
      <c r="B8" s="569" t="s">
        <v>696</v>
      </c>
      <c r="C8" s="748">
        <f t="shared" ref="C8:C18" si="0">SUM(D8:G8)</f>
        <v>918880634.64000022</v>
      </c>
      <c r="D8" s="738">
        <v>867297695.30000007</v>
      </c>
      <c r="E8" s="738">
        <v>44079700.210000001</v>
      </c>
      <c r="F8" s="738">
        <v>7451412.1900000004</v>
      </c>
      <c r="G8" s="738">
        <v>51826.94</v>
      </c>
      <c r="H8" s="748">
        <f t="shared" ref="H8:H18" si="1">SUM(I8:L8)</f>
        <v>917956422.5200001</v>
      </c>
      <c r="I8" s="738">
        <v>861972210.07000005</v>
      </c>
      <c r="J8" s="738">
        <v>47209508</v>
      </c>
      <c r="K8" s="738">
        <v>8721571.0099999998</v>
      </c>
      <c r="L8" s="738">
        <v>53133.440000000002</v>
      </c>
      <c r="M8" s="748">
        <f t="shared" ref="M8:M18" si="2">SUM(N8:Q8)</f>
        <v>23672666.32</v>
      </c>
      <c r="N8" s="738">
        <v>8540281.4199999999</v>
      </c>
      <c r="O8" s="738">
        <v>7896775.8399999999</v>
      </c>
      <c r="P8" s="738">
        <v>7223695.4900000002</v>
      </c>
      <c r="Q8" s="738">
        <v>11913.57</v>
      </c>
      <c r="R8" s="738">
        <v>175035</v>
      </c>
      <c r="S8" s="753">
        <v>0.24274029985235135</v>
      </c>
      <c r="T8" s="753">
        <v>0.33612677526242057</v>
      </c>
      <c r="U8" s="753">
        <v>0.23</v>
      </c>
      <c r="V8" s="749">
        <v>36.374077999999997</v>
      </c>
    </row>
    <row r="9" spans="1:22">
      <c r="A9" s="566">
        <v>3</v>
      </c>
      <c r="B9" s="569" t="s">
        <v>697</v>
      </c>
      <c r="C9" s="748">
        <f t="shared" si="0"/>
        <v>0</v>
      </c>
      <c r="D9" s="738">
        <v>0</v>
      </c>
      <c r="E9" s="738">
        <v>0</v>
      </c>
      <c r="F9" s="738">
        <v>0</v>
      </c>
      <c r="G9" s="738"/>
      <c r="H9" s="748">
        <f t="shared" si="1"/>
        <v>0</v>
      </c>
      <c r="I9" s="738">
        <v>0</v>
      </c>
      <c r="J9" s="738">
        <v>0</v>
      </c>
      <c r="K9" s="738">
        <v>0</v>
      </c>
      <c r="L9" s="738"/>
      <c r="M9" s="748">
        <f t="shared" si="2"/>
        <v>0</v>
      </c>
      <c r="N9" s="738">
        <v>0</v>
      </c>
      <c r="O9" s="738">
        <v>0</v>
      </c>
      <c r="P9" s="738">
        <v>0</v>
      </c>
      <c r="Q9" s="738"/>
      <c r="R9" s="738">
        <v>0</v>
      </c>
      <c r="S9" s="753"/>
      <c r="T9" s="753"/>
      <c r="U9" s="753"/>
      <c r="V9" s="749"/>
    </row>
    <row r="10" spans="1:22">
      <c r="A10" s="566">
        <v>4</v>
      </c>
      <c r="B10" s="569" t="s">
        <v>698</v>
      </c>
      <c r="C10" s="748">
        <f t="shared" si="0"/>
        <v>190601829.79999998</v>
      </c>
      <c r="D10" s="738">
        <v>185688569.81999999</v>
      </c>
      <c r="E10" s="738">
        <v>3436055.42</v>
      </c>
      <c r="F10" s="738">
        <v>1477204.56</v>
      </c>
      <c r="G10" s="738"/>
      <c r="H10" s="748">
        <f t="shared" si="1"/>
        <v>191496200.38</v>
      </c>
      <c r="I10" s="738">
        <v>185750060.5</v>
      </c>
      <c r="J10" s="738">
        <v>3754091.53</v>
      </c>
      <c r="K10" s="738">
        <v>1992048.35</v>
      </c>
      <c r="L10" s="738"/>
      <c r="M10" s="748">
        <f t="shared" si="2"/>
        <v>5163413.8600000003</v>
      </c>
      <c r="N10" s="738">
        <v>2533701.41</v>
      </c>
      <c r="O10" s="738">
        <v>989312.93</v>
      </c>
      <c r="P10" s="738">
        <v>1640399.52</v>
      </c>
      <c r="Q10" s="738"/>
      <c r="R10" s="738">
        <v>240861</v>
      </c>
      <c r="S10" s="753">
        <v>0.1</v>
      </c>
      <c r="T10" s="753">
        <v>0.25</v>
      </c>
      <c r="U10" s="753">
        <v>0.08</v>
      </c>
      <c r="V10" s="749">
        <v>11.835333</v>
      </c>
    </row>
    <row r="11" spans="1:22">
      <c r="A11" s="566">
        <v>5</v>
      </c>
      <c r="B11" s="569" t="s">
        <v>699</v>
      </c>
      <c r="C11" s="748">
        <f t="shared" si="0"/>
        <v>511828.10000000003</v>
      </c>
      <c r="D11" s="738">
        <v>511828.10000000003</v>
      </c>
      <c r="E11" s="738">
        <v>0</v>
      </c>
      <c r="F11" s="738">
        <v>0</v>
      </c>
      <c r="G11" s="738"/>
      <c r="H11" s="748">
        <f t="shared" si="1"/>
        <v>514807.36</v>
      </c>
      <c r="I11" s="738">
        <v>514807.36</v>
      </c>
      <c r="J11" s="738">
        <v>0</v>
      </c>
      <c r="K11" s="738">
        <v>0</v>
      </c>
      <c r="L11" s="738"/>
      <c r="M11" s="748">
        <f t="shared" si="2"/>
        <v>5196.3600000000006</v>
      </c>
      <c r="N11" s="738">
        <v>5196.3600000000006</v>
      </c>
      <c r="O11" s="738">
        <v>0</v>
      </c>
      <c r="P11" s="738">
        <v>0</v>
      </c>
      <c r="Q11" s="738"/>
      <c r="R11" s="738">
        <v>13</v>
      </c>
      <c r="S11" s="753">
        <v>0.43241561407103973</v>
      </c>
      <c r="T11" s="753">
        <v>0.55241561407103978</v>
      </c>
      <c r="U11" s="753">
        <v>0.12</v>
      </c>
      <c r="V11" s="749">
        <v>11.550863</v>
      </c>
    </row>
    <row r="12" spans="1:22">
      <c r="A12" s="566">
        <v>6</v>
      </c>
      <c r="B12" s="569" t="s">
        <v>700</v>
      </c>
      <c r="C12" s="748">
        <f t="shared" si="0"/>
        <v>33383441.260000002</v>
      </c>
      <c r="D12" s="738">
        <v>31857302.73</v>
      </c>
      <c r="E12" s="738">
        <v>892116.96</v>
      </c>
      <c r="F12" s="738">
        <v>634021.56999999995</v>
      </c>
      <c r="G12" s="738"/>
      <c r="H12" s="748">
        <f t="shared" si="1"/>
        <v>33383328.129999999</v>
      </c>
      <c r="I12" s="738">
        <v>31857123.93</v>
      </c>
      <c r="J12" s="738">
        <v>892182.63</v>
      </c>
      <c r="K12" s="738">
        <v>634021.56999999995</v>
      </c>
      <c r="L12" s="738"/>
      <c r="M12" s="748">
        <f t="shared" si="2"/>
        <v>1347131.04</v>
      </c>
      <c r="N12" s="738">
        <v>450921.24</v>
      </c>
      <c r="O12" s="738">
        <v>374109.68</v>
      </c>
      <c r="P12" s="738">
        <v>522100.12</v>
      </c>
      <c r="Q12" s="738"/>
      <c r="R12" s="738">
        <v>98156</v>
      </c>
      <c r="S12" s="753">
        <v>0.32000000000000006</v>
      </c>
      <c r="T12" s="753">
        <v>0.39000000000000007</v>
      </c>
      <c r="U12" s="753">
        <v>0.32</v>
      </c>
      <c r="V12" s="749">
        <v>326.12565000000001</v>
      </c>
    </row>
    <row r="13" spans="1:22">
      <c r="A13" s="566">
        <v>7</v>
      </c>
      <c r="B13" s="569" t="s">
        <v>701</v>
      </c>
      <c r="C13" s="747">
        <f t="shared" ref="C13:G13" si="3">SUM(C14:C16)</f>
        <v>195404358.96000001</v>
      </c>
      <c r="D13" s="747">
        <f t="shared" si="3"/>
        <v>191884884.55000001</v>
      </c>
      <c r="E13" s="747">
        <f t="shared" si="3"/>
        <v>3072290.45</v>
      </c>
      <c r="F13" s="747">
        <f t="shared" si="3"/>
        <v>426029.33</v>
      </c>
      <c r="G13" s="747">
        <f t="shared" si="3"/>
        <v>21154.63</v>
      </c>
      <c r="H13" s="748">
        <f t="shared" si="1"/>
        <v>194625455.06</v>
      </c>
      <c r="I13" s="747">
        <f t="shared" ref="I13:L13" si="4">SUM(I14:I16)</f>
        <v>190828910.88</v>
      </c>
      <c r="J13" s="747">
        <f t="shared" si="4"/>
        <v>3279713.8699999996</v>
      </c>
      <c r="K13" s="747">
        <f t="shared" si="4"/>
        <v>495630.03</v>
      </c>
      <c r="L13" s="747">
        <f t="shared" si="4"/>
        <v>21200.28</v>
      </c>
      <c r="M13" s="748">
        <f t="shared" si="2"/>
        <v>2063082.7999999998</v>
      </c>
      <c r="N13" s="747">
        <f t="shared" ref="N13:R13" si="5">SUM(N14:N16)</f>
        <v>1046512.77</v>
      </c>
      <c r="O13" s="747">
        <f t="shared" si="5"/>
        <v>609993.13</v>
      </c>
      <c r="P13" s="747">
        <f t="shared" si="5"/>
        <v>406343.61</v>
      </c>
      <c r="Q13" s="747">
        <f t="shared" si="5"/>
        <v>233.29</v>
      </c>
      <c r="R13" s="747">
        <f t="shared" si="5"/>
        <v>14962</v>
      </c>
      <c r="S13" s="753">
        <v>0.19280869290090072</v>
      </c>
      <c r="T13" s="757">
        <v>0.25280869290090069</v>
      </c>
      <c r="U13" s="757">
        <v>0.1674844886254527</v>
      </c>
      <c r="V13" s="750">
        <v>79.875303246157756</v>
      </c>
    </row>
    <row r="14" spans="1:22">
      <c r="A14" s="564">
        <v>7.1</v>
      </c>
      <c r="B14" s="563" t="s">
        <v>702</v>
      </c>
      <c r="C14" s="748">
        <f t="shared" si="0"/>
        <v>100044003.61</v>
      </c>
      <c r="D14" s="738">
        <v>99632792.299999997</v>
      </c>
      <c r="E14" s="738">
        <v>410665.47000000003</v>
      </c>
      <c r="F14" s="738">
        <v>0</v>
      </c>
      <c r="G14" s="738">
        <v>545.84</v>
      </c>
      <c r="H14" s="748">
        <f t="shared" si="1"/>
        <v>99696338.050000012</v>
      </c>
      <c r="I14" s="738">
        <v>99286376.680000007</v>
      </c>
      <c r="J14" s="738">
        <v>409415.52999999997</v>
      </c>
      <c r="K14" s="738">
        <v>0</v>
      </c>
      <c r="L14" s="738">
        <v>545.84</v>
      </c>
      <c r="M14" s="748">
        <f t="shared" si="2"/>
        <v>356573.66000000003</v>
      </c>
      <c r="N14" s="738">
        <v>263688.07</v>
      </c>
      <c r="O14" s="738">
        <v>92881.2</v>
      </c>
      <c r="P14" s="738">
        <v>0</v>
      </c>
      <c r="Q14" s="738">
        <v>4.3899999999999997</v>
      </c>
      <c r="R14" s="738">
        <v>1403</v>
      </c>
      <c r="S14" s="753">
        <v>0.14357226484941005</v>
      </c>
      <c r="T14" s="753">
        <v>0.17000000000000004</v>
      </c>
      <c r="U14" s="753">
        <v>0.13</v>
      </c>
      <c r="V14" s="749">
        <v>120.167771</v>
      </c>
    </row>
    <row r="15" spans="1:22" ht="24">
      <c r="A15" s="564">
        <v>7.2</v>
      </c>
      <c r="B15" s="563" t="s">
        <v>703</v>
      </c>
      <c r="C15" s="748">
        <f t="shared" si="0"/>
        <v>3379955.0799999996</v>
      </c>
      <c r="D15" s="738">
        <v>3365019.4699999997</v>
      </c>
      <c r="E15" s="738">
        <v>14935.61</v>
      </c>
      <c r="F15" s="738">
        <v>0</v>
      </c>
      <c r="G15" s="738">
        <v>0</v>
      </c>
      <c r="H15" s="748">
        <f t="shared" si="1"/>
        <v>3374189.41</v>
      </c>
      <c r="I15" s="738">
        <v>3358238.68</v>
      </c>
      <c r="J15" s="738">
        <v>15950.73</v>
      </c>
      <c r="K15" s="738">
        <v>0</v>
      </c>
      <c r="L15" s="738">
        <v>0</v>
      </c>
      <c r="M15" s="748">
        <f t="shared" si="2"/>
        <v>9436.880000000001</v>
      </c>
      <c r="N15" s="738">
        <v>8849.17</v>
      </c>
      <c r="O15" s="738">
        <v>587.71</v>
      </c>
      <c r="P15" s="738">
        <v>0</v>
      </c>
      <c r="Q15" s="738">
        <v>0</v>
      </c>
      <c r="R15" s="738">
        <v>56</v>
      </c>
      <c r="S15" s="753">
        <v>0.16097124533789925</v>
      </c>
      <c r="T15" s="753">
        <v>0.18829752113794218</v>
      </c>
      <c r="U15" s="753">
        <v>0.12</v>
      </c>
      <c r="V15" s="749">
        <v>96.643915000000007</v>
      </c>
    </row>
    <row r="16" spans="1:22">
      <c r="A16" s="564">
        <v>7.3</v>
      </c>
      <c r="B16" s="563" t="s">
        <v>704</v>
      </c>
      <c r="C16" s="748">
        <f t="shared" si="0"/>
        <v>91980400.270000011</v>
      </c>
      <c r="D16" s="738">
        <v>88887072.780000001</v>
      </c>
      <c r="E16" s="738">
        <v>2646689.37</v>
      </c>
      <c r="F16" s="738">
        <v>426029.33</v>
      </c>
      <c r="G16" s="738">
        <v>20608.79</v>
      </c>
      <c r="H16" s="748">
        <f t="shared" si="1"/>
        <v>91554927.599999994</v>
      </c>
      <c r="I16" s="738">
        <v>88184295.519999996</v>
      </c>
      <c r="J16" s="738">
        <v>2854347.61</v>
      </c>
      <c r="K16" s="738">
        <v>495630.03</v>
      </c>
      <c r="L16" s="738">
        <v>20654.439999999999</v>
      </c>
      <c r="M16" s="748">
        <f t="shared" si="2"/>
        <v>1697072.2599999998</v>
      </c>
      <c r="N16" s="738">
        <v>773975.53</v>
      </c>
      <c r="O16" s="738">
        <v>516524.22</v>
      </c>
      <c r="P16" s="738">
        <v>406343.61</v>
      </c>
      <c r="Q16" s="738">
        <v>228.9</v>
      </c>
      <c r="R16" s="738">
        <v>13503</v>
      </c>
      <c r="S16" s="753">
        <v>0.23863927413880209</v>
      </c>
      <c r="T16" s="753">
        <v>0.32592488229013977</v>
      </c>
      <c r="U16" s="753">
        <v>0.21</v>
      </c>
      <c r="V16" s="749">
        <v>35.434347000000002</v>
      </c>
    </row>
    <row r="17" spans="1:22">
      <c r="A17" s="566">
        <v>8</v>
      </c>
      <c r="B17" s="569" t="s">
        <v>705</v>
      </c>
      <c r="C17" s="748">
        <f t="shared" si="0"/>
        <v>0</v>
      </c>
      <c r="D17" s="738">
        <v>0</v>
      </c>
      <c r="E17" s="738">
        <v>0</v>
      </c>
      <c r="F17" s="738">
        <v>0</v>
      </c>
      <c r="G17" s="738">
        <v>0</v>
      </c>
      <c r="H17" s="748">
        <f t="shared" si="1"/>
        <v>0</v>
      </c>
      <c r="I17" s="738">
        <v>0</v>
      </c>
      <c r="J17" s="738">
        <v>0</v>
      </c>
      <c r="K17" s="738">
        <v>0</v>
      </c>
      <c r="L17" s="738">
        <v>0</v>
      </c>
      <c r="M17" s="748">
        <f t="shared" si="2"/>
        <v>0</v>
      </c>
      <c r="N17" s="738">
        <v>0</v>
      </c>
      <c r="O17" s="738">
        <v>0</v>
      </c>
      <c r="P17" s="738">
        <v>0</v>
      </c>
      <c r="Q17" s="738">
        <v>0</v>
      </c>
      <c r="R17" s="738">
        <v>0</v>
      </c>
      <c r="S17" s="753"/>
      <c r="T17" s="753"/>
      <c r="U17" s="753"/>
      <c r="V17" s="749"/>
    </row>
    <row r="18" spans="1:22">
      <c r="A18" s="568">
        <v>9</v>
      </c>
      <c r="B18" s="567" t="s">
        <v>706</v>
      </c>
      <c r="C18" s="748">
        <f t="shared" si="0"/>
        <v>5856547.4800000004</v>
      </c>
      <c r="D18" s="752">
        <v>5820547.5600000005</v>
      </c>
      <c r="E18" s="752">
        <v>28171.46</v>
      </c>
      <c r="F18" s="752">
        <v>7828.46</v>
      </c>
      <c r="G18" s="752">
        <v>0</v>
      </c>
      <c r="H18" s="748">
        <f t="shared" si="1"/>
        <v>5924560.4600000009</v>
      </c>
      <c r="I18" s="752">
        <v>5886176.5200000005</v>
      </c>
      <c r="J18" s="752">
        <v>29308.61</v>
      </c>
      <c r="K18" s="752">
        <v>9075.33</v>
      </c>
      <c r="L18" s="752">
        <v>0</v>
      </c>
      <c r="M18" s="748">
        <f t="shared" si="2"/>
        <v>89702.46</v>
      </c>
      <c r="N18" s="752">
        <v>70822.11</v>
      </c>
      <c r="O18" s="752">
        <v>11331.6</v>
      </c>
      <c r="P18" s="752">
        <v>7548.75</v>
      </c>
      <c r="Q18" s="752">
        <v>0</v>
      </c>
      <c r="R18" s="752">
        <v>2037</v>
      </c>
      <c r="S18" s="754">
        <v>5.037081291793382E-2</v>
      </c>
      <c r="T18" s="754">
        <v>7.0370812917933817E-2</v>
      </c>
      <c r="U18" s="754">
        <v>0.05</v>
      </c>
      <c r="V18" s="751">
        <v>48.709620999999999</v>
      </c>
    </row>
    <row r="19" spans="1:22">
      <c r="A19" s="566">
        <v>10</v>
      </c>
      <c r="B19" s="565" t="s">
        <v>723</v>
      </c>
      <c r="C19" s="748">
        <f>SUM(C7:C13)+C17+C18</f>
        <v>1369289172.3700001</v>
      </c>
      <c r="D19" s="746">
        <f t="shared" ref="D19:G19" si="6">SUM(D7:D13)+D17+D18</f>
        <v>1306958147.6599998</v>
      </c>
      <c r="E19" s="746">
        <f t="shared" si="6"/>
        <v>51960292.49000001</v>
      </c>
      <c r="F19" s="746">
        <f t="shared" si="6"/>
        <v>10272140.500000002</v>
      </c>
      <c r="G19" s="746">
        <f t="shared" si="6"/>
        <v>98591.72</v>
      </c>
      <c r="H19" s="748">
        <f>SUM(H7:H13)+H17+H18</f>
        <v>1368860118.8199999</v>
      </c>
      <c r="I19" s="746">
        <f t="shared" ref="I19:L19" si="7">SUM(I7:I13)+I17+I18</f>
        <v>1300941211.5300002</v>
      </c>
      <c r="J19" s="746">
        <f t="shared" si="7"/>
        <v>55654012.82</v>
      </c>
      <c r="K19" s="746">
        <f t="shared" si="7"/>
        <v>12164823.039999999</v>
      </c>
      <c r="L19" s="746">
        <f t="shared" si="7"/>
        <v>100071.43</v>
      </c>
      <c r="M19" s="748">
        <f>SUM(M7:M13)+M17+M18</f>
        <v>33051867.16</v>
      </c>
      <c r="N19" s="746">
        <f t="shared" ref="N19:R19" si="8">SUM(N7:N13)+N17+N18</f>
        <v>12927849.589999998</v>
      </c>
      <c r="O19" s="746">
        <f t="shared" si="8"/>
        <v>10066471.1</v>
      </c>
      <c r="P19" s="746">
        <f t="shared" si="8"/>
        <v>10045184.989999998</v>
      </c>
      <c r="Q19" s="746">
        <f t="shared" si="8"/>
        <v>12361.480000000001</v>
      </c>
      <c r="R19" s="746">
        <f t="shared" si="8"/>
        <v>545205</v>
      </c>
      <c r="S19" s="757">
        <v>0.21243568311598651</v>
      </c>
      <c r="T19" s="757">
        <v>0.31216830712120097</v>
      </c>
      <c r="U19" s="757">
        <v>0.20176232509676786</v>
      </c>
      <c r="V19" s="750">
        <v>46.296314165160041</v>
      </c>
    </row>
    <row r="20" spans="1:22" ht="24">
      <c r="A20" s="564">
        <v>10.1</v>
      </c>
      <c r="B20" s="563" t="s">
        <v>726</v>
      </c>
      <c r="C20" s="748">
        <f>SUM(D20:G20)</f>
        <v>1576979.3699999999</v>
      </c>
      <c r="D20" s="738">
        <v>1549454.04</v>
      </c>
      <c r="E20" s="738">
        <v>23873.15</v>
      </c>
      <c r="F20" s="738">
        <v>3652.1800000000003</v>
      </c>
      <c r="G20" s="738"/>
      <c r="H20" s="748">
        <f>SUM(I20:L20)</f>
        <v>1578069.99</v>
      </c>
      <c r="I20" s="738">
        <v>1549268.8900000001</v>
      </c>
      <c r="J20" s="738">
        <v>24312.17</v>
      </c>
      <c r="K20" s="738">
        <v>4488.93</v>
      </c>
      <c r="L20" s="738"/>
      <c r="M20" s="748">
        <f>SUM(N20:Q20)</f>
        <v>24462.31</v>
      </c>
      <c r="N20" s="738">
        <v>14576.99</v>
      </c>
      <c r="O20" s="738">
        <v>6188.7999999999993</v>
      </c>
      <c r="P20" s="738">
        <v>3696.52</v>
      </c>
      <c r="Q20" s="738"/>
      <c r="R20" s="738">
        <v>678</v>
      </c>
      <c r="S20" s="757">
        <v>0.23205815946735972</v>
      </c>
      <c r="T20" s="757">
        <v>0.30805796360321541</v>
      </c>
      <c r="U20" s="757">
        <v>0.22733091524209351</v>
      </c>
      <c r="V20" s="749">
        <v>30.564475641602602</v>
      </c>
    </row>
    <row r="22" spans="1:22">
      <c r="D22" s="756"/>
      <c r="E22" s="756"/>
      <c r="N22" s="756"/>
      <c r="T22" s="755"/>
    </row>
    <row r="23" spans="1:22">
      <c r="D23" s="756"/>
      <c r="E23" s="756"/>
      <c r="N23" s="756"/>
      <c r="T23" s="755"/>
      <c r="U23" s="756"/>
    </row>
    <row r="24" spans="1:22">
      <c r="D24" s="755"/>
      <c r="E24" s="755"/>
      <c r="F24" s="755"/>
      <c r="I24" s="755"/>
      <c r="J24" s="755"/>
      <c r="K24" s="755"/>
      <c r="N24" s="756"/>
      <c r="O24" s="755"/>
      <c r="P24" s="755"/>
    </row>
    <row r="25" spans="1:22">
      <c r="D25" s="756"/>
      <c r="E25" s="756"/>
      <c r="N25" s="756"/>
    </row>
    <row r="26" spans="1:22">
      <c r="D26" s="756"/>
      <c r="E26" s="756"/>
      <c r="N26" s="756"/>
    </row>
    <row r="27" spans="1:22">
      <c r="D27" s="756"/>
      <c r="E27" s="756"/>
      <c r="N27" s="756"/>
    </row>
    <row r="28" spans="1:22">
      <c r="D28" s="756"/>
      <c r="E28" s="756"/>
    </row>
    <row r="29" spans="1:22">
      <c r="D29" s="756"/>
    </row>
  </sheetData>
  <mergeCells count="9">
    <mergeCell ref="A5:B6"/>
    <mergeCell ref="V5:V6"/>
    <mergeCell ref="U5:U6"/>
    <mergeCell ref="T5:T6"/>
    <mergeCell ref="S5:S6"/>
    <mergeCell ref="H5:L5"/>
    <mergeCell ref="M5:Q5"/>
    <mergeCell ref="R5:R6"/>
    <mergeCell ref="C5:G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H69"/>
  <sheetViews>
    <sheetView topLeftCell="A46" zoomScale="90" zoomScaleNormal="90" workbookViewId="0">
      <selection activeCell="F69" sqref="F69:H69"/>
    </sheetView>
  </sheetViews>
  <sheetFormatPr defaultRowHeight="14.4"/>
  <cols>
    <col min="1" max="1" width="8.77734375" style="456"/>
    <col min="2" max="2" width="69.21875" style="429" customWidth="1"/>
    <col min="3" max="3" width="17.77734375" bestFit="1" customWidth="1"/>
    <col min="4" max="4" width="14.44140625" customWidth="1"/>
    <col min="5" max="6" width="17.77734375" bestFit="1" customWidth="1"/>
    <col min="7" max="7" width="13.21875" customWidth="1"/>
    <col min="8" max="8" width="17.77734375" bestFit="1" customWidth="1"/>
  </cols>
  <sheetData>
    <row r="1" spans="1:8">
      <c r="A1" s="13" t="s">
        <v>111</v>
      </c>
      <c r="B1" s="307" t="str">
        <f>Info!C2</f>
        <v>სს "კრედო ბანკი"</v>
      </c>
      <c r="C1" s="12"/>
      <c r="D1" s="1"/>
      <c r="E1" s="1"/>
      <c r="F1" s="1"/>
      <c r="G1" s="1"/>
    </row>
    <row r="2" spans="1:8">
      <c r="A2" s="13" t="s">
        <v>112</v>
      </c>
      <c r="B2" s="338">
        <f>'1. key ratios'!B2</f>
        <v>45382</v>
      </c>
      <c r="C2" s="12"/>
      <c r="D2" s="1"/>
      <c r="E2" s="1"/>
      <c r="F2" s="1"/>
      <c r="G2" s="1"/>
    </row>
    <row r="3" spans="1:8">
      <c r="A3" s="13"/>
      <c r="B3" s="12"/>
      <c r="C3" s="12"/>
      <c r="D3" s="1"/>
      <c r="E3" s="1"/>
      <c r="F3" s="1"/>
      <c r="G3" s="1"/>
    </row>
    <row r="4" spans="1:8" ht="21" customHeight="1">
      <c r="A4" s="772" t="s">
        <v>27</v>
      </c>
      <c r="B4" s="773" t="s">
        <v>736</v>
      </c>
      <c r="C4" s="775" t="s">
        <v>117</v>
      </c>
      <c r="D4" s="775"/>
      <c r="E4" s="775"/>
      <c r="F4" s="775" t="s">
        <v>118</v>
      </c>
      <c r="G4" s="775"/>
      <c r="H4" s="776"/>
    </row>
    <row r="5" spans="1:8" ht="21" customHeight="1">
      <c r="A5" s="772"/>
      <c r="B5" s="774"/>
      <c r="C5" s="399" t="s">
        <v>28</v>
      </c>
      <c r="D5" s="399" t="s">
        <v>91</v>
      </c>
      <c r="E5" s="399" t="s">
        <v>68</v>
      </c>
      <c r="F5" s="399" t="s">
        <v>28</v>
      </c>
      <c r="G5" s="399" t="s">
        <v>91</v>
      </c>
      <c r="H5" s="399" t="s">
        <v>68</v>
      </c>
    </row>
    <row r="6" spans="1:8" ht="26.55" customHeight="1">
      <c r="A6" s="772"/>
      <c r="B6" s="400" t="s">
        <v>98</v>
      </c>
      <c r="C6" s="766"/>
      <c r="D6" s="767"/>
      <c r="E6" s="767"/>
      <c r="F6" s="767"/>
      <c r="G6" s="767"/>
      <c r="H6" s="768"/>
    </row>
    <row r="7" spans="1:8" ht="22.95" customHeight="1">
      <c r="A7" s="444">
        <v>1</v>
      </c>
      <c r="B7" s="401" t="s">
        <v>850</v>
      </c>
      <c r="C7" s="637">
        <f>SUM(C8:C10)</f>
        <v>187870268.54999998</v>
      </c>
      <c r="D7" s="637">
        <f>SUM(D8:D10)</f>
        <v>145464910.64999998</v>
      </c>
      <c r="E7" s="638">
        <f>C7+D7</f>
        <v>333335179.19999993</v>
      </c>
      <c r="F7" s="635">
        <f>SUM(F8:F10)</f>
        <v>112393800.30999999</v>
      </c>
      <c r="G7" s="635">
        <f>SUM(G8:G10)</f>
        <v>171194409.91000003</v>
      </c>
      <c r="H7" s="638">
        <f>F7+G7</f>
        <v>283588210.22000003</v>
      </c>
    </row>
    <row r="8" spans="1:8">
      <c r="A8" s="444">
        <v>1.1000000000000001</v>
      </c>
      <c r="B8" s="404" t="s">
        <v>99</v>
      </c>
      <c r="C8" s="637">
        <v>46378282.649999999</v>
      </c>
      <c r="D8" s="637">
        <v>33124259.039999999</v>
      </c>
      <c r="E8" s="638">
        <f t="shared" ref="E8:E36" si="0">C8+D8</f>
        <v>79502541.689999998</v>
      </c>
      <c r="F8" s="635">
        <v>45961325.849999994</v>
      </c>
      <c r="G8" s="635">
        <v>31919568.820000008</v>
      </c>
      <c r="H8" s="638">
        <f t="shared" ref="H8:H36" si="1">F8+G8</f>
        <v>77880894.670000002</v>
      </c>
    </row>
    <row r="9" spans="1:8">
      <c r="A9" s="444">
        <v>1.2</v>
      </c>
      <c r="B9" s="404" t="s">
        <v>100</v>
      </c>
      <c r="C9" s="637">
        <v>139792140.32999998</v>
      </c>
      <c r="D9" s="637">
        <v>50444570.019999981</v>
      </c>
      <c r="E9" s="638">
        <f t="shared" si="0"/>
        <v>190236710.34999996</v>
      </c>
      <c r="F9" s="635">
        <v>65219917.539999999</v>
      </c>
      <c r="G9" s="635">
        <v>34598045.750000007</v>
      </c>
      <c r="H9" s="638">
        <f t="shared" si="1"/>
        <v>99817963.290000007</v>
      </c>
    </row>
    <row r="10" spans="1:8">
      <c r="A10" s="444">
        <v>1.3</v>
      </c>
      <c r="B10" s="404" t="s">
        <v>101</v>
      </c>
      <c r="C10" s="637">
        <v>1699845.57</v>
      </c>
      <c r="D10" s="637">
        <v>61896081.590000004</v>
      </c>
      <c r="E10" s="638">
        <f t="shared" si="0"/>
        <v>63595927.160000004</v>
      </c>
      <c r="F10" s="635">
        <v>1212556.92</v>
      </c>
      <c r="G10" s="635">
        <v>104676795.34000002</v>
      </c>
      <c r="H10" s="638">
        <f t="shared" si="1"/>
        <v>105889352.26000002</v>
      </c>
    </row>
    <row r="11" spans="1:8">
      <c r="A11" s="444">
        <v>2</v>
      </c>
      <c r="B11" s="405" t="s">
        <v>737</v>
      </c>
      <c r="C11" s="402"/>
      <c r="D11" s="402"/>
      <c r="E11" s="403">
        <f t="shared" si="0"/>
        <v>0</v>
      </c>
      <c r="F11" s="635"/>
      <c r="G11" s="635"/>
      <c r="H11" s="638">
        <f t="shared" si="1"/>
        <v>0</v>
      </c>
    </row>
    <row r="12" spans="1:8">
      <c r="A12" s="444">
        <v>2.1</v>
      </c>
      <c r="B12" s="406" t="s">
        <v>738</v>
      </c>
      <c r="C12" s="402"/>
      <c r="D12" s="402"/>
      <c r="E12" s="403">
        <f t="shared" si="0"/>
        <v>0</v>
      </c>
      <c r="F12" s="635"/>
      <c r="G12" s="635"/>
      <c r="H12" s="638">
        <f t="shared" si="1"/>
        <v>0</v>
      </c>
    </row>
    <row r="13" spans="1:8" ht="26.55" customHeight="1">
      <c r="A13" s="444">
        <v>3</v>
      </c>
      <c r="B13" s="407" t="s">
        <v>739</v>
      </c>
      <c r="C13" s="637"/>
      <c r="D13" s="637"/>
      <c r="E13" s="638">
        <f t="shared" si="0"/>
        <v>0</v>
      </c>
      <c r="F13" s="635"/>
      <c r="G13" s="635"/>
      <c r="H13" s="638">
        <f t="shared" si="1"/>
        <v>0</v>
      </c>
    </row>
    <row r="14" spans="1:8" ht="26.55" customHeight="1">
      <c r="A14" s="444">
        <v>4</v>
      </c>
      <c r="B14" s="408" t="s">
        <v>740</v>
      </c>
      <c r="C14" s="637">
        <v>690577.37</v>
      </c>
      <c r="D14" s="637"/>
      <c r="E14" s="638">
        <f t="shared" si="0"/>
        <v>690577.37</v>
      </c>
      <c r="F14" s="635">
        <v>547621.99</v>
      </c>
      <c r="G14" s="635"/>
      <c r="H14" s="638">
        <f t="shared" si="1"/>
        <v>547621.99</v>
      </c>
    </row>
    <row r="15" spans="1:8" ht="24.45" customHeight="1">
      <c r="A15" s="444">
        <v>5</v>
      </c>
      <c r="B15" s="408" t="s">
        <v>741</v>
      </c>
      <c r="C15" s="644">
        <f>SUM(C16:C18)</f>
        <v>0</v>
      </c>
      <c r="D15" s="644">
        <f>SUM(D16:D18)</f>
        <v>0</v>
      </c>
      <c r="E15" s="639">
        <f t="shared" si="0"/>
        <v>0</v>
      </c>
      <c r="F15" s="636">
        <f>SUM(F16:F18)</f>
        <v>0</v>
      </c>
      <c r="G15" s="636">
        <f>SUM(G16:G18)</f>
        <v>0</v>
      </c>
      <c r="H15" s="639">
        <f t="shared" si="1"/>
        <v>0</v>
      </c>
    </row>
    <row r="16" spans="1:8">
      <c r="A16" s="444">
        <v>5.0999999999999996</v>
      </c>
      <c r="B16" s="409" t="s">
        <v>742</v>
      </c>
      <c r="C16" s="637"/>
      <c r="D16" s="637"/>
      <c r="E16" s="638">
        <f t="shared" si="0"/>
        <v>0</v>
      </c>
      <c r="F16" s="635"/>
      <c r="G16" s="635"/>
      <c r="H16" s="638">
        <f t="shared" si="1"/>
        <v>0</v>
      </c>
    </row>
    <row r="17" spans="1:8">
      <c r="A17" s="444">
        <v>5.2</v>
      </c>
      <c r="B17" s="409" t="s">
        <v>573</v>
      </c>
      <c r="C17" s="637"/>
      <c r="D17" s="637"/>
      <c r="E17" s="638">
        <f t="shared" si="0"/>
        <v>0</v>
      </c>
      <c r="F17" s="635"/>
      <c r="G17" s="635"/>
      <c r="H17" s="638">
        <f t="shared" si="1"/>
        <v>0</v>
      </c>
    </row>
    <row r="18" spans="1:8">
      <c r="A18" s="444">
        <v>5.3</v>
      </c>
      <c r="B18" s="409" t="s">
        <v>743</v>
      </c>
      <c r="C18" s="637"/>
      <c r="D18" s="637"/>
      <c r="E18" s="638">
        <f t="shared" si="0"/>
        <v>0</v>
      </c>
      <c r="F18" s="635"/>
      <c r="G18" s="635"/>
      <c r="H18" s="638">
        <f t="shared" si="1"/>
        <v>0</v>
      </c>
    </row>
    <row r="19" spans="1:8">
      <c r="A19" s="444">
        <v>6</v>
      </c>
      <c r="B19" s="407" t="s">
        <v>744</v>
      </c>
      <c r="C19" s="637">
        <f>SUM(C20:C21)</f>
        <v>1856703415.946095</v>
      </c>
      <c r="D19" s="637">
        <f>SUM(D20:D21)</f>
        <v>207649571.21484017</v>
      </c>
      <c r="E19" s="638">
        <f t="shared" si="0"/>
        <v>2064352987.1609352</v>
      </c>
      <c r="F19" s="635">
        <f>SUM(F20:F21)</f>
        <v>1625659106.0999999</v>
      </c>
      <c r="G19" s="635">
        <f>SUM(G20:G21)</f>
        <v>187024451.99624085</v>
      </c>
      <c r="H19" s="638">
        <f t="shared" si="1"/>
        <v>1812683558.0962408</v>
      </c>
    </row>
    <row r="20" spans="1:8">
      <c r="A20" s="444">
        <v>6.1</v>
      </c>
      <c r="B20" s="409" t="s">
        <v>573</v>
      </c>
      <c r="C20" s="637">
        <v>22367209.940000001</v>
      </c>
      <c r="D20" s="637"/>
      <c r="E20" s="638">
        <f t="shared" si="0"/>
        <v>22367209.940000001</v>
      </c>
      <c r="F20" s="635">
        <v>48473647.099999994</v>
      </c>
      <c r="G20" s="635"/>
      <c r="H20" s="638">
        <f t="shared" si="1"/>
        <v>48473647.099999994</v>
      </c>
    </row>
    <row r="21" spans="1:8">
      <c r="A21" s="444">
        <v>6.2</v>
      </c>
      <c r="B21" s="409" t="s">
        <v>743</v>
      </c>
      <c r="C21" s="637">
        <v>1834336206.0060949</v>
      </c>
      <c r="D21" s="637">
        <v>207649571.21484017</v>
      </c>
      <c r="E21" s="638">
        <f t="shared" si="0"/>
        <v>2041985777.2209351</v>
      </c>
      <c r="F21" s="635">
        <v>1577185459</v>
      </c>
      <c r="G21" s="635">
        <v>187024451.99624085</v>
      </c>
      <c r="H21" s="638">
        <f t="shared" si="1"/>
        <v>1764209910.9962409</v>
      </c>
    </row>
    <row r="22" spans="1:8">
      <c r="A22" s="444">
        <v>7</v>
      </c>
      <c r="B22" s="410" t="s">
        <v>745</v>
      </c>
      <c r="C22" s="637"/>
      <c r="D22" s="637"/>
      <c r="E22" s="638">
        <f t="shared" si="0"/>
        <v>0</v>
      </c>
      <c r="F22" s="635"/>
      <c r="G22" s="635"/>
      <c r="H22" s="638">
        <f t="shared" si="1"/>
        <v>0</v>
      </c>
    </row>
    <row r="23" spans="1:8">
      <c r="A23" s="444">
        <v>8</v>
      </c>
      <c r="B23" s="411" t="s">
        <v>746</v>
      </c>
      <c r="C23" s="637"/>
      <c r="D23" s="637"/>
      <c r="E23" s="638">
        <f t="shared" si="0"/>
        <v>0</v>
      </c>
      <c r="F23" s="635"/>
      <c r="G23" s="635"/>
      <c r="H23" s="638">
        <f t="shared" si="1"/>
        <v>0</v>
      </c>
    </row>
    <row r="24" spans="1:8">
      <c r="A24" s="444">
        <v>9</v>
      </c>
      <c r="B24" s="408" t="s">
        <v>747</v>
      </c>
      <c r="C24" s="637">
        <f>SUM(C25:C26)</f>
        <v>45329946.490000002</v>
      </c>
      <c r="D24" s="637">
        <f>SUM(D25:D26)</f>
        <v>0</v>
      </c>
      <c r="E24" s="638">
        <f t="shared" si="0"/>
        <v>45329946.490000002</v>
      </c>
      <c r="F24" s="635">
        <f>SUM(F25:F26)</f>
        <v>37588515.24000001</v>
      </c>
      <c r="G24" s="635">
        <f>SUM(G25:G26)</f>
        <v>0</v>
      </c>
      <c r="H24" s="638">
        <f t="shared" si="1"/>
        <v>37588515.24000001</v>
      </c>
    </row>
    <row r="25" spans="1:8">
      <c r="A25" s="444">
        <v>9.1</v>
      </c>
      <c r="B25" s="412" t="s">
        <v>748</v>
      </c>
      <c r="C25" s="637">
        <v>45329946.490000002</v>
      </c>
      <c r="D25" s="637"/>
      <c r="E25" s="638">
        <f t="shared" si="0"/>
        <v>45329946.490000002</v>
      </c>
      <c r="F25" s="635">
        <v>37588515.24000001</v>
      </c>
      <c r="G25" s="635"/>
      <c r="H25" s="638">
        <f t="shared" si="1"/>
        <v>37588515.24000001</v>
      </c>
    </row>
    <row r="26" spans="1:8">
      <c r="A26" s="444">
        <v>9.1999999999999993</v>
      </c>
      <c r="B26" s="412" t="s">
        <v>749</v>
      </c>
      <c r="C26" s="637"/>
      <c r="D26" s="637"/>
      <c r="E26" s="638">
        <f t="shared" si="0"/>
        <v>0</v>
      </c>
      <c r="F26" s="635"/>
      <c r="G26" s="635"/>
      <c r="H26" s="638">
        <f t="shared" si="1"/>
        <v>0</v>
      </c>
    </row>
    <row r="27" spans="1:8">
      <c r="A27" s="444">
        <v>10</v>
      </c>
      <c r="B27" s="408" t="s">
        <v>38</v>
      </c>
      <c r="C27" s="637">
        <f>SUM(C28:C29)</f>
        <v>23157935.830000002</v>
      </c>
      <c r="D27" s="637">
        <f>SUM(D28:D29)</f>
        <v>0</v>
      </c>
      <c r="E27" s="638">
        <f t="shared" si="0"/>
        <v>23157935.830000002</v>
      </c>
      <c r="F27" s="635">
        <f>SUM(F28:F29)</f>
        <v>20254474.150000002</v>
      </c>
      <c r="G27" s="635">
        <f>SUM(G28:G29)</f>
        <v>0</v>
      </c>
      <c r="H27" s="638">
        <f t="shared" si="1"/>
        <v>20254474.150000002</v>
      </c>
    </row>
    <row r="28" spans="1:8">
      <c r="A28" s="444">
        <v>10.1</v>
      </c>
      <c r="B28" s="412" t="s">
        <v>750</v>
      </c>
      <c r="C28" s="637"/>
      <c r="D28" s="637"/>
      <c r="E28" s="638">
        <f t="shared" si="0"/>
        <v>0</v>
      </c>
      <c r="F28" s="635"/>
      <c r="G28" s="635"/>
      <c r="H28" s="638">
        <f t="shared" si="1"/>
        <v>0</v>
      </c>
    </row>
    <row r="29" spans="1:8">
      <c r="A29" s="444">
        <v>10.199999999999999</v>
      </c>
      <c r="B29" s="412" t="s">
        <v>751</v>
      </c>
      <c r="C29" s="637">
        <v>23157935.830000002</v>
      </c>
      <c r="D29" s="637"/>
      <c r="E29" s="638">
        <f t="shared" si="0"/>
        <v>23157935.830000002</v>
      </c>
      <c r="F29" s="635">
        <v>20254474.150000002</v>
      </c>
      <c r="G29" s="635"/>
      <c r="H29" s="638">
        <f t="shared" si="1"/>
        <v>20254474.150000002</v>
      </c>
    </row>
    <row r="30" spans="1:8">
      <c r="A30" s="444">
        <v>11</v>
      </c>
      <c r="B30" s="408" t="s">
        <v>752</v>
      </c>
      <c r="C30" s="637">
        <f>SUM(C31:C32)</f>
        <v>0</v>
      </c>
      <c r="D30" s="637">
        <f>SUM(D31:D32)</f>
        <v>0</v>
      </c>
      <c r="E30" s="638">
        <f t="shared" si="0"/>
        <v>0</v>
      </c>
      <c r="F30" s="635">
        <f>SUM(F31:F32)</f>
        <v>1697888.5900000017</v>
      </c>
      <c r="G30" s="635">
        <f>SUM(G31:G32)</f>
        <v>0</v>
      </c>
      <c r="H30" s="638">
        <f t="shared" si="1"/>
        <v>1697888.5900000017</v>
      </c>
    </row>
    <row r="31" spans="1:8">
      <c r="A31" s="444">
        <v>11.1</v>
      </c>
      <c r="B31" s="412" t="s">
        <v>753</v>
      </c>
      <c r="C31" s="637"/>
      <c r="D31" s="637"/>
      <c r="E31" s="638">
        <f t="shared" si="0"/>
        <v>0</v>
      </c>
      <c r="F31" s="635">
        <v>1697888.5900000017</v>
      </c>
      <c r="G31" s="635"/>
      <c r="H31" s="638">
        <f t="shared" si="1"/>
        <v>1697888.5900000017</v>
      </c>
    </row>
    <row r="32" spans="1:8">
      <c r="A32" s="444">
        <v>11.2</v>
      </c>
      <c r="B32" s="412" t="s">
        <v>754</v>
      </c>
      <c r="C32" s="637"/>
      <c r="D32" s="637"/>
      <c r="E32" s="638">
        <f t="shared" si="0"/>
        <v>0</v>
      </c>
      <c r="F32" s="635"/>
      <c r="G32" s="635"/>
      <c r="H32" s="638">
        <f t="shared" si="1"/>
        <v>0</v>
      </c>
    </row>
    <row r="33" spans="1:8">
      <c r="A33" s="444">
        <v>13</v>
      </c>
      <c r="B33" s="408" t="s">
        <v>102</v>
      </c>
      <c r="C33" s="637">
        <v>38800440.390000015</v>
      </c>
      <c r="D33" s="637">
        <v>4158892.6899999976</v>
      </c>
      <c r="E33" s="638">
        <f t="shared" si="0"/>
        <v>42959333.080000013</v>
      </c>
      <c r="F33" s="635">
        <v>27614257.449999999</v>
      </c>
      <c r="G33" s="635">
        <v>2716970.83</v>
      </c>
      <c r="H33" s="638">
        <f t="shared" si="1"/>
        <v>30331228.280000001</v>
      </c>
    </row>
    <row r="34" spans="1:8">
      <c r="A34" s="444">
        <v>13.1</v>
      </c>
      <c r="B34" s="413" t="s">
        <v>755</v>
      </c>
      <c r="C34" s="637">
        <v>14614563.279999999</v>
      </c>
      <c r="D34" s="637"/>
      <c r="E34" s="638">
        <f t="shared" si="0"/>
        <v>14614563.279999999</v>
      </c>
      <c r="F34" s="637">
        <v>8420150</v>
      </c>
      <c r="G34" s="402"/>
      <c r="H34" s="638">
        <f t="shared" si="1"/>
        <v>8420150</v>
      </c>
    </row>
    <row r="35" spans="1:8">
      <c r="A35" s="444">
        <v>13.2</v>
      </c>
      <c r="B35" s="413" t="s">
        <v>756</v>
      </c>
      <c r="C35" s="637"/>
      <c r="D35" s="637"/>
      <c r="E35" s="638">
        <f t="shared" si="0"/>
        <v>0</v>
      </c>
      <c r="F35" s="402"/>
      <c r="G35" s="402"/>
      <c r="H35" s="638">
        <f t="shared" si="1"/>
        <v>0</v>
      </c>
    </row>
    <row r="36" spans="1:8">
      <c r="A36" s="444">
        <v>14</v>
      </c>
      <c r="B36" s="414" t="s">
        <v>757</v>
      </c>
      <c r="C36" s="637">
        <f>SUM(C7,C11,C13,C14,C15,C19,C22,C23,C24,C27,C30,C33)</f>
        <v>2152552584.5760951</v>
      </c>
      <c r="D36" s="637">
        <f>SUM(D7,D11,D13,D14,D15,D19,D22,D23,D24,D27,D30,D33)</f>
        <v>357273374.55484015</v>
      </c>
      <c r="E36" s="638">
        <f t="shared" si="0"/>
        <v>2509825959.1309352</v>
      </c>
      <c r="F36" s="637">
        <f>SUM(F7,F11,F13,F14,F15,F19,F22,F23,F24,F27,F30,F33)</f>
        <v>1825755663.8299999</v>
      </c>
      <c r="G36" s="637">
        <f>SUM(G7,G11,G13,G14,G15,G19,G22,G23,G24,G27,G30,G33)</f>
        <v>360935832.73624086</v>
      </c>
      <c r="H36" s="638">
        <f t="shared" si="1"/>
        <v>2186691496.5662408</v>
      </c>
    </row>
    <row r="37" spans="1:8" ht="22.5" customHeight="1">
      <c r="A37" s="444"/>
      <c r="B37" s="415" t="s">
        <v>107</v>
      </c>
      <c r="C37" s="766"/>
      <c r="D37" s="767"/>
      <c r="E37" s="767"/>
      <c r="F37" s="767"/>
      <c r="G37" s="767"/>
      <c r="H37" s="768"/>
    </row>
    <row r="38" spans="1:8">
      <c r="A38" s="444">
        <v>15</v>
      </c>
      <c r="B38" s="416" t="s">
        <v>758</v>
      </c>
      <c r="C38" s="417"/>
      <c r="D38" s="417"/>
      <c r="E38" s="418">
        <f>C38+D38</f>
        <v>0</v>
      </c>
      <c r="F38" s="635"/>
      <c r="G38" s="635"/>
      <c r="H38" s="641">
        <f>F38+G38</f>
        <v>0</v>
      </c>
    </row>
    <row r="39" spans="1:8">
      <c r="A39" s="444">
        <v>15.1</v>
      </c>
      <c r="B39" s="419" t="s">
        <v>738</v>
      </c>
      <c r="C39" s="417"/>
      <c r="D39" s="417"/>
      <c r="E39" s="418">
        <f t="shared" ref="E39:E53" si="2">C39+D39</f>
        <v>0</v>
      </c>
      <c r="F39" s="635"/>
      <c r="G39" s="635"/>
      <c r="H39" s="641">
        <f t="shared" ref="H39:H53" si="3">F39+G39</f>
        <v>0</v>
      </c>
    </row>
    <row r="40" spans="1:8" ht="24" customHeight="1">
      <c r="A40" s="444">
        <v>16</v>
      </c>
      <c r="B40" s="410" t="s">
        <v>759</v>
      </c>
      <c r="C40" s="645">
        <v>1268249.3600000001</v>
      </c>
      <c r="D40" s="417"/>
      <c r="E40" s="641">
        <f t="shared" si="2"/>
        <v>1268249.3600000001</v>
      </c>
      <c r="F40" s="635"/>
      <c r="G40" s="635"/>
      <c r="H40" s="641">
        <f t="shared" si="3"/>
        <v>0</v>
      </c>
    </row>
    <row r="41" spans="1:8">
      <c r="A41" s="444">
        <v>17</v>
      </c>
      <c r="B41" s="410" t="s">
        <v>760</v>
      </c>
      <c r="C41" s="645">
        <f>SUM(C42:C45)</f>
        <v>1478323887.5800033</v>
      </c>
      <c r="D41" s="645">
        <f>SUM(D42:D45)</f>
        <v>535575707.22290093</v>
      </c>
      <c r="E41" s="641">
        <f t="shared" si="2"/>
        <v>2013899594.8029041</v>
      </c>
      <c r="F41" s="635">
        <f>SUM(F42:F45)</f>
        <v>1298028438.05</v>
      </c>
      <c r="G41" s="635">
        <f>SUM(G42:G45)</f>
        <v>486682576.58999997</v>
      </c>
      <c r="H41" s="641">
        <f t="shared" si="3"/>
        <v>1784711014.6399999</v>
      </c>
    </row>
    <row r="42" spans="1:8">
      <c r="A42" s="444">
        <v>17.100000000000001</v>
      </c>
      <c r="B42" s="420" t="s">
        <v>761</v>
      </c>
      <c r="C42" s="645">
        <v>653886032.53000355</v>
      </c>
      <c r="D42" s="645">
        <v>281578948.23290098</v>
      </c>
      <c r="E42" s="641">
        <f t="shared" si="2"/>
        <v>935464980.76290452</v>
      </c>
      <c r="F42" s="635">
        <v>475102771</v>
      </c>
      <c r="G42" s="635">
        <v>203174711</v>
      </c>
      <c r="H42" s="641">
        <f t="shared" si="3"/>
        <v>678277482</v>
      </c>
    </row>
    <row r="43" spans="1:8">
      <c r="A43" s="444">
        <v>17.2</v>
      </c>
      <c r="B43" s="421" t="s">
        <v>103</v>
      </c>
      <c r="C43" s="645">
        <v>810091504.17999995</v>
      </c>
      <c r="D43" s="645">
        <v>247383289.28999996</v>
      </c>
      <c r="E43" s="641">
        <f t="shared" si="2"/>
        <v>1057474793.4699999</v>
      </c>
      <c r="F43" s="635">
        <v>811930594</v>
      </c>
      <c r="G43" s="635">
        <v>277168464.76999998</v>
      </c>
      <c r="H43" s="641">
        <f t="shared" si="3"/>
        <v>1089099058.77</v>
      </c>
    </row>
    <row r="44" spans="1:8">
      <c r="A44" s="444">
        <v>17.3</v>
      </c>
      <c r="B44" s="420" t="s">
        <v>762</v>
      </c>
      <c r="C44" s="645"/>
      <c r="D44" s="645"/>
      <c r="E44" s="641">
        <f t="shared" si="2"/>
        <v>0</v>
      </c>
      <c r="F44" s="635"/>
      <c r="G44" s="635"/>
      <c r="H44" s="641">
        <f t="shared" si="3"/>
        <v>0</v>
      </c>
    </row>
    <row r="45" spans="1:8">
      <c r="A45" s="444">
        <v>17.399999999999999</v>
      </c>
      <c r="B45" s="420" t="s">
        <v>763</v>
      </c>
      <c r="C45" s="645">
        <v>14346350.869999999</v>
      </c>
      <c r="D45" s="645">
        <v>6613469.7000000002</v>
      </c>
      <c r="E45" s="641">
        <f t="shared" si="2"/>
        <v>20959820.57</v>
      </c>
      <c r="F45" s="640">
        <v>10995073.049999999</v>
      </c>
      <c r="G45" s="640">
        <v>6339400.8200000003</v>
      </c>
      <c r="H45" s="641">
        <f t="shared" si="3"/>
        <v>17334473.869999997</v>
      </c>
    </row>
    <row r="46" spans="1:8">
      <c r="A46" s="444">
        <v>18</v>
      </c>
      <c r="B46" s="408" t="s">
        <v>764</v>
      </c>
      <c r="C46" s="645"/>
      <c r="D46" s="645"/>
      <c r="E46" s="641">
        <f t="shared" si="2"/>
        <v>0</v>
      </c>
      <c r="F46" s="635"/>
      <c r="G46" s="635"/>
      <c r="H46" s="641">
        <f t="shared" si="3"/>
        <v>0</v>
      </c>
    </row>
    <row r="47" spans="1:8">
      <c r="A47" s="444">
        <v>19</v>
      </c>
      <c r="B47" s="408" t="s">
        <v>765</v>
      </c>
      <c r="C47" s="645">
        <f>SUM(C48:C49)</f>
        <v>5689316.4899999956</v>
      </c>
      <c r="D47" s="645">
        <f>SUM(D48:D49)</f>
        <v>0</v>
      </c>
      <c r="E47" s="641">
        <f t="shared" si="2"/>
        <v>5689316.4899999956</v>
      </c>
      <c r="F47" s="635">
        <f>SUM(F48:F49)</f>
        <v>3787169.63</v>
      </c>
      <c r="G47" s="635">
        <f>SUM(G48:G49)</f>
        <v>0</v>
      </c>
      <c r="H47" s="641">
        <f t="shared" si="3"/>
        <v>3787169.63</v>
      </c>
    </row>
    <row r="48" spans="1:8">
      <c r="A48" s="444">
        <v>19.100000000000001</v>
      </c>
      <c r="B48" s="422" t="s">
        <v>766</v>
      </c>
      <c r="C48" s="645">
        <v>588722.64999999665</v>
      </c>
      <c r="D48" s="645"/>
      <c r="E48" s="641">
        <f t="shared" si="2"/>
        <v>588722.64999999665</v>
      </c>
      <c r="F48" s="635"/>
      <c r="G48" s="635"/>
      <c r="H48" s="641">
        <f t="shared" si="3"/>
        <v>0</v>
      </c>
    </row>
    <row r="49" spans="1:8">
      <c r="A49" s="444">
        <v>19.2</v>
      </c>
      <c r="B49" s="423" t="s">
        <v>767</v>
      </c>
      <c r="C49" s="645">
        <v>5100593.8399999989</v>
      </c>
      <c r="D49" s="645"/>
      <c r="E49" s="641">
        <f t="shared" si="2"/>
        <v>5100593.8399999989</v>
      </c>
      <c r="F49" s="635">
        <v>3787169.63</v>
      </c>
      <c r="G49" s="635"/>
      <c r="H49" s="641">
        <f t="shared" si="3"/>
        <v>3787169.63</v>
      </c>
    </row>
    <row r="50" spans="1:8">
      <c r="A50" s="444">
        <v>20</v>
      </c>
      <c r="B50" s="424" t="s">
        <v>104</v>
      </c>
      <c r="C50" s="645">
        <v>62701146.609999999</v>
      </c>
      <c r="D50" s="645">
        <v>64852375.160000011</v>
      </c>
      <c r="E50" s="641">
        <f t="shared" si="2"/>
        <v>127553521.77000001</v>
      </c>
      <c r="F50" s="635">
        <v>62629667.800000004</v>
      </c>
      <c r="G50" s="635">
        <v>33258542.579999991</v>
      </c>
      <c r="H50" s="641">
        <f t="shared" si="3"/>
        <v>95888210.379999995</v>
      </c>
    </row>
    <row r="51" spans="1:8">
      <c r="A51" s="444">
        <v>21</v>
      </c>
      <c r="B51" s="425" t="s">
        <v>92</v>
      </c>
      <c r="C51" s="645">
        <v>39132412.839999996</v>
      </c>
      <c r="D51" s="645">
        <v>4364899.2300000042</v>
      </c>
      <c r="E51" s="641">
        <f t="shared" si="2"/>
        <v>43497312.07</v>
      </c>
      <c r="F51" s="635">
        <v>27589898</v>
      </c>
      <c r="G51" s="635">
        <v>5184958.490000017</v>
      </c>
      <c r="H51" s="641">
        <f t="shared" si="3"/>
        <v>32774856.490000017</v>
      </c>
    </row>
    <row r="52" spans="1:8">
      <c r="A52" s="444">
        <v>21.1</v>
      </c>
      <c r="B52" s="421" t="s">
        <v>768</v>
      </c>
      <c r="C52" s="645"/>
      <c r="D52" s="645"/>
      <c r="E52" s="641">
        <f t="shared" si="2"/>
        <v>0</v>
      </c>
      <c r="F52" s="635"/>
      <c r="G52" s="635"/>
      <c r="H52" s="641">
        <f t="shared" si="3"/>
        <v>0</v>
      </c>
    </row>
    <row r="53" spans="1:8">
      <c r="A53" s="444">
        <v>22</v>
      </c>
      <c r="B53" s="424" t="s">
        <v>769</v>
      </c>
      <c r="C53" s="645">
        <f>SUM(C38,C40,C41,C46,C47,C50,C51)</f>
        <v>1587115012.880003</v>
      </c>
      <c r="D53" s="645">
        <f>SUM(D38,D40,D41,D46,D47,D50,D51)</f>
        <v>604792981.61290097</v>
      </c>
      <c r="E53" s="641">
        <f t="shared" si="2"/>
        <v>2191907994.4929037</v>
      </c>
      <c r="F53" s="635">
        <f>SUM(F38,F40,F41,F46,F47,F50,F51)</f>
        <v>1392035173.48</v>
      </c>
      <c r="G53" s="635">
        <f>SUM(G38,G40,G41,G46,G47,G50,G51)</f>
        <v>525126077.65999997</v>
      </c>
      <c r="H53" s="641">
        <f t="shared" si="3"/>
        <v>1917161251.1399999</v>
      </c>
    </row>
    <row r="54" spans="1:8" ht="24" customHeight="1">
      <c r="A54" s="444"/>
      <c r="B54" s="426" t="s">
        <v>770</v>
      </c>
      <c r="C54" s="769"/>
      <c r="D54" s="770"/>
      <c r="E54" s="770"/>
      <c r="F54" s="770"/>
      <c r="G54" s="770"/>
      <c r="H54" s="771"/>
    </row>
    <row r="55" spans="1:8">
      <c r="A55" s="444">
        <v>23</v>
      </c>
      <c r="B55" s="424" t="s">
        <v>108</v>
      </c>
      <c r="C55" s="645">
        <v>5210230</v>
      </c>
      <c r="D55" s="645"/>
      <c r="E55" s="641">
        <f>C55+D55</f>
        <v>5210230</v>
      </c>
      <c r="F55" s="635">
        <v>5186820</v>
      </c>
      <c r="G55" s="635"/>
      <c r="H55" s="641">
        <f>F55+G55</f>
        <v>5186820</v>
      </c>
    </row>
    <row r="56" spans="1:8">
      <c r="A56" s="444">
        <v>24</v>
      </c>
      <c r="B56" s="424" t="s">
        <v>771</v>
      </c>
      <c r="C56" s="645"/>
      <c r="D56" s="645"/>
      <c r="E56" s="641">
        <f t="shared" ref="E56:E69" si="4">C56+D56</f>
        <v>0</v>
      </c>
      <c r="F56" s="635"/>
      <c r="G56" s="635"/>
      <c r="H56" s="641">
        <f t="shared" ref="H56:H69" si="5">F56+G56</f>
        <v>0</v>
      </c>
    </row>
    <row r="57" spans="1:8">
      <c r="A57" s="444">
        <v>25</v>
      </c>
      <c r="B57" s="424" t="s">
        <v>105</v>
      </c>
      <c r="C57" s="645">
        <v>37102057.82</v>
      </c>
      <c r="D57" s="645"/>
      <c r="E57" s="641">
        <f t="shared" si="4"/>
        <v>37102057.82</v>
      </c>
      <c r="F57" s="635">
        <v>35780630.32</v>
      </c>
      <c r="G57" s="635"/>
      <c r="H57" s="641">
        <f t="shared" si="5"/>
        <v>35780630.32</v>
      </c>
    </row>
    <row r="58" spans="1:8">
      <c r="A58" s="444">
        <v>26</v>
      </c>
      <c r="B58" s="408" t="s">
        <v>772</v>
      </c>
      <c r="C58" s="645"/>
      <c r="D58" s="645"/>
      <c r="E58" s="641">
        <f t="shared" si="4"/>
        <v>0</v>
      </c>
      <c r="F58" s="635"/>
      <c r="G58" s="635"/>
      <c r="H58" s="641">
        <f t="shared" si="5"/>
        <v>0</v>
      </c>
    </row>
    <row r="59" spans="1:8">
      <c r="A59" s="444">
        <v>27</v>
      </c>
      <c r="B59" s="408" t="s">
        <v>773</v>
      </c>
      <c r="C59" s="645">
        <f>SUM(C60:C61)</f>
        <v>0</v>
      </c>
      <c r="D59" s="645">
        <f>SUM(D60:D61)</f>
        <v>0</v>
      </c>
      <c r="E59" s="641">
        <f t="shared" si="4"/>
        <v>0</v>
      </c>
      <c r="F59" s="635">
        <f>SUM(F60:F61)</f>
        <v>0</v>
      </c>
      <c r="G59" s="635">
        <f>SUM(G60:G61)</f>
        <v>0</v>
      </c>
      <c r="H59" s="641">
        <f t="shared" si="5"/>
        <v>0</v>
      </c>
    </row>
    <row r="60" spans="1:8">
      <c r="A60" s="444">
        <v>27.1</v>
      </c>
      <c r="B60" s="422" t="s">
        <v>774</v>
      </c>
      <c r="C60" s="645"/>
      <c r="D60" s="645"/>
      <c r="E60" s="641">
        <f t="shared" si="4"/>
        <v>0</v>
      </c>
      <c r="F60" s="635"/>
      <c r="G60" s="635"/>
      <c r="H60" s="641">
        <f t="shared" si="5"/>
        <v>0</v>
      </c>
    </row>
    <row r="61" spans="1:8">
      <c r="A61" s="444">
        <v>27.2</v>
      </c>
      <c r="B61" s="420" t="s">
        <v>775</v>
      </c>
      <c r="C61" s="645"/>
      <c r="D61" s="645"/>
      <c r="E61" s="641">
        <f t="shared" si="4"/>
        <v>0</v>
      </c>
      <c r="F61" s="635"/>
      <c r="G61" s="635"/>
      <c r="H61" s="641">
        <f t="shared" si="5"/>
        <v>0</v>
      </c>
    </row>
    <row r="62" spans="1:8">
      <c r="A62" s="444">
        <v>28</v>
      </c>
      <c r="B62" s="425" t="s">
        <v>776</v>
      </c>
      <c r="C62" s="645"/>
      <c r="D62" s="645"/>
      <c r="E62" s="641">
        <f t="shared" si="4"/>
        <v>0</v>
      </c>
      <c r="F62" s="635"/>
      <c r="G62" s="635"/>
      <c r="H62" s="641">
        <f t="shared" si="5"/>
        <v>0</v>
      </c>
    </row>
    <row r="63" spans="1:8">
      <c r="A63" s="444">
        <v>29</v>
      </c>
      <c r="B63" s="408" t="s">
        <v>777</v>
      </c>
      <c r="C63" s="645">
        <f>SUM(C64:C66)</f>
        <v>0</v>
      </c>
      <c r="D63" s="645">
        <f>SUM(D64:D66)</f>
        <v>0</v>
      </c>
      <c r="E63" s="641">
        <f t="shared" si="4"/>
        <v>0</v>
      </c>
      <c r="F63" s="635">
        <f>SUM(F64:F66)</f>
        <v>0</v>
      </c>
      <c r="G63" s="635">
        <f>SUM(G64:G66)</f>
        <v>0</v>
      </c>
      <c r="H63" s="641">
        <f t="shared" si="5"/>
        <v>0</v>
      </c>
    </row>
    <row r="64" spans="1:8">
      <c r="A64" s="444">
        <v>29.1</v>
      </c>
      <c r="B64" s="409" t="s">
        <v>778</v>
      </c>
      <c r="C64" s="645"/>
      <c r="D64" s="645"/>
      <c r="E64" s="641">
        <f t="shared" si="4"/>
        <v>0</v>
      </c>
      <c r="F64" s="635"/>
      <c r="G64" s="635"/>
      <c r="H64" s="641">
        <f t="shared" si="5"/>
        <v>0</v>
      </c>
    </row>
    <row r="65" spans="1:8" ht="25.05" customHeight="1">
      <c r="A65" s="444">
        <v>29.2</v>
      </c>
      <c r="B65" s="422" t="s">
        <v>779</v>
      </c>
      <c r="C65" s="645"/>
      <c r="D65" s="645"/>
      <c r="E65" s="641">
        <f t="shared" si="4"/>
        <v>0</v>
      </c>
      <c r="F65" s="635"/>
      <c r="G65" s="635"/>
      <c r="H65" s="641">
        <f t="shared" si="5"/>
        <v>0</v>
      </c>
    </row>
    <row r="66" spans="1:8" ht="22.5" customHeight="1">
      <c r="A66" s="444">
        <v>29.3</v>
      </c>
      <c r="B66" s="412" t="s">
        <v>780</v>
      </c>
      <c r="C66" s="645"/>
      <c r="D66" s="645"/>
      <c r="E66" s="641">
        <f t="shared" si="4"/>
        <v>0</v>
      </c>
      <c r="F66" s="635"/>
      <c r="G66" s="635"/>
      <c r="H66" s="641">
        <f t="shared" si="5"/>
        <v>0</v>
      </c>
    </row>
    <row r="67" spans="1:8">
      <c r="A67" s="444">
        <v>30</v>
      </c>
      <c r="B67" s="408" t="s">
        <v>106</v>
      </c>
      <c r="C67" s="645">
        <v>275605678.41000676</v>
      </c>
      <c r="D67" s="645"/>
      <c r="E67" s="641">
        <f t="shared" si="4"/>
        <v>275605678.41000676</v>
      </c>
      <c r="F67" s="635">
        <v>228562795.54999998</v>
      </c>
      <c r="G67" s="635"/>
      <c r="H67" s="641">
        <f t="shared" si="5"/>
        <v>228562795.54999998</v>
      </c>
    </row>
    <row r="68" spans="1:8">
      <c r="A68" s="444">
        <v>31</v>
      </c>
      <c r="B68" s="427" t="s">
        <v>781</v>
      </c>
      <c r="C68" s="645">
        <f>SUM(C55,C56,C57,C58,C59,C62,C63,C67)</f>
        <v>317917966.23000675</v>
      </c>
      <c r="D68" s="645">
        <f>SUM(D55,D56,D57,D58,D59,D62,D63,D67)</f>
        <v>0</v>
      </c>
      <c r="E68" s="641">
        <f t="shared" si="4"/>
        <v>317917966.23000675</v>
      </c>
      <c r="F68" s="635">
        <f>SUM(F55,F56,F57,F58,F59,F62,F63,F67)</f>
        <v>269530245.87</v>
      </c>
      <c r="G68" s="635">
        <f>SUM(G55,G56,G57,G58,G59,G62,G63,G67)</f>
        <v>0</v>
      </c>
      <c r="H68" s="641">
        <f t="shared" si="5"/>
        <v>269530245.87</v>
      </c>
    </row>
    <row r="69" spans="1:8">
      <c r="A69" s="444">
        <v>32</v>
      </c>
      <c r="B69" s="428" t="s">
        <v>782</v>
      </c>
      <c r="C69" s="645">
        <f>SUM(C53,C68)</f>
        <v>1905032979.1100097</v>
      </c>
      <c r="D69" s="645">
        <f>SUM(D53,D68)</f>
        <v>604792981.61290097</v>
      </c>
      <c r="E69" s="641">
        <f t="shared" si="4"/>
        <v>2509825960.7229109</v>
      </c>
      <c r="F69" s="635">
        <f>SUM(F53,F68)</f>
        <v>1661565419.3499999</v>
      </c>
      <c r="G69" s="635">
        <f>SUM(G53,G68)</f>
        <v>525126077.65999997</v>
      </c>
      <c r="H69" s="641">
        <f t="shared" si="5"/>
        <v>2186691497.0099998</v>
      </c>
    </row>
  </sheetData>
  <mergeCells count="7">
    <mergeCell ref="C37:H37"/>
    <mergeCell ref="C54:H54"/>
    <mergeCell ref="A4:A6"/>
    <mergeCell ref="B4:B5"/>
    <mergeCell ref="C4:E4"/>
    <mergeCell ref="F4:H4"/>
    <mergeCell ref="C6:H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D235"/>
  <sheetViews>
    <sheetView topLeftCell="A84" zoomScale="80" zoomScaleNormal="80" workbookViewId="0">
      <selection activeCell="B149" sqref="B149:C149"/>
    </sheetView>
  </sheetViews>
  <sheetFormatPr defaultColWidth="43.5546875" defaultRowHeight="12"/>
  <cols>
    <col min="1" max="1" width="8" style="155" customWidth="1"/>
    <col min="2" max="2" width="66.21875" style="156" customWidth="1"/>
    <col min="3" max="3" width="131.44140625" style="157" customWidth="1"/>
    <col min="4" max="5" width="10.21875" style="148" customWidth="1"/>
    <col min="6" max="16384" width="43.5546875" style="148"/>
  </cols>
  <sheetData>
    <row r="1" spans="1:3" ht="13.2" thickTop="1" thickBot="1">
      <c r="A1" s="929" t="s">
        <v>191</v>
      </c>
      <c r="B1" s="930"/>
      <c r="C1" s="931"/>
    </row>
    <row r="2" spans="1:3" ht="26.25" customHeight="1">
      <c r="A2" s="388"/>
      <c r="B2" s="932" t="s">
        <v>192</v>
      </c>
      <c r="C2" s="932"/>
    </row>
    <row r="3" spans="1:3" s="153" customFormat="1" ht="11.25" customHeight="1">
      <c r="A3" s="152"/>
      <c r="B3" s="932" t="s">
        <v>267</v>
      </c>
      <c r="C3" s="932"/>
    </row>
    <row r="4" spans="1:3" ht="12" customHeight="1" thickBot="1">
      <c r="A4" s="911" t="s">
        <v>271</v>
      </c>
      <c r="B4" s="912"/>
      <c r="C4" s="913"/>
    </row>
    <row r="5" spans="1:3" ht="12.6" thickTop="1">
      <c r="A5" s="149"/>
      <c r="B5" s="914" t="s">
        <v>193</v>
      </c>
      <c r="C5" s="915"/>
    </row>
    <row r="6" spans="1:3">
      <c r="A6" s="388"/>
      <c r="B6" s="891" t="s">
        <v>268</v>
      </c>
      <c r="C6" s="892"/>
    </row>
    <row r="7" spans="1:3">
      <c r="A7" s="388"/>
      <c r="B7" s="891" t="s">
        <v>194</v>
      </c>
      <c r="C7" s="892"/>
    </row>
    <row r="8" spans="1:3">
      <c r="A8" s="388"/>
      <c r="B8" s="891" t="s">
        <v>269</v>
      </c>
      <c r="C8" s="892"/>
    </row>
    <row r="9" spans="1:3">
      <c r="A9" s="388"/>
      <c r="B9" s="933" t="s">
        <v>270</v>
      </c>
      <c r="C9" s="934"/>
    </row>
    <row r="10" spans="1:3">
      <c r="A10" s="388"/>
      <c r="B10" s="927" t="s">
        <v>195</v>
      </c>
      <c r="C10" s="928" t="s">
        <v>195</v>
      </c>
    </row>
    <row r="11" spans="1:3">
      <c r="A11" s="388"/>
      <c r="B11" s="927" t="s">
        <v>196</v>
      </c>
      <c r="C11" s="928" t="s">
        <v>196</v>
      </c>
    </row>
    <row r="12" spans="1:3">
      <c r="A12" s="388"/>
      <c r="B12" s="927" t="s">
        <v>197</v>
      </c>
      <c r="C12" s="928" t="s">
        <v>197</v>
      </c>
    </row>
    <row r="13" spans="1:3">
      <c r="A13" s="388"/>
      <c r="B13" s="927" t="s">
        <v>198</v>
      </c>
      <c r="C13" s="928" t="s">
        <v>198</v>
      </c>
    </row>
    <row r="14" spans="1:3">
      <c r="A14" s="388"/>
      <c r="B14" s="927" t="s">
        <v>199</v>
      </c>
      <c r="C14" s="928" t="s">
        <v>199</v>
      </c>
    </row>
    <row r="15" spans="1:3" ht="21.75" customHeight="1">
      <c r="A15" s="388"/>
      <c r="B15" s="927" t="s">
        <v>200</v>
      </c>
      <c r="C15" s="928" t="s">
        <v>200</v>
      </c>
    </row>
    <row r="16" spans="1:3">
      <c r="A16" s="388"/>
      <c r="B16" s="927" t="s">
        <v>201</v>
      </c>
      <c r="C16" s="928" t="s">
        <v>202</v>
      </c>
    </row>
    <row r="17" spans="1:3">
      <c r="A17" s="388"/>
      <c r="B17" s="927" t="s">
        <v>203</v>
      </c>
      <c r="C17" s="928" t="s">
        <v>204</v>
      </c>
    </row>
    <row r="18" spans="1:3">
      <c r="A18" s="388"/>
      <c r="B18" s="927" t="s">
        <v>205</v>
      </c>
      <c r="C18" s="928" t="s">
        <v>206</v>
      </c>
    </row>
    <row r="19" spans="1:3">
      <c r="A19" s="388"/>
      <c r="B19" s="927" t="s">
        <v>207</v>
      </c>
      <c r="C19" s="928" t="s">
        <v>207</v>
      </c>
    </row>
    <row r="20" spans="1:3">
      <c r="A20" s="388"/>
      <c r="B20" s="927" t="s">
        <v>208</v>
      </c>
      <c r="C20" s="928" t="s">
        <v>208</v>
      </c>
    </row>
    <row r="21" spans="1:3">
      <c r="A21" s="388"/>
      <c r="B21" s="927" t="s">
        <v>209</v>
      </c>
      <c r="C21" s="928" t="s">
        <v>209</v>
      </c>
    </row>
    <row r="22" spans="1:3" ht="23.25" customHeight="1">
      <c r="A22" s="388"/>
      <c r="B22" s="927" t="s">
        <v>210</v>
      </c>
      <c r="C22" s="928" t="s">
        <v>211</v>
      </c>
    </row>
    <row r="23" spans="1:3">
      <c r="A23" s="388"/>
      <c r="B23" s="927" t="s">
        <v>212</v>
      </c>
      <c r="C23" s="928" t="s">
        <v>212</v>
      </c>
    </row>
    <row r="24" spans="1:3">
      <c r="A24" s="388"/>
      <c r="B24" s="927" t="s">
        <v>213</v>
      </c>
      <c r="C24" s="928" t="s">
        <v>214</v>
      </c>
    </row>
    <row r="25" spans="1:3" ht="12.6" thickBot="1">
      <c r="A25" s="150"/>
      <c r="B25" s="921" t="s">
        <v>215</v>
      </c>
      <c r="C25" s="922"/>
    </row>
    <row r="26" spans="1:3" ht="13.2" thickTop="1" thickBot="1">
      <c r="A26" s="911" t="s">
        <v>851</v>
      </c>
      <c r="B26" s="912"/>
      <c r="C26" s="913"/>
    </row>
    <row r="27" spans="1:3" ht="13.2" thickTop="1" thickBot="1">
      <c r="A27" s="151"/>
      <c r="B27" s="923" t="s">
        <v>852</v>
      </c>
      <c r="C27" s="924"/>
    </row>
    <row r="28" spans="1:3" ht="13.2" thickTop="1" thickBot="1">
      <c r="A28" s="911" t="s">
        <v>272</v>
      </c>
      <c r="B28" s="912"/>
      <c r="C28" s="913"/>
    </row>
    <row r="29" spans="1:3" ht="12.6" thickTop="1">
      <c r="A29" s="149"/>
      <c r="B29" s="925" t="s">
        <v>855</v>
      </c>
      <c r="C29" s="926" t="s">
        <v>216</v>
      </c>
    </row>
    <row r="30" spans="1:3">
      <c r="A30" s="388"/>
      <c r="B30" s="916" t="s">
        <v>220</v>
      </c>
      <c r="C30" s="917" t="s">
        <v>217</v>
      </c>
    </row>
    <row r="31" spans="1:3">
      <c r="A31" s="388"/>
      <c r="B31" s="916" t="s">
        <v>853</v>
      </c>
      <c r="C31" s="917" t="s">
        <v>218</v>
      </c>
    </row>
    <row r="32" spans="1:3">
      <c r="A32" s="388"/>
      <c r="B32" s="916" t="s">
        <v>854</v>
      </c>
      <c r="C32" s="917" t="s">
        <v>219</v>
      </c>
    </row>
    <row r="33" spans="1:3">
      <c r="A33" s="388"/>
      <c r="B33" s="916" t="s">
        <v>223</v>
      </c>
      <c r="C33" s="917" t="s">
        <v>224</v>
      </c>
    </row>
    <row r="34" spans="1:3">
      <c r="A34" s="388"/>
      <c r="B34" s="916" t="s">
        <v>856</v>
      </c>
      <c r="C34" s="917" t="s">
        <v>221</v>
      </c>
    </row>
    <row r="35" spans="1:3">
      <c r="A35" s="388"/>
      <c r="B35" s="916" t="s">
        <v>857</v>
      </c>
      <c r="C35" s="917" t="s">
        <v>222</v>
      </c>
    </row>
    <row r="36" spans="1:3">
      <c r="A36" s="388"/>
      <c r="B36" s="918" t="s">
        <v>858</v>
      </c>
      <c r="C36" s="919"/>
    </row>
    <row r="37" spans="1:3" ht="24.75" customHeight="1">
      <c r="A37" s="388"/>
      <c r="B37" s="916" t="s">
        <v>859</v>
      </c>
      <c r="C37" s="917" t="s">
        <v>225</v>
      </c>
    </row>
    <row r="38" spans="1:3" ht="23.25" customHeight="1">
      <c r="A38" s="388"/>
      <c r="B38" s="916" t="s">
        <v>860</v>
      </c>
      <c r="C38" s="917" t="s">
        <v>226</v>
      </c>
    </row>
    <row r="39" spans="1:3" ht="23.25" customHeight="1">
      <c r="A39" s="458"/>
      <c r="B39" s="918" t="s">
        <v>861</v>
      </c>
      <c r="C39" s="920"/>
    </row>
    <row r="40" spans="1:3" ht="12" customHeight="1">
      <c r="A40" s="388"/>
      <c r="B40" s="916" t="s">
        <v>862</v>
      </c>
      <c r="C40" s="917"/>
    </row>
    <row r="41" spans="1:3" ht="12.6" thickBot="1">
      <c r="A41" s="911" t="s">
        <v>273</v>
      </c>
      <c r="B41" s="912"/>
      <c r="C41" s="913"/>
    </row>
    <row r="42" spans="1:3" ht="12.6" thickTop="1">
      <c r="A42" s="149"/>
      <c r="B42" s="914" t="s">
        <v>303</v>
      </c>
      <c r="C42" s="915" t="s">
        <v>227</v>
      </c>
    </row>
    <row r="43" spans="1:3">
      <c r="A43" s="388"/>
      <c r="B43" s="891" t="s">
        <v>302</v>
      </c>
      <c r="C43" s="892"/>
    </row>
    <row r="44" spans="1:3" ht="23.25" customHeight="1" thickBot="1">
      <c r="A44" s="150"/>
      <c r="B44" s="909" t="s">
        <v>228</v>
      </c>
      <c r="C44" s="910" t="s">
        <v>229</v>
      </c>
    </row>
    <row r="45" spans="1:3" ht="11.25" customHeight="1" thickTop="1" thickBot="1">
      <c r="A45" s="911" t="s">
        <v>274</v>
      </c>
      <c r="B45" s="912"/>
      <c r="C45" s="913"/>
    </row>
    <row r="46" spans="1:3" ht="26.25" customHeight="1" thickTop="1">
      <c r="A46" s="388"/>
      <c r="B46" s="891" t="s">
        <v>275</v>
      </c>
      <c r="C46" s="892"/>
    </row>
    <row r="47" spans="1:3" ht="12.6" thickBot="1">
      <c r="A47" s="911" t="s">
        <v>276</v>
      </c>
      <c r="B47" s="912"/>
      <c r="C47" s="913"/>
    </row>
    <row r="48" spans="1:3" ht="12.6" thickTop="1">
      <c r="A48" s="149"/>
      <c r="B48" s="914" t="s">
        <v>230</v>
      </c>
      <c r="C48" s="915" t="s">
        <v>230</v>
      </c>
    </row>
    <row r="49" spans="1:3" ht="11.25" customHeight="1">
      <c r="A49" s="388"/>
      <c r="B49" s="891" t="s">
        <v>231</v>
      </c>
      <c r="C49" s="892" t="s">
        <v>231</v>
      </c>
    </row>
    <row r="50" spans="1:3">
      <c r="A50" s="388"/>
      <c r="B50" s="891" t="s">
        <v>232</v>
      </c>
      <c r="C50" s="892" t="s">
        <v>232</v>
      </c>
    </row>
    <row r="51" spans="1:3" ht="11.25" customHeight="1">
      <c r="A51" s="388"/>
      <c r="B51" s="891" t="s">
        <v>864</v>
      </c>
      <c r="C51" s="892" t="s">
        <v>233</v>
      </c>
    </row>
    <row r="52" spans="1:3" ht="33.6" customHeight="1">
      <c r="A52" s="388"/>
      <c r="B52" s="891" t="s">
        <v>234</v>
      </c>
      <c r="C52" s="892" t="s">
        <v>234</v>
      </c>
    </row>
    <row r="53" spans="1:3" ht="11.25" customHeight="1">
      <c r="A53" s="388"/>
      <c r="B53" s="891" t="s">
        <v>323</v>
      </c>
      <c r="C53" s="892" t="s">
        <v>235</v>
      </c>
    </row>
    <row r="54" spans="1:3" ht="11.25" customHeight="1" thickBot="1">
      <c r="A54" s="911" t="s">
        <v>277</v>
      </c>
      <c r="B54" s="912"/>
      <c r="C54" s="913"/>
    </row>
    <row r="55" spans="1:3" ht="12.6" thickTop="1">
      <c r="A55" s="149"/>
      <c r="B55" s="914" t="s">
        <v>230</v>
      </c>
      <c r="C55" s="915" t="s">
        <v>230</v>
      </c>
    </row>
    <row r="56" spans="1:3">
      <c r="A56" s="388"/>
      <c r="B56" s="891" t="s">
        <v>236</v>
      </c>
      <c r="C56" s="892" t="s">
        <v>236</v>
      </c>
    </row>
    <row r="57" spans="1:3">
      <c r="A57" s="388"/>
      <c r="B57" s="891" t="s">
        <v>280</v>
      </c>
      <c r="C57" s="892" t="s">
        <v>237</v>
      </c>
    </row>
    <row r="58" spans="1:3">
      <c r="A58" s="388"/>
      <c r="B58" s="891" t="s">
        <v>238</v>
      </c>
      <c r="C58" s="892" t="s">
        <v>238</v>
      </c>
    </row>
    <row r="59" spans="1:3">
      <c r="A59" s="388"/>
      <c r="B59" s="891" t="s">
        <v>239</v>
      </c>
      <c r="C59" s="892" t="s">
        <v>239</v>
      </c>
    </row>
    <row r="60" spans="1:3">
      <c r="A60" s="388"/>
      <c r="B60" s="891" t="s">
        <v>240</v>
      </c>
      <c r="C60" s="892" t="s">
        <v>240</v>
      </c>
    </row>
    <row r="61" spans="1:3">
      <c r="A61" s="388"/>
      <c r="B61" s="891" t="s">
        <v>281</v>
      </c>
      <c r="C61" s="892" t="s">
        <v>241</v>
      </c>
    </row>
    <row r="62" spans="1:3">
      <c r="A62" s="388"/>
      <c r="B62" s="891" t="s">
        <v>242</v>
      </c>
      <c r="C62" s="892" t="s">
        <v>242</v>
      </c>
    </row>
    <row r="63" spans="1:3" ht="12.6" thickBot="1">
      <c r="A63" s="150"/>
      <c r="B63" s="909" t="s">
        <v>243</v>
      </c>
      <c r="C63" s="910" t="s">
        <v>243</v>
      </c>
    </row>
    <row r="64" spans="1:3" ht="11.25" customHeight="1" thickTop="1">
      <c r="A64" s="897" t="s">
        <v>278</v>
      </c>
      <c r="B64" s="898"/>
      <c r="C64" s="899"/>
    </row>
    <row r="65" spans="1:3" ht="12.6" thickBot="1">
      <c r="A65" s="150"/>
      <c r="B65" s="909" t="s">
        <v>244</v>
      </c>
      <c r="C65" s="910" t="s">
        <v>244</v>
      </c>
    </row>
    <row r="66" spans="1:3" ht="11.25" customHeight="1" thickTop="1" thickBot="1">
      <c r="A66" s="911" t="s">
        <v>279</v>
      </c>
      <c r="B66" s="912"/>
      <c r="C66" s="913"/>
    </row>
    <row r="67" spans="1:3" ht="12.6" thickTop="1">
      <c r="A67" s="149"/>
      <c r="B67" s="914" t="s">
        <v>245</v>
      </c>
      <c r="C67" s="915" t="s">
        <v>245</v>
      </c>
    </row>
    <row r="68" spans="1:3">
      <c r="A68" s="388"/>
      <c r="B68" s="891" t="s">
        <v>866</v>
      </c>
      <c r="C68" s="892" t="s">
        <v>246</v>
      </c>
    </row>
    <row r="69" spans="1:3">
      <c r="A69" s="388"/>
      <c r="B69" s="891" t="s">
        <v>247</v>
      </c>
      <c r="C69" s="892" t="s">
        <v>247</v>
      </c>
    </row>
    <row r="70" spans="1:3" ht="55.05" customHeight="1">
      <c r="A70" s="388"/>
      <c r="B70" s="907" t="s">
        <v>693</v>
      </c>
      <c r="C70" s="908" t="s">
        <v>248</v>
      </c>
    </row>
    <row r="71" spans="1:3" ht="33.75" customHeight="1">
      <c r="A71" s="388"/>
      <c r="B71" s="907" t="s">
        <v>282</v>
      </c>
      <c r="C71" s="908" t="s">
        <v>249</v>
      </c>
    </row>
    <row r="72" spans="1:3" ht="15.75" customHeight="1">
      <c r="A72" s="388"/>
      <c r="B72" s="907" t="s">
        <v>867</v>
      </c>
      <c r="C72" s="908" t="s">
        <v>250</v>
      </c>
    </row>
    <row r="73" spans="1:3">
      <c r="A73" s="388"/>
      <c r="B73" s="891" t="s">
        <v>251</v>
      </c>
      <c r="C73" s="892" t="s">
        <v>251</v>
      </c>
    </row>
    <row r="74" spans="1:3" ht="12.6" thickBot="1">
      <c r="A74" s="150"/>
      <c r="B74" s="909" t="s">
        <v>252</v>
      </c>
      <c r="C74" s="910" t="s">
        <v>252</v>
      </c>
    </row>
    <row r="75" spans="1:3" ht="12.6" thickTop="1">
      <c r="A75" s="897" t="s">
        <v>306</v>
      </c>
      <c r="B75" s="898"/>
      <c r="C75" s="899"/>
    </row>
    <row r="76" spans="1:3">
      <c r="A76" s="388"/>
      <c r="B76" s="891" t="s">
        <v>244</v>
      </c>
      <c r="C76" s="892"/>
    </row>
    <row r="77" spans="1:3">
      <c r="A77" s="388"/>
      <c r="B77" s="891" t="s">
        <v>304</v>
      </c>
      <c r="C77" s="892"/>
    </row>
    <row r="78" spans="1:3">
      <c r="A78" s="388"/>
      <c r="B78" s="891" t="s">
        <v>305</v>
      </c>
      <c r="C78" s="892"/>
    </row>
    <row r="79" spans="1:3">
      <c r="A79" s="897" t="s">
        <v>307</v>
      </c>
      <c r="B79" s="898"/>
      <c r="C79" s="899"/>
    </row>
    <row r="80" spans="1:3">
      <c r="A80" s="388"/>
      <c r="B80" s="891" t="s">
        <v>244</v>
      </c>
      <c r="C80" s="892"/>
    </row>
    <row r="81" spans="1:3">
      <c r="A81" s="388"/>
      <c r="B81" s="891" t="s">
        <v>308</v>
      </c>
      <c r="C81" s="892"/>
    </row>
    <row r="82" spans="1:3" ht="79.5" customHeight="1">
      <c r="A82" s="388"/>
      <c r="B82" s="891" t="s">
        <v>322</v>
      </c>
      <c r="C82" s="892"/>
    </row>
    <row r="83" spans="1:3" ht="53.25" customHeight="1">
      <c r="A83" s="388"/>
      <c r="B83" s="891" t="s">
        <v>321</v>
      </c>
      <c r="C83" s="892"/>
    </row>
    <row r="84" spans="1:3">
      <c r="A84" s="388"/>
      <c r="B84" s="891" t="s">
        <v>309</v>
      </c>
      <c r="C84" s="892"/>
    </row>
    <row r="85" spans="1:3">
      <c r="A85" s="388"/>
      <c r="B85" s="891" t="s">
        <v>310</v>
      </c>
      <c r="C85" s="892"/>
    </row>
    <row r="86" spans="1:3">
      <c r="A86" s="388"/>
      <c r="B86" s="891" t="s">
        <v>311</v>
      </c>
      <c r="C86" s="892"/>
    </row>
    <row r="87" spans="1:3">
      <c r="A87" s="897" t="s">
        <v>312</v>
      </c>
      <c r="B87" s="898"/>
      <c r="C87" s="899"/>
    </row>
    <row r="88" spans="1:3">
      <c r="A88" s="388"/>
      <c r="B88" s="891" t="s">
        <v>244</v>
      </c>
      <c r="C88" s="892"/>
    </row>
    <row r="89" spans="1:3">
      <c r="A89" s="388"/>
      <c r="B89" s="891" t="s">
        <v>314</v>
      </c>
      <c r="C89" s="892"/>
    </row>
    <row r="90" spans="1:3" ht="12" customHeight="1">
      <c r="A90" s="388"/>
      <c r="B90" s="891" t="s">
        <v>315</v>
      </c>
      <c r="C90" s="892"/>
    </row>
    <row r="91" spans="1:3">
      <c r="A91" s="388"/>
      <c r="B91" s="891" t="s">
        <v>316</v>
      </c>
      <c r="C91" s="892"/>
    </row>
    <row r="92" spans="1:3" ht="24.75" customHeight="1">
      <c r="A92" s="388"/>
      <c r="B92" s="900" t="s">
        <v>352</v>
      </c>
      <c r="C92" s="901"/>
    </row>
    <row r="93" spans="1:3" ht="24" customHeight="1">
      <c r="A93" s="388"/>
      <c r="B93" s="900" t="s">
        <v>353</v>
      </c>
      <c r="C93" s="901"/>
    </row>
    <row r="94" spans="1:3" ht="13.5" customHeight="1">
      <c r="A94" s="388"/>
      <c r="B94" s="902" t="s">
        <v>317</v>
      </c>
      <c r="C94" s="903"/>
    </row>
    <row r="95" spans="1:3" ht="11.25" customHeight="1" thickBot="1">
      <c r="A95" s="904" t="s">
        <v>348</v>
      </c>
      <c r="B95" s="905"/>
      <c r="C95" s="906"/>
    </row>
    <row r="96" spans="1:3" ht="13.2" thickTop="1" thickBot="1">
      <c r="A96" s="896" t="s">
        <v>253</v>
      </c>
      <c r="B96" s="896"/>
      <c r="C96" s="896"/>
    </row>
    <row r="97" spans="1:3">
      <c r="A97" s="230">
        <v>2</v>
      </c>
      <c r="B97" s="376" t="s">
        <v>328</v>
      </c>
      <c r="C97" s="376" t="s">
        <v>349</v>
      </c>
    </row>
    <row r="98" spans="1:3">
      <c r="A98" s="154">
        <v>3</v>
      </c>
      <c r="B98" s="377" t="s">
        <v>329</v>
      </c>
      <c r="C98" s="378" t="s">
        <v>350</v>
      </c>
    </row>
    <row r="99" spans="1:3">
      <c r="A99" s="154">
        <v>4</v>
      </c>
      <c r="B99" s="377" t="s">
        <v>330</v>
      </c>
      <c r="C99" s="378" t="s">
        <v>354</v>
      </c>
    </row>
    <row r="100" spans="1:3" ht="11.25" customHeight="1">
      <c r="A100" s="154">
        <v>5</v>
      </c>
      <c r="B100" s="377" t="s">
        <v>331</v>
      </c>
      <c r="C100" s="378" t="s">
        <v>351</v>
      </c>
    </row>
    <row r="101" spans="1:3" ht="12" customHeight="1">
      <c r="A101" s="154">
        <v>6</v>
      </c>
      <c r="B101" s="377" t="s">
        <v>346</v>
      </c>
      <c r="C101" s="378" t="s">
        <v>332</v>
      </c>
    </row>
    <row r="102" spans="1:3" ht="12" customHeight="1">
      <c r="A102" s="154">
        <v>7</v>
      </c>
      <c r="B102" s="377" t="s">
        <v>333</v>
      </c>
      <c r="C102" s="378" t="s">
        <v>347</v>
      </c>
    </row>
    <row r="103" spans="1:3">
      <c r="A103" s="154">
        <v>8</v>
      </c>
      <c r="B103" s="377" t="s">
        <v>338</v>
      </c>
      <c r="C103" s="378" t="s">
        <v>358</v>
      </c>
    </row>
    <row r="104" spans="1:3" ht="11.25" customHeight="1">
      <c r="A104" s="897" t="s">
        <v>318</v>
      </c>
      <c r="B104" s="898"/>
      <c r="C104" s="899"/>
    </row>
    <row r="105" spans="1:3" ht="12" customHeight="1">
      <c r="A105" s="388"/>
      <c r="B105" s="891" t="s">
        <v>244</v>
      </c>
      <c r="C105" s="892"/>
    </row>
    <row r="106" spans="1:3">
      <c r="A106" s="897" t="s">
        <v>493</v>
      </c>
      <c r="B106" s="898"/>
      <c r="C106" s="899"/>
    </row>
    <row r="107" spans="1:3" ht="12" customHeight="1">
      <c r="A107" s="388"/>
      <c r="B107" s="891" t="s">
        <v>495</v>
      </c>
      <c r="C107" s="892"/>
    </row>
    <row r="108" spans="1:3">
      <c r="A108" s="388"/>
      <c r="B108" s="891" t="s">
        <v>496</v>
      </c>
      <c r="C108" s="892"/>
    </row>
    <row r="109" spans="1:3">
      <c r="A109" s="388"/>
      <c r="B109" s="891" t="s">
        <v>494</v>
      </c>
      <c r="C109" s="892"/>
    </row>
    <row r="110" spans="1:3">
      <c r="A110" s="889" t="s">
        <v>731</v>
      </c>
      <c r="B110" s="889"/>
      <c r="C110" s="889"/>
    </row>
    <row r="111" spans="1:3">
      <c r="A111" s="893" t="s">
        <v>191</v>
      </c>
      <c r="B111" s="893"/>
      <c r="C111" s="893"/>
    </row>
    <row r="112" spans="1:3">
      <c r="A112" s="600">
        <v>1</v>
      </c>
      <c r="B112" s="882" t="s">
        <v>611</v>
      </c>
      <c r="C112" s="883"/>
    </row>
    <row r="113" spans="1:3">
      <c r="A113" s="600">
        <v>2</v>
      </c>
      <c r="B113" s="894" t="s">
        <v>612</v>
      </c>
      <c r="C113" s="895"/>
    </row>
    <row r="114" spans="1:3">
      <c r="A114" s="600">
        <v>3</v>
      </c>
      <c r="B114" s="882" t="s">
        <v>948</v>
      </c>
      <c r="C114" s="883"/>
    </row>
    <row r="115" spans="1:3">
      <c r="A115" s="600">
        <v>4</v>
      </c>
      <c r="B115" s="882" t="s">
        <v>947</v>
      </c>
      <c r="C115" s="883"/>
    </row>
    <row r="116" spans="1:3">
      <c r="A116" s="600">
        <v>5</v>
      </c>
      <c r="B116" s="604" t="s">
        <v>946</v>
      </c>
      <c r="C116" s="603"/>
    </row>
    <row r="117" spans="1:3">
      <c r="A117" s="600">
        <v>6</v>
      </c>
      <c r="B117" s="882" t="s">
        <v>945</v>
      </c>
      <c r="C117" s="883"/>
    </row>
    <row r="118" spans="1:3">
      <c r="A118" s="600">
        <v>7</v>
      </c>
      <c r="B118" s="882" t="s">
        <v>944</v>
      </c>
      <c r="C118" s="883"/>
    </row>
    <row r="119" spans="1:3">
      <c r="A119" s="577">
        <v>8</v>
      </c>
      <c r="B119" s="572" t="s">
        <v>638</v>
      </c>
      <c r="C119" s="597" t="s">
        <v>943</v>
      </c>
    </row>
    <row r="120" spans="1:3" ht="24">
      <c r="A120" s="600">
        <v>9.01</v>
      </c>
      <c r="B120" s="572" t="s">
        <v>522</v>
      </c>
      <c r="C120" s="573" t="s">
        <v>688</v>
      </c>
    </row>
    <row r="121" spans="1:3" ht="36">
      <c r="A121" s="600">
        <v>9.02</v>
      </c>
      <c r="B121" s="572" t="s">
        <v>523</v>
      </c>
      <c r="C121" s="573" t="s">
        <v>691</v>
      </c>
    </row>
    <row r="122" spans="1:3">
      <c r="A122" s="600">
        <v>9.0299999999999994</v>
      </c>
      <c r="B122" s="573" t="s">
        <v>875</v>
      </c>
      <c r="C122" s="573" t="s">
        <v>613</v>
      </c>
    </row>
    <row r="123" spans="1:3">
      <c r="A123" s="600">
        <v>9.0399999999999991</v>
      </c>
      <c r="B123" s="572" t="s">
        <v>524</v>
      </c>
      <c r="C123" s="573" t="s">
        <v>614</v>
      </c>
    </row>
    <row r="124" spans="1:3">
      <c r="A124" s="600">
        <v>9.0500000000000007</v>
      </c>
      <c r="B124" s="572" t="s">
        <v>525</v>
      </c>
      <c r="C124" s="573" t="s">
        <v>615</v>
      </c>
    </row>
    <row r="125" spans="1:3" ht="24">
      <c r="A125" s="600">
        <v>9.06</v>
      </c>
      <c r="B125" s="572" t="s">
        <v>526</v>
      </c>
      <c r="C125" s="573" t="s">
        <v>616</v>
      </c>
    </row>
    <row r="126" spans="1:3">
      <c r="A126" s="600">
        <v>9.07</v>
      </c>
      <c r="B126" s="602" t="s">
        <v>527</v>
      </c>
      <c r="C126" s="573" t="s">
        <v>617</v>
      </c>
    </row>
    <row r="127" spans="1:3" ht="24">
      <c r="A127" s="600">
        <v>9.08</v>
      </c>
      <c r="B127" s="572" t="s">
        <v>528</v>
      </c>
      <c r="C127" s="573" t="s">
        <v>618</v>
      </c>
    </row>
    <row r="128" spans="1:3" ht="24">
      <c r="A128" s="600">
        <v>9.09</v>
      </c>
      <c r="B128" s="572" t="s">
        <v>529</v>
      </c>
      <c r="C128" s="573" t="s">
        <v>619</v>
      </c>
    </row>
    <row r="129" spans="1:3">
      <c r="A129" s="601">
        <v>9.1</v>
      </c>
      <c r="B129" s="572" t="s">
        <v>530</v>
      </c>
      <c r="C129" s="573" t="s">
        <v>620</v>
      </c>
    </row>
    <row r="130" spans="1:3">
      <c r="A130" s="600">
        <v>9.11</v>
      </c>
      <c r="B130" s="572" t="s">
        <v>531</v>
      </c>
      <c r="C130" s="573" t="s">
        <v>621</v>
      </c>
    </row>
    <row r="131" spans="1:3">
      <c r="A131" s="600">
        <v>9.1199999999999992</v>
      </c>
      <c r="B131" s="572" t="s">
        <v>532</v>
      </c>
      <c r="C131" s="573" t="s">
        <v>622</v>
      </c>
    </row>
    <row r="132" spans="1:3">
      <c r="A132" s="600">
        <v>9.1300000000000008</v>
      </c>
      <c r="B132" s="572" t="s">
        <v>533</v>
      </c>
      <c r="C132" s="573" t="s">
        <v>623</v>
      </c>
    </row>
    <row r="133" spans="1:3">
      <c r="A133" s="600">
        <v>9.14</v>
      </c>
      <c r="B133" s="572" t="s">
        <v>534</v>
      </c>
      <c r="C133" s="573" t="s">
        <v>624</v>
      </c>
    </row>
    <row r="134" spans="1:3">
      <c r="A134" s="600">
        <v>9.15</v>
      </c>
      <c r="B134" s="572" t="s">
        <v>535</v>
      </c>
      <c r="C134" s="573" t="s">
        <v>625</v>
      </c>
    </row>
    <row r="135" spans="1:3">
      <c r="A135" s="600">
        <v>9.16</v>
      </c>
      <c r="B135" s="572" t="s">
        <v>536</v>
      </c>
      <c r="C135" s="573" t="s">
        <v>626</v>
      </c>
    </row>
    <row r="136" spans="1:3">
      <c r="A136" s="600">
        <v>9.17</v>
      </c>
      <c r="B136" s="573" t="s">
        <v>537</v>
      </c>
      <c r="C136" s="573" t="s">
        <v>627</v>
      </c>
    </row>
    <row r="137" spans="1:3" ht="24">
      <c r="A137" s="600">
        <v>9.18</v>
      </c>
      <c r="B137" s="572" t="s">
        <v>538</v>
      </c>
      <c r="C137" s="573" t="s">
        <v>628</v>
      </c>
    </row>
    <row r="138" spans="1:3">
      <c r="A138" s="600">
        <v>9.19</v>
      </c>
      <c r="B138" s="572" t="s">
        <v>539</v>
      </c>
      <c r="C138" s="573" t="s">
        <v>629</v>
      </c>
    </row>
    <row r="139" spans="1:3">
      <c r="A139" s="601">
        <v>9.1999999999999993</v>
      </c>
      <c r="B139" s="572" t="s">
        <v>540</v>
      </c>
      <c r="C139" s="573" t="s">
        <v>630</v>
      </c>
    </row>
    <row r="140" spans="1:3">
      <c r="A140" s="600">
        <v>9.2100000000000009</v>
      </c>
      <c r="B140" s="572" t="s">
        <v>541</v>
      </c>
      <c r="C140" s="573" t="s">
        <v>631</v>
      </c>
    </row>
    <row r="141" spans="1:3">
      <c r="A141" s="600">
        <v>9.2200000000000006</v>
      </c>
      <c r="B141" s="572" t="s">
        <v>542</v>
      </c>
      <c r="C141" s="573" t="s">
        <v>632</v>
      </c>
    </row>
    <row r="142" spans="1:3" ht="24">
      <c r="A142" s="600">
        <v>9.23</v>
      </c>
      <c r="B142" s="572" t="s">
        <v>543</v>
      </c>
      <c r="C142" s="573" t="s">
        <v>633</v>
      </c>
    </row>
    <row r="143" spans="1:3" ht="24">
      <c r="A143" s="600">
        <v>9.24</v>
      </c>
      <c r="B143" s="572" t="s">
        <v>544</v>
      </c>
      <c r="C143" s="573" t="s">
        <v>634</v>
      </c>
    </row>
    <row r="144" spans="1:3">
      <c r="A144" s="600">
        <v>9.2500000000000107</v>
      </c>
      <c r="B144" s="572" t="s">
        <v>545</v>
      </c>
      <c r="C144" s="573" t="s">
        <v>635</v>
      </c>
    </row>
    <row r="145" spans="1:3" ht="24">
      <c r="A145" s="600">
        <v>9.2600000000000193</v>
      </c>
      <c r="B145" s="572" t="s">
        <v>636</v>
      </c>
      <c r="C145" s="599" t="s">
        <v>637</v>
      </c>
    </row>
    <row r="146" spans="1:3" s="389" customFormat="1" ht="24">
      <c r="A146" s="600">
        <v>9.2700000000000298</v>
      </c>
      <c r="B146" s="572" t="s">
        <v>102</v>
      </c>
      <c r="C146" s="599" t="s">
        <v>689</v>
      </c>
    </row>
    <row r="147" spans="1:3" s="389" customFormat="1">
      <c r="A147" s="578"/>
      <c r="B147" s="878" t="s">
        <v>639</v>
      </c>
      <c r="C147" s="879"/>
    </row>
    <row r="148" spans="1:3" s="389" customFormat="1">
      <c r="A148" s="577">
        <v>1</v>
      </c>
      <c r="B148" s="880" t="s">
        <v>942</v>
      </c>
      <c r="C148" s="881"/>
    </row>
    <row r="149" spans="1:3" s="389" customFormat="1">
      <c r="A149" s="577">
        <v>2</v>
      </c>
      <c r="B149" s="880" t="s">
        <v>690</v>
      </c>
      <c r="C149" s="881"/>
    </row>
    <row r="150" spans="1:3" s="389" customFormat="1">
      <c r="A150" s="577">
        <v>3</v>
      </c>
      <c r="B150" s="880" t="s">
        <v>687</v>
      </c>
      <c r="C150" s="881"/>
    </row>
    <row r="151" spans="1:3" s="389" customFormat="1">
      <c r="A151" s="578"/>
      <c r="B151" s="878" t="s">
        <v>640</v>
      </c>
      <c r="C151" s="879"/>
    </row>
    <row r="152" spans="1:3" s="389" customFormat="1">
      <c r="A152" s="577">
        <v>1</v>
      </c>
      <c r="B152" s="884" t="s">
        <v>941</v>
      </c>
      <c r="C152" s="885"/>
    </row>
    <row r="153" spans="1:3" s="389" customFormat="1">
      <c r="A153" s="577">
        <v>2</v>
      </c>
      <c r="B153" s="572" t="s">
        <v>873</v>
      </c>
      <c r="C153" s="597" t="s">
        <v>926</v>
      </c>
    </row>
    <row r="154" spans="1:3" ht="24">
      <c r="A154" s="577">
        <v>3</v>
      </c>
      <c r="B154" s="572" t="s">
        <v>872</v>
      </c>
      <c r="C154" s="597" t="s">
        <v>940</v>
      </c>
    </row>
    <row r="155" spans="1:3">
      <c r="A155" s="577">
        <v>4</v>
      </c>
      <c r="B155" s="572" t="s">
        <v>515</v>
      </c>
      <c r="C155" s="572" t="s">
        <v>641</v>
      </c>
    </row>
    <row r="156" spans="1:3" ht="25.05" customHeight="1">
      <c r="A156" s="578"/>
      <c r="B156" s="878" t="s">
        <v>642</v>
      </c>
      <c r="C156" s="879"/>
    </row>
    <row r="157" spans="1:3" ht="24">
      <c r="A157" s="577"/>
      <c r="B157" s="572" t="s">
        <v>927</v>
      </c>
      <c r="C157" s="579" t="s">
        <v>939</v>
      </c>
    </row>
    <row r="158" spans="1:3">
      <c r="A158" s="578"/>
      <c r="B158" s="878" t="s">
        <v>643</v>
      </c>
      <c r="C158" s="879"/>
    </row>
    <row r="159" spans="1:3" ht="39" customHeight="1">
      <c r="A159" s="578"/>
      <c r="B159" s="880" t="s">
        <v>938</v>
      </c>
      <c r="C159" s="881"/>
    </row>
    <row r="160" spans="1:3">
      <c r="A160" s="578" t="s">
        <v>644</v>
      </c>
      <c r="B160" s="598" t="s">
        <v>553</v>
      </c>
      <c r="C160" s="590" t="s">
        <v>645</v>
      </c>
    </row>
    <row r="161" spans="1:3">
      <c r="A161" s="578" t="s">
        <v>373</v>
      </c>
      <c r="B161" s="595" t="s">
        <v>554</v>
      </c>
      <c r="C161" s="597" t="s">
        <v>937</v>
      </c>
    </row>
    <row r="162" spans="1:3" ht="24">
      <c r="A162" s="578" t="s">
        <v>380</v>
      </c>
      <c r="B162" s="590" t="s">
        <v>555</v>
      </c>
      <c r="C162" s="597" t="s">
        <v>646</v>
      </c>
    </row>
    <row r="163" spans="1:3">
      <c r="A163" s="578" t="s">
        <v>647</v>
      </c>
      <c r="B163" s="595" t="s">
        <v>556</v>
      </c>
      <c r="C163" s="596" t="s">
        <v>648</v>
      </c>
    </row>
    <row r="164" spans="1:3" ht="24">
      <c r="A164" s="578" t="s">
        <v>649</v>
      </c>
      <c r="B164" s="595" t="s">
        <v>888</v>
      </c>
      <c r="C164" s="589" t="s">
        <v>936</v>
      </c>
    </row>
    <row r="165" spans="1:3" ht="24">
      <c r="A165" s="578" t="s">
        <v>381</v>
      </c>
      <c r="B165" s="595" t="s">
        <v>557</v>
      </c>
      <c r="C165" s="589" t="s">
        <v>651</v>
      </c>
    </row>
    <row r="166" spans="1:3" ht="24">
      <c r="A166" s="578" t="s">
        <v>650</v>
      </c>
      <c r="B166" s="593" t="s">
        <v>560</v>
      </c>
      <c r="C166" s="594" t="s">
        <v>658</v>
      </c>
    </row>
    <row r="167" spans="1:3" ht="24">
      <c r="A167" s="578" t="s">
        <v>652</v>
      </c>
      <c r="B167" s="593" t="s">
        <v>558</v>
      </c>
      <c r="C167" s="589" t="s">
        <v>654</v>
      </c>
    </row>
    <row r="168" spans="1:3" ht="26.55" customHeight="1">
      <c r="A168" s="578" t="s">
        <v>653</v>
      </c>
      <c r="B168" s="593" t="s">
        <v>559</v>
      </c>
      <c r="C168" s="594" t="s">
        <v>656</v>
      </c>
    </row>
    <row r="169" spans="1:3" ht="24">
      <c r="A169" s="578" t="s">
        <v>655</v>
      </c>
      <c r="B169" s="573" t="s">
        <v>561</v>
      </c>
      <c r="C169" s="594" t="s">
        <v>660</v>
      </c>
    </row>
    <row r="170" spans="1:3" ht="24">
      <c r="A170" s="578" t="s">
        <v>657</v>
      </c>
      <c r="B170" s="593" t="s">
        <v>562</v>
      </c>
      <c r="C170" s="592" t="s">
        <v>661</v>
      </c>
    </row>
    <row r="171" spans="1:3">
      <c r="A171" s="578" t="s">
        <v>659</v>
      </c>
      <c r="B171" s="591" t="s">
        <v>563</v>
      </c>
      <c r="C171" s="590" t="s">
        <v>662</v>
      </c>
    </row>
    <row r="172" spans="1:3" ht="24">
      <c r="A172" s="578"/>
      <c r="B172" s="589" t="s">
        <v>935</v>
      </c>
      <c r="C172" s="573" t="s">
        <v>663</v>
      </c>
    </row>
    <row r="173" spans="1:3" ht="24">
      <c r="A173" s="578"/>
      <c r="B173" s="589" t="s">
        <v>934</v>
      </c>
      <c r="C173" s="573" t="s">
        <v>664</v>
      </c>
    </row>
    <row r="174" spans="1:3" ht="24">
      <c r="A174" s="578"/>
      <c r="B174" s="589" t="s">
        <v>933</v>
      </c>
      <c r="C174" s="573" t="s">
        <v>665</v>
      </c>
    </row>
    <row r="175" spans="1:3">
      <c r="A175" s="578"/>
      <c r="B175" s="878" t="s">
        <v>666</v>
      </c>
      <c r="C175" s="879"/>
    </row>
    <row r="176" spans="1:3">
      <c r="A176" s="578"/>
      <c r="B176" s="880" t="s">
        <v>932</v>
      </c>
      <c r="C176" s="881"/>
    </row>
    <row r="177" spans="1:3">
      <c r="A177" s="577">
        <v>1</v>
      </c>
      <c r="B177" s="573" t="s">
        <v>567</v>
      </c>
      <c r="C177" s="573" t="s">
        <v>567</v>
      </c>
    </row>
    <row r="178" spans="1:3" ht="24">
      <c r="A178" s="577">
        <v>2</v>
      </c>
      <c r="B178" s="573" t="s">
        <v>667</v>
      </c>
      <c r="C178" s="573" t="s">
        <v>668</v>
      </c>
    </row>
    <row r="179" spans="1:3">
      <c r="A179" s="577">
        <v>3</v>
      </c>
      <c r="B179" s="573" t="s">
        <v>569</v>
      </c>
      <c r="C179" s="573" t="s">
        <v>669</v>
      </c>
    </row>
    <row r="180" spans="1:3" ht="24">
      <c r="A180" s="577">
        <v>4</v>
      </c>
      <c r="B180" s="573" t="s">
        <v>570</v>
      </c>
      <c r="C180" s="573" t="s">
        <v>670</v>
      </c>
    </row>
    <row r="181" spans="1:3" ht="24">
      <c r="A181" s="577">
        <v>5</v>
      </c>
      <c r="B181" s="573" t="s">
        <v>571</v>
      </c>
      <c r="C181" s="573" t="s">
        <v>692</v>
      </c>
    </row>
    <row r="182" spans="1:3" ht="48">
      <c r="A182" s="577">
        <v>6</v>
      </c>
      <c r="B182" s="573" t="s">
        <v>572</v>
      </c>
      <c r="C182" s="573" t="s">
        <v>671</v>
      </c>
    </row>
    <row r="183" spans="1:3">
      <c r="A183" s="578"/>
      <c r="B183" s="878" t="s">
        <v>672</v>
      </c>
      <c r="C183" s="879"/>
    </row>
    <row r="184" spans="1:3">
      <c r="A184" s="578"/>
      <c r="B184" s="887" t="s">
        <v>931</v>
      </c>
      <c r="C184" s="884"/>
    </row>
    <row r="185" spans="1:3" ht="24">
      <c r="A185" s="578">
        <v>1.1000000000000001</v>
      </c>
      <c r="B185" s="588" t="s">
        <v>577</v>
      </c>
      <c r="C185" s="573" t="s">
        <v>673</v>
      </c>
    </row>
    <row r="186" spans="1:3" ht="49.95" customHeight="1">
      <c r="A186" s="578" t="s">
        <v>161</v>
      </c>
      <c r="B186" s="574" t="s">
        <v>578</v>
      </c>
      <c r="C186" s="573" t="s">
        <v>674</v>
      </c>
    </row>
    <row r="187" spans="1:3">
      <c r="A187" s="578" t="s">
        <v>579</v>
      </c>
      <c r="B187" s="587" t="s">
        <v>580</v>
      </c>
      <c r="C187" s="888" t="s">
        <v>930</v>
      </c>
    </row>
    <row r="188" spans="1:3">
      <c r="A188" s="578" t="s">
        <v>581</v>
      </c>
      <c r="B188" s="587" t="s">
        <v>582</v>
      </c>
      <c r="C188" s="888"/>
    </row>
    <row r="189" spans="1:3">
      <c r="A189" s="578" t="s">
        <v>583</v>
      </c>
      <c r="B189" s="587" t="s">
        <v>584</v>
      </c>
      <c r="C189" s="888"/>
    </row>
    <row r="190" spans="1:3">
      <c r="A190" s="578" t="s">
        <v>585</v>
      </c>
      <c r="B190" s="587" t="s">
        <v>586</v>
      </c>
      <c r="C190" s="888"/>
    </row>
    <row r="191" spans="1:3">
      <c r="A191" s="578">
        <v>1.2</v>
      </c>
      <c r="B191" s="586" t="s">
        <v>902</v>
      </c>
      <c r="C191" s="572" t="s">
        <v>929</v>
      </c>
    </row>
    <row r="192" spans="1:3" ht="24">
      <c r="A192" s="578" t="s">
        <v>588</v>
      </c>
      <c r="B192" s="581" t="s">
        <v>589</v>
      </c>
      <c r="C192" s="584" t="s">
        <v>675</v>
      </c>
    </row>
    <row r="193" spans="1:4" ht="24">
      <c r="A193" s="578" t="s">
        <v>590</v>
      </c>
      <c r="B193" s="585" t="s">
        <v>591</v>
      </c>
      <c r="C193" s="584" t="s">
        <v>676</v>
      </c>
    </row>
    <row r="194" spans="1:4" ht="25.95" customHeight="1">
      <c r="A194" s="578" t="s">
        <v>592</v>
      </c>
      <c r="B194" s="583" t="s">
        <v>593</v>
      </c>
      <c r="C194" s="572" t="s">
        <v>677</v>
      </c>
    </row>
    <row r="195" spans="1:4" ht="24">
      <c r="A195" s="578" t="s">
        <v>594</v>
      </c>
      <c r="B195" s="582" t="s">
        <v>595</v>
      </c>
      <c r="C195" s="572" t="s">
        <v>678</v>
      </c>
      <c r="D195" s="390"/>
    </row>
    <row r="196" spans="1:4" ht="12.6">
      <c r="A196" s="578">
        <v>1.4</v>
      </c>
      <c r="B196" s="581" t="s">
        <v>685</v>
      </c>
      <c r="C196" s="580" t="s">
        <v>679</v>
      </c>
      <c r="D196" s="391"/>
    </row>
    <row r="197" spans="1:4" ht="12.6">
      <c r="A197" s="578">
        <v>1.5</v>
      </c>
      <c r="B197" s="581" t="s">
        <v>686</v>
      </c>
      <c r="C197" s="580" t="s">
        <v>679</v>
      </c>
      <c r="D197" s="392"/>
    </row>
    <row r="198" spans="1:4" ht="12.6">
      <c r="A198" s="578"/>
      <c r="B198" s="889" t="s">
        <v>680</v>
      </c>
      <c r="C198" s="889"/>
      <c r="D198" s="392"/>
    </row>
    <row r="199" spans="1:4" ht="12.6">
      <c r="A199" s="578"/>
      <c r="B199" s="887" t="s">
        <v>928</v>
      </c>
      <c r="C199" s="887"/>
      <c r="D199" s="392"/>
    </row>
    <row r="200" spans="1:4" ht="12.6">
      <c r="A200" s="577"/>
      <c r="B200" s="572" t="s">
        <v>927</v>
      </c>
      <c r="C200" s="579" t="s">
        <v>926</v>
      </c>
      <c r="D200" s="392"/>
    </row>
    <row r="201" spans="1:4" ht="12.6">
      <c r="A201" s="578"/>
      <c r="B201" s="889" t="s">
        <v>681</v>
      </c>
      <c r="C201" s="889"/>
      <c r="D201" s="393"/>
    </row>
    <row r="202" spans="1:4" ht="12.6">
      <c r="A202" s="577"/>
      <c r="B202" s="887" t="s">
        <v>925</v>
      </c>
      <c r="C202" s="887"/>
      <c r="D202" s="394"/>
    </row>
    <row r="203" spans="1:4" ht="12.6">
      <c r="B203" s="889" t="s">
        <v>719</v>
      </c>
      <c r="C203" s="889"/>
      <c r="D203" s="395"/>
    </row>
    <row r="204" spans="1:4" ht="24">
      <c r="A204" s="574">
        <v>1</v>
      </c>
      <c r="B204" s="572" t="s">
        <v>695</v>
      </c>
      <c r="C204" s="572" t="s">
        <v>707</v>
      </c>
      <c r="D204" s="394"/>
    </row>
    <row r="205" spans="1:4" ht="18" customHeight="1">
      <c r="A205" s="574">
        <v>2</v>
      </c>
      <c r="B205" s="572" t="s">
        <v>696</v>
      </c>
      <c r="C205" s="572" t="s">
        <v>708</v>
      </c>
      <c r="D205" s="395"/>
    </row>
    <row r="206" spans="1:4" ht="24">
      <c r="A206" s="574">
        <v>3</v>
      </c>
      <c r="B206" s="572" t="s">
        <v>697</v>
      </c>
      <c r="C206" s="572" t="s">
        <v>709</v>
      </c>
      <c r="D206" s="396"/>
    </row>
    <row r="207" spans="1:4" ht="12.6">
      <c r="A207" s="574">
        <v>4</v>
      </c>
      <c r="B207" s="572" t="s">
        <v>698</v>
      </c>
      <c r="C207" s="572" t="s">
        <v>710</v>
      </c>
      <c r="D207" s="396"/>
    </row>
    <row r="208" spans="1:4" ht="24">
      <c r="A208" s="574">
        <v>5</v>
      </c>
      <c r="B208" s="572" t="s">
        <v>699</v>
      </c>
      <c r="C208" s="572" t="s">
        <v>711</v>
      </c>
    </row>
    <row r="209" spans="1:3" ht="24.45" customHeight="1">
      <c r="A209" s="574">
        <v>6</v>
      </c>
      <c r="B209" s="572" t="s">
        <v>700</v>
      </c>
      <c r="C209" s="572" t="s">
        <v>712</v>
      </c>
    </row>
    <row r="210" spans="1:3" ht="24">
      <c r="A210" s="574">
        <v>7</v>
      </c>
      <c r="B210" s="572" t="s">
        <v>701</v>
      </c>
      <c r="C210" s="572" t="s">
        <v>713</v>
      </c>
    </row>
    <row r="211" spans="1:3">
      <c r="A211" s="574">
        <v>7.1</v>
      </c>
      <c r="B211" s="576" t="s">
        <v>702</v>
      </c>
      <c r="C211" s="572" t="s">
        <v>714</v>
      </c>
    </row>
    <row r="212" spans="1:3">
      <c r="A212" s="574">
        <v>7.2</v>
      </c>
      <c r="B212" s="576" t="s">
        <v>703</v>
      </c>
      <c r="C212" s="572" t="s">
        <v>715</v>
      </c>
    </row>
    <row r="213" spans="1:3">
      <c r="A213" s="574">
        <v>7.3</v>
      </c>
      <c r="B213" s="575" t="s">
        <v>704</v>
      </c>
      <c r="C213" s="572" t="s">
        <v>716</v>
      </c>
    </row>
    <row r="214" spans="1:3" ht="39.450000000000003" customHeight="1">
      <c r="A214" s="574">
        <v>8</v>
      </c>
      <c r="B214" s="572" t="s">
        <v>705</v>
      </c>
      <c r="C214" s="572" t="s">
        <v>717</v>
      </c>
    </row>
    <row r="215" spans="1:3">
      <c r="A215" s="574">
        <v>9</v>
      </c>
      <c r="B215" s="572" t="s">
        <v>706</v>
      </c>
      <c r="C215" s="572" t="s">
        <v>718</v>
      </c>
    </row>
    <row r="216" spans="1:3" ht="24">
      <c r="A216" s="612">
        <v>10.1</v>
      </c>
      <c r="B216" s="613" t="s">
        <v>728</v>
      </c>
      <c r="C216" s="605" t="s">
        <v>729</v>
      </c>
    </row>
    <row r="217" spans="1:3">
      <c r="A217" s="890"/>
      <c r="B217" s="614" t="s">
        <v>916</v>
      </c>
      <c r="C217" s="572" t="s">
        <v>924</v>
      </c>
    </row>
    <row r="218" spans="1:3">
      <c r="A218" s="890"/>
      <c r="B218" s="573" t="s">
        <v>576</v>
      </c>
      <c r="C218" s="572" t="s">
        <v>923</v>
      </c>
    </row>
    <row r="219" spans="1:3">
      <c r="A219" s="890"/>
      <c r="B219" s="573" t="s">
        <v>915</v>
      </c>
      <c r="C219" s="572" t="s">
        <v>922</v>
      </c>
    </row>
    <row r="220" spans="1:3">
      <c r="A220" s="890"/>
      <c r="B220" s="573" t="s">
        <v>720</v>
      </c>
      <c r="C220" s="572" t="s">
        <v>921</v>
      </c>
    </row>
    <row r="221" spans="1:3" ht="24">
      <c r="A221" s="890"/>
      <c r="B221" s="573" t="s">
        <v>725</v>
      </c>
      <c r="C221" s="573" t="s">
        <v>920</v>
      </c>
    </row>
    <row r="222" spans="1:3" ht="36">
      <c r="A222" s="890"/>
      <c r="B222" s="573" t="s">
        <v>724</v>
      </c>
      <c r="C222" s="572" t="s">
        <v>919</v>
      </c>
    </row>
    <row r="223" spans="1:3">
      <c r="A223" s="890"/>
      <c r="B223" s="573" t="s">
        <v>727</v>
      </c>
      <c r="C223" s="572" t="s">
        <v>918</v>
      </c>
    </row>
    <row r="224" spans="1:3" ht="24">
      <c r="A224" s="890"/>
      <c r="B224" s="573" t="s">
        <v>721</v>
      </c>
      <c r="C224" s="572" t="s">
        <v>917</v>
      </c>
    </row>
    <row r="225" spans="1:3" ht="12.6">
      <c r="A225" s="606"/>
      <c r="B225" s="607"/>
      <c r="C225" s="608"/>
    </row>
    <row r="226" spans="1:3" ht="12.6">
      <c r="A226" s="606"/>
      <c r="B226" s="608"/>
      <c r="C226" s="608"/>
    </row>
    <row r="227" spans="1:3" ht="12.6">
      <c r="A227" s="606"/>
      <c r="B227" s="608"/>
      <c r="C227" s="608"/>
    </row>
    <row r="228" spans="1:3" ht="12.6">
      <c r="A228" s="606"/>
      <c r="B228" s="609"/>
      <c r="C228" s="608"/>
    </row>
    <row r="229" spans="1:3">
      <c r="A229" s="886"/>
      <c r="B229" s="610"/>
      <c r="C229" s="608"/>
    </row>
    <row r="230" spans="1:3">
      <c r="A230" s="886"/>
      <c r="B230" s="610"/>
      <c r="C230" s="608"/>
    </row>
    <row r="231" spans="1:3">
      <c r="A231" s="886"/>
      <c r="B231" s="610"/>
      <c r="C231" s="608"/>
    </row>
    <row r="232" spans="1:3">
      <c r="A232" s="886"/>
      <c r="B232" s="610"/>
      <c r="C232" s="611"/>
    </row>
    <row r="233" spans="1:3" ht="40.5" customHeight="1">
      <c r="A233" s="886"/>
      <c r="B233" s="610"/>
      <c r="C233" s="608"/>
    </row>
    <row r="234" spans="1:3" ht="24" customHeight="1">
      <c r="A234" s="886"/>
      <c r="B234" s="610"/>
      <c r="C234" s="608"/>
    </row>
    <row r="235" spans="1:3">
      <c r="A235" s="886"/>
      <c r="B235" s="610"/>
      <c r="C235" s="608"/>
    </row>
  </sheetData>
  <mergeCells count="131">
    <mergeCell ref="A1:C1"/>
    <mergeCell ref="B2:C2"/>
    <mergeCell ref="B3:C3"/>
    <mergeCell ref="A4:C4"/>
    <mergeCell ref="B5:C5"/>
    <mergeCell ref="B6:C6"/>
    <mergeCell ref="B19:C19"/>
    <mergeCell ref="B20:C20"/>
    <mergeCell ref="B21:C21"/>
    <mergeCell ref="B13:C13"/>
    <mergeCell ref="B14:C14"/>
    <mergeCell ref="B15:C15"/>
    <mergeCell ref="B7:C7"/>
    <mergeCell ref="B8:C8"/>
    <mergeCell ref="B9:C9"/>
    <mergeCell ref="B10:C10"/>
    <mergeCell ref="B11:C11"/>
    <mergeCell ref="B12:C12"/>
    <mergeCell ref="B22:C22"/>
    <mergeCell ref="B23:C23"/>
    <mergeCell ref="B24:C24"/>
    <mergeCell ref="B16:C16"/>
    <mergeCell ref="B17:C17"/>
    <mergeCell ref="B18:C18"/>
    <mergeCell ref="B31:C31"/>
    <mergeCell ref="B32:C32"/>
    <mergeCell ref="B34:C34"/>
    <mergeCell ref="B35:C35"/>
    <mergeCell ref="B33:C33"/>
    <mergeCell ref="B36:C36"/>
    <mergeCell ref="B39:C39"/>
    <mergeCell ref="B25:C25"/>
    <mergeCell ref="A26:C26"/>
    <mergeCell ref="B27:C27"/>
    <mergeCell ref="A28:C28"/>
    <mergeCell ref="B29:C29"/>
    <mergeCell ref="B30:C30"/>
    <mergeCell ref="B42:C42"/>
    <mergeCell ref="B43:C43"/>
    <mergeCell ref="B44:C44"/>
    <mergeCell ref="A45:C45"/>
    <mergeCell ref="B46:C46"/>
    <mergeCell ref="A47:C47"/>
    <mergeCell ref="B37:C37"/>
    <mergeCell ref="B38:C38"/>
    <mergeCell ref="B40:C40"/>
    <mergeCell ref="A41:C41"/>
    <mergeCell ref="A54:C54"/>
    <mergeCell ref="B55:C55"/>
    <mergeCell ref="B56:C56"/>
    <mergeCell ref="B57:C57"/>
    <mergeCell ref="B58:C58"/>
    <mergeCell ref="B59:C59"/>
    <mergeCell ref="B48:C48"/>
    <mergeCell ref="B49:C49"/>
    <mergeCell ref="B50:C50"/>
    <mergeCell ref="B51:C51"/>
    <mergeCell ref="B52:C52"/>
    <mergeCell ref="B53:C53"/>
    <mergeCell ref="A66:C66"/>
    <mergeCell ref="B67:C67"/>
    <mergeCell ref="B68:C68"/>
    <mergeCell ref="B69:C69"/>
    <mergeCell ref="B70:C70"/>
    <mergeCell ref="B71:C71"/>
    <mergeCell ref="B60:C60"/>
    <mergeCell ref="B61:C61"/>
    <mergeCell ref="B62:C62"/>
    <mergeCell ref="B63:C63"/>
    <mergeCell ref="A64:C64"/>
    <mergeCell ref="B65:C65"/>
    <mergeCell ref="B78:C78"/>
    <mergeCell ref="A79:C79"/>
    <mergeCell ref="B80:C80"/>
    <mergeCell ref="B81:C81"/>
    <mergeCell ref="B82:C82"/>
    <mergeCell ref="B83:C83"/>
    <mergeCell ref="B72:C72"/>
    <mergeCell ref="B73:C73"/>
    <mergeCell ref="B74:C74"/>
    <mergeCell ref="A75:C75"/>
    <mergeCell ref="B76:C76"/>
    <mergeCell ref="B77:C77"/>
    <mergeCell ref="B90:C90"/>
    <mergeCell ref="B91:C91"/>
    <mergeCell ref="B92:C92"/>
    <mergeCell ref="B93:C93"/>
    <mergeCell ref="B94:C94"/>
    <mergeCell ref="A95:C95"/>
    <mergeCell ref="B84:C84"/>
    <mergeCell ref="B85:C85"/>
    <mergeCell ref="B86:C86"/>
    <mergeCell ref="A87:C87"/>
    <mergeCell ref="B88:C88"/>
    <mergeCell ref="B89:C89"/>
    <mergeCell ref="B109:C109"/>
    <mergeCell ref="A110:C110"/>
    <mergeCell ref="A111:C111"/>
    <mergeCell ref="B112:C112"/>
    <mergeCell ref="B113:C113"/>
    <mergeCell ref="B114:C114"/>
    <mergeCell ref="A96:C96"/>
    <mergeCell ref="A104:C104"/>
    <mergeCell ref="B105:C105"/>
    <mergeCell ref="A106:C106"/>
    <mergeCell ref="B107:C107"/>
    <mergeCell ref="B108:C108"/>
    <mergeCell ref="A229:A235"/>
    <mergeCell ref="B175:C175"/>
    <mergeCell ref="B176:C176"/>
    <mergeCell ref="B183:C183"/>
    <mergeCell ref="B184:C184"/>
    <mergeCell ref="C187:C190"/>
    <mergeCell ref="B198:C198"/>
    <mergeCell ref="B199:C199"/>
    <mergeCell ref="B201:C201"/>
    <mergeCell ref="B202:C202"/>
    <mergeCell ref="B203:C203"/>
    <mergeCell ref="A217:A224"/>
    <mergeCell ref="B156:C156"/>
    <mergeCell ref="B158:C158"/>
    <mergeCell ref="B159:C159"/>
    <mergeCell ref="B115:C115"/>
    <mergeCell ref="B117:C117"/>
    <mergeCell ref="B118:C118"/>
    <mergeCell ref="B147:C147"/>
    <mergeCell ref="B148:C148"/>
    <mergeCell ref="B149:C149"/>
    <mergeCell ref="B150:C150"/>
    <mergeCell ref="B151:C151"/>
    <mergeCell ref="B152:C152"/>
  </mergeCells>
  <conditionalFormatting sqref="B213">
    <cfRule type="duplicateValues" dxfId="7" priority="1"/>
    <cfRule type="duplicateValues" dxfId="6" priority="2"/>
    <cfRule type="duplicateValues" dxfId="5" priority="3"/>
    <cfRule type="duplicateValues" dxfId="4" priority="4"/>
  </conditionalFormatting>
  <conditionalFormatting sqref="B225">
    <cfRule type="duplicateValues" dxfId="3" priority="5"/>
    <cfRule type="duplicateValues" dxfId="2" priority="6"/>
    <cfRule type="duplicateValues" dxfId="1" priority="7"/>
    <cfRule type="duplicateValues" dxfId="0" priority="8"/>
  </conditionalFormatting>
  <pageMargins left="0.25" right="0.25" top="0.75" bottom="0.75" header="0.3" footer="0.3"/>
  <pageSetup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I47"/>
  <sheetViews>
    <sheetView zoomScale="80" zoomScaleNormal="80" workbookViewId="0">
      <selection activeCell="D53" sqref="D53"/>
    </sheetView>
  </sheetViews>
  <sheetFormatPr defaultRowHeight="14.4"/>
  <cols>
    <col min="2" max="2" width="66.6640625" customWidth="1"/>
    <col min="3" max="8" width="17.77734375" customWidth="1"/>
  </cols>
  <sheetData>
    <row r="1" spans="1:9">
      <c r="A1" s="13" t="s">
        <v>111</v>
      </c>
      <c r="B1" s="307" t="str">
        <f>Info!C2</f>
        <v>სს "კრედო ბანკი"</v>
      </c>
      <c r="C1" s="12"/>
      <c r="D1" s="1"/>
      <c r="E1" s="1"/>
      <c r="F1" s="1"/>
      <c r="G1" s="1"/>
    </row>
    <row r="2" spans="1:9">
      <c r="A2" s="13" t="s">
        <v>112</v>
      </c>
      <c r="B2" s="338">
        <f>'1. key ratios'!B2</f>
        <v>45382</v>
      </c>
      <c r="C2" s="12"/>
      <c r="D2" s="1"/>
      <c r="E2" s="1"/>
      <c r="F2" s="1"/>
      <c r="G2" s="1"/>
    </row>
    <row r="3" spans="1:9">
      <c r="A3" s="13"/>
      <c r="B3" s="12"/>
      <c r="C3" s="12"/>
      <c r="D3" s="1"/>
      <c r="E3" s="1"/>
      <c r="F3" s="1"/>
      <c r="G3" s="1"/>
    </row>
    <row r="4" spans="1:9">
      <c r="A4" s="779" t="s">
        <v>27</v>
      </c>
      <c r="B4" s="777" t="s">
        <v>170</v>
      </c>
      <c r="C4" s="775" t="s">
        <v>117</v>
      </c>
      <c r="D4" s="775"/>
      <c r="E4" s="775"/>
      <c r="F4" s="775" t="s">
        <v>118</v>
      </c>
      <c r="G4" s="775"/>
      <c r="H4" s="776"/>
    </row>
    <row r="5" spans="1:9" ht="15.45" customHeight="1">
      <c r="A5" s="780"/>
      <c r="B5" s="778"/>
      <c r="C5" s="430" t="s">
        <v>28</v>
      </c>
      <c r="D5" s="430" t="s">
        <v>91</v>
      </c>
      <c r="E5" s="430" t="s">
        <v>68</v>
      </c>
      <c r="F5" s="430" t="s">
        <v>28</v>
      </c>
      <c r="G5" s="430" t="s">
        <v>91</v>
      </c>
      <c r="H5" s="430" t="s">
        <v>68</v>
      </c>
    </row>
    <row r="6" spans="1:9">
      <c r="A6" s="459">
        <v>1</v>
      </c>
      <c r="B6" s="431" t="s">
        <v>783</v>
      </c>
      <c r="C6" s="645">
        <f>SUM(C7:C12)</f>
        <v>115354346.16000593</v>
      </c>
      <c r="D6" s="645">
        <f>SUM(D7:D12)</f>
        <v>5396954.1899999976</v>
      </c>
      <c r="E6" s="641">
        <f>C6+D6</f>
        <v>120751300.35000592</v>
      </c>
      <c r="F6" s="635">
        <f>SUM(F7:F12)</f>
        <v>104778423</v>
      </c>
      <c r="G6" s="635">
        <f>SUM(G7:G12)</f>
        <v>4081289.7800000161</v>
      </c>
      <c r="H6" s="641">
        <f>F6+G6</f>
        <v>108859712.78000002</v>
      </c>
      <c r="I6" s="642"/>
    </row>
    <row r="7" spans="1:9">
      <c r="A7" s="459">
        <v>1.1000000000000001</v>
      </c>
      <c r="B7" s="432" t="s">
        <v>737</v>
      </c>
      <c r="C7" s="645"/>
      <c r="D7" s="645"/>
      <c r="E7" s="641">
        <f t="shared" ref="E7:E45" si="0">C7+D7</f>
        <v>0</v>
      </c>
      <c r="F7" s="635"/>
      <c r="G7" s="635"/>
      <c r="H7" s="641">
        <f t="shared" ref="H7:H45" si="1">F7+G7</f>
        <v>0</v>
      </c>
      <c r="I7" s="642"/>
    </row>
    <row r="8" spans="1:9" ht="20.399999999999999">
      <c r="A8" s="459">
        <v>1.2</v>
      </c>
      <c r="B8" s="432" t="s">
        <v>784</v>
      </c>
      <c r="C8" s="645"/>
      <c r="D8" s="645"/>
      <c r="E8" s="641">
        <f t="shared" si="0"/>
        <v>0</v>
      </c>
      <c r="F8" s="635"/>
      <c r="G8" s="635"/>
      <c r="H8" s="641">
        <f t="shared" si="1"/>
        <v>0</v>
      </c>
      <c r="I8" s="642"/>
    </row>
    <row r="9" spans="1:9" ht="21.45" customHeight="1">
      <c r="A9" s="459">
        <v>1.3</v>
      </c>
      <c r="B9" s="422" t="s">
        <v>785</v>
      </c>
      <c r="C9" s="645"/>
      <c r="D9" s="645"/>
      <c r="E9" s="641">
        <f t="shared" si="0"/>
        <v>0</v>
      </c>
      <c r="F9" s="635"/>
      <c r="G9" s="635"/>
      <c r="H9" s="641">
        <f t="shared" si="1"/>
        <v>0</v>
      </c>
      <c r="I9" s="642"/>
    </row>
    <row r="10" spans="1:9" ht="20.399999999999999">
      <c r="A10" s="459">
        <v>1.4</v>
      </c>
      <c r="B10" s="422" t="s">
        <v>741</v>
      </c>
      <c r="C10" s="645"/>
      <c r="D10" s="645"/>
      <c r="E10" s="641">
        <f t="shared" si="0"/>
        <v>0</v>
      </c>
      <c r="F10" s="635"/>
      <c r="G10" s="635"/>
      <c r="H10" s="641">
        <f t="shared" si="1"/>
        <v>0</v>
      </c>
      <c r="I10" s="642"/>
    </row>
    <row r="11" spans="1:9">
      <c r="A11" s="459">
        <v>1.5</v>
      </c>
      <c r="B11" s="422" t="s">
        <v>744</v>
      </c>
      <c r="C11" s="645">
        <v>115354346.16000593</v>
      </c>
      <c r="D11" s="645">
        <v>5396954.1899999976</v>
      </c>
      <c r="E11" s="641">
        <f t="shared" si="0"/>
        <v>120751300.35000592</v>
      </c>
      <c r="F11" s="635">
        <v>104778423</v>
      </c>
      <c r="G11" s="635">
        <v>4081289.7800000161</v>
      </c>
      <c r="H11" s="641">
        <f t="shared" si="1"/>
        <v>108859712.78000002</v>
      </c>
      <c r="I11" s="642"/>
    </row>
    <row r="12" spans="1:9">
      <c r="A12" s="459">
        <v>1.6</v>
      </c>
      <c r="B12" s="423" t="s">
        <v>102</v>
      </c>
      <c r="C12" s="645"/>
      <c r="D12" s="645"/>
      <c r="E12" s="641">
        <f t="shared" si="0"/>
        <v>0</v>
      </c>
      <c r="F12" s="635"/>
      <c r="G12" s="635"/>
      <c r="H12" s="641">
        <f t="shared" si="1"/>
        <v>0</v>
      </c>
      <c r="I12" s="642"/>
    </row>
    <row r="13" spans="1:9">
      <c r="A13" s="459">
        <v>2</v>
      </c>
      <c r="B13" s="433" t="s">
        <v>786</v>
      </c>
      <c r="C13" s="645">
        <f>SUM(C14:C17)</f>
        <v>-47054423.270000003</v>
      </c>
      <c r="D13" s="645">
        <f>SUM(D14:D17)</f>
        <v>-5114243.7400000021</v>
      </c>
      <c r="E13" s="641">
        <f t="shared" si="0"/>
        <v>-52168667.010000005</v>
      </c>
      <c r="F13" s="635">
        <f>SUM(F14:F17)</f>
        <v>-44703540</v>
      </c>
      <c r="G13" s="635">
        <f>SUM(G14:G17)</f>
        <v>-4354402.4200000018</v>
      </c>
      <c r="H13" s="641">
        <f t="shared" si="1"/>
        <v>-49057942.420000002</v>
      </c>
      <c r="I13" s="642"/>
    </row>
    <row r="14" spans="1:9">
      <c r="A14" s="459">
        <v>2.1</v>
      </c>
      <c r="B14" s="422" t="s">
        <v>787</v>
      </c>
      <c r="C14" s="645"/>
      <c r="D14" s="645"/>
      <c r="E14" s="641">
        <f t="shared" si="0"/>
        <v>0</v>
      </c>
      <c r="F14" s="635"/>
      <c r="G14" s="635"/>
      <c r="H14" s="641">
        <f t="shared" si="1"/>
        <v>0</v>
      </c>
      <c r="I14" s="642"/>
    </row>
    <row r="15" spans="1:9" ht="24.45" customHeight="1">
      <c r="A15" s="459">
        <v>2.2000000000000002</v>
      </c>
      <c r="B15" s="422" t="s">
        <v>788</v>
      </c>
      <c r="C15" s="645"/>
      <c r="D15" s="645"/>
      <c r="E15" s="641">
        <f t="shared" si="0"/>
        <v>0</v>
      </c>
      <c r="F15" s="635"/>
      <c r="G15" s="635"/>
      <c r="H15" s="641">
        <f t="shared" si="1"/>
        <v>0</v>
      </c>
      <c r="I15" s="642"/>
    </row>
    <row r="16" spans="1:9" ht="20.55" customHeight="1">
      <c r="A16" s="459">
        <v>2.2999999999999998</v>
      </c>
      <c r="B16" s="422" t="s">
        <v>789</v>
      </c>
      <c r="C16" s="645">
        <v>-47054423.270000003</v>
      </c>
      <c r="D16" s="645">
        <v>-5114243.7400000021</v>
      </c>
      <c r="E16" s="641">
        <f t="shared" si="0"/>
        <v>-52168667.010000005</v>
      </c>
      <c r="F16" s="635">
        <v>-44703540</v>
      </c>
      <c r="G16" s="635">
        <v>-4354402.4200000018</v>
      </c>
      <c r="H16" s="641">
        <f t="shared" si="1"/>
        <v>-49057942.420000002</v>
      </c>
      <c r="I16" s="642"/>
    </row>
    <row r="17" spans="1:9">
      <c r="A17" s="459">
        <v>2.4</v>
      </c>
      <c r="B17" s="422" t="s">
        <v>790</v>
      </c>
      <c r="C17" s="645"/>
      <c r="D17" s="645"/>
      <c r="E17" s="641">
        <f t="shared" si="0"/>
        <v>0</v>
      </c>
      <c r="F17" s="635"/>
      <c r="G17" s="635"/>
      <c r="H17" s="641">
        <f t="shared" si="1"/>
        <v>0</v>
      </c>
      <c r="I17" s="642"/>
    </row>
    <row r="18" spans="1:9">
      <c r="A18" s="459">
        <v>3</v>
      </c>
      <c r="B18" s="433" t="s">
        <v>791</v>
      </c>
      <c r="C18" s="645"/>
      <c r="D18" s="645"/>
      <c r="E18" s="641">
        <f t="shared" si="0"/>
        <v>0</v>
      </c>
      <c r="F18" s="635"/>
      <c r="G18" s="635"/>
      <c r="H18" s="641">
        <f t="shared" si="1"/>
        <v>0</v>
      </c>
      <c r="I18" s="642"/>
    </row>
    <row r="19" spans="1:9">
      <c r="A19" s="459">
        <v>4</v>
      </c>
      <c r="B19" s="433" t="s">
        <v>792</v>
      </c>
      <c r="C19" s="645">
        <v>12538492.689999994</v>
      </c>
      <c r="D19" s="645">
        <v>2205005.379999999</v>
      </c>
      <c r="E19" s="641">
        <f t="shared" si="0"/>
        <v>14743498.069999993</v>
      </c>
      <c r="F19" s="635">
        <v>11306285.6</v>
      </c>
      <c r="G19" s="635">
        <v>1369061.589999998</v>
      </c>
      <c r="H19" s="641">
        <f t="shared" si="1"/>
        <v>12675347.189999998</v>
      </c>
      <c r="I19" s="642"/>
    </row>
    <row r="20" spans="1:9">
      <c r="A20" s="459">
        <v>5</v>
      </c>
      <c r="B20" s="433" t="s">
        <v>793</v>
      </c>
      <c r="C20" s="645">
        <v>-4222117.46</v>
      </c>
      <c r="D20" s="645">
        <v>-1529391.0699999994</v>
      </c>
      <c r="E20" s="641">
        <f t="shared" si="0"/>
        <v>-5751508.5299999993</v>
      </c>
      <c r="F20" s="635">
        <v>-3844810.9199999995</v>
      </c>
      <c r="G20" s="635">
        <v>-1761646.4</v>
      </c>
      <c r="H20" s="641">
        <f t="shared" si="1"/>
        <v>-5606457.3199999994</v>
      </c>
      <c r="I20" s="642"/>
    </row>
    <row r="21" spans="1:9" ht="38.549999999999997" customHeight="1">
      <c r="A21" s="459">
        <v>6</v>
      </c>
      <c r="B21" s="433" t="s">
        <v>794</v>
      </c>
      <c r="C21" s="645"/>
      <c r="D21" s="645"/>
      <c r="E21" s="641">
        <f t="shared" si="0"/>
        <v>0</v>
      </c>
      <c r="F21" s="635"/>
      <c r="G21" s="635"/>
      <c r="H21" s="641">
        <f t="shared" si="1"/>
        <v>0</v>
      </c>
      <c r="I21" s="642"/>
    </row>
    <row r="22" spans="1:9" ht="27.45" customHeight="1">
      <c r="A22" s="459">
        <v>7</v>
      </c>
      <c r="B22" s="433" t="s">
        <v>795</v>
      </c>
      <c r="C22" s="645"/>
      <c r="D22" s="645"/>
      <c r="E22" s="641">
        <f t="shared" si="0"/>
        <v>0</v>
      </c>
      <c r="F22" s="635"/>
      <c r="G22" s="635"/>
      <c r="H22" s="641">
        <f t="shared" si="1"/>
        <v>0</v>
      </c>
      <c r="I22" s="642"/>
    </row>
    <row r="23" spans="1:9" ht="37.049999999999997" customHeight="1">
      <c r="A23" s="459">
        <v>8</v>
      </c>
      <c r="B23" s="434" t="s">
        <v>796</v>
      </c>
      <c r="C23" s="645"/>
      <c r="D23" s="645"/>
      <c r="E23" s="641">
        <f t="shared" si="0"/>
        <v>0</v>
      </c>
      <c r="F23" s="635"/>
      <c r="G23" s="635"/>
      <c r="H23" s="641">
        <f t="shared" si="1"/>
        <v>0</v>
      </c>
      <c r="I23" s="642"/>
    </row>
    <row r="24" spans="1:9" ht="34.5" customHeight="1">
      <c r="A24" s="459">
        <v>9</v>
      </c>
      <c r="B24" s="434" t="s">
        <v>797</v>
      </c>
      <c r="C24" s="645">
        <v>-6679348.8200000003</v>
      </c>
      <c r="D24" s="645"/>
      <c r="E24" s="641">
        <f t="shared" si="0"/>
        <v>-6679348.8200000003</v>
      </c>
      <c r="F24" s="635">
        <v>-11533822.619999999</v>
      </c>
      <c r="G24" s="635"/>
      <c r="H24" s="641">
        <f t="shared" si="1"/>
        <v>-11533822.619999999</v>
      </c>
      <c r="I24" s="642"/>
    </row>
    <row r="25" spans="1:9">
      <c r="A25" s="459">
        <v>10</v>
      </c>
      <c r="B25" s="433" t="s">
        <v>798</v>
      </c>
      <c r="C25" s="645">
        <v>3154759.4800000284</v>
      </c>
      <c r="D25" s="645"/>
      <c r="E25" s="641">
        <f t="shared" si="0"/>
        <v>3154759.4800000284</v>
      </c>
      <c r="F25" s="635">
        <v>7193817.8699999545</v>
      </c>
      <c r="G25" s="635"/>
      <c r="H25" s="641">
        <f t="shared" si="1"/>
        <v>7193817.8699999545</v>
      </c>
      <c r="I25" s="642"/>
    </row>
    <row r="26" spans="1:9" ht="27" customHeight="1">
      <c r="A26" s="459">
        <v>11</v>
      </c>
      <c r="B26" s="435" t="s">
        <v>799</v>
      </c>
      <c r="C26" s="645">
        <v>29748.14999999998</v>
      </c>
      <c r="D26" s="645"/>
      <c r="E26" s="641">
        <f t="shared" si="0"/>
        <v>29748.14999999998</v>
      </c>
      <c r="F26" s="635">
        <v>60597.750000000007</v>
      </c>
      <c r="G26" s="635"/>
      <c r="H26" s="641">
        <f t="shared" si="1"/>
        <v>60597.750000000007</v>
      </c>
      <c r="I26" s="642"/>
    </row>
    <row r="27" spans="1:9">
      <c r="A27" s="459">
        <v>12</v>
      </c>
      <c r="B27" s="433" t="s">
        <v>800</v>
      </c>
      <c r="C27" s="645">
        <v>2004558.0799999998</v>
      </c>
      <c r="D27" s="645">
        <v>31390.130000000005</v>
      </c>
      <c r="E27" s="641">
        <f t="shared" si="0"/>
        <v>2035948.21</v>
      </c>
      <c r="F27" s="635">
        <v>1081556.1299999999</v>
      </c>
      <c r="G27" s="635"/>
      <c r="H27" s="641">
        <f t="shared" si="1"/>
        <v>1081556.1299999999</v>
      </c>
      <c r="I27" s="642"/>
    </row>
    <row r="28" spans="1:9">
      <c r="A28" s="459">
        <v>13</v>
      </c>
      <c r="B28" s="436" t="s">
        <v>801</v>
      </c>
      <c r="C28" s="645">
        <v>-6381602</v>
      </c>
      <c r="D28" s="645">
        <v>-47399</v>
      </c>
      <c r="E28" s="641">
        <f t="shared" si="0"/>
        <v>-6429001</v>
      </c>
      <c r="F28" s="635">
        <v>-5849317</v>
      </c>
      <c r="G28" s="635"/>
      <c r="H28" s="641">
        <f t="shared" si="1"/>
        <v>-5849317</v>
      </c>
      <c r="I28" s="642"/>
    </row>
    <row r="29" spans="1:9">
      <c r="A29" s="459">
        <v>14</v>
      </c>
      <c r="B29" s="437" t="s">
        <v>802</v>
      </c>
      <c r="C29" s="645">
        <f>SUM(C30:C31)</f>
        <v>-35318275.640000001</v>
      </c>
      <c r="D29" s="645">
        <f>SUM(D30:D31)</f>
        <v>-238664.86000000004</v>
      </c>
      <c r="E29" s="641">
        <f t="shared" si="0"/>
        <v>-35556940.5</v>
      </c>
      <c r="F29" s="635">
        <f>SUM(F30:F31)</f>
        <v>-33696357.349999987</v>
      </c>
      <c r="G29" s="635">
        <f>SUM(G30:G31)</f>
        <v>0</v>
      </c>
      <c r="H29" s="641">
        <f t="shared" si="1"/>
        <v>-33696357.349999987</v>
      </c>
      <c r="I29" s="642"/>
    </row>
    <row r="30" spans="1:9">
      <c r="A30" s="459">
        <v>14.1</v>
      </c>
      <c r="B30" s="412" t="s">
        <v>803</v>
      </c>
      <c r="C30" s="645">
        <v>-33898970.630000003</v>
      </c>
      <c r="D30" s="645">
        <v>-41939.94</v>
      </c>
      <c r="E30" s="641">
        <f t="shared" si="0"/>
        <v>-33940910.57</v>
      </c>
      <c r="F30" s="635">
        <v>-32510229.139999989</v>
      </c>
      <c r="G30" s="635"/>
      <c r="H30" s="641">
        <f t="shared" si="1"/>
        <v>-32510229.139999989</v>
      </c>
      <c r="I30" s="642"/>
    </row>
    <row r="31" spans="1:9">
      <c r="A31" s="459">
        <v>14.2</v>
      </c>
      <c r="B31" s="412" t="s">
        <v>804</v>
      </c>
      <c r="C31" s="645">
        <v>-1419305.0100000002</v>
      </c>
      <c r="D31" s="645">
        <v>-196724.92000000004</v>
      </c>
      <c r="E31" s="641">
        <f t="shared" si="0"/>
        <v>-1616029.9300000002</v>
      </c>
      <c r="F31" s="635">
        <v>-1186128.2100000002</v>
      </c>
      <c r="G31" s="635"/>
      <c r="H31" s="641">
        <f t="shared" si="1"/>
        <v>-1186128.2100000002</v>
      </c>
      <c r="I31" s="642"/>
    </row>
    <row r="32" spans="1:9">
      <c r="A32" s="459">
        <v>15</v>
      </c>
      <c r="B32" s="438" t="s">
        <v>805</v>
      </c>
      <c r="C32" s="645">
        <v>-5075023.99</v>
      </c>
      <c r="D32" s="645"/>
      <c r="E32" s="641">
        <f t="shared" si="0"/>
        <v>-5075023.99</v>
      </c>
      <c r="F32" s="635">
        <v>-4400805.92</v>
      </c>
      <c r="G32" s="635"/>
      <c r="H32" s="641">
        <f t="shared" si="1"/>
        <v>-4400805.92</v>
      </c>
      <c r="I32" s="642"/>
    </row>
    <row r="33" spans="1:9" ht="22.5" customHeight="1">
      <c r="A33" s="459">
        <v>16</v>
      </c>
      <c r="B33" s="408" t="s">
        <v>806</v>
      </c>
      <c r="C33" s="645"/>
      <c r="D33" s="645"/>
      <c r="E33" s="641">
        <f t="shared" si="0"/>
        <v>0</v>
      </c>
      <c r="F33" s="635"/>
      <c r="G33" s="635"/>
      <c r="H33" s="641">
        <f t="shared" si="1"/>
        <v>0</v>
      </c>
      <c r="I33" s="642"/>
    </row>
    <row r="34" spans="1:9">
      <c r="A34" s="459">
        <v>17</v>
      </c>
      <c r="B34" s="433" t="s">
        <v>807</v>
      </c>
      <c r="C34" s="645">
        <f>SUM(C35:C36)</f>
        <v>0</v>
      </c>
      <c r="D34" s="645">
        <f>SUM(D35:D36)</f>
        <v>0</v>
      </c>
      <c r="E34" s="641">
        <f t="shared" si="0"/>
        <v>0</v>
      </c>
      <c r="F34" s="635">
        <f>SUM(F35:F36)</f>
        <v>0</v>
      </c>
      <c r="G34" s="635">
        <f>SUM(G35:G36)</f>
        <v>0</v>
      </c>
      <c r="H34" s="641">
        <f t="shared" si="1"/>
        <v>0</v>
      </c>
      <c r="I34" s="642"/>
    </row>
    <row r="35" spans="1:9">
      <c r="A35" s="459">
        <v>17.100000000000001</v>
      </c>
      <c r="B35" s="439" t="s">
        <v>808</v>
      </c>
      <c r="C35" s="645"/>
      <c r="D35" s="645"/>
      <c r="E35" s="641">
        <f t="shared" si="0"/>
        <v>0</v>
      </c>
      <c r="F35" s="635"/>
      <c r="G35" s="635"/>
      <c r="H35" s="641">
        <f t="shared" si="1"/>
        <v>0</v>
      </c>
      <c r="I35" s="642"/>
    </row>
    <row r="36" spans="1:9">
      <c r="A36" s="459">
        <v>17.2</v>
      </c>
      <c r="B36" s="412" t="s">
        <v>809</v>
      </c>
      <c r="C36" s="645"/>
      <c r="D36" s="645"/>
      <c r="E36" s="641">
        <f t="shared" si="0"/>
        <v>0</v>
      </c>
      <c r="F36" s="635"/>
      <c r="G36" s="635"/>
      <c r="H36" s="641">
        <f t="shared" si="1"/>
        <v>0</v>
      </c>
      <c r="I36" s="642"/>
    </row>
    <row r="37" spans="1:9" ht="41.55" customHeight="1">
      <c r="A37" s="459">
        <v>18</v>
      </c>
      <c r="B37" s="440" t="s">
        <v>810</v>
      </c>
      <c r="C37" s="645">
        <f>SUM(C38:C39)</f>
        <v>-13994105.989999196</v>
      </c>
      <c r="D37" s="645">
        <f>SUM(D38:D39)</f>
        <v>-802821.92999999784</v>
      </c>
      <c r="E37" s="641">
        <f t="shared" si="0"/>
        <v>-14796927.919999193</v>
      </c>
      <c r="F37" s="635">
        <f>SUM(F38:F39)</f>
        <v>-13164611.01</v>
      </c>
      <c r="G37" s="635">
        <f>SUM(G38:G39)</f>
        <v>-100763.34999999963</v>
      </c>
      <c r="H37" s="641">
        <f t="shared" si="1"/>
        <v>-13265374.359999999</v>
      </c>
      <c r="I37" s="642"/>
    </row>
    <row r="38" spans="1:9" ht="20.399999999999999">
      <c r="A38" s="459">
        <v>18.100000000000001</v>
      </c>
      <c r="B38" s="422" t="s">
        <v>811</v>
      </c>
      <c r="C38" s="645"/>
      <c r="D38" s="645"/>
      <c r="E38" s="641">
        <f t="shared" si="0"/>
        <v>0</v>
      </c>
      <c r="F38" s="635"/>
      <c r="G38" s="635"/>
      <c r="H38" s="641">
        <f t="shared" si="1"/>
        <v>0</v>
      </c>
      <c r="I38" s="642"/>
    </row>
    <row r="39" spans="1:9">
      <c r="A39" s="459">
        <v>18.2</v>
      </c>
      <c r="B39" s="422" t="s">
        <v>812</v>
      </c>
      <c r="C39" s="645">
        <v>-13994105.989999196</v>
      </c>
      <c r="D39" s="645">
        <v>-802821.92999999784</v>
      </c>
      <c r="E39" s="641">
        <f t="shared" si="0"/>
        <v>-14796927.919999193</v>
      </c>
      <c r="F39" s="635">
        <v>-13164611.01</v>
      </c>
      <c r="G39" s="635">
        <v>-100763.34999999963</v>
      </c>
      <c r="H39" s="641">
        <f t="shared" si="1"/>
        <v>-13265374.359999999</v>
      </c>
      <c r="I39" s="642"/>
    </row>
    <row r="40" spans="1:9" ht="24.45" customHeight="1">
      <c r="A40" s="459">
        <v>19</v>
      </c>
      <c r="B40" s="440" t="s">
        <v>813</v>
      </c>
      <c r="C40" s="645"/>
      <c r="D40" s="645"/>
      <c r="E40" s="641">
        <f t="shared" si="0"/>
        <v>0</v>
      </c>
      <c r="F40" s="635"/>
      <c r="G40" s="635"/>
      <c r="H40" s="641">
        <f t="shared" si="1"/>
        <v>0</v>
      </c>
      <c r="I40" s="642"/>
    </row>
    <row r="41" spans="1:9" ht="25.05" customHeight="1">
      <c r="A41" s="459">
        <v>20</v>
      </c>
      <c r="B41" s="440" t="s">
        <v>814</v>
      </c>
      <c r="C41" s="645">
        <v>-509756.42</v>
      </c>
      <c r="D41" s="645"/>
      <c r="E41" s="641">
        <f t="shared" si="0"/>
        <v>-509756.42</v>
      </c>
      <c r="F41" s="635">
        <v>-175777.41</v>
      </c>
      <c r="G41" s="635"/>
      <c r="H41" s="641">
        <f t="shared" si="1"/>
        <v>-175777.41</v>
      </c>
      <c r="I41" s="642"/>
    </row>
    <row r="42" spans="1:9" ht="33" customHeight="1">
      <c r="A42" s="459">
        <v>21</v>
      </c>
      <c r="B42" s="441" t="s">
        <v>815</v>
      </c>
      <c r="C42" s="645"/>
      <c r="D42" s="645"/>
      <c r="E42" s="641">
        <f t="shared" si="0"/>
        <v>0</v>
      </c>
      <c r="F42" s="635"/>
      <c r="G42" s="635"/>
      <c r="H42" s="418">
        <f t="shared" si="1"/>
        <v>0</v>
      </c>
    </row>
    <row r="43" spans="1:9">
      <c r="A43" s="459">
        <v>22</v>
      </c>
      <c r="B43" s="442" t="s">
        <v>816</v>
      </c>
      <c r="C43" s="645">
        <f>SUM(C6,C13,C18,C19,C20,C21,C22,C23,C24,C25,C26,C27,C28,C29,C32,C33,C34,C37,C40,C41,C42)</f>
        <v>13847250.970006753</v>
      </c>
      <c r="D43" s="645">
        <f>SUM(D6,D13,D18,D19,D20,D21,D22,D23,D24,D25,D26,D27,D28,D29,D32,D33,D34,D37,D40,D41,D42)</f>
        <v>-99170.900000002701</v>
      </c>
      <c r="E43" s="641">
        <f t="shared" si="0"/>
        <v>13748080.070006751</v>
      </c>
      <c r="F43" s="635">
        <f>SUM(F6,F13,F18,F19,F20,F21,F22,F23,F24,F25,F26,F27,F28,F29,F32,F33,F34,F37,F40,F41,F42)</f>
        <v>7051638.1199999619</v>
      </c>
      <c r="G43" s="635">
        <f>SUM(G6,G13,G18,G19,G20,G21,G22,G23,G24,G25,G26,G27,G28,G29,G32,G33,G34,G37,G40,G41,G42)</f>
        <v>-766460.79999998724</v>
      </c>
      <c r="H43" s="641">
        <f t="shared" si="1"/>
        <v>6285177.3199999742</v>
      </c>
    </row>
    <row r="44" spans="1:9">
      <c r="A44" s="459">
        <v>23</v>
      </c>
      <c r="B44" s="442" t="s">
        <v>817</v>
      </c>
      <c r="C44" s="645">
        <v>2749666.91</v>
      </c>
      <c r="D44" s="645"/>
      <c r="E44" s="641">
        <f t="shared" si="0"/>
        <v>2749666.91</v>
      </c>
      <c r="F44" s="635">
        <v>1257035.3700000001</v>
      </c>
      <c r="G44" s="635"/>
      <c r="H44" s="641">
        <f t="shared" si="1"/>
        <v>1257035.3700000001</v>
      </c>
    </row>
    <row r="45" spans="1:9">
      <c r="A45" s="459">
        <v>24</v>
      </c>
      <c r="B45" s="442" t="s">
        <v>818</v>
      </c>
      <c r="C45" s="645">
        <f>C43-C44</f>
        <v>11097584.060006753</v>
      </c>
      <c r="D45" s="645">
        <f>D43-D44</f>
        <v>-99170.900000002701</v>
      </c>
      <c r="E45" s="641">
        <f t="shared" si="0"/>
        <v>10998413.16000675</v>
      </c>
      <c r="F45" s="635">
        <f>F43-F44</f>
        <v>5794602.7499999618</v>
      </c>
      <c r="G45" s="635">
        <f>G43-G44</f>
        <v>-766460.79999998724</v>
      </c>
      <c r="H45" s="641">
        <f t="shared" si="1"/>
        <v>5028141.949999975</v>
      </c>
    </row>
    <row r="46" spans="1:9">
      <c r="C46" s="642"/>
    </row>
    <row r="47" spans="1:9">
      <c r="C47" s="646"/>
    </row>
  </sheetData>
  <mergeCells count="4">
    <mergeCell ref="B4:B5"/>
    <mergeCell ref="C4:E4"/>
    <mergeCell ref="F4:H4"/>
    <mergeCell ref="A4:A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H47"/>
  <sheetViews>
    <sheetView tabSelected="1" zoomScale="70" zoomScaleNormal="70" workbookViewId="0">
      <selection activeCell="D32" sqref="D32"/>
    </sheetView>
  </sheetViews>
  <sheetFormatPr defaultRowHeight="14.4"/>
  <cols>
    <col min="1" max="1" width="8.77734375" style="456"/>
    <col min="2" max="2" width="87.6640625" bestFit="1" customWidth="1"/>
    <col min="3" max="3" width="21.21875" customWidth="1"/>
    <col min="4" max="4" width="19.44140625" customWidth="1"/>
    <col min="5" max="8" width="12.77734375" customWidth="1"/>
  </cols>
  <sheetData>
    <row r="1" spans="1:8">
      <c r="A1" s="13" t="s">
        <v>111</v>
      </c>
      <c r="B1" s="307" t="str">
        <f>Info!C2</f>
        <v>სს "კრედო ბანკი"</v>
      </c>
      <c r="C1" s="12"/>
      <c r="D1" s="1"/>
      <c r="E1" s="1"/>
      <c r="F1" s="1"/>
      <c r="G1" s="1"/>
    </row>
    <row r="2" spans="1:8">
      <c r="A2" s="13" t="s">
        <v>112</v>
      </c>
      <c r="B2" s="338">
        <f>'1. key ratios'!B2</f>
        <v>45382</v>
      </c>
      <c r="C2" s="12"/>
      <c r="D2" s="1"/>
      <c r="E2" s="1"/>
      <c r="F2" s="1"/>
      <c r="G2" s="1"/>
    </row>
    <row r="3" spans="1:8">
      <c r="A3" s="13"/>
      <c r="B3" s="12"/>
      <c r="C3" s="12"/>
      <c r="D3" s="1"/>
      <c r="E3" s="1"/>
      <c r="F3" s="1"/>
      <c r="G3" s="1"/>
    </row>
    <row r="4" spans="1:8">
      <c r="A4" s="772" t="s">
        <v>27</v>
      </c>
      <c r="B4" s="781" t="s">
        <v>155</v>
      </c>
      <c r="C4" s="782" t="s">
        <v>117</v>
      </c>
      <c r="D4" s="782"/>
      <c r="E4" s="782"/>
      <c r="F4" s="782" t="s">
        <v>118</v>
      </c>
      <c r="G4" s="782"/>
      <c r="H4" s="783"/>
    </row>
    <row r="5" spans="1:8">
      <c r="A5" s="772"/>
      <c r="B5" s="781"/>
      <c r="C5" s="430" t="s">
        <v>28</v>
      </c>
      <c r="D5" s="430" t="s">
        <v>91</v>
      </c>
      <c r="E5" s="430" t="s">
        <v>68</v>
      </c>
      <c r="F5" s="430" t="s">
        <v>28</v>
      </c>
      <c r="G5" s="430" t="s">
        <v>91</v>
      </c>
      <c r="H5" s="443" t="s">
        <v>68</v>
      </c>
    </row>
    <row r="6" spans="1:8">
      <c r="A6" s="444">
        <v>1</v>
      </c>
      <c r="B6" s="445" t="s">
        <v>819</v>
      </c>
      <c r="C6" s="446"/>
      <c r="D6" s="446"/>
      <c r="E6" s="447">
        <f t="shared" ref="E6:E43" si="0">C6+D6</f>
        <v>0</v>
      </c>
      <c r="F6" s="643"/>
      <c r="G6" s="643"/>
      <c r="H6" s="448">
        <f t="shared" ref="H6:H43" si="1">F6+G6</f>
        <v>0</v>
      </c>
    </row>
    <row r="7" spans="1:8">
      <c r="A7" s="444">
        <v>2</v>
      </c>
      <c r="B7" s="449" t="s">
        <v>181</v>
      </c>
      <c r="C7" s="446"/>
      <c r="D7" s="446"/>
      <c r="E7" s="447">
        <f t="shared" si="0"/>
        <v>0</v>
      </c>
      <c r="F7" s="643"/>
      <c r="G7" s="643"/>
      <c r="H7" s="448">
        <f t="shared" si="1"/>
        <v>0</v>
      </c>
    </row>
    <row r="8" spans="1:8">
      <c r="A8" s="444">
        <v>3</v>
      </c>
      <c r="B8" s="449" t="s">
        <v>183</v>
      </c>
      <c r="C8" s="446">
        <f>C9+C10</f>
        <v>1240049374.3199999</v>
      </c>
      <c r="D8" s="446">
        <f>D9+D10</f>
        <v>0</v>
      </c>
      <c r="E8" s="447">
        <f t="shared" si="0"/>
        <v>1240049374.3199999</v>
      </c>
      <c r="F8" s="643">
        <f>F9+F10</f>
        <v>1072393242.75</v>
      </c>
      <c r="G8" s="643">
        <f>G9+G10</f>
        <v>0</v>
      </c>
      <c r="H8" s="448">
        <f t="shared" si="1"/>
        <v>1072393242.75</v>
      </c>
    </row>
    <row r="9" spans="1:8">
      <c r="A9" s="444">
        <v>3.1</v>
      </c>
      <c r="B9" s="450" t="s">
        <v>820</v>
      </c>
      <c r="C9" s="446">
        <v>1239783269.3199999</v>
      </c>
      <c r="D9" s="446"/>
      <c r="E9" s="447">
        <f t="shared" si="0"/>
        <v>1239783269.3199999</v>
      </c>
      <c r="F9" s="643">
        <v>1072127137.75</v>
      </c>
      <c r="G9" s="643"/>
      <c r="H9" s="448">
        <f t="shared" si="1"/>
        <v>1072127137.75</v>
      </c>
    </row>
    <row r="10" spans="1:8">
      <c r="A10" s="444">
        <v>3.2</v>
      </c>
      <c r="B10" s="450" t="s">
        <v>821</v>
      </c>
      <c r="C10" s="446">
        <v>266105</v>
      </c>
      <c r="D10" s="446"/>
      <c r="E10" s="447">
        <f t="shared" si="0"/>
        <v>266105</v>
      </c>
      <c r="F10" s="643">
        <v>266105</v>
      </c>
      <c r="G10" s="643"/>
      <c r="H10" s="448">
        <f t="shared" si="1"/>
        <v>266105</v>
      </c>
    </row>
    <row r="11" spans="1:8">
      <c r="A11" s="444">
        <v>4</v>
      </c>
      <c r="B11" s="449" t="s">
        <v>182</v>
      </c>
      <c r="C11" s="446">
        <f>C12+C13</f>
        <v>0</v>
      </c>
      <c r="D11" s="446">
        <f>D12+D13</f>
        <v>0</v>
      </c>
      <c r="E11" s="447">
        <f t="shared" si="0"/>
        <v>0</v>
      </c>
      <c r="F11" s="643">
        <f>F12+F13</f>
        <v>0</v>
      </c>
      <c r="G11" s="643">
        <f>G12+G13</f>
        <v>0</v>
      </c>
      <c r="H11" s="448">
        <f t="shared" si="1"/>
        <v>0</v>
      </c>
    </row>
    <row r="12" spans="1:8">
      <c r="A12" s="444">
        <v>4.0999999999999996</v>
      </c>
      <c r="B12" s="450" t="s">
        <v>822</v>
      </c>
      <c r="C12" s="446"/>
      <c r="D12" s="446"/>
      <c r="E12" s="447">
        <f t="shared" si="0"/>
        <v>0</v>
      </c>
      <c r="F12" s="643"/>
      <c r="G12" s="643"/>
      <c r="H12" s="448">
        <f t="shared" si="1"/>
        <v>0</v>
      </c>
    </row>
    <row r="13" spans="1:8">
      <c r="A13" s="444">
        <v>4.2</v>
      </c>
      <c r="B13" s="450" t="s">
        <v>823</v>
      </c>
      <c r="C13" s="446"/>
      <c r="D13" s="446"/>
      <c r="E13" s="447">
        <f t="shared" si="0"/>
        <v>0</v>
      </c>
      <c r="F13" s="643"/>
      <c r="G13" s="643"/>
      <c r="H13" s="448">
        <f t="shared" si="1"/>
        <v>0</v>
      </c>
    </row>
    <row r="14" spans="1:8">
      <c r="A14" s="444">
        <v>5</v>
      </c>
      <c r="B14" s="451" t="s">
        <v>824</v>
      </c>
      <c r="C14" s="446">
        <f>C15+C16+C17+C23+C24+C25+C26</f>
        <v>1502588698.6799998</v>
      </c>
      <c r="D14" s="446">
        <f>D15+D16+D17+D23+D24+D25+D26</f>
        <v>1886710</v>
      </c>
      <c r="E14" s="447">
        <f t="shared" si="0"/>
        <v>1504475408.6799998</v>
      </c>
      <c r="F14" s="643">
        <f>F15+F16+F17+F23+F24+F25+F26</f>
        <v>1044325313.6699998</v>
      </c>
      <c r="G14" s="643">
        <f>G15+G16+G17+G23+G24+G25+G26</f>
        <v>2560400</v>
      </c>
      <c r="H14" s="448">
        <f t="shared" si="1"/>
        <v>1046885713.6699998</v>
      </c>
    </row>
    <row r="15" spans="1:8">
      <c r="A15" s="444">
        <v>5.0999999999999996</v>
      </c>
      <c r="B15" s="452" t="s">
        <v>825</v>
      </c>
      <c r="C15" s="446">
        <v>13155871.83</v>
      </c>
      <c r="D15" s="446">
        <v>1886710</v>
      </c>
      <c r="E15" s="447">
        <f t="shared" si="0"/>
        <v>15042581.83</v>
      </c>
      <c r="F15" s="643">
        <v>13934673.869999999</v>
      </c>
      <c r="G15" s="643">
        <v>2560400</v>
      </c>
      <c r="H15" s="448">
        <f t="shared" si="1"/>
        <v>16495073.869999999</v>
      </c>
    </row>
    <row r="16" spans="1:8">
      <c r="A16" s="444">
        <v>5.2</v>
      </c>
      <c r="B16" s="452" t="s">
        <v>826</v>
      </c>
      <c r="C16" s="446">
        <v>2028</v>
      </c>
      <c r="D16" s="446"/>
      <c r="E16" s="447">
        <f t="shared" si="0"/>
        <v>2028</v>
      </c>
      <c r="F16" s="643">
        <v>45090.78</v>
      </c>
      <c r="G16" s="643"/>
      <c r="H16" s="448">
        <f t="shared" si="1"/>
        <v>45090.78</v>
      </c>
    </row>
    <row r="17" spans="1:8">
      <c r="A17" s="444">
        <v>5.3</v>
      </c>
      <c r="B17" s="452" t="s">
        <v>827</v>
      </c>
      <c r="C17" s="446">
        <f>C18+C19+C20+C21+C22</f>
        <v>1326854010.04</v>
      </c>
      <c r="D17" s="446">
        <f>D18+D19+D20+D21+D22</f>
        <v>0</v>
      </c>
      <c r="E17" s="447">
        <f t="shared" si="0"/>
        <v>1326854010.04</v>
      </c>
      <c r="F17" s="643">
        <f>F18+F19+F20+F21+F22</f>
        <v>939529394.33999991</v>
      </c>
      <c r="G17" s="643">
        <f>G18+G19+G20+G21+G22</f>
        <v>0</v>
      </c>
      <c r="H17" s="448">
        <f t="shared" si="1"/>
        <v>939529394.33999991</v>
      </c>
    </row>
    <row r="18" spans="1:8">
      <c r="A18" s="444" t="s">
        <v>184</v>
      </c>
      <c r="B18" s="453" t="s">
        <v>828</v>
      </c>
      <c r="C18" s="446">
        <v>981658733.76999998</v>
      </c>
      <c r="D18" s="446"/>
      <c r="E18" s="447">
        <f t="shared" si="0"/>
        <v>981658733.76999998</v>
      </c>
      <c r="F18" s="643">
        <v>679088471.42999995</v>
      </c>
      <c r="G18" s="643"/>
      <c r="H18" s="448">
        <f t="shared" si="1"/>
        <v>679088471.42999995</v>
      </c>
    </row>
    <row r="19" spans="1:8">
      <c r="A19" s="444" t="s">
        <v>185</v>
      </c>
      <c r="B19" s="454" t="s">
        <v>829</v>
      </c>
      <c r="C19" s="446">
        <v>160549238.97</v>
      </c>
      <c r="D19" s="446"/>
      <c r="E19" s="447">
        <f t="shared" si="0"/>
        <v>160549238.97</v>
      </c>
      <c r="F19" s="643">
        <v>138261435.27000001</v>
      </c>
      <c r="G19" s="643"/>
      <c r="H19" s="448">
        <f t="shared" si="1"/>
        <v>138261435.27000001</v>
      </c>
    </row>
    <row r="20" spans="1:8">
      <c r="A20" s="444" t="s">
        <v>186</v>
      </c>
      <c r="B20" s="454" t="s">
        <v>830</v>
      </c>
      <c r="C20" s="446"/>
      <c r="D20" s="446"/>
      <c r="E20" s="447">
        <f t="shared" si="0"/>
        <v>0</v>
      </c>
      <c r="F20" s="643"/>
      <c r="G20" s="643"/>
      <c r="H20" s="448">
        <f t="shared" si="1"/>
        <v>0</v>
      </c>
    </row>
    <row r="21" spans="1:8">
      <c r="A21" s="444" t="s">
        <v>187</v>
      </c>
      <c r="B21" s="454" t="s">
        <v>831</v>
      </c>
      <c r="C21" s="446">
        <v>180285186</v>
      </c>
      <c r="D21" s="446"/>
      <c r="E21" s="447">
        <f t="shared" si="0"/>
        <v>180285186</v>
      </c>
      <c r="F21" s="643">
        <v>117688933.75</v>
      </c>
      <c r="G21" s="643"/>
      <c r="H21" s="448">
        <f t="shared" si="1"/>
        <v>117688933.75</v>
      </c>
    </row>
    <row r="22" spans="1:8">
      <c r="A22" s="444" t="s">
        <v>188</v>
      </c>
      <c r="B22" s="454" t="s">
        <v>545</v>
      </c>
      <c r="C22" s="446">
        <v>4360851.3</v>
      </c>
      <c r="D22" s="446"/>
      <c r="E22" s="447">
        <f t="shared" si="0"/>
        <v>4360851.3</v>
      </c>
      <c r="F22" s="643">
        <v>4490553.8899999997</v>
      </c>
      <c r="G22" s="643"/>
      <c r="H22" s="448">
        <f t="shared" si="1"/>
        <v>4490553.8899999997</v>
      </c>
    </row>
    <row r="23" spans="1:8">
      <c r="A23" s="444">
        <v>5.4</v>
      </c>
      <c r="B23" s="452" t="s">
        <v>832</v>
      </c>
      <c r="C23" s="446">
        <v>162576788.81</v>
      </c>
      <c r="D23" s="446"/>
      <c r="E23" s="447">
        <f t="shared" si="0"/>
        <v>162576788.81</v>
      </c>
      <c r="F23" s="643">
        <v>90816154.680000007</v>
      </c>
      <c r="G23" s="643"/>
      <c r="H23" s="448">
        <f t="shared" si="1"/>
        <v>90816154.680000007</v>
      </c>
    </row>
    <row r="24" spans="1:8">
      <c r="A24" s="444">
        <v>5.5</v>
      </c>
      <c r="B24" s="452" t="s">
        <v>833</v>
      </c>
      <c r="C24" s="446"/>
      <c r="D24" s="446"/>
      <c r="E24" s="447">
        <f t="shared" si="0"/>
        <v>0</v>
      </c>
      <c r="F24" s="643"/>
      <c r="G24" s="643"/>
      <c r="H24" s="448">
        <f t="shared" si="1"/>
        <v>0</v>
      </c>
    </row>
    <row r="25" spans="1:8">
      <c r="A25" s="444">
        <v>5.6</v>
      </c>
      <c r="B25" s="452" t="s">
        <v>834</v>
      </c>
      <c r="C25" s="446"/>
      <c r="D25" s="446"/>
      <c r="E25" s="447">
        <f t="shared" si="0"/>
        <v>0</v>
      </c>
      <c r="F25" s="643"/>
      <c r="G25" s="643"/>
      <c r="H25" s="448">
        <f t="shared" si="1"/>
        <v>0</v>
      </c>
    </row>
    <row r="26" spans="1:8">
      <c r="A26" s="444">
        <v>5.7</v>
      </c>
      <c r="B26" s="452" t="s">
        <v>545</v>
      </c>
      <c r="C26" s="446"/>
      <c r="D26" s="446"/>
      <c r="E26" s="447">
        <f t="shared" si="0"/>
        <v>0</v>
      </c>
      <c r="F26" s="643"/>
      <c r="G26" s="643"/>
      <c r="H26" s="448">
        <f t="shared" si="1"/>
        <v>0</v>
      </c>
    </row>
    <row r="27" spans="1:8">
      <c r="A27" s="444">
        <v>6</v>
      </c>
      <c r="B27" s="451" t="s">
        <v>835</v>
      </c>
      <c r="C27" s="446">
        <v>50061864</v>
      </c>
      <c r="D27" s="446">
        <v>15583373</v>
      </c>
      <c r="E27" s="447">
        <f t="shared" si="0"/>
        <v>65645237</v>
      </c>
      <c r="F27" s="643">
        <v>29157586.23</v>
      </c>
      <c r="G27" s="643">
        <v>13430474.020000001</v>
      </c>
      <c r="H27" s="448">
        <f t="shared" si="1"/>
        <v>42588060.25</v>
      </c>
    </row>
    <row r="28" spans="1:8">
      <c r="A28" s="444">
        <v>7</v>
      </c>
      <c r="B28" s="451" t="s">
        <v>836</v>
      </c>
      <c r="C28" s="446">
        <v>184758</v>
      </c>
      <c r="D28" s="446"/>
      <c r="E28" s="447">
        <f t="shared" si="0"/>
        <v>184758</v>
      </c>
      <c r="F28" s="643">
        <v>337890</v>
      </c>
      <c r="G28" s="643"/>
      <c r="H28" s="448">
        <f t="shared" si="1"/>
        <v>337890</v>
      </c>
    </row>
    <row r="29" spans="1:8">
      <c r="A29" s="444">
        <v>8</v>
      </c>
      <c r="B29" s="451" t="s">
        <v>837</v>
      </c>
      <c r="C29" s="446"/>
      <c r="D29" s="446"/>
      <c r="E29" s="447">
        <f t="shared" si="0"/>
        <v>0</v>
      </c>
      <c r="F29" s="643"/>
      <c r="G29" s="643"/>
      <c r="H29" s="448">
        <f t="shared" si="1"/>
        <v>0</v>
      </c>
    </row>
    <row r="30" spans="1:8">
      <c r="A30" s="444">
        <v>9</v>
      </c>
      <c r="B30" s="449" t="s">
        <v>189</v>
      </c>
      <c r="C30" s="446">
        <f>C31+C32+C33+C34+C35+C36+C37</f>
        <v>253116360.94999999</v>
      </c>
      <c r="D30" s="446">
        <f>D31+D32+D33+D34+D35+D36+D37</f>
        <v>0</v>
      </c>
      <c r="E30" s="447">
        <f t="shared" si="0"/>
        <v>253116360.94999999</v>
      </c>
      <c r="F30" s="643">
        <f>F31+F32+F33+F34+F35+F36+F37</f>
        <v>179271107</v>
      </c>
      <c r="G30" s="643">
        <f>G31+G32+G33+G34+G35+G36+G37</f>
        <v>1475239</v>
      </c>
      <c r="H30" s="448">
        <f t="shared" si="1"/>
        <v>180746346</v>
      </c>
    </row>
    <row r="31" spans="1:8" ht="27.6">
      <c r="A31" s="444">
        <v>9.1</v>
      </c>
      <c r="B31" s="450" t="s">
        <v>838</v>
      </c>
      <c r="C31" s="446"/>
      <c r="D31" s="446"/>
      <c r="E31" s="447">
        <f t="shared" si="0"/>
        <v>0</v>
      </c>
      <c r="F31" s="643"/>
      <c r="G31" s="643"/>
      <c r="H31" s="448">
        <f t="shared" si="1"/>
        <v>0</v>
      </c>
    </row>
    <row r="32" spans="1:8" ht="27.6">
      <c r="A32" s="444">
        <v>9.1999999999999993</v>
      </c>
      <c r="B32" s="450" t="s">
        <v>839</v>
      </c>
      <c r="C32" s="446">
        <v>253116360.94999999</v>
      </c>
      <c r="D32" s="446"/>
      <c r="E32" s="447">
        <f t="shared" si="0"/>
        <v>253116360.94999999</v>
      </c>
      <c r="F32" s="643">
        <v>179271107</v>
      </c>
      <c r="G32" s="643">
        <v>1475239</v>
      </c>
      <c r="H32" s="448">
        <f t="shared" si="1"/>
        <v>180746346</v>
      </c>
    </row>
    <row r="33" spans="1:8" ht="27.6">
      <c r="A33" s="444">
        <v>9.3000000000000007</v>
      </c>
      <c r="B33" s="450" t="s">
        <v>840</v>
      </c>
      <c r="C33" s="446"/>
      <c r="D33" s="446"/>
      <c r="E33" s="447">
        <f t="shared" si="0"/>
        <v>0</v>
      </c>
      <c r="F33" s="643"/>
      <c r="G33" s="643"/>
      <c r="H33" s="448">
        <f t="shared" si="1"/>
        <v>0</v>
      </c>
    </row>
    <row r="34" spans="1:8">
      <c r="A34" s="444">
        <v>9.4</v>
      </c>
      <c r="B34" s="450" t="s">
        <v>841</v>
      </c>
      <c r="C34" s="446"/>
      <c r="D34" s="446"/>
      <c r="E34" s="447">
        <f t="shared" si="0"/>
        <v>0</v>
      </c>
      <c r="F34" s="643"/>
      <c r="G34" s="643"/>
      <c r="H34" s="448">
        <f t="shared" si="1"/>
        <v>0</v>
      </c>
    </row>
    <row r="35" spans="1:8">
      <c r="A35" s="444">
        <v>9.5</v>
      </c>
      <c r="B35" s="450" t="s">
        <v>842</v>
      </c>
      <c r="C35" s="446"/>
      <c r="D35" s="446"/>
      <c r="E35" s="447">
        <f t="shared" si="0"/>
        <v>0</v>
      </c>
      <c r="F35" s="643"/>
      <c r="G35" s="643"/>
      <c r="H35" s="448">
        <f t="shared" si="1"/>
        <v>0</v>
      </c>
    </row>
    <row r="36" spans="1:8" ht="27.6">
      <c r="A36" s="444">
        <v>9.6</v>
      </c>
      <c r="B36" s="450" t="s">
        <v>843</v>
      </c>
      <c r="C36" s="446"/>
      <c r="D36" s="446"/>
      <c r="E36" s="447">
        <f t="shared" si="0"/>
        <v>0</v>
      </c>
      <c r="F36" s="643"/>
      <c r="G36" s="643"/>
      <c r="H36" s="448">
        <f t="shared" si="1"/>
        <v>0</v>
      </c>
    </row>
    <row r="37" spans="1:8" ht="27.6">
      <c r="A37" s="444">
        <v>9.6999999999999993</v>
      </c>
      <c r="B37" s="450" t="s">
        <v>844</v>
      </c>
      <c r="C37" s="446"/>
      <c r="D37" s="446"/>
      <c r="E37" s="447">
        <f t="shared" si="0"/>
        <v>0</v>
      </c>
      <c r="F37" s="643"/>
      <c r="G37" s="643"/>
      <c r="H37" s="448">
        <f t="shared" si="1"/>
        <v>0</v>
      </c>
    </row>
    <row r="38" spans="1:8">
      <c r="A38" s="444">
        <v>10</v>
      </c>
      <c r="B38" s="451" t="s">
        <v>845</v>
      </c>
      <c r="C38" s="446">
        <f>C39+C40+C41+C42</f>
        <v>240895244.62</v>
      </c>
      <c r="D38" s="446">
        <f>D39+D40+D41+D42</f>
        <v>7403359.0726499986</v>
      </c>
      <c r="E38" s="447">
        <f t="shared" si="0"/>
        <v>248298603.69264999</v>
      </c>
      <c r="F38" s="643">
        <f>F39+F40+F41+F42</f>
        <v>200390991.69</v>
      </c>
      <c r="G38" s="643">
        <f>G39+G40+G41+G42</f>
        <v>6912078.1532239998</v>
      </c>
      <c r="H38" s="448">
        <f t="shared" si="1"/>
        <v>207303069.84322399</v>
      </c>
    </row>
    <row r="39" spans="1:8">
      <c r="A39" s="444">
        <v>10.1</v>
      </c>
      <c r="B39" s="450" t="s">
        <v>846</v>
      </c>
      <c r="C39" s="446">
        <f>9401003.47000002+2246.6</f>
        <v>9403250.0700000189</v>
      </c>
      <c r="D39" s="446">
        <v>843908.51042199996</v>
      </c>
      <c r="E39" s="447">
        <f t="shared" si="0"/>
        <v>10247158.58042202</v>
      </c>
      <c r="F39" s="643">
        <v>8914727</v>
      </c>
      <c r="G39" s="643">
        <v>10493</v>
      </c>
      <c r="H39" s="448">
        <f t="shared" si="1"/>
        <v>8925220</v>
      </c>
    </row>
    <row r="40" spans="1:8" ht="27.6">
      <c r="A40" s="444">
        <v>10.199999999999999</v>
      </c>
      <c r="B40" s="450" t="s">
        <v>847</v>
      </c>
      <c r="C40" s="446">
        <f>6197255.22999999+17.61</f>
        <v>6197272.8399999905</v>
      </c>
      <c r="D40" s="446">
        <v>181846.61947599993</v>
      </c>
      <c r="E40" s="447">
        <f t="shared" si="0"/>
        <v>6379119.4594759904</v>
      </c>
      <c r="F40" s="643">
        <v>5528116</v>
      </c>
      <c r="G40" s="643">
        <v>4762</v>
      </c>
      <c r="H40" s="448">
        <f t="shared" si="1"/>
        <v>5532878</v>
      </c>
    </row>
    <row r="41" spans="1:8" ht="27.6">
      <c r="A41" s="444">
        <v>10.3</v>
      </c>
      <c r="B41" s="450" t="s">
        <v>848</v>
      </c>
      <c r="C41" s="446">
        <v>143782541.47</v>
      </c>
      <c r="D41" s="446">
        <v>3379609.6445539994</v>
      </c>
      <c r="E41" s="447">
        <f t="shared" si="0"/>
        <v>147162151.11455399</v>
      </c>
      <c r="F41" s="643">
        <v>110535735.69</v>
      </c>
      <c r="G41" s="643">
        <v>4045962.1532239998</v>
      </c>
      <c r="H41" s="448">
        <f t="shared" si="1"/>
        <v>114581697.843224</v>
      </c>
    </row>
    <row r="42" spans="1:8" ht="27.6">
      <c r="A42" s="444">
        <v>10.4</v>
      </c>
      <c r="B42" s="450" t="s">
        <v>849</v>
      </c>
      <c r="C42" s="446">
        <v>81512180.239999995</v>
      </c>
      <c r="D42" s="446">
        <v>2997994.2981980001</v>
      </c>
      <c r="E42" s="447">
        <f t="shared" si="0"/>
        <v>84510174.538197994</v>
      </c>
      <c r="F42" s="643">
        <v>75412413</v>
      </c>
      <c r="G42" s="643">
        <v>2850861</v>
      </c>
      <c r="H42" s="448">
        <f t="shared" si="1"/>
        <v>78263274</v>
      </c>
    </row>
    <row r="43" spans="1:8">
      <c r="A43" s="444">
        <v>11</v>
      </c>
      <c r="B43" s="455" t="s">
        <v>190</v>
      </c>
      <c r="C43" s="446"/>
      <c r="D43" s="446"/>
      <c r="E43" s="447">
        <f t="shared" si="0"/>
        <v>0</v>
      </c>
      <c r="F43" s="446"/>
      <c r="G43" s="446"/>
      <c r="H43" s="448">
        <f t="shared" si="1"/>
        <v>0</v>
      </c>
    </row>
    <row r="44" spans="1:8">
      <c r="C44" s="457"/>
      <c r="D44" s="457"/>
      <c r="E44" s="457"/>
      <c r="F44" s="457"/>
      <c r="G44" s="457"/>
      <c r="H44" s="457"/>
    </row>
    <row r="45" spans="1:8">
      <c r="B45" s="689"/>
      <c r="C45" s="457"/>
      <c r="D45" s="457"/>
      <c r="E45" s="457"/>
      <c r="F45" s="457"/>
      <c r="G45" s="457"/>
      <c r="H45" s="457"/>
    </row>
    <row r="46" spans="1:8">
      <c r="B46" s="689"/>
      <c r="C46" s="457"/>
      <c r="D46" s="457"/>
      <c r="E46" s="457"/>
      <c r="F46" s="457"/>
      <c r="G46" s="457"/>
      <c r="H46" s="457"/>
    </row>
    <row r="47" spans="1:8">
      <c r="B47" s="689"/>
      <c r="C47" s="457"/>
      <c r="D47" s="457"/>
      <c r="E47" s="457"/>
      <c r="F47" s="457"/>
      <c r="G47" s="457"/>
      <c r="H47" s="457"/>
    </row>
  </sheetData>
  <mergeCells count="4">
    <mergeCell ref="A4:A5"/>
    <mergeCell ref="B4:B5"/>
    <mergeCell ref="C4:E4"/>
    <mergeCell ref="F4:H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G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C7" sqref="C7:G12"/>
    </sheetView>
  </sheetViews>
  <sheetFormatPr defaultColWidth="9.21875" defaultRowHeight="13.8"/>
  <cols>
    <col min="1" max="1" width="9.5546875" style="1" bestFit="1" customWidth="1"/>
    <col min="2" max="2" width="93.5546875" style="1" customWidth="1"/>
    <col min="3" max="4" width="12.77734375" style="1" customWidth="1"/>
    <col min="5" max="5" width="13.33203125" style="8" customWidth="1"/>
    <col min="6" max="7" width="12.33203125" style="8" bestFit="1" customWidth="1"/>
    <col min="8" max="11" width="9.77734375" style="8" customWidth="1"/>
    <col min="12" max="16384" width="9.21875" style="8"/>
  </cols>
  <sheetData>
    <row r="1" spans="1:7">
      <c r="A1" s="13" t="s">
        <v>111</v>
      </c>
      <c r="B1" s="12" t="str">
        <f>Info!C2</f>
        <v>სს "კრედო ბანკი"</v>
      </c>
      <c r="C1" s="12"/>
    </row>
    <row r="2" spans="1:7">
      <c r="A2" s="13" t="s">
        <v>112</v>
      </c>
      <c r="B2" s="338">
        <f>'1. key ratios'!B2</f>
        <v>45382</v>
      </c>
      <c r="C2" s="12"/>
    </row>
    <row r="3" spans="1:7">
      <c r="A3" s="13"/>
      <c r="B3" s="12"/>
      <c r="C3" s="12"/>
    </row>
    <row r="4" spans="1:7" ht="15" customHeight="1" thickBot="1">
      <c r="A4" s="144" t="s">
        <v>257</v>
      </c>
      <c r="B4" s="145" t="s">
        <v>110</v>
      </c>
      <c r="C4" s="146" t="s">
        <v>90</v>
      </c>
    </row>
    <row r="5" spans="1:7" ht="15" customHeight="1">
      <c r="A5" s="142" t="s">
        <v>27</v>
      </c>
      <c r="B5" s="143"/>
      <c r="C5" s="327" t="str">
        <f>INT((MONTH($B$2))/3)&amp;"Q"&amp;"-"&amp;YEAR($B$2)</f>
        <v>1Q-2024</v>
      </c>
      <c r="D5" s="327" t="str">
        <f>IF(INT(MONTH($B$2))=3, "4"&amp;"Q"&amp;"-"&amp;YEAR($B$2)-1, IF(INT(MONTH($B$2))=6, "1"&amp;"Q"&amp;"-"&amp;YEAR($B$2), IF(INT(MONTH($B$2))=9, "2"&amp;"Q"&amp;"-"&amp;YEAR($B$2),IF(INT(MONTH($B$2))=12, "3"&amp;"Q"&amp;"-"&amp;YEAR($B$2), 0))))</f>
        <v>4Q-2023</v>
      </c>
      <c r="E5" s="327" t="str">
        <f>IF(INT(MONTH($B$2))=3, "3"&amp;"Q"&amp;"-"&amp;YEAR($B$2)-1, IF(INT(MONTH($B$2))=6, "4"&amp;"Q"&amp;"-"&amp;YEAR($B$2)-1, IF(INT(MONTH($B$2))=9, "1"&amp;"Q"&amp;"-"&amp;YEAR($B$2),IF(INT(MONTH($B$2))=12, "2"&amp;"Q"&amp;"-"&amp;YEAR($B$2), 0))))</f>
        <v>3Q-2023</v>
      </c>
      <c r="F5" s="327" t="str">
        <f>IF(INT(MONTH($B$2))=3, "2"&amp;"Q"&amp;"-"&amp;YEAR($B$2)-1, IF(INT(MONTH($B$2))=6, "3"&amp;"Q"&amp;"-"&amp;YEAR($B$2)-1, IF(INT(MONTH($B$2))=9, "4"&amp;"Q"&amp;"-"&amp;YEAR($B$2)-1,IF(INT(MONTH($B$2))=12, "1"&amp;"Q"&amp;"-"&amp;YEAR($B$2), 0))))</f>
        <v>2Q-2023</v>
      </c>
      <c r="G5" s="327" t="str">
        <f>IF(INT(MONTH($B$2))=3, "1"&amp;"Q"&amp;"-"&amp;YEAR($B$2)-1, IF(INT(MONTH($B$2))=6, "2"&amp;"Q"&amp;"-"&amp;YEAR($B$2)-1, IF(INT(MONTH($B$2))=9, "3"&amp;"Q"&amp;"-"&amp;YEAR($B$2)-1,IF(INT(MONTH($B$2))=12, "4"&amp;"Q"&amp;"-"&amp;YEAR($B$2)-1, 0))))</f>
        <v>1Q-2023</v>
      </c>
    </row>
    <row r="6" spans="1:7" ht="15" customHeight="1">
      <c r="A6" s="261">
        <v>1</v>
      </c>
      <c r="B6" s="313" t="s">
        <v>115</v>
      </c>
      <c r="C6" s="262">
        <f>C7+C9+C10</f>
        <v>1690471624.9109747</v>
      </c>
      <c r="D6" s="315">
        <f>D7+D9+D10</f>
        <v>1644867891.5247724</v>
      </c>
      <c r="E6" s="263">
        <f t="shared" ref="E6:G6" si="0">E7+E9+E10</f>
        <v>1555571144.3906891</v>
      </c>
      <c r="F6" s="262">
        <f t="shared" si="0"/>
        <v>1513603449.19348</v>
      </c>
      <c r="G6" s="316">
        <f t="shared" si="0"/>
        <v>1457145175.4120243</v>
      </c>
    </row>
    <row r="7" spans="1:7" ht="15" customHeight="1">
      <c r="A7" s="261">
        <v>1.1000000000000001</v>
      </c>
      <c r="B7" s="264" t="s">
        <v>440</v>
      </c>
      <c r="C7" s="265">
        <v>1660720984.2457247</v>
      </c>
      <c r="D7" s="317">
        <v>1619083852.9935224</v>
      </c>
      <c r="E7" s="265">
        <v>1533806374.343189</v>
      </c>
      <c r="F7" s="265">
        <v>1493803420.6659799</v>
      </c>
      <c r="G7" s="318">
        <v>1438725774.1332741</v>
      </c>
    </row>
    <row r="8" spans="1:7" ht="27.6">
      <c r="A8" s="261" t="s">
        <v>161</v>
      </c>
      <c r="B8" s="266" t="s">
        <v>254</v>
      </c>
      <c r="C8" s="265"/>
      <c r="D8" s="317"/>
      <c r="E8" s="265"/>
      <c r="F8" s="265"/>
      <c r="G8" s="318"/>
    </row>
    <row r="9" spans="1:7" ht="15" customHeight="1">
      <c r="A9" s="261">
        <v>1.2</v>
      </c>
      <c r="B9" s="264" t="s">
        <v>23</v>
      </c>
      <c r="C9" s="265">
        <v>24688313.446249999</v>
      </c>
      <c r="D9" s="317">
        <v>21165112.041249998</v>
      </c>
      <c r="E9" s="265">
        <v>18026448.327499997</v>
      </c>
      <c r="F9" s="265">
        <v>16187572.1175</v>
      </c>
      <c r="G9" s="318">
        <v>14885125.138750002</v>
      </c>
    </row>
    <row r="10" spans="1:7" ht="15" customHeight="1">
      <c r="A10" s="261">
        <v>1.3</v>
      </c>
      <c r="B10" s="314" t="s">
        <v>77</v>
      </c>
      <c r="C10" s="265">
        <v>5062327.2189999996</v>
      </c>
      <c r="D10" s="317">
        <v>4618926.49</v>
      </c>
      <c r="E10" s="265">
        <v>3738321.72</v>
      </c>
      <c r="F10" s="265">
        <v>3612456.41</v>
      </c>
      <c r="G10" s="318">
        <v>3534276.14</v>
      </c>
    </row>
    <row r="11" spans="1:7" ht="15" customHeight="1">
      <c r="A11" s="261">
        <v>2</v>
      </c>
      <c r="B11" s="313" t="s">
        <v>116</v>
      </c>
      <c r="C11" s="265">
        <v>786633.70000243757</v>
      </c>
      <c r="D11" s="317">
        <v>2524980</v>
      </c>
      <c r="E11" s="265">
        <v>912850.53000352031</v>
      </c>
      <c r="F11" s="265">
        <v>680131.54784977494</v>
      </c>
      <c r="G11" s="318">
        <v>396149</v>
      </c>
    </row>
    <row r="12" spans="1:7" ht="15" customHeight="1">
      <c r="A12" s="261">
        <v>3</v>
      </c>
      <c r="B12" s="313" t="s">
        <v>114</v>
      </c>
      <c r="C12" s="265">
        <v>497590830.13999999</v>
      </c>
      <c r="D12" s="317">
        <v>497590830.13999999</v>
      </c>
      <c r="E12" s="265">
        <v>435833167.47878599</v>
      </c>
      <c r="F12" s="265">
        <v>435833167.47878599</v>
      </c>
      <c r="G12" s="318">
        <v>435833167.47878599</v>
      </c>
    </row>
    <row r="13" spans="1:7" ht="15" customHeight="1" thickBot="1">
      <c r="A13" s="76">
        <v>4</v>
      </c>
      <c r="B13" s="321" t="s">
        <v>162</v>
      </c>
      <c r="C13" s="164">
        <f>C6+C11+C12</f>
        <v>2188849088.750977</v>
      </c>
      <c r="D13" s="319">
        <f>D6+D11+D12</f>
        <v>2144983701.6647725</v>
      </c>
      <c r="E13" s="165">
        <f t="shared" ref="E13:G13" si="1">E6+E11+E12</f>
        <v>1992317162.3994787</v>
      </c>
      <c r="F13" s="164">
        <f t="shared" si="1"/>
        <v>1950116748.2201159</v>
      </c>
      <c r="G13" s="320">
        <f t="shared" si="1"/>
        <v>1893374491.8908103</v>
      </c>
    </row>
    <row r="14" spans="1:7">
      <c r="B14" s="17"/>
    </row>
    <row r="15" spans="1:7" ht="27.6">
      <c r="B15" s="17" t="s">
        <v>441</v>
      </c>
    </row>
    <row r="16" spans="1:7">
      <c r="B16" s="17"/>
    </row>
    <row r="17" spans="2:2">
      <c r="B17" s="17"/>
    </row>
    <row r="18" spans="2:2">
      <c r="B18" s="17"/>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9.9978637043366805E-2"/>
  </sheetPr>
  <dimension ref="A1:H43"/>
  <sheetViews>
    <sheetView showGridLines="0" zoomScaleNormal="100" workbookViewId="0">
      <pane xSplit="1" ySplit="4" topLeftCell="B30" activePane="bottomRight" state="frozen"/>
      <selection pane="topRight" activeCell="B1" sqref="B1"/>
      <selection pane="bottomLeft" activeCell="A4" sqref="A4"/>
      <selection pane="bottomRight" activeCell="C35" sqref="C35:C42"/>
    </sheetView>
  </sheetViews>
  <sheetFormatPr defaultRowHeight="14.4"/>
  <cols>
    <col min="1" max="1" width="9.5546875" style="1" bestFit="1" customWidth="1"/>
    <col min="2" max="2" width="58.77734375" style="1" customWidth="1"/>
    <col min="3" max="3" width="40.21875" style="1" bestFit="1" customWidth="1"/>
  </cols>
  <sheetData>
    <row r="1" spans="1:8">
      <c r="A1" s="1" t="s">
        <v>111</v>
      </c>
      <c r="B1" s="1" t="str">
        <f>Info!C2</f>
        <v>სს "კრედო ბანკი"</v>
      </c>
    </row>
    <row r="2" spans="1:8">
      <c r="A2" s="1" t="s">
        <v>112</v>
      </c>
      <c r="B2" s="338">
        <f>'1. key ratios'!B2</f>
        <v>45382</v>
      </c>
    </row>
    <row r="4" spans="1:8" ht="25.5" customHeight="1" thickBot="1">
      <c r="A4" s="158" t="s">
        <v>258</v>
      </c>
      <c r="B4" s="24" t="s">
        <v>94</v>
      </c>
      <c r="C4" s="9"/>
    </row>
    <row r="5" spans="1:8">
      <c r="A5" s="7"/>
      <c r="B5" s="309" t="s">
        <v>95</v>
      </c>
      <c r="C5" s="325" t="s">
        <v>454</v>
      </c>
    </row>
    <row r="6" spans="1:8" ht="15">
      <c r="A6" s="10">
        <v>1</v>
      </c>
      <c r="B6" s="25" t="s">
        <v>964</v>
      </c>
      <c r="C6" s="322" t="s">
        <v>965</v>
      </c>
    </row>
    <row r="7" spans="1:8" ht="15">
      <c r="A7" s="10">
        <v>2</v>
      </c>
      <c r="B7" s="25" t="s">
        <v>966</v>
      </c>
      <c r="C7" s="322" t="s">
        <v>967</v>
      </c>
    </row>
    <row r="8" spans="1:8" ht="15">
      <c r="A8" s="10">
        <v>3</v>
      </c>
      <c r="B8" s="25" t="s">
        <v>968</v>
      </c>
      <c r="C8" s="322" t="s">
        <v>967</v>
      </c>
    </row>
    <row r="9" spans="1:8" ht="15">
      <c r="A9" s="10">
        <v>4</v>
      </c>
      <c r="B9" s="25" t="s">
        <v>969</v>
      </c>
      <c r="C9" s="322" t="s">
        <v>967</v>
      </c>
    </row>
    <row r="10" spans="1:8" ht="15">
      <c r="A10" s="10">
        <v>5</v>
      </c>
      <c r="B10" s="25" t="s">
        <v>970</v>
      </c>
      <c r="C10" s="322" t="s">
        <v>971</v>
      </c>
    </row>
    <row r="11" spans="1:8" ht="15">
      <c r="A11" s="10">
        <v>6</v>
      </c>
      <c r="B11" s="25" t="s">
        <v>972</v>
      </c>
      <c r="C11" s="322" t="s">
        <v>971</v>
      </c>
    </row>
    <row r="12" spans="1:8" ht="15">
      <c r="A12" s="10">
        <v>7</v>
      </c>
      <c r="B12" s="25"/>
      <c r="C12" s="322"/>
      <c r="H12" s="2"/>
    </row>
    <row r="13" spans="1:8" ht="15">
      <c r="A13" s="10">
        <v>8</v>
      </c>
      <c r="B13" s="25"/>
      <c r="C13" s="322"/>
    </row>
    <row r="14" spans="1:8" ht="15">
      <c r="A14" s="10">
        <v>9</v>
      </c>
      <c r="B14" s="25"/>
      <c r="C14" s="322"/>
    </row>
    <row r="15" spans="1:8" ht="15">
      <c r="A15" s="10">
        <v>10</v>
      </c>
      <c r="B15" s="25"/>
      <c r="C15" s="322"/>
    </row>
    <row r="16" spans="1:8" ht="15">
      <c r="A16" s="10"/>
      <c r="B16" s="784"/>
      <c r="C16" s="785"/>
    </row>
    <row r="17" spans="1:3" ht="41.4">
      <c r="A17" s="10"/>
      <c r="B17" s="310" t="s">
        <v>96</v>
      </c>
      <c r="C17" s="326" t="s">
        <v>455</v>
      </c>
    </row>
    <row r="18" spans="1:3">
      <c r="A18" s="10">
        <v>1</v>
      </c>
      <c r="B18" s="21" t="s">
        <v>961</v>
      </c>
      <c r="C18" s="324" t="s">
        <v>973</v>
      </c>
    </row>
    <row r="19" spans="1:3">
      <c r="A19" s="10">
        <v>2</v>
      </c>
      <c r="B19" s="21" t="s">
        <v>974</v>
      </c>
      <c r="C19" s="324" t="s">
        <v>975</v>
      </c>
    </row>
    <row r="20" spans="1:3">
      <c r="A20" s="10">
        <v>3</v>
      </c>
      <c r="B20" s="21" t="s">
        <v>976</v>
      </c>
      <c r="C20" s="324" t="s">
        <v>977</v>
      </c>
    </row>
    <row r="21" spans="1:3">
      <c r="A21" s="10">
        <v>4</v>
      </c>
      <c r="B21" s="21" t="s">
        <v>978</v>
      </c>
      <c r="C21" s="324" t="s">
        <v>979</v>
      </c>
    </row>
    <row r="22" spans="1:3">
      <c r="A22" s="10">
        <v>5</v>
      </c>
      <c r="B22" s="21" t="s">
        <v>980</v>
      </c>
      <c r="C22" s="324" t="s">
        <v>981</v>
      </c>
    </row>
    <row r="23" spans="1:3">
      <c r="A23" s="10">
        <v>6</v>
      </c>
      <c r="B23" s="21" t="s">
        <v>982</v>
      </c>
      <c r="C23" s="324" t="s">
        <v>983</v>
      </c>
    </row>
    <row r="24" spans="1:3" ht="15.75" customHeight="1">
      <c r="A24" s="10"/>
      <c r="B24" s="21"/>
      <c r="C24" s="22"/>
    </row>
    <row r="25" spans="1:3" ht="30" customHeight="1">
      <c r="A25" s="10"/>
      <c r="B25" s="786" t="s">
        <v>97</v>
      </c>
      <c r="C25" s="787"/>
    </row>
    <row r="26" spans="1:3" ht="15">
      <c r="A26" s="10">
        <v>1</v>
      </c>
      <c r="B26" s="676" t="s">
        <v>984</v>
      </c>
      <c r="C26" s="679">
        <v>0.50838446671260196</v>
      </c>
    </row>
    <row r="27" spans="1:3" ht="15">
      <c r="A27" s="675">
        <v>2</v>
      </c>
      <c r="B27" s="676" t="s">
        <v>985</v>
      </c>
      <c r="C27" s="679">
        <v>8.3604754492603975E-2</v>
      </c>
    </row>
    <row r="28" spans="1:3" ht="15">
      <c r="A28" s="10">
        <v>3</v>
      </c>
      <c r="B28" s="676" t="s">
        <v>986</v>
      </c>
      <c r="C28" s="679">
        <v>8.3604754492603975E-2</v>
      </c>
    </row>
    <row r="29" spans="1:3" ht="15">
      <c r="A29" s="675">
        <v>4</v>
      </c>
      <c r="B29" s="676" t="s">
        <v>987</v>
      </c>
      <c r="C29" s="679">
        <v>7.8875596662719302E-2</v>
      </c>
    </row>
    <row r="30" spans="1:3" ht="28.8">
      <c r="A30" s="10">
        <v>5</v>
      </c>
      <c r="B30" s="676" t="s">
        <v>997</v>
      </c>
      <c r="C30" s="679">
        <v>7.4230888079796858E-2</v>
      </c>
    </row>
    <row r="31" spans="1:3" ht="28.8">
      <c r="A31" s="675">
        <v>6</v>
      </c>
      <c r="B31" s="676" t="s">
        <v>998</v>
      </c>
      <c r="C31" s="679">
        <v>1.5792009181936306E-2</v>
      </c>
    </row>
    <row r="32" spans="1:3" ht="28.8">
      <c r="A32" s="10">
        <v>7</v>
      </c>
      <c r="B32" s="676" t="s">
        <v>988</v>
      </c>
      <c r="C32" s="679">
        <v>0.14863067465351817</v>
      </c>
    </row>
    <row r="33" spans="1:3" ht="15.75" customHeight="1">
      <c r="A33" s="10"/>
      <c r="B33" s="25"/>
      <c r="C33" s="26"/>
    </row>
    <row r="34" spans="1:3" ht="29.25" customHeight="1">
      <c r="A34" s="10"/>
      <c r="B34" s="786" t="s">
        <v>178</v>
      </c>
      <c r="C34" s="787"/>
    </row>
    <row r="35" spans="1:3" ht="15">
      <c r="A35" s="10">
        <v>1</v>
      </c>
      <c r="B35" s="676" t="s">
        <v>989</v>
      </c>
      <c r="C35" s="679">
        <v>6.0100000000000001E-2</v>
      </c>
    </row>
    <row r="36" spans="1:3" ht="15">
      <c r="A36" s="677">
        <v>2</v>
      </c>
      <c r="B36" s="678" t="s">
        <v>990</v>
      </c>
      <c r="C36" s="679">
        <v>6.0100000000000001E-2</v>
      </c>
    </row>
    <row r="37" spans="1:3" ht="15">
      <c r="A37" s="10">
        <v>3</v>
      </c>
      <c r="B37" s="678" t="s">
        <v>991</v>
      </c>
      <c r="C37" s="680">
        <v>7.5600000000000001E-2</v>
      </c>
    </row>
    <row r="38" spans="1:3" ht="15">
      <c r="A38" s="677">
        <v>4</v>
      </c>
      <c r="B38" s="678" t="s">
        <v>992</v>
      </c>
      <c r="C38" s="680">
        <v>6.4600000000000005E-2</v>
      </c>
    </row>
    <row r="39" spans="1:3" ht="15">
      <c r="A39" s="10">
        <v>5</v>
      </c>
      <c r="B39" s="678" t="s">
        <v>993</v>
      </c>
      <c r="C39" s="680">
        <v>0.1208</v>
      </c>
    </row>
    <row r="40" spans="1:3" ht="15">
      <c r="A40" s="677">
        <v>6</v>
      </c>
      <c r="B40" s="678" t="s">
        <v>994</v>
      </c>
      <c r="C40" s="680">
        <v>7.2499999999999995E-2</v>
      </c>
    </row>
    <row r="41" spans="1:3" ht="15">
      <c r="A41" s="10">
        <v>7</v>
      </c>
      <c r="B41" s="678" t="s">
        <v>995</v>
      </c>
      <c r="C41" s="680">
        <v>5.7000000000000002E-2</v>
      </c>
    </row>
    <row r="42" spans="1:3" ht="15">
      <c r="A42" s="677">
        <v>8</v>
      </c>
      <c r="B42" s="678" t="s">
        <v>996</v>
      </c>
      <c r="C42" s="680">
        <v>0.1162</v>
      </c>
    </row>
    <row r="43" spans="1:3" ht="15.6" thickBot="1">
      <c r="A43" s="11"/>
      <c r="B43" s="27"/>
      <c r="C43" s="323"/>
    </row>
  </sheetData>
  <mergeCells count="3">
    <mergeCell ref="B16:C16"/>
    <mergeCell ref="B34:C34"/>
    <mergeCell ref="B25:C25"/>
  </mergeCells>
  <dataValidations count="1">
    <dataValidation type="list" allowBlank="1" showInputMessage="1" showErrorMessage="1" sqref="C6:C15" xr:uid="{00000000-0002-0000-0600-000000000000}">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G53"/>
  <sheetViews>
    <sheetView zoomScale="90" zoomScaleNormal="90" workbookViewId="0">
      <pane xSplit="1" ySplit="5" topLeftCell="B6" activePane="bottomRight" state="frozen"/>
      <selection activeCell="H6" sqref="H6"/>
      <selection pane="topRight" activeCell="H6" sqref="H6"/>
      <selection pane="bottomLeft" activeCell="H6" sqref="H6"/>
      <selection pane="bottomRight" activeCell="C8" sqref="C8:E36"/>
    </sheetView>
  </sheetViews>
  <sheetFormatPr defaultRowHeight="14.4"/>
  <cols>
    <col min="1" max="1" width="9.5546875" style="1" bestFit="1" customWidth="1"/>
    <col min="2" max="2" width="47.5546875" style="1" customWidth="1"/>
    <col min="3" max="3" width="28" style="1" customWidth="1"/>
    <col min="4" max="4" width="25.6640625" style="1" customWidth="1"/>
    <col min="5" max="5" width="18.77734375" style="1" customWidth="1"/>
    <col min="6" max="6" width="12" bestFit="1" customWidth="1"/>
    <col min="7" max="7" width="12.5546875" bestFit="1" customWidth="1"/>
  </cols>
  <sheetData>
    <row r="1" spans="1:5">
      <c r="A1" s="13" t="s">
        <v>111</v>
      </c>
      <c r="B1" s="12" t="str">
        <f>Info!C2</f>
        <v>სს "კრედო ბანკი"</v>
      </c>
    </row>
    <row r="2" spans="1:5" s="13" customFormat="1" ht="15.75" customHeight="1">
      <c r="A2" s="13" t="s">
        <v>112</v>
      </c>
      <c r="B2" s="338">
        <f>'1. key ratios'!B2</f>
        <v>45382</v>
      </c>
    </row>
    <row r="3" spans="1:5" s="13" customFormat="1" ht="15.75" customHeight="1"/>
    <row r="4" spans="1:5" s="13" customFormat="1" ht="15.75" customHeight="1" thickBot="1">
      <c r="A4" s="159" t="s">
        <v>259</v>
      </c>
      <c r="B4" s="160" t="s">
        <v>172</v>
      </c>
      <c r="C4" s="124"/>
      <c r="D4" s="124"/>
      <c r="E4" s="125" t="s">
        <v>90</v>
      </c>
    </row>
    <row r="5" spans="1:5" s="72" customFormat="1" ht="17.55" customHeight="1">
      <c r="A5" s="239"/>
      <c r="B5" s="240"/>
      <c r="C5" s="123" t="s">
        <v>0</v>
      </c>
      <c r="D5" s="123" t="s">
        <v>1</v>
      </c>
      <c r="E5" s="241" t="s">
        <v>2</v>
      </c>
    </row>
    <row r="6" spans="1:5" ht="14.55" customHeight="1">
      <c r="A6" s="242"/>
      <c r="B6" s="788" t="s">
        <v>148</v>
      </c>
      <c r="C6" s="788" t="s">
        <v>863</v>
      </c>
      <c r="D6" s="789" t="s">
        <v>147</v>
      </c>
      <c r="E6" s="790"/>
    </row>
    <row r="7" spans="1:5" ht="99.6" customHeight="1">
      <c r="A7" s="242"/>
      <c r="B7" s="788"/>
      <c r="C7" s="788"/>
      <c r="D7" s="237" t="s">
        <v>146</v>
      </c>
      <c r="E7" s="238" t="s">
        <v>357</v>
      </c>
    </row>
    <row r="8" spans="1:5" ht="22.5" customHeight="1">
      <c r="A8" s="459">
        <v>1</v>
      </c>
      <c r="B8" s="401" t="s">
        <v>850</v>
      </c>
      <c r="C8" s="682">
        <f>SUM(C9:C11)</f>
        <v>333335179.19999999</v>
      </c>
      <c r="D8" s="460">
        <f t="shared" ref="D8:E8" si="0">SUM(D9:D11)</f>
        <v>0</v>
      </c>
      <c r="E8" s="682">
        <f t="shared" si="0"/>
        <v>333335179.19999999</v>
      </c>
    </row>
    <row r="9" spans="1:5">
      <c r="A9" s="459">
        <v>1.1000000000000001</v>
      </c>
      <c r="B9" s="404" t="s">
        <v>99</v>
      </c>
      <c r="C9" s="460">
        <v>79502541.689999998</v>
      </c>
      <c r="D9" s="460"/>
      <c r="E9" s="681">
        <f t="shared" ref="E9:E15" si="1">C9-D9</f>
        <v>79502541.689999998</v>
      </c>
    </row>
    <row r="10" spans="1:5">
      <c r="A10" s="459">
        <v>1.2</v>
      </c>
      <c r="B10" s="404" t="s">
        <v>100</v>
      </c>
      <c r="C10" s="460">
        <v>190236710.34999996</v>
      </c>
      <c r="D10" s="460"/>
      <c r="E10" s="681">
        <f t="shared" si="1"/>
        <v>190236710.34999996</v>
      </c>
    </row>
    <row r="11" spans="1:5">
      <c r="A11" s="459">
        <v>1.3</v>
      </c>
      <c r="B11" s="404" t="s">
        <v>101</v>
      </c>
      <c r="C11" s="460">
        <v>63595927.160000004</v>
      </c>
      <c r="D11" s="460"/>
      <c r="E11" s="681">
        <f t="shared" si="1"/>
        <v>63595927.160000004</v>
      </c>
    </row>
    <row r="12" spans="1:5">
      <c r="A12" s="459">
        <v>2</v>
      </c>
      <c r="B12" s="405" t="s">
        <v>737</v>
      </c>
      <c r="C12" s="460"/>
      <c r="D12" s="460"/>
      <c r="E12" s="681">
        <f t="shared" si="1"/>
        <v>0</v>
      </c>
    </row>
    <row r="13" spans="1:5">
      <c r="A13" s="459">
        <v>2.1</v>
      </c>
      <c r="B13" s="406" t="s">
        <v>738</v>
      </c>
      <c r="C13" s="460"/>
      <c r="D13" s="460"/>
      <c r="E13" s="681">
        <f t="shared" si="1"/>
        <v>0</v>
      </c>
    </row>
    <row r="14" spans="1:5" ht="34.049999999999997" customHeight="1">
      <c r="A14" s="459">
        <v>3</v>
      </c>
      <c r="B14" s="407" t="s">
        <v>739</v>
      </c>
      <c r="C14" s="460"/>
      <c r="D14" s="460"/>
      <c r="E14" s="681">
        <f t="shared" si="1"/>
        <v>0</v>
      </c>
    </row>
    <row r="15" spans="1:5" ht="32.549999999999997" customHeight="1">
      <c r="A15" s="459">
        <v>4</v>
      </c>
      <c r="B15" s="408" t="s">
        <v>740</v>
      </c>
      <c r="C15" s="460">
        <v>690577.37</v>
      </c>
      <c r="D15" s="460"/>
      <c r="E15" s="681">
        <f t="shared" si="1"/>
        <v>690577.37</v>
      </c>
    </row>
    <row r="16" spans="1:5" ht="22.95" customHeight="1">
      <c r="A16" s="459">
        <v>5</v>
      </c>
      <c r="B16" s="408" t="s">
        <v>741</v>
      </c>
      <c r="C16" s="460">
        <f>SUM(C17:C19)</f>
        <v>0</v>
      </c>
      <c r="D16" s="460">
        <f t="shared" ref="D16:E16" si="2">SUM(D17:D19)</f>
        <v>0</v>
      </c>
      <c r="E16" s="460">
        <f t="shared" si="2"/>
        <v>0</v>
      </c>
    </row>
    <row r="17" spans="1:5">
      <c r="A17" s="459">
        <v>5.0999999999999996</v>
      </c>
      <c r="B17" s="409" t="s">
        <v>742</v>
      </c>
      <c r="C17" s="460"/>
      <c r="D17" s="460"/>
      <c r="E17" s="460"/>
    </row>
    <row r="18" spans="1:5">
      <c r="A18" s="459">
        <v>5.2</v>
      </c>
      <c r="B18" s="409" t="s">
        <v>573</v>
      </c>
      <c r="C18" s="460"/>
      <c r="D18" s="460"/>
      <c r="E18" s="460"/>
    </row>
    <row r="19" spans="1:5">
      <c r="A19" s="459">
        <v>5.3</v>
      </c>
      <c r="B19" s="409" t="s">
        <v>743</v>
      </c>
      <c r="C19" s="460"/>
      <c r="D19" s="460"/>
      <c r="E19" s="460"/>
    </row>
    <row r="20" spans="1:5" ht="20.399999999999999">
      <c r="A20" s="459">
        <v>6</v>
      </c>
      <c r="B20" s="407" t="s">
        <v>744</v>
      </c>
      <c r="C20" s="682">
        <f>SUM(C21:C22)</f>
        <v>2064352987.1609352</v>
      </c>
      <c r="D20" s="460">
        <f t="shared" ref="D20:E20" si="3">SUM(D21:D22)</f>
        <v>0</v>
      </c>
      <c r="E20" s="682">
        <f t="shared" si="3"/>
        <v>2064352987.1609352</v>
      </c>
    </row>
    <row r="21" spans="1:5">
      <c r="A21" s="459">
        <v>6.1</v>
      </c>
      <c r="B21" s="409" t="s">
        <v>573</v>
      </c>
      <c r="C21" s="461">
        <v>22367209.940000001</v>
      </c>
      <c r="D21" s="461"/>
      <c r="E21" s="681">
        <f t="shared" ref="E21:E22" si="4">C21-D21</f>
        <v>22367209.940000001</v>
      </c>
    </row>
    <row r="22" spans="1:5">
      <c r="A22" s="459">
        <v>6.2</v>
      </c>
      <c r="B22" s="409" t="s">
        <v>743</v>
      </c>
      <c r="C22" s="461">
        <v>2041985777.2209351</v>
      </c>
      <c r="D22" s="461"/>
      <c r="E22" s="681">
        <f t="shared" si="4"/>
        <v>2041985777.2209351</v>
      </c>
    </row>
    <row r="23" spans="1:5" ht="20.399999999999999">
      <c r="A23" s="459">
        <v>7</v>
      </c>
      <c r="B23" s="410" t="s">
        <v>745</v>
      </c>
      <c r="C23" s="462"/>
      <c r="D23" s="462"/>
      <c r="E23" s="462"/>
    </row>
    <row r="24" spans="1:5" ht="20.399999999999999">
      <c r="A24" s="459">
        <v>8</v>
      </c>
      <c r="B24" s="411" t="s">
        <v>746</v>
      </c>
      <c r="C24" s="462"/>
      <c r="D24" s="462"/>
      <c r="E24" s="462"/>
    </row>
    <row r="25" spans="1:5">
      <c r="A25" s="459">
        <v>9</v>
      </c>
      <c r="B25" s="408" t="s">
        <v>747</v>
      </c>
      <c r="C25" s="683">
        <f>SUM(C26:C27)</f>
        <v>45329946.490000002</v>
      </c>
      <c r="D25" s="462">
        <f t="shared" ref="D25:E25" si="5">SUM(D26:D27)</f>
        <v>0</v>
      </c>
      <c r="E25" s="683">
        <f t="shared" si="5"/>
        <v>45329946.490000002</v>
      </c>
    </row>
    <row r="26" spans="1:5">
      <c r="A26" s="459">
        <v>9.1</v>
      </c>
      <c r="B26" s="412" t="s">
        <v>748</v>
      </c>
      <c r="C26" s="462">
        <v>45329946.490000002</v>
      </c>
      <c r="D26" s="462"/>
      <c r="E26" s="681">
        <f t="shared" ref="E26" si="6">C26-D26</f>
        <v>45329946.490000002</v>
      </c>
    </row>
    <row r="27" spans="1:5">
      <c r="A27" s="459">
        <v>9.1999999999999993</v>
      </c>
      <c r="B27" s="412" t="s">
        <v>749</v>
      </c>
      <c r="C27" s="462"/>
      <c r="D27" s="462"/>
      <c r="E27" s="462"/>
    </row>
    <row r="28" spans="1:5">
      <c r="A28" s="459">
        <v>10</v>
      </c>
      <c r="B28" s="408" t="s">
        <v>38</v>
      </c>
      <c r="C28" s="683">
        <f>SUM(C29:C30)</f>
        <v>23157935.830000002</v>
      </c>
      <c r="D28" s="462">
        <f t="shared" ref="D28:E28" si="7">SUM(D29:D30)</f>
        <v>23157935.830000002</v>
      </c>
      <c r="E28" s="683">
        <f t="shared" si="7"/>
        <v>0</v>
      </c>
    </row>
    <row r="29" spans="1:5">
      <c r="A29" s="459">
        <v>10.1</v>
      </c>
      <c r="B29" s="412" t="s">
        <v>750</v>
      </c>
      <c r="C29" s="462"/>
      <c r="D29" s="462"/>
      <c r="E29" s="462"/>
    </row>
    <row r="30" spans="1:5">
      <c r="A30" s="459">
        <v>10.199999999999999</v>
      </c>
      <c r="B30" s="412" t="s">
        <v>751</v>
      </c>
      <c r="C30" s="462">
        <v>23157935.830000002</v>
      </c>
      <c r="D30" s="462">
        <v>23157935.830000002</v>
      </c>
      <c r="E30" s="681">
        <f t="shared" ref="E30" si="8">C30-D30</f>
        <v>0</v>
      </c>
    </row>
    <row r="31" spans="1:5">
      <c r="A31" s="459">
        <v>11</v>
      </c>
      <c r="B31" s="408" t="s">
        <v>752</v>
      </c>
      <c r="C31" s="462">
        <f>SUM(C32:C33)</f>
        <v>0</v>
      </c>
      <c r="D31" s="462">
        <f t="shared" ref="D31:E31" si="9">SUM(D32:D33)</f>
        <v>0</v>
      </c>
      <c r="E31" s="462">
        <f t="shared" si="9"/>
        <v>0</v>
      </c>
    </row>
    <row r="32" spans="1:5">
      <c r="A32" s="459">
        <v>11.1</v>
      </c>
      <c r="B32" s="412" t="s">
        <v>753</v>
      </c>
      <c r="C32" s="462">
        <v>0</v>
      </c>
      <c r="D32" s="462"/>
      <c r="E32" s="462"/>
    </row>
    <row r="33" spans="1:7">
      <c r="A33" s="459">
        <v>11.2</v>
      </c>
      <c r="B33" s="412" t="s">
        <v>754</v>
      </c>
      <c r="C33" s="462">
        <v>0</v>
      </c>
      <c r="D33" s="462"/>
      <c r="E33" s="462"/>
    </row>
    <row r="34" spans="1:7">
      <c r="A34" s="459">
        <v>13</v>
      </c>
      <c r="B34" s="408" t="s">
        <v>102</v>
      </c>
      <c r="C34" s="684">
        <v>42959333.080000013</v>
      </c>
      <c r="D34" s="461"/>
      <c r="E34" s="685">
        <f t="shared" ref="E34:E35" si="10">C34-D34</f>
        <v>42959333.080000013</v>
      </c>
    </row>
    <row r="35" spans="1:7">
      <c r="A35" s="459">
        <v>13.1</v>
      </c>
      <c r="B35" s="413" t="s">
        <v>755</v>
      </c>
      <c r="C35" s="461">
        <v>14614563.279999999</v>
      </c>
      <c r="D35" s="461"/>
      <c r="E35" s="681">
        <f t="shared" si="10"/>
        <v>14614563.279999999</v>
      </c>
    </row>
    <row r="36" spans="1:7">
      <c r="A36" s="459">
        <v>13.2</v>
      </c>
      <c r="B36" s="413" t="s">
        <v>756</v>
      </c>
      <c r="C36" s="461"/>
      <c r="D36" s="461"/>
      <c r="E36" s="461"/>
    </row>
    <row r="37" spans="1:7" ht="42" thickBot="1">
      <c r="A37" s="243"/>
      <c r="B37" s="244" t="s">
        <v>324</v>
      </c>
      <c r="C37" s="205">
        <f>SUM(C8,C12,C14,C15,C16,C20,C23,C24,C25,C28,C31,C34)</f>
        <v>2509825959.1309347</v>
      </c>
      <c r="D37" s="205">
        <f t="shared" ref="D37:E37" si="11">SUM(D8,D12,D14,D15,D16,D20,D23,D24,D25,D28,D31,D34)</f>
        <v>23157935.830000002</v>
      </c>
      <c r="E37" s="205">
        <f t="shared" si="11"/>
        <v>2486668023.3009348</v>
      </c>
    </row>
    <row r="38" spans="1:7">
      <c r="A38"/>
      <c r="B38"/>
      <c r="C38"/>
      <c r="D38"/>
      <c r="E38"/>
    </row>
    <row r="39" spans="1:7">
      <c r="A39"/>
      <c r="B39"/>
      <c r="C39"/>
      <c r="D39"/>
      <c r="E39"/>
    </row>
    <row r="41" spans="1:7" s="1" customFormat="1">
      <c r="B41" s="29"/>
      <c r="F41"/>
      <c r="G41"/>
    </row>
    <row r="42" spans="1:7" s="1" customFormat="1">
      <c r="B42" s="30"/>
      <c r="F42"/>
      <c r="G42"/>
    </row>
    <row r="43" spans="1:7" s="1" customFormat="1">
      <c r="B43" s="29"/>
      <c r="F43"/>
      <c r="G43"/>
    </row>
    <row r="44" spans="1:7" s="1" customFormat="1">
      <c r="B44" s="29"/>
      <c r="F44"/>
      <c r="G44"/>
    </row>
    <row r="45" spans="1:7" s="1" customFormat="1">
      <c r="B45" s="29"/>
      <c r="F45"/>
      <c r="G45"/>
    </row>
    <row r="46" spans="1:7" s="1" customFormat="1">
      <c r="B46" s="29"/>
      <c r="F46"/>
      <c r="G46"/>
    </row>
    <row r="47" spans="1:7" s="1" customFormat="1">
      <c r="B47" s="29"/>
      <c r="F47"/>
      <c r="G47"/>
    </row>
    <row r="48" spans="1:7" s="1" customFormat="1">
      <c r="B48" s="30"/>
      <c r="F48"/>
      <c r="G48"/>
    </row>
    <row r="49" spans="2:7" s="1" customFormat="1">
      <c r="B49" s="30"/>
      <c r="F49"/>
      <c r="G49"/>
    </row>
    <row r="50" spans="2:7" s="1" customFormat="1">
      <c r="B50" s="30"/>
      <c r="F50"/>
      <c r="G50"/>
    </row>
    <row r="51" spans="2:7" s="1" customFormat="1">
      <c r="B51" s="30"/>
      <c r="F51"/>
      <c r="G51"/>
    </row>
    <row r="52" spans="2:7" s="1" customFormat="1">
      <c r="B52" s="30"/>
      <c r="F52"/>
      <c r="G52"/>
    </row>
    <row r="53" spans="2:7" s="1" customFormat="1">
      <c r="B53" s="30"/>
      <c r="F53"/>
      <c r="G53"/>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2" tint="-9.9978637043366805E-2"/>
  </sheetPr>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B18" sqref="B18"/>
    </sheetView>
  </sheetViews>
  <sheetFormatPr defaultRowHeight="14.4" outlineLevelRow="1"/>
  <cols>
    <col min="1" max="1" width="9.5546875" style="1" bestFit="1" customWidth="1"/>
    <col min="2" max="2" width="114.21875" style="1" customWidth="1"/>
    <col min="3" max="3" width="18.77734375" customWidth="1"/>
    <col min="4" max="4" width="25.44140625" customWidth="1"/>
    <col min="5" max="5" width="24.21875" customWidth="1"/>
    <col min="6" max="6" width="24" customWidth="1"/>
    <col min="7" max="7" width="10" bestFit="1" customWidth="1"/>
    <col min="8" max="8" width="12" bestFit="1" customWidth="1"/>
    <col min="9" max="9" width="12.5546875" bestFit="1" customWidth="1"/>
  </cols>
  <sheetData>
    <row r="1" spans="1:6">
      <c r="A1" s="13" t="s">
        <v>111</v>
      </c>
      <c r="B1" s="12" t="str">
        <f>Info!C2</f>
        <v>სს "კრედო ბანკი"</v>
      </c>
    </row>
    <row r="2" spans="1:6" s="13" customFormat="1" ht="15.75" customHeight="1">
      <c r="A2" s="13" t="s">
        <v>112</v>
      </c>
      <c r="B2" s="338">
        <f>'1. key ratios'!B2</f>
        <v>45382</v>
      </c>
      <c r="C2"/>
      <c r="D2"/>
      <c r="E2"/>
      <c r="F2"/>
    </row>
    <row r="3" spans="1:6" s="13" customFormat="1" ht="15.75" customHeight="1">
      <c r="C3"/>
      <c r="D3"/>
      <c r="E3"/>
      <c r="F3"/>
    </row>
    <row r="4" spans="1:6" s="13" customFormat="1" ht="28.2" thickBot="1">
      <c r="A4" s="13" t="s">
        <v>260</v>
      </c>
      <c r="B4" s="131" t="s">
        <v>175</v>
      </c>
      <c r="C4" s="125" t="s">
        <v>90</v>
      </c>
      <c r="D4"/>
      <c r="E4"/>
      <c r="F4"/>
    </row>
    <row r="5" spans="1:6">
      <c r="A5" s="126">
        <v>1</v>
      </c>
      <c r="B5" s="127" t="s">
        <v>734</v>
      </c>
      <c r="C5" s="166">
        <f>'7. LI1'!E37</f>
        <v>2486668023.3009348</v>
      </c>
    </row>
    <row r="6" spans="1:6">
      <c r="A6" s="71">
        <v>2.1</v>
      </c>
      <c r="B6" s="133" t="s">
        <v>868</v>
      </c>
      <c r="C6" s="167">
        <v>65829995.260000005</v>
      </c>
    </row>
    <row r="7" spans="1:6" s="2" customFormat="1" ht="27.6" outlineLevel="1">
      <c r="A7" s="132">
        <v>2.2000000000000002</v>
      </c>
      <c r="B7" s="128" t="s">
        <v>869</v>
      </c>
      <c r="C7" s="168">
        <v>253116360.94999999</v>
      </c>
    </row>
    <row r="8" spans="1:6" s="2" customFormat="1" ht="27.6">
      <c r="A8" s="132">
        <v>3</v>
      </c>
      <c r="B8" s="129" t="s">
        <v>735</v>
      </c>
      <c r="C8" s="169">
        <f>SUM(C5:C7)</f>
        <v>2805614379.5109348</v>
      </c>
    </row>
    <row r="9" spans="1:6">
      <c r="A9" s="71">
        <v>4</v>
      </c>
      <c r="B9" s="136" t="s">
        <v>173</v>
      </c>
      <c r="C9" s="167"/>
    </row>
    <row r="10" spans="1:6" s="2" customFormat="1" ht="27.6" outlineLevel="1">
      <c r="A10" s="132">
        <v>5.0999999999999996</v>
      </c>
      <c r="B10" s="128" t="s">
        <v>179</v>
      </c>
      <c r="C10" s="168">
        <f>32041329.545-C6</f>
        <v>-33788665.715000004</v>
      </c>
    </row>
    <row r="11" spans="1:6" s="2" customFormat="1" ht="27.6" outlineLevel="1">
      <c r="A11" s="132">
        <v>5.2</v>
      </c>
      <c r="B11" s="128" t="s">
        <v>180</v>
      </c>
      <c r="C11" s="168">
        <f>5062327.219-C7</f>
        <v>-248054033.73099998</v>
      </c>
    </row>
    <row r="12" spans="1:6" s="2" customFormat="1">
      <c r="A12" s="132">
        <v>6</v>
      </c>
      <c r="B12" s="134" t="s">
        <v>442</v>
      </c>
      <c r="C12" s="168"/>
    </row>
    <row r="13" spans="1:6" s="2" customFormat="1" ht="15" thickBot="1">
      <c r="A13" s="135">
        <v>7</v>
      </c>
      <c r="B13" s="130" t="s">
        <v>174</v>
      </c>
      <c r="C13" s="170">
        <f>SUM(C8:C12)</f>
        <v>2523771680.0649347</v>
      </c>
    </row>
    <row r="15" spans="1:6" ht="27.6">
      <c r="B15" s="17" t="s">
        <v>443</v>
      </c>
    </row>
    <row r="17" spans="2:9" s="1" customFormat="1">
      <c r="B17" s="31"/>
      <c r="C17"/>
      <c r="D17"/>
      <c r="E17"/>
      <c r="F17"/>
      <c r="G17"/>
      <c r="H17"/>
      <c r="I17"/>
    </row>
    <row r="18" spans="2:9" s="1" customFormat="1">
      <c r="B18" s="28"/>
      <c r="C18"/>
      <c r="D18"/>
      <c r="E18"/>
      <c r="F18"/>
      <c r="G18"/>
      <c r="H18"/>
      <c r="I18"/>
    </row>
    <row r="19" spans="2:9" s="1" customFormat="1">
      <c r="B19" s="28"/>
      <c r="C19"/>
      <c r="D19"/>
      <c r="E19"/>
      <c r="F19"/>
      <c r="G19"/>
      <c r="H19"/>
      <c r="I19"/>
    </row>
    <row r="20" spans="2:9" s="1" customFormat="1">
      <c r="B20" s="30"/>
      <c r="C20"/>
      <c r="D20"/>
      <c r="E20"/>
      <c r="F20"/>
      <c r="G20"/>
      <c r="H20"/>
      <c r="I20"/>
    </row>
    <row r="21" spans="2:9" s="1" customFormat="1">
      <c r="B21" s="29"/>
      <c r="C21"/>
      <c r="D21"/>
      <c r="E21"/>
      <c r="F21"/>
      <c r="G21"/>
      <c r="H21"/>
      <c r="I21"/>
    </row>
    <row r="22" spans="2:9" s="1" customFormat="1">
      <c r="B22" s="30"/>
      <c r="C22"/>
      <c r="D22"/>
      <c r="E22"/>
      <c r="F22"/>
      <c r="G22"/>
      <c r="H22"/>
      <c r="I22"/>
    </row>
    <row r="23" spans="2:9" s="1" customFormat="1">
      <c r="B23" s="29"/>
      <c r="C23"/>
      <c r="D23"/>
      <c r="E23"/>
      <c r="F23"/>
      <c r="G23"/>
      <c r="H23"/>
      <c r="I23"/>
    </row>
    <row r="24" spans="2:9" s="1" customFormat="1">
      <c r="B24" s="29"/>
      <c r="C24"/>
      <c r="D24"/>
      <c r="E24"/>
      <c r="F24"/>
      <c r="G24"/>
      <c r="H24"/>
      <c r="I24"/>
    </row>
    <row r="25" spans="2:9" s="1" customFormat="1">
      <c r="B25" s="29"/>
      <c r="C25"/>
      <c r="D25"/>
      <c r="E25"/>
      <c r="F25"/>
      <c r="G25"/>
      <c r="H25"/>
      <c r="I25"/>
    </row>
    <row r="26" spans="2:9" s="1" customFormat="1">
      <c r="B26" s="29"/>
      <c r="C26"/>
      <c r="D26"/>
      <c r="E26"/>
      <c r="F26"/>
      <c r="G26"/>
      <c r="H26"/>
      <c r="I26"/>
    </row>
    <row r="27" spans="2:9" s="1" customFormat="1">
      <c r="B27" s="29"/>
      <c r="C27"/>
      <c r="D27"/>
      <c r="E27"/>
      <c r="F27"/>
      <c r="G27"/>
      <c r="H27"/>
      <c r="I27"/>
    </row>
    <row r="28" spans="2:9" s="1" customFormat="1">
      <c r="B28" s="30"/>
      <c r="C28"/>
      <c r="D28"/>
      <c r="E28"/>
      <c r="F28"/>
      <c r="G28"/>
      <c r="H28"/>
      <c r="I28"/>
    </row>
    <row r="29" spans="2:9" s="1" customFormat="1">
      <c r="B29" s="30"/>
      <c r="C29"/>
      <c r="D29"/>
      <c r="E29"/>
      <c r="F29"/>
      <c r="G29"/>
      <c r="H29"/>
      <c r="I29"/>
    </row>
    <row r="30" spans="2:9" s="1" customFormat="1">
      <c r="B30" s="30"/>
      <c r="C30"/>
      <c r="D30"/>
      <c r="E30"/>
      <c r="F30"/>
      <c r="G30"/>
      <c r="H30"/>
      <c r="I30"/>
    </row>
    <row r="31" spans="2:9" s="1" customFormat="1">
      <c r="B31" s="30"/>
      <c r="C31"/>
      <c r="D31"/>
      <c r="E31"/>
      <c r="F31"/>
      <c r="G31"/>
      <c r="H31"/>
      <c r="I31"/>
    </row>
    <row r="32" spans="2:9" s="1" customFormat="1">
      <c r="B32" s="30"/>
      <c r="C32"/>
      <c r="D32"/>
      <c r="E32"/>
      <c r="F32"/>
      <c r="G32"/>
      <c r="H32"/>
      <c r="I32"/>
    </row>
    <row r="33" spans="2:9" s="1" customFormat="1">
      <c r="B33" s="30"/>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p8rktjzxZMrJAPIDt9zKO965tqtoKFSk4+n6u2uGluo=</DigestValue>
    </Reference>
    <Reference Type="http://www.w3.org/2000/09/xmldsig#Object" URI="#idOfficeObject">
      <DigestMethod Algorithm="http://www.w3.org/2001/04/xmlenc#sha256"/>
      <DigestValue>Y/YcZvQVDMlIaJsf5bFcM04/R20+tOlM25FRf+39Xr4=</DigestValue>
    </Reference>
    <Reference Type="http://uri.etsi.org/01903#SignedProperties" URI="#idSignedProperties">
      <Transforms>
        <Transform Algorithm="http://www.w3.org/TR/2001/REC-xml-c14n-20010315"/>
      </Transforms>
      <DigestMethod Algorithm="http://www.w3.org/2001/04/xmlenc#sha256"/>
      <DigestValue>HEHPF2PctrEzZrxur9AFAZzbDE+2eUS9SdQtjsgTxsg=</DigestValue>
    </Reference>
  </SignedInfo>
  <SignatureValue>hCUDN6/K/PsBiDSYkiSm0NNeW9n2adLB9wZFSH1EgGPkXSAASjq5Kubc4mbQPdpRIqZ3vXIiCq7P
hvT1535oeZDDf/ASJUExXV7Z0Ekp5itCGVPR9EQz6jVl60Bkew6ENguWqR9PiISiFK+lNKKYsFex
AwOsHrhLrbXkXnaiRLYFChApLCNI/GxsFu7jYcyeyMucDwRKo2J3wxDYSd6iUPDarkdMHT0PAxv/
vRv00f340aSxXFWwiA6vx1GBE+fketpGu6/8YXpsRACGQd5t2qf8tMsDNkJlwA/lNMeGOZ9BX9ow
vVMYhzfBa4wB886qDAqU43D8sST+Wd8OVXd9KA==</SignatureValue>
  <KeyInfo>
    <X509Data>
      <X509Certificate>MIIGRDCCBSygAwIBAgIKKy7S3QADAAI3djANBgkqhkiG9w0BAQsFADBKMRIwEAYKCZImiZPyLGQBGRYCZ2UxEzARBgoJkiaJk/IsZAEZFgNuYmcxHzAdBgNVBAMTFk5CRyBDbGFzcyAyIElOVCBTdWIgQ0EwHhcNMjMwNjE2MDgwNTQ3WhcNMjUwNjE1MDgwNTQ3WjBCMRcwFQYDVQQKEw5KU0MgQ3JlZG8gQmFuazEnMCUGA1UEAxMeQkNEIC0gS29uc3RhbnRpbmUgR2hhbWJhc2hpZHplMIIBIjANBgkqhkiG9w0BAQEFAAOCAQ8AMIIBCgKCAQEA6ySQjPOg9/Hc3sXzEa+Xn08LVLkXyQ8+37IBPE5kJfn0YFTtHGxqxbzj/MZwdyV31c9SCE/kHVWpIRT7MF0kGbgoZNF0pTNYcmhOQU03ebGJ9yyDds8HgYVzoM7e2S8NSNyq2JPsKpyb72FyjHKD7VVBrUJM3WCsC2chjipvYizU9gMwxNzTPz9kT7zn4LuM6TSyrYSYB/oD+ooh0MKP7EE/4oJWz5UoVrmMbZIJc+R7MyabgDD53h7Tzpn+7SI4e65TwEBB/5zDmtuTNW/Inp7OPsoFD05atAPJFkdN1NEF7jfoNAa84UF2kOd5uU46gostlnPN/sqTyaWIX9as3QIDAQABo4IDMjCCAy4wPAYJKwYBBAGCNxUHBC8wLQYlKwYBBAGCNxUI5rJgg431RIaBmQmDuKFKg76EcQSDxJEzhIOIXQIBZAIBIzAdBgNVHSUEFjAUBggrBgEFBQcDAgYIKwYBBQUHAwQwCwYDVR0PBAQDAgeAMCcGCSsGAQQBgjcVCgQaMBgwCgYIKwYBBQUHAwIwCgYIKwYBBQUHAwQwHQYDVR0OBBYEFL/irtUv844KPAED+zVmPWx7bSHk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CqwWQesdOFPXG0FBpAJfwknFIxKrgyTWXse6yDOtyHX7S7PR7ukyysbO8MMscJiumA7ImwDZ0iOddUffSQFEgiqB04NvklRhElfN4KM+QbucgqDCL2ydHQtO+S6gH5nck01KkQIrRwcy+yItrvImdGaMquD+gMcdarX2zqxHpYfotlfPCbtDyS+cUKBNqU77U5O1stwjKZ41NDwBROc+//hfDWTWI+B+0zXlr2ikHaRmIBXIQhvlmG+YbEB7SIz/EacBWA0HKlm6HeEhqaiZxn3bR1knRZ3FxSqZpOGf/TZp3ZU9PNDDdIpBDgBqDHDHRHFxigo9bMuUIJ4nTSKmA5</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Transform>
          <Transform Algorithm="http://www.w3.org/TR/2001/REC-xml-c14n-20010315"/>
        </Transforms>
        <DigestMethod Algorithm="http://www.w3.org/2001/04/xmlenc#sha256"/>
        <DigestValue>WD8GylP2c0ZwcTajiE5ds+UqE9hf5EONUTC1tppI9wY=</DigestValue>
      </Reference>
      <Reference URI="/xl/calcChain.xml?ContentType=application/vnd.openxmlformats-officedocument.spreadsheetml.calcChain+xml">
        <DigestMethod Algorithm="http://www.w3.org/2001/04/xmlenc#sha256"/>
        <DigestValue>Szv6mUYWwHvUx74BCPpm8lE+zWwjB6eTUgCNTq1f6lM=</DigestValue>
      </Reference>
      <Reference URI="/xl/drawings/drawing1.xml?ContentType=application/vnd.openxmlformats-officedocument.drawing+xml">
        <DigestMethod Algorithm="http://www.w3.org/2001/04/xmlenc#sha256"/>
        <DigestValue>zUMwFaDZsFdlZu2ihqSvTSAfvXIHeFO0bBz+FhEuCGk=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r5VMIs6AO4HL4uOLt5pJnqhP0sO7uDpzidH6gzgejBs=</DigestValue>
      </Reference>
      <Reference URI="/xl/externalLinks/externalLink2.xml?ContentType=application/vnd.openxmlformats-officedocument.spreadsheetml.externalLink+xml">
        <DigestMethod Algorithm="http://www.w3.org/2001/04/xmlenc#sha256"/>
        <DigestValue>TbdKtlnI53gNtc08tQCZT73xQX+A79+p+mlNCXSsaTE=</DigestValue>
      </Reference>
      <Reference URI="/xl/externalLinks/externalLink3.xml?ContentType=application/vnd.openxmlformats-officedocument.spreadsheetml.externalLink+xml">
        <DigestMethod Algorithm="http://www.w3.org/2001/04/xmlenc#sha256"/>
        <DigestValue>Pm9glGcq5uLC+iQO5PWPO1RxTb84Y5fwanBcRLRtMC4=</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16nRtTkTNfAdSTF0Lg1CT4t8t5VLf2B9wJs/PWFk54A=</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2m6CW85rBYKpJKifjkFVt0n58BwBksWMXfva2VqaA+I=</DigestValue>
      </Reference>
      <Reference URI="/xl/printerSettings/printerSettings14.bin?ContentType=application/vnd.openxmlformats-officedocument.spreadsheetml.printerSettings">
        <DigestMethod Algorithm="http://www.w3.org/2001/04/xmlenc#sha256"/>
        <DigestValue>BfOqFYncvTrOA0w5jBPLJpo6svE1gFZliFydlsU/uz4=</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iE26OokMEnQMYiWgMfFhVXzSbn0Dmk333xx6Y+G1iUw=</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2bvX94YA3UVSaKlpfCjo157kRTaGD9ZFW7t96/Nk1uk=</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iE26OokMEnQMYiWgMfFhVXzSbn0Dmk333xx6Y+G1iUw=</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ze+MZOtihPj9dKeV/Dz5QESpeY6Fdwmnkxhrh69STxA=</DigestValue>
      </Reference>
      <Reference URI="/xl/printerSettings/printerSettings24.bin?ContentType=application/vnd.openxmlformats-officedocument.spreadsheetml.printerSettings">
        <DigestMethod Algorithm="http://www.w3.org/2001/04/xmlenc#sha256"/>
        <DigestValue>T5+dHIUbWsoNr9wjsCsYAM5aCJXYyRG8SwGvZNtpnHc=</DigestValue>
      </Reference>
      <Reference URI="/xl/printerSettings/printerSettings3.bin?ContentType=application/vnd.openxmlformats-officedocument.spreadsheetml.printerSettings">
        <DigestMethod Algorithm="http://www.w3.org/2001/04/xmlenc#sha256"/>
        <DigestValue>86+sc8Rko5cNZ5BGa++/4xNznWSElckK3iS1B5pTwDQ=</DigestValue>
      </Reference>
      <Reference URI="/xl/printerSettings/printerSettings4.bin?ContentType=application/vnd.openxmlformats-officedocument.spreadsheetml.printerSettings">
        <DigestMethod Algorithm="http://www.w3.org/2001/04/xmlenc#sha256"/>
        <DigestValue>L+CxbXS3yzcVLTJTz50kMb6T4gEHhM4qLfUzzpiwfWw=</DigestValue>
      </Reference>
      <Reference URI="/xl/printerSettings/printerSettings5.bin?ContentType=application/vnd.openxmlformats-officedocument.spreadsheetml.printerSettings">
        <DigestMethod Algorithm="http://www.w3.org/2001/04/xmlenc#sha256"/>
        <DigestValue>9mG81PytrHkYioZI1LP0ksiI7i+szuT1Vsy2GarE5gg=</DigestValue>
      </Reference>
      <Reference URI="/xl/printerSettings/printerSettings6.bin?ContentType=application/vnd.openxmlformats-officedocument.spreadsheetml.printerSettings">
        <DigestMethod Algorithm="http://www.w3.org/2001/04/xmlenc#sha256"/>
        <DigestValue>p15fOjzmBTLGI8Klf+TI4woTVTHX8Q0l14vNf+jwiuE=</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2m6CW85rBYKpJKifjkFVt0n58BwBksWMXfva2VqaA+I=</DigestValue>
      </Reference>
      <Reference URI="/xl/printerSettings/printerSettings9.bin?ContentType=application/vnd.openxmlformats-officedocument.spreadsheetml.printerSettings">
        <DigestMethod Algorithm="http://www.w3.org/2001/04/xmlenc#sha256"/>
        <DigestValue>yMi8stU5bqFShuh1MUNAff1/atoh6+i0/ROVy9FQsKk=</DigestValue>
      </Reference>
      <Reference URI="/xl/sharedStrings.xml?ContentType=application/vnd.openxmlformats-officedocument.spreadsheetml.sharedStrings+xml">
        <DigestMethod Algorithm="http://www.w3.org/2001/04/xmlenc#sha256"/>
        <DigestValue>1lS6XSSoo2JtvlQb+rihH/F/BhQ+Whu/F2wqkrgenOk=</DigestValue>
      </Reference>
      <Reference URI="/xl/styles.xml?ContentType=application/vnd.openxmlformats-officedocument.spreadsheetml.styles+xml">
        <DigestMethod Algorithm="http://www.w3.org/2001/04/xmlenc#sha256"/>
        <DigestValue>BjyXy2VUMnqKL2BGImmIWlp08MeqkR0+BM56z6YfOWE=</DigestValue>
      </Reference>
      <Reference URI="/xl/theme/theme1.xml?ContentType=application/vnd.openxmlformats-officedocument.theme+xml">
        <DigestMethod Algorithm="http://www.w3.org/2001/04/xmlenc#sha256"/>
        <DigestValue>YNeH5J+J9RxutazRnaWBrYU5Xm5oQzBJ7Lrr3bNNcJw=</DigestValue>
      </Reference>
      <Reference URI="/xl/workbook.xml?ContentType=application/vnd.openxmlformats-officedocument.spreadsheetml.sheet.main+xml">
        <DigestMethod Algorithm="http://www.w3.org/2001/04/xmlenc#sha256"/>
        <DigestValue>bO+y4pW8WK/MD+s12MzuvLPtr3V0L73BII1nVAldwlA=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uBCsLoCeDaoZuHLizZacnRXpOOOOxk0iSLefQ5jFwpo=</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Qlz+TYF3IS7uydyv/hsUnNVAX98JB7SJ6/qjCx4fw0o=</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rmMloNWQhuQ5UUk7CA38Og+Ew1Gi4bqTUeL7OGzqvEw=</DigestValue>
      </Reference>
      <Reference URI="/xl/worksheets/sheet10.xml?ContentType=application/vnd.openxmlformats-officedocument.spreadsheetml.worksheet+xml">
        <DigestMethod Algorithm="http://www.w3.org/2001/04/xmlenc#sha256"/>
        <DigestValue>RnkClg1aWZjaVT8RhWemHxlLkVeF1x37/Itqd7cQDlI=</DigestValue>
      </Reference>
      <Reference URI="/xl/worksheets/sheet11.xml?ContentType=application/vnd.openxmlformats-officedocument.spreadsheetml.worksheet+xml">
        <DigestMethod Algorithm="http://www.w3.org/2001/04/xmlenc#sha256"/>
        <DigestValue>86uZ+8N/7Rl7SqLNb7lFQQJpNSiMMno6pXid25M6aRg=</DigestValue>
      </Reference>
      <Reference URI="/xl/worksheets/sheet12.xml?ContentType=application/vnd.openxmlformats-officedocument.spreadsheetml.worksheet+xml">
        <DigestMethod Algorithm="http://www.w3.org/2001/04/xmlenc#sha256"/>
        <DigestValue>jBx3xWWKSDoYvplE3h9EBjhgkacaP2NMypBThOjbs9g=</DigestValue>
      </Reference>
      <Reference URI="/xl/worksheets/sheet13.xml?ContentType=application/vnd.openxmlformats-officedocument.spreadsheetml.worksheet+xml">
        <DigestMethod Algorithm="http://www.w3.org/2001/04/xmlenc#sha256"/>
        <DigestValue>/gSHmlm/XdIGDb8oeJ3GVb+IcaGe2vPuJcQiwfPEHYs=</DigestValue>
      </Reference>
      <Reference URI="/xl/worksheets/sheet14.xml?ContentType=application/vnd.openxmlformats-officedocument.spreadsheetml.worksheet+xml">
        <DigestMethod Algorithm="http://www.w3.org/2001/04/xmlenc#sha256"/>
        <DigestValue>L8LVwGJcRYe6+CedSVJzSFQma6qRS5NGKXOmR3GWtdo=</DigestValue>
      </Reference>
      <Reference URI="/xl/worksheets/sheet15.xml?ContentType=application/vnd.openxmlformats-officedocument.spreadsheetml.worksheet+xml">
        <DigestMethod Algorithm="http://www.w3.org/2001/04/xmlenc#sha256"/>
        <DigestValue>yR1ipslplOzSxgOIW6/o9/fX4V1dh6TTtcSKPOBTOt8=</DigestValue>
      </Reference>
      <Reference URI="/xl/worksheets/sheet16.xml?ContentType=application/vnd.openxmlformats-officedocument.spreadsheetml.worksheet+xml">
        <DigestMethod Algorithm="http://www.w3.org/2001/04/xmlenc#sha256"/>
        <DigestValue>/bgAe+eJjn1X0ze/5ugQxYed7WdXugtHYnZPnj9PkaE=</DigestValue>
      </Reference>
      <Reference URI="/xl/worksheets/sheet17.xml?ContentType=application/vnd.openxmlformats-officedocument.spreadsheetml.worksheet+xml">
        <DigestMethod Algorithm="http://www.w3.org/2001/04/xmlenc#sha256"/>
        <DigestValue>eXsBFhO697Ku8rK5Mtc9JoCloMm1vD+4I1F44YJkGD4=</DigestValue>
      </Reference>
      <Reference URI="/xl/worksheets/sheet18.xml?ContentType=application/vnd.openxmlformats-officedocument.spreadsheetml.worksheet+xml">
        <DigestMethod Algorithm="http://www.w3.org/2001/04/xmlenc#sha256"/>
        <DigestValue>jJTSVNJFkPa9XZPVxSWflzgXrxTSadjTeBwSQHWKC9g=</DigestValue>
      </Reference>
      <Reference URI="/xl/worksheets/sheet19.xml?ContentType=application/vnd.openxmlformats-officedocument.spreadsheetml.worksheet+xml">
        <DigestMethod Algorithm="http://www.w3.org/2001/04/xmlenc#sha256"/>
        <DigestValue>Qbk7nQf+bV3lgfISS3tY4IT1stMU6RL+1KI/5opoq6E=</DigestValue>
      </Reference>
      <Reference URI="/xl/worksheets/sheet2.xml?ContentType=application/vnd.openxmlformats-officedocument.spreadsheetml.worksheet+xml">
        <DigestMethod Algorithm="http://www.w3.org/2001/04/xmlenc#sha256"/>
        <DigestValue>ZDE7oWGxzS4gaNDTmdXTKzLlkwB4Gw46d37aYTp2itA=</DigestValue>
      </Reference>
      <Reference URI="/xl/worksheets/sheet20.xml?ContentType=application/vnd.openxmlformats-officedocument.spreadsheetml.worksheet+xml">
        <DigestMethod Algorithm="http://www.w3.org/2001/04/xmlenc#sha256"/>
        <DigestValue>u8JR9difxrqwfQkNdVbENUUBTNKw+I82OrZBkEWqSz4=</DigestValue>
      </Reference>
      <Reference URI="/xl/worksheets/sheet21.xml?ContentType=application/vnd.openxmlformats-officedocument.spreadsheetml.worksheet+xml">
        <DigestMethod Algorithm="http://www.w3.org/2001/04/xmlenc#sha256"/>
        <DigestValue>SbR9vCyZTzlEtLHQYVS6oq8bNKN/PYsCUYZwIxSSMa8=</DigestValue>
      </Reference>
      <Reference URI="/xl/worksheets/sheet22.xml?ContentType=application/vnd.openxmlformats-officedocument.spreadsheetml.worksheet+xml">
        <DigestMethod Algorithm="http://www.w3.org/2001/04/xmlenc#sha256"/>
        <DigestValue>4TW5rK4epyhxS4O61WBPOFJHd8cdkNztjwRsiT2d7ko=</DigestValue>
      </Reference>
      <Reference URI="/xl/worksheets/sheet23.xml?ContentType=application/vnd.openxmlformats-officedocument.spreadsheetml.worksheet+xml">
        <DigestMethod Algorithm="http://www.w3.org/2001/04/xmlenc#sha256"/>
        <DigestValue>TJtO56k90eksM+A6kblcD+Q9uL8gsQzIw5HSIW/Acx4=</DigestValue>
      </Reference>
      <Reference URI="/xl/worksheets/sheet24.xml?ContentType=application/vnd.openxmlformats-officedocument.spreadsheetml.worksheet+xml">
        <DigestMethod Algorithm="http://www.w3.org/2001/04/xmlenc#sha256"/>
        <DigestValue>iLLGmEYw7id6u38iCb+bgoZnMeB03AIbxzZ+TPY268E=</DigestValue>
      </Reference>
      <Reference URI="/xl/worksheets/sheet25.xml?ContentType=application/vnd.openxmlformats-officedocument.spreadsheetml.worksheet+xml">
        <DigestMethod Algorithm="http://www.w3.org/2001/04/xmlenc#sha256"/>
        <DigestValue>zeGXwVrc9TsRLutLRr3Ds/JEjNrT9MpDrWfi67TgB20=</DigestValue>
      </Reference>
      <Reference URI="/xl/worksheets/sheet26.xml?ContentType=application/vnd.openxmlformats-officedocument.spreadsheetml.worksheet+xml">
        <DigestMethod Algorithm="http://www.w3.org/2001/04/xmlenc#sha256"/>
        <DigestValue>HYNPdXJHkuZG+ABp86jBezGfFtbN5XGJvoWGvrtcYF8=</DigestValue>
      </Reference>
      <Reference URI="/xl/worksheets/sheet27.xml?ContentType=application/vnd.openxmlformats-officedocument.spreadsheetml.worksheet+xml">
        <DigestMethod Algorithm="http://www.w3.org/2001/04/xmlenc#sha256"/>
        <DigestValue>p3d4AgzKlKDrxvNaqJ9RtwaARHM0Izbd/zgZo/XiKBA=</DigestValue>
      </Reference>
      <Reference URI="/xl/worksheets/sheet28.xml?ContentType=application/vnd.openxmlformats-officedocument.spreadsheetml.worksheet+xml">
        <DigestMethod Algorithm="http://www.w3.org/2001/04/xmlenc#sha256"/>
        <DigestValue>S1RnoBOpROl/XOcu8QYDA4xpihwkkYhzGV4ZKM58BTw=</DigestValue>
      </Reference>
      <Reference URI="/xl/worksheets/sheet29.xml?ContentType=application/vnd.openxmlformats-officedocument.spreadsheetml.worksheet+xml">
        <DigestMethod Algorithm="http://www.w3.org/2001/04/xmlenc#sha256"/>
        <DigestValue>SyipOhcrnY+fYOgR0L1Lzdn/pEPcNUsDioaCX3teF04=</DigestValue>
      </Reference>
      <Reference URI="/xl/worksheets/sheet3.xml?ContentType=application/vnd.openxmlformats-officedocument.spreadsheetml.worksheet+xml">
        <DigestMethod Algorithm="http://www.w3.org/2001/04/xmlenc#sha256"/>
        <DigestValue>dJjaFFD+UwTKSXtSNb1bn81EOUST4VT6pHy4+2GCTy4=</DigestValue>
      </Reference>
      <Reference URI="/xl/worksheets/sheet30.xml?ContentType=application/vnd.openxmlformats-officedocument.spreadsheetml.worksheet+xml">
        <DigestMethod Algorithm="http://www.w3.org/2001/04/xmlenc#sha256"/>
        <DigestValue>rYBilAyRJ5RgYlWJ6GHFmpgd9RY+MryS6g4t50JmXb8=</DigestValue>
      </Reference>
      <Reference URI="/xl/worksheets/sheet4.xml?ContentType=application/vnd.openxmlformats-officedocument.spreadsheetml.worksheet+xml">
        <DigestMethod Algorithm="http://www.w3.org/2001/04/xmlenc#sha256"/>
        <DigestValue>xvlV4LbhAw9JikK+eFSyJ8jup431NKXIYw8XsowQt5Q=</DigestValue>
      </Reference>
      <Reference URI="/xl/worksheets/sheet5.xml?ContentType=application/vnd.openxmlformats-officedocument.spreadsheetml.worksheet+xml">
        <DigestMethod Algorithm="http://www.w3.org/2001/04/xmlenc#sha256"/>
        <DigestValue>dEc9JNySlLS7ihqqYJL10pYc7KGz/7BcAbSeUnUWMJU=</DigestValue>
      </Reference>
      <Reference URI="/xl/worksheets/sheet6.xml?ContentType=application/vnd.openxmlformats-officedocument.spreadsheetml.worksheet+xml">
        <DigestMethod Algorithm="http://www.w3.org/2001/04/xmlenc#sha256"/>
        <DigestValue>mWfr5JhTYrnw7SaIdd9M6siI+rl2pi8IAsuY/ToVjYI=</DigestValue>
      </Reference>
      <Reference URI="/xl/worksheets/sheet7.xml?ContentType=application/vnd.openxmlformats-officedocument.spreadsheetml.worksheet+xml">
        <DigestMethod Algorithm="http://www.w3.org/2001/04/xmlenc#sha256"/>
        <DigestValue>prCXlBfpl3GkyI4L1Yv6KpryEQK7bMy52c9l0hpT4nU=</DigestValue>
      </Reference>
      <Reference URI="/xl/worksheets/sheet8.xml?ContentType=application/vnd.openxmlformats-officedocument.spreadsheetml.worksheet+xml">
        <DigestMethod Algorithm="http://www.w3.org/2001/04/xmlenc#sha256"/>
        <DigestValue>BFiQ0lS++8z7STLAtZZZjtRdDBxrjSi+EVSmGcqLbHM=</DigestValue>
      </Reference>
      <Reference URI="/xl/worksheets/sheet9.xml?ContentType=application/vnd.openxmlformats-officedocument.spreadsheetml.worksheet+xml">
        <DigestMethod Algorithm="http://www.w3.org/2001/04/xmlenc#sha256"/>
        <DigestValue>3bs1E8aeJXxDPPu2Gq9s9UwbVqEBbOZxAIP6fG55YP4=</DigestValue>
      </Reference>
    </Manifest>
    <SignatureProperties>
      <SignatureProperty Id="idSignatureTime" Target="#idPackageSignature">
        <mdssi:SignatureTime xmlns:mdssi="http://schemas.openxmlformats.org/package/2006/digital-signature">
          <mdssi:Format>YYYY-MM-DDThh:mm:ssTZD</mdssi:Format>
          <mdssi:Value>2024-04-26T07:59:03Z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aaaa</SignatureComments>
          <WindowsVersion>10.0</WindowsVersion>
          <OfficeVersion>16.0.17425/26</OfficeVersion>
          <ApplicationVersion>16.0.17425</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2024-04-26T07:59:03Z</xd:SigningTime>
          <xd:SigningCertificate>
            <xd:Cert>
              <xd:CertDigest>
                <DigestMethod Algorithm="http://www.w3.org/2001/04/xmlenc#sha256"/>
                <DigestValue>1hSUnl0NOjl6jE3hV5+Dc2J11ZVMOhetdT0CqbpWONA=</DigestValue>
              </xd:CertDigest>
              <xd:IssuerSerial>
                <X509IssuerName>CN=NBG Class 2 INT Sub CA, DC=nbg, DC=ge</X509IssuerName>
                <X509SerialNumber>203925503291516086531958</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http://uri.etsi.org/01903/v1.2.2#ProofOfOrigin</xd:Identifier>
              <xd:Description>Created and approved this document</xd:Description>
            </xd:CommitmentTypeId>
            <xd:AllSignedDataObjects/>
            <xd:CommitmentTypeQualifiers>
              <xd:CommitmentTypeQualifier>aaaa</xd:CommitmentTypeQualifier>
            </xd:CommitmentTypeQualifiers>
          </xd:CommitmentTypeIndication>
        </xd:SignedDataObject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l0BJyWnhnyMPQcH+wr6QgpHzdHHqdSOPTqChu508UY4=</DigestValue>
    </Reference>
    <Reference Type="http://www.w3.org/2000/09/xmldsig#Object" URI="#idOfficeObject">
      <DigestMethod Algorithm="http://www.w3.org/2001/04/xmlenc#sha256"/>
      <DigestValue>utx76xVGkr/Lc2iUwAN5R8+0w/LNDe4RmAqjAwmwpvU=</DigestValue>
    </Reference>
    <Reference Type="http://uri.etsi.org/01903#SignedProperties" URI="#idSignedProperties">
      <Transforms>
        <Transform Algorithm="http://www.w3.org/TR/2001/REC-xml-c14n-20010315"/>
      </Transforms>
      <DigestMethod Algorithm="http://www.w3.org/2001/04/xmlenc#sha256"/>
      <DigestValue>/GNnN7b5s7VOBiyXClzfPcDcATxB9YeOHcGJSQwkm8g=</DigestValue>
    </Reference>
  </SignedInfo>
  <SignatureValue>aAWF/JQLhP8IZzZhxgjWHBzEyBGbgI7jLBxkspUz+NGWS5sfR4TV0Z0pmW/7LIghrLUEpkxJbqUl
PsGDKoUx7eXQsV5HkGuTq+gBYOF8PcFHfL6AYFEwu8Q77IdCbYeByxHpv5WTTHiUr0skiJLLlz/E
fHF2jaPMQNjznRMSiIIpGPWFKLUVJL/zTJuAe3iunWOvEGpzWPhHCLVOE0DDJZJTlFMNj53jJwmz
lyULNFvkXbAry4tyGAPyjHGfA5v20+6UjKM6U0k8pA5gvAXj1+oES0KXcHk4/vhpqbqeghHUj6UZ
iPYC3ajv+KsWu6IeH1GGypjVQUYs//Gx5JTZ+Q==</SignatureValue>
  <KeyInfo>
    <X509Data>
      <X509Certificate>MIIGPjCCBSagAwIBAgIKHZPGBwADAAI4wTANBgkqhkiG9w0BAQsFADBKMRIwEAYKCZImiZPyLGQBGRYCZ2UxEzARBgoJkiaJk/IsZAEZFgNuYmcxHzAdBgNVBAMTFk5CRyBDbGFzcyAyIElOVCBTdWIgQ0EwHhcNMjMwNzA1MTAzOTU0WhcNMjUwNzA0MTAzOTU0WjA8MRcwFQYDVQQKEw5KU0MgQ3JlZG8gQmFuazEhMB8GA1UEAxMYQkNEIC0gRXJla2xlIFphdGlhc2h2aWxpMIIBIjANBgkqhkiG9w0BAQEFAAOCAQ8AMIIBCgKCAQEA7bW9DMX0iR7EsqQh8o9bvXr+aEeGQUtJMsEIJWF0lP9zeqiRwv2angsCuy2ME7xPbjJFDEVTITO6/38aRqyaSOb1TdfSqzLgahOa3jgsXhSQlHozTrmWwmzHCWTSuIUol71hGTNGa9T7ejbvDVtgwlMpcDA0NZsi4qZ/oHdiJOTfZ7oz3oHxZABAXYTJZ0ZZ2BXUI+4Kc5f+kJzK+9UhM9Tsy2ooqi+QK4wlHw67pyARFbRd3XV8/i9T/MyANYm0QM0a+t3RH9wRS1bLeBRBA8NoHiX9bap7unfJp6ZliqliavAW94bzNLN4cQ+00HdVArGg/oGjWf7lCY9387WtJwIDAQABo4IDMjCCAy4wPAYJKwYBBAGCNxUHBC8wLQYlKwYBBAGCNxUI5rJgg431RIaBmQmDuKFKg76EcQSDxJEzhIOIXQIBZAIBIzAdBgNVHSUEFjAUBggrBgEFBQcDAgYIKwYBBQUHAwQwCwYDVR0PBAQDAgeAMCcGCSsGAQQBgjcVCgQaMBgwCgYIKwYBBQUHAwIwCgYIKwYBBQUHAwQwHQYDVR0OBBYEFHSZPQMxSyXM6nGWbGTe4BJpWb+j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AdPUuhza/HiypApCKI1cfD7a+gExMdmv2a/4NS0lQi07qAlHGcXd5Y76MGOj4UCe98Ge9/hFoe0V9jgaGOdv/1Y5F88jdCaQLVcVhFlCk7lfBcQCmjTg7DDv9CjuQyhhG4pmLtm8EiJSuxpR9d+TnsgIvrQOEjpvJi3rRMl4IQ4HZJD5+Od0sZGMmLX7BhZN0WgpFwpmwIoUV1o2+ohcN5CMeYTmxPyi8jkfuyEetSHJdfyVVo5h3lz69+9q0OVz5AO2ztYi0cLnZDX11jHoJVHyTqkMtcMTeSmEZsLH/Xm0AsZSeo9JYf/bZcWaRf16/Qj7SiAd3Ozw2H1QwDtGkC</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Transform>
          <Transform Algorithm="http://www.w3.org/TR/2001/REC-xml-c14n-20010315"/>
        </Transforms>
        <DigestMethod Algorithm="http://www.w3.org/2001/04/xmlenc#sha256"/>
        <DigestValue>WD8GylP2c0ZwcTajiE5ds+UqE9hf5EONUTC1tppI9wY=</DigestValue>
      </Reference>
      <Reference URI="/xl/calcChain.xml?ContentType=application/vnd.openxmlformats-officedocument.spreadsheetml.calcChain+xml">
        <DigestMethod Algorithm="http://www.w3.org/2001/04/xmlenc#sha256"/>
        <DigestValue>Szv6mUYWwHvUx74BCPpm8lE+zWwjB6eTUgCNTq1f6lM=</DigestValue>
      </Reference>
      <Reference URI="/xl/drawings/drawing1.xml?ContentType=application/vnd.openxmlformats-officedocument.drawing+xml">
        <DigestMethod Algorithm="http://www.w3.org/2001/04/xmlenc#sha256"/>
        <DigestValue>zUMwFaDZsFdlZu2ihqSvTSAfvXIHeFO0bBz+FhEuCGk=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r5VMIs6AO4HL4uOLt5pJnqhP0sO7uDpzidH6gzgejBs=</DigestValue>
      </Reference>
      <Reference URI="/xl/externalLinks/externalLink2.xml?ContentType=application/vnd.openxmlformats-officedocument.spreadsheetml.externalLink+xml">
        <DigestMethod Algorithm="http://www.w3.org/2001/04/xmlenc#sha256"/>
        <DigestValue>TbdKtlnI53gNtc08tQCZT73xQX+A79+p+mlNCXSsaTE=</DigestValue>
      </Reference>
      <Reference URI="/xl/externalLinks/externalLink3.xml?ContentType=application/vnd.openxmlformats-officedocument.spreadsheetml.externalLink+xml">
        <DigestMethod Algorithm="http://www.w3.org/2001/04/xmlenc#sha256"/>
        <DigestValue>Pm9glGcq5uLC+iQO5PWPO1RxTb84Y5fwanBcRLRtMC4=</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16nRtTkTNfAdSTF0Lg1CT4t8t5VLf2B9wJs/PWFk54A=</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2m6CW85rBYKpJKifjkFVt0n58BwBksWMXfva2VqaA+I=</DigestValue>
      </Reference>
      <Reference URI="/xl/printerSettings/printerSettings14.bin?ContentType=application/vnd.openxmlformats-officedocument.spreadsheetml.printerSettings">
        <DigestMethod Algorithm="http://www.w3.org/2001/04/xmlenc#sha256"/>
        <DigestValue>BfOqFYncvTrOA0w5jBPLJpo6svE1gFZliFydlsU/uz4=</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iE26OokMEnQMYiWgMfFhVXzSbn0Dmk333xx6Y+G1iUw=</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2bvX94YA3UVSaKlpfCjo157kRTaGD9ZFW7t96/Nk1uk=</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iE26OokMEnQMYiWgMfFhVXzSbn0Dmk333xx6Y+G1iUw=</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ze+MZOtihPj9dKeV/Dz5QESpeY6Fdwmnkxhrh69STxA=</DigestValue>
      </Reference>
      <Reference URI="/xl/printerSettings/printerSettings24.bin?ContentType=application/vnd.openxmlformats-officedocument.spreadsheetml.printerSettings">
        <DigestMethod Algorithm="http://www.w3.org/2001/04/xmlenc#sha256"/>
        <DigestValue>T5+dHIUbWsoNr9wjsCsYAM5aCJXYyRG8SwGvZNtpnHc=</DigestValue>
      </Reference>
      <Reference URI="/xl/printerSettings/printerSettings3.bin?ContentType=application/vnd.openxmlformats-officedocument.spreadsheetml.printerSettings">
        <DigestMethod Algorithm="http://www.w3.org/2001/04/xmlenc#sha256"/>
        <DigestValue>86+sc8Rko5cNZ5BGa++/4xNznWSElckK3iS1B5pTwDQ=</DigestValue>
      </Reference>
      <Reference URI="/xl/printerSettings/printerSettings4.bin?ContentType=application/vnd.openxmlformats-officedocument.spreadsheetml.printerSettings">
        <DigestMethod Algorithm="http://www.w3.org/2001/04/xmlenc#sha256"/>
        <DigestValue>L+CxbXS3yzcVLTJTz50kMb6T4gEHhM4qLfUzzpiwfWw=</DigestValue>
      </Reference>
      <Reference URI="/xl/printerSettings/printerSettings5.bin?ContentType=application/vnd.openxmlformats-officedocument.spreadsheetml.printerSettings">
        <DigestMethod Algorithm="http://www.w3.org/2001/04/xmlenc#sha256"/>
        <DigestValue>9mG81PytrHkYioZI1LP0ksiI7i+szuT1Vsy2GarE5gg=</DigestValue>
      </Reference>
      <Reference URI="/xl/printerSettings/printerSettings6.bin?ContentType=application/vnd.openxmlformats-officedocument.spreadsheetml.printerSettings">
        <DigestMethod Algorithm="http://www.w3.org/2001/04/xmlenc#sha256"/>
        <DigestValue>p15fOjzmBTLGI8Klf+TI4woTVTHX8Q0l14vNf+jwiuE=</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2m6CW85rBYKpJKifjkFVt0n58BwBksWMXfva2VqaA+I=</DigestValue>
      </Reference>
      <Reference URI="/xl/printerSettings/printerSettings9.bin?ContentType=application/vnd.openxmlformats-officedocument.spreadsheetml.printerSettings">
        <DigestMethod Algorithm="http://www.w3.org/2001/04/xmlenc#sha256"/>
        <DigestValue>yMi8stU5bqFShuh1MUNAff1/atoh6+i0/ROVy9FQsKk=</DigestValue>
      </Reference>
      <Reference URI="/xl/sharedStrings.xml?ContentType=application/vnd.openxmlformats-officedocument.spreadsheetml.sharedStrings+xml">
        <DigestMethod Algorithm="http://www.w3.org/2001/04/xmlenc#sha256"/>
        <DigestValue>1lS6XSSoo2JtvlQb+rihH/F/BhQ+Whu/F2wqkrgenOk=</DigestValue>
      </Reference>
      <Reference URI="/xl/styles.xml?ContentType=application/vnd.openxmlformats-officedocument.spreadsheetml.styles+xml">
        <DigestMethod Algorithm="http://www.w3.org/2001/04/xmlenc#sha256"/>
        <DigestValue>BjyXy2VUMnqKL2BGImmIWlp08MeqkR0+BM56z6YfOWE=</DigestValue>
      </Reference>
      <Reference URI="/xl/theme/theme1.xml?ContentType=application/vnd.openxmlformats-officedocument.theme+xml">
        <DigestMethod Algorithm="http://www.w3.org/2001/04/xmlenc#sha256"/>
        <DigestValue>YNeH5J+J9RxutazRnaWBrYU5Xm5oQzBJ7Lrr3bNNcJw=</DigestValue>
      </Reference>
      <Reference URI="/xl/workbook.xml?ContentType=application/vnd.openxmlformats-officedocument.spreadsheetml.sheet.main+xml">
        <DigestMethod Algorithm="http://www.w3.org/2001/04/xmlenc#sha256"/>
        <DigestValue>bO+y4pW8WK/MD+s12MzuvLPtr3V0L73BII1nVAldwlA=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uBCsLoCeDaoZuHLizZacnRXpOOOOxk0iSLefQ5jFwpo=</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Qlz+TYF3IS7uydyv/hsUnNVAX98JB7SJ6/qjCx4fw0o=</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rmMloNWQhuQ5UUk7CA38Og+Ew1Gi4bqTUeL7OGzqvEw=</DigestValue>
      </Reference>
      <Reference URI="/xl/worksheets/sheet10.xml?ContentType=application/vnd.openxmlformats-officedocument.spreadsheetml.worksheet+xml">
        <DigestMethod Algorithm="http://www.w3.org/2001/04/xmlenc#sha256"/>
        <DigestValue>RnkClg1aWZjaVT8RhWemHxlLkVeF1x37/Itqd7cQDlI=</DigestValue>
      </Reference>
      <Reference URI="/xl/worksheets/sheet11.xml?ContentType=application/vnd.openxmlformats-officedocument.spreadsheetml.worksheet+xml">
        <DigestMethod Algorithm="http://www.w3.org/2001/04/xmlenc#sha256"/>
        <DigestValue>86uZ+8N/7Rl7SqLNb7lFQQJpNSiMMno6pXid25M6aRg=</DigestValue>
      </Reference>
      <Reference URI="/xl/worksheets/sheet12.xml?ContentType=application/vnd.openxmlformats-officedocument.spreadsheetml.worksheet+xml">
        <DigestMethod Algorithm="http://www.w3.org/2001/04/xmlenc#sha256"/>
        <DigestValue>jBx3xWWKSDoYvplE3h9EBjhgkacaP2NMypBThOjbs9g=</DigestValue>
      </Reference>
      <Reference URI="/xl/worksheets/sheet13.xml?ContentType=application/vnd.openxmlformats-officedocument.spreadsheetml.worksheet+xml">
        <DigestMethod Algorithm="http://www.w3.org/2001/04/xmlenc#sha256"/>
        <DigestValue>/gSHmlm/XdIGDb8oeJ3GVb+IcaGe2vPuJcQiwfPEHYs=</DigestValue>
      </Reference>
      <Reference URI="/xl/worksheets/sheet14.xml?ContentType=application/vnd.openxmlformats-officedocument.spreadsheetml.worksheet+xml">
        <DigestMethod Algorithm="http://www.w3.org/2001/04/xmlenc#sha256"/>
        <DigestValue>L8LVwGJcRYe6+CedSVJzSFQma6qRS5NGKXOmR3GWtdo=</DigestValue>
      </Reference>
      <Reference URI="/xl/worksheets/sheet15.xml?ContentType=application/vnd.openxmlformats-officedocument.spreadsheetml.worksheet+xml">
        <DigestMethod Algorithm="http://www.w3.org/2001/04/xmlenc#sha256"/>
        <DigestValue>yR1ipslplOzSxgOIW6/o9/fX4V1dh6TTtcSKPOBTOt8=</DigestValue>
      </Reference>
      <Reference URI="/xl/worksheets/sheet16.xml?ContentType=application/vnd.openxmlformats-officedocument.spreadsheetml.worksheet+xml">
        <DigestMethod Algorithm="http://www.w3.org/2001/04/xmlenc#sha256"/>
        <DigestValue>/bgAe+eJjn1X0ze/5ugQxYed7WdXugtHYnZPnj9PkaE=</DigestValue>
      </Reference>
      <Reference URI="/xl/worksheets/sheet17.xml?ContentType=application/vnd.openxmlformats-officedocument.spreadsheetml.worksheet+xml">
        <DigestMethod Algorithm="http://www.w3.org/2001/04/xmlenc#sha256"/>
        <DigestValue>eXsBFhO697Ku8rK5Mtc9JoCloMm1vD+4I1F44YJkGD4=</DigestValue>
      </Reference>
      <Reference URI="/xl/worksheets/sheet18.xml?ContentType=application/vnd.openxmlformats-officedocument.spreadsheetml.worksheet+xml">
        <DigestMethod Algorithm="http://www.w3.org/2001/04/xmlenc#sha256"/>
        <DigestValue>jJTSVNJFkPa9XZPVxSWflzgXrxTSadjTeBwSQHWKC9g=</DigestValue>
      </Reference>
      <Reference URI="/xl/worksheets/sheet19.xml?ContentType=application/vnd.openxmlformats-officedocument.spreadsheetml.worksheet+xml">
        <DigestMethod Algorithm="http://www.w3.org/2001/04/xmlenc#sha256"/>
        <DigestValue>Qbk7nQf+bV3lgfISS3tY4IT1stMU6RL+1KI/5opoq6E=</DigestValue>
      </Reference>
      <Reference URI="/xl/worksheets/sheet2.xml?ContentType=application/vnd.openxmlformats-officedocument.spreadsheetml.worksheet+xml">
        <DigestMethod Algorithm="http://www.w3.org/2001/04/xmlenc#sha256"/>
        <DigestValue>ZDE7oWGxzS4gaNDTmdXTKzLlkwB4Gw46d37aYTp2itA=</DigestValue>
      </Reference>
      <Reference URI="/xl/worksheets/sheet20.xml?ContentType=application/vnd.openxmlformats-officedocument.spreadsheetml.worksheet+xml">
        <DigestMethod Algorithm="http://www.w3.org/2001/04/xmlenc#sha256"/>
        <DigestValue>u8JR9difxrqwfQkNdVbENUUBTNKw+I82OrZBkEWqSz4=</DigestValue>
      </Reference>
      <Reference URI="/xl/worksheets/sheet21.xml?ContentType=application/vnd.openxmlformats-officedocument.spreadsheetml.worksheet+xml">
        <DigestMethod Algorithm="http://www.w3.org/2001/04/xmlenc#sha256"/>
        <DigestValue>SbR9vCyZTzlEtLHQYVS6oq8bNKN/PYsCUYZwIxSSMa8=</DigestValue>
      </Reference>
      <Reference URI="/xl/worksheets/sheet22.xml?ContentType=application/vnd.openxmlformats-officedocument.spreadsheetml.worksheet+xml">
        <DigestMethod Algorithm="http://www.w3.org/2001/04/xmlenc#sha256"/>
        <DigestValue>4TW5rK4epyhxS4O61WBPOFJHd8cdkNztjwRsiT2d7ko=</DigestValue>
      </Reference>
      <Reference URI="/xl/worksheets/sheet23.xml?ContentType=application/vnd.openxmlformats-officedocument.spreadsheetml.worksheet+xml">
        <DigestMethod Algorithm="http://www.w3.org/2001/04/xmlenc#sha256"/>
        <DigestValue>TJtO56k90eksM+A6kblcD+Q9uL8gsQzIw5HSIW/Acx4=</DigestValue>
      </Reference>
      <Reference URI="/xl/worksheets/sheet24.xml?ContentType=application/vnd.openxmlformats-officedocument.spreadsheetml.worksheet+xml">
        <DigestMethod Algorithm="http://www.w3.org/2001/04/xmlenc#sha256"/>
        <DigestValue>iLLGmEYw7id6u38iCb+bgoZnMeB03AIbxzZ+TPY268E=</DigestValue>
      </Reference>
      <Reference URI="/xl/worksheets/sheet25.xml?ContentType=application/vnd.openxmlformats-officedocument.spreadsheetml.worksheet+xml">
        <DigestMethod Algorithm="http://www.w3.org/2001/04/xmlenc#sha256"/>
        <DigestValue>zeGXwVrc9TsRLutLRr3Ds/JEjNrT9MpDrWfi67TgB20=</DigestValue>
      </Reference>
      <Reference URI="/xl/worksheets/sheet26.xml?ContentType=application/vnd.openxmlformats-officedocument.spreadsheetml.worksheet+xml">
        <DigestMethod Algorithm="http://www.w3.org/2001/04/xmlenc#sha256"/>
        <DigestValue>HYNPdXJHkuZG+ABp86jBezGfFtbN5XGJvoWGvrtcYF8=</DigestValue>
      </Reference>
      <Reference URI="/xl/worksheets/sheet27.xml?ContentType=application/vnd.openxmlformats-officedocument.spreadsheetml.worksheet+xml">
        <DigestMethod Algorithm="http://www.w3.org/2001/04/xmlenc#sha256"/>
        <DigestValue>p3d4AgzKlKDrxvNaqJ9RtwaARHM0Izbd/zgZo/XiKBA=</DigestValue>
      </Reference>
      <Reference URI="/xl/worksheets/sheet28.xml?ContentType=application/vnd.openxmlformats-officedocument.spreadsheetml.worksheet+xml">
        <DigestMethod Algorithm="http://www.w3.org/2001/04/xmlenc#sha256"/>
        <DigestValue>S1RnoBOpROl/XOcu8QYDA4xpihwkkYhzGV4ZKM58BTw=</DigestValue>
      </Reference>
      <Reference URI="/xl/worksheets/sheet29.xml?ContentType=application/vnd.openxmlformats-officedocument.spreadsheetml.worksheet+xml">
        <DigestMethod Algorithm="http://www.w3.org/2001/04/xmlenc#sha256"/>
        <DigestValue>SyipOhcrnY+fYOgR0L1Lzdn/pEPcNUsDioaCX3teF04=</DigestValue>
      </Reference>
      <Reference URI="/xl/worksheets/sheet3.xml?ContentType=application/vnd.openxmlformats-officedocument.spreadsheetml.worksheet+xml">
        <DigestMethod Algorithm="http://www.w3.org/2001/04/xmlenc#sha256"/>
        <DigestValue>dJjaFFD+UwTKSXtSNb1bn81EOUST4VT6pHy4+2GCTy4=</DigestValue>
      </Reference>
      <Reference URI="/xl/worksheets/sheet30.xml?ContentType=application/vnd.openxmlformats-officedocument.spreadsheetml.worksheet+xml">
        <DigestMethod Algorithm="http://www.w3.org/2001/04/xmlenc#sha256"/>
        <DigestValue>rYBilAyRJ5RgYlWJ6GHFmpgd9RY+MryS6g4t50JmXb8=</DigestValue>
      </Reference>
      <Reference URI="/xl/worksheets/sheet4.xml?ContentType=application/vnd.openxmlformats-officedocument.spreadsheetml.worksheet+xml">
        <DigestMethod Algorithm="http://www.w3.org/2001/04/xmlenc#sha256"/>
        <DigestValue>xvlV4LbhAw9JikK+eFSyJ8jup431NKXIYw8XsowQt5Q=</DigestValue>
      </Reference>
      <Reference URI="/xl/worksheets/sheet5.xml?ContentType=application/vnd.openxmlformats-officedocument.spreadsheetml.worksheet+xml">
        <DigestMethod Algorithm="http://www.w3.org/2001/04/xmlenc#sha256"/>
        <DigestValue>dEc9JNySlLS7ihqqYJL10pYc7KGz/7BcAbSeUnUWMJU=</DigestValue>
      </Reference>
      <Reference URI="/xl/worksheets/sheet6.xml?ContentType=application/vnd.openxmlformats-officedocument.spreadsheetml.worksheet+xml">
        <DigestMethod Algorithm="http://www.w3.org/2001/04/xmlenc#sha256"/>
        <DigestValue>mWfr5JhTYrnw7SaIdd9M6siI+rl2pi8IAsuY/ToVjYI=</DigestValue>
      </Reference>
      <Reference URI="/xl/worksheets/sheet7.xml?ContentType=application/vnd.openxmlformats-officedocument.spreadsheetml.worksheet+xml">
        <DigestMethod Algorithm="http://www.w3.org/2001/04/xmlenc#sha256"/>
        <DigestValue>prCXlBfpl3GkyI4L1Yv6KpryEQK7bMy52c9l0hpT4nU=</DigestValue>
      </Reference>
      <Reference URI="/xl/worksheets/sheet8.xml?ContentType=application/vnd.openxmlformats-officedocument.spreadsheetml.worksheet+xml">
        <DigestMethod Algorithm="http://www.w3.org/2001/04/xmlenc#sha256"/>
        <DigestValue>BFiQ0lS++8z7STLAtZZZjtRdDBxrjSi+EVSmGcqLbHM=</DigestValue>
      </Reference>
      <Reference URI="/xl/worksheets/sheet9.xml?ContentType=application/vnd.openxmlformats-officedocument.spreadsheetml.worksheet+xml">
        <DigestMethod Algorithm="http://www.w3.org/2001/04/xmlenc#sha256"/>
        <DigestValue>3bs1E8aeJXxDPPu2Gq9s9UwbVqEBbOZxAIP6fG55YP4=</DigestValue>
      </Reference>
    </Manifest>
    <SignatureProperties>
      <SignatureProperty Id="idSignatureTime" Target="#idPackageSignature">
        <mdssi:SignatureTime xmlns:mdssi="http://schemas.openxmlformats.org/package/2006/digital-signature">
          <mdssi:Format>YYYY-MM-DDThh:mm:ssTZD</mdssi:Format>
          <mdssi:Value>2024-04-29T11:13:41Z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nbg reporting</SignatureComments>
          <WindowsVersion>10.0</WindowsVersion>
          <OfficeVersion>16.0.17425/26</OfficeVersion>
          <ApplicationVersion>16.0.17425</ApplicationVersion>
          <Monitors>1</Monitors>
          <HorizontalResolution>3840</HorizontalResolution>
          <VerticalResolution>2160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2024-04-29T11:13:41Z</xd:SigningTime>
          <xd:SigningCertificate>
            <xd:Cert>
              <xd:CertDigest>
                <DigestMethod Algorithm="http://www.w3.org/2001/04/xmlenc#sha256"/>
                <DigestValue>9CqlcYZU+h+a6OEYsaDhcKSas65fQf4/qf+iXcOEqSc=</DigestValue>
              </xd:CertDigest>
              <xd:IssuerSerial>
                <X509IssuerName>CN=NBG Class 2 INT Sub CA, DC=nbg, DC=ge</X509IssuerName>
                <X509SerialNumber>139674568756012247038145</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nbg reporting</xd:CommitmentTypeQualifier>
            </xd:CommitmentTypeQualifiers>
          </xd:CommitmentTypeIndication>
        </xd:SignedDataObject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Do0MiBBTTwvRGF0ZVRpbWU+PExhYmVsU3RyaW5nPlRoaXMgaXRlbSBoYXMgbm8gY2xhc3NpZmljYXRpb248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5ab027e3-97f5-4f2b-b242-189f84f1bffe" origin="userSelected"/>
</file>

<file path=customXml/itemProps1.xml><?xml version="1.0" encoding="utf-8"?>
<ds:datastoreItem xmlns:ds="http://schemas.openxmlformats.org/officeDocument/2006/customXml" ds:itemID="{2EE1CBA6-49D4-49A8-94B1-0F75ACD815F6}">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2595CCDF-BB96-4237-A261-C57CFDD81EB6}">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Info</vt:lpstr>
      <vt:lpstr>1. key ratios</vt:lpstr>
      <vt:lpstr>2. SOFP</vt:lpstr>
      <vt:lpstr>3. SOPL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2024-04-26T07:23:48Z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8a8606a7-6dc7-4b13-b479-a5c6e07a95a8</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{2EE1CBA6-49D4-49A8-94B1-0F75ACD815F6}</vt:lpwstr>
  </property>
</Properties>
</file>