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201_{70F66537-51DE-4BFA-AC45-E467909E1D95}" xr6:coauthVersionLast="47" xr6:coauthVersionMax="47" xr10:uidLastSave="{00000000-0000-0000-0000-000000000000}"/>
  <bookViews>
    <workbookView xWindow="-108" yWindow="-108" windowWidth="23256" windowHeight="12720" tabRatio="919" xr2:uid="{00000000-000D-0000-FFFF-FFFF00000000}"/>
  </bookViews>
  <sheets>
    <sheet name="Info" sheetId="70" r:id="rId1"/>
    <sheet name="1. key ratios" sheetId="6" r:id="rId2"/>
    <sheet name="2. SOFP" sheetId="92" r:id="rId3"/>
    <sheet name="3. SOPL" sheetId="93" r:id="rId4"/>
    <sheet name="4. Off-balance" sheetId="94"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95" r:id="rId20"/>
    <sheet name="18. Assets by Exposure classes" sheetId="96" r:id="rId21"/>
    <sheet name="19. Assets by Risk Sectors" sheetId="97" r:id="rId22"/>
    <sheet name="20. Reserves" sheetId="98" r:id="rId23"/>
    <sheet name="21. NPL" sheetId="99" r:id="rId24"/>
    <sheet name="22. Quality" sheetId="100" r:id="rId25"/>
    <sheet name="23. LTV" sheetId="101" r:id="rId26"/>
    <sheet name="24. Risk Sector" sheetId="102" r:id="rId27"/>
    <sheet name="25. Collateral" sheetId="103" r:id="rId28"/>
    <sheet name="26. Retail Products" sheetId="104" r:id="rId29"/>
    <sheet name="Instruction" sheetId="90"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29" hidden="1">Instruction!$A$106:$C$110</definedName>
    <definedName name="_sum1">'[1]Appl (2)'!$E$2:$E$7200</definedName>
    <definedName name="_sum2">'[1]Appl (2)'!$G$2:$G$7200</definedName>
    <definedName name="ACC_BALACC" localSheetId="19">#REF!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10">#REF!</definedName>
    <definedName name="ACC_BALACC">#REF!</definedName>
    <definedName name="ACC_CRS" localSheetId="19">#REF!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10">#REF!</definedName>
    <definedName name="ACC_CRS">#REF!</definedName>
    <definedName name="ACC_DBS" localSheetId="19">#REF!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10">#REF!</definedName>
    <definedName name="ACC_DBS">#REF!</definedName>
    <definedName name="ACC_ISO" localSheetId="19">#REF!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10">#REF!</definedName>
    <definedName name="ACC_ISO">#REF!</definedName>
    <definedName name="ACC_SALDO" localSheetId="19">#REF!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10">#REF!</definedName>
    <definedName name="ACC_SALDO">#REF!</definedName>
    <definedName name="BS_BALACC" localSheetId="19">#REF!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10">#REF!</definedName>
    <definedName name="BS_BALACC">#REF!</definedName>
    <definedName name="BS_BALANCE" localSheetId="19">#REF!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10">#REF!</definedName>
    <definedName name="BS_BALANCE">#REF!</definedName>
    <definedName name="BS_CR" localSheetId="19">#REF!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10">#REF!</definedName>
    <definedName name="BS_CR">#REF!</definedName>
    <definedName name="BS_CR_EQU" localSheetId="19">#REF!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10">#REF!</definedName>
    <definedName name="BS_CR_EQU">#REF!</definedName>
    <definedName name="BS_DB" localSheetId="19">#REF!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10">#REF!</definedName>
    <definedName name="BS_DB">#REF!</definedName>
    <definedName name="BS_DB_EQU" localSheetId="19">#REF!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10">#REF!</definedName>
    <definedName name="BS_DB_EQU">#REF!</definedName>
    <definedName name="BS_DT" localSheetId="19">#REF!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10">#REF!</definedName>
    <definedName name="BS_DT">#REF!</definedName>
    <definedName name="BS_ISO" localSheetId="19">#REF!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10">#REF!</definedName>
    <definedName name="BS_ISO">#REF!</definedName>
    <definedName name="CurrentDate" localSheetId="19">#REF!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 i="101" l="1"/>
  <c r="F10" i="101"/>
  <c r="G10" i="101"/>
  <c r="H10" i="101"/>
  <c r="I10" i="101"/>
  <c r="J10" i="101"/>
  <c r="K10" i="101"/>
  <c r="L10" i="101"/>
  <c r="M10" i="101"/>
  <c r="N10" i="101"/>
  <c r="O10" i="101"/>
  <c r="P10" i="101"/>
  <c r="Q10" i="101"/>
  <c r="R10" i="101"/>
  <c r="S10" i="101"/>
  <c r="T10" i="101"/>
  <c r="U10" i="101"/>
  <c r="V10" i="101"/>
  <c r="W10" i="101"/>
  <c r="X10" i="101"/>
  <c r="Y10" i="101"/>
  <c r="Z10" i="101"/>
  <c r="AA10" i="101"/>
  <c r="D10" i="101"/>
  <c r="C10" i="101" s="1"/>
  <c r="C18" i="101"/>
  <c r="C19" i="101"/>
  <c r="C20" i="101"/>
  <c r="C21" i="101"/>
  <c r="C22" i="101"/>
  <c r="C17" i="101"/>
  <c r="C9" i="101"/>
  <c r="C11" i="101"/>
  <c r="C12" i="101"/>
  <c r="C13" i="101"/>
  <c r="C14" i="101"/>
  <c r="C15" i="101"/>
  <c r="C8" i="101"/>
  <c r="D21" i="96" l="1"/>
  <c r="E21" i="96"/>
  <c r="F21" i="96"/>
  <c r="G21" i="96"/>
  <c r="C21" i="96"/>
  <c r="G37" i="80" l="1"/>
  <c r="D18" i="80"/>
  <c r="E18" i="80"/>
  <c r="F18" i="80"/>
  <c r="G18" i="80"/>
  <c r="C18" i="80"/>
  <c r="D14" i="80"/>
  <c r="E14" i="80"/>
  <c r="F14" i="80"/>
  <c r="G14" i="80"/>
  <c r="C14" i="80"/>
  <c r="D11" i="80"/>
  <c r="D21" i="80" s="1"/>
  <c r="E11" i="80"/>
  <c r="F11" i="80"/>
  <c r="G11" i="80"/>
  <c r="G21" i="80" s="1"/>
  <c r="C11" i="80"/>
  <c r="D37" i="80"/>
  <c r="F21" i="80" l="1"/>
  <c r="E21" i="80"/>
  <c r="C21" i="80"/>
  <c r="F37" i="80"/>
  <c r="E37" i="80"/>
  <c r="C37" i="80"/>
  <c r="G39" i="80"/>
  <c r="C5" i="6" l="1"/>
  <c r="D5" i="6"/>
  <c r="E5" i="6"/>
  <c r="F5" i="6"/>
  <c r="G5" i="6"/>
  <c r="C22" i="95" l="1"/>
  <c r="H21" i="95"/>
  <c r="B1" i="94" l="1"/>
  <c r="B1" i="93"/>
  <c r="B1" i="92"/>
  <c r="B1" i="104" l="1"/>
  <c r="B1" i="103"/>
  <c r="B1" i="102"/>
  <c r="B1" i="101"/>
  <c r="B1" i="100"/>
  <c r="B1" i="99"/>
  <c r="B1" i="98"/>
  <c r="B1" i="97"/>
  <c r="B1" i="96"/>
  <c r="B1" i="95"/>
  <c r="C10" i="99" l="1"/>
  <c r="C18" i="99" s="1"/>
  <c r="H7" i="96"/>
  <c r="H8" i="96"/>
  <c r="H9" i="96"/>
  <c r="H10" i="96"/>
  <c r="H11" i="96"/>
  <c r="H12" i="96"/>
  <c r="H13" i="96"/>
  <c r="H14" i="96"/>
  <c r="H15" i="96"/>
  <c r="H16" i="96"/>
  <c r="H17" i="96"/>
  <c r="H18" i="96"/>
  <c r="H19" i="96"/>
  <c r="H20" i="96"/>
  <c r="H22" i="96"/>
  <c r="H23" i="96"/>
  <c r="H8" i="95"/>
  <c r="H9" i="95"/>
  <c r="H10" i="95"/>
  <c r="H11" i="95"/>
  <c r="H12" i="95"/>
  <c r="H13" i="95"/>
  <c r="H14" i="95"/>
  <c r="H15" i="95"/>
  <c r="H16" i="95"/>
  <c r="H17" i="95"/>
  <c r="H18" i="95"/>
  <c r="H19" i="95"/>
  <c r="H20" i="95"/>
  <c r="D22" i="95"/>
  <c r="E22" i="95"/>
  <c r="F22" i="95"/>
  <c r="G22" i="95"/>
  <c r="H21" i="96" l="1"/>
  <c r="H22" i="95"/>
  <c r="H43" i="94" l="1"/>
  <c r="E43" i="94"/>
  <c r="H42" i="94"/>
  <c r="E42" i="94"/>
  <c r="H41" i="94"/>
  <c r="E41" i="94"/>
  <c r="H40" i="94"/>
  <c r="E40" i="94"/>
  <c r="H39" i="94"/>
  <c r="E39" i="94"/>
  <c r="G38" i="94"/>
  <c r="F38" i="94"/>
  <c r="D38" i="94"/>
  <c r="C38" i="94"/>
  <c r="H37" i="94"/>
  <c r="E37" i="94"/>
  <c r="H36" i="94"/>
  <c r="E36" i="94"/>
  <c r="H35" i="94"/>
  <c r="E35" i="94"/>
  <c r="H34" i="94"/>
  <c r="E34" i="94"/>
  <c r="H33" i="94"/>
  <c r="E33" i="94"/>
  <c r="H32" i="94"/>
  <c r="E32" i="94"/>
  <c r="H31" i="94"/>
  <c r="E31" i="94"/>
  <c r="G30" i="94"/>
  <c r="F30" i="94"/>
  <c r="D30" i="94"/>
  <c r="C30" i="94"/>
  <c r="H29" i="94"/>
  <c r="E29" i="94"/>
  <c r="H28" i="94"/>
  <c r="E28" i="94"/>
  <c r="H27" i="94"/>
  <c r="E27" i="94"/>
  <c r="H26" i="94"/>
  <c r="E26" i="94"/>
  <c r="H25" i="94"/>
  <c r="E25" i="94"/>
  <c r="H24" i="94"/>
  <c r="E24" i="94"/>
  <c r="H23" i="94"/>
  <c r="E23" i="94"/>
  <c r="H22" i="94"/>
  <c r="E22" i="94"/>
  <c r="H21" i="94"/>
  <c r="E21" i="94"/>
  <c r="H20" i="94"/>
  <c r="E20" i="94"/>
  <c r="H19" i="94"/>
  <c r="E19" i="94"/>
  <c r="H18" i="94"/>
  <c r="E18" i="94"/>
  <c r="H17" i="94"/>
  <c r="D17" i="94"/>
  <c r="D14" i="94" s="1"/>
  <c r="C17" i="94"/>
  <c r="C14" i="94" s="1"/>
  <c r="H16" i="94"/>
  <c r="E16" i="94"/>
  <c r="H15" i="94"/>
  <c r="E15" i="94"/>
  <c r="G14" i="94"/>
  <c r="F14" i="94"/>
  <c r="H13" i="94"/>
  <c r="E13" i="94"/>
  <c r="H12" i="94"/>
  <c r="E12" i="94"/>
  <c r="G11" i="94"/>
  <c r="F11" i="94"/>
  <c r="D11" i="94"/>
  <c r="C11" i="94"/>
  <c r="H10" i="94"/>
  <c r="E10" i="94"/>
  <c r="H9" i="94"/>
  <c r="E9" i="94"/>
  <c r="G8" i="94"/>
  <c r="F8" i="94"/>
  <c r="D8" i="94"/>
  <c r="C8" i="94"/>
  <c r="H7" i="94"/>
  <c r="E7" i="94"/>
  <c r="H6" i="94"/>
  <c r="E6" i="94"/>
  <c r="H44" i="93"/>
  <c r="H42" i="93"/>
  <c r="E42" i="93"/>
  <c r="H41" i="93"/>
  <c r="E41" i="93"/>
  <c r="H40" i="93"/>
  <c r="E40" i="93"/>
  <c r="H39" i="93"/>
  <c r="E39" i="93"/>
  <c r="H38" i="93"/>
  <c r="E38" i="93"/>
  <c r="G37" i="93"/>
  <c r="F37" i="93"/>
  <c r="D37" i="93"/>
  <c r="C37" i="93"/>
  <c r="H36" i="93"/>
  <c r="E36" i="93"/>
  <c r="H35" i="93"/>
  <c r="E35" i="93"/>
  <c r="G34" i="93"/>
  <c r="F34" i="93"/>
  <c r="D34" i="93"/>
  <c r="C34" i="93"/>
  <c r="H33" i="93"/>
  <c r="E33" i="93"/>
  <c r="H32" i="93"/>
  <c r="E32" i="93"/>
  <c r="H31" i="93"/>
  <c r="E31" i="93"/>
  <c r="H30" i="93"/>
  <c r="E30" i="93"/>
  <c r="G29" i="93"/>
  <c r="F29" i="93"/>
  <c r="D29" i="93"/>
  <c r="C29" i="93"/>
  <c r="H28" i="93"/>
  <c r="E28" i="93"/>
  <c r="H27" i="93"/>
  <c r="E27" i="93"/>
  <c r="H26" i="93"/>
  <c r="E26" i="93"/>
  <c r="H25" i="93"/>
  <c r="E25" i="93"/>
  <c r="H24" i="93"/>
  <c r="E24" i="93"/>
  <c r="H23" i="93"/>
  <c r="E23" i="93"/>
  <c r="H22" i="93"/>
  <c r="E22" i="93"/>
  <c r="H21" i="93"/>
  <c r="E21" i="93"/>
  <c r="H20" i="93"/>
  <c r="E20" i="93"/>
  <c r="H19" i="93"/>
  <c r="E19" i="93"/>
  <c r="H18" i="93"/>
  <c r="E18" i="93"/>
  <c r="H17" i="93"/>
  <c r="E17" i="93"/>
  <c r="H16" i="93"/>
  <c r="E16" i="93"/>
  <c r="H15" i="93"/>
  <c r="E15" i="93"/>
  <c r="H14" i="93"/>
  <c r="E14" i="93"/>
  <c r="G13" i="93"/>
  <c r="F13" i="93"/>
  <c r="D13" i="93"/>
  <c r="C13" i="93"/>
  <c r="H12" i="93"/>
  <c r="E12" i="93"/>
  <c r="H11" i="93"/>
  <c r="E11" i="93"/>
  <c r="H10" i="93"/>
  <c r="E10" i="93"/>
  <c r="H9" i="93"/>
  <c r="E9" i="93"/>
  <c r="H8" i="93"/>
  <c r="E8" i="93"/>
  <c r="H7" i="93"/>
  <c r="E7" i="93"/>
  <c r="G6" i="93"/>
  <c r="F6" i="93"/>
  <c r="D6" i="93"/>
  <c r="C6" i="93"/>
  <c r="H67" i="92"/>
  <c r="H66" i="92"/>
  <c r="E66" i="92"/>
  <c r="H65" i="92"/>
  <c r="E65" i="92"/>
  <c r="H64" i="92"/>
  <c r="E64" i="92"/>
  <c r="H63" i="92"/>
  <c r="D63" i="92"/>
  <c r="C63" i="92"/>
  <c r="H62" i="92"/>
  <c r="E62" i="92"/>
  <c r="H61" i="92"/>
  <c r="H60" i="92"/>
  <c r="H59" i="92"/>
  <c r="H58" i="92"/>
  <c r="H57" i="92"/>
  <c r="H56" i="92"/>
  <c r="H55" i="92"/>
  <c r="H52" i="92"/>
  <c r="H51" i="92"/>
  <c r="H50" i="92"/>
  <c r="H49" i="92"/>
  <c r="H48" i="92"/>
  <c r="G47" i="92"/>
  <c r="F47" i="92"/>
  <c r="H46" i="92"/>
  <c r="H45" i="92"/>
  <c r="H44" i="92"/>
  <c r="H43" i="92"/>
  <c r="H42" i="92"/>
  <c r="G41" i="92"/>
  <c r="F41" i="92"/>
  <c r="H40" i="92"/>
  <c r="H39" i="92"/>
  <c r="E39" i="92"/>
  <c r="H38" i="92"/>
  <c r="E38" i="92"/>
  <c r="H35" i="92"/>
  <c r="E35" i="92"/>
  <c r="H34" i="92"/>
  <c r="E34" i="92"/>
  <c r="H33" i="92"/>
  <c r="H32" i="92"/>
  <c r="H31" i="92"/>
  <c r="G30" i="92"/>
  <c r="F30" i="92"/>
  <c r="H29" i="92"/>
  <c r="E29" i="92"/>
  <c r="H28" i="92"/>
  <c r="E28" i="92"/>
  <c r="G27" i="92"/>
  <c r="F27" i="92"/>
  <c r="D27" i="92"/>
  <c r="C27" i="92"/>
  <c r="H26" i="92"/>
  <c r="H25" i="92"/>
  <c r="G24" i="92"/>
  <c r="F24" i="92"/>
  <c r="H23" i="92"/>
  <c r="H22" i="92"/>
  <c r="H21" i="92"/>
  <c r="H20" i="92"/>
  <c r="G19" i="92"/>
  <c r="F19" i="92"/>
  <c r="H18" i="92"/>
  <c r="E18" i="92"/>
  <c r="H17" i="92"/>
  <c r="H16" i="92"/>
  <c r="G15" i="92"/>
  <c r="F15" i="92"/>
  <c r="H14" i="92"/>
  <c r="E14" i="92"/>
  <c r="H13" i="92"/>
  <c r="E13" i="92"/>
  <c r="H12" i="92"/>
  <c r="H11" i="92"/>
  <c r="H10" i="92"/>
  <c r="H9" i="92"/>
  <c r="H8" i="92"/>
  <c r="G7" i="92"/>
  <c r="F7" i="92"/>
  <c r="E37" i="93" l="1"/>
  <c r="E27" i="92"/>
  <c r="H29" i="93"/>
  <c r="E38" i="94"/>
  <c r="H7" i="92"/>
  <c r="H19" i="92"/>
  <c r="G53" i="92"/>
  <c r="H27" i="92"/>
  <c r="E13" i="93"/>
  <c r="H34" i="93"/>
  <c r="H30" i="94"/>
  <c r="H37" i="93"/>
  <c r="F43" i="93"/>
  <c r="F45" i="93" s="1"/>
  <c r="G43" i="93"/>
  <c r="G45" i="93" s="1"/>
  <c r="H13" i="93"/>
  <c r="E34" i="93"/>
  <c r="E29" i="93"/>
  <c r="C43" i="93"/>
  <c r="C45" i="93" s="1"/>
  <c r="E6" i="93"/>
  <c r="E63" i="92"/>
  <c r="H47" i="92"/>
  <c r="H41" i="92"/>
  <c r="H30" i="92"/>
  <c r="G36" i="92"/>
  <c r="H15" i="92"/>
  <c r="F36" i="92"/>
  <c r="H8" i="94"/>
  <c r="E8" i="94"/>
  <c r="E14" i="94"/>
  <c r="H38" i="94"/>
  <c r="E30" i="94"/>
  <c r="E11" i="94"/>
  <c r="E17" i="94"/>
  <c r="H11" i="94"/>
  <c r="H14" i="94"/>
  <c r="H6" i="93"/>
  <c r="D43" i="93"/>
  <c r="H69" i="92"/>
  <c r="H68" i="92"/>
  <c r="F53" i="92"/>
  <c r="H24" i="92"/>
  <c r="H53" i="92" l="1"/>
  <c r="H45" i="93"/>
  <c r="H43" i="93"/>
  <c r="H36" i="92"/>
  <c r="E43" i="93"/>
  <c r="B1" i="80" l="1"/>
  <c r="G6" i="71" l="1"/>
  <c r="G13" i="71" s="1"/>
  <c r="F6" i="71"/>
  <c r="F13" i="71" s="1"/>
  <c r="E6" i="71"/>
  <c r="E13" i="71" s="1"/>
  <c r="D6" i="71"/>
  <c r="D13" i="71" s="1"/>
  <c r="B1" i="79" l="1"/>
  <c r="B1" i="37"/>
  <c r="B1" i="36"/>
  <c r="B1" i="74"/>
  <c r="B1" i="64"/>
  <c r="B1" i="35"/>
  <c r="B1" i="69"/>
  <c r="B1" i="77"/>
  <c r="B1" i="28"/>
  <c r="B1" i="73"/>
  <c r="B1" i="72"/>
  <c r="B1" i="52"/>
  <c r="B1" i="71"/>
  <c r="B1" i="6"/>
  <c r="D22" i="35" l="1"/>
  <c r="E21" i="64" l="1"/>
  <c r="F21" i="64"/>
  <c r="G21" i="64"/>
  <c r="H21" i="64"/>
  <c r="I21" i="64"/>
  <c r="J21" i="64"/>
  <c r="K21" i="64"/>
  <c r="L21" i="64"/>
  <c r="B2" i="93" l="1"/>
  <c r="B2" i="97"/>
  <c r="B2" i="37"/>
  <c r="B2" i="69"/>
  <c r="B2" i="92"/>
  <c r="B2" i="36"/>
  <c r="B2" i="74"/>
  <c r="B2" i="95"/>
  <c r="B2" i="94"/>
  <c r="B2" i="103"/>
  <c r="B2" i="73"/>
  <c r="B2" i="77"/>
  <c r="B2" i="102"/>
  <c r="B2" i="80"/>
  <c r="B2" i="101"/>
  <c r="B2" i="64"/>
  <c r="B2" i="99"/>
  <c r="B2" i="35"/>
  <c r="B2" i="104"/>
  <c r="B2" i="100"/>
  <c r="B2" i="72"/>
  <c r="B2" i="96"/>
  <c r="B2" i="98"/>
  <c r="B2" i="52"/>
  <c r="B2" i="79"/>
  <c r="B2" i="28"/>
  <c r="B2" i="71"/>
  <c r="G5" i="71" s="1"/>
  <c r="C5" i="71" l="1"/>
  <c r="E5" i="71"/>
  <c r="F5" i="71"/>
  <c r="D5" i="71"/>
  <c r="C30" i="79" l="1"/>
  <c r="C8" i="79"/>
  <c r="T21" i="64"/>
  <c r="R21" i="64"/>
  <c r="Q21" i="64"/>
  <c r="P21" i="64"/>
  <c r="O21" i="64"/>
  <c r="N21" i="64"/>
  <c r="M21" i="64"/>
  <c r="V20" i="64"/>
  <c r="V16" i="64"/>
  <c r="V12" i="64"/>
  <c r="V8" i="64"/>
  <c r="D21" i="64"/>
  <c r="E19" i="37"/>
  <c r="L14" i="37"/>
  <c r="K14" i="37"/>
  <c r="N12" i="37"/>
  <c r="E11" i="37"/>
  <c r="E9" i="37"/>
  <c r="G7" i="37"/>
  <c r="Q22" i="35"/>
  <c r="O22" i="35"/>
  <c r="M22" i="35"/>
  <c r="K22" i="35"/>
  <c r="I22" i="35"/>
  <c r="G22" i="35"/>
  <c r="E22" i="35"/>
  <c r="E67" i="92"/>
  <c r="E61" i="92"/>
  <c r="E58" i="92"/>
  <c r="E57" i="92"/>
  <c r="E56" i="92"/>
  <c r="E52" i="92"/>
  <c r="E51" i="92"/>
  <c r="E50" i="92"/>
  <c r="E49" i="92"/>
  <c r="D47" i="92"/>
  <c r="E46" i="92"/>
  <c r="E45" i="92"/>
  <c r="E44" i="92"/>
  <c r="E43" i="92"/>
  <c r="D41" i="92"/>
  <c r="E33" i="92"/>
  <c r="E32" i="92"/>
  <c r="D30" i="92"/>
  <c r="E26" i="92"/>
  <c r="E23" i="92"/>
  <c r="E22" i="92"/>
  <c r="E21" i="92"/>
  <c r="E17" i="92"/>
  <c r="D15" i="92"/>
  <c r="E12" i="92"/>
  <c r="E11" i="92"/>
  <c r="E9" i="92"/>
  <c r="C44" i="28"/>
  <c r="C32" i="28"/>
  <c r="C31" i="28" s="1"/>
  <c r="C12" i="28"/>
  <c r="C35" i="79"/>
  <c r="E31" i="92" l="1"/>
  <c r="C30" i="92"/>
  <c r="E30" i="92" s="1"/>
  <c r="D7" i="92"/>
  <c r="D53" i="92"/>
  <c r="M7" i="37"/>
  <c r="J14" i="37"/>
  <c r="N17" i="37"/>
  <c r="E18" i="37"/>
  <c r="C15" i="92"/>
  <c r="E15" i="92" s="1"/>
  <c r="E16" i="92"/>
  <c r="N13" i="37"/>
  <c r="E15" i="37"/>
  <c r="C14" i="37"/>
  <c r="N18" i="37"/>
  <c r="F7" i="37"/>
  <c r="N8" i="37"/>
  <c r="E10" i="92"/>
  <c r="C47" i="92"/>
  <c r="E47" i="92" s="1"/>
  <c r="E48" i="92"/>
  <c r="H7" i="37"/>
  <c r="N9" i="37"/>
  <c r="E10" i="37"/>
  <c r="M14" i="37"/>
  <c r="V9" i="64"/>
  <c r="V13" i="64"/>
  <c r="V17" i="64"/>
  <c r="C6" i="28"/>
  <c r="C29" i="28" s="1"/>
  <c r="C36" i="28"/>
  <c r="C42" i="28" s="1"/>
  <c r="C48" i="28"/>
  <c r="C53" i="28" s="1"/>
  <c r="I7" i="37"/>
  <c r="F14" i="37"/>
  <c r="N15" i="37"/>
  <c r="E16" i="37"/>
  <c r="N19" i="37"/>
  <c r="C26" i="79"/>
  <c r="C19" i="92"/>
  <c r="E20" i="92"/>
  <c r="E25" i="92"/>
  <c r="C24" i="92"/>
  <c r="E55" i="92"/>
  <c r="E60" i="92"/>
  <c r="C59" i="92"/>
  <c r="J7" i="37"/>
  <c r="N10" i="37"/>
  <c r="G14" i="37"/>
  <c r="G21" i="37" s="1"/>
  <c r="N20" i="37"/>
  <c r="V10" i="64"/>
  <c r="V14" i="64"/>
  <c r="V18" i="64"/>
  <c r="S21" i="64"/>
  <c r="D19" i="92"/>
  <c r="D24" i="92"/>
  <c r="D59" i="92"/>
  <c r="D68" i="92" s="1"/>
  <c r="K7" i="37"/>
  <c r="K21" i="37" s="1"/>
  <c r="H14" i="37"/>
  <c r="N16" i="37"/>
  <c r="E17" i="37"/>
  <c r="C41" i="92"/>
  <c r="E41" i="92" s="1"/>
  <c r="E42" i="92"/>
  <c r="E8" i="92"/>
  <c r="C7" i="92"/>
  <c r="E40" i="92"/>
  <c r="S8" i="35"/>
  <c r="C22" i="35"/>
  <c r="S9" i="35"/>
  <c r="S10" i="35"/>
  <c r="S11" i="35"/>
  <c r="S12" i="35"/>
  <c r="S19" i="35"/>
  <c r="S20" i="35"/>
  <c r="C22" i="74"/>
  <c r="E8" i="37"/>
  <c r="C7" i="37"/>
  <c r="L7" i="37"/>
  <c r="L21" i="37" s="1"/>
  <c r="N11" i="37"/>
  <c r="E12" i="37"/>
  <c r="I14" i="37"/>
  <c r="V7" i="64"/>
  <c r="C21" i="64"/>
  <c r="V11" i="64"/>
  <c r="V15" i="64"/>
  <c r="V19" i="64"/>
  <c r="J21" i="37" l="1"/>
  <c r="F21" i="37"/>
  <c r="M21" i="37"/>
  <c r="E7" i="37"/>
  <c r="E59" i="92"/>
  <c r="C53" i="92"/>
  <c r="E53" i="92" s="1"/>
  <c r="I21" i="37"/>
  <c r="V21" i="64"/>
  <c r="E19" i="92"/>
  <c r="H21" i="37"/>
  <c r="C21" i="37"/>
  <c r="C36" i="92"/>
  <c r="E36" i="92" s="1"/>
  <c r="E7" i="92"/>
  <c r="E14" i="37"/>
  <c r="D69" i="92"/>
  <c r="C68" i="92"/>
  <c r="E68" i="92" s="1"/>
  <c r="D36" i="92"/>
  <c r="N14" i="37"/>
  <c r="E44" i="93"/>
  <c r="D45" i="93"/>
  <c r="E45" i="93" s="1"/>
  <c r="E24" i="92"/>
  <c r="N7" i="37"/>
  <c r="E21" i="37" l="1"/>
  <c r="C12" i="79" s="1"/>
  <c r="C18" i="79" s="1"/>
  <c r="C36" i="79" s="1"/>
  <c r="C38" i="79" s="1"/>
  <c r="C69" i="92"/>
  <c r="E69" i="92" s="1"/>
  <c r="N21" i="37"/>
  <c r="H15" i="74" l="1"/>
  <c r="S17" i="35"/>
  <c r="H16" i="74"/>
  <c r="S14" i="35"/>
  <c r="U21" i="64"/>
  <c r="H21" i="74"/>
  <c r="S15" i="35"/>
  <c r="R22" i="35"/>
  <c r="H17" i="74"/>
  <c r="H10" i="74"/>
  <c r="P22" i="35"/>
  <c r="H22" i="35"/>
  <c r="H11" i="74"/>
  <c r="N22" i="35"/>
  <c r="H18" i="74"/>
  <c r="G22" i="74"/>
  <c r="H8" i="74"/>
  <c r="S16" i="35"/>
  <c r="S18" i="35"/>
  <c r="L22" i="35"/>
  <c r="E22" i="74"/>
  <c r="S21" i="35"/>
  <c r="J22" i="35"/>
  <c r="F22" i="74"/>
  <c r="D22" i="74"/>
  <c r="H13" i="74"/>
  <c r="H14" i="74"/>
  <c r="H22" i="74" l="1"/>
  <c r="F22" i="35"/>
  <c r="S13" i="35"/>
  <c r="S22" i="35" s="1"/>
  <c r="C14" i="69" l="1"/>
  <c r="C46" i="69"/>
  <c r="C29" i="69"/>
  <c r="C26" i="69"/>
  <c r="C62" i="69" l="1"/>
  <c r="C18" i="69"/>
  <c r="C58" i="69"/>
  <c r="C23" i="69"/>
  <c r="C6" i="69"/>
  <c r="C40" i="69"/>
  <c r="C52" i="69" s="1"/>
  <c r="C67" i="69"/>
  <c r="C68" i="69" l="1"/>
  <c r="C37" i="72"/>
  <c r="C35" i="69"/>
  <c r="D37" i="72"/>
  <c r="E37" i="72" l="1"/>
  <c r="C5" i="73" s="1"/>
  <c r="C8" i="73" l="1"/>
  <c r="C13" i="73" s="1"/>
</calcChain>
</file>

<file path=xl/sharedStrings.xml><?xml version="1.0" encoding="utf-8"?>
<sst xmlns="http://schemas.openxmlformats.org/spreadsheetml/2006/main" count="1598" uniqueCount="996">
  <si>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</si>
  <si>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</si>
  <si>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</si>
  <si>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</si>
  <si>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</si>
  <si>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</si>
  <si>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</si>
  <si>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</si>
  <si>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</si>
  <si>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</si>
  <si>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</si>
  <si>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</si>
  <si>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</si>
  <si>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</si>
  <si>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</si>
  <si>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</si>
  <si>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</si>
  <si>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</si>
  <si>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</si>
  <si>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</si>
  <si>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</si>
  <si>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</si>
  <si>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</si>
  <si>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</si>
  <si>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</si>
  <si>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</si>
  <si>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</si>
  <si>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</si>
  <si>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</si>
  <si>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</si>
  <si>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</si>
  <si>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</si>
  <si>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</si>
  <si>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</si>
  <si>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</si>
  <si>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</si>
  <si>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</si>
  <si>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</si>
  <si>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</si>
  <si>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</si>
  <si>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</si>
  <si>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</si>
  <si>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</si>
  <si>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</si>
  <si>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</si>
  <si>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</si>
  <si>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</si>
  <si>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</si>
  <si>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</si>
  <si>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</si>
  <si>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</si>
  <si>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</si>
  <si>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</si>
  <si>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</si>
  <si>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</si>
  <si>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</si>
  <si>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</si>
  <si>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</si>
  <si>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</si>
  <si>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</si>
  <si>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</si>
  <si>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</si>
  <si>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</si>
  <si>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</si>
  <si>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</si>
  <si>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</si>
  <si>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</si>
  <si>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</si>
  <si>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</si>
  <si>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</si>
  <si>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</si>
  <si>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</si>
  <si>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</si>
  <si>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</si>
  <si>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</si>
  <si>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</si>
  <si>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</si>
  <si>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</si>
  <si>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</si>
  <si>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</si>
  <si>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</si>
  <si>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</si>
  <si>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</si>
  <si>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</si>
  <si>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</si>
  <si>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</si>
  <si>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</si>
  <si>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ლარებით</t>
  </si>
  <si>
    <t>უცხ.ვალუტა</t>
  </si>
  <si>
    <t>სხვა ვალდებულებები</t>
  </si>
  <si>
    <t>უცხ. ვალუტა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</si>
  <si>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</si>
  <si>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</si>
  <si>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</si>
  <si>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</si>
  <si>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</si>
  <si>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</si>
  <si>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</si>
  <si>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</si>
  <si>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სხვა აქტივები</t>
  </si>
  <si>
    <t>ნასესხები სახსრები</t>
  </si>
  <si>
    <t>სუბორდინირებული ვალდებულებები</t>
  </si>
  <si>
    <t>საემისიო კაპიტალი</t>
  </si>
  <si>
    <t>გაუნაწილებელი მოგება</t>
  </si>
  <si>
    <t>ვალდებულებები</t>
  </si>
  <si>
    <t>სააქციო კაპიტალი</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</si>
  <si>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</si>
  <si>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</si>
  <si>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</si>
  <si>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</si>
  <si>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</si>
  <si>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</si>
  <si>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</si>
  <si>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</si>
  <si>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</si>
  <si>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</si>
  <si>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</si>
  <si>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</si>
  <si>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</si>
  <si>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</si>
  <si>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</si>
  <si>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</si>
  <si>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</si>
  <si>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</si>
  <si>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</si>
  <si>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</si>
  <si>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</si>
  <si>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</si>
  <si>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</si>
  <si>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</si>
  <si>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</si>
  <si>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</si>
  <si>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</si>
  <si>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</si>
  <si>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</si>
  <si>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</si>
  <si>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</si>
  <si>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</si>
  <si>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კომერციული ბანკების მიმართ</t>
  </si>
  <si>
    <t>ძირითადი მაჩვენებლები</t>
  </si>
  <si>
    <t>წმინდა საპროცენტო მარჟა</t>
  </si>
  <si>
    <t xml:space="preserve">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</si>
  <si>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</si>
  <si>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</si>
  <si>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 xml:space="preserve">სტანდარტიზებული საზედამხედველო ანგარიშგების საბალანსო ელემენტები </t>
  </si>
  <si>
    <t>g</t>
  </si>
  <si>
    <t>h</t>
  </si>
  <si>
    <t>i</t>
  </si>
  <si>
    <t>j</t>
  </si>
  <si>
    <t>k</t>
  </si>
  <si>
    <t>l</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</si>
  <si>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</si>
  <si>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</si>
  <si>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</si>
  <si>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</si>
  <si>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</si>
  <si>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</si>
  <si>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</si>
  <si>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</si>
  <si>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</si>
  <si>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</si>
  <si>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</si>
  <si>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</si>
  <si>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</si>
  <si>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</si>
  <si>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</si>
  <si>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</si>
  <si>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</si>
  <si>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</si>
  <si>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</si>
  <si>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</si>
  <si>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</si>
  <si>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</si>
  <si>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</si>
  <si>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</si>
  <si>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</si>
  <si>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</si>
  <si>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</si>
  <si>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</si>
  <si>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ბანკის მოთხოვნის უზრუნველყოფის მიზნით მიღებული გარანტიები</t>
  </si>
  <si>
    <t>5.3.1</t>
  </si>
  <si>
    <t>5.3.2</t>
  </si>
  <si>
    <t>5.3.3</t>
  </si>
  <si>
    <t>5.3.4</t>
  </si>
  <si>
    <t>5.3.5</t>
  </si>
  <si>
    <t>წარმოებული ფინანსური ინსტრუმენტები</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</si>
  <si>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</si>
  <si>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</si>
  <si>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</si>
  <si>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</si>
  <si>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</si>
  <si>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</si>
  <si>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</si>
  <si>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</si>
  <si>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</si>
  <si>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</si>
  <si>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</si>
  <si>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</si>
  <si>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</si>
  <si>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</si>
  <si>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</si>
  <si>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</si>
  <si>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</si>
  <si>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</si>
  <si>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</si>
  <si>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</si>
  <si>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</si>
  <si>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</si>
  <si>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</si>
  <si>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</si>
  <si>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</si>
  <si>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</si>
  <si>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</si>
  <si>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</si>
  <si>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</si>
  <si>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</si>
  <si>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</si>
  <si>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</si>
  <si>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</si>
  <si>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</si>
  <si>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</si>
  <si>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</si>
  <si>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</si>
  <si>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</si>
  <si>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</si>
  <si>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</si>
  <si>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</si>
  <si>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</si>
  <si>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</si>
  <si>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</si>
  <si>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</si>
  <si>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</si>
  <si>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</si>
  <si>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</si>
  <si>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</si>
  <si>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</si>
  <si>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</si>
  <si>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</si>
  <si>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</si>
  <si>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</si>
  <si>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</si>
  <si>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</si>
  <si>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</si>
  <si>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</si>
  <si>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</si>
  <si>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</si>
  <si>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</si>
  <si>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</si>
  <si>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</si>
  <si>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</si>
  <si>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</si>
  <si>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</si>
  <si>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</si>
  <si>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</si>
  <si>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</si>
  <si>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</si>
  <si>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</si>
  <si>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</si>
  <si>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</si>
  <si>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</si>
  <si>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</si>
  <si>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</si>
  <si>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</si>
  <si>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</si>
  <si>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</si>
  <si>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</si>
  <si>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</si>
  <si>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</si>
  <si>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</si>
  <si>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</si>
  <si>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</si>
  <si>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</si>
  <si>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</si>
  <si>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</si>
  <si>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</si>
  <si>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</si>
  <si>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</si>
  <si>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</si>
  <si>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</si>
  <si>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</si>
  <si>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</si>
  <si>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</si>
  <si>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</si>
  <si>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</si>
  <si>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</si>
  <si>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</si>
  <si>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</si>
  <si>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</si>
  <si>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</si>
  <si>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</si>
  <si>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</si>
  <si>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</si>
  <si>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</si>
  <si>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</si>
  <si>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</si>
  <si>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</si>
  <si>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</si>
  <si>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</si>
  <si>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</si>
  <si>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</si>
  <si>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</si>
  <si>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</si>
  <si>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</si>
  <si>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</si>
  <si>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</si>
  <si>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</si>
  <si>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</si>
  <si>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</si>
  <si>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</si>
  <si>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</si>
  <si>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</si>
  <si>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</si>
  <si>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</si>
  <si>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</si>
  <si>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</si>
  <si>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</si>
  <si>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</si>
  <si>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</si>
  <si>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</si>
  <si>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</si>
  <si>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</si>
  <si>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</si>
  <si>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</si>
  <si>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</si>
  <si>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</si>
  <si>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</si>
  <si>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</si>
  <si>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</si>
  <si>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</si>
  <si>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</si>
  <si>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</si>
  <si>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</si>
  <si>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</si>
  <si>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</si>
  <si>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</si>
  <si>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</si>
  <si>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</si>
  <si>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</si>
  <si>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</si>
  <si>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</si>
  <si>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</si>
  <si>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</si>
  <si>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</si>
  <si>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</si>
  <si>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</si>
  <si>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</si>
  <si>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</si>
  <si>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</si>
  <si>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</si>
  <si>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</si>
  <si>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</si>
  <si>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</si>
  <si>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</si>
  <si>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</si>
  <si>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</si>
  <si>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</si>
  <si>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</si>
  <si>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</si>
  <si>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</si>
  <si>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</si>
  <si>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</si>
  <si>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</si>
  <si>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</si>
  <si>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</si>
  <si>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</si>
  <si>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</si>
  <si>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</si>
  <si>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</si>
  <si>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</si>
  <si>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</si>
  <si>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</si>
  <si>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</si>
  <si>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</si>
  <si>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</si>
  <si>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</si>
  <si>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</si>
  <si>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</si>
  <si>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</si>
  <si>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</si>
  <si>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</si>
  <si>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</si>
  <si>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</si>
  <si>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</si>
  <si>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</si>
  <si>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</si>
  <si>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</si>
  <si>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</si>
  <si>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</si>
  <si>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</si>
  <si>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</si>
  <si>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</si>
  <si>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</si>
  <si>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</si>
  <si>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</si>
  <si>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</si>
  <si>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</si>
  <si>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</si>
  <si>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</si>
  <si>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</si>
  <si>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</si>
  <si>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</si>
  <si>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</si>
  <si>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</si>
  <si>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</si>
  <si>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</si>
  <si>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</si>
  <si>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</si>
  <si>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</si>
  <si>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</si>
  <si>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</si>
  <si>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</si>
  <si>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</si>
  <si>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</si>
  <si>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</si>
  <si>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</si>
  <si>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</si>
  <si>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</si>
  <si>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</si>
  <si>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</si>
  <si>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</si>
  <si>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</si>
  <si>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</si>
  <si>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</si>
  <si>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</si>
  <si>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</si>
  <si>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</si>
  <si>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</si>
  <si>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</si>
  <si>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</si>
  <si>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</si>
  <si>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</si>
  <si>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</si>
  <si>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</si>
  <si>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</si>
  <si>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</si>
  <si>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</si>
  <si>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</si>
  <si>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</si>
  <si>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</si>
  <si>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</si>
  <si>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</si>
  <si>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</si>
  <si>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</si>
  <si>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</si>
  <si>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</si>
  <si>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</si>
  <si>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</si>
  <si>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</si>
  <si>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</si>
  <si>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</si>
  <si>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</si>
  <si>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</si>
  <si>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</si>
  <si>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</si>
  <si>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</si>
  <si>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</si>
  <si>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</si>
  <si>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</si>
  <si>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</si>
  <si>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</si>
  <si>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</si>
  <si>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</si>
  <si>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</si>
  <si>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</si>
  <si>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</si>
  <si>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</si>
  <si>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</si>
  <si>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</si>
  <si>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</si>
  <si>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</si>
  <si>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</si>
  <si>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</si>
  <si>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</si>
  <si>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</si>
  <si>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</si>
  <si>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</si>
  <si>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</si>
  <si>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</si>
  <si>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</si>
  <si>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</si>
  <si>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</si>
  <si>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</si>
  <si>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</si>
  <si>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</si>
  <si>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</si>
  <si>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</si>
  <si>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</si>
  <si>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</si>
  <si>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</si>
  <si>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</si>
  <si>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</si>
  <si>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</si>
  <si>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</si>
  <si>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</si>
  <si>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</si>
  <si>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</si>
  <si>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</si>
  <si>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</si>
  <si>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</si>
  <si>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</si>
  <si>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</si>
  <si>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</si>
  <si>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</si>
  <si>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</si>
  <si>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</si>
  <si>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</si>
  <si>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</si>
  <si>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</si>
  <si>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</si>
  <si>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</si>
  <si>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</si>
  <si>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კუმულატიური ჩამოწერა ანგარიშგების პერიოდზე</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</si>
  <si>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</si>
  <si>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</si>
  <si>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</si>
  <si>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</si>
  <si>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</si>
  <si>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</si>
  <si>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</si>
  <si>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</si>
  <si>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</si>
  <si>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</si>
  <si>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</si>
  <si>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</si>
  <si>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</si>
  <si>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</si>
  <si>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</si>
  <si>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</si>
  <si>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</si>
  <si>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</si>
  <si>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</si>
  <si>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</si>
  <si>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</si>
  <si>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</si>
  <si>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</si>
  <si>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</si>
  <si>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</si>
  <si>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</si>
  <si>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</si>
  <si>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</si>
  <si>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</si>
  <si>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</si>
  <si>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</si>
  <si>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</si>
  <si>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აქტივების ჩამოწერის შედეგად</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</si>
  <si>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</si>
  <si>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</si>
  <si>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</si>
  <si>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</si>
  <si>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</si>
  <si>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</si>
  <si>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</si>
  <si>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</si>
  <si>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</si>
  <si>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</si>
  <si>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</si>
  <si>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</si>
  <si>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</si>
  <si>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</si>
  <si>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</si>
  <si>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</si>
  <si>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ვადაგადაცილება ≤ 30 დღეზე</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</si>
  <si>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</si>
  <si>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</si>
  <si>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</si>
  <si>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</si>
  <si>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</si>
  <si>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</si>
  <si>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</si>
  <si>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</si>
  <si>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</si>
  <si>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</si>
  <si>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სესხების მთლიანი ღირებულება</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</si>
  <si>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</si>
  <si>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</si>
  <si>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</si>
  <si>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</si>
  <si>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</si>
  <si>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</si>
  <si>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</si>
  <si>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</si>
  <si>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</si>
  <si>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</si>
  <si>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</si>
  <si>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</si>
  <si>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</si>
  <si>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</si>
  <si>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</si>
  <si>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</si>
  <si>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</si>
  <si>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</si>
  <si>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</si>
  <si>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</si>
  <si>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</si>
  <si>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</si>
  <si>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</si>
  <si>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</si>
  <si>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 xml:space="preserve">სესხები, რომლებზეც არ არის აღრიცხული დაფარვის წყაროს სექტორი </t>
  </si>
  <si>
    <t>ცხრილი 25</t>
  </si>
  <si>
    <t>დეპოზიტით უზრუნველყოფილი ვალდებულებების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</si>
  <si>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</si>
  <si>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</si>
  <si>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</si>
  <si>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</si>
  <si>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</si>
  <si>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</si>
  <si>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</si>
  <si>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</si>
  <si>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</si>
  <si>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</si>
  <si>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</si>
  <si>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</si>
  <si>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</si>
  <si>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</si>
  <si>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</si>
  <si>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</si>
  <si>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</si>
  <si>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</si>
  <si>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</si>
  <si>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</si>
  <si>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</si>
  <si>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</si>
  <si>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</si>
  <si>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</si>
  <si>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</si>
  <si>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</si>
  <si>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</si>
  <si>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</si>
  <si>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</si>
  <si>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</si>
  <si>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</si>
  <si>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</si>
  <si>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</si>
  <si>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</si>
  <si>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უმოქმედო აქტივი/სესხი</t>
  </si>
  <si>
    <t>განმარტებები გვერდებისთვის  "17"</t>
  </si>
  <si>
    <t>ცხრილი "18 -19"</t>
  </si>
  <si>
    <t>ცხრილი "20"</t>
  </si>
  <si>
    <t>ცხრილი "21"</t>
  </si>
  <si>
    <t>1</t>
  </si>
  <si>
    <t>უმოქმედო სესხების საწყისი ბალანსი</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</si>
  <si>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</si>
  <si>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</si>
  <si>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</si>
  <si>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</si>
  <si>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</si>
  <si>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</si>
  <si>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</si>
  <si>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</si>
  <si>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</si>
  <si>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</si>
  <si>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</si>
  <si>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</si>
  <si>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</si>
  <si>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</si>
  <si>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</si>
  <si>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</si>
  <si>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</si>
  <si>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t>აღირიცხება უზრუნველყოფის დასაკუთრების მომენტში მისი მთლიანი ღირებულება.</t>
  </si>
  <si>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</si>
  <si>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</si>
  <si>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</si>
  <si>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</si>
  <si>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</si>
  <si>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</si>
  <si>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</si>
  <si>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</si>
  <si>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</si>
  <si>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</si>
  <si>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</si>
  <si>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</si>
  <si>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</si>
  <si>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</si>
  <si>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</si>
  <si>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</si>
  <si>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</si>
  <si>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ცხრილი "25"</t>
  </si>
  <si>
    <t>რისკის პოზიციის ღირებულება ნარჩენი ვადიანობის  და რისკის კლასების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</si>
  <si>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</si>
  <si>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</si>
  <si>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</si>
  <si>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</si>
  <si>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</si>
  <si>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</si>
  <si>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</si>
  <si>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</si>
  <si>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</si>
  <si>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</si>
  <si>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</si>
  <si>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</si>
  <si>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</si>
  <si>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</si>
  <si>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</si>
  <si>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</si>
  <si>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</si>
  <si>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</si>
  <si>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</si>
  <si>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</si>
  <si>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</si>
  <si>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</si>
  <si>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</si>
  <si>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</si>
  <si>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</si>
  <si>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</si>
  <si>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</si>
  <si>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</si>
  <si>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</si>
  <si>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</si>
  <si>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</si>
  <si>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</si>
  <si>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</si>
  <si>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</si>
  <si>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</si>
  <si>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</si>
  <si>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</si>
  <si>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</si>
  <si>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</si>
  <si>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</si>
  <si>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</si>
  <si>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</si>
  <si>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</si>
  <si>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</si>
  <si>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</si>
  <si>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</si>
  <si>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</si>
  <si>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t>ზოგადი რეზერვები საკრედიტო რისკის მიხედვით შეწონილი რისკის პოზიციების მაქსიმუმ 1.25%–ის ოდენობით</t>
  </si>
  <si>
    <t>სხვა დაქვითვები</t>
  </si>
  <si>
    <t>საბალანსე ელემენტების ჯამური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</si>
  <si>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ღირებულება საკრედიტო რისკის მიხედვით შეწონვის მიზნებისთვის კორექტირებებამდე</t>
  </si>
  <si>
    <t>ფინანსური მდგომარეობის ანგარიშგება</t>
  </si>
  <si>
    <t>სავაჭროდ გამიზნული ფინანსური აქტივები</t>
  </si>
  <si>
    <t>მათ შორის: წარმოებული ფინანსური ინსტრუმენტები</t>
  </si>
  <si>
    <t>სავალდებულო წესით რეალური ღირებულებით შეფასებული არასავაჭრო ფინანსური ინსტრუმენტები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</si>
  <si>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</si>
  <si>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</si>
  <si>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წილობრივი ინსტრუმენტები</t>
  </si>
  <si>
    <t>გაცემული სესხები და მოთხოვნები</t>
  </si>
  <si>
    <t>ამორტიზებული ღირებულებით შეფასებული ფინანსური აქტივები</t>
  </si>
  <si>
    <t>ინვესტიციები შვილობილ, მეკავშირე და ერთობლივ საწარმოებში</t>
  </si>
  <si>
    <t>გასაყიდად გამიზნული გრძელვადიანი აქტივები და გამსვლელი ჯგუფები</t>
  </si>
  <si>
    <t>მატერიალური აქტივები</t>
  </si>
  <si>
    <t>ძირითადი საშუალებები</t>
  </si>
  <si>
    <t>საინვესტიციო ქონება</t>
  </si>
  <si>
    <t>გუდვილი</t>
  </si>
  <si>
    <t>სხვა არამატერიალური აქტივები</t>
  </si>
  <si>
    <t>საგადასახადო აქტივები</t>
  </si>
  <si>
    <t>მიმდინარე საგადასახადო აქტივები</t>
  </si>
  <si>
    <t>გადავადებული საგადასახადო აქტივები</t>
  </si>
  <si>
    <t>მათ შორის: დასაკუთრებული ქონება</t>
  </si>
  <si>
    <t>მათ შორის: მისაღები დივიდენდები</t>
  </si>
  <si>
    <t>სულ აქტივები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</si>
  <si>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</si>
  <si>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მოგება-ზარალში ასახვით</t>
  </si>
  <si>
    <t>ამორტიზებული ღირებულებით შეფასებული ფინანსური ვალდებულებები</t>
  </si>
  <si>
    <t>დეპოზიტები</t>
  </si>
  <si>
    <t>გამოშვებული სავალო ფასიანი ქაღალდები</t>
  </si>
  <si>
    <t>სხვა ფინანსური ვალდებულებები</t>
  </si>
  <si>
    <t>ანარიცხები</t>
  </si>
  <si>
    <t>საგადასახადო ვალდებულებები</t>
  </si>
  <si>
    <t>მიმდინარე საგადასახადო ვალდებულებები</t>
  </si>
  <si>
    <t>გადავადებული საგადასახადო ვალდებულებები</t>
  </si>
  <si>
    <t>მათ შორის: გადასახდელი დივიდენდები</t>
  </si>
  <si>
    <t>სულ ვალდებულებები</t>
  </si>
  <si>
    <t>საკუთარი კაპიტალი</t>
  </si>
  <si>
    <t>პრივილეგრირებული აქციები</t>
  </si>
  <si>
    <t>(-) გამოსყიდული საკუთარი აქციები</t>
  </si>
  <si>
    <t>გამოშვებული წილობრივი ინსტრუმენტები, გარდა საკუთარი კაპიტალისა</t>
  </si>
  <si>
    <t>რთული ფინანსური ინსტრუმენტის წილობრივი კომპონენტი</t>
  </si>
  <si>
    <t>სხვა გამოშვებული წილობრივი ინსტრუმენტები</t>
  </si>
  <si>
    <t>აქციებზე დაფუძნებული გადახდის რეზერვი</t>
  </si>
  <si>
    <t>დაგროვილი სხვა სრული შემოსავალი</t>
  </si>
  <si>
    <t>გადაფასების რეზერვი</t>
  </si>
  <si>
    <t>რეალური ღირებულების ცვლილებები წილობრივ ინსტრუმენტებზე, რომლებიც შეფასებულია რეალური ღირებულებით, სხვა სრულ შემოსავალში ასახვით</t>
  </si>
  <si>
    <t>რეალური ღირებულებით სხვა სრულ შემოსავალში ასახული სავალო ინსტრუმენტების რეალური ღირებულების ცვლილებები</t>
  </si>
  <si>
    <t>სულ საკუთარი კაპიტალი</t>
  </si>
  <si>
    <t>სულ საკუთარი კაპიტალი და ვალდებულებები</t>
  </si>
  <si>
    <t>საპროცენტო შემოსავალი</t>
  </si>
  <si>
    <t>რეალური ღირებულებით შეფასებული არასავაჭრო ფინანსური ინსტრუმენტები სავალდებულო წესით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</si>
  <si>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 ზარალში ასახვით</t>
  </si>
  <si>
    <t>(საპროცენტო ხარჯები)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</si>
  <si>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</si>
  <si>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 ან ზარალში ასახვით)</t>
  </si>
  <si>
    <t>(ამორტიზებული ღირებულებით შეფასებული ფინანსური ვალდებულებები)</t>
  </si>
  <si>
    <t>(სხვა ვალდებულებები)</t>
  </si>
  <si>
    <t>შემოსავალი დივიდენდებიდან</t>
  </si>
  <si>
    <t>საკომისიო შემოსავალი</t>
  </si>
  <si>
    <t>(საკომისიო ხარჯი)</t>
  </si>
  <si>
    <t>წმინდა შემოსულობა ან (-) ზარალი იმ ფინანსური აქტივებისა და ვალდებულებების აღიარების შეწყვეტით, რომელიც არ არის შეფასებული რეალური ღირებულებით მოგება ან ზარალში ასახვით</t>
  </si>
  <si>
    <t>შემოსულობა ან (-) ზარალი სავაჭროდ გამიზნული ფინანსური აქტივებიდან და ვალდებულებებიდან,წმინდა</t>
  </si>
  <si>
    <t>შემოსულობა ან (-) ზარალი არასავაჭრო ფინანსური აქტივებიდან, რომელიც სავალდებულო წესით შეფასებულია რეალური ღირებულებით მოგება ან ზარალში ასახვით,წმინდა</t>
  </si>
  <si>
    <t>შემოსულობა ან (-) ზარალი საკუთარი შეხედულებისამებრ რეალური ღირებულებით შეფასებული ფინანსური აქტივებიდან და ვალდებულებებიდან, მოგება-ზარალში ასახვით,წმინდა</t>
  </si>
  <si>
    <t>საკურსო სხვაობა [შემოსულობა ან (-) ზარალი],წმინდა</t>
  </si>
  <si>
    <t>არაფინანსური აქტივების აღიარების შეწყვეტიდან მიღებული შემოსულობა ან (-) ზარალი,წმინდა</t>
  </si>
  <si>
    <t>სხვა საოპერაციო შემოსავალი</t>
  </si>
  <si>
    <t>(სხვა საოპერაციო ხარჯი)</t>
  </si>
  <si>
    <t>(ადმინისტრაციული ხარჯები)</t>
  </si>
  <si>
    <t>(შრომის ანაზღაურების ხარჯი)</t>
  </si>
  <si>
    <t>(სხვა ადმინისტრაციული ხარჯი)</t>
  </si>
  <si>
    <t>(ცვეთის და ამორტიზაციის ხარჯები)</t>
  </si>
  <si>
    <t>ფინანსური ინსტრუმენტების მოდოფიკაციით მიღებული შემოსულობა ან (-) ზარალი,წმინდა</t>
  </si>
  <si>
    <t>(ანარიცხები ან (-) ანარიცხების ანულირება)</t>
  </si>
  <si>
    <t>(გაცემული გარანტიები და შესრულების პირობა)</t>
  </si>
  <si>
    <t>(სხვა ანარიცხები)</t>
  </si>
  <si>
    <t>(გაუფასურება ან (-) გაუფასურების ანულირება იმ ფინანსური აქტივების, რომლებიც შეფასებული არ არის რეალური ღირებულებით,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</si>
  <si>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</si>
  <si>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(ამორტიზებული ღირებულებით შეფასებული ფინანსური აქტივები)</t>
  </si>
  <si>
    <t>(გაუფასურება ან (-) გაუფასურების ანულირება ინვესტიციების შვილობილ, მეკავშირე და ერთობლივ საწარმოებში)</t>
  </si>
  <si>
    <t>არაფინანსური აქტივების გაუფასურება ან (-) გაუფასურების ანულირება</t>
  </si>
  <si>
    <t>წილი მოგებიდან ან (-) ზარალიდან ინვესტიციებზე შვილობილ, მეკავშირე და ერთობლივ საწარმოებში, რომელიც აღრიცხულია წილობრივი მეთოდით</t>
  </si>
  <si>
    <t>მოგება ან (-) ზარალი დაბეგვრამდე</t>
  </si>
  <si>
    <t>(მოგების გადასახადის ხარჯი ან (-) შემოსავალი)</t>
  </si>
  <si>
    <t>მოგება ან (-) ზარალი დაბეგვრის შემდეგ</t>
  </si>
  <si>
    <t>მიღებული "სესხის გაცემის ვალდებულებები"</t>
  </si>
  <si>
    <t xml:space="preserve">თავდებობა, სოლიდარული პასუხისმგებლობა </t>
  </si>
  <si>
    <t xml:space="preserve">გარანტია </t>
  </si>
  <si>
    <t>ბანკის ფინანსური აქტივები</t>
  </si>
  <si>
    <t>ბანკის არაფინანსური აქტივები</t>
  </si>
  <si>
    <t>გირავნობის უზრუნველყოფის სახით მიღებული აქტივები:</t>
  </si>
  <si>
    <t>ფულადი სახსრები</t>
  </si>
  <si>
    <t>ძვირფასი ლითონები და ქვები</t>
  </si>
  <si>
    <t>უძრავი ქონება:</t>
  </si>
  <si>
    <t>საცხოვრებელი</t>
  </si>
  <si>
    <t>კომერციული</t>
  </si>
  <si>
    <t>კომპლექსური ტიპის უძრავი ქონება</t>
  </si>
  <si>
    <t>მიწის ნაკვეთები (შენობა ნაგებობების გარეშე)</t>
  </si>
  <si>
    <t>მოძრავი ქონება</t>
  </si>
  <si>
    <t>წილის გირავნობა</t>
  </si>
  <si>
    <t xml:space="preserve">ფასიანი ქაღალდები  </t>
  </si>
  <si>
    <t>სესხის გაცემის ვალდებულებები</t>
  </si>
  <si>
    <t>გაცემული გარანტიები</t>
  </si>
  <si>
    <t>აკრედიტივი</t>
  </si>
  <si>
    <t>სავალუტო კურსთან დაკავშირებული კონტრაქტების (გარდა ოფციონებისა) ფარგლებში მისაღები თანხები</t>
  </si>
  <si>
    <t>სავალუტო კურსთან დაკავშირებული კონტრაქტების (გარდა ოფციონებისა) ფარგლებში გასაცები თანხები</t>
  </si>
  <si>
    <t xml:space="preserve">საპროცენტო განაკვეთთან დაკავშირებული კონტრაქტების (გარდა ოფციონებისა) ძირითადი თანხა </t>
  </si>
  <si>
    <t>გაყიდული ოფციონები</t>
  </si>
  <si>
    <t>ნაყიდი ოფციონები</t>
  </si>
  <si>
    <t>სხვა წარმოებული ინსტრუმენტების ფარგლებში ბანკის პოტენციური მოთხოვნის ნომინალური ღირებულება</t>
  </si>
  <si>
    <t>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</si>
  <si>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ზარალში ჩამოწერილი ვალები</t>
  </si>
  <si>
    <t>ბოლო 3 თვის განმავალობაში ბალანსიდან ჩამოწერილი საკრედიტო მოთხოვნების ძირი თანხა</t>
  </si>
  <si>
    <t>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</si>
  <si>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ბოლო 5 წლის განმავლობაში (ბოლო 3 თვის ჩათვლით) ბალანსიდან ჩამოწერილი საკრედიტო მოთხოვნების ძირი თანხა</t>
  </si>
  <si>
    <t>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</si>
  <si>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ნაღდი ფული, ფულადი სახსრები საქართველოს ეროვნული ბანკში და სხვა ბანკებში</t>
  </si>
  <si>
    <t>განმარტებები გვერდისთვის 2. SOFP, 3. SOPL, ცხრილები 2 და 3</t>
  </si>
  <si>
    <t>ცხრილებში მოთხოვნილი ინფორმაცია მჟღავნდება ფასს-ის მიხედვით</t>
  </si>
  <si>
    <t>მე-3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3.1 და 2.2 სტრიქონებში უნდა ჩაიწეროს უზრუნველყოფის შესაბამისი ტიპის ჯამური ნომინალური ღირებულება</t>
  </si>
  <si>
    <t>მე-4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</si>
  <si>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1-ელ სტრიქონში უნდა ჩაიწეროს საანგარიშგებო თარიღისთვის არსებული ბანკის მიერ მიღებული "სესხის გაცემის ვალდებულების"  ჯამური ნომინალური ღირებულება</t>
  </si>
  <si>
    <t>მე-6 სტრიქონში უნდა ჩაიწეროს საანგარიშგებო თარიღისთვის არსებული ბანკის მიერ გაცემული "სესხის გაცემის ვალდებულების"  ჯამური ნომინალური ღირებულება</t>
  </si>
  <si>
    <t>მე-7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</si>
  <si>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მე-8 სტრიქონში უნდა ჩაიწეროს საანგარიშგებო თარიღისთვის არსებული ბანკის მიერ გაცემული აკრედიტივების ჯამური ნომინალური ღირებულება</t>
  </si>
  <si>
    <t>მე-9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პირობითი თანხების(Notional amount) ჯამური ოდენობა ტიპების მიხედვით  უნდა ჩაიწეროს 9.1-დან 9.7 სტრიქონის ჩათვლით შესაბამის ველში</t>
  </si>
  <si>
    <t>მე-10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10.1-დან 10.4 სტრიქონის ჩათვლით შესაბამის ველში</t>
  </si>
  <si>
    <t>მე-11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</si>
  <si>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5.3.5 , 5.7 , 9.6 და 9.7-ე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</si>
  <si>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საბალანსო ღირებულებები ფასს სტანდარტების აღრიცხვის წესების მიხედვით (ინდივიდუალური ფინანსური ანგარიშგება)</t>
  </si>
  <si>
    <t xml:space="preserve">(a) სვეტში წარმოდგენილი ინფორმაცია უნდა ემთხვეოდეს SOFP ცხრილში აქტივების საანგარიშგებო პერიოდის ჯამურ საბალანსო ღირებულებებს. </t>
  </si>
  <si>
    <t xml:space="preserve">საბალანსო ღირებულება ინდივიდუალურ ფინანსურ ანგარიშგებებში ფასს-ის სტანდარტების მიხედვით </t>
  </si>
  <si>
    <t>მე-2 სვეტში (საბალანსო ღირებულება ინდივიდუალურ ფინანსურ ანგარიშგებებში ფასს-ის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</si>
  <si>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ა) CC2 ცხრილის საბალანსო უწყისის ელემენტების შესაბამისი ოდენობები გავრცობამდე უნდა ემთხვეოდეს SOFP ცხრილის საანგარიშგებო პერიოდის ჯამურ ოდენობებს</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</si>
  <si>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</si>
  <si>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</si>
  <si>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(ა+ბ-გ-დ)</t>
  </si>
  <si>
    <t>აქტივების წმინდა ღირებულება</t>
  </si>
  <si>
    <t>ზოგადი რეზერვი</t>
  </si>
  <si>
    <t>მოსალოდენელი საკრედიტო ზარალი</t>
  </si>
  <si>
    <t xml:space="preserve">                                                                             საბალანსო აქტივები                                                                                                         
                                                                                                                                                                                                                                                                                                            რისკის კლასები</t>
  </si>
  <si>
    <t>საბითუმო ლომბარდი</t>
  </si>
  <si>
    <t xml:space="preserve">                                                                               საბალანსო აქტივები
                                                                                                                                                                                                             სექტორი დაფარვის წყაროს/კონტრაგენტის ტიპის მიხედვით</t>
  </si>
  <si>
    <t>აქტივების მოსალოდნელი საკრედიტო ზარალი საანგარიშგებო პერიოდის ბოლოსათვის</t>
  </si>
  <si>
    <t>აქტივების მოსალოდნელი საკრედიტო ზარალის შემცირება/ზრდა ლარის მიმართ უცხოური ვალუტის ცვლილების შედეგად</t>
  </si>
  <si>
    <t>აქტივების ხარისხის გაუმჯობესების შედეგად</t>
  </si>
  <si>
    <t>აქტივების დაფარვის შედეგად</t>
  </si>
  <si>
    <t>მოსალოდნელი საკრედიტო ზარალის შემცირება</t>
  </si>
  <si>
    <t>არსებული აქტივების ხარისხის გაუარესების შედეგად</t>
  </si>
  <si>
    <t>ახალი აქტივების წარმოშობის შედეგად</t>
  </si>
  <si>
    <t>მოსალოდნელი საკრედიტო ზარალის ზრდა</t>
  </si>
  <si>
    <t>მოსალოდნელი საკრედიტო ზარალი საანგარიშგებო პერიოდის დასაწყისისათვის</t>
  </si>
  <si>
    <t>კორპორატიული ფასიანი ქაღალდები</t>
  </si>
  <si>
    <t>მოსალოდნელი საკრედიტო ზარალის ცვლილება სესხებზე და კორპორატიულ სავალო ფასიანი ქაღალდებზე</t>
  </si>
  <si>
    <t>პერიოდის მანძილზე უმოქმედოდ კლასიფიცირებული სესხების შემცირება, საკრედიტო რისკის დონის შემცირების გზით</t>
  </si>
  <si>
    <t>ვადაგადაცილება &gt; 5 წელზე</t>
  </si>
  <si>
    <r>
      <t xml:space="preserve">ვადაგადაცილება &gt; 2 წელზე  </t>
    </r>
    <r>
      <rPr>
        <sz val="9"/>
        <rFont val="Calibri"/>
        <family val="2"/>
      </rPr>
      <t>≤</t>
    </r>
    <r>
      <rPr>
        <sz val="9"/>
        <rFont val="Sylfaen"/>
        <family val="1"/>
      </rPr>
      <t xml:space="preserve"> 5 წელზე</t>
    </r>
  </si>
  <si>
    <r>
      <t xml:space="preserve">ვადაგადაცილება &gt; 1 წელზე  </t>
    </r>
    <r>
      <rPr>
        <sz val="9"/>
        <rFont val="Calibri"/>
        <family val="2"/>
      </rPr>
      <t>≤</t>
    </r>
    <r>
      <rPr>
        <sz val="9"/>
        <rFont val="Sylfaen"/>
        <family val="1"/>
      </rPr>
      <t xml:space="preserve"> 2 წელზე</t>
    </r>
  </si>
  <si>
    <r>
      <t xml:space="preserve">ვადაგადაცილება &gt; 180 დღეზე  </t>
    </r>
    <r>
      <rPr>
        <sz val="9"/>
        <rFont val="Calibri"/>
        <family val="2"/>
      </rPr>
      <t>≤</t>
    </r>
    <r>
      <rPr>
        <sz val="9"/>
        <rFont val="Sylfaen"/>
        <family val="1"/>
      </rPr>
      <t xml:space="preserve"> 1 წელზე </t>
    </r>
  </si>
  <si>
    <r>
      <t xml:space="preserve">ვადაგადაცილება &gt; 90 დღეზე  </t>
    </r>
    <r>
      <rPr>
        <sz val="9"/>
        <rFont val="Calibri"/>
        <family val="2"/>
      </rPr>
      <t>≤</t>
    </r>
    <r>
      <rPr>
        <sz val="9"/>
        <rFont val="Sylfaen"/>
        <family val="1"/>
      </rPr>
      <t xml:space="preserve"> 180 დღეზე </t>
    </r>
  </si>
  <si>
    <r>
      <t xml:space="preserve">ვადაგადაცილება &gt; 30 დღეზე  </t>
    </r>
    <r>
      <rPr>
        <sz val="9"/>
        <rFont val="Calibri"/>
        <family val="2"/>
      </rPr>
      <t>≤</t>
    </r>
    <r>
      <rPr>
        <sz val="9"/>
        <rFont val="Sylfaen"/>
        <family val="1"/>
      </rPr>
      <t xml:space="preserve"> 90 დღეზე </t>
    </r>
  </si>
  <si>
    <t>ვადაგადაცილება &gt; 90 დღეზე</t>
  </si>
  <si>
    <t>შეძენილი ან გამოშვებული გაუფასურებული ფინანსური ინსტრუმნეტი (POCI)</t>
  </si>
  <si>
    <t>მე-3 დონის საკრედიტო რისკი</t>
  </si>
  <si>
    <t>მე-2 დონის საკრედიტო რისკი</t>
  </si>
  <si>
    <t>1-ი დონის საკრედიტო რისკი</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</si>
  <si>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მოსალოდენელი საკრედიტო ზარალის დაკლებამდე</t>
  </si>
  <si>
    <t>სესხების, სავალო ფასიანი ქაღალდების და გარესაბალანსო ვალდებულებების განაწილება, საკრედიტო რისკის დონის, ვადაგადაცილების და მსესხებლის ტიპის მიხედვით</t>
  </si>
  <si>
    <t>მოსალოდნელი საკრედიტო ზარალი უზრუნველყოფილ სესხებზე</t>
  </si>
  <si>
    <t>ვადაგადაცილება &gt; 2 წელზე  ≤ 5 წელზე</t>
  </si>
  <si>
    <t>ვადაგადაცილება &gt; 1 წელზე  ≤ 2 წელზე</t>
  </si>
  <si>
    <t xml:space="preserve">ვადაგადაცილება &gt; 180 დღეზე  ≤ 1 წელზე </t>
  </si>
  <si>
    <t xml:space="preserve">ვადაგადაცილება &gt; 90 დღეზე  ≤ 180 დღეზე </t>
  </si>
  <si>
    <t xml:space="preserve">ვადაგადაცილება &gt; 30 დღეზე  ≤ 90 დღეზე </t>
  </si>
  <si>
    <t xml:space="preserve">სესხების მთლიანი ღირებულების,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განაწილება საკრედიტო რისკის და ვადაგადაცილებების მიხედვით.
  </t>
  </si>
  <si>
    <t>მათ შორის:  უმოქმედო გარესაბალანსო ვალდებულებები</t>
  </si>
  <si>
    <t>მათ შორის:  უმოქმედო კორპორატიული სავალო ფასიანი ქაღალდები</t>
  </si>
  <si>
    <t>მათ შორის:  უმოქმედო სესხები</t>
  </si>
  <si>
    <t>ოქრო/ოქროს ნაკეთობებით უზრუნველყოფილი ვალდებულების საბაზრო ღირებულება</t>
  </si>
  <si>
    <t xml:space="preserve">                             სესხების და კორპორატიული ფასიანი ქაღალდების მთლიანი ღირებულების და გარესაბალანსო ვალდებულებების ნომინალური ღირებულების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</si>
  <si>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მოსალოდნელი საკრედიტო ზარალი</t>
  </si>
  <si>
    <t>სესხების ძირი თანხა</t>
  </si>
  <si>
    <t>სესხების სასესხო ხელშეკრულებაში მითითებული ვადის ბოლომდე დარჩენილი თვეების რაოდენობა (ძირი თანხის მიხედვით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</si>
  <si>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სესხის ძირი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</si>
  <si>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</si>
  <si>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ნომინალური საპროცენტო განაკვეთი.</t>
  </si>
  <si>
    <t>პორტფელში არსებული სესხების რაოდენობა. რაოდენობაში არ გაითვლაისწინება სესხები 0 ნაშთით.</t>
  </si>
  <si>
    <t>სესხების მთლიანი ღირებულება მოსალოდენლი საკრედიტო ზარალის დაკლებამდე.</t>
  </si>
  <si>
    <t>სესხების მიმდინარე საკონტრაქტო ძირი თანხა</t>
  </si>
  <si>
    <t>სესხები და კორპორატიული სავალო ფასიანი ქაღალდების მთლიანი ღირებულება, გარესაბალანსო ვალდებულებების ნომინალური ღირებულება მოსალოდენლი საკრედიტო ზარალის დაკლებამდე,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</si>
  <si>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მოსალოდენლი საკრედიტო ზარალი</t>
  </si>
  <si>
    <t>სესხების და მათი მოსლაოდნელი საკრედიტო ზარალის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9.01-9.26 პუნქტებში. სესხების კლასიფიკაცია მოხდება ბანკის IFRS 9-ის საკრედიტო რისკის დონეების შესაბამისად.</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</si>
  <si>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 LTV დაანგარიშებისას გათვალისწინება ამორტიზებული ღირებულება.</t>
  </si>
  <si>
    <t>სესხების მთლიანი ღირებულება, უზრუნველყოფის კოეფიციენტის მიხედვით განაწილებული სესხების მთლიანი ღირებულების,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მთლიანი ღირებულების განაწილება ბანკის IFRS 9-ს საკრედიტო რისკის დონისა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</si>
  <si>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 xml:space="preserve">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მოსალოდენლი საკრედიტო ზარალის დაკლებამდე, განაწილებული ბანკის IFRS 9-ს საკრედიტო რისკის დონის,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</si>
  <si>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rFont val="Sylfaen"/>
        <family val="1"/>
      </rPr>
      <t xml:space="preserve"> წმინდა კუმულატიური ამოღება</t>
    </r>
  </si>
  <si>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</si>
  <si>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</si>
  <si>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t>უმოქმედოდ კლასიფიცირებული სესხების შემცირება, საკრედიტო რისკის დონის შემცირების შედეგად</t>
  </si>
  <si>
    <t>უმოქმედოდ კლასიფიცირებული სესხების ზრდა, საკრედიტო რისკის დონის ზრდის შედეგად</t>
  </si>
  <si>
    <t>შეივსება შესაბამის კვარტლის ინფორმაცია. 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მე-11 სტრიქონები). ერთი სესხის ჭრილში კურსის ეფექტით ცვლილების ველები (3, 11) პერიოდზე შეივსება მხოლოდ ზრდაში ან შემცირებაში.</t>
  </si>
  <si>
    <t>თუ ზოგადი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</si>
  <si>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ცხრილებში საბალანსო ელემენტების მთლიანი ღირებულებების, მოსალოდენლი საკრედიტო ზარალის, ზოგადი რეზერვების, პერიოდის მანძილზე კუმულატიური ჩამოწერის და აქტივების წმინდა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9.01-9.27 პუნქტებში.</t>
  </si>
  <si>
    <t>ცხრილში შეივსება შეწონვას დაქვემდებარებული რისკის პოზიციების ღირებულებები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</si>
  <si>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 (POCI)</t>
  </si>
  <si>
    <t>საკრედიტო რისკის დონე განისაზღვრება IFRS 9-ის შესაბამისად</t>
  </si>
  <si>
    <t>მთლიანი  ღირებულება -  აქტივების ღირებულება IFRS 9-ით მოსალოდენლი საკრედიტო ზარალის დაკლებამდე</t>
  </si>
  <si>
    <t>აქტივების წმინდა ღირებულება - აქტივების ღირებულება IFRS 9-ით მოსალოდენლი საკრედიტო ზარალის დაკლების შემდეგ</t>
  </si>
  <si>
    <t>ფასს-ის საფუძელზე დაანგარიშებული რიცხვები</t>
  </si>
  <si>
    <t>"საქართველოს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შესაბამისად დაანგარიშებული რიცხვები</t>
  </si>
  <si>
    <t>სესხების,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გარანტიებით უზრუნველყოფილი სესხების განაწილება საკრედიტო რისკის კატეგორიისა და ვადაგადაცილების მიხედვით</t>
  </si>
  <si>
    <t>აქტივების, აქტივებზე მოსალოდნელი საკრედიტო ზარალის და ჩამოწერის განაწილება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</si>
  <si>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დაფარვის წყაროს სექტორების მიხედვით</t>
  </si>
  <si>
    <t>მოსალოდნელი საკრედიტო ზარალის ცვლილება სესხებზე და კორპორატიულ სავალო ფასიან ქაღალდებზე</t>
  </si>
  <si>
    <t>სესხების, სავალო ფასიანი ქაღალდების და გარესაბალანსო ვალდებულებების განაწილება, საკრედიტო რისკის კატეგორიის, ვადაგადაცილების და მსესხებლის ტიპის მიხედვით</t>
  </si>
  <si>
    <t>სესხების და სესხებზე მოსალოდნელი საკრედიტო ზარალის განაწილება, დაფარვის წყაროს სექტორების და საკრედიტო რისკის კატეგორიის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</si>
  <si>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</si>
  <si>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https://nbg.gov.ge/page/covid-19</t>
  </si>
  <si>
    <r>
      <rPr>
        <sz val="8"/>
        <color rgb="FFFF0000"/>
        <rFont val="Sylfaen"/>
        <family val="1"/>
      </rPr>
      <t>22-ე</t>
    </r>
    <r>
      <rPr>
        <sz val="8"/>
        <rFont val="Sylfaen"/>
        <family val="1"/>
      </rPr>
      <t xml:space="preserve"> და 25-ე ცხრილებისთვის გარესაბალანსო ვალდებულებები შეივსება ნომინალური ღირებულებით მოსალოდენლი საკრედიტო ზარალის დაკლებამდე</t>
    </r>
  </si>
  <si>
    <r>
      <t xml:space="preserve">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9.01-9.27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სესხები/აქტივები და ა.შ. 
</t>
    </r>
    <r>
      <rPr>
        <sz val="8"/>
        <color rgb="FFFF0000"/>
        <rFont val="Sylfaen"/>
        <family val="1"/>
      </rPr>
      <t xml:space="preserve">24-ე </t>
    </r>
    <r>
      <rPr>
        <sz val="8"/>
        <rFont val="Sylfaen"/>
        <family val="1"/>
      </rPr>
      <t>ცხრილში სესხების განაწილება უნდა მოხდეს დაფარვის წყაროს სექტორის მიხედვით ქვემოთ მოცემულ 9.01-9.26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 და ა.შ.</t>
    </r>
  </si>
  <si>
    <r>
      <t xml:space="preserve">უმოქმედო სესხები – მთლიანი სესხებიდან </t>
    </r>
    <r>
      <rPr>
        <sz val="8"/>
        <color rgb="FFFF0000"/>
        <rFont val="Sylfaen"/>
        <family val="1"/>
      </rPr>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ინსტრუმნეტების (POCI) ჯამი;</t>
    </r>
  </si>
  <si>
    <t>უპირობო და პირობითი მოთხოვნები საერთაშორისო ორგანიზაციების/ინსტიტუტების მიმართ</t>
  </si>
  <si>
    <t>უპირობო და პირობითი მოთხოვნები, რომლებიც უზრუნველყოფილია საცხოვრებელი უძრავი ქონებით</t>
  </si>
  <si>
    <r>
      <t xml:space="preserve">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</si>
  <si>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t xml:space="preserve">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 </t>
  </si>
  <si>
    <r>
      <t xml:space="preserve">IFRS 9-ის შესაბამისად. უცხოურ ვალუტაში ნომინირებული სესხებისთვის და ფასიანი ქაღალდებისთვის, ნომინალში მოსალოდნელი საკრედიტო ზარალის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ველში (მე-4 სტრიქონი). </t>
    </r>
    <r>
      <rPr>
        <sz val="8"/>
        <color rgb="FFFF0000"/>
        <rFont val="Sylfaen"/>
        <family val="1"/>
      </rPr>
      <t>არ შედის მოსალოდნელი საკრედიტო ზარალი სესხების აუთვისებელ ნაწილზე</t>
    </r>
  </si>
  <si>
    <r>
      <t xml:space="preserve">1.1 ველში შემავალი უზრუნველყოფილი სესხების მოსალოდნელი საკრედიტო ზარალი 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</si>
  <si>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r>
      <t>მოსალოდნელი საკრედიტო ზარალი IFRS 9-ის შესაბამისად,</t>
    </r>
    <r>
      <rPr>
        <sz val="8"/>
        <color rgb="FFFF0000"/>
        <rFont val="Sylfaen"/>
        <family val="1"/>
      </rPr>
      <t xml:space="preserve"> არ შედის მოსალოდნელი საკრედიტო ზარალი სესხების აუთვისებელ ნაწილზე</t>
    </r>
  </si>
  <si>
    <t>საშუალო შეწონილი ნომინალური საპროცენტო განაკვეთი სესხის ნაშთზე</t>
  </si>
  <si>
    <t>სესხების საშუალო შეწონილი ვადიანობა სესხის ნაშთზე დარჩენილი ვადის მიხედვით (თვეებში)</t>
  </si>
  <si>
    <t>მოსალოდნელი საკრედიტო ზარალი/ მთლიან სესხებთან</t>
  </si>
  <si>
    <t>მოსალოდნელი საკრედიტო ზარალი – საბალანსო უწყისით გათვალისწინებული სესხების მოსალოდნელი საკრედიტო ზარალი IFRS 9-ის შესაბამისად. არ შედის მოსალოდნელი საკრედიტო ზარალი სესხების აუთვისებელ ნაწილზე.</t>
  </si>
  <si>
    <t>სს თიბისი ბანკი</t>
  </si>
  <si>
    <t>www.tbcbank.com.ge</t>
  </si>
  <si>
    <t>4Q-2022</t>
  </si>
  <si>
    <t>3Q-2022</t>
  </si>
  <si>
    <t>2Q-2022</t>
  </si>
  <si>
    <t>1Q-2022</t>
  </si>
  <si>
    <t>სტენ არნე ბერგრენი</t>
  </si>
  <si>
    <t>ვახტანგ ბუცხრიკიძე</t>
  </si>
  <si>
    <t>დამოუკიდებელი თავმჯდომარე</t>
  </si>
  <si>
    <t>ცირა კემულარია</t>
  </si>
  <si>
    <t>დამოუკიდებელი წევრი</t>
  </si>
  <si>
    <t>ეფტიმიოს კირიაკოპულოსი</t>
  </si>
  <si>
    <t>ერან კლაინი</t>
  </si>
  <si>
    <t>პერ ანდერს იორგენ ფასტი</t>
  </si>
  <si>
    <t>ვენერა სუქნიძე</t>
  </si>
  <si>
    <t>რაჯივ ლოჩან სოუნი</t>
  </si>
  <si>
    <t>ჟანეტ ჰეკმანი</t>
  </si>
  <si>
    <t>გენერალური დირექტორი</t>
  </si>
  <si>
    <t>თორნიკე გოგიჩაიშვილი</t>
  </si>
  <si>
    <t>გენერალური დირექტორის მოადგილე, საცალო, მცირე და საშუალო ბიზნესის მართვა</t>
  </si>
  <si>
    <t>ნინო მასურაშვილი</t>
  </si>
  <si>
    <t>გენერალური დირექტორის მოადგილე, რისკების მართვა</t>
  </si>
  <si>
    <t>გიორგი მეგრელიშვილი</t>
  </si>
  <si>
    <t>გენერალური დირექტორის მოადგილე, ფინანსების მართვა</t>
  </si>
  <si>
    <t>გიორგი თხელიძე</t>
  </si>
  <si>
    <t>გენერალური დირექტორის მოადგილე, კორპორატიული და საინვესტიციო საბანკო ბიზნესის მართვა</t>
  </si>
  <si>
    <t>TBC Bank Group PLC</t>
  </si>
  <si>
    <t>მამუკა ხაზარაძე</t>
  </si>
  <si>
    <t>ბადრი ჯაფარიძე</t>
  </si>
  <si>
    <t>Dunross &amp; Co.</t>
  </si>
  <si>
    <t>BlackRock</t>
  </si>
  <si>
    <t xml:space="preserve"> ცხრილი 9 (Capital), N10 </t>
  </si>
  <si>
    <t xml:space="preserve"> ცხრილი 9 (Capital), N2</t>
  </si>
  <si>
    <t xml:space="preserve"> ცხრილი 9 (Capital), N3</t>
  </si>
  <si>
    <t xml:space="preserve"> ცხრილი 9 (Capital), N5</t>
  </si>
  <si>
    <t xml:space="preserve"> ცხრილი 9 (Capital), N4</t>
  </si>
  <si>
    <t xml:space="preserve"> ცხრილი 9 (Capital), N11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</si>
</sst>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44">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rgb="FFFF0000"/>
      <name val="Sylfaen"/>
      <family val="1"/>
    </font>
    <font>
      <sz val="9"/>
      <color rgb="FF000000"/>
      <name val="Sylfaen"/>
      <family val="1"/>
    </font>
    <font>
      <b/>
      <sz val="12"/>
      <color theme="1"/>
      <name val="Calibri"/>
      <family val="2"/>
      <scheme val="minor"/>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z val="11"/>
      <name val="Calibri"/>
      <family val="2"/>
      <charset val="204"/>
      <scheme val="minor"/>
    </font>
    <font>
      <i/>
      <sz val="11"/>
      <name val="Calibri"/>
      <family val="2"/>
      <scheme val="minor"/>
    </font>
    <font>
      <i/>
      <sz val="11"/>
      <name val="Calibri"/>
      <family val="2"/>
      <charset val="204"/>
      <scheme val="minor"/>
    </font>
    <font>
      <sz val="11"/>
      <name val="Calibri"/>
      <family val="2"/>
      <scheme val="minor"/>
    </font>
    <font>
      <u/>
      <sz val="8"/>
      <name val="Sylfaen"/>
      <family val="1"/>
    </font>
    <font>
      <b/>
      <i/>
      <sz val="10"/>
      <color theme="1"/>
      <name val="Calibri"/>
      <family val="2"/>
      <scheme val="minor"/>
    </font>
    <font>
      <b/>
      <i/>
      <sz val="11"/>
      <color theme="1"/>
      <name val="Calibri"/>
      <family val="2"/>
      <scheme val="minor"/>
    </font>
    <font>
      <sz val="12"/>
      <name val="Arial"/>
      <family val="2"/>
      <charset val="204"/>
    </font>
    <font>
      <sz val="10"/>
      <color rgb="FFFF0000"/>
      <name val="Sylfaen"/>
      <family val="1"/>
    </font>
  </fonts>
  <fills count="8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tint="0.59999389629810485"/>
        <bgColor indexed="64"/>
      </patternFill>
    </fill>
  </fills>
  <borders count="160">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
      <left/>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s>
  <cellStyleXfs count="21415">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2" fillId="0" borderId="0"/>
    <xf numFmtId="0" fontId="7" fillId="0" borderId="0"/>
    <xf numFmtId="0" fontId="1" fillId="0" borderId="0"/>
    <xf numFmtId="9" fontId="1" fillId="0" borderId="0" applyFont="0" applyFill="0" applyBorder="0" applyAlignment="0" applyProtection="0"/>
    <xf numFmtId="0" fontId="2" fillId="0" borderId="0"/>
    <xf numFmtId="0" fontId="2" fillId="0" borderId="0"/>
    <xf numFmtId="0" fontId="10" fillId="0" borderId="0" applyNumberFormat="0" applyFill="0" applyBorder="0" applyAlignment="0" applyProtection="0">
      <alignment vertical="top"/>
      <protection locked="0"/>
    </xf>
    <xf numFmtId="0" fontId="24" fillId="0" borderId="0"/>
    <xf numFmtId="168" fontId="25" fillId="37" borderId="0"/>
    <xf numFmtId="169" fontId="25" fillId="37" borderId="0"/>
    <xf numFmtId="168" fontId="25" fillId="37" borderId="0"/>
    <xf numFmtId="0" fontId="26" fillId="38" borderId="0" applyNumberFormat="0" applyBorder="0" applyAlignment="0" applyProtection="0"/>
    <xf numFmtId="0" fontId="4" fillId="13"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0" fontId="26"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4" fillId="17"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0" fontId="26"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4" fillId="21"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0" fontId="26"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4" fillId="25"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0" fontId="26"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4" fillId="29"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0" fontId="26"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4" fillId="3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0" fontId="26"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0" fontId="4" fillId="1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0" fontId="26"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4" fillId="18"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0" fontId="26"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4" fillId="22"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0" fontId="26"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0" fontId="26" fillId="46" borderId="0" applyNumberFormat="0" applyBorder="0" applyAlignment="0" applyProtection="0"/>
    <xf numFmtId="0" fontId="26" fillId="41" borderId="0" applyNumberFormat="0" applyBorder="0" applyAlignment="0" applyProtection="0"/>
    <xf numFmtId="0" fontId="4" fillId="26"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0" fontId="26"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0" fontId="26" fillId="41" borderId="0" applyNumberFormat="0" applyBorder="0" applyAlignment="0" applyProtection="0"/>
    <xf numFmtId="0" fontId="26" fillId="44" borderId="0" applyNumberFormat="0" applyBorder="0" applyAlignment="0" applyProtection="0"/>
    <xf numFmtId="0" fontId="4" fillId="30"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0" fontId="26"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0" fontId="26" fillId="44" borderId="0" applyNumberFormat="0" applyBorder="0" applyAlignment="0" applyProtection="0"/>
    <xf numFmtId="0" fontId="26" fillId="47" borderId="0" applyNumberFormat="0" applyBorder="0" applyAlignment="0" applyProtection="0"/>
    <xf numFmtId="0" fontId="4" fillId="34"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0" fontId="26"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0" fontId="26" fillId="47" borderId="0" applyNumberFormat="0" applyBorder="0" applyAlignment="0" applyProtection="0"/>
    <xf numFmtId="0" fontId="28" fillId="48" borderId="0" applyNumberFormat="0" applyBorder="0" applyAlignment="0" applyProtection="0"/>
    <xf numFmtId="0" fontId="29" fillId="15"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0" fontId="28" fillId="48"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0" fontId="28" fillId="48" borderId="0" applyNumberFormat="0" applyBorder="0" applyAlignment="0" applyProtection="0"/>
    <xf numFmtId="0" fontId="28" fillId="45" borderId="0" applyNumberFormat="0" applyBorder="0" applyAlignment="0" applyProtection="0"/>
    <xf numFmtId="0" fontId="29" fillId="19"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8" fillId="4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9" fillId="23"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8" fillId="46"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8" fillId="46" borderId="0" applyNumberFormat="0" applyBorder="0" applyAlignment="0" applyProtection="0"/>
    <xf numFmtId="0" fontId="28" fillId="49" borderId="0" applyNumberFormat="0" applyBorder="0" applyAlignment="0" applyProtection="0"/>
    <xf numFmtId="0" fontId="29" fillId="27"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0" fontId="28" fillId="49"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9" fillId="31"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0" fontId="28" fillId="50"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9" fillId="35"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0" fontId="28" fillId="51"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0" fontId="28" fillId="51"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8" fillId="53"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6" fillId="55" borderId="0" applyNumberFormat="0" applyBorder="0" applyAlignment="0" applyProtection="0"/>
    <xf numFmtId="0" fontId="26" fillId="56" borderId="0" applyNumberFormat="0" applyBorder="0" applyAlignment="0" applyProtection="0"/>
    <xf numFmtId="0" fontId="28" fillId="57" borderId="0" applyNumberFormat="0" applyBorder="0" applyAlignment="0" applyProtection="0"/>
    <xf numFmtId="0" fontId="28" fillId="58" borderId="0" applyNumberFormat="0" applyBorder="0" applyAlignment="0" applyProtection="0"/>
    <xf numFmtId="0" fontId="29" fillId="16"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0" fontId="28" fillId="58"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6" fillId="55" borderId="0" applyNumberFormat="0" applyBorder="0" applyAlignment="0" applyProtection="0"/>
    <xf numFmtId="0" fontId="26" fillId="59" borderId="0" applyNumberFormat="0" applyBorder="0" applyAlignment="0" applyProtection="0"/>
    <xf numFmtId="0" fontId="28" fillId="56" borderId="0" applyNumberFormat="0" applyBorder="0" applyAlignment="0" applyProtection="0"/>
    <xf numFmtId="0" fontId="28" fillId="60" borderId="0" applyNumberFormat="0" applyBorder="0" applyAlignment="0" applyProtection="0"/>
    <xf numFmtId="0" fontId="29" fillId="2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0" fontId="28" fillId="6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6" fillId="52" borderId="0" applyNumberFormat="0" applyBorder="0" applyAlignment="0" applyProtection="0"/>
    <xf numFmtId="0" fontId="26" fillId="56" borderId="0" applyNumberFormat="0" applyBorder="0" applyAlignment="0" applyProtection="0"/>
    <xf numFmtId="0" fontId="28" fillId="56" borderId="0" applyNumberFormat="0" applyBorder="0" applyAlignment="0" applyProtection="0"/>
    <xf numFmtId="0" fontId="28" fillId="49" borderId="0" applyNumberFormat="0" applyBorder="0" applyAlignment="0" applyProtection="0"/>
    <xf numFmtId="0" fontId="29" fillId="24"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0" fontId="28" fillId="49"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6" fillId="61" borderId="0" applyNumberFormat="0" applyBorder="0" applyAlignment="0" applyProtection="0"/>
    <xf numFmtId="0" fontId="26" fillId="52" borderId="0" applyNumberFormat="0" applyBorder="0" applyAlignment="0" applyProtection="0"/>
    <xf numFmtId="0" fontId="28" fillId="53" borderId="0" applyNumberFormat="0" applyBorder="0" applyAlignment="0" applyProtection="0"/>
    <xf numFmtId="0" fontId="28" fillId="50" borderId="0" applyNumberFormat="0" applyBorder="0" applyAlignment="0" applyProtection="0"/>
    <xf numFmtId="0" fontId="29" fillId="28"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0" fontId="28" fillId="50"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6" fillId="55" borderId="0" applyNumberFormat="0" applyBorder="0" applyAlignment="0" applyProtection="0"/>
    <xf numFmtId="0" fontId="26" fillId="62" borderId="0" applyNumberFormat="0" applyBorder="0" applyAlignment="0" applyProtection="0"/>
    <xf numFmtId="0" fontId="28" fillId="62" borderId="0" applyNumberFormat="0" applyBorder="0" applyAlignment="0" applyProtection="0"/>
    <xf numFmtId="0" fontId="28" fillId="63" borderId="0" applyNumberFormat="0" applyBorder="0" applyAlignment="0" applyProtection="0"/>
    <xf numFmtId="0" fontId="29" fillId="32"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0" fontId="28" fillId="63"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31" fillId="39" borderId="0" applyNumberFormat="0" applyBorder="0" applyAlignment="0" applyProtection="0"/>
    <xf numFmtId="0" fontId="32" fillId="6"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0" fontId="31" fillId="39"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0" fontId="31" fillId="39" borderId="0" applyNumberFormat="0" applyBorder="0" applyAlignment="0" applyProtection="0"/>
    <xf numFmtId="170" fontId="34"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1" fontId="36" fillId="0" borderId="0" applyFill="0" applyBorder="0" applyAlignment="0"/>
    <xf numFmtId="171" fontId="36"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2" fontId="36" fillId="0" borderId="0" applyFill="0" applyBorder="0" applyAlignment="0"/>
    <xf numFmtId="173" fontId="36" fillId="0" borderId="0" applyFill="0" applyBorder="0" applyAlignment="0"/>
    <xf numFmtId="174" fontId="36" fillId="0" borderId="0" applyFill="0" applyBorder="0" applyAlignment="0"/>
    <xf numFmtId="175"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168" fontId="39"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168" fontId="39"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169" fontId="39"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168" fontId="39" fillId="64" borderId="37" applyNumberFormat="0" applyAlignment="0" applyProtection="0"/>
    <xf numFmtId="169" fontId="39" fillId="64" borderId="37" applyNumberFormat="0" applyAlignment="0" applyProtection="0"/>
    <xf numFmtId="168" fontId="39" fillId="64" borderId="37" applyNumberFormat="0" applyAlignment="0" applyProtection="0"/>
    <xf numFmtId="168" fontId="39" fillId="64" borderId="37" applyNumberFormat="0" applyAlignment="0" applyProtection="0"/>
    <xf numFmtId="169" fontId="39" fillId="64" borderId="37" applyNumberFormat="0" applyAlignment="0" applyProtection="0"/>
    <xf numFmtId="168" fontId="39" fillId="64" borderId="37" applyNumberFormat="0" applyAlignment="0" applyProtection="0"/>
    <xf numFmtId="168" fontId="39" fillId="64" borderId="37" applyNumberFormat="0" applyAlignment="0" applyProtection="0"/>
    <xf numFmtId="169" fontId="39" fillId="64" borderId="37" applyNumberFormat="0" applyAlignment="0" applyProtection="0"/>
    <xf numFmtId="168" fontId="39" fillId="64" borderId="37" applyNumberFormat="0" applyAlignment="0" applyProtection="0"/>
    <xf numFmtId="168" fontId="39" fillId="64" borderId="37" applyNumberFormat="0" applyAlignment="0" applyProtection="0"/>
    <xf numFmtId="169" fontId="39" fillId="64" borderId="37" applyNumberFormat="0" applyAlignment="0" applyProtection="0"/>
    <xf numFmtId="168" fontId="39" fillId="64" borderId="37" applyNumberFormat="0" applyAlignment="0" applyProtection="0"/>
    <xf numFmtId="0" fontId="37" fillId="64" borderId="37" applyNumberFormat="0" applyAlignment="0" applyProtection="0"/>
    <xf numFmtId="0" fontId="40" fillId="65" borderId="38" applyNumberFormat="0" applyAlignment="0" applyProtection="0"/>
    <xf numFmtId="0" fontId="41" fillId="10" borderId="33" applyNumberFormat="0" applyAlignment="0" applyProtection="0"/>
    <xf numFmtId="168"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0" fontId="40"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0" fontId="41" fillId="10" borderId="33"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0" fontId="40" fillId="65" borderId="38"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7"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7"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quotePrefix="1">
      <protection locked="0"/>
    </xf>
    <xf numFmtId="43" fontId="26" fillId="0" borderId="0" applyFont="0" applyFill="0" applyBorder="0" applyAlignment="0" applyProtection="0"/>
    <xf numFmtId="43" fontId="2" fillId="0" borderId="0" quotePrefix="1">
      <protection locked="0"/>
    </xf>
    <xf numFmtId="43" fontId="26"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26" fillId="0" borderId="0" applyFont="0" applyFill="0" applyBorder="0" applyAlignment="0" applyProtection="0"/>
    <xf numFmtId="44" fontId="7" fillId="0" borderId="0" applyFont="0" applyFill="0" applyBorder="0" applyAlignment="0" applyProtection="0"/>
    <xf numFmtId="43" fontId="26" fillId="0" borderId="0" applyFont="0" applyFill="0" applyBorder="0" applyAlignment="0" applyProtection="0"/>
    <xf numFmtId="44" fontId="7" fillId="0" borderId="0" applyFont="0" applyFill="0" applyBorder="0" applyAlignment="0" applyProtection="0"/>
    <xf numFmtId="178" fontId="26"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26" fillId="0" borderId="0" applyFont="0" applyFill="0" applyBorder="0" applyAlignment="0" applyProtection="0"/>
    <xf numFmtId="44" fontId="7" fillId="0" borderId="0" applyFont="0" applyFill="0" applyBorder="0" applyAlignment="0" applyProtection="0"/>
    <xf numFmtId="178" fontId="26"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4" fillId="0" borderId="0"/>
    <xf numFmtId="172" fontId="36"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4" fillId="0" borderId="0"/>
    <xf numFmtId="14" fontId="45" fillId="0" borderId="0" applyFill="0" applyBorder="0" applyAlignment="0"/>
    <xf numFmtId="38" fontId="25" fillId="0" borderId="39">
      <alignment vertical="center"/>
    </xf>
    <xf numFmtId="38" fontId="25" fillId="0" borderId="39">
      <alignment vertical="center"/>
    </xf>
    <xf numFmtId="38" fontId="25" fillId="0" borderId="39">
      <alignment vertical="center"/>
    </xf>
    <xf numFmtId="38" fontId="25" fillId="0" borderId="39">
      <alignment vertical="center"/>
    </xf>
    <xf numFmtId="38" fontId="25" fillId="0" borderId="39">
      <alignment vertical="center"/>
    </xf>
    <xf numFmtId="38" fontId="25" fillId="0" borderId="39">
      <alignment vertical="center"/>
    </xf>
    <xf numFmtId="38" fontId="25" fillId="0" borderId="39">
      <alignment vertical="center"/>
    </xf>
    <xf numFmtId="38" fontId="25" fillId="0" borderId="0" applyFont="0" applyFill="0" applyBorder="0" applyAlignment="0" applyProtection="0"/>
    <xf numFmtId="180" fontId="2" fillId="0" borderId="0" applyFont="0" applyFill="0" applyBorder="0" applyAlignment="0" applyProtection="0"/>
    <xf numFmtId="0" fontId="46" fillId="66" borderId="0" applyNumberFormat="0" applyBorder="0" applyAlignment="0" applyProtection="0"/>
    <xf numFmtId="0" fontId="46" fillId="67" borderId="0" applyNumberFormat="0" applyBorder="0" applyAlignment="0" applyProtection="0"/>
    <xf numFmtId="0" fontId="46" fillId="68" borderId="0" applyNumberFormat="0" applyBorder="0" applyAlignment="0" applyProtection="0"/>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0" fontId="47" fillId="0" borderId="0" applyNumberFormat="0" applyFill="0" applyBorder="0" applyAlignment="0" applyProtection="0"/>
    <xf numFmtId="168" fontId="2" fillId="0" borderId="0"/>
    <xf numFmtId="0" fontId="2" fillId="0" borderId="0"/>
    <xf numFmtId="168" fontId="2" fillId="0" borderId="0"/>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50" fillId="40" borderId="0" applyNumberFormat="0" applyBorder="0" applyAlignment="0" applyProtection="0"/>
    <xf numFmtId="0" fontId="51" fillId="5"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0" fontId="50" fillId="40"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0" fontId="50" fillId="40" borderId="0" applyNumberFormat="0" applyBorder="0" applyAlignment="0" applyProtection="0"/>
    <xf numFmtId="0" fontId="2" fillId="69" borderId="3" applyNumberFormat="0" applyFont="0" applyBorder="0" applyProtection="0">
      <alignment horizontal="center" vertical="center"/>
    </xf>
    <xf numFmtId="0" fontId="53" fillId="0" borderId="29" applyNumberFormat="0" applyAlignment="0" applyProtection="0">
      <alignment horizontal="left" vertical="center"/>
    </xf>
    <xf numFmtId="0" fontId="53" fillId="0" borderId="29" applyNumberFormat="0" applyAlignment="0" applyProtection="0">
      <alignment horizontal="left" vertical="center"/>
    </xf>
    <xf numFmtId="168" fontId="53" fillId="0" borderId="29" applyNumberFormat="0" applyAlignment="0" applyProtection="0">
      <alignment horizontal="left" vertical="center"/>
    </xf>
    <xf numFmtId="0" fontId="53" fillId="0" borderId="9">
      <alignment horizontal="left" vertical="center"/>
    </xf>
    <xf numFmtId="0" fontId="53" fillId="0" borderId="9">
      <alignment horizontal="left" vertical="center"/>
    </xf>
    <xf numFmtId="168" fontId="53" fillId="0" borderId="9">
      <alignment horizontal="left" vertical="center"/>
    </xf>
    <xf numFmtId="0" fontId="54" fillId="0" borderId="40" applyNumberFormat="0" applyFill="0" applyAlignment="0" applyProtection="0"/>
    <xf numFmtId="169" fontId="54" fillId="0" borderId="40" applyNumberFormat="0" applyFill="0" applyAlignment="0" applyProtection="0"/>
    <xf numFmtId="0" fontId="54" fillId="0" borderId="40" applyNumberFormat="0" applyFill="0" applyAlignment="0" applyProtection="0"/>
    <xf numFmtId="168" fontId="54" fillId="0" borderId="40" applyNumberFormat="0" applyFill="0" applyAlignment="0" applyProtection="0"/>
    <xf numFmtId="168" fontId="54" fillId="0" borderId="40" applyNumberFormat="0" applyFill="0" applyAlignment="0" applyProtection="0"/>
    <xf numFmtId="168" fontId="54" fillId="0" borderId="40" applyNumberFormat="0" applyFill="0" applyAlignment="0" applyProtection="0"/>
    <xf numFmtId="169" fontId="54" fillId="0" borderId="40" applyNumberFormat="0" applyFill="0" applyAlignment="0" applyProtection="0"/>
    <xf numFmtId="168" fontId="54" fillId="0" borderId="40" applyNumberFormat="0" applyFill="0" applyAlignment="0" applyProtection="0"/>
    <xf numFmtId="168" fontId="54" fillId="0" borderId="40" applyNumberFormat="0" applyFill="0" applyAlignment="0" applyProtection="0"/>
    <xf numFmtId="169" fontId="54" fillId="0" borderId="40" applyNumberFormat="0" applyFill="0" applyAlignment="0" applyProtection="0"/>
    <xf numFmtId="168" fontId="54" fillId="0" borderId="40" applyNumberFormat="0" applyFill="0" applyAlignment="0" applyProtection="0"/>
    <xf numFmtId="168" fontId="54" fillId="0" borderId="40" applyNumberFormat="0" applyFill="0" applyAlignment="0" applyProtection="0"/>
    <xf numFmtId="169" fontId="54" fillId="0" borderId="40" applyNumberFormat="0" applyFill="0" applyAlignment="0" applyProtection="0"/>
    <xf numFmtId="168" fontId="54" fillId="0" borderId="40" applyNumberFormat="0" applyFill="0" applyAlignment="0" applyProtection="0"/>
    <xf numFmtId="168" fontId="54" fillId="0" borderId="40" applyNumberFormat="0" applyFill="0" applyAlignment="0" applyProtection="0"/>
    <xf numFmtId="169" fontId="54" fillId="0" borderId="40" applyNumberFormat="0" applyFill="0" applyAlignment="0" applyProtection="0"/>
    <xf numFmtId="168" fontId="54" fillId="0" borderId="40" applyNumberFormat="0" applyFill="0" applyAlignment="0" applyProtection="0"/>
    <xf numFmtId="0" fontId="54" fillId="0" borderId="40" applyNumberFormat="0" applyFill="0" applyAlignment="0" applyProtection="0"/>
    <xf numFmtId="0" fontId="55" fillId="0" borderId="41" applyNumberFormat="0" applyFill="0" applyAlignment="0" applyProtection="0"/>
    <xf numFmtId="169" fontId="55" fillId="0" borderId="41" applyNumberFormat="0" applyFill="0" applyAlignment="0" applyProtection="0"/>
    <xf numFmtId="0"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9"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9"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9"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9" fontId="55" fillId="0" borderId="41" applyNumberFormat="0" applyFill="0" applyAlignment="0" applyProtection="0"/>
    <xf numFmtId="168" fontId="55" fillId="0" borderId="41" applyNumberFormat="0" applyFill="0" applyAlignment="0" applyProtection="0"/>
    <xf numFmtId="0" fontId="55" fillId="0" borderId="41" applyNumberFormat="0" applyFill="0" applyAlignment="0" applyProtection="0"/>
    <xf numFmtId="0" fontId="56" fillId="0" borderId="42" applyNumberFormat="0" applyFill="0" applyAlignment="0" applyProtection="0"/>
    <xf numFmtId="169" fontId="56" fillId="0" borderId="42" applyNumberFormat="0" applyFill="0" applyAlignment="0" applyProtection="0"/>
    <xf numFmtId="0" fontId="56" fillId="0" borderId="42" applyNumberFormat="0" applyFill="0" applyAlignment="0" applyProtection="0"/>
    <xf numFmtId="168" fontId="56" fillId="0" borderId="42" applyNumberFormat="0" applyFill="0" applyAlignment="0" applyProtection="0"/>
    <xf numFmtId="0" fontId="56" fillId="0" borderId="42" applyNumberFormat="0" applyFill="0" applyAlignment="0" applyProtection="0"/>
    <xf numFmtId="168" fontId="56" fillId="0" borderId="42" applyNumberFormat="0" applyFill="0" applyAlignment="0" applyProtection="0"/>
    <xf numFmtId="0" fontId="56" fillId="0" borderId="42" applyNumberFormat="0" applyFill="0" applyAlignment="0" applyProtection="0"/>
    <xf numFmtId="0" fontId="56" fillId="0" borderId="42" applyNumberFormat="0" applyFill="0" applyAlignment="0" applyProtection="0"/>
    <xf numFmtId="168" fontId="56" fillId="0" borderId="42" applyNumberFormat="0" applyFill="0" applyAlignment="0" applyProtection="0"/>
    <xf numFmtId="169" fontId="56" fillId="0" borderId="42" applyNumberFormat="0" applyFill="0" applyAlignment="0" applyProtection="0"/>
    <xf numFmtId="168" fontId="56" fillId="0" borderId="42" applyNumberFormat="0" applyFill="0" applyAlignment="0" applyProtection="0"/>
    <xf numFmtId="168" fontId="56" fillId="0" borderId="42" applyNumberFormat="0" applyFill="0" applyAlignment="0" applyProtection="0"/>
    <xf numFmtId="169" fontId="56" fillId="0" borderId="42" applyNumberFormat="0" applyFill="0" applyAlignment="0" applyProtection="0"/>
    <xf numFmtId="168" fontId="56" fillId="0" borderId="42" applyNumberFormat="0" applyFill="0" applyAlignment="0" applyProtection="0"/>
    <xf numFmtId="168" fontId="56" fillId="0" borderId="42" applyNumberFormat="0" applyFill="0" applyAlignment="0" applyProtection="0"/>
    <xf numFmtId="169" fontId="56" fillId="0" borderId="42" applyNumberFormat="0" applyFill="0" applyAlignment="0" applyProtection="0"/>
    <xf numFmtId="168" fontId="56" fillId="0" borderId="42" applyNumberFormat="0" applyFill="0" applyAlignment="0" applyProtection="0"/>
    <xf numFmtId="168" fontId="56" fillId="0" borderId="42" applyNumberFormat="0" applyFill="0" applyAlignment="0" applyProtection="0"/>
    <xf numFmtId="169" fontId="56" fillId="0" borderId="42" applyNumberFormat="0" applyFill="0" applyAlignment="0" applyProtection="0"/>
    <xf numFmtId="168" fontId="56" fillId="0" borderId="42" applyNumberFormat="0" applyFill="0" applyAlignment="0" applyProtection="0"/>
    <xf numFmtId="0" fontId="56" fillId="0" borderId="42" applyNumberFormat="0" applyFill="0" applyAlignment="0" applyProtection="0"/>
    <xf numFmtId="0" fontId="56" fillId="0" borderId="0" applyNumberFormat="0" applyFill="0" applyBorder="0" applyAlignment="0" applyProtection="0"/>
    <xf numFmtId="169" fontId="56" fillId="0" borderId="0" applyNumberFormat="0" applyFill="0" applyBorder="0" applyAlignment="0" applyProtection="0"/>
    <xf numFmtId="0"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0" fontId="56" fillId="0" borderId="0" applyNumberFormat="0" applyFill="0" applyBorder="0" applyAlignment="0" applyProtection="0"/>
    <xf numFmtId="37" fontId="57" fillId="0" borderId="0"/>
    <xf numFmtId="168" fontId="58" fillId="0" borderId="0"/>
    <xf numFmtId="0" fontId="58" fillId="0" borderId="0"/>
    <xf numFmtId="168" fontId="58" fillId="0" borderId="0"/>
    <xf numFmtId="168" fontId="53" fillId="0" borderId="0"/>
    <xf numFmtId="0" fontId="53" fillId="0" borderId="0"/>
    <xf numFmtId="168" fontId="53" fillId="0" borderId="0"/>
    <xf numFmtId="168" fontId="59" fillId="0" borderId="0"/>
    <xf numFmtId="0" fontId="59" fillId="0" borderId="0"/>
    <xf numFmtId="168" fontId="59"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0" fontId="61"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3" fillId="0" borderId="0" applyNumberFormat="0" applyFill="0" applyBorder="0" applyAlignment="0" applyProtection="0">
      <alignment vertical="top"/>
      <protection locked="0"/>
    </xf>
    <xf numFmtId="169" fontId="63" fillId="0" borderId="0" applyNumberFormat="0" applyFill="0" applyBorder="0" applyAlignment="0" applyProtection="0">
      <alignment vertical="top"/>
      <protection locked="0"/>
    </xf>
    <xf numFmtId="168" fontId="63" fillId="0" borderId="0" applyNumberFormat="0" applyFill="0" applyBorder="0" applyAlignment="0" applyProtection="0">
      <alignment vertical="top"/>
      <protection locked="0"/>
    </xf>
    <xf numFmtId="168" fontId="64" fillId="0" borderId="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168" fontId="67"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168" fontId="67"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169" fontId="67"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168" fontId="67" fillId="43" borderId="37" applyNumberFormat="0" applyAlignment="0" applyProtection="0"/>
    <xf numFmtId="169" fontId="67" fillId="43" borderId="37" applyNumberFormat="0" applyAlignment="0" applyProtection="0"/>
    <xf numFmtId="168" fontId="67" fillId="43" borderId="37" applyNumberFormat="0" applyAlignment="0" applyProtection="0"/>
    <xf numFmtId="168" fontId="67" fillId="43" borderId="37" applyNumberFormat="0" applyAlignment="0" applyProtection="0"/>
    <xf numFmtId="169" fontId="67" fillId="43" borderId="37" applyNumberFormat="0" applyAlignment="0" applyProtection="0"/>
    <xf numFmtId="168" fontId="67" fillId="43" borderId="37" applyNumberFormat="0" applyAlignment="0" applyProtection="0"/>
    <xf numFmtId="168" fontId="67" fillId="43" borderId="37" applyNumberFormat="0" applyAlignment="0" applyProtection="0"/>
    <xf numFmtId="169" fontId="67" fillId="43" borderId="37" applyNumberFormat="0" applyAlignment="0" applyProtection="0"/>
    <xf numFmtId="168" fontId="67" fillId="43" borderId="37" applyNumberFormat="0" applyAlignment="0" applyProtection="0"/>
    <xf numFmtId="168" fontId="67" fillId="43" borderId="37" applyNumberFormat="0" applyAlignment="0" applyProtection="0"/>
    <xf numFmtId="169" fontId="67" fillId="43" borderId="37" applyNumberFormat="0" applyAlignment="0" applyProtection="0"/>
    <xf numFmtId="168" fontId="67" fillId="43" borderId="37" applyNumberFormat="0" applyAlignment="0" applyProtection="0"/>
    <xf numFmtId="0" fontId="65" fillId="43" borderId="37" applyNumberFormat="0" applyAlignment="0" applyProtection="0"/>
    <xf numFmtId="3" fontId="2" fillId="72" borderId="3" applyFont="0">
      <alignment horizontal="right" vertical="center"/>
      <protection locked="0"/>
    </xf>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0" fontId="68" fillId="0" borderId="43" applyNumberFormat="0" applyFill="0" applyAlignment="0" applyProtection="0"/>
    <xf numFmtId="0" fontId="69" fillId="0" borderId="32" applyNumberFormat="0" applyFill="0" applyAlignment="0" applyProtection="0"/>
    <xf numFmtId="168" fontId="70" fillId="0" borderId="43" applyNumberFormat="0" applyFill="0" applyAlignment="0" applyProtection="0"/>
    <xf numFmtId="168" fontId="70" fillId="0" borderId="43" applyNumberFormat="0" applyFill="0" applyAlignment="0" applyProtection="0"/>
    <xf numFmtId="169" fontId="70" fillId="0" borderId="43" applyNumberFormat="0" applyFill="0" applyAlignment="0" applyProtection="0"/>
    <xf numFmtId="0" fontId="68" fillId="0" borderId="43" applyNumberFormat="0" applyFill="0" applyAlignment="0" applyProtection="0"/>
    <xf numFmtId="0" fontId="69" fillId="0" borderId="32" applyNumberFormat="0" applyFill="0" applyAlignment="0" applyProtection="0"/>
    <xf numFmtId="0" fontId="69" fillId="0" borderId="32" applyNumberFormat="0" applyFill="0" applyAlignment="0" applyProtection="0"/>
    <xf numFmtId="0" fontId="69" fillId="0" borderId="32" applyNumberFormat="0" applyFill="0" applyAlignment="0" applyProtection="0"/>
    <xf numFmtId="0" fontId="69" fillId="0" borderId="32" applyNumberFormat="0" applyFill="0" applyAlignment="0" applyProtection="0"/>
    <xf numFmtId="0" fontId="69" fillId="0" borderId="32" applyNumberFormat="0" applyFill="0" applyAlignment="0" applyProtection="0"/>
    <xf numFmtId="0" fontId="69" fillId="0" borderId="32" applyNumberFormat="0" applyFill="0" applyAlignment="0" applyProtection="0"/>
    <xf numFmtId="0" fontId="69" fillId="0" borderId="32" applyNumberFormat="0" applyFill="0" applyAlignment="0" applyProtection="0"/>
    <xf numFmtId="168" fontId="70" fillId="0" borderId="43" applyNumberFormat="0" applyFill="0" applyAlignment="0" applyProtection="0"/>
    <xf numFmtId="169" fontId="70" fillId="0" borderId="43" applyNumberFormat="0" applyFill="0" applyAlignment="0" applyProtection="0"/>
    <xf numFmtId="168" fontId="70" fillId="0" borderId="43" applyNumberFormat="0" applyFill="0" applyAlignment="0" applyProtection="0"/>
    <xf numFmtId="168" fontId="70" fillId="0" borderId="43" applyNumberFormat="0" applyFill="0" applyAlignment="0" applyProtection="0"/>
    <xf numFmtId="169" fontId="70" fillId="0" borderId="43" applyNumberFormat="0" applyFill="0" applyAlignment="0" applyProtection="0"/>
    <xf numFmtId="168" fontId="70" fillId="0" borderId="43" applyNumberFormat="0" applyFill="0" applyAlignment="0" applyProtection="0"/>
    <xf numFmtId="168" fontId="70" fillId="0" borderId="43" applyNumberFormat="0" applyFill="0" applyAlignment="0" applyProtection="0"/>
    <xf numFmtId="169" fontId="70" fillId="0" borderId="43" applyNumberFormat="0" applyFill="0" applyAlignment="0" applyProtection="0"/>
    <xf numFmtId="168" fontId="70" fillId="0" borderId="43" applyNumberFormat="0" applyFill="0" applyAlignment="0" applyProtection="0"/>
    <xf numFmtId="168" fontId="70" fillId="0" borderId="43" applyNumberFormat="0" applyFill="0" applyAlignment="0" applyProtection="0"/>
    <xf numFmtId="169" fontId="70" fillId="0" borderId="43" applyNumberFormat="0" applyFill="0" applyAlignment="0" applyProtection="0"/>
    <xf numFmtId="168" fontId="70" fillId="0" borderId="43" applyNumberFormat="0" applyFill="0" applyAlignment="0" applyProtection="0"/>
    <xf numFmtId="0" fontId="68" fillId="0" borderId="43"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1" fillId="73" borderId="0" applyNumberFormat="0" applyBorder="0" applyAlignment="0" applyProtection="0"/>
    <xf numFmtId="0" fontId="72" fillId="7"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0" fontId="71" fillId="7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0" fontId="71" fillId="73" borderId="0" applyNumberFormat="0" applyBorder="0" applyAlignment="0" applyProtection="0"/>
    <xf numFmtId="1" fontId="74" fillId="0" borderId="0" applyProtection="0"/>
    <xf numFmtId="168" fontId="25" fillId="0" borderId="44"/>
    <xf numFmtId="169" fontId="25" fillId="0" borderId="44"/>
    <xf numFmtId="168" fontId="25" fillId="0" borderId="44"/>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5" fillId="0" borderId="0"/>
    <xf numFmtId="181" fontId="2" fillId="0" borderId="0"/>
    <xf numFmtId="179" fontId="27"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0" fontId="76" fillId="0" borderId="0"/>
    <xf numFmtId="0" fontId="75" fillId="0" borderId="0"/>
    <xf numFmtId="179" fontId="27" fillId="0" borderId="0"/>
    <xf numFmtId="179" fontId="2" fillId="0" borderId="0"/>
    <xf numFmtId="179" fontId="2" fillId="0" borderId="0"/>
    <xf numFmtId="0" fontId="2" fillId="0" borderId="0"/>
    <xf numFmtId="0" fontId="2"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7"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6"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7" fillId="0" borderId="0"/>
    <xf numFmtId="168" fontId="27"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68" fontId="27" fillId="0" borderId="0"/>
    <xf numFmtId="0" fontId="27" fillId="0" borderId="0"/>
    <xf numFmtId="0" fontId="27" fillId="0" borderId="0"/>
    <xf numFmtId="0" fontId="2"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6" fillId="0" borderId="0"/>
    <xf numFmtId="179" fontId="27" fillId="0" borderId="0"/>
    <xf numFmtId="179" fontId="2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27" fillId="0" borderId="0"/>
    <xf numFmtId="179" fontId="27" fillId="0" borderId="0"/>
    <xf numFmtId="179" fontId="27" fillId="0" borderId="0"/>
    <xf numFmtId="179"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7"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4" fillId="0" borderId="0"/>
    <xf numFmtId="0" fontId="27" fillId="0" borderId="0"/>
    <xf numFmtId="0" fontId="2" fillId="0" borderId="0"/>
    <xf numFmtId="0" fontId="26" fillId="0" borderId="0"/>
    <xf numFmtId="168" fontId="24" fillId="0" borderId="0"/>
    <xf numFmtId="0" fontId="2"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179" fontId="2" fillId="0" borderId="0"/>
    <xf numFmtId="0" fontId="27" fillId="0" borderId="0"/>
    <xf numFmtId="0" fontId="27" fillId="0" borderId="0"/>
    <xf numFmtId="168" fontId="24" fillId="0" borderId="0"/>
    <xf numFmtId="0" fontId="64" fillId="0" borderId="0"/>
    <xf numFmtId="0" fontId="2" fillId="0" borderId="0"/>
    <xf numFmtId="168" fontId="24" fillId="0" borderId="0"/>
    <xf numFmtId="0" fontId="1"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168" fontId="24" fillId="0" borderId="0"/>
    <xf numFmtId="168" fontId="24" fillId="0" borderId="0"/>
    <xf numFmtId="0" fontId="1" fillId="0" borderId="0"/>
    <xf numFmtId="179" fontId="27" fillId="0" borderId="0"/>
    <xf numFmtId="179" fontId="27" fillId="0" borderId="0"/>
    <xf numFmtId="179" fontId="2" fillId="0" borderId="0"/>
    <xf numFmtId="0" fontId="2" fillId="0" borderId="0"/>
    <xf numFmtId="179" fontId="2" fillId="0" borderId="0"/>
    <xf numFmtId="0" fontId="2" fillId="0" borderId="0"/>
    <xf numFmtId="179"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7" fillId="0" borderId="0"/>
    <xf numFmtId="168" fontId="24" fillId="0" borderId="0"/>
    <xf numFmtId="168" fontId="24" fillId="0" borderId="0"/>
    <xf numFmtId="0" fontId="1" fillId="0" borderId="0"/>
    <xf numFmtId="179" fontId="27" fillId="0" borderId="0"/>
    <xf numFmtId="179" fontId="27"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5" fillId="0" borderId="0"/>
    <xf numFmtId="179" fontId="27"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79" fontId="2"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5"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5"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5"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179" fontId="25" fillId="0" borderId="0"/>
    <xf numFmtId="0" fontId="7"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179" fontId="7" fillId="0" borderId="0"/>
    <xf numFmtId="0" fontId="25" fillId="0" borderId="0"/>
    <xf numFmtId="179" fontId="25" fillId="0" borderId="0"/>
    <xf numFmtId="0" fontId="25" fillId="0" borderId="0"/>
    <xf numFmtId="0" fontId="2" fillId="0" borderId="0"/>
    <xf numFmtId="0" fontId="2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5" fillId="0" borderId="0"/>
    <xf numFmtId="179" fontId="7"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5" fillId="0" borderId="0"/>
    <xf numFmtId="0" fontId="25" fillId="0" borderId="0"/>
    <xf numFmtId="168" fontId="25" fillId="0" borderId="0"/>
    <xf numFmtId="0" fontId="75"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5" fillId="0" borderId="0"/>
    <xf numFmtId="0" fontId="7" fillId="0" borderId="0"/>
    <xf numFmtId="0" fontId="75" fillId="0" borderId="0"/>
    <xf numFmtId="168" fontId="7" fillId="0" borderId="0"/>
    <xf numFmtId="0" fontId="75" fillId="0" borderId="0"/>
    <xf numFmtId="168" fontId="7" fillId="0" borderId="0"/>
    <xf numFmtId="0" fontId="7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179" fontId="7"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179" fontId="2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1" fillId="0" borderId="0"/>
    <xf numFmtId="179" fontId="25"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179" fontId="25" fillId="0" borderId="0"/>
    <xf numFmtId="179" fontId="25"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3" fillId="0" borderId="0"/>
    <xf numFmtId="0" fontId="2" fillId="0" borderId="0"/>
    <xf numFmtId="0" fontId="75" fillId="0" borderId="0"/>
    <xf numFmtId="168" fontId="43"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0" fontId="2"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9" fontId="2"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169" fontId="2"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68"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168" fontId="2" fillId="0" borderId="0"/>
    <xf numFmtId="0" fontId="7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68"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9" fillId="0" borderId="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168" fontId="2" fillId="0" borderId="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 fillId="74" borderId="45" applyNumberFormat="0" applyFont="0" applyAlignment="0" applyProtection="0"/>
    <xf numFmtId="0" fontId="26" fillId="74" borderId="45" applyNumberFormat="0" applyFont="0" applyAlignment="0" applyProtection="0"/>
    <xf numFmtId="168" fontId="2" fillId="0" borderId="0"/>
    <xf numFmtId="0" fontId="26" fillId="74" borderId="45" applyNumberFormat="0" applyFont="0" applyAlignment="0" applyProtection="0"/>
    <xf numFmtId="0" fontId="26"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0" fontId="26" fillId="74" borderId="45" applyNumberFormat="0" applyFont="0" applyAlignment="0" applyProtection="0"/>
    <xf numFmtId="0" fontId="2"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169" fontId="2" fillId="0" borderId="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 fillId="74" borderId="45" applyNumberFormat="0" applyFont="0" applyAlignment="0" applyProtection="0"/>
    <xf numFmtId="0" fontId="2" fillId="0" borderId="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169"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0" fontId="2" fillId="74" borderId="45" applyNumberFormat="0" applyFont="0" applyAlignment="0" applyProtection="0"/>
    <xf numFmtId="169" fontId="2" fillId="0" borderId="0"/>
    <xf numFmtId="168"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0" fontId="2" fillId="74" borderId="45" applyNumberFormat="0" applyFont="0" applyAlignment="0" applyProtection="0"/>
    <xf numFmtId="169"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0" fontId="2" fillId="74" borderId="45" applyNumberFormat="0" applyFont="0" applyAlignment="0" applyProtection="0"/>
    <xf numFmtId="169" fontId="2" fillId="0" borderId="0"/>
    <xf numFmtId="168" fontId="2" fillId="0" borderId="0"/>
    <xf numFmtId="168" fontId="2" fillId="0" borderId="0"/>
    <xf numFmtId="0" fontId="2"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0"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1" fillId="0" borderId="0"/>
    <xf numFmtId="0" fontId="81" fillId="0" borderId="0"/>
    <xf numFmtId="168" fontId="81" fillId="0" borderId="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168" fontId="84"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168" fontId="84"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169" fontId="84"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168" fontId="84" fillId="64" borderId="46" applyNumberFormat="0" applyAlignment="0" applyProtection="0"/>
    <xf numFmtId="169" fontId="84" fillId="64" borderId="46" applyNumberFormat="0" applyAlignment="0" applyProtection="0"/>
    <xf numFmtId="168" fontId="84" fillId="64" borderId="46" applyNumberFormat="0" applyAlignment="0" applyProtection="0"/>
    <xf numFmtId="168" fontId="84" fillId="64" borderId="46" applyNumberFormat="0" applyAlignment="0" applyProtection="0"/>
    <xf numFmtId="169" fontId="84" fillId="64" borderId="46" applyNumberFormat="0" applyAlignment="0" applyProtection="0"/>
    <xf numFmtId="168" fontId="84" fillId="64" borderId="46" applyNumberFormat="0" applyAlignment="0" applyProtection="0"/>
    <xf numFmtId="168" fontId="84" fillId="64" borderId="46" applyNumberFormat="0" applyAlignment="0" applyProtection="0"/>
    <xf numFmtId="169" fontId="84" fillId="64" borderId="46" applyNumberFormat="0" applyAlignment="0" applyProtection="0"/>
    <xf numFmtId="168" fontId="84" fillId="64" borderId="46" applyNumberFormat="0" applyAlignment="0" applyProtection="0"/>
    <xf numFmtId="168" fontId="84" fillId="64" borderId="46" applyNumberFormat="0" applyAlignment="0" applyProtection="0"/>
    <xf numFmtId="169" fontId="84" fillId="64" borderId="46" applyNumberFormat="0" applyAlignment="0" applyProtection="0"/>
    <xf numFmtId="168" fontId="84" fillId="64" borderId="46" applyNumberFormat="0" applyAlignment="0" applyProtection="0"/>
    <xf numFmtId="0" fontId="82" fillId="64" borderId="46" applyNumberFormat="0" applyAlignment="0" applyProtection="0"/>
    <xf numFmtId="0" fontId="24" fillId="0" borderId="0"/>
    <xf numFmtId="175" fontId="36" fillId="0" borderId="0" applyFont="0" applyFill="0" applyBorder="0" applyAlignment="0" applyProtection="0"/>
    <xf numFmtId="186" fontId="3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85"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168" fontId="2" fillId="0" borderId="0"/>
    <xf numFmtId="0" fontId="2" fillId="0" borderId="0"/>
    <xf numFmtId="168" fontId="2" fillId="0" borderId="0"/>
    <xf numFmtId="187" fontId="64" fillId="0" borderId="3" applyNumberFormat="0">
      <alignment horizontal="center" vertical="top" wrapText="1"/>
    </xf>
    <xf numFmtId="0" fontId="86"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7" fillId="0" borderId="0"/>
    <xf numFmtId="0" fontId="24" fillId="0" borderId="0"/>
    <xf numFmtId="0" fontId="88" fillId="0" borderId="0"/>
    <xf numFmtId="0" fontId="88" fillId="0" borderId="0"/>
    <xf numFmtId="168" fontId="24" fillId="0" borderId="0"/>
    <xf numFmtId="168" fontId="24" fillId="0" borderId="0"/>
    <xf numFmtId="0" fontId="89" fillId="0" borderId="0"/>
    <xf numFmtId="0" fontId="90" fillId="0" borderId="0"/>
    <xf numFmtId="0" fontId="89" fillId="0" borderId="0"/>
    <xf numFmtId="0" fontId="89" fillId="0" borderId="0"/>
    <xf numFmtId="0" fontId="89" fillId="0" borderId="0"/>
    <xf numFmtId="0" fontId="89" fillId="0" borderId="0"/>
    <xf numFmtId="0" fontId="89" fillId="0" borderId="0"/>
    <xf numFmtId="49" fontId="45" fillId="0" borderId="0" applyFill="0" applyBorder="0" applyAlignment="0"/>
    <xf numFmtId="189" fontId="36" fillId="0" borderId="0" applyFill="0" applyBorder="0" applyAlignment="0"/>
    <xf numFmtId="190" fontId="36" fillId="0" borderId="0" applyFill="0" applyBorder="0" applyAlignment="0"/>
    <xf numFmtId="0" fontId="91" fillId="0" borderId="0">
      <alignment horizontal="center" vertical="top"/>
    </xf>
    <xf numFmtId="0" fontId="92" fillId="0" borderId="0" applyNumberFormat="0" applyFill="0" applyBorder="0" applyAlignment="0" applyProtection="0"/>
    <xf numFmtId="169" fontId="92" fillId="0" borderId="0" applyNumberFormat="0" applyFill="0" applyBorder="0" applyAlignment="0" applyProtection="0"/>
    <xf numFmtId="0"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0" fontId="92" fillId="0" borderId="0" applyNumberFormat="0" applyFill="0" applyBorder="0" applyAlignment="0" applyProtection="0"/>
    <xf numFmtId="0" fontId="46" fillId="0" borderId="47" applyNumberFormat="0" applyFill="0" applyAlignment="0" applyProtection="0"/>
    <xf numFmtId="0" fontId="5"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168" fontId="93"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168" fontId="93"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169" fontId="93"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5"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5"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5"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5"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5"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5"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5"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168" fontId="93" fillId="0" borderId="47" applyNumberFormat="0" applyFill="0" applyAlignment="0" applyProtection="0"/>
    <xf numFmtId="169" fontId="93" fillId="0" borderId="47" applyNumberFormat="0" applyFill="0" applyAlignment="0" applyProtection="0"/>
    <xf numFmtId="168" fontId="93" fillId="0" borderId="47" applyNumberFormat="0" applyFill="0" applyAlignment="0" applyProtection="0"/>
    <xf numFmtId="168" fontId="93" fillId="0" borderId="47" applyNumberFormat="0" applyFill="0" applyAlignment="0" applyProtection="0"/>
    <xf numFmtId="169" fontId="93" fillId="0" borderId="47" applyNumberFormat="0" applyFill="0" applyAlignment="0" applyProtection="0"/>
    <xf numFmtId="168" fontId="93" fillId="0" borderId="47" applyNumberFormat="0" applyFill="0" applyAlignment="0" applyProtection="0"/>
    <xf numFmtId="168" fontId="93" fillId="0" borderId="47" applyNumberFormat="0" applyFill="0" applyAlignment="0" applyProtection="0"/>
    <xf numFmtId="169" fontId="93" fillId="0" borderId="47" applyNumberFormat="0" applyFill="0" applyAlignment="0" applyProtection="0"/>
    <xf numFmtId="168" fontId="93" fillId="0" borderId="47" applyNumberFormat="0" applyFill="0" applyAlignment="0" applyProtection="0"/>
    <xf numFmtId="168" fontId="93" fillId="0" borderId="47" applyNumberFormat="0" applyFill="0" applyAlignment="0" applyProtection="0"/>
    <xf numFmtId="169" fontId="93" fillId="0" borderId="47" applyNumberFormat="0" applyFill="0" applyAlignment="0" applyProtection="0"/>
    <xf numFmtId="168" fontId="93" fillId="0" borderId="47" applyNumberFormat="0" applyFill="0" applyAlignment="0" applyProtection="0"/>
    <xf numFmtId="0" fontId="46" fillId="0" borderId="47" applyNumberFormat="0" applyFill="0" applyAlignment="0" applyProtection="0"/>
    <xf numFmtId="0" fontId="24" fillId="0" borderId="48"/>
    <xf numFmtId="185" fontId="80"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5" fillId="0" borderId="0" applyFont="0" applyFill="0" applyBorder="0" applyAlignment="0" applyProtection="0"/>
    <xf numFmtId="192" fontId="2" fillId="0" borderId="0" applyFont="0" applyFill="0" applyBorder="0" applyAlignment="0" applyProtection="0"/>
    <xf numFmtId="0" fontId="94" fillId="0" borderId="0" applyNumberFormat="0" applyFill="0" applyBorder="0" applyAlignment="0" applyProtection="0"/>
    <xf numFmtId="0" fontId="23"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0" fontId="9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4" fillId="0" borderId="0" applyNumberFormat="0" applyFill="0" applyBorder="0" applyAlignment="0" applyProtection="0"/>
    <xf numFmtId="1" fontId="96" fillId="0" borderId="0" applyFill="0" applyProtection="0">
      <alignment horizontal="right"/>
    </xf>
    <xf numFmtId="42" fontId="97" fillId="0" borderId="0" applyFont="0" applyFill="0" applyBorder="0" applyAlignment="0" applyProtection="0"/>
    <xf numFmtId="44" fontId="97" fillId="0" borderId="0" applyFont="0" applyFill="0" applyBorder="0" applyAlignment="0" applyProtection="0"/>
    <xf numFmtId="0" fontId="98" fillId="0" borderId="0"/>
    <xf numFmtId="0" fontId="99" fillId="0" borderId="0"/>
    <xf numFmtId="38" fontId="25" fillId="0" borderId="0" applyFont="0" applyFill="0" applyBorder="0" applyAlignment="0" applyProtection="0"/>
    <xf numFmtId="40" fontId="25" fillId="0" borderId="0" applyFont="0" applyFill="0" applyBorder="0" applyAlignment="0" applyProtection="0"/>
    <xf numFmtId="41" fontId="97" fillId="0" borderId="0" applyFont="0" applyFill="0" applyBorder="0" applyAlignment="0" applyProtection="0"/>
    <xf numFmtId="43" fontId="97" fillId="0" borderId="0" applyFont="0" applyFill="0" applyBorder="0" applyAlignment="0" applyProtection="0"/>
    <xf numFmtId="0" fontId="2" fillId="0" borderId="0"/>
    <xf numFmtId="9" fontId="1" fillId="0" borderId="0" applyFont="0" applyFill="0" applyBorder="0" applyAlignment="0" applyProtection="0"/>
    <xf numFmtId="0" fontId="46" fillId="0" borderId="101" applyNumberFormat="0" applyFill="0" applyAlignment="0" applyProtection="0"/>
    <xf numFmtId="168" fontId="93" fillId="0" borderId="101" applyNumberFormat="0" applyFill="0" applyAlignment="0" applyProtection="0"/>
    <xf numFmtId="169" fontId="93" fillId="0" borderId="101" applyNumberFormat="0" applyFill="0" applyAlignment="0" applyProtection="0"/>
    <xf numFmtId="168" fontId="93" fillId="0" borderId="101" applyNumberFormat="0" applyFill="0" applyAlignment="0" applyProtection="0"/>
    <xf numFmtId="168" fontId="93" fillId="0" borderId="101" applyNumberFormat="0" applyFill="0" applyAlignment="0" applyProtection="0"/>
    <xf numFmtId="169" fontId="93" fillId="0" borderId="101" applyNumberFormat="0" applyFill="0" applyAlignment="0" applyProtection="0"/>
    <xf numFmtId="168" fontId="93" fillId="0" borderId="101" applyNumberFormat="0" applyFill="0" applyAlignment="0" applyProtection="0"/>
    <xf numFmtId="168" fontId="93" fillId="0" borderId="101" applyNumberFormat="0" applyFill="0" applyAlignment="0" applyProtection="0"/>
    <xf numFmtId="169" fontId="93" fillId="0" borderId="101" applyNumberFormat="0" applyFill="0" applyAlignment="0" applyProtection="0"/>
    <xf numFmtId="168" fontId="93" fillId="0" borderId="101" applyNumberFormat="0" applyFill="0" applyAlignment="0" applyProtection="0"/>
    <xf numFmtId="168" fontId="93" fillId="0" borderId="101" applyNumberFormat="0" applyFill="0" applyAlignment="0" applyProtection="0"/>
    <xf numFmtId="169" fontId="93" fillId="0" borderId="101" applyNumberFormat="0" applyFill="0" applyAlignment="0" applyProtection="0"/>
    <xf numFmtId="168" fontId="93" fillId="0" borderId="101" applyNumberFormat="0" applyFill="0" applyAlignment="0" applyProtection="0"/>
    <xf numFmtId="0" fontId="46" fillId="0" borderId="101" applyNumberFormat="0" applyFill="0" applyAlignment="0" applyProtection="0"/>
    <xf numFmtId="0" fontId="46" fillId="0" borderId="101" applyNumberFormat="0" applyFill="0" applyAlignment="0" applyProtection="0"/>
    <xf numFmtId="0" fontId="46" fillId="0" borderId="101" applyNumberFormat="0" applyFill="0" applyAlignment="0" applyProtection="0"/>
    <xf numFmtId="0" fontId="46" fillId="0" borderId="101" applyNumberFormat="0" applyFill="0" applyAlignment="0" applyProtection="0"/>
    <xf numFmtId="0" fontId="46" fillId="0" borderId="101" applyNumberFormat="0" applyFill="0" applyAlignment="0" applyProtection="0"/>
    <xf numFmtId="0" fontId="46" fillId="0" borderId="101" applyNumberFormat="0" applyFill="0" applyAlignment="0" applyProtection="0"/>
    <xf numFmtId="0" fontId="46" fillId="0" borderId="101" applyNumberFormat="0" applyFill="0" applyAlignment="0" applyProtection="0"/>
    <xf numFmtId="0" fontId="46" fillId="0" borderId="101" applyNumberFormat="0" applyFill="0" applyAlignment="0" applyProtection="0"/>
    <xf numFmtId="0" fontId="46" fillId="0" borderId="101" applyNumberFormat="0" applyFill="0" applyAlignment="0" applyProtection="0"/>
    <xf numFmtId="0" fontId="46" fillId="0" borderId="101" applyNumberFormat="0" applyFill="0" applyAlignment="0" applyProtection="0"/>
    <xf numFmtId="0" fontId="46" fillId="0" borderId="101" applyNumberFormat="0" applyFill="0" applyAlignment="0" applyProtection="0"/>
    <xf numFmtId="0" fontId="46" fillId="0" borderId="101" applyNumberFormat="0" applyFill="0" applyAlignment="0" applyProtection="0"/>
    <xf numFmtId="0" fontId="46" fillId="0" borderId="101" applyNumberFormat="0" applyFill="0" applyAlignment="0" applyProtection="0"/>
    <xf numFmtId="0" fontId="46" fillId="0" borderId="101" applyNumberFormat="0" applyFill="0" applyAlignment="0" applyProtection="0"/>
    <xf numFmtId="0" fontId="46" fillId="0" borderId="101" applyNumberFormat="0" applyFill="0" applyAlignment="0" applyProtection="0"/>
    <xf numFmtId="0" fontId="46" fillId="0" borderId="101" applyNumberFormat="0" applyFill="0" applyAlignment="0" applyProtection="0"/>
    <xf numFmtId="0" fontId="46" fillId="0" borderId="101" applyNumberFormat="0" applyFill="0" applyAlignment="0" applyProtection="0"/>
    <xf numFmtId="0" fontId="46" fillId="0" borderId="101" applyNumberFormat="0" applyFill="0" applyAlignment="0" applyProtection="0"/>
    <xf numFmtId="0" fontId="46" fillId="0" borderId="101" applyNumberFormat="0" applyFill="0" applyAlignment="0" applyProtection="0"/>
    <xf numFmtId="0" fontId="46" fillId="0" borderId="101" applyNumberFormat="0" applyFill="0" applyAlignment="0" applyProtection="0"/>
    <xf numFmtId="0" fontId="46" fillId="0" borderId="101" applyNumberFormat="0" applyFill="0" applyAlignment="0" applyProtection="0"/>
    <xf numFmtId="0" fontId="46" fillId="0" borderId="101" applyNumberFormat="0" applyFill="0" applyAlignment="0" applyProtection="0"/>
    <xf numFmtId="0" fontId="46" fillId="0" borderId="101" applyNumberFormat="0" applyFill="0" applyAlignment="0" applyProtection="0"/>
    <xf numFmtId="0" fontId="46" fillId="0" borderId="101" applyNumberFormat="0" applyFill="0" applyAlignment="0" applyProtection="0"/>
    <xf numFmtId="0" fontId="46" fillId="0" borderId="101" applyNumberFormat="0" applyFill="0" applyAlignment="0" applyProtection="0"/>
    <xf numFmtId="0" fontId="46" fillId="0" borderId="101" applyNumberFormat="0" applyFill="0" applyAlignment="0" applyProtection="0"/>
    <xf numFmtId="0" fontId="46" fillId="0" borderId="101" applyNumberFormat="0" applyFill="0" applyAlignment="0" applyProtection="0"/>
    <xf numFmtId="0" fontId="46" fillId="0" borderId="101" applyNumberFormat="0" applyFill="0" applyAlignment="0" applyProtection="0"/>
    <xf numFmtId="0" fontId="46" fillId="0" borderId="101" applyNumberFormat="0" applyFill="0" applyAlignment="0" applyProtection="0"/>
    <xf numFmtId="0" fontId="46" fillId="0" borderId="101" applyNumberFormat="0" applyFill="0" applyAlignment="0" applyProtection="0"/>
    <xf numFmtId="0" fontId="46" fillId="0" borderId="101" applyNumberFormat="0" applyFill="0" applyAlignment="0" applyProtection="0"/>
    <xf numFmtId="0" fontId="46" fillId="0" borderId="101" applyNumberFormat="0" applyFill="0" applyAlignment="0" applyProtection="0"/>
    <xf numFmtId="0" fontId="46" fillId="0" borderId="101" applyNumberFormat="0" applyFill="0" applyAlignment="0" applyProtection="0"/>
    <xf numFmtId="0" fontId="46" fillId="0" borderId="101" applyNumberFormat="0" applyFill="0" applyAlignment="0" applyProtection="0"/>
    <xf numFmtId="0" fontId="46" fillId="0" borderId="101" applyNumberFormat="0" applyFill="0" applyAlignment="0" applyProtection="0"/>
    <xf numFmtId="0" fontId="46" fillId="0" borderId="101" applyNumberFormat="0" applyFill="0" applyAlignment="0" applyProtection="0"/>
    <xf numFmtId="0" fontId="46" fillId="0" borderId="101" applyNumberFormat="0" applyFill="0" applyAlignment="0" applyProtection="0"/>
    <xf numFmtId="0" fontId="46" fillId="0" borderId="101" applyNumberFormat="0" applyFill="0" applyAlignment="0" applyProtection="0"/>
    <xf numFmtId="0" fontId="46" fillId="0" borderId="101" applyNumberFormat="0" applyFill="0" applyAlignment="0" applyProtection="0"/>
    <xf numFmtId="0" fontId="46" fillId="0" borderId="101" applyNumberFormat="0" applyFill="0" applyAlignment="0" applyProtection="0"/>
    <xf numFmtId="0" fontId="46" fillId="0" borderId="101" applyNumberFormat="0" applyFill="0" applyAlignment="0" applyProtection="0"/>
    <xf numFmtId="0" fontId="46" fillId="0" borderId="101" applyNumberFormat="0" applyFill="0" applyAlignment="0" applyProtection="0"/>
    <xf numFmtId="0" fontId="46" fillId="0" borderId="101" applyNumberFormat="0" applyFill="0" applyAlignment="0" applyProtection="0"/>
    <xf numFmtId="0" fontId="46" fillId="0" borderId="101" applyNumberFormat="0" applyFill="0" applyAlignment="0" applyProtection="0"/>
    <xf numFmtId="0" fontId="46" fillId="0" borderId="101" applyNumberFormat="0" applyFill="0" applyAlignment="0" applyProtection="0"/>
    <xf numFmtId="0" fontId="46" fillId="0" borderId="101" applyNumberFormat="0" applyFill="0" applyAlignment="0" applyProtection="0"/>
    <xf numFmtId="0" fontId="46" fillId="0" borderId="101" applyNumberFormat="0" applyFill="0" applyAlignment="0" applyProtection="0"/>
    <xf numFmtId="0" fontId="46" fillId="0" borderId="101" applyNumberFormat="0" applyFill="0" applyAlignment="0" applyProtection="0"/>
    <xf numFmtId="169" fontId="93" fillId="0" borderId="101" applyNumberFormat="0" applyFill="0" applyAlignment="0" applyProtection="0"/>
    <xf numFmtId="0" fontId="46" fillId="0" borderId="101" applyNumberFormat="0" applyFill="0" applyAlignment="0" applyProtection="0"/>
    <xf numFmtId="0" fontId="46" fillId="0" borderId="101" applyNumberFormat="0" applyFill="0" applyAlignment="0" applyProtection="0"/>
    <xf numFmtId="0" fontId="46" fillId="0" borderId="101" applyNumberFormat="0" applyFill="0" applyAlignment="0" applyProtection="0"/>
    <xf numFmtId="0" fontId="46" fillId="0" borderId="101" applyNumberFormat="0" applyFill="0" applyAlignment="0" applyProtection="0"/>
    <xf numFmtId="0" fontId="46" fillId="0" borderId="101" applyNumberFormat="0" applyFill="0" applyAlignment="0" applyProtection="0"/>
    <xf numFmtId="0" fontId="46" fillId="0" borderId="101" applyNumberFormat="0" applyFill="0" applyAlignment="0" applyProtection="0"/>
    <xf numFmtId="0" fontId="46" fillId="0" borderId="101" applyNumberFormat="0" applyFill="0" applyAlignment="0" applyProtection="0"/>
    <xf numFmtId="0" fontId="46" fillId="0" borderId="101" applyNumberFormat="0" applyFill="0" applyAlignment="0" applyProtection="0"/>
    <xf numFmtId="0" fontId="46" fillId="0" borderId="101" applyNumberFormat="0" applyFill="0" applyAlignment="0" applyProtection="0"/>
    <xf numFmtId="0" fontId="46" fillId="0" borderId="101" applyNumberFormat="0" applyFill="0" applyAlignment="0" applyProtection="0"/>
    <xf numFmtId="0" fontId="46" fillId="0" borderId="101" applyNumberFormat="0" applyFill="0" applyAlignment="0" applyProtection="0"/>
    <xf numFmtId="168" fontId="93" fillId="0" borderId="101" applyNumberFormat="0" applyFill="0" applyAlignment="0" applyProtection="0"/>
    <xf numFmtId="0" fontId="46" fillId="0" borderId="101" applyNumberFormat="0" applyFill="0" applyAlignment="0" applyProtection="0"/>
    <xf numFmtId="0" fontId="46" fillId="0" borderId="101" applyNumberFormat="0" applyFill="0" applyAlignment="0" applyProtection="0"/>
    <xf numFmtId="0" fontId="46" fillId="0" borderId="101" applyNumberFormat="0" applyFill="0" applyAlignment="0" applyProtection="0"/>
    <xf numFmtId="0" fontId="46" fillId="0" borderId="101" applyNumberFormat="0" applyFill="0" applyAlignment="0" applyProtection="0"/>
    <xf numFmtId="168" fontId="93" fillId="0" borderId="101" applyNumberFormat="0" applyFill="0" applyAlignment="0" applyProtection="0"/>
    <xf numFmtId="0" fontId="46" fillId="0" borderId="101" applyNumberFormat="0" applyFill="0" applyAlignment="0" applyProtection="0"/>
    <xf numFmtId="0" fontId="46" fillId="0" borderId="101" applyNumberFormat="0" applyFill="0" applyAlignment="0" applyProtection="0"/>
    <xf numFmtId="0" fontId="46" fillId="0" borderId="101" applyNumberFormat="0" applyFill="0" applyAlignment="0" applyProtection="0"/>
    <xf numFmtId="0" fontId="46" fillId="0" borderId="101" applyNumberFormat="0" applyFill="0" applyAlignment="0" applyProtection="0"/>
    <xf numFmtId="0" fontId="46" fillId="0" borderId="101" applyNumberFormat="0" applyFill="0" applyAlignment="0" applyProtection="0"/>
    <xf numFmtId="188" fontId="2" fillId="70" borderId="95" applyFont="0">
      <alignment horizontal="right" vertical="center"/>
    </xf>
    <xf numFmtId="3" fontId="2" fillId="70" borderId="95" applyFont="0">
      <alignment horizontal="right" vertical="center"/>
    </xf>
    <xf numFmtId="0" fontId="82" fillId="64" borderId="100" applyNumberFormat="0" applyAlignment="0" applyProtection="0"/>
    <xf numFmtId="168" fontId="84" fillId="64" borderId="100" applyNumberFormat="0" applyAlignment="0" applyProtection="0"/>
    <xf numFmtId="169" fontId="84" fillId="64" borderId="100" applyNumberFormat="0" applyAlignment="0" applyProtection="0"/>
    <xf numFmtId="168" fontId="84" fillId="64" borderId="100" applyNumberFormat="0" applyAlignment="0" applyProtection="0"/>
    <xf numFmtId="168" fontId="84" fillId="64" borderId="100" applyNumberFormat="0" applyAlignment="0" applyProtection="0"/>
    <xf numFmtId="169" fontId="84" fillId="64" borderId="100" applyNumberFormat="0" applyAlignment="0" applyProtection="0"/>
    <xf numFmtId="168" fontId="84" fillId="64" borderId="100" applyNumberFormat="0" applyAlignment="0" applyProtection="0"/>
    <xf numFmtId="168" fontId="84" fillId="64" borderId="100" applyNumberFormat="0" applyAlignment="0" applyProtection="0"/>
    <xf numFmtId="169" fontId="84" fillId="64" borderId="100" applyNumberFormat="0" applyAlignment="0" applyProtection="0"/>
    <xf numFmtId="168" fontId="84" fillId="64" borderId="100" applyNumberFormat="0" applyAlignment="0" applyProtection="0"/>
    <xf numFmtId="168" fontId="84" fillId="64" borderId="100" applyNumberFormat="0" applyAlignment="0" applyProtection="0"/>
    <xf numFmtId="169" fontId="84" fillId="64" borderId="100" applyNumberFormat="0" applyAlignment="0" applyProtection="0"/>
    <xf numFmtId="168" fontId="84" fillId="64" borderId="100" applyNumberFormat="0" applyAlignment="0" applyProtection="0"/>
    <xf numFmtId="0" fontId="82" fillId="64" borderId="100" applyNumberFormat="0" applyAlignment="0" applyProtection="0"/>
    <xf numFmtId="0" fontId="82" fillId="64" borderId="100" applyNumberFormat="0" applyAlignment="0" applyProtection="0"/>
    <xf numFmtId="0" fontId="82" fillId="64" borderId="100" applyNumberFormat="0" applyAlignment="0" applyProtection="0"/>
    <xf numFmtId="0" fontId="82" fillId="64" borderId="100" applyNumberFormat="0" applyAlignment="0" applyProtection="0"/>
    <xf numFmtId="0" fontId="82" fillId="64" borderId="100" applyNumberFormat="0" applyAlignment="0" applyProtection="0"/>
    <xf numFmtId="0" fontId="82" fillId="64" borderId="100" applyNumberFormat="0" applyAlignment="0" applyProtection="0"/>
    <xf numFmtId="0" fontId="82" fillId="64" borderId="100" applyNumberFormat="0" applyAlignment="0" applyProtection="0"/>
    <xf numFmtId="0" fontId="82" fillId="64" borderId="100" applyNumberFormat="0" applyAlignment="0" applyProtection="0"/>
    <xf numFmtId="0" fontId="82" fillId="64" borderId="100" applyNumberFormat="0" applyAlignment="0" applyProtection="0"/>
    <xf numFmtId="0" fontId="82" fillId="64" borderId="100" applyNumberFormat="0" applyAlignment="0" applyProtection="0"/>
    <xf numFmtId="0" fontId="82" fillId="64" borderId="100" applyNumberFormat="0" applyAlignment="0" applyProtection="0"/>
    <xf numFmtId="0" fontId="82" fillId="64" borderId="100" applyNumberFormat="0" applyAlignment="0" applyProtection="0"/>
    <xf numFmtId="0" fontId="82" fillId="64" borderId="100" applyNumberFormat="0" applyAlignment="0" applyProtection="0"/>
    <xf numFmtId="0" fontId="82" fillId="64" borderId="100" applyNumberFormat="0" applyAlignment="0" applyProtection="0"/>
    <xf numFmtId="0" fontId="82" fillId="64" borderId="100" applyNumberFormat="0" applyAlignment="0" applyProtection="0"/>
    <xf numFmtId="0" fontId="82" fillId="64" borderId="100" applyNumberFormat="0" applyAlignment="0" applyProtection="0"/>
    <xf numFmtId="0" fontId="82" fillId="64" borderId="100" applyNumberFormat="0" applyAlignment="0" applyProtection="0"/>
    <xf numFmtId="0" fontId="82" fillId="64" borderId="100" applyNumberFormat="0" applyAlignment="0" applyProtection="0"/>
    <xf numFmtId="0" fontId="82" fillId="64" borderId="100" applyNumberFormat="0" applyAlignment="0" applyProtection="0"/>
    <xf numFmtId="0" fontId="82" fillId="64" borderId="100" applyNumberFormat="0" applyAlignment="0" applyProtection="0"/>
    <xf numFmtId="0" fontId="82" fillId="64" borderId="100" applyNumberFormat="0" applyAlignment="0" applyProtection="0"/>
    <xf numFmtId="0" fontId="82" fillId="64" borderId="100" applyNumberFormat="0" applyAlignment="0" applyProtection="0"/>
    <xf numFmtId="0" fontId="82" fillId="64" borderId="100" applyNumberFormat="0" applyAlignment="0" applyProtection="0"/>
    <xf numFmtId="0" fontId="82" fillId="64" borderId="100" applyNumberFormat="0" applyAlignment="0" applyProtection="0"/>
    <xf numFmtId="0" fontId="82" fillId="64" borderId="100" applyNumberFormat="0" applyAlignment="0" applyProtection="0"/>
    <xf numFmtId="0" fontId="82" fillId="64" borderId="100" applyNumberFormat="0" applyAlignment="0" applyProtection="0"/>
    <xf numFmtId="0" fontId="82" fillId="64" borderId="100" applyNumberFormat="0" applyAlignment="0" applyProtection="0"/>
    <xf numFmtId="0" fontId="82" fillId="64" borderId="100" applyNumberFormat="0" applyAlignment="0" applyProtection="0"/>
    <xf numFmtId="0" fontId="82" fillId="64" borderId="100" applyNumberFormat="0" applyAlignment="0" applyProtection="0"/>
    <xf numFmtId="0" fontId="82" fillId="64" borderId="100" applyNumberFormat="0" applyAlignment="0" applyProtection="0"/>
    <xf numFmtId="0" fontId="82" fillId="64" borderId="100" applyNumberFormat="0" applyAlignment="0" applyProtection="0"/>
    <xf numFmtId="0" fontId="82" fillId="64" borderId="100" applyNumberFormat="0" applyAlignment="0" applyProtection="0"/>
    <xf numFmtId="0" fontId="82" fillId="64" borderId="100" applyNumberFormat="0" applyAlignment="0" applyProtection="0"/>
    <xf numFmtId="0" fontId="82" fillId="64" borderId="100" applyNumberFormat="0" applyAlignment="0" applyProtection="0"/>
    <xf numFmtId="0" fontId="82" fillId="64" borderId="100" applyNumberFormat="0" applyAlignment="0" applyProtection="0"/>
    <xf numFmtId="0" fontId="82" fillId="64" borderId="100" applyNumberFormat="0" applyAlignment="0" applyProtection="0"/>
    <xf numFmtId="0" fontId="82" fillId="64" borderId="100" applyNumberFormat="0" applyAlignment="0" applyProtection="0"/>
    <xf numFmtId="0" fontId="82" fillId="64" borderId="100" applyNumberFormat="0" applyAlignment="0" applyProtection="0"/>
    <xf numFmtId="0" fontId="82" fillId="64" borderId="100" applyNumberFormat="0" applyAlignment="0" applyProtection="0"/>
    <xf numFmtId="0" fontId="82" fillId="64" borderId="100" applyNumberFormat="0" applyAlignment="0" applyProtection="0"/>
    <xf numFmtId="0" fontId="82" fillId="64" borderId="100" applyNumberFormat="0" applyAlignment="0" applyProtection="0"/>
    <xf numFmtId="0" fontId="82" fillId="64" borderId="100" applyNumberFormat="0" applyAlignment="0" applyProtection="0"/>
    <xf numFmtId="0" fontId="82" fillId="64" borderId="100" applyNumberFormat="0" applyAlignment="0" applyProtection="0"/>
    <xf numFmtId="0" fontId="82" fillId="64" borderId="100" applyNumberFormat="0" applyAlignment="0" applyProtection="0"/>
    <xf numFmtId="0" fontId="82" fillId="64" borderId="100" applyNumberFormat="0" applyAlignment="0" applyProtection="0"/>
    <xf numFmtId="0" fontId="82" fillId="64" borderId="100" applyNumberFormat="0" applyAlignment="0" applyProtection="0"/>
    <xf numFmtId="0" fontId="82" fillId="64" borderId="100" applyNumberFormat="0" applyAlignment="0" applyProtection="0"/>
    <xf numFmtId="0" fontId="82" fillId="64" borderId="100" applyNumberFormat="0" applyAlignment="0" applyProtection="0"/>
    <xf numFmtId="169" fontId="84" fillId="64" borderId="100" applyNumberFormat="0" applyAlignment="0" applyProtection="0"/>
    <xf numFmtId="0" fontId="82" fillId="64" borderId="100" applyNumberFormat="0" applyAlignment="0" applyProtection="0"/>
    <xf numFmtId="0" fontId="82" fillId="64" borderId="100" applyNumberFormat="0" applyAlignment="0" applyProtection="0"/>
    <xf numFmtId="0" fontId="82" fillId="64" borderId="100" applyNumberFormat="0" applyAlignment="0" applyProtection="0"/>
    <xf numFmtId="0" fontId="82" fillId="64" borderId="100" applyNumberFormat="0" applyAlignment="0" applyProtection="0"/>
    <xf numFmtId="0" fontId="82" fillId="64" borderId="100" applyNumberFormat="0" applyAlignment="0" applyProtection="0"/>
    <xf numFmtId="0" fontId="82" fillId="64" borderId="100" applyNumberFormat="0" applyAlignment="0" applyProtection="0"/>
    <xf numFmtId="0" fontId="82" fillId="64" borderId="100" applyNumberFormat="0" applyAlignment="0" applyProtection="0"/>
    <xf numFmtId="0" fontId="82" fillId="64" borderId="100" applyNumberFormat="0" applyAlignment="0" applyProtection="0"/>
    <xf numFmtId="0" fontId="82" fillId="64" borderId="100" applyNumberFormat="0" applyAlignment="0" applyProtection="0"/>
    <xf numFmtId="0" fontId="82" fillId="64" borderId="100" applyNumberFormat="0" applyAlignment="0" applyProtection="0"/>
    <xf numFmtId="0" fontId="82" fillId="64" borderId="100" applyNumberFormat="0" applyAlignment="0" applyProtection="0"/>
    <xf numFmtId="168" fontId="84" fillId="64" borderId="100" applyNumberFormat="0" applyAlignment="0" applyProtection="0"/>
    <xf numFmtId="0" fontId="82" fillId="64" borderId="100" applyNumberFormat="0" applyAlignment="0" applyProtection="0"/>
    <xf numFmtId="0" fontId="82" fillId="64" borderId="100" applyNumberFormat="0" applyAlignment="0" applyProtection="0"/>
    <xf numFmtId="0" fontId="82" fillId="64" borderId="100" applyNumberFormat="0" applyAlignment="0" applyProtection="0"/>
    <xf numFmtId="0" fontId="82" fillId="64" borderId="100" applyNumberFormat="0" applyAlignment="0" applyProtection="0"/>
    <xf numFmtId="168" fontId="84" fillId="64" borderId="100" applyNumberFormat="0" applyAlignment="0" applyProtection="0"/>
    <xf numFmtId="0" fontId="82" fillId="64" borderId="100" applyNumberFormat="0" applyAlignment="0" applyProtection="0"/>
    <xf numFmtId="0" fontId="82" fillId="64" borderId="100" applyNumberFormat="0" applyAlignment="0" applyProtection="0"/>
    <xf numFmtId="0" fontId="82" fillId="64" borderId="100" applyNumberFormat="0" applyAlignment="0" applyProtection="0"/>
    <xf numFmtId="0" fontId="82" fillId="64" borderId="100" applyNumberFormat="0" applyAlignment="0" applyProtection="0"/>
    <xf numFmtId="0" fontId="82" fillId="64" borderId="100" applyNumberFormat="0" applyAlignment="0" applyProtection="0"/>
    <xf numFmtId="3" fontId="2" fillId="75" borderId="95" applyFont="0">
      <alignment horizontal="right" vertical="center"/>
      <protection locked="0"/>
    </xf>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6" fillId="74" borderId="99" applyNumberFormat="0" applyFont="0" applyAlignment="0" applyProtection="0"/>
    <xf numFmtId="0" fontId="26" fillId="74" borderId="99" applyNumberFormat="0" applyFont="0" applyAlignment="0" applyProtection="0"/>
    <xf numFmtId="0" fontId="26" fillId="74" borderId="99" applyNumberFormat="0" applyFont="0" applyAlignment="0" applyProtection="0"/>
    <xf numFmtId="0" fontId="26" fillId="74" borderId="99" applyNumberFormat="0" applyFont="0" applyAlignment="0" applyProtection="0"/>
    <xf numFmtId="0" fontId="26" fillId="74" borderId="99" applyNumberFormat="0" applyFont="0" applyAlignment="0" applyProtection="0"/>
    <xf numFmtId="0" fontId="26" fillId="74" borderId="99" applyNumberFormat="0" applyFont="0" applyAlignment="0" applyProtection="0"/>
    <xf numFmtId="0" fontId="26" fillId="74" borderId="99" applyNumberFormat="0" applyFont="0" applyAlignment="0" applyProtection="0"/>
    <xf numFmtId="0" fontId="26" fillId="74" borderId="99" applyNumberFormat="0" applyFont="0" applyAlignment="0" applyProtection="0"/>
    <xf numFmtId="0" fontId="26" fillId="74" borderId="99" applyNumberFormat="0" applyFont="0" applyAlignment="0" applyProtection="0"/>
    <xf numFmtId="0" fontId="26" fillId="74" borderId="99" applyNumberFormat="0" applyFont="0" applyAlignment="0" applyProtection="0"/>
    <xf numFmtId="0" fontId="26" fillId="74" borderId="99" applyNumberFormat="0" applyFont="0" applyAlignment="0" applyProtection="0"/>
    <xf numFmtId="0" fontId="26" fillId="74" borderId="99" applyNumberFormat="0" applyFont="0" applyAlignment="0" applyProtection="0"/>
    <xf numFmtId="0" fontId="26" fillId="74" borderId="99" applyNumberFormat="0" applyFont="0" applyAlignment="0" applyProtection="0"/>
    <xf numFmtId="0" fontId="26" fillId="74" borderId="99" applyNumberFormat="0" applyFont="0" applyAlignment="0" applyProtection="0"/>
    <xf numFmtId="0" fontId="26" fillId="74" borderId="99" applyNumberFormat="0" applyFont="0" applyAlignment="0" applyProtection="0"/>
    <xf numFmtId="0" fontId="26" fillId="74" borderId="99" applyNumberFormat="0" applyFont="0" applyAlignment="0" applyProtection="0"/>
    <xf numFmtId="0" fontId="26" fillId="74" borderId="99" applyNumberFormat="0" applyFont="0" applyAlignment="0" applyProtection="0"/>
    <xf numFmtId="0" fontId="26" fillId="74" borderId="99" applyNumberFormat="0" applyFont="0" applyAlignment="0" applyProtection="0"/>
    <xf numFmtId="0" fontId="26" fillId="74" borderId="99" applyNumberFormat="0" applyFont="0" applyAlignment="0" applyProtection="0"/>
    <xf numFmtId="0" fontId="26" fillId="74" borderId="99" applyNumberFormat="0" applyFont="0" applyAlignment="0" applyProtection="0"/>
    <xf numFmtId="0" fontId="26" fillId="74" borderId="99" applyNumberFormat="0" applyFont="0" applyAlignment="0" applyProtection="0"/>
    <xf numFmtId="0" fontId="26" fillId="74" borderId="99" applyNumberFormat="0" applyFont="0" applyAlignment="0" applyProtection="0"/>
    <xf numFmtId="0" fontId="26" fillId="74" borderId="99" applyNumberFormat="0" applyFont="0" applyAlignment="0" applyProtection="0"/>
    <xf numFmtId="0" fontId="26" fillId="74" borderId="99" applyNumberFormat="0" applyFont="0" applyAlignment="0" applyProtection="0"/>
    <xf numFmtId="0" fontId="26" fillId="74" borderId="99" applyNumberFormat="0" applyFont="0" applyAlignment="0" applyProtection="0"/>
    <xf numFmtId="0" fontId="26" fillId="74" borderId="99" applyNumberFormat="0" applyFont="0" applyAlignment="0" applyProtection="0"/>
    <xf numFmtId="0" fontId="26" fillId="74" borderId="99" applyNumberFormat="0" applyFont="0" applyAlignment="0" applyProtection="0"/>
    <xf numFmtId="0" fontId="26" fillId="74" borderId="99" applyNumberFormat="0" applyFont="0" applyAlignment="0" applyProtection="0"/>
    <xf numFmtId="0" fontId="2" fillId="74" borderId="99" applyNumberFormat="0" applyFont="0" applyAlignment="0" applyProtection="0"/>
    <xf numFmtId="0" fontId="26" fillId="74" borderId="99" applyNumberFormat="0" applyFont="0" applyAlignment="0" applyProtection="0"/>
    <xf numFmtId="0" fontId="26" fillId="74" borderId="99" applyNumberFormat="0" applyFont="0" applyAlignment="0" applyProtection="0"/>
    <xf numFmtId="0" fontId="26" fillId="74" borderId="99" applyNumberFormat="0" applyFont="0" applyAlignment="0" applyProtection="0"/>
    <xf numFmtId="0" fontId="26" fillId="74" borderId="99" applyNumberFormat="0" applyFont="0" applyAlignment="0" applyProtection="0"/>
    <xf numFmtId="0" fontId="26" fillId="74" borderId="99" applyNumberFormat="0" applyFont="0" applyAlignment="0" applyProtection="0"/>
    <xf numFmtId="0" fontId="26" fillId="74" borderId="99" applyNumberFormat="0" applyFont="0" applyAlignment="0" applyProtection="0"/>
    <xf numFmtId="0" fontId="26" fillId="74" borderId="99" applyNumberFormat="0" applyFont="0" applyAlignment="0" applyProtection="0"/>
    <xf numFmtId="0" fontId="26" fillId="74" borderId="99" applyNumberFormat="0" applyFont="0" applyAlignment="0" applyProtection="0"/>
    <xf numFmtId="0" fontId="26" fillId="74" borderId="99" applyNumberFormat="0" applyFont="0" applyAlignment="0" applyProtection="0"/>
    <xf numFmtId="0" fontId="26" fillId="74" borderId="99" applyNumberFormat="0" applyFont="0" applyAlignment="0" applyProtection="0"/>
    <xf numFmtId="0" fontId="26" fillId="74" borderId="99" applyNumberFormat="0" applyFont="0" applyAlignment="0" applyProtection="0"/>
    <xf numFmtId="0" fontId="26" fillId="74" borderId="99" applyNumberFormat="0" applyFont="0" applyAlignment="0" applyProtection="0"/>
    <xf numFmtId="0" fontId="26" fillId="74" borderId="99" applyNumberFormat="0" applyFont="0" applyAlignment="0" applyProtection="0"/>
    <xf numFmtId="0" fontId="26" fillId="74" borderId="99" applyNumberFormat="0" applyFont="0" applyAlignment="0" applyProtection="0"/>
    <xf numFmtId="0" fontId="26" fillId="74" borderId="99" applyNumberFormat="0" applyFont="0" applyAlignment="0" applyProtection="0"/>
    <xf numFmtId="0" fontId="26" fillId="74" borderId="99" applyNumberFormat="0" applyFont="0" applyAlignment="0" applyProtection="0"/>
    <xf numFmtId="0" fontId="26" fillId="74" borderId="99" applyNumberFormat="0" applyFont="0" applyAlignment="0" applyProtection="0"/>
    <xf numFmtId="0" fontId="26" fillId="74" borderId="99" applyNumberFormat="0" applyFont="0" applyAlignment="0" applyProtection="0"/>
    <xf numFmtId="0" fontId="26" fillId="74" borderId="99" applyNumberFormat="0" applyFont="0" applyAlignment="0" applyProtection="0"/>
    <xf numFmtId="0" fontId="2" fillId="74" borderId="99" applyNumberFormat="0" applyFont="0" applyAlignment="0" applyProtection="0"/>
    <xf numFmtId="0" fontId="26"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6" fillId="74" borderId="99" applyNumberFormat="0" applyFont="0" applyAlignment="0" applyProtection="0"/>
    <xf numFmtId="0" fontId="26" fillId="74" borderId="99" applyNumberFormat="0" applyFont="0" applyAlignment="0" applyProtection="0"/>
    <xf numFmtId="0" fontId="26" fillId="74" borderId="99" applyNumberFormat="0" applyFont="0" applyAlignment="0" applyProtection="0"/>
    <xf numFmtId="0" fontId="2" fillId="74" borderId="99" applyNumberFormat="0" applyFont="0" applyAlignment="0" applyProtection="0"/>
    <xf numFmtId="0" fontId="26" fillId="74" borderId="99" applyNumberFormat="0" applyFont="0" applyAlignment="0" applyProtection="0"/>
    <xf numFmtId="0" fontId="26" fillId="74" borderId="99" applyNumberFormat="0" applyFont="0" applyAlignment="0" applyProtection="0"/>
    <xf numFmtId="0" fontId="26" fillId="74" borderId="99" applyNumberFormat="0" applyFont="0" applyAlignment="0" applyProtection="0"/>
    <xf numFmtId="0" fontId="26" fillId="74" borderId="99" applyNumberFormat="0" applyFont="0" applyAlignment="0" applyProtection="0"/>
    <xf numFmtId="0" fontId="26" fillId="74" borderId="99" applyNumberFormat="0" applyFont="0" applyAlignment="0" applyProtection="0"/>
    <xf numFmtId="0" fontId="26" fillId="74" borderId="99" applyNumberFormat="0" applyFont="0" applyAlignment="0" applyProtection="0"/>
    <xf numFmtId="0" fontId="26" fillId="74" borderId="99" applyNumberFormat="0" applyFont="0" applyAlignment="0" applyProtection="0"/>
    <xf numFmtId="0" fontId="26" fillId="74" borderId="99" applyNumberFormat="0" applyFont="0" applyAlignment="0" applyProtection="0"/>
    <xf numFmtId="0" fontId="26" fillId="74" borderId="99" applyNumberFormat="0" applyFont="0" applyAlignment="0" applyProtection="0"/>
    <xf numFmtId="0" fontId="26" fillId="74" borderId="99" applyNumberFormat="0" applyFont="0" applyAlignment="0" applyProtection="0"/>
    <xf numFmtId="0" fontId="26" fillId="74" borderId="99" applyNumberFormat="0" applyFont="0" applyAlignment="0" applyProtection="0"/>
    <xf numFmtId="0" fontId="26" fillId="74" borderId="99" applyNumberFormat="0" applyFont="0" applyAlignment="0" applyProtection="0"/>
    <xf numFmtId="0" fontId="26" fillId="74" borderId="99" applyNumberFormat="0" applyFont="0" applyAlignment="0" applyProtection="0"/>
    <xf numFmtId="0" fontId="26" fillId="74" borderId="99" applyNumberFormat="0" applyFont="0" applyAlignment="0" applyProtection="0"/>
    <xf numFmtId="0" fontId="26" fillId="74" borderId="99" applyNumberFormat="0" applyFont="0" applyAlignment="0" applyProtection="0"/>
    <xf numFmtId="0" fontId="26" fillId="74" borderId="99" applyNumberFormat="0" applyFont="0" applyAlignment="0" applyProtection="0"/>
    <xf numFmtId="0" fontId="26" fillId="74" borderId="99" applyNumberFormat="0" applyFont="0" applyAlignment="0" applyProtection="0"/>
    <xf numFmtId="3" fontId="2" fillId="72" borderId="95" applyFont="0">
      <alignment horizontal="right" vertical="center"/>
      <protection locked="0"/>
    </xf>
    <xf numFmtId="0" fontId="65" fillId="43" borderId="98" applyNumberFormat="0" applyAlignment="0" applyProtection="0"/>
    <xf numFmtId="168" fontId="67" fillId="43" borderId="98" applyNumberFormat="0" applyAlignment="0" applyProtection="0"/>
    <xf numFmtId="169" fontId="67" fillId="43" borderId="98" applyNumberFormat="0" applyAlignment="0" applyProtection="0"/>
    <xf numFmtId="168" fontId="67" fillId="43" borderId="98" applyNumberFormat="0" applyAlignment="0" applyProtection="0"/>
    <xf numFmtId="168" fontId="67" fillId="43" borderId="98" applyNumberFormat="0" applyAlignment="0" applyProtection="0"/>
    <xf numFmtId="169" fontId="67" fillId="43" borderId="98" applyNumberFormat="0" applyAlignment="0" applyProtection="0"/>
    <xf numFmtId="168" fontId="67" fillId="43" borderId="98" applyNumberFormat="0" applyAlignment="0" applyProtection="0"/>
    <xf numFmtId="168" fontId="67" fillId="43" borderId="98" applyNumberFormat="0" applyAlignment="0" applyProtection="0"/>
    <xf numFmtId="169" fontId="67" fillId="43" borderId="98" applyNumberFormat="0" applyAlignment="0" applyProtection="0"/>
    <xf numFmtId="168" fontId="67" fillId="43" borderId="98" applyNumberFormat="0" applyAlignment="0" applyProtection="0"/>
    <xf numFmtId="168" fontId="67" fillId="43" borderId="98" applyNumberFormat="0" applyAlignment="0" applyProtection="0"/>
    <xf numFmtId="169" fontId="67" fillId="43" borderId="98" applyNumberFormat="0" applyAlignment="0" applyProtection="0"/>
    <xf numFmtId="168" fontId="67" fillId="43" borderId="98" applyNumberFormat="0" applyAlignment="0" applyProtection="0"/>
    <xf numFmtId="0" fontId="65" fillId="43" borderId="98" applyNumberFormat="0" applyAlignment="0" applyProtection="0"/>
    <xf numFmtId="0" fontId="65" fillId="43" borderId="98" applyNumberFormat="0" applyAlignment="0" applyProtection="0"/>
    <xf numFmtId="0" fontId="65" fillId="43" borderId="98" applyNumberFormat="0" applyAlignment="0" applyProtection="0"/>
    <xf numFmtId="0" fontId="65" fillId="43" borderId="98" applyNumberFormat="0" applyAlignment="0" applyProtection="0"/>
    <xf numFmtId="0" fontId="65" fillId="43" borderId="98" applyNumberFormat="0" applyAlignment="0" applyProtection="0"/>
    <xf numFmtId="0" fontId="65" fillId="43" borderId="98" applyNumberFormat="0" applyAlignment="0" applyProtection="0"/>
    <xf numFmtId="0" fontId="65" fillId="43" borderId="98" applyNumberFormat="0" applyAlignment="0" applyProtection="0"/>
    <xf numFmtId="0" fontId="65" fillId="43" borderId="98" applyNumberFormat="0" applyAlignment="0" applyProtection="0"/>
    <xf numFmtId="0" fontId="65" fillId="43" borderId="98" applyNumberFormat="0" applyAlignment="0" applyProtection="0"/>
    <xf numFmtId="0" fontId="65" fillId="43" borderId="98" applyNumberFormat="0" applyAlignment="0" applyProtection="0"/>
    <xf numFmtId="0" fontId="65" fillId="43" borderId="98" applyNumberFormat="0" applyAlignment="0" applyProtection="0"/>
    <xf numFmtId="0" fontId="65" fillId="43" borderId="98" applyNumberFormat="0" applyAlignment="0" applyProtection="0"/>
    <xf numFmtId="0" fontId="65" fillId="43" borderId="98" applyNumberFormat="0" applyAlignment="0" applyProtection="0"/>
    <xf numFmtId="0" fontId="65" fillId="43" borderId="98" applyNumberFormat="0" applyAlignment="0" applyProtection="0"/>
    <xf numFmtId="0" fontId="65" fillId="43" borderId="98" applyNumberFormat="0" applyAlignment="0" applyProtection="0"/>
    <xf numFmtId="0" fontId="65" fillId="43" borderId="98" applyNumberFormat="0" applyAlignment="0" applyProtection="0"/>
    <xf numFmtId="0" fontId="65" fillId="43" borderId="98" applyNumberFormat="0" applyAlignment="0" applyProtection="0"/>
    <xf numFmtId="0" fontId="65" fillId="43" borderId="98" applyNumberFormat="0" applyAlignment="0" applyProtection="0"/>
    <xf numFmtId="0" fontId="65" fillId="43" borderId="98" applyNumberFormat="0" applyAlignment="0" applyProtection="0"/>
    <xf numFmtId="0" fontId="65" fillId="43" borderId="98" applyNumberFormat="0" applyAlignment="0" applyProtection="0"/>
    <xf numFmtId="0" fontId="65" fillId="43" borderId="98" applyNumberFormat="0" applyAlignment="0" applyProtection="0"/>
    <xf numFmtId="0" fontId="65" fillId="43" borderId="98" applyNumberFormat="0" applyAlignment="0" applyProtection="0"/>
    <xf numFmtId="0" fontId="65" fillId="43" borderId="98" applyNumberFormat="0" applyAlignment="0" applyProtection="0"/>
    <xf numFmtId="0" fontId="65" fillId="43" borderId="98" applyNumberFormat="0" applyAlignment="0" applyProtection="0"/>
    <xf numFmtId="0" fontId="65" fillId="43" borderId="98" applyNumberFormat="0" applyAlignment="0" applyProtection="0"/>
    <xf numFmtId="0" fontId="65" fillId="43" borderId="98" applyNumberFormat="0" applyAlignment="0" applyProtection="0"/>
    <xf numFmtId="0" fontId="65" fillId="43" borderId="98" applyNumberFormat="0" applyAlignment="0" applyProtection="0"/>
    <xf numFmtId="0" fontId="65" fillId="43" borderId="98" applyNumberFormat="0" applyAlignment="0" applyProtection="0"/>
    <xf numFmtId="0" fontId="65" fillId="43" borderId="98" applyNumberFormat="0" applyAlignment="0" applyProtection="0"/>
    <xf numFmtId="0" fontId="65" fillId="43" borderId="98" applyNumberFormat="0" applyAlignment="0" applyProtection="0"/>
    <xf numFmtId="0" fontId="65" fillId="43" borderId="98" applyNumberFormat="0" applyAlignment="0" applyProtection="0"/>
    <xf numFmtId="0" fontId="65" fillId="43" borderId="98" applyNumberFormat="0" applyAlignment="0" applyProtection="0"/>
    <xf numFmtId="0" fontId="65" fillId="43" borderId="98" applyNumberFormat="0" applyAlignment="0" applyProtection="0"/>
    <xf numFmtId="0" fontId="65" fillId="43" borderId="98" applyNumberFormat="0" applyAlignment="0" applyProtection="0"/>
    <xf numFmtId="0" fontId="65" fillId="43" borderId="98" applyNumberFormat="0" applyAlignment="0" applyProtection="0"/>
    <xf numFmtId="0" fontId="65" fillId="43" borderId="98" applyNumberFormat="0" applyAlignment="0" applyProtection="0"/>
    <xf numFmtId="0" fontId="65" fillId="43" borderId="98" applyNumberFormat="0" applyAlignment="0" applyProtection="0"/>
    <xf numFmtId="0" fontId="65" fillId="43" borderId="98" applyNumberFormat="0" applyAlignment="0" applyProtection="0"/>
    <xf numFmtId="0" fontId="65" fillId="43" borderId="98" applyNumberFormat="0" applyAlignment="0" applyProtection="0"/>
    <xf numFmtId="0" fontId="65" fillId="43" borderId="98" applyNumberFormat="0" applyAlignment="0" applyProtection="0"/>
    <xf numFmtId="0" fontId="65" fillId="43" borderId="98" applyNumberFormat="0" applyAlignment="0" applyProtection="0"/>
    <xf numFmtId="0" fontId="65" fillId="43" borderId="98" applyNumberFormat="0" applyAlignment="0" applyProtection="0"/>
    <xf numFmtId="0" fontId="65" fillId="43" borderId="98" applyNumberFormat="0" applyAlignment="0" applyProtection="0"/>
    <xf numFmtId="0" fontId="65" fillId="43" borderId="98" applyNumberFormat="0" applyAlignment="0" applyProtection="0"/>
    <xf numFmtId="0" fontId="65" fillId="43" borderId="98" applyNumberFormat="0" applyAlignment="0" applyProtection="0"/>
    <xf numFmtId="0" fontId="65" fillId="43" borderId="98" applyNumberFormat="0" applyAlignment="0" applyProtection="0"/>
    <xf numFmtId="0" fontId="65" fillId="43" borderId="98" applyNumberFormat="0" applyAlignment="0" applyProtection="0"/>
    <xf numFmtId="0" fontId="65" fillId="43" borderId="98" applyNumberFormat="0" applyAlignment="0" applyProtection="0"/>
    <xf numFmtId="169" fontId="67" fillId="43" borderId="98" applyNumberFormat="0" applyAlignment="0" applyProtection="0"/>
    <xf numFmtId="0" fontId="65" fillId="43" borderId="98" applyNumberFormat="0" applyAlignment="0" applyProtection="0"/>
    <xf numFmtId="0" fontId="65" fillId="43" borderId="98" applyNumberFormat="0" applyAlignment="0" applyProtection="0"/>
    <xf numFmtId="0" fontId="65" fillId="43" borderId="98" applyNumberFormat="0" applyAlignment="0" applyProtection="0"/>
    <xf numFmtId="0" fontId="65" fillId="43" borderId="98" applyNumberFormat="0" applyAlignment="0" applyProtection="0"/>
    <xf numFmtId="0" fontId="65" fillId="43" borderId="98" applyNumberFormat="0" applyAlignment="0" applyProtection="0"/>
    <xf numFmtId="0" fontId="65" fillId="43" borderId="98" applyNumberFormat="0" applyAlignment="0" applyProtection="0"/>
    <xf numFmtId="0" fontId="65" fillId="43" borderId="98" applyNumberFormat="0" applyAlignment="0" applyProtection="0"/>
    <xf numFmtId="0" fontId="65" fillId="43" borderId="98" applyNumberFormat="0" applyAlignment="0" applyProtection="0"/>
    <xf numFmtId="0" fontId="65" fillId="43" borderId="98" applyNumberFormat="0" applyAlignment="0" applyProtection="0"/>
    <xf numFmtId="0" fontId="65" fillId="43" borderId="98" applyNumberFormat="0" applyAlignment="0" applyProtection="0"/>
    <xf numFmtId="0" fontId="65" fillId="43" borderId="98" applyNumberFormat="0" applyAlignment="0" applyProtection="0"/>
    <xf numFmtId="168" fontId="67" fillId="43" borderId="98" applyNumberFormat="0" applyAlignment="0" applyProtection="0"/>
    <xf numFmtId="0" fontId="65" fillId="43" borderId="98" applyNumberFormat="0" applyAlignment="0" applyProtection="0"/>
    <xf numFmtId="0" fontId="65" fillId="43" borderId="98" applyNumberFormat="0" applyAlignment="0" applyProtection="0"/>
    <xf numFmtId="0" fontId="65" fillId="43" borderId="98" applyNumberFormat="0" applyAlignment="0" applyProtection="0"/>
    <xf numFmtId="0" fontId="65" fillId="43" borderId="98" applyNumberFormat="0" applyAlignment="0" applyProtection="0"/>
    <xf numFmtId="168" fontId="67" fillId="43" borderId="98" applyNumberFormat="0" applyAlignment="0" applyProtection="0"/>
    <xf numFmtId="0" fontId="65" fillId="43" borderId="98" applyNumberFormat="0" applyAlignment="0" applyProtection="0"/>
    <xf numFmtId="0" fontId="65" fillId="43" borderId="98" applyNumberFormat="0" applyAlignment="0" applyProtection="0"/>
    <xf numFmtId="0" fontId="65" fillId="43" borderId="98" applyNumberFormat="0" applyAlignment="0" applyProtection="0"/>
    <xf numFmtId="0" fontId="65" fillId="43" borderId="98" applyNumberFormat="0" applyAlignment="0" applyProtection="0"/>
    <xf numFmtId="0" fontId="65" fillId="43" borderId="98" applyNumberFormat="0" applyAlignment="0" applyProtection="0"/>
    <xf numFmtId="0" fontId="2" fillId="71" borderId="96" applyNumberFormat="0" applyFont="0" applyBorder="0" applyProtection="0">
      <alignment horizontal="left" vertical="center"/>
    </xf>
    <xf numFmtId="9" fontId="2" fillId="71" borderId="95" applyFont="0" applyProtection="0">
      <alignment horizontal="right" vertical="center"/>
    </xf>
    <xf numFmtId="3" fontId="2" fillId="71" borderId="95" applyFont="0" applyProtection="0">
      <alignment horizontal="right" vertical="center"/>
    </xf>
    <xf numFmtId="0" fontId="61" fillId="70" borderId="96" applyFont="0" applyBorder="0">
      <alignment horizontal="center" wrapText="1"/>
    </xf>
    <xf numFmtId="168" fontId="53" fillId="0" borderId="93">
      <alignment horizontal="left" vertical="center"/>
    </xf>
    <xf numFmtId="0" fontId="53" fillId="0" borderId="93">
      <alignment horizontal="left" vertical="center"/>
    </xf>
    <xf numFmtId="0" fontId="53" fillId="0" borderId="93">
      <alignment horizontal="left" vertical="center"/>
    </xf>
    <xf numFmtId="0" fontId="2" fillId="69" borderId="95" applyNumberFormat="0" applyFont="0" applyBorder="0" applyProtection="0">
      <alignment horizontal="center" vertical="center"/>
    </xf>
    <xf numFmtId="0" fontId="35" fillId="0" borderId="95" applyNumberFormat="0" applyAlignment="0">
      <alignment horizontal="right"/>
      <protection locked="0"/>
    </xf>
    <xf numFmtId="0" fontId="35" fillId="0" borderId="95" applyNumberFormat="0" applyAlignment="0">
      <alignment horizontal="right"/>
      <protection locked="0"/>
    </xf>
    <xf numFmtId="0" fontId="35" fillId="0" borderId="95" applyNumberFormat="0" applyAlignment="0">
      <alignment horizontal="right"/>
      <protection locked="0"/>
    </xf>
    <xf numFmtId="0" fontId="35" fillId="0" borderId="95" applyNumberFormat="0" applyAlignment="0">
      <alignment horizontal="right"/>
      <protection locked="0"/>
    </xf>
    <xf numFmtId="0" fontId="35" fillId="0" borderId="95" applyNumberFormat="0" applyAlignment="0">
      <alignment horizontal="right"/>
      <protection locked="0"/>
    </xf>
    <xf numFmtId="0" fontId="35" fillId="0" borderId="95" applyNumberFormat="0" applyAlignment="0">
      <alignment horizontal="right"/>
      <protection locked="0"/>
    </xf>
    <xf numFmtId="0" fontId="35" fillId="0" borderId="95" applyNumberFormat="0" applyAlignment="0">
      <alignment horizontal="right"/>
      <protection locked="0"/>
    </xf>
    <xf numFmtId="0" fontId="35" fillId="0" borderId="95" applyNumberFormat="0" applyAlignment="0">
      <alignment horizontal="right"/>
      <protection locked="0"/>
    </xf>
    <xf numFmtId="0" fontId="35" fillId="0" borderId="95" applyNumberFormat="0" applyAlignment="0">
      <alignment horizontal="right"/>
      <protection locked="0"/>
    </xf>
    <xf numFmtId="0" fontId="35" fillId="0" borderId="95" applyNumberFormat="0" applyAlignment="0">
      <alignment horizontal="right"/>
      <protection locked="0"/>
    </xf>
    <xf numFmtId="0" fontId="37" fillId="64" borderId="98" applyNumberFormat="0" applyAlignment="0" applyProtection="0"/>
    <xf numFmtId="168" fontId="39" fillId="64" borderId="98" applyNumberFormat="0" applyAlignment="0" applyProtection="0"/>
    <xf numFmtId="169" fontId="39" fillId="64" borderId="98" applyNumberFormat="0" applyAlignment="0" applyProtection="0"/>
    <xf numFmtId="168" fontId="39" fillId="64" borderId="98" applyNumberFormat="0" applyAlignment="0" applyProtection="0"/>
    <xf numFmtId="168" fontId="39" fillId="64" borderId="98" applyNumberFormat="0" applyAlignment="0" applyProtection="0"/>
    <xf numFmtId="169" fontId="39" fillId="64" borderId="98" applyNumberFormat="0" applyAlignment="0" applyProtection="0"/>
    <xf numFmtId="168" fontId="39" fillId="64" borderId="98" applyNumberFormat="0" applyAlignment="0" applyProtection="0"/>
    <xf numFmtId="168" fontId="39" fillId="64" borderId="98" applyNumberFormat="0" applyAlignment="0" applyProtection="0"/>
    <xf numFmtId="169" fontId="39" fillId="64" borderId="98" applyNumberFormat="0" applyAlignment="0" applyProtection="0"/>
    <xf numFmtId="168" fontId="39" fillId="64" borderId="98" applyNumberFormat="0" applyAlignment="0" applyProtection="0"/>
    <xf numFmtId="168" fontId="39" fillId="64" borderId="98" applyNumberFormat="0" applyAlignment="0" applyProtection="0"/>
    <xf numFmtId="169" fontId="39" fillId="64" borderId="98" applyNumberFormat="0" applyAlignment="0" applyProtection="0"/>
    <xf numFmtId="168" fontId="39" fillId="64" borderId="98" applyNumberFormat="0" applyAlignment="0" applyProtection="0"/>
    <xf numFmtId="0" fontId="37" fillId="64" borderId="98" applyNumberFormat="0" applyAlignment="0" applyProtection="0"/>
    <xf numFmtId="0" fontId="37" fillId="64" borderId="98" applyNumberFormat="0" applyAlignment="0" applyProtection="0"/>
    <xf numFmtId="0" fontId="37" fillId="64" borderId="98" applyNumberFormat="0" applyAlignment="0" applyProtection="0"/>
    <xf numFmtId="0" fontId="37" fillId="64" borderId="98" applyNumberFormat="0" applyAlignment="0" applyProtection="0"/>
    <xf numFmtId="0" fontId="37" fillId="64" borderId="98" applyNumberFormat="0" applyAlignment="0" applyProtection="0"/>
    <xf numFmtId="0" fontId="37" fillId="64" borderId="98" applyNumberFormat="0" applyAlignment="0" applyProtection="0"/>
    <xf numFmtId="0" fontId="37" fillId="64" borderId="98" applyNumberFormat="0" applyAlignment="0" applyProtection="0"/>
    <xf numFmtId="0" fontId="37" fillId="64" borderId="98" applyNumberFormat="0" applyAlignment="0" applyProtection="0"/>
    <xf numFmtId="0" fontId="37" fillId="64" borderId="98" applyNumberFormat="0" applyAlignment="0" applyProtection="0"/>
    <xf numFmtId="0" fontId="37" fillId="64" borderId="98" applyNumberFormat="0" applyAlignment="0" applyProtection="0"/>
    <xf numFmtId="0" fontId="37" fillId="64" borderId="98" applyNumberFormat="0" applyAlignment="0" applyProtection="0"/>
    <xf numFmtId="0" fontId="37" fillId="64" borderId="98" applyNumberFormat="0" applyAlignment="0" applyProtection="0"/>
    <xf numFmtId="0" fontId="37" fillId="64" borderId="98" applyNumberFormat="0" applyAlignment="0" applyProtection="0"/>
    <xf numFmtId="0" fontId="37" fillId="64" borderId="98" applyNumberFormat="0" applyAlignment="0" applyProtection="0"/>
    <xf numFmtId="0" fontId="37" fillId="64" borderId="98" applyNumberFormat="0" applyAlignment="0" applyProtection="0"/>
    <xf numFmtId="0" fontId="37" fillId="64" borderId="98" applyNumberFormat="0" applyAlignment="0" applyProtection="0"/>
    <xf numFmtId="0" fontId="37" fillId="64" borderId="98" applyNumberFormat="0" applyAlignment="0" applyProtection="0"/>
    <xf numFmtId="0" fontId="37" fillId="64" borderId="98" applyNumberFormat="0" applyAlignment="0" applyProtection="0"/>
    <xf numFmtId="0" fontId="37" fillId="64" borderId="98" applyNumberFormat="0" applyAlignment="0" applyProtection="0"/>
    <xf numFmtId="0" fontId="37" fillId="64" borderId="98" applyNumberFormat="0" applyAlignment="0" applyProtection="0"/>
    <xf numFmtId="0" fontId="37" fillId="64" borderId="98" applyNumberFormat="0" applyAlignment="0" applyProtection="0"/>
    <xf numFmtId="0" fontId="37" fillId="64" borderId="98" applyNumberFormat="0" applyAlignment="0" applyProtection="0"/>
    <xf numFmtId="0" fontId="37" fillId="64" borderId="98" applyNumberFormat="0" applyAlignment="0" applyProtection="0"/>
    <xf numFmtId="0" fontId="37" fillId="64" borderId="98" applyNumberFormat="0" applyAlignment="0" applyProtection="0"/>
    <xf numFmtId="0" fontId="37" fillId="64" borderId="98" applyNumberFormat="0" applyAlignment="0" applyProtection="0"/>
    <xf numFmtId="0" fontId="37" fillId="64" borderId="98" applyNumberFormat="0" applyAlignment="0" applyProtection="0"/>
    <xf numFmtId="0" fontId="37" fillId="64" borderId="98" applyNumberFormat="0" applyAlignment="0" applyProtection="0"/>
    <xf numFmtId="0" fontId="37" fillId="64" borderId="98" applyNumberFormat="0" applyAlignment="0" applyProtection="0"/>
    <xf numFmtId="0" fontId="37" fillId="64" borderId="98" applyNumberFormat="0" applyAlignment="0" applyProtection="0"/>
    <xf numFmtId="0" fontId="37" fillId="64" borderId="98" applyNumberFormat="0" applyAlignment="0" applyProtection="0"/>
    <xf numFmtId="0" fontId="37" fillId="64" borderId="98" applyNumberFormat="0" applyAlignment="0" applyProtection="0"/>
    <xf numFmtId="0" fontId="37" fillId="64" borderId="98" applyNumberFormat="0" applyAlignment="0" applyProtection="0"/>
    <xf numFmtId="0" fontId="37" fillId="64" borderId="98" applyNumberFormat="0" applyAlignment="0" applyProtection="0"/>
    <xf numFmtId="0" fontId="37" fillId="64" borderId="98" applyNumberFormat="0" applyAlignment="0" applyProtection="0"/>
    <xf numFmtId="0" fontId="37" fillId="64" borderId="98" applyNumberFormat="0" applyAlignment="0" applyProtection="0"/>
    <xf numFmtId="0" fontId="37" fillId="64" borderId="98" applyNumberFormat="0" applyAlignment="0" applyProtection="0"/>
    <xf numFmtId="0" fontId="37" fillId="64" borderId="98" applyNumberFormat="0" applyAlignment="0" applyProtection="0"/>
    <xf numFmtId="0" fontId="37" fillId="64" borderId="98" applyNumberFormat="0" applyAlignment="0" applyProtection="0"/>
    <xf numFmtId="0" fontId="37" fillId="64" borderId="98" applyNumberFormat="0" applyAlignment="0" applyProtection="0"/>
    <xf numFmtId="0" fontId="37" fillId="64" borderId="98" applyNumberFormat="0" applyAlignment="0" applyProtection="0"/>
    <xf numFmtId="0" fontId="37" fillId="64" borderId="98" applyNumberFormat="0" applyAlignment="0" applyProtection="0"/>
    <xf numFmtId="0" fontId="37" fillId="64" borderId="98" applyNumberFormat="0" applyAlignment="0" applyProtection="0"/>
    <xf numFmtId="0" fontId="37" fillId="64" borderId="98" applyNumberFormat="0" applyAlignment="0" applyProtection="0"/>
    <xf numFmtId="0" fontId="37" fillId="64" borderId="98" applyNumberFormat="0" applyAlignment="0" applyProtection="0"/>
    <xf numFmtId="0" fontId="37" fillId="64" borderId="98" applyNumberFormat="0" applyAlignment="0" applyProtection="0"/>
    <xf numFmtId="0" fontId="37" fillId="64" borderId="98" applyNumberFormat="0" applyAlignment="0" applyProtection="0"/>
    <xf numFmtId="0" fontId="37" fillId="64" borderId="98" applyNumberFormat="0" applyAlignment="0" applyProtection="0"/>
    <xf numFmtId="0" fontId="37" fillId="64" borderId="98" applyNumberFormat="0" applyAlignment="0" applyProtection="0"/>
    <xf numFmtId="169" fontId="39" fillId="64" borderId="98" applyNumberFormat="0" applyAlignment="0" applyProtection="0"/>
    <xf numFmtId="0" fontId="37" fillId="64" borderId="98" applyNumberFormat="0" applyAlignment="0" applyProtection="0"/>
    <xf numFmtId="0" fontId="37" fillId="64" borderId="98" applyNumberFormat="0" applyAlignment="0" applyProtection="0"/>
    <xf numFmtId="0" fontId="37" fillId="64" borderId="98" applyNumberFormat="0" applyAlignment="0" applyProtection="0"/>
    <xf numFmtId="0" fontId="37" fillId="64" borderId="98" applyNumberFormat="0" applyAlignment="0" applyProtection="0"/>
    <xf numFmtId="0" fontId="37" fillId="64" borderId="98" applyNumberFormat="0" applyAlignment="0" applyProtection="0"/>
    <xf numFmtId="0" fontId="37" fillId="64" borderId="98" applyNumberFormat="0" applyAlignment="0" applyProtection="0"/>
    <xf numFmtId="0" fontId="37" fillId="64" borderId="98" applyNumberFormat="0" applyAlignment="0" applyProtection="0"/>
    <xf numFmtId="0" fontId="37" fillId="64" borderId="98" applyNumberFormat="0" applyAlignment="0" applyProtection="0"/>
    <xf numFmtId="0" fontId="37" fillId="64" borderId="98" applyNumberFormat="0" applyAlignment="0" applyProtection="0"/>
    <xf numFmtId="0" fontId="37" fillId="64" borderId="98" applyNumberFormat="0" applyAlignment="0" applyProtection="0"/>
    <xf numFmtId="0" fontId="37" fillId="64" borderId="98" applyNumberFormat="0" applyAlignment="0" applyProtection="0"/>
    <xf numFmtId="168" fontId="39" fillId="64" borderId="98" applyNumberFormat="0" applyAlignment="0" applyProtection="0"/>
    <xf numFmtId="0" fontId="37" fillId="64" borderId="98" applyNumberFormat="0" applyAlignment="0" applyProtection="0"/>
    <xf numFmtId="0" fontId="37" fillId="64" borderId="98" applyNumberFormat="0" applyAlignment="0" applyProtection="0"/>
    <xf numFmtId="0" fontId="37" fillId="64" borderId="98" applyNumberFormat="0" applyAlignment="0" applyProtection="0"/>
    <xf numFmtId="0" fontId="37" fillId="64" borderId="98" applyNumberFormat="0" applyAlignment="0" applyProtection="0"/>
    <xf numFmtId="168" fontId="39" fillId="64" borderId="98" applyNumberFormat="0" applyAlignment="0" applyProtection="0"/>
    <xf numFmtId="0" fontId="37" fillId="64" borderId="98" applyNumberFormat="0" applyAlignment="0" applyProtection="0"/>
    <xf numFmtId="0" fontId="37" fillId="64" borderId="98" applyNumberFormat="0" applyAlignment="0" applyProtection="0"/>
    <xf numFmtId="0" fontId="37" fillId="64" borderId="98" applyNumberFormat="0" applyAlignment="0" applyProtection="0"/>
    <xf numFmtId="0" fontId="37" fillId="64" borderId="98" applyNumberFormat="0" applyAlignment="0" applyProtection="0"/>
    <xf numFmtId="0" fontId="37" fillId="64" borderId="98" applyNumberFormat="0" applyAlignment="0" applyProtection="0"/>
    <xf numFmtId="0" fontId="1" fillId="0" borderId="0"/>
    <xf numFmtId="169" fontId="25" fillId="37" borderId="0"/>
    <xf numFmtId="0" fontId="2" fillId="0" borderId="0">
      <alignment vertical="center"/>
    </xf>
    <xf numFmtId="166" fontId="1" fillId="0" borderId="0" applyFont="0" applyFill="0" applyBorder="0" applyAlignment="0" applyProtection="0"/>
    <xf numFmtId="0" fontId="128" fillId="0" borderId="0"/>
  </cellStyleXfs>
  <cellXfs count="941">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applyBorder="1" applyAlignment="1">
      <alignment horizontal="center"/>
    </xf>
    <xf numFmtId="0" fontId="4" fillId="0" borderId="3" xfId="0" applyFont="1" applyBorder="1"/>
    <xf numFmtId="0" fontId="8" fillId="0" borderId="16" xfId="0" applyFont="1" applyBorder="1"/>
    <xf numFmtId="0" fontId="11" fillId="0" borderId="0" xfId="0" applyFont="1" applyBorder="1"/>
    <xf numFmtId="0" fontId="11" fillId="0" borderId="0" xfId="0" applyFont="1"/>
    <xf numFmtId="0" fontId="8" fillId="0" borderId="0" xfId="0" applyFont="1" applyBorder="1" applyAlignment="1">
      <alignment horizontal="right" wrapText="1"/>
    </xf>
    <xf numFmtId="0" fontId="8" fillId="0" borderId="19" xfId="0" applyFont="1" applyBorder="1" applyAlignment="1">
      <alignment vertical="center"/>
    </xf>
    <xf numFmtId="0" fontId="6" fillId="0" borderId="0" xfId="0" applyFont="1"/>
    <xf numFmtId="0" fontId="8" fillId="0" borderId="0" xfId="11" applyFont="1" applyFill="1" applyBorder="1" applyProtection="1"/>
    <xf numFmtId="0" fontId="4" fillId="0" borderId="0" xfId="0" applyFont="1" applyBorder="1"/>
    <xf numFmtId="0" fontId="8" fillId="0" borderId="0" xfId="0" applyFont="1"/>
    <xf numFmtId="0" fontId="8" fillId="0" borderId="0" xfId="0" applyFont="1" applyAlignment="1">
      <alignment horizontal="right"/>
    </xf>
    <xf numFmtId="0" fontId="8" fillId="0" borderId="0" xfId="11" applyFont="1" applyFill="1" applyBorder="1" applyAlignment="1" applyProtection="1"/>
    <xf numFmtId="0" fontId="4" fillId="0" borderId="7" xfId="0" applyFont="1" applyBorder="1"/>
    <xf numFmtId="0" fontId="4" fillId="0" borderId="0" xfId="0" applyFont="1" applyAlignment="1">
      <alignment wrapText="1"/>
    </xf>
    <xf numFmtId="0" fontId="11" fillId="0" borderId="0" xfId="0" applyFont="1" applyAlignment="1">
      <alignment wrapText="1"/>
    </xf>
    <xf numFmtId="0" fontId="11" fillId="0" borderId="0" xfId="0" applyFont="1" applyAlignment="1">
      <alignment horizontal="center"/>
    </xf>
    <xf numFmtId="0" fontId="9" fillId="0" borderId="0" xfId="11" applyFont="1" applyFill="1" applyBorder="1" applyAlignment="1" applyProtection="1"/>
    <xf numFmtId="0" fontId="8" fillId="0" borderId="8" xfId="0" applyFont="1" applyBorder="1" applyAlignment="1">
      <alignment wrapText="1"/>
    </xf>
    <xf numFmtId="0" fontId="8" fillId="0" borderId="21" xfId="0" applyFont="1" applyBorder="1" applyAlignment="1">
      <alignment wrapText="1"/>
    </xf>
    <xf numFmtId="0" fontId="6" fillId="0" borderId="0" xfId="0" applyFont="1" applyBorder="1"/>
    <xf numFmtId="0" fontId="5" fillId="0" borderId="0" xfId="0" applyFont="1" applyAlignment="1">
      <alignment horizontal="center"/>
    </xf>
    <xf numFmtId="0" fontId="9" fillId="0" borderId="0" xfId="0" applyFont="1" applyFill="1" applyBorder="1" applyAlignment="1">
      <alignment horizontal="center" wrapText="1"/>
    </xf>
    <xf numFmtId="0" fontId="12" fillId="0" borderId="8" xfId="0" applyFont="1" applyBorder="1" applyAlignment="1">
      <alignment wrapText="1"/>
    </xf>
    <xf numFmtId="0" fontId="4" fillId="0" borderId="21" xfId="0" applyFont="1" applyBorder="1" applyAlignment="1"/>
    <xf numFmtId="0" fontId="22" fillId="0" borderId="0" xfId="0" applyFont="1" applyAlignment="1">
      <alignment horizontal="center" vertical="center"/>
    </xf>
    <xf numFmtId="0" fontId="22"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2" fillId="0" borderId="0" xfId="0" applyFont="1"/>
    <xf numFmtId="0" fontId="8" fillId="0" borderId="1" xfId="0" applyFont="1" applyBorder="1"/>
    <xf numFmtId="0" fontId="4" fillId="0" borderId="0" xfId="0" applyFont="1" applyBorder="1" applyAlignment="1">
      <alignment horizontal="center" vertical="center" wrapText="1"/>
    </xf>
    <xf numFmtId="0" fontId="6" fillId="3" borderId="3" xfId="13" applyFont="1" applyFill="1" applyBorder="1" applyAlignment="1" applyProtection="1">
      <alignment vertical="center" wrapText="1"/>
      <protection locked="0"/>
    </xf>
    <xf numFmtId="0" fontId="6" fillId="3" borderId="3" xfId="13" applyFont="1" applyFill="1" applyBorder="1" applyAlignment="1" applyProtection="1">
      <alignment horizontal="left" vertical="center" wrapText="1"/>
      <protection locked="0"/>
    </xf>
    <xf numFmtId="0" fontId="6" fillId="3" borderId="3" xfId="9" applyFont="1" applyFill="1" applyBorder="1" applyAlignment="1" applyProtection="1">
      <alignment horizontal="left" vertical="center" wrapText="1"/>
      <protection locked="0"/>
    </xf>
    <xf numFmtId="0" fontId="6" fillId="0" borderId="3" xfId="13" applyFont="1" applyBorder="1" applyAlignment="1" applyProtection="1">
      <alignment horizontal="left" vertical="center" wrapText="1"/>
      <protection locked="0"/>
    </xf>
    <xf numFmtId="0" fontId="6" fillId="0" borderId="3" xfId="13" applyFont="1" applyFill="1" applyBorder="1" applyAlignment="1" applyProtection="1">
      <alignment horizontal="left" vertical="center" wrapText="1"/>
      <protection locked="0"/>
    </xf>
    <xf numFmtId="0" fontId="14" fillId="3" borderId="3" xfId="13" applyFont="1" applyFill="1" applyBorder="1" applyAlignment="1" applyProtection="1">
      <alignment vertical="center" wrapText="1"/>
      <protection locked="0"/>
    </xf>
    <xf numFmtId="0" fontId="6" fillId="3" borderId="7" xfId="13" applyFont="1" applyFill="1" applyBorder="1" applyAlignment="1" applyProtection="1">
      <alignment vertical="center" wrapText="1"/>
      <protection locked="0"/>
    </xf>
    <xf numFmtId="0" fontId="6" fillId="3" borderId="2" xfId="13" applyFont="1" applyFill="1" applyBorder="1" applyAlignment="1" applyProtection="1">
      <alignment vertical="center" wrapText="1"/>
      <protection locked="0"/>
    </xf>
    <xf numFmtId="0" fontId="6" fillId="3" borderId="7" xfId="13" applyFont="1" applyFill="1" applyBorder="1" applyAlignment="1" applyProtection="1">
      <alignment horizontal="left" vertical="center" wrapText="1"/>
      <protection locked="0"/>
    </xf>
    <xf numFmtId="0" fontId="5" fillId="36" borderId="3" xfId="0" applyFont="1" applyFill="1" applyBorder="1" applyAlignment="1">
      <alignment horizontal="left" vertical="top" wrapText="1"/>
    </xf>
    <xf numFmtId="1" fontId="14" fillId="36" borderId="3" xfId="2" applyNumberFormat="1" applyFont="1" applyFill="1" applyBorder="1" applyAlignment="1" applyProtection="1">
      <alignment horizontal="left" vertical="top" wrapText="1"/>
    </xf>
    <xf numFmtId="0" fontId="14" fillId="36" borderId="3" xfId="13" applyFont="1" applyFill="1" applyBorder="1" applyAlignment="1" applyProtection="1">
      <alignment vertical="center" wrapText="1"/>
      <protection locked="0"/>
    </xf>
    <xf numFmtId="0" fontId="4" fillId="0" borderId="19" xfId="0" applyFont="1" applyBorder="1"/>
    <xf numFmtId="0" fontId="22" fillId="0" borderId="3" xfId="0" applyFont="1" applyBorder="1"/>
    <xf numFmtId="0" fontId="21" fillId="0" borderId="0" xfId="0" applyFont="1"/>
    <xf numFmtId="0" fontId="6"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6" fillId="3" borderId="3" xfId="1" applyNumberFormat="1" applyFont="1" applyFill="1" applyBorder="1" applyAlignment="1" applyProtection="1">
      <alignment horizontal="center" vertical="center" wrapText="1"/>
      <protection locked="0"/>
    </xf>
    <xf numFmtId="164" fontId="6" fillId="3" borderId="19" xfId="1" applyNumberFormat="1" applyFont="1" applyFill="1" applyBorder="1" applyAlignment="1" applyProtection="1">
      <alignment horizontal="center" vertical="center" wrapText="1"/>
      <protection locked="0"/>
    </xf>
    <xf numFmtId="164" fontId="6" fillId="3" borderId="20" xfId="1" applyNumberFormat="1" applyFont="1" applyFill="1" applyBorder="1" applyAlignment="1" applyProtection="1">
      <alignment horizontal="center" vertical="center" wrapText="1"/>
      <protection locked="0"/>
    </xf>
    <xf numFmtId="0" fontId="4" fillId="0" borderId="16" xfId="0" applyFont="1" applyBorder="1"/>
    <xf numFmtId="0" fontId="4" fillId="0" borderId="18" xfId="0" applyFont="1" applyBorder="1"/>
    <xf numFmtId="0" fontId="6" fillId="3" borderId="22" xfId="9" applyFont="1" applyFill="1" applyBorder="1" applyAlignment="1" applyProtection="1">
      <alignment horizontal="left" vertical="center"/>
      <protection locked="0"/>
    </xf>
    <xf numFmtId="0" fontId="14" fillId="3" borderId="24" xfId="16" applyFont="1" applyFill="1" applyBorder="1" applyAlignment="1" applyProtection="1">
      <protection locked="0"/>
    </xf>
    <xf numFmtId="0" fontId="4" fillId="0" borderId="0" xfId="0" applyFont="1" applyFill="1" applyBorder="1" applyAlignment="1">
      <alignment wrapText="1"/>
    </xf>
    <xf numFmtId="0" fontId="8" fillId="3" borderId="3" xfId="5" applyFont="1" applyFill="1" applyBorder="1" applyProtection="1">
      <protection locked="0"/>
    </xf>
    <xf numFmtId="0" fontId="8" fillId="0" borderId="3" xfId="13" applyFont="1" applyFill="1" applyBorder="1" applyAlignment="1" applyProtection="1">
      <alignment horizontal="center" vertical="center" wrapText="1"/>
      <protection locked="0"/>
    </xf>
    <xf numFmtId="0" fontId="8" fillId="3" borderId="3" xfId="13" applyFont="1" applyFill="1" applyBorder="1" applyAlignment="1" applyProtection="1">
      <alignment horizontal="center" vertical="center" wrapText="1"/>
      <protection locked="0"/>
    </xf>
    <xf numFmtId="3" fontId="8" fillId="3" borderId="3" xfId="1" applyNumberFormat="1" applyFont="1" applyFill="1" applyBorder="1" applyAlignment="1" applyProtection="1">
      <alignment horizontal="center" vertical="center" wrapText="1"/>
      <protection locked="0"/>
    </xf>
    <xf numFmtId="9" fontId="8" fillId="3" borderId="3" xfId="15" applyNumberFormat="1" applyFont="1" applyFill="1" applyBorder="1" applyAlignment="1" applyProtection="1">
      <alignment horizontal="center" vertical="center"/>
      <protection locked="0"/>
    </xf>
    <xf numFmtId="0" fontId="9" fillId="3" borderId="3" xfId="13" applyFont="1" applyFill="1" applyBorder="1" applyAlignment="1" applyProtection="1">
      <alignment wrapText="1"/>
      <protection locked="0"/>
    </xf>
    <xf numFmtId="0" fontId="8" fillId="3" borderId="3" xfId="13" applyFont="1" applyFill="1" applyBorder="1" applyAlignment="1" applyProtection="1">
      <alignment horizontal="left" vertical="center" wrapText="1"/>
      <protection locked="0"/>
    </xf>
    <xf numFmtId="0" fontId="8" fillId="0" borderId="3" xfId="13" applyFont="1" applyFill="1" applyBorder="1" applyAlignment="1" applyProtection="1">
      <alignment horizontal="left" vertical="center" wrapText="1"/>
      <protection locked="0"/>
    </xf>
    <xf numFmtId="165" fontId="8" fillId="4"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wrapText="1"/>
      <protection locked="0"/>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6" fillId="0" borderId="0" xfId="11" applyFont="1" applyFill="1" applyBorder="1" applyAlignment="1" applyProtection="1">
      <alignment vertical="center"/>
    </xf>
    <xf numFmtId="0" fontId="4" fillId="0" borderId="19" xfId="0" applyFont="1" applyBorder="1" applyAlignment="1">
      <alignment vertical="center"/>
    </xf>
    <xf numFmtId="0" fontId="8" fillId="2" borderId="22" xfId="0" applyFont="1" applyFill="1" applyBorder="1" applyAlignment="1">
      <alignment horizontal="right" vertical="center"/>
    </xf>
    <xf numFmtId="0" fontId="4" fillId="0" borderId="53" xfId="0" applyFont="1" applyBorder="1"/>
    <xf numFmtId="0" fontId="19" fillId="0" borderId="22" xfId="0" applyFont="1" applyBorder="1" applyAlignment="1">
      <alignment horizontal="center" vertical="center" wrapText="1"/>
    </xf>
    <xf numFmtId="0" fontId="4" fillId="0" borderId="54" xfId="0" applyFont="1" applyBorder="1"/>
    <xf numFmtId="0" fontId="6" fillId="0" borderId="16" xfId="9" applyFont="1" applyFill="1" applyBorder="1" applyAlignment="1" applyProtection="1">
      <alignment horizontal="center" vertical="center"/>
      <protection locked="0"/>
    </xf>
    <xf numFmtId="0" fontId="14" fillId="3" borderId="5" xfId="9" applyFont="1" applyFill="1" applyBorder="1" applyAlignment="1" applyProtection="1">
      <alignment horizontal="center" vertical="center" wrapText="1"/>
      <protection locked="0"/>
    </xf>
    <xf numFmtId="0" fontId="6" fillId="0" borderId="19" xfId="9" applyFont="1" applyFill="1" applyBorder="1" applyAlignment="1" applyProtection="1">
      <alignment horizontal="center" vertical="center"/>
      <protection locked="0"/>
    </xf>
    <xf numFmtId="0" fontId="6" fillId="0" borderId="0" xfId="13" applyFont="1" applyBorder="1" applyAlignment="1" applyProtection="1">
      <alignment wrapText="1"/>
      <protection locked="0"/>
    </xf>
    <xf numFmtId="0" fontId="6" fillId="0" borderId="19" xfId="9" applyFont="1" applyFill="1" applyBorder="1" applyAlignment="1" applyProtection="1">
      <alignment horizontal="center" vertical="center" wrapText="1"/>
      <protection locked="0"/>
    </xf>
    <xf numFmtId="0" fontId="14" fillId="36" borderId="23" xfId="13" applyFont="1" applyFill="1" applyBorder="1" applyAlignment="1" applyProtection="1">
      <alignment vertical="center" wrapText="1"/>
      <protection locked="0"/>
    </xf>
    <xf numFmtId="167" fontId="22" fillId="0" borderId="57" xfId="0" applyNumberFormat="1" applyFont="1" applyBorder="1" applyAlignment="1">
      <alignment horizontal="center"/>
    </xf>
    <xf numFmtId="167" fontId="18" fillId="0" borderId="57" xfId="0" applyNumberFormat="1" applyFont="1" applyBorder="1" applyAlignment="1">
      <alignment horizontal="center"/>
    </xf>
    <xf numFmtId="167" fontId="22" fillId="0" borderId="59" xfId="0" applyNumberFormat="1" applyFont="1" applyBorder="1" applyAlignment="1">
      <alignment horizontal="center"/>
    </xf>
    <xf numFmtId="167" fontId="22" fillId="0" borderId="60" xfId="0" applyNumberFormat="1" applyFont="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0" xfId="0" applyFont="1" applyFill="1"/>
    <xf numFmtId="0" fontId="4" fillId="0" borderId="61" xfId="0" applyFont="1" applyBorder="1"/>
    <xf numFmtId="0" fontId="4" fillId="0" borderId="17" xfId="0" applyFont="1" applyBorder="1"/>
    <xf numFmtId="0" fontId="4" fillId="0" borderId="22" xfId="0" applyFont="1" applyBorder="1"/>
    <xf numFmtId="0" fontId="11" fillId="0" borderId="0" xfId="0" applyFont="1" applyAlignment="1"/>
    <xf numFmtId="0" fontId="6" fillId="3" borderId="19" xfId="5" applyFont="1" applyFill="1" applyBorder="1" applyAlignment="1" applyProtection="1">
      <alignment horizontal="right" vertical="center"/>
      <protection locked="0"/>
    </xf>
    <xf numFmtId="0" fontId="14" fillId="3" borderId="23" xfId="16" applyFont="1" applyFill="1" applyBorder="1" applyAlignment="1" applyProtection="1">
      <protection locked="0"/>
    </xf>
    <xf numFmtId="0" fontId="4" fillId="0" borderId="17" xfId="0" applyFont="1" applyBorder="1" applyAlignment="1">
      <alignment wrapText="1"/>
    </xf>
    <xf numFmtId="0" fontId="4" fillId="0" borderId="18" xfId="0" applyFont="1" applyBorder="1" applyAlignment="1">
      <alignment wrapText="1"/>
    </xf>
    <xf numFmtId="0" fontId="5" fillId="0" borderId="23" xfId="0" applyFont="1" applyBorder="1"/>
    <xf numFmtId="0" fontId="8" fillId="3" borderId="19" xfId="5" applyFont="1" applyFill="1" applyBorder="1" applyAlignment="1" applyProtection="1">
      <alignment horizontal="left" vertical="center"/>
      <protection locked="0"/>
    </xf>
    <xf numFmtId="0" fontId="8" fillId="3" borderId="20" xfId="13" applyFont="1" applyFill="1" applyBorder="1" applyAlignment="1" applyProtection="1">
      <alignment horizontal="center" vertical="center" wrapText="1"/>
      <protection locked="0"/>
    </xf>
    <xf numFmtId="0" fontId="8" fillId="3" borderId="19" xfId="5" applyFont="1" applyFill="1" applyBorder="1" applyAlignment="1" applyProtection="1">
      <alignment horizontal="right" vertical="center"/>
      <protection locked="0"/>
    </xf>
    <xf numFmtId="3" fontId="8" fillId="36" borderId="20" xfId="5" applyNumberFormat="1" applyFont="1" applyFill="1" applyBorder="1" applyProtection="1">
      <protection locked="0"/>
    </xf>
    <xf numFmtId="0" fontId="8" fillId="3" borderId="22" xfId="9" applyFont="1" applyFill="1" applyBorder="1" applyAlignment="1" applyProtection="1">
      <alignment horizontal="right" vertical="center"/>
      <protection locked="0"/>
    </xf>
    <xf numFmtId="0" fontId="9" fillId="3" borderId="23" xfId="16" applyFont="1" applyFill="1" applyBorder="1" applyAlignment="1" applyProtection="1">
      <protection locked="0"/>
    </xf>
    <xf numFmtId="3" fontId="9" fillId="36" borderId="23" xfId="16" applyNumberFormat="1" applyFont="1" applyFill="1" applyBorder="1" applyAlignment="1" applyProtection="1">
      <protection locked="0"/>
    </xf>
    <xf numFmtId="164" fontId="9" fillId="36" borderId="24" xfId="1" applyNumberFormat="1" applyFont="1" applyFill="1" applyBorder="1" applyAlignment="1" applyProtection="1">
      <protection locked="0"/>
    </xf>
    <xf numFmtId="0" fontId="4" fillId="0" borderId="53" xfId="0" applyFont="1" applyBorder="1" applyAlignment="1">
      <alignment horizontal="center"/>
    </xf>
    <xf numFmtId="0" fontId="4" fillId="0" borderId="54"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6" fillId="3" borderId="3" xfId="13" applyFont="1" applyFill="1" applyBorder="1" applyAlignment="1" applyProtection="1">
      <alignment horizontal="left" vertical="center"/>
      <protection locked="0"/>
    </xf>
    <xf numFmtId="0" fontId="6" fillId="3" borderId="3" xfId="13" applyFont="1" applyFill="1" applyBorder="1" applyAlignment="1" applyProtection="1">
      <alignment horizontal="left" vertical="center" wrapText="1" indent="3"/>
      <protection locked="0"/>
    </xf>
    <xf numFmtId="0" fontId="4" fillId="0" borderId="20" xfId="0" applyFont="1" applyBorder="1" applyAlignment="1">
      <alignment horizontal="center" vertical="center"/>
    </xf>
    <xf numFmtId="0" fontId="0" fillId="0" borderId="0" xfId="0" applyAlignment="1"/>
    <xf numFmtId="0" fontId="1" fillId="0" borderId="0" xfId="0" applyFont="1"/>
    <xf numFmtId="0" fontId="8" fillId="3" borderId="3" xfId="20960" applyFont="1" applyFill="1" applyBorder="1" applyAlignment="1" applyProtection="1">
      <alignment horizontal="left" wrapText="1" indent="1"/>
    </xf>
    <xf numFmtId="0" fontId="8" fillId="0" borderId="3" xfId="20960" applyFont="1" applyFill="1" applyBorder="1" applyAlignment="1" applyProtection="1">
      <alignment horizontal="left" wrapText="1" indent="1"/>
    </xf>
    <xf numFmtId="0" fontId="102" fillId="0" borderId="3" xfId="20960" applyFont="1" applyFill="1" applyBorder="1" applyAlignment="1" applyProtection="1">
      <alignment horizontal="center" vertical="center"/>
    </xf>
    <xf numFmtId="0" fontId="103" fillId="0" borderId="0" xfId="0" applyFont="1" applyBorder="1" applyAlignment="1">
      <alignment wrapText="1"/>
    </xf>
    <xf numFmtId="0" fontId="8" fillId="0" borderId="2" xfId="20960" applyFont="1" applyFill="1" applyBorder="1" applyAlignment="1" applyProtection="1">
      <alignment horizontal="left" wrapText="1" indent="1"/>
    </xf>
    <xf numFmtId="0" fontId="14" fillId="0" borderId="17" xfId="11" applyFont="1" applyFill="1" applyBorder="1" applyAlignment="1" applyProtection="1">
      <alignment horizontal="center" vertical="center"/>
    </xf>
    <xf numFmtId="0" fontId="8" fillId="0" borderId="0" xfId="11" applyFont="1" applyFill="1" applyBorder="1" applyAlignment="1" applyProtection="1">
      <alignment horizontal="left"/>
    </xf>
    <xf numFmtId="0" fontId="17" fillId="0" borderId="0" xfId="11" applyFont="1" applyFill="1" applyBorder="1" applyAlignment="1" applyProtection="1">
      <alignment horizontal="right"/>
    </xf>
    <xf numFmtId="0" fontId="0" fillId="0" borderId="16" xfId="0" applyBorder="1" applyAlignment="1">
      <alignment horizontal="center" vertical="center"/>
    </xf>
    <xf numFmtId="0" fontId="5" fillId="36" borderId="27" xfId="0" applyFont="1" applyFill="1" applyBorder="1" applyAlignment="1">
      <alignment wrapText="1"/>
    </xf>
    <xf numFmtId="0" fontId="4" fillId="0" borderId="9" xfId="0" applyFont="1" applyFill="1" applyBorder="1" applyAlignment="1">
      <alignment vertical="center" wrapText="1"/>
    </xf>
    <xf numFmtId="0" fontId="5" fillId="36" borderId="9" xfId="0" applyFont="1" applyFill="1" applyBorder="1" applyAlignment="1">
      <alignment wrapText="1"/>
    </xf>
    <xf numFmtId="0" fontId="5" fillId="36" borderId="66" xfId="0" applyFont="1" applyFill="1" applyBorder="1" applyAlignment="1">
      <alignment wrapText="1"/>
    </xf>
    <xf numFmtId="0" fontId="14" fillId="0" borderId="0" xfId="11" applyFont="1" applyFill="1" applyBorder="1" applyAlignment="1" applyProtection="1">
      <alignment horizontal="center" vertical="center" wrapText="1"/>
    </xf>
    <xf numFmtId="0" fontId="4" fillId="0" borderId="19"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2" xfId="0" applyFont="1" applyBorder="1" applyAlignment="1">
      <alignment horizontal="center" vertical="center" wrapText="1"/>
    </xf>
    <xf numFmtId="0" fontId="4" fillId="0" borderId="9" xfId="0" applyFont="1" applyFill="1" applyBorder="1" applyAlignment="1">
      <alignment vertical="center"/>
    </xf>
    <xf numFmtId="0" fontId="9" fillId="0" borderId="0" xfId="11" applyFont="1" applyFill="1" applyBorder="1" applyAlignment="1" applyProtection="1">
      <alignment horizontal="center"/>
    </xf>
    <xf numFmtId="0" fontId="17" fillId="0" borderId="0" xfId="0" applyFont="1" applyFill="1" applyBorder="1" applyAlignment="1" applyProtection="1">
      <alignment horizontal="right"/>
      <protection locked="0"/>
    </xf>
    <xf numFmtId="0" fontId="9" fillId="0" borderId="1" xfId="0" applyFont="1" applyBorder="1" applyAlignment="1">
      <alignment horizontal="center"/>
    </xf>
    <xf numFmtId="0" fontId="14" fillId="0" borderId="1" xfId="0" applyFont="1" applyBorder="1" applyAlignment="1">
      <alignment horizontal="center" vertical="center"/>
    </xf>
    <xf numFmtId="0" fontId="4" fillId="0" borderId="67" xfId="0" applyFont="1" applyBorder="1" applyAlignment="1">
      <alignment vertical="center" wrapText="1"/>
    </xf>
    <xf numFmtId="0" fontId="5" fillId="0" borderId="7" xfId="0" applyFont="1" applyBorder="1" applyAlignment="1">
      <alignment vertical="center" wrapText="1"/>
    </xf>
    <xf numFmtId="0" fontId="4" fillId="0" borderId="1" xfId="0" applyFont="1" applyBorder="1"/>
    <xf numFmtId="0" fontId="5" fillId="0" borderId="1" xfId="0" applyFont="1" applyBorder="1" applyAlignment="1">
      <alignment horizontal="center"/>
    </xf>
    <xf numFmtId="0" fontId="17" fillId="0" borderId="1" xfId="0" applyFont="1" applyFill="1" applyBorder="1" applyAlignment="1">
      <alignment horizontal="center"/>
    </xf>
    <xf numFmtId="0" fontId="4" fillId="0" borderId="22" xfId="0" applyFont="1" applyFill="1" applyBorder="1" applyAlignment="1">
      <alignment horizontal="center" vertical="center"/>
    </xf>
    <xf numFmtId="0" fontId="105" fillId="0" borderId="0" xfId="0" applyFont="1" applyFill="1" applyBorder="1" applyAlignment="1"/>
    <xf numFmtId="49" fontId="105" fillId="0" borderId="7" xfId="0" applyNumberFormat="1" applyFont="1" applyFill="1" applyBorder="1" applyAlignment="1">
      <alignment horizontal="right" vertical="center"/>
    </xf>
    <xf numFmtId="49" fontId="105" fillId="0" borderId="74" xfId="0" applyNumberFormat="1" applyFont="1" applyFill="1" applyBorder="1" applyAlignment="1">
      <alignment horizontal="right" vertical="center"/>
    </xf>
    <xf numFmtId="49" fontId="105" fillId="0" borderId="77" xfId="0" applyNumberFormat="1" applyFont="1" applyFill="1" applyBorder="1" applyAlignment="1">
      <alignment horizontal="right" vertical="center"/>
    </xf>
    <xf numFmtId="49" fontId="105" fillId="0" borderId="82" xfId="0" applyNumberFormat="1" applyFont="1" applyFill="1" applyBorder="1" applyAlignment="1">
      <alignment horizontal="right" vertical="center"/>
    </xf>
    <xf numFmtId="0" fontId="105" fillId="0" borderId="0" xfId="0" applyFont="1" applyFill="1" applyBorder="1" applyAlignment="1">
      <alignment horizontal="left"/>
    </xf>
    <xf numFmtId="0" fontId="105" fillId="0" borderId="82" xfId="0" applyNumberFormat="1" applyFont="1" applyFill="1" applyBorder="1" applyAlignment="1">
      <alignment horizontal="right" vertical="center"/>
    </xf>
    <xf numFmtId="49" fontId="105" fillId="0" borderId="0" xfId="0" applyNumberFormat="1" applyFont="1" applyFill="1" applyBorder="1" applyAlignment="1">
      <alignment horizontal="right" vertical="center"/>
    </xf>
    <xf numFmtId="0" fontId="105" fillId="0" borderId="0" xfId="0" applyFont="1" applyFill="1" applyBorder="1" applyAlignment="1">
      <alignment vertical="center" wrapText="1"/>
    </xf>
    <xf numFmtId="0" fontId="105" fillId="0" borderId="0" xfId="0" applyFont="1" applyFill="1" applyBorder="1" applyAlignment="1">
      <alignment horizontal="left" vertical="center" wrapText="1"/>
    </xf>
    <xf numFmtId="0" fontId="8" fillId="0" borderId="0" xfId="0" applyFont="1" applyBorder="1" applyAlignment="1">
      <alignment horizontal="left" wrapText="1"/>
    </xf>
    <xf numFmtId="0" fontId="8" fillId="0" borderId="1" xfId="11" applyFont="1" applyFill="1" applyBorder="1" applyAlignment="1" applyProtection="1"/>
    <xf numFmtId="0" fontId="14" fillId="0" borderId="1" xfId="11" applyFont="1" applyFill="1" applyBorder="1" applyAlignment="1" applyProtection="1">
      <alignment horizontal="left" vertical="center"/>
    </xf>
    <xf numFmtId="0" fontId="6" fillId="3" borderId="3" xfId="20960" applyFont="1" applyFill="1" applyBorder="1" applyAlignment="1" applyProtection="1">
      <alignment horizontal="right" indent="1"/>
    </xf>
    <xf numFmtId="0" fontId="6" fillId="3" borderId="2" xfId="20960" applyFont="1" applyFill="1" applyBorder="1" applyAlignment="1" applyProtection="1">
      <alignment horizontal="right" indent="1"/>
    </xf>
    <xf numFmtId="193" fontId="8" fillId="2" borderId="23" xfId="0" applyNumberFormat="1" applyFont="1" applyFill="1" applyBorder="1" applyAlignment="1" applyProtection="1">
      <alignment vertical="center"/>
      <protection locked="0"/>
    </xf>
    <xf numFmtId="3" fontId="20" fillId="36" borderId="23" xfId="0" applyNumberFormat="1" applyFont="1" applyFill="1" applyBorder="1" applyAlignment="1">
      <alignment vertical="center" wrapText="1"/>
    </xf>
    <xf numFmtId="3" fontId="20" fillId="36" borderId="24" xfId="0" applyNumberFormat="1" applyFont="1" applyFill="1" applyBorder="1" applyAlignment="1">
      <alignment vertical="center" wrapText="1"/>
    </xf>
    <xf numFmtId="193" fontId="0" fillId="36" borderId="18" xfId="0" applyNumberFormat="1" applyFill="1" applyBorder="1" applyAlignment="1">
      <alignment horizontal="center" vertical="center"/>
    </xf>
    <xf numFmtId="193" fontId="0" fillId="0" borderId="20" xfId="0" applyNumberFormat="1" applyBorder="1" applyAlignment="1"/>
    <xf numFmtId="193" fontId="0" fillId="36" borderId="20" xfId="0" applyNumberFormat="1" applyFill="1" applyBorder="1" applyAlignment="1">
      <alignment horizontal="center" vertical="center" wrapText="1"/>
    </xf>
    <xf numFmtId="193" fontId="0" fillId="36" borderId="24" xfId="0" applyNumberFormat="1" applyFill="1" applyBorder="1" applyAlignment="1">
      <alignment horizontal="center" vertical="center" wrapText="1"/>
    </xf>
    <xf numFmtId="193" fontId="4" fillId="36" borderId="23" xfId="0" applyNumberFormat="1" applyFont="1" applyFill="1" applyBorder="1"/>
    <xf numFmtId="193" fontId="4" fillId="36" borderId="50" xfId="0" applyNumberFormat="1" applyFont="1" applyFill="1" applyBorder="1" applyAlignment="1"/>
    <xf numFmtId="193" fontId="4" fillId="36" borderId="22" xfId="0" applyNumberFormat="1" applyFont="1" applyFill="1" applyBorder="1"/>
    <xf numFmtId="193" fontId="4" fillId="36" borderId="24" xfId="0" applyNumberFormat="1" applyFont="1" applyFill="1" applyBorder="1"/>
    <xf numFmtId="193" fontId="4" fillId="36" borderId="51" xfId="0" applyNumberFormat="1" applyFont="1" applyFill="1" applyBorder="1"/>
    <xf numFmtId="193" fontId="8" fillId="36" borderId="3" xfId="5" applyNumberFormat="1" applyFont="1" applyFill="1" applyBorder="1" applyProtection="1">
      <protection locked="0"/>
    </xf>
    <xf numFmtId="193" fontId="8" fillId="3" borderId="3" xfId="5" applyNumberFormat="1" applyFont="1" applyFill="1" applyBorder="1" applyProtection="1">
      <protection locked="0"/>
    </xf>
    <xf numFmtId="193" fontId="9" fillId="36" borderId="23" xfId="16" applyNumberFormat="1" applyFont="1" applyFill="1" applyBorder="1" applyAlignment="1" applyProtection="1">
      <protection locked="0"/>
    </xf>
    <xf numFmtId="193" fontId="8" fillId="36" borderId="3" xfId="1" applyNumberFormat="1" applyFont="1" applyFill="1" applyBorder="1" applyProtection="1">
      <protection locked="0"/>
    </xf>
    <xf numFmtId="193" fontId="8" fillId="0" borderId="3" xfId="1" applyNumberFormat="1" applyFont="1" applyFill="1" applyBorder="1" applyProtection="1">
      <protection locked="0"/>
    </xf>
    <xf numFmtId="193" fontId="9" fillId="36" borderId="23" xfId="1" applyNumberFormat="1" applyFont="1" applyFill="1" applyBorder="1" applyAlignment="1" applyProtection="1">
      <protection locked="0"/>
    </xf>
    <xf numFmtId="193" fontId="22" fillId="0" borderId="0" xfId="0" applyNumberFormat="1" applyFont="1"/>
    <xf numFmtId="0" fontId="4" fillId="0" borderId="26" xfId="0" applyFont="1" applyBorder="1" applyAlignment="1">
      <alignment horizontal="center" vertical="center"/>
    </xf>
    <xf numFmtId="0" fontId="4" fillId="0" borderId="26" xfId="0" applyFont="1" applyBorder="1" applyAlignment="1">
      <alignment wrapText="1"/>
    </xf>
    <xf numFmtId="0" fontId="4" fillId="0" borderId="3" xfId="0" applyFont="1" applyFill="1" applyBorder="1" applyAlignment="1">
      <alignment horizontal="center" vertical="center" wrapText="1"/>
    </xf>
    <xf numFmtId="0" fontId="5" fillId="0" borderId="0" xfId="0" applyFont="1" applyFill="1" applyAlignment="1">
      <alignment horizontal="center"/>
    </xf>
    <xf numFmtId="9" fontId="106" fillId="0" borderId="3" xfId="0" applyNumberFormat="1" applyFont="1" applyFill="1" applyBorder="1" applyAlignment="1">
      <alignment horizontal="center" vertical="center"/>
    </xf>
    <xf numFmtId="0" fontId="5" fillId="0" borderId="0" xfId="0" applyFont="1" applyFill="1" applyBorder="1" applyAlignment="1">
      <alignment horizontal="center" wrapText="1"/>
    </xf>
    <xf numFmtId="0" fontId="5" fillId="0" borderId="0" xfId="0" applyFont="1" applyFill="1" applyAlignment="1">
      <alignment horizontal="center" wrapText="1"/>
    </xf>
    <xf numFmtId="0" fontId="6" fillId="0" borderId="3" xfId="13" applyFont="1" applyFill="1" applyBorder="1" applyAlignment="1" applyProtection="1">
      <alignment horizontal="center" vertical="center" wrapText="1"/>
      <protection locked="0"/>
    </xf>
    <xf numFmtId="9" fontId="4" fillId="0" borderId="20" xfId="20961" applyFont="1" applyBorder="1"/>
    <xf numFmtId="9" fontId="4" fillId="36" borderId="24" xfId="20961" applyFont="1" applyFill="1" applyBorder="1"/>
    <xf numFmtId="167" fontId="5" fillId="36" borderId="23" xfId="0" applyNumberFormat="1" applyFont="1" applyFill="1" applyBorder="1" applyAlignment="1">
      <alignment horizontal="center" vertical="center"/>
    </xf>
    <xf numFmtId="0" fontId="8" fillId="0" borderId="16" xfId="0" applyFont="1" applyFill="1" applyBorder="1" applyAlignment="1">
      <alignment horizontal="right" vertical="center" wrapText="1"/>
    </xf>
    <xf numFmtId="0" fontId="6" fillId="0" borderId="17" xfId="0" applyFont="1" applyFill="1" applyBorder="1" applyAlignment="1">
      <alignment vertical="center" wrapText="1"/>
    </xf>
    <xf numFmtId="169" fontId="25" fillId="37" borderId="0" xfId="20" applyBorder="1"/>
    <xf numFmtId="169" fontId="25" fillId="37" borderId="90" xfId="20" applyBorder="1"/>
    <xf numFmtId="0" fontId="4" fillId="0" borderId="7" xfId="0" applyFont="1" applyFill="1" applyBorder="1" applyAlignment="1">
      <alignment vertical="center"/>
    </xf>
    <xf numFmtId="0" fontId="4" fillId="0" borderId="95" xfId="0" applyFont="1" applyFill="1" applyBorder="1" applyAlignment="1">
      <alignment vertical="center"/>
    </xf>
    <xf numFmtId="0" fontId="5" fillId="0" borderId="95" xfId="0" applyFont="1" applyFill="1" applyBorder="1" applyAlignment="1">
      <alignment vertical="center"/>
    </xf>
    <xf numFmtId="0" fontId="4" fillId="0" borderId="17" xfId="0" applyFont="1" applyFill="1" applyBorder="1" applyAlignment="1">
      <alignment vertical="center"/>
    </xf>
    <xf numFmtId="0" fontId="4" fillId="0" borderId="91" xfId="0" applyFont="1" applyFill="1" applyBorder="1" applyAlignment="1">
      <alignment vertical="center"/>
    </xf>
    <xf numFmtId="0" fontId="4" fillId="0" borderId="92" xfId="0" applyFont="1" applyFill="1" applyBorder="1" applyAlignment="1">
      <alignment vertical="center"/>
    </xf>
    <xf numFmtId="0" fontId="4" fillId="0" borderId="16"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5" xfId="0" applyFont="1" applyFill="1" applyBorder="1" applyAlignment="1">
      <alignment horizontal="center" vertical="center"/>
    </xf>
    <xf numFmtId="169" fontId="25" fillId="37" borderId="106" xfId="20" applyBorder="1"/>
    <xf numFmtId="0" fontId="4" fillId="3" borderId="61" xfId="0" applyFont="1" applyFill="1" applyBorder="1" applyAlignment="1">
      <alignment horizontal="center" vertical="center"/>
    </xf>
    <xf numFmtId="0" fontId="4" fillId="3" borderId="0" xfId="0" applyFont="1" applyFill="1" applyBorder="1" applyAlignment="1">
      <alignment vertical="center"/>
    </xf>
    <xf numFmtId="0" fontId="4" fillId="0" borderId="67" xfId="0" applyFont="1" applyFill="1" applyBorder="1" applyAlignment="1">
      <alignment horizontal="center" vertical="center"/>
    </xf>
    <xf numFmtId="0" fontId="4" fillId="3" borderId="93" xfId="0" applyFont="1" applyFill="1" applyBorder="1" applyAlignment="1">
      <alignment vertical="center"/>
    </xf>
    <xf numFmtId="0" fontId="13" fillId="3" borderId="107" xfId="0" applyFont="1" applyFill="1" applyBorder="1" applyAlignment="1">
      <alignment horizontal="left"/>
    </xf>
    <xf numFmtId="0" fontId="13" fillId="3" borderId="108" xfId="0" applyFont="1" applyFill="1" applyBorder="1" applyAlignment="1">
      <alignment horizontal="left"/>
    </xf>
    <xf numFmtId="0" fontId="4" fillId="0" borderId="0" xfId="0" applyFont="1"/>
    <xf numFmtId="0" fontId="4" fillId="0" borderId="0" xfId="0" applyFont="1" applyFill="1"/>
    <xf numFmtId="0" fontId="4" fillId="0" borderId="95" xfId="0" applyFont="1" applyFill="1" applyBorder="1" applyAlignment="1">
      <alignment horizontal="center" vertical="center" wrapText="1"/>
    </xf>
    <xf numFmtId="0" fontId="105" fillId="0" borderId="84" xfId="0" applyFont="1" applyFill="1" applyBorder="1" applyAlignment="1">
      <alignment horizontal="right" vertical="center"/>
    </xf>
    <xf numFmtId="0" fontId="4" fillId="0" borderId="109" xfId="0" applyFont="1" applyFill="1" applyBorder="1" applyAlignment="1">
      <alignment horizontal="center" vertical="center" wrapText="1"/>
    </xf>
    <xf numFmtId="0" fontId="5" fillId="3" borderId="110" xfId="0" applyFont="1" applyFill="1" applyBorder="1" applyAlignment="1">
      <alignment vertical="center"/>
    </xf>
    <xf numFmtId="0" fontId="4" fillId="3" borderId="21" xfId="0" applyFont="1" applyFill="1" applyBorder="1" applyAlignment="1">
      <alignment vertical="center"/>
    </xf>
    <xf numFmtId="0" fontId="4" fillId="0" borderId="111" xfId="0" applyFont="1" applyFill="1" applyBorder="1" applyAlignment="1">
      <alignment horizontal="center" vertical="center"/>
    </xf>
    <xf numFmtId="0" fontId="5" fillId="0" borderId="23" xfId="0" applyFont="1" applyFill="1" applyBorder="1" applyAlignment="1">
      <alignment vertical="center"/>
    </xf>
    <xf numFmtId="169" fontId="25" fillId="37" borderId="25" xfId="20" applyBorder="1"/>
    <xf numFmtId="0" fontId="4" fillId="0" borderId="7"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6" fillId="0" borderId="16" xfId="11" applyFont="1" applyFill="1" applyBorder="1" applyAlignment="1" applyProtection="1">
      <alignment vertical="center"/>
    </xf>
    <xf numFmtId="0" fontId="6" fillId="0" borderId="17" xfId="11" applyFont="1" applyFill="1" applyBorder="1" applyAlignment="1" applyProtection="1">
      <alignment vertical="center"/>
    </xf>
    <xf numFmtId="0" fontId="14" fillId="0" borderId="18" xfId="11" applyFont="1" applyFill="1" applyBorder="1" applyAlignment="1" applyProtection="1">
      <alignment horizontal="center" vertical="center"/>
    </xf>
    <xf numFmtId="0" fontId="0" fillId="0" borderId="111" xfId="0" applyBorder="1"/>
    <xf numFmtId="0" fontId="0" fillId="0" borderId="22" xfId="0" applyBorder="1"/>
    <xf numFmtId="0" fontId="5" fillId="36" borderId="112" xfId="0" applyFont="1" applyFill="1" applyBorder="1" applyAlignment="1">
      <alignment vertical="center" wrapText="1"/>
    </xf>
    <xf numFmtId="0" fontId="6" fillId="0" borderId="0" xfId="0" applyFont="1" applyFill="1" applyAlignment="1">
      <alignment wrapText="1"/>
    </xf>
    <xf numFmtId="0" fontId="5" fillId="36" borderId="17" xfId="0" applyFont="1" applyFill="1" applyBorder="1" applyAlignment="1">
      <alignment horizontal="center" vertical="center" wrapText="1"/>
    </xf>
    <xf numFmtId="0" fontId="5" fillId="36" borderId="18" xfId="0" applyFont="1" applyFill="1" applyBorder="1" applyAlignment="1">
      <alignment horizontal="center" vertical="center" wrapText="1"/>
    </xf>
    <xf numFmtId="0" fontId="5" fillId="36" borderId="111" xfId="0" applyFont="1" applyFill="1" applyBorder="1" applyAlignment="1">
      <alignment horizontal="left" vertical="center" wrapText="1"/>
    </xf>
    <xf numFmtId="0" fontId="5" fillId="36" borderId="95" xfId="0" applyFont="1" applyFill="1" applyBorder="1" applyAlignment="1">
      <alignment horizontal="left" vertical="center" wrapText="1"/>
    </xf>
    <xf numFmtId="0" fontId="5" fillId="36" borderId="109" xfId="0" applyFont="1" applyFill="1" applyBorder="1" applyAlignment="1">
      <alignment horizontal="left" vertical="center" wrapText="1"/>
    </xf>
    <xf numFmtId="0" fontId="4" fillId="0" borderId="111" xfId="0" applyFont="1" applyFill="1" applyBorder="1" applyAlignment="1">
      <alignment horizontal="right" vertical="center" wrapText="1"/>
    </xf>
    <xf numFmtId="0" fontId="4" fillId="0" borderId="95" xfId="0" applyFont="1" applyFill="1" applyBorder="1" applyAlignment="1">
      <alignment horizontal="left" vertical="center" wrapText="1"/>
    </xf>
    <xf numFmtId="0" fontId="108" fillId="0" borderId="111" xfId="0" applyFont="1" applyFill="1" applyBorder="1" applyAlignment="1">
      <alignment horizontal="right" vertical="center" wrapText="1"/>
    </xf>
    <xf numFmtId="0" fontId="108" fillId="0" borderId="95" xfId="0" applyFont="1" applyFill="1" applyBorder="1" applyAlignment="1">
      <alignment horizontal="left" vertical="center" wrapText="1"/>
    </xf>
    <xf numFmtId="0" fontId="5" fillId="0" borderId="111" xfId="0" applyFont="1" applyFill="1" applyBorder="1" applyAlignment="1">
      <alignment horizontal="left" vertical="center" wrapText="1"/>
    </xf>
    <xf numFmtId="0" fontId="5"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08" fillId="0" borderId="0" xfId="0" applyFont="1" applyFill="1" applyAlignment="1">
      <alignment horizontal="left" vertical="center"/>
    </xf>
    <xf numFmtId="49" fontId="109" fillId="0" borderId="22" xfId="5" applyNumberFormat="1" applyFont="1" applyFill="1" applyBorder="1" applyAlignment="1" applyProtection="1">
      <alignment horizontal="left" vertical="center"/>
      <protection locked="0"/>
    </xf>
    <xf numFmtId="0" fontId="110" fillId="0" borderId="23" xfId="9" applyFont="1" applyFill="1" applyBorder="1" applyAlignment="1" applyProtection="1">
      <alignment horizontal="left" vertical="center" wrapText="1"/>
      <protection locked="0"/>
    </xf>
    <xf numFmtId="0" fontId="19" fillId="0" borderId="111" xfId="0" applyFont="1" applyBorder="1" applyAlignment="1">
      <alignment horizontal="center" vertical="center" wrapText="1"/>
    </xf>
    <xf numFmtId="3" fontId="20" fillId="36" borderId="95" xfId="0" applyNumberFormat="1" applyFont="1" applyFill="1" applyBorder="1" applyAlignment="1">
      <alignment vertical="center" wrapText="1"/>
    </xf>
    <xf numFmtId="3" fontId="20" fillId="36" borderId="109" xfId="0" applyNumberFormat="1" applyFont="1" applyFill="1" applyBorder="1" applyAlignment="1">
      <alignment vertical="center" wrapText="1"/>
    </xf>
    <xf numFmtId="14" fontId="6" fillId="3" borderId="95" xfId="8" quotePrefix="1" applyNumberFormat="1" applyFont="1" applyFill="1" applyBorder="1" applyAlignment="1" applyProtection="1">
      <alignment horizontal="left" vertical="center" wrapText="1" indent="2"/>
      <protection locked="0"/>
    </xf>
    <xf numFmtId="3" fontId="20" fillId="0" borderId="95" xfId="0" applyNumberFormat="1" applyFont="1" applyBorder="1" applyAlignment="1">
      <alignment vertical="center" wrapText="1"/>
    </xf>
    <xf numFmtId="14" fontId="6" fillId="3" borderId="95" xfId="8" quotePrefix="1" applyNumberFormat="1" applyFont="1" applyFill="1" applyBorder="1" applyAlignment="1" applyProtection="1">
      <alignment horizontal="left" vertical="center" wrapText="1" indent="3"/>
      <protection locked="0"/>
    </xf>
    <xf numFmtId="0" fontId="10" fillId="0" borderId="95" xfId="17" applyFill="1" applyBorder="1" applyAlignment="1" applyProtection="1"/>
    <xf numFmtId="49" fontId="108" fillId="0" borderId="111" xfId="0" applyNumberFormat="1" applyFont="1" applyFill="1" applyBorder="1" applyAlignment="1">
      <alignment horizontal="right" vertical="center" wrapText="1"/>
    </xf>
    <xf numFmtId="0" fontId="6" fillId="3" borderId="95" xfId="20960" applyFont="1" applyFill="1" applyBorder="1" applyAlignment="1" applyProtection="1"/>
    <xf numFmtId="0" fontId="102" fillId="0" borderId="95" xfId="20960" applyFont="1" applyFill="1" applyBorder="1" applyAlignment="1" applyProtection="1">
      <alignment horizontal="center" vertical="center"/>
    </xf>
    <xf numFmtId="0" fontId="4" fillId="0" borderId="95" xfId="0" applyFont="1" applyBorder="1"/>
    <xf numFmtId="0" fontId="10" fillId="0" borderId="95" xfId="17" applyFill="1" applyBorder="1" applyAlignment="1" applyProtection="1">
      <alignment horizontal="left" vertical="center" wrapText="1"/>
    </xf>
    <xf numFmtId="49" fontId="108" fillId="0" borderId="95" xfId="0" applyNumberFormat="1" applyFont="1" applyFill="1" applyBorder="1" applyAlignment="1">
      <alignment horizontal="right" vertical="center" wrapText="1"/>
    </xf>
    <xf numFmtId="0" fontId="10" fillId="0" borderId="95" xfId="17" applyFill="1" applyBorder="1" applyAlignment="1" applyProtection="1">
      <alignment horizontal="left" vertical="center"/>
    </xf>
    <xf numFmtId="0" fontId="4" fillId="0" borderId="95" xfId="0" applyFont="1" applyFill="1" applyBorder="1"/>
    <xf numFmtId="0" fontId="19" fillId="0" borderId="111" xfId="0" applyFont="1" applyFill="1" applyBorder="1" applyAlignment="1">
      <alignment horizontal="center" vertical="center" wrapText="1"/>
    </xf>
    <xf numFmtId="0" fontId="111" fillId="78" borderId="96" xfId="21412" applyFont="1" applyFill="1" applyBorder="1" applyAlignment="1" applyProtection="1">
      <alignment vertical="center" wrapText="1"/>
      <protection locked="0"/>
    </xf>
    <xf numFmtId="0" fontId="112" fillId="70" borderId="91" xfId="21412" applyFont="1" applyFill="1" applyBorder="1" applyAlignment="1" applyProtection="1">
      <alignment horizontal="center" vertical="center"/>
      <protection locked="0"/>
    </xf>
    <xf numFmtId="0" fontId="111" fillId="79" borderId="95" xfId="21412" applyFont="1" applyFill="1" applyBorder="1" applyAlignment="1" applyProtection="1">
      <alignment horizontal="center" vertical="center"/>
      <protection locked="0"/>
    </xf>
    <xf numFmtId="0" fontId="111" fillId="78" borderId="96" xfId="21412" applyFont="1" applyFill="1" applyBorder="1" applyAlignment="1" applyProtection="1">
      <alignment vertical="center"/>
      <protection locked="0"/>
    </xf>
    <xf numFmtId="0" fontId="113" fillId="70" borderId="91" xfId="21412" applyFont="1" applyFill="1" applyBorder="1" applyAlignment="1" applyProtection="1">
      <alignment horizontal="center" vertical="center"/>
      <protection locked="0"/>
    </xf>
    <xf numFmtId="0" fontId="113" fillId="3" borderId="91" xfId="21412" applyFont="1" applyFill="1" applyBorder="1" applyAlignment="1" applyProtection="1">
      <alignment horizontal="center" vertical="center"/>
      <protection locked="0"/>
    </xf>
    <xf numFmtId="0" fontId="113" fillId="0" borderId="91" xfId="21412" applyFont="1" applyFill="1" applyBorder="1" applyAlignment="1" applyProtection="1">
      <alignment horizontal="center" vertical="center"/>
      <protection locked="0"/>
    </xf>
    <xf numFmtId="0" fontId="114" fillId="79" borderId="95" xfId="21412" applyFont="1" applyFill="1" applyBorder="1" applyAlignment="1" applyProtection="1">
      <alignment horizontal="center" vertical="center"/>
      <protection locked="0"/>
    </xf>
    <xf numFmtId="0" fontId="111" fillId="78" borderId="96" xfId="21412" applyFont="1" applyFill="1" applyBorder="1" applyAlignment="1" applyProtection="1">
      <alignment horizontal="center" vertical="center"/>
      <protection locked="0"/>
    </xf>
    <xf numFmtId="0" fontId="61" fillId="78" borderId="96" xfId="21412" applyFont="1" applyFill="1" applyBorder="1" applyAlignment="1" applyProtection="1">
      <alignment vertical="center"/>
      <protection locked="0"/>
    </xf>
    <xf numFmtId="0" fontId="113" fillId="70" borderId="95" xfId="21412" applyFont="1" applyFill="1" applyBorder="1" applyAlignment="1" applyProtection="1">
      <alignment horizontal="center" vertical="center"/>
      <protection locked="0"/>
    </xf>
    <xf numFmtId="0" fontId="35" fillId="70" borderId="95" xfId="21412" applyFont="1" applyFill="1" applyBorder="1" applyAlignment="1" applyProtection="1">
      <alignment horizontal="center" vertical="center"/>
      <protection locked="0"/>
    </xf>
    <xf numFmtId="0" fontId="61" fillId="78" borderId="94" xfId="21412" applyFont="1" applyFill="1" applyBorder="1" applyAlignment="1" applyProtection="1">
      <alignment vertical="center"/>
      <protection locked="0"/>
    </xf>
    <xf numFmtId="0" fontId="112" fillId="0" borderId="94" xfId="21412" applyFont="1" applyFill="1" applyBorder="1" applyAlignment="1" applyProtection="1">
      <alignment horizontal="left" vertical="center" wrapText="1"/>
      <protection locked="0"/>
    </xf>
    <xf numFmtId="164" fontId="112" fillId="0" borderId="95" xfId="948" applyNumberFormat="1" applyFont="1" applyFill="1" applyBorder="1" applyAlignment="1" applyProtection="1">
      <alignment horizontal="right" vertical="center"/>
      <protection locked="0"/>
    </xf>
    <xf numFmtId="0" fontId="111" fillId="79" borderId="94" xfId="21412" applyFont="1" applyFill="1" applyBorder="1" applyAlignment="1" applyProtection="1">
      <alignment vertical="top" wrapText="1"/>
      <protection locked="0"/>
    </xf>
    <xf numFmtId="164" fontId="112" fillId="79" borderId="95" xfId="948" applyNumberFormat="1" applyFont="1" applyFill="1" applyBorder="1" applyAlignment="1" applyProtection="1">
      <alignment horizontal="right" vertical="center"/>
    </xf>
    <xf numFmtId="164" fontId="61" fillId="78" borderId="94" xfId="948" applyNumberFormat="1" applyFont="1" applyFill="1" applyBorder="1" applyAlignment="1" applyProtection="1">
      <alignment horizontal="right" vertical="center"/>
      <protection locked="0"/>
    </xf>
    <xf numFmtId="0" fontId="112" fillId="70" borderId="94" xfId="21412" applyFont="1" applyFill="1" applyBorder="1" applyAlignment="1" applyProtection="1">
      <alignment vertical="center" wrapText="1"/>
      <protection locked="0"/>
    </xf>
    <xf numFmtId="0" fontId="112" fillId="70" borderId="94" xfId="21412" applyFont="1" applyFill="1" applyBorder="1" applyAlignment="1" applyProtection="1">
      <alignment horizontal="left" vertical="center" wrapText="1"/>
      <protection locked="0"/>
    </xf>
    <xf numFmtId="0" fontId="112" fillId="0" borderId="94" xfId="21412" applyFont="1" applyFill="1" applyBorder="1" applyAlignment="1" applyProtection="1">
      <alignment vertical="center" wrapText="1"/>
      <protection locked="0"/>
    </xf>
    <xf numFmtId="0" fontId="112" fillId="3" borderId="94" xfId="21412" applyFont="1" applyFill="1" applyBorder="1" applyAlignment="1" applyProtection="1">
      <alignment horizontal="left" vertical="center" wrapText="1"/>
      <protection locked="0"/>
    </xf>
    <xf numFmtId="0" fontId="111" fillId="79" borderId="94" xfId="21412" applyFont="1" applyFill="1" applyBorder="1" applyAlignment="1" applyProtection="1">
      <alignment vertical="center" wrapText="1"/>
      <protection locked="0"/>
    </xf>
    <xf numFmtId="164" fontId="111" fillId="78" borderId="94" xfId="948" applyNumberFormat="1" applyFont="1" applyFill="1" applyBorder="1" applyAlignment="1" applyProtection="1">
      <alignment horizontal="right" vertical="center"/>
      <protection locked="0"/>
    </xf>
    <xf numFmtId="1" fontId="5" fillId="36" borderId="109" xfId="0" applyNumberFormat="1" applyFont="1" applyFill="1" applyBorder="1" applyAlignment="1">
      <alignment horizontal="right" vertical="center" wrapText="1"/>
    </xf>
    <xf numFmtId="1" fontId="5" fillId="36" borderId="109" xfId="0" applyNumberFormat="1" applyFont="1" applyFill="1" applyBorder="1" applyAlignment="1">
      <alignment horizontal="center" vertical="center" wrapText="1"/>
    </xf>
    <xf numFmtId="10" fontId="6" fillId="0" borderId="95" xfId="20961" applyNumberFormat="1" applyFont="1" applyFill="1" applyBorder="1" applyAlignment="1">
      <alignment horizontal="left" vertical="center" wrapText="1"/>
    </xf>
    <xf numFmtId="10" fontId="5" fillId="36" borderId="95" xfId="0" applyNumberFormat="1" applyFont="1" applyFill="1" applyBorder="1" applyAlignment="1">
      <alignment horizontal="left" vertical="center" wrapText="1"/>
    </xf>
    <xf numFmtId="10" fontId="108" fillId="0" borderId="95" xfId="20961" applyNumberFormat="1" applyFont="1" applyFill="1" applyBorder="1" applyAlignment="1">
      <alignment horizontal="left" vertical="center" wrapText="1"/>
    </xf>
    <xf numFmtId="10" fontId="5" fillId="36" borderId="95" xfId="20961" applyNumberFormat="1" applyFont="1" applyFill="1" applyBorder="1" applyAlignment="1">
      <alignment horizontal="left" vertical="center" wrapText="1"/>
    </xf>
    <xf numFmtId="10" fontId="5" fillId="36" borderId="95" xfId="0" applyNumberFormat="1" applyFont="1" applyFill="1" applyBorder="1" applyAlignment="1">
      <alignment horizontal="center" vertical="center" wrapText="1"/>
    </xf>
    <xf numFmtId="43" fontId="6" fillId="0" borderId="0" xfId="7" applyFont="1"/>
    <xf numFmtId="0" fontId="106" fillId="0" borderId="0" xfId="0" applyFont="1" applyAlignment="1">
      <alignment wrapText="1"/>
    </xf>
    <xf numFmtId="0" fontId="9" fillId="0" borderId="26" xfId="0" applyFont="1" applyBorder="1" applyAlignment="1">
      <alignment horizontal="center" wrapText="1"/>
    </xf>
    <xf numFmtId="0" fontId="9" fillId="0" borderId="8" xfId="0" applyFont="1" applyBorder="1" applyAlignment="1">
      <alignment horizontal="center" vertical="center" wrapText="1"/>
    </xf>
    <xf numFmtId="0" fontId="8" fillId="0" borderId="111" xfId="0" applyFont="1" applyBorder="1" applyAlignment="1">
      <alignment horizontal="right" vertical="center" wrapText="1"/>
    </xf>
    <xf numFmtId="0" fontId="8" fillId="0" borderId="111" xfId="0" applyFont="1" applyFill="1" applyBorder="1" applyAlignment="1">
      <alignment horizontal="right" vertical="center" wrapText="1"/>
    </xf>
    <xf numFmtId="0" fontId="6" fillId="0" borderId="95" xfId="0" applyFont="1" applyFill="1" applyBorder="1" applyAlignment="1">
      <alignment vertical="center" wrapText="1"/>
    </xf>
    <xf numFmtId="0" fontId="4" fillId="0" borderId="95" xfId="0" applyFont="1" applyBorder="1" applyAlignment="1">
      <alignment vertical="center" wrapText="1"/>
    </xf>
    <xf numFmtId="0" fontId="4" fillId="0" borderId="95" xfId="0" applyFont="1" applyFill="1" applyBorder="1" applyAlignment="1">
      <alignment horizontal="left" vertical="center" wrapText="1" indent="2"/>
    </xf>
    <xf numFmtId="0" fontId="4" fillId="0" borderId="95" xfId="0" applyFont="1" applyFill="1" applyBorder="1" applyAlignment="1">
      <alignment vertical="center" wrapText="1"/>
    </xf>
    <xf numFmtId="3" fontId="20" fillId="36" borderId="96" xfId="0" applyNumberFormat="1" applyFont="1" applyFill="1" applyBorder="1" applyAlignment="1">
      <alignment vertical="center" wrapText="1"/>
    </xf>
    <xf numFmtId="3" fontId="20" fillId="36" borderId="21" xfId="0" applyNumberFormat="1" applyFont="1" applyFill="1" applyBorder="1" applyAlignment="1">
      <alignment vertical="center" wrapText="1"/>
    </xf>
    <xf numFmtId="3" fontId="20" fillId="36" borderId="25" xfId="0" applyNumberFormat="1" applyFont="1" applyFill="1" applyBorder="1" applyAlignment="1">
      <alignment vertical="center" wrapText="1"/>
    </xf>
    <xf numFmtId="3" fontId="20" fillId="36" borderId="36" xfId="0" applyNumberFormat="1" applyFont="1" applyFill="1" applyBorder="1" applyAlignment="1">
      <alignment vertical="center" wrapText="1"/>
    </xf>
    <xf numFmtId="0" fontId="5" fillId="0" borderId="23" xfId="0" applyFont="1" applyBorder="1" applyAlignment="1">
      <alignment vertical="center" wrapText="1"/>
    </xf>
    <xf numFmtId="0" fontId="8" fillId="0" borderId="109" xfId="0" applyFont="1" applyBorder="1" applyAlignment="1"/>
    <xf numFmtId="0" fontId="8" fillId="0" borderId="109" xfId="0" applyFont="1" applyBorder="1" applyAlignment="1">
      <alignment wrapText="1"/>
    </xf>
    <xf numFmtId="0" fontId="9" fillId="0" borderId="18" xfId="0" applyFont="1" applyBorder="1" applyAlignment="1">
      <alignment horizontal="center"/>
    </xf>
    <xf numFmtId="0" fontId="9" fillId="0" borderId="109" xfId="0" applyFont="1" applyBorder="1" applyAlignment="1">
      <alignment horizontal="center" vertical="center" wrapText="1"/>
    </xf>
    <xf numFmtId="0" fontId="2" fillId="0" borderId="17" xfId="0" applyNumberFormat="1" applyFont="1" applyFill="1" applyBorder="1" applyAlignment="1">
      <alignment horizontal="left" vertical="center" wrapText="1" indent="1"/>
    </xf>
    <xf numFmtId="0" fontId="2" fillId="0" borderId="18" xfId="0" applyNumberFormat="1" applyFont="1" applyFill="1" applyBorder="1" applyAlignment="1">
      <alignment horizontal="left" vertical="center" wrapText="1" indent="1"/>
    </xf>
    <xf numFmtId="0" fontId="8" fillId="0" borderId="111" xfId="0" applyFont="1" applyFill="1" applyBorder="1" applyAlignment="1">
      <alignment horizontal="center" vertical="center" wrapText="1"/>
    </xf>
    <xf numFmtId="0" fontId="14" fillId="0" borderId="95" xfId="0" applyFont="1" applyFill="1" applyBorder="1" applyAlignment="1">
      <alignment horizontal="center" vertical="center" wrapText="1"/>
    </xf>
    <xf numFmtId="0" fontId="15" fillId="0" borderId="95" xfId="0" applyFont="1" applyFill="1" applyBorder="1" applyAlignment="1">
      <alignment horizontal="left" vertical="center" wrapText="1"/>
    </xf>
    <xf numFmtId="193" fontId="6" fillId="0" borderId="95" xfId="0" applyNumberFormat="1" applyFont="1" applyFill="1" applyBorder="1" applyAlignment="1" applyProtection="1">
      <alignment vertical="center" wrapText="1"/>
      <protection locked="0"/>
    </xf>
    <xf numFmtId="193" fontId="4" fillId="0" borderId="95" xfId="0" applyNumberFormat="1" applyFont="1" applyFill="1" applyBorder="1" applyAlignment="1" applyProtection="1">
      <alignment vertical="center" wrapText="1"/>
      <protection locked="0"/>
    </xf>
    <xf numFmtId="193" fontId="4" fillId="0" borderId="109" xfId="0" applyNumberFormat="1" applyFont="1" applyFill="1" applyBorder="1" applyAlignment="1" applyProtection="1">
      <alignment vertical="center" wrapText="1"/>
      <protection locked="0"/>
    </xf>
    <xf numFmtId="0" fontId="6" fillId="0" borderId="95" xfId="0" applyFont="1" applyBorder="1" applyAlignment="1">
      <alignment vertical="center" wrapText="1"/>
    </xf>
    <xf numFmtId="0" fontId="8" fillId="2" borderId="111" xfId="0" applyFont="1" applyFill="1" applyBorder="1" applyAlignment="1">
      <alignment horizontal="right" vertical="center"/>
    </xf>
    <xf numFmtId="0" fontId="8" fillId="2" borderId="95" xfId="0" applyFont="1" applyFill="1" applyBorder="1" applyAlignment="1">
      <alignment vertical="center"/>
    </xf>
    <xf numFmtId="193" fontId="8" fillId="2" borderId="95" xfId="0" applyNumberFormat="1" applyFont="1" applyFill="1" applyBorder="1" applyAlignment="1" applyProtection="1">
      <alignment vertical="center"/>
      <protection locked="0"/>
    </xf>
    <xf numFmtId="193" fontId="16" fillId="2" borderId="95" xfId="0" applyNumberFormat="1" applyFont="1" applyFill="1" applyBorder="1" applyAlignment="1" applyProtection="1">
      <alignment vertical="center"/>
      <protection locked="0"/>
    </xf>
    <xf numFmtId="193" fontId="16" fillId="2" borderId="109" xfId="0" applyNumberFormat="1" applyFont="1" applyFill="1" applyBorder="1" applyAlignment="1" applyProtection="1">
      <alignment vertical="center"/>
      <protection locked="0"/>
    </xf>
    <xf numFmtId="193" fontId="8" fillId="2" borderId="109" xfId="0" applyNumberFormat="1" applyFont="1" applyFill="1" applyBorder="1" applyAlignment="1" applyProtection="1">
      <alignment vertical="center"/>
      <protection locked="0"/>
    </xf>
    <xf numFmtId="0" fontId="14" fillId="0" borderId="111" xfId="0" applyFont="1" applyFill="1" applyBorder="1" applyAlignment="1">
      <alignment horizontal="center" vertical="center" wrapText="1"/>
    </xf>
    <xf numFmtId="14" fontId="4" fillId="0" borderId="0" xfId="0" applyNumberFormat="1" applyFont="1"/>
    <xf numFmtId="10" fontId="4" fillId="0" borderId="95" xfId="20961" applyNumberFormat="1" applyFont="1" applyBorder="1" applyAlignment="1" applyProtection="1">
      <alignment vertical="center" wrapText="1"/>
      <protection locked="0"/>
    </xf>
    <xf numFmtId="10" fontId="4" fillId="0" borderId="109" xfId="20961" applyNumberFormat="1" applyFont="1" applyBorder="1" applyAlignment="1" applyProtection="1">
      <alignment vertical="center" wrapText="1"/>
      <protection locked="0"/>
    </xf>
    <xf numFmtId="0" fontId="5" fillId="0" borderId="0" xfId="0" applyFont="1" applyAlignment="1">
      <alignment horizontal="center" wrapText="1"/>
    </xf>
    <xf numFmtId="0" fontId="4" fillId="3" borderId="53" xfId="0" applyFont="1" applyFill="1" applyBorder="1"/>
    <xf numFmtId="0" fontId="4" fillId="3" borderId="114" xfId="0" applyFont="1" applyFill="1" applyBorder="1" applyAlignment="1">
      <alignment wrapText="1"/>
    </xf>
    <xf numFmtId="0" fontId="4" fillId="3" borderId="115" xfId="0" applyFont="1" applyFill="1" applyBorder="1"/>
    <xf numFmtId="0" fontId="5" fillId="3" borderId="11" xfId="0" applyFont="1" applyFill="1" applyBorder="1" applyAlignment="1">
      <alignment horizontal="center" wrapText="1"/>
    </xf>
    <xf numFmtId="0" fontId="4" fillId="0" borderId="95" xfId="0" applyFont="1" applyFill="1" applyBorder="1" applyAlignment="1">
      <alignment horizontal="center"/>
    </xf>
    <xf numFmtId="0" fontId="4" fillId="0" borderId="95" xfId="0" applyFont="1" applyBorder="1" applyAlignment="1">
      <alignment horizontal="center"/>
    </xf>
    <xf numFmtId="0" fontId="4" fillId="3" borderId="61" xfId="0" applyFont="1" applyFill="1" applyBorder="1"/>
    <xf numFmtId="0" fontId="5" fillId="3" borderId="0" xfId="0" applyFont="1" applyFill="1" applyBorder="1" applyAlignment="1">
      <alignment horizontal="center" wrapText="1"/>
    </xf>
    <xf numFmtId="0" fontId="4" fillId="3" borderId="0" xfId="0" applyFont="1" applyFill="1" applyBorder="1" applyAlignment="1">
      <alignment horizontal="center"/>
    </xf>
    <xf numFmtId="0" fontId="4" fillId="3" borderId="90" xfId="0" applyFont="1" applyFill="1" applyBorder="1" applyAlignment="1">
      <alignment horizontal="center" vertical="center" wrapText="1"/>
    </xf>
    <xf numFmtId="0" fontId="4" fillId="0" borderId="111" xfId="0" applyFont="1" applyBorder="1"/>
    <xf numFmtId="0" fontId="4" fillId="0" borderId="95" xfId="0" applyFont="1" applyBorder="1" applyAlignment="1">
      <alignment wrapText="1"/>
    </xf>
    <xf numFmtId="164" fontId="4" fillId="0" borderId="95" xfId="7" applyNumberFormat="1" applyFont="1" applyBorder="1"/>
    <xf numFmtId="164" fontId="4" fillId="0" borderId="109" xfId="7" applyNumberFormat="1" applyFont="1" applyBorder="1"/>
    <xf numFmtId="0" fontId="13" fillId="0" borderId="95" xfId="0" applyFont="1" applyBorder="1" applyAlignment="1">
      <alignment horizontal="left" wrapText="1" indent="2"/>
    </xf>
    <xf numFmtId="169" fontId="25" fillId="37" borderId="95" xfId="20" applyBorder="1"/>
    <xf numFmtId="164" fontId="4" fillId="0" borderId="95" xfId="7" applyNumberFormat="1" applyFont="1" applyBorder="1" applyAlignment="1">
      <alignment vertical="center"/>
    </xf>
    <xf numFmtId="0" fontId="5" fillId="0" borderId="111" xfId="0" applyFont="1" applyBorder="1"/>
    <xf numFmtId="0" fontId="5" fillId="0" borderId="95" xfId="0" applyFont="1" applyBorder="1" applyAlignment="1">
      <alignment wrapText="1"/>
    </xf>
    <xf numFmtId="0" fontId="3" fillId="3" borderId="61"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0" borderId="95" xfId="7" applyNumberFormat="1" applyFont="1" applyFill="1" applyBorder="1"/>
    <xf numFmtId="164" fontId="4" fillId="0" borderId="95" xfId="7" applyNumberFormat="1" applyFont="1" applyFill="1" applyBorder="1" applyAlignment="1">
      <alignment vertical="center"/>
    </xf>
    <xf numFmtId="0" fontId="13" fillId="0" borderId="95" xfId="0" applyFont="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90" xfId="0" applyFont="1" applyFill="1" applyBorder="1"/>
    <xf numFmtId="0" fontId="5" fillId="0" borderId="22" xfId="0" applyFont="1" applyBorder="1"/>
    <xf numFmtId="0" fontId="5" fillId="0" borderId="23" xfId="0" applyFont="1" applyBorder="1" applyAlignment="1">
      <alignment wrapText="1"/>
    </xf>
    <xf numFmtId="169" fontId="25" fillId="37" borderId="112" xfId="20" applyBorder="1"/>
    <xf numFmtId="10" fontId="5" fillId="0" borderId="24" xfId="20961" applyNumberFormat="1" applyFont="1" applyBorder="1"/>
    <xf numFmtId="0" fontId="8" fillId="2" borderId="103" xfId="0" applyFont="1" applyFill="1" applyBorder="1" applyAlignment="1">
      <alignment horizontal="right" vertical="center"/>
    </xf>
    <xf numFmtId="0" fontId="8" fillId="2" borderId="91" xfId="0" applyFont="1" applyFill="1" applyBorder="1" applyAlignment="1">
      <alignment vertical="center"/>
    </xf>
    <xf numFmtId="193" fontId="16" fillId="2" borderId="91" xfId="0" applyNumberFormat="1" applyFont="1" applyFill="1" applyBorder="1" applyAlignment="1" applyProtection="1">
      <alignment vertical="center"/>
      <protection locked="0"/>
    </xf>
    <xf numFmtId="193" fontId="16" fillId="2" borderId="104" xfId="0" applyNumberFormat="1" applyFont="1" applyFill="1" applyBorder="1" applyAlignment="1" applyProtection="1">
      <alignment vertical="center"/>
      <protection locked="0"/>
    </xf>
    <xf numFmtId="0" fontId="8" fillId="0" borderId="95" xfId="0" applyFont="1" applyFill="1" applyBorder="1" applyAlignment="1">
      <alignment horizontal="left" vertical="center" wrapText="1"/>
    </xf>
    <xf numFmtId="0" fontId="5" fillId="3" borderId="0" xfId="0" applyFont="1" applyFill="1" applyBorder="1" applyAlignment="1">
      <alignment horizontal="center"/>
    </xf>
    <xf numFmtId="0" fontId="105" fillId="0" borderId="84" xfId="0" applyFont="1" applyFill="1" applyBorder="1" applyAlignment="1">
      <alignment horizontal="left" vertical="center"/>
    </xf>
    <xf numFmtId="0" fontId="105" fillId="0" borderId="82" xfId="0" applyFont="1" applyFill="1" applyBorder="1" applyAlignment="1">
      <alignment vertical="center" wrapText="1"/>
    </xf>
    <xf numFmtId="0" fontId="105" fillId="0" borderId="82" xfId="0" applyFont="1" applyFill="1" applyBorder="1" applyAlignment="1">
      <alignment horizontal="left" vertical="center" wrapText="1"/>
    </xf>
    <xf numFmtId="0" fontId="115" fillId="0" borderId="0" xfId="11" applyFont="1" applyFill="1" applyBorder="1" applyProtection="1"/>
    <xf numFmtId="0" fontId="116" fillId="0" borderId="0" xfId="0" applyFont="1"/>
    <xf numFmtId="0" fontId="115" fillId="0" borderId="0" xfId="11" applyFont="1" applyFill="1" applyBorder="1" applyAlignment="1" applyProtection="1"/>
    <xf numFmtId="0" fontId="117" fillId="0" borderId="0" xfId="11" applyFont="1" applyFill="1" applyBorder="1" applyAlignment="1" applyProtection="1"/>
    <xf numFmtId="14" fontId="116" fillId="0" borderId="0" xfId="0" applyNumberFormat="1" applyFont="1"/>
    <xf numFmtId="0" fontId="116" fillId="0" borderId="0" xfId="0" applyFont="1" applyAlignment="1">
      <alignment wrapText="1"/>
    </xf>
    <xf numFmtId="0" fontId="119" fillId="0" borderId="0" xfId="0" applyFont="1"/>
    <xf numFmtId="0" fontId="116" fillId="0" borderId="0" xfId="0" applyFont="1" applyFill="1"/>
    <xf numFmtId="0" fontId="116" fillId="0" borderId="0" xfId="0" applyFont="1" applyBorder="1"/>
    <xf numFmtId="0" fontId="116" fillId="0" borderId="0" xfId="0" applyFont="1" applyBorder="1" applyAlignment="1">
      <alignment horizontal="left"/>
    </xf>
    <xf numFmtId="0" fontId="118" fillId="0" borderId="125" xfId="0" applyNumberFormat="1" applyFont="1" applyFill="1" applyBorder="1" applyAlignment="1">
      <alignment horizontal="left" vertical="center" wrapText="1"/>
    </xf>
    <xf numFmtId="0" fontId="124" fillId="0" borderId="0" xfId="0" applyFont="1"/>
    <xf numFmtId="49" fontId="105" fillId="0" borderId="95" xfId="0" applyNumberFormat="1" applyFont="1" applyFill="1" applyBorder="1" applyAlignment="1">
      <alignment horizontal="right" vertical="center"/>
    </xf>
    <xf numFmtId="0" fontId="125" fillId="0" borderId="0" xfId="0" applyFont="1" applyFill="1" applyBorder="1" applyAlignment="1"/>
    <xf numFmtId="0" fontId="116" fillId="0" borderId="0" xfId="0" applyFont="1" applyBorder="1" applyAlignment="1">
      <alignment horizontal="left" indent="1"/>
    </xf>
    <xf numFmtId="0" fontId="116" fillId="0" borderId="0" xfId="0" applyFont="1" applyBorder="1" applyAlignment="1">
      <alignment horizontal="left" indent="2"/>
    </xf>
    <xf numFmtId="49" fontId="116" fillId="0" borderId="0" xfId="0" applyNumberFormat="1" applyFont="1" applyBorder="1" applyAlignment="1">
      <alignment horizontal="left" indent="3"/>
    </xf>
    <xf numFmtId="49" fontId="116" fillId="0" borderId="0" xfId="0" applyNumberFormat="1" applyFont="1" applyBorder="1" applyAlignment="1">
      <alignment horizontal="left" indent="1"/>
    </xf>
    <xf numFmtId="49" fontId="116" fillId="0" borderId="0" xfId="0" applyNumberFormat="1" applyFont="1" applyBorder="1" applyAlignment="1">
      <alignment horizontal="left" wrapText="1" indent="2"/>
    </xf>
    <xf numFmtId="49" fontId="116" fillId="0" borderId="0" xfId="0" applyNumberFormat="1" applyFont="1" applyFill="1" applyBorder="1" applyAlignment="1">
      <alignment horizontal="left" wrapText="1" indent="3"/>
    </xf>
    <xf numFmtId="0" fontId="116" fillId="0" borderId="0" xfId="0" applyNumberFormat="1" applyFont="1" applyFill="1" applyBorder="1" applyAlignment="1">
      <alignment horizontal="left" wrapText="1" indent="1"/>
    </xf>
    <xf numFmtId="0" fontId="116" fillId="0" borderId="0" xfId="0" applyFont="1" applyFill="1" applyAlignment="1">
      <alignment horizontal="left" vertical="top" wrapText="1"/>
    </xf>
    <xf numFmtId="0" fontId="3" fillId="0" borderId="95" xfId="0" applyFont="1" applyBorder="1" applyAlignment="1">
      <alignment horizontal="center" vertical="center"/>
    </xf>
    <xf numFmtId="0" fontId="129" fillId="3" borderId="95" xfId="21414" applyFont="1" applyFill="1" applyBorder="1" applyAlignment="1">
      <alignment horizontal="left" vertical="center" wrapText="1"/>
    </xf>
    <xf numFmtId="0" fontId="130" fillId="0" borderId="95" xfId="21414" applyFont="1" applyFill="1" applyBorder="1" applyAlignment="1">
      <alignment horizontal="left" vertical="center" wrapText="1" indent="1"/>
    </xf>
    <xf numFmtId="0" fontId="131" fillId="3" borderId="95" xfId="21414" applyFont="1" applyFill="1" applyBorder="1" applyAlignment="1">
      <alignment horizontal="left" vertical="center" wrapText="1"/>
    </xf>
    <xf numFmtId="0" fontId="130" fillId="3" borderId="95" xfId="21414" applyFont="1" applyFill="1" applyBorder="1" applyAlignment="1">
      <alignment horizontal="left" vertical="center" wrapText="1" indent="1"/>
    </xf>
    <xf numFmtId="0" fontId="129" fillId="0" borderId="132" xfId="0" applyFont="1" applyFill="1" applyBorder="1" applyAlignment="1">
      <alignment horizontal="left" vertical="center" wrapText="1"/>
    </xf>
    <xf numFmtId="0" fontId="131" fillId="0" borderId="132" xfId="0" applyFont="1" applyFill="1" applyBorder="1" applyAlignment="1">
      <alignment horizontal="left" vertical="center" wrapText="1"/>
    </xf>
    <xf numFmtId="0" fontId="132" fillId="3" borderId="132" xfId="0" applyFont="1" applyFill="1" applyBorder="1" applyAlignment="1">
      <alignment horizontal="left" vertical="center" wrapText="1" indent="1"/>
    </xf>
    <xf numFmtId="0" fontId="131" fillId="3" borderId="132" xfId="0" applyFont="1" applyFill="1" applyBorder="1" applyAlignment="1">
      <alignment horizontal="left" vertical="center" wrapText="1"/>
    </xf>
    <xf numFmtId="0" fontId="131" fillId="3" borderId="133" xfId="0" applyFont="1" applyFill="1" applyBorder="1" applyAlignment="1">
      <alignment horizontal="left" vertical="center" wrapText="1"/>
    </xf>
    <xf numFmtId="0" fontId="132" fillId="0" borderId="132" xfId="0" applyFont="1" applyFill="1" applyBorder="1" applyAlignment="1">
      <alignment horizontal="left" vertical="center" wrapText="1" indent="1"/>
    </xf>
    <xf numFmtId="0" fontId="132" fillId="0" borderId="95" xfId="21414" applyFont="1" applyFill="1" applyBorder="1" applyAlignment="1">
      <alignment horizontal="left" vertical="center" wrapText="1" indent="1"/>
    </xf>
    <xf numFmtId="0" fontId="131" fillId="0" borderId="95" xfId="21414" applyFont="1" applyFill="1" applyBorder="1" applyAlignment="1">
      <alignment horizontal="left" vertical="center" wrapText="1"/>
    </xf>
    <xf numFmtId="0" fontId="133" fillId="0" borderId="95" xfId="21414" applyFont="1" applyFill="1" applyBorder="1" applyAlignment="1">
      <alignment horizontal="center" vertical="center" wrapText="1"/>
    </xf>
    <xf numFmtId="0" fontId="131" fillId="3" borderId="134" xfId="0" applyFont="1" applyFill="1" applyBorder="1" applyAlignment="1">
      <alignment horizontal="left" vertical="center" wrapText="1"/>
    </xf>
    <xf numFmtId="0" fontId="130" fillId="3" borderId="135" xfId="21414" applyFont="1" applyFill="1" applyBorder="1" applyAlignment="1">
      <alignment horizontal="left" vertical="center" wrapText="1" indent="1"/>
    </xf>
    <xf numFmtId="0" fontId="130" fillId="3" borderId="132" xfId="0" applyFont="1" applyFill="1" applyBorder="1" applyAlignment="1">
      <alignment horizontal="left" vertical="center" wrapText="1" indent="1"/>
    </xf>
    <xf numFmtId="0" fontId="130" fillId="0" borderId="135" xfId="21414" applyFont="1" applyFill="1" applyBorder="1" applyAlignment="1">
      <alignment horizontal="left" vertical="center" wrapText="1" indent="1"/>
    </xf>
    <xf numFmtId="0" fontId="131" fillId="0" borderId="132" xfId="0" applyFont="1" applyBorder="1" applyAlignment="1">
      <alignment horizontal="left" vertical="center" wrapText="1"/>
    </xf>
    <xf numFmtId="0" fontId="130" fillId="0" borderId="132" xfId="0" applyFont="1" applyBorder="1" applyAlignment="1">
      <alignment horizontal="left" vertical="center" wrapText="1" indent="1"/>
    </xf>
    <xf numFmtId="0" fontId="130" fillId="0" borderId="133" xfId="0" applyFont="1" applyBorder="1" applyAlignment="1">
      <alignment horizontal="left" vertical="center" wrapText="1" indent="1"/>
    </xf>
    <xf numFmtId="0" fontId="131" fillId="0" borderId="135" xfId="21414" applyFont="1" applyFill="1" applyBorder="1" applyAlignment="1">
      <alignment horizontal="left" vertical="center" wrapText="1"/>
    </xf>
    <xf numFmtId="0" fontId="131" fillId="3" borderId="135" xfId="21414" applyFont="1" applyFill="1" applyBorder="1" applyAlignment="1">
      <alignment horizontal="left" vertical="center" wrapText="1"/>
    </xf>
    <xf numFmtId="0" fontId="133" fillId="0" borderId="135" xfId="21414" applyFont="1" applyFill="1" applyBorder="1" applyAlignment="1">
      <alignment horizontal="center" vertical="center" wrapText="1"/>
    </xf>
    <xf numFmtId="0" fontId="131" fillId="0" borderId="135" xfId="21414" applyFont="1" applyBorder="1" applyAlignment="1">
      <alignment horizontal="left" vertical="center" wrapText="1"/>
    </xf>
    <xf numFmtId="0" fontId="130" fillId="0" borderId="132" xfId="0" applyFont="1" applyFill="1" applyBorder="1" applyAlignment="1">
      <alignment horizontal="left" vertical="center" wrapText="1" indent="1"/>
    </xf>
    <xf numFmtId="0" fontId="134" fillId="0" borderId="135" xfId="0" applyFont="1" applyBorder="1" applyAlignment="1">
      <alignment horizontal="left"/>
    </xf>
    <xf numFmtId="0" fontId="131" fillId="0" borderId="135" xfId="0" applyFont="1" applyFill="1" applyBorder="1" applyAlignment="1">
      <alignment horizontal="left" vertical="center" wrapText="1"/>
    </xf>
    <xf numFmtId="0" fontId="0" fillId="0" borderId="0" xfId="0" applyAlignment="1">
      <alignment horizontal="left" vertical="center"/>
    </xf>
    <xf numFmtId="0" fontId="131" fillId="0" borderId="140" xfId="0" applyFont="1" applyFill="1" applyBorder="1" applyAlignment="1">
      <alignment horizontal="justify" vertical="center" wrapText="1"/>
    </xf>
    <xf numFmtId="0" fontId="130" fillId="0" borderId="134" xfId="0" applyFont="1" applyFill="1" applyBorder="1" applyAlignment="1">
      <alignment horizontal="left" vertical="center" wrapText="1" indent="1"/>
    </xf>
    <xf numFmtId="0" fontId="130" fillId="0" borderId="133" xfId="0" applyFont="1" applyFill="1" applyBorder="1" applyAlignment="1">
      <alignment horizontal="left" vertical="center" wrapText="1" indent="1"/>
    </xf>
    <xf numFmtId="0" fontId="131" fillId="0" borderId="132" xfId="0" applyFont="1" applyFill="1" applyBorder="1" applyAlignment="1">
      <alignment horizontal="justify" vertical="center" wrapText="1"/>
    </xf>
    <xf numFmtId="0" fontId="129" fillId="0" borderId="132" xfId="0" applyFont="1" applyFill="1" applyBorder="1" applyAlignment="1">
      <alignment horizontal="justify" vertical="center" wrapText="1"/>
    </xf>
    <xf numFmtId="0" fontId="131" fillId="3" borderId="132" xfId="0" applyFont="1" applyFill="1" applyBorder="1" applyAlignment="1">
      <alignment horizontal="justify" vertical="center" wrapText="1"/>
    </xf>
    <xf numFmtId="0" fontId="131" fillId="0" borderId="133" xfId="0" applyFont="1" applyFill="1" applyBorder="1" applyAlignment="1">
      <alignment horizontal="justify" vertical="center" wrapText="1"/>
    </xf>
    <xf numFmtId="0" fontId="131" fillId="0" borderId="134" xfId="0" applyFont="1" applyFill="1" applyBorder="1" applyAlignment="1">
      <alignment horizontal="justify" vertical="center" wrapText="1"/>
    </xf>
    <xf numFmtId="0" fontId="131" fillId="0" borderId="135" xfId="21414" applyFont="1" applyFill="1" applyBorder="1" applyAlignment="1">
      <alignment horizontal="justify" vertical="center" wrapText="1"/>
    </xf>
    <xf numFmtId="0" fontId="132" fillId="0" borderId="126" xfId="0" applyFont="1" applyFill="1" applyBorder="1" applyAlignment="1">
      <alignment horizontal="left" vertical="center" wrapText="1" indent="1"/>
    </xf>
    <xf numFmtId="0" fontId="129" fillId="0" borderId="132" xfId="0" applyFont="1" applyFill="1" applyBorder="1" applyAlignment="1">
      <alignment vertical="center" wrapText="1"/>
    </xf>
    <xf numFmtId="0" fontId="131" fillId="0" borderId="132" xfId="0" applyFont="1" applyFill="1" applyBorder="1" applyAlignment="1">
      <alignment vertical="center" wrapText="1"/>
    </xf>
    <xf numFmtId="0" fontId="131" fillId="0" borderId="135" xfId="21414" applyFont="1" applyFill="1" applyBorder="1" applyAlignment="1">
      <alignment vertical="center" wrapText="1"/>
    </xf>
    <xf numFmtId="0" fontId="0" fillId="0" borderId="135" xfId="0" applyBorder="1" applyAlignment="1">
      <alignment horizontal="center"/>
    </xf>
    <xf numFmtId="0" fontId="14" fillId="0" borderId="135" xfId="0" applyNumberFormat="1" applyFont="1" applyFill="1" applyBorder="1" applyAlignment="1">
      <alignment vertical="center" wrapText="1"/>
    </xf>
    <xf numFmtId="0" fontId="6" fillId="0" borderId="135" xfId="0" applyNumberFormat="1" applyFont="1" applyFill="1" applyBorder="1" applyAlignment="1">
      <alignment horizontal="left" vertical="center" wrapText="1" indent="1"/>
    </xf>
    <xf numFmtId="0" fontId="3" fillId="0" borderId="135" xfId="0" applyFont="1" applyBorder="1" applyAlignment="1">
      <alignment vertical="center"/>
    </xf>
    <xf numFmtId="0" fontId="135" fillId="0" borderId="135" xfId="0" applyFont="1" applyFill="1" applyBorder="1" applyAlignment="1" applyProtection="1">
      <alignment horizontal="left" vertical="center" indent="1"/>
      <protection locked="0"/>
    </xf>
    <xf numFmtId="0" fontId="136" fillId="0" borderId="135" xfId="0" applyFont="1" applyFill="1" applyBorder="1" applyAlignment="1" applyProtection="1">
      <alignment horizontal="left" vertical="center" indent="3"/>
      <protection locked="0"/>
    </xf>
    <xf numFmtId="0" fontId="137" fillId="0" borderId="135" xfId="0" applyFont="1" applyFill="1" applyBorder="1" applyAlignment="1" applyProtection="1">
      <alignment horizontal="left" vertical="center" indent="3"/>
      <protection locked="0"/>
    </xf>
    <xf numFmtId="0" fontId="3" fillId="0" borderId="135" xfId="0" applyFont="1" applyFill="1" applyBorder="1" applyAlignment="1">
      <alignment vertical="center"/>
    </xf>
    <xf numFmtId="0" fontId="3" fillId="0" borderId="135" xfId="0" applyFont="1" applyBorder="1"/>
    <xf numFmtId="0" fontId="0" fillId="0" borderId="0" xfId="0" applyAlignment="1">
      <alignment horizontal="center"/>
    </xf>
    <xf numFmtId="49" fontId="105" fillId="0" borderId="135" xfId="0" applyNumberFormat="1" applyFont="1" applyFill="1" applyBorder="1" applyAlignment="1">
      <alignment horizontal="right" vertical="center"/>
    </xf>
    <xf numFmtId="0" fontId="0" fillId="0" borderId="135" xfId="0" applyBorder="1" applyAlignment="1">
      <alignment horizontal="center" vertical="center"/>
    </xf>
    <xf numFmtId="43" fontId="4" fillId="0" borderId="135" xfId="7" applyFont="1" applyFill="1" applyBorder="1" applyAlignment="1">
      <alignment vertical="center" wrapText="1"/>
    </xf>
    <xf numFmtId="43" fontId="4" fillId="0" borderId="135" xfId="7" applyFont="1" applyBorder="1" applyAlignment="1">
      <alignment vertical="center"/>
    </xf>
    <xf numFmtId="0" fontId="0" fillId="0" borderId="139" xfId="0" applyBorder="1" applyAlignment="1">
      <alignment horizontal="center"/>
    </xf>
    <xf numFmtId="0" fontId="130" fillId="0" borderId="139" xfId="21414" applyFont="1" applyFill="1" applyBorder="1" applyAlignment="1">
      <alignment horizontal="left" vertical="center" wrapText="1" indent="1"/>
    </xf>
    <xf numFmtId="0" fontId="130" fillId="3" borderId="135" xfId="0" applyFont="1" applyFill="1" applyBorder="1" applyAlignment="1">
      <alignment horizontal="left" vertical="center" wrapText="1" indent="1"/>
    </xf>
    <xf numFmtId="0" fontId="131" fillId="0" borderId="135" xfId="0" applyFont="1" applyBorder="1" applyAlignment="1">
      <alignment horizontal="left" vertical="center" wrapText="1"/>
    </xf>
    <xf numFmtId="0" fontId="130" fillId="0" borderId="135" xfId="0" applyFont="1" applyBorder="1" applyAlignment="1">
      <alignment horizontal="left" vertical="center" wrapText="1" indent="1"/>
    </xf>
    <xf numFmtId="0" fontId="130" fillId="0" borderId="135" xfId="0" applyFont="1" applyFill="1" applyBorder="1" applyAlignment="1">
      <alignment horizontal="left" vertical="center" wrapText="1" indent="1"/>
    </xf>
    <xf numFmtId="0" fontId="132" fillId="3" borderId="135" xfId="0" applyFont="1" applyFill="1" applyBorder="1" applyAlignment="1">
      <alignment horizontal="left" vertical="center" wrapText="1" indent="1"/>
    </xf>
    <xf numFmtId="0" fontId="132" fillId="0" borderId="135" xfId="0" applyFont="1" applyFill="1" applyBorder="1" applyAlignment="1">
      <alignment horizontal="left" vertical="center" wrapText="1" indent="1"/>
    </xf>
    <xf numFmtId="193" fontId="22" fillId="0" borderId="12" xfId="0" applyNumberFormat="1" applyFont="1" applyBorder="1" applyAlignment="1">
      <alignment horizontal="center" vertical="center"/>
    </xf>
    <xf numFmtId="193" fontId="18" fillId="0" borderId="12" xfId="0" applyNumberFormat="1" applyFont="1" applyBorder="1" applyAlignment="1">
      <alignment horizontal="center" vertical="center"/>
    </xf>
    <xf numFmtId="193" fontId="22" fillId="0" borderId="13" xfId="0" applyNumberFormat="1" applyFont="1" applyBorder="1" applyAlignment="1">
      <alignment horizontal="center" vertical="center"/>
    </xf>
    <xf numFmtId="193" fontId="103" fillId="0" borderId="12" xfId="0" applyNumberFormat="1" applyFont="1" applyBorder="1" applyAlignment="1">
      <alignment horizontal="center" vertical="center"/>
    </xf>
    <xf numFmtId="193" fontId="21" fillId="0" borderId="12" xfId="0" applyNumberFormat="1" applyFont="1" applyBorder="1" applyAlignment="1">
      <alignment horizontal="center" vertical="center"/>
    </xf>
    <xf numFmtId="193" fontId="21" fillId="0" borderId="15" xfId="0" applyNumberFormat="1" applyFont="1" applyBorder="1" applyAlignment="1">
      <alignment horizontal="center" vertical="center"/>
    </xf>
    <xf numFmtId="193" fontId="21" fillId="0" borderId="13" xfId="0" applyNumberFormat="1" applyFont="1" applyBorder="1" applyAlignment="1">
      <alignment horizontal="center" vertical="center"/>
    </xf>
    <xf numFmtId="0" fontId="119" fillId="0" borderId="135" xfId="0" applyFont="1" applyBorder="1"/>
    <xf numFmtId="49" fontId="121" fillId="0" borderId="135" xfId="5" applyNumberFormat="1" applyFont="1" applyFill="1" applyBorder="1" applyAlignment="1" applyProtection="1">
      <alignment horizontal="right" vertical="center"/>
      <protection locked="0"/>
    </xf>
    <xf numFmtId="0" fontId="120" fillId="3" borderId="135" xfId="13" applyFont="1" applyFill="1" applyBorder="1" applyAlignment="1" applyProtection="1">
      <alignment horizontal="left" vertical="center" wrapText="1"/>
      <protection locked="0"/>
    </xf>
    <xf numFmtId="49" fontId="120" fillId="3" borderId="135" xfId="5" applyNumberFormat="1" applyFont="1" applyFill="1" applyBorder="1" applyAlignment="1" applyProtection="1">
      <alignment horizontal="right" vertical="center"/>
      <protection locked="0"/>
    </xf>
    <xf numFmtId="0" fontId="120" fillId="0" borderId="135" xfId="13" applyFont="1" applyFill="1" applyBorder="1" applyAlignment="1" applyProtection="1">
      <alignment horizontal="left" vertical="center" wrapText="1"/>
      <protection locked="0"/>
    </xf>
    <xf numFmtId="49" fontId="120" fillId="0" borderId="135" xfId="5" applyNumberFormat="1" applyFont="1" applyFill="1" applyBorder="1" applyAlignment="1" applyProtection="1">
      <alignment horizontal="right" vertical="center"/>
      <protection locked="0"/>
    </xf>
    <xf numFmtId="0" fontId="122" fillId="0" borderId="135" xfId="13" applyFont="1" applyFill="1" applyBorder="1" applyAlignment="1" applyProtection="1">
      <alignment horizontal="left" vertical="center" wrapText="1"/>
      <protection locked="0"/>
    </xf>
    <xf numFmtId="166" fontId="115" fillId="36" borderId="143" xfId="21413" applyFont="1" applyFill="1" applyBorder="1"/>
    <xf numFmtId="0" fontId="115" fillId="0" borderId="143" xfId="0" applyFont="1" applyBorder="1"/>
    <xf numFmtId="0" fontId="115" fillId="0" borderId="143" xfId="0" applyFont="1" applyFill="1" applyBorder="1"/>
    <xf numFmtId="0" fontId="115" fillId="0" borderId="143" xfId="0" applyFont="1" applyBorder="1" applyAlignment="1">
      <alignment horizontal="left" indent="8"/>
    </xf>
    <xf numFmtId="0" fontId="115" fillId="0" borderId="143" xfId="0" applyFont="1" applyBorder="1" applyAlignment="1">
      <alignment wrapText="1"/>
    </xf>
    <xf numFmtId="0" fontId="118" fillId="0" borderId="143" xfId="0" applyFont="1" applyBorder="1"/>
    <xf numFmtId="49" fontId="121" fillId="0" borderId="143" xfId="5" applyNumberFormat="1" applyFont="1" applyFill="1" applyBorder="1" applyAlignment="1" applyProtection="1">
      <alignment horizontal="right" vertical="center" wrapText="1"/>
      <protection locked="0"/>
    </xf>
    <xf numFmtId="49" fontId="120" fillId="3" borderId="143" xfId="5" applyNumberFormat="1" applyFont="1" applyFill="1" applyBorder="1" applyAlignment="1" applyProtection="1">
      <alignment horizontal="right" vertical="center" wrapText="1"/>
      <protection locked="0"/>
    </xf>
    <xf numFmtId="49" fontId="120" fillId="0" borderId="143" xfId="5" applyNumberFormat="1" applyFont="1" applyFill="1" applyBorder="1" applyAlignment="1" applyProtection="1">
      <alignment horizontal="right" vertical="center" wrapText="1"/>
      <protection locked="0"/>
    </xf>
    <xf numFmtId="0" fontId="115" fillId="0" borderId="143" xfId="0" applyFont="1" applyBorder="1" applyAlignment="1">
      <alignment horizontal="center" vertical="center" wrapText="1"/>
    </xf>
    <xf numFmtId="0" fontId="115" fillId="0" borderId="144" xfId="0" applyFont="1" applyFill="1" applyBorder="1" applyAlignment="1">
      <alignment horizontal="center" vertical="center" wrapText="1"/>
    </xf>
    <xf numFmtId="0" fontId="115" fillId="0" borderId="143" xfId="0" applyFont="1" applyBorder="1" applyAlignment="1">
      <alignment horizontal="center" vertical="center"/>
    </xf>
    <xf numFmtId="0" fontId="115" fillId="0" borderId="0" xfId="0" applyFont="1"/>
    <xf numFmtId="0" fontId="115" fillId="0" borderId="0" xfId="0" applyFont="1" applyAlignment="1">
      <alignment wrapText="1"/>
    </xf>
    <xf numFmtId="14" fontId="115" fillId="0" borderId="0" xfId="0" applyNumberFormat="1" applyFont="1"/>
    <xf numFmtId="0" fontId="118" fillId="0" borderId="143" xfId="0" applyFont="1" applyFill="1" applyBorder="1"/>
    <xf numFmtId="0" fontId="115" fillId="0" borderId="143" xfId="0" applyNumberFormat="1" applyFont="1" applyFill="1" applyBorder="1" applyAlignment="1">
      <alignment horizontal="left" vertical="center" wrapText="1"/>
    </xf>
    <xf numFmtId="0" fontId="118" fillId="0" borderId="143" xfId="0" applyFont="1" applyFill="1" applyBorder="1" applyAlignment="1">
      <alignment horizontal="left" wrapText="1" indent="1"/>
    </xf>
    <xf numFmtId="0" fontId="118" fillId="0" borderId="143" xfId="0" applyFont="1" applyFill="1" applyBorder="1" applyAlignment="1">
      <alignment horizontal="left" vertical="center" indent="1"/>
    </xf>
    <xf numFmtId="0" fontId="116" fillId="0" borderId="143" xfId="0" applyFont="1" applyBorder="1"/>
    <xf numFmtId="0" fontId="115" fillId="0" borderId="143" xfId="0" applyFont="1" applyFill="1" applyBorder="1" applyAlignment="1">
      <alignment horizontal="left" wrapText="1" indent="1"/>
    </xf>
    <xf numFmtId="0" fontId="115" fillId="0" borderId="143" xfId="0" applyFont="1" applyFill="1" applyBorder="1" applyAlignment="1">
      <alignment horizontal="left" indent="1"/>
    </xf>
    <xf numFmtId="0" fontId="115" fillId="0" borderId="143" xfId="0" applyFont="1" applyFill="1" applyBorder="1" applyAlignment="1">
      <alignment horizontal="left" wrapText="1" indent="4"/>
    </xf>
    <xf numFmtId="0" fontId="115" fillId="0" borderId="143" xfId="0" applyNumberFormat="1" applyFont="1" applyFill="1" applyBorder="1" applyAlignment="1">
      <alignment horizontal="left" indent="3"/>
    </xf>
    <xf numFmtId="0" fontId="118" fillId="0" borderId="143" xfId="0" applyFont="1" applyFill="1" applyBorder="1" applyAlignment="1">
      <alignment horizontal="left" indent="1"/>
    </xf>
    <xf numFmtId="0" fontId="119" fillId="0" borderId="143" xfId="0" applyFont="1" applyFill="1" applyBorder="1" applyAlignment="1">
      <alignment horizontal="center" vertical="center" wrapText="1"/>
    </xf>
    <xf numFmtId="0" fontId="118" fillId="0" borderId="7" xfId="0" applyFont="1" applyBorder="1"/>
    <xf numFmtId="0" fontId="115" fillId="0" borderId="143" xfId="0" applyFont="1" applyFill="1" applyBorder="1" applyAlignment="1">
      <alignment horizontal="left" wrapText="1" indent="2"/>
    </xf>
    <xf numFmtId="0" fontId="115" fillId="0" borderId="143" xfId="0" applyFont="1" applyFill="1" applyBorder="1" applyAlignment="1">
      <alignment horizontal="left" wrapText="1"/>
    </xf>
    <xf numFmtId="0" fontId="115" fillId="0" borderId="0" xfId="0" applyFont="1" applyBorder="1"/>
    <xf numFmtId="0" fontId="115" fillId="0" borderId="143" xfId="0" applyFont="1" applyBorder="1" applyAlignment="1">
      <alignment horizontal="left" indent="1"/>
    </xf>
    <xf numFmtId="0" fontId="115" fillId="0" borderId="143" xfId="0" applyFont="1" applyBorder="1" applyAlignment="1">
      <alignment horizontal="center"/>
    </xf>
    <xf numFmtId="0" fontId="115" fillId="0" borderId="0" xfId="0" applyFont="1" applyBorder="1" applyAlignment="1">
      <alignment horizontal="center" vertical="center"/>
    </xf>
    <xf numFmtId="0" fontId="115" fillId="0" borderId="143" xfId="0" applyFont="1" applyFill="1" applyBorder="1" applyAlignment="1">
      <alignment horizontal="center" vertical="center" wrapText="1"/>
    </xf>
    <xf numFmtId="0" fontId="115" fillId="0" borderId="7" xfId="0" applyFont="1" applyBorder="1" applyAlignment="1">
      <alignment horizontal="center" vertical="center" wrapText="1"/>
    </xf>
    <xf numFmtId="0" fontId="115" fillId="0" borderId="11" xfId="0" applyFont="1" applyBorder="1" applyAlignment="1">
      <alignment horizontal="center" vertical="center" wrapText="1"/>
    </xf>
    <xf numFmtId="0" fontId="115" fillId="0" borderId="52" xfId="0" applyFont="1" applyBorder="1" applyAlignment="1">
      <alignment wrapText="1"/>
    </xf>
    <xf numFmtId="0" fontId="115" fillId="0" borderId="7" xfId="0" applyFont="1" applyBorder="1" applyAlignment="1">
      <alignment wrapText="1"/>
    </xf>
    <xf numFmtId="0" fontId="115" fillId="0" borderId="0" xfId="0" applyFont="1" applyBorder="1" applyAlignment="1">
      <alignment horizontal="center" vertical="center" wrapText="1"/>
    </xf>
    <xf numFmtId="0" fontId="115" fillId="0" borderId="142" xfId="0" applyFont="1" applyFill="1" applyBorder="1" applyAlignment="1">
      <alignment horizontal="center" vertical="center" wrapText="1"/>
    </xf>
    <xf numFmtId="0" fontId="115" fillId="0" borderId="0" xfId="0" applyFont="1" applyFill="1" applyBorder="1" applyAlignment="1">
      <alignment horizontal="center" vertical="center" wrapText="1"/>
    </xf>
    <xf numFmtId="0" fontId="115" fillId="0" borderId="145" xfId="0" applyFont="1" applyFill="1" applyBorder="1" applyAlignment="1">
      <alignment horizontal="center" vertical="center" wrapText="1"/>
    </xf>
    <xf numFmtId="0" fontId="115" fillId="0" borderId="141" xfId="0" applyFont="1" applyFill="1" applyBorder="1" applyAlignment="1">
      <alignment horizontal="center" vertical="center" wrapText="1"/>
    </xf>
    <xf numFmtId="0" fontId="115" fillId="0" borderId="0" xfId="0" applyFont="1" applyFill="1"/>
    <xf numFmtId="49" fontId="115" fillId="0" borderId="149" xfId="0" applyNumberFormat="1" applyFont="1" applyFill="1" applyBorder="1" applyAlignment="1">
      <alignment horizontal="left" wrapText="1" indent="1"/>
    </xf>
    <xf numFmtId="0" fontId="115" fillId="0" borderId="151" xfId="0" applyNumberFormat="1" applyFont="1" applyFill="1" applyBorder="1" applyAlignment="1">
      <alignment horizontal="left" wrapText="1" indent="1"/>
    </xf>
    <xf numFmtId="49" fontId="115" fillId="0" borderId="152" xfId="0" applyNumberFormat="1" applyFont="1" applyFill="1" applyBorder="1" applyAlignment="1">
      <alignment horizontal="left" wrapText="1" indent="1"/>
    </xf>
    <xf numFmtId="0" fontId="115" fillId="0" borderId="153" xfId="0" applyNumberFormat="1" applyFont="1" applyFill="1" applyBorder="1" applyAlignment="1">
      <alignment horizontal="left" wrapText="1" indent="1"/>
    </xf>
    <xf numFmtId="49" fontId="115" fillId="0" borderId="153" xfId="0" applyNumberFormat="1" applyFont="1" applyFill="1" applyBorder="1" applyAlignment="1">
      <alignment horizontal="left" wrapText="1" indent="3"/>
    </xf>
    <xf numFmtId="49" fontId="115" fillId="0" borderId="152" xfId="0" applyNumberFormat="1" applyFont="1" applyFill="1" applyBorder="1" applyAlignment="1">
      <alignment horizontal="left" wrapText="1" indent="3"/>
    </xf>
    <xf numFmtId="49" fontId="115" fillId="0" borderId="152" xfId="0" applyNumberFormat="1" applyFont="1" applyFill="1" applyBorder="1" applyAlignment="1">
      <alignment horizontal="left" wrapText="1" indent="2"/>
    </xf>
    <xf numFmtId="49" fontId="115" fillId="0" borderId="153" xfId="0" applyNumberFormat="1" applyFont="1" applyBorder="1" applyAlignment="1">
      <alignment horizontal="left" wrapText="1" indent="2"/>
    </xf>
    <xf numFmtId="49" fontId="115" fillId="0" borderId="152" xfId="0" applyNumberFormat="1" applyFont="1" applyFill="1" applyBorder="1" applyAlignment="1">
      <alignment horizontal="left" vertical="top" wrapText="1" indent="2"/>
    </xf>
    <xf numFmtId="0" fontId="115" fillId="81" borderId="143" xfId="0" applyFont="1" applyFill="1" applyBorder="1"/>
    <xf numFmtId="49" fontId="115" fillId="0" borderId="152" xfId="0" applyNumberFormat="1" applyFont="1" applyFill="1" applyBorder="1" applyAlignment="1">
      <alignment horizontal="left" indent="1"/>
    </xf>
    <xf numFmtId="0" fontId="115" fillId="0" borderId="153" xfId="0" applyNumberFormat="1" applyFont="1" applyBorder="1" applyAlignment="1">
      <alignment horizontal="left" indent="1"/>
    </xf>
    <xf numFmtId="49" fontId="115" fillId="0" borderId="153" xfId="0" applyNumberFormat="1" applyFont="1" applyBorder="1" applyAlignment="1">
      <alignment horizontal="left" indent="1"/>
    </xf>
    <xf numFmtId="49" fontId="115" fillId="0" borderId="152" xfId="0" applyNumberFormat="1" applyFont="1" applyFill="1" applyBorder="1" applyAlignment="1">
      <alignment horizontal="left" indent="3"/>
    </xf>
    <xf numFmtId="49" fontId="115" fillId="0" borderId="153" xfId="0" applyNumberFormat="1" applyFont="1" applyBorder="1" applyAlignment="1">
      <alignment horizontal="left" indent="3"/>
    </xf>
    <xf numFmtId="0" fontId="115" fillId="0" borderId="153" xfId="0" applyFont="1" applyBorder="1" applyAlignment="1">
      <alignment horizontal="left" indent="2"/>
    </xf>
    <xf numFmtId="0" fontId="115" fillId="0" borderId="152" xfId="0" applyFont="1" applyBorder="1" applyAlignment="1">
      <alignment horizontal="left" indent="2"/>
    </xf>
    <xf numFmtId="0" fontId="115" fillId="0" borderId="153" xfId="0" applyFont="1" applyBorder="1" applyAlignment="1">
      <alignment horizontal="left" indent="1"/>
    </xf>
    <xf numFmtId="0" fontId="115" fillId="0" borderId="152" xfId="0" applyFont="1" applyBorder="1" applyAlignment="1">
      <alignment horizontal="left" indent="1"/>
    </xf>
    <xf numFmtId="0" fontId="118" fillId="0" borderId="62" xfId="0" applyFont="1" applyBorder="1"/>
    <xf numFmtId="0" fontId="115" fillId="0" borderId="67" xfId="0" applyFont="1" applyBorder="1"/>
    <xf numFmtId="0" fontId="115" fillId="0" borderId="0" xfId="0" applyFont="1" applyBorder="1" applyAlignment="1">
      <alignment wrapText="1"/>
    </xf>
    <xf numFmtId="0" fontId="115" fillId="0" borderId="0" xfId="0" applyFont="1" applyAlignment="1">
      <alignment horizontal="center" vertical="center"/>
    </xf>
    <xf numFmtId="0" fontId="115" fillId="0" borderId="0" xfId="0" applyFont="1" applyBorder="1" applyAlignment="1">
      <alignment horizontal="left"/>
    </xf>
    <xf numFmtId="0" fontId="118" fillId="0" borderId="143" xfId="0" applyNumberFormat="1" applyFont="1" applyFill="1" applyBorder="1" applyAlignment="1">
      <alignment horizontal="left" vertical="center" wrapText="1"/>
    </xf>
    <xf numFmtId="0" fontId="115" fillId="0" borderId="7" xfId="0" applyFont="1" applyFill="1" applyBorder="1" applyAlignment="1">
      <alignment horizontal="center" vertical="center" wrapText="1"/>
    </xf>
    <xf numFmtId="0" fontId="8" fillId="0" borderId="0" xfId="0" applyFont="1" applyFill="1" applyBorder="1" applyAlignment="1">
      <alignment wrapText="1"/>
    </xf>
    <xf numFmtId="0" fontId="118" fillId="0" borderId="143" xfId="0" applyFont="1" applyBorder="1" applyAlignment="1">
      <alignment horizontal="center" vertical="center" wrapText="1"/>
    </xf>
    <xf numFmtId="0" fontId="120" fillId="0" borderId="0" xfId="0" applyFont="1" applyAlignment="1">
      <alignment horizontal="center" vertical="center"/>
    </xf>
    <xf numFmtId="0" fontId="120" fillId="0" borderId="0" xfId="0" applyFont="1"/>
    <xf numFmtId="0" fontId="138" fillId="0" borderId="0" xfId="0" applyFont="1"/>
    <xf numFmtId="0" fontId="115" fillId="0" borderId="130" xfId="0" applyNumberFormat="1" applyFont="1" applyFill="1" applyBorder="1" applyAlignment="1">
      <alignment horizontal="left" vertical="center" wrapText="1" indent="1" readingOrder="1"/>
    </xf>
    <xf numFmtId="0" fontId="120" fillId="0" borderId="143" xfId="0" applyFont="1" applyBorder="1" applyAlignment="1">
      <alignment horizontal="left" indent="3"/>
    </xf>
    <xf numFmtId="0" fontId="118" fillId="0" borderId="143" xfId="0" applyNumberFormat="1" applyFont="1" applyFill="1" applyBorder="1" applyAlignment="1">
      <alignment vertical="center" wrapText="1" readingOrder="1"/>
    </xf>
    <xf numFmtId="0" fontId="120" fillId="0" borderId="143" xfId="0" applyFont="1" applyFill="1" applyBorder="1" applyAlignment="1">
      <alignment horizontal="left" indent="2"/>
    </xf>
    <xf numFmtId="0" fontId="115" fillId="0" borderId="131" xfId="0" applyNumberFormat="1" applyFont="1" applyFill="1" applyBorder="1" applyAlignment="1">
      <alignment vertical="center" wrapText="1" readingOrder="1"/>
    </xf>
    <xf numFmtId="0" fontId="120" fillId="0" borderId="144" xfId="0" applyFont="1" applyBorder="1" applyAlignment="1">
      <alignment horizontal="left" indent="2"/>
    </xf>
    <xf numFmtId="0" fontId="115" fillId="0" borderId="130" xfId="0" applyNumberFormat="1" applyFont="1" applyFill="1" applyBorder="1" applyAlignment="1">
      <alignment vertical="center" wrapText="1" readingOrder="1"/>
    </xf>
    <xf numFmtId="0" fontId="120" fillId="0" borderId="143" xfId="0" applyFont="1" applyBorder="1" applyAlignment="1">
      <alignment horizontal="left" indent="2"/>
    </xf>
    <xf numFmtId="0" fontId="115" fillId="0" borderId="129" xfId="0" applyNumberFormat="1" applyFont="1" applyFill="1" applyBorder="1" applyAlignment="1">
      <alignment vertical="center" wrapText="1" readingOrder="1"/>
    </xf>
    <xf numFmtId="0" fontId="138" fillId="0" borderId="7" xfId="0" applyFont="1" applyBorder="1"/>
    <xf numFmtId="0" fontId="105" fillId="0" borderId="143" xfId="0" applyFont="1" applyFill="1" applyBorder="1" applyAlignment="1">
      <alignment vertical="center" wrapText="1"/>
    </xf>
    <xf numFmtId="0" fontId="105" fillId="0" borderId="143" xfId="0" applyFont="1" applyBorder="1" applyAlignment="1">
      <alignment horizontal="left" vertical="center" wrapText="1"/>
    </xf>
    <xf numFmtId="0" fontId="105" fillId="0" borderId="143" xfId="0" applyFont="1" applyBorder="1" applyAlignment="1">
      <alignment horizontal="left" indent="2"/>
    </xf>
    <xf numFmtId="0" fontId="105" fillId="0" borderId="143" xfId="0" applyNumberFormat="1" applyFont="1" applyFill="1" applyBorder="1" applyAlignment="1">
      <alignment vertical="center" wrapText="1"/>
    </xf>
    <xf numFmtId="0" fontId="105" fillId="0" borderId="143" xfId="0" applyNumberFormat="1" applyFont="1" applyFill="1" applyBorder="1" applyAlignment="1">
      <alignment horizontal="left" vertical="center" indent="1"/>
    </xf>
    <xf numFmtId="0" fontId="105" fillId="0" borderId="143" xfId="0" applyNumberFormat="1" applyFont="1" applyFill="1" applyBorder="1" applyAlignment="1">
      <alignment horizontal="left" vertical="center" wrapText="1" indent="1"/>
    </xf>
    <xf numFmtId="0" fontId="105" fillId="0" borderId="143" xfId="0" applyNumberFormat="1" applyFont="1" applyFill="1" applyBorder="1" applyAlignment="1">
      <alignment horizontal="right" vertical="center"/>
    </xf>
    <xf numFmtId="49" fontId="105" fillId="0" borderId="143" xfId="0" applyNumberFormat="1" applyFont="1" applyFill="1" applyBorder="1" applyAlignment="1">
      <alignment horizontal="right" vertical="center"/>
    </xf>
    <xf numFmtId="0" fontId="105" fillId="0" borderId="144" xfId="0" applyNumberFormat="1" applyFont="1" applyFill="1" applyBorder="1" applyAlignment="1">
      <alignment horizontal="left" vertical="top" wrapText="1"/>
    </xf>
    <xf numFmtId="49" fontId="105" fillId="0" borderId="143" xfId="0" applyNumberFormat="1" applyFont="1" applyFill="1" applyBorder="1" applyAlignment="1">
      <alignment vertical="top" wrapText="1"/>
    </xf>
    <xf numFmtId="49" fontId="105" fillId="0" borderId="143" xfId="0" applyNumberFormat="1" applyFont="1" applyFill="1" applyBorder="1" applyAlignment="1">
      <alignment horizontal="left" vertical="top" wrapText="1" indent="2"/>
    </xf>
    <xf numFmtId="49" fontId="105" fillId="0" borderId="143" xfId="0" applyNumberFormat="1" applyFont="1" applyFill="1" applyBorder="1" applyAlignment="1">
      <alignment horizontal="left" vertical="center" wrapText="1" indent="3"/>
    </xf>
    <xf numFmtId="49" fontId="105" fillId="0" borderId="143" xfId="0" applyNumberFormat="1" applyFont="1" applyFill="1" applyBorder="1" applyAlignment="1">
      <alignment horizontal="left" wrapText="1" indent="2"/>
    </xf>
    <xf numFmtId="49" fontId="105" fillId="0" borderId="143" xfId="0" applyNumberFormat="1" applyFont="1" applyFill="1" applyBorder="1" applyAlignment="1">
      <alignment horizontal="left" vertical="top" wrapText="1"/>
    </xf>
    <xf numFmtId="49" fontId="105" fillId="0" borderId="143" xfId="0" applyNumberFormat="1" applyFont="1" applyFill="1" applyBorder="1" applyAlignment="1">
      <alignment horizontal="left" wrapText="1" indent="3"/>
    </xf>
    <xf numFmtId="49" fontId="105" fillId="0" borderId="143" xfId="0" applyNumberFormat="1" applyFont="1" applyFill="1" applyBorder="1" applyAlignment="1">
      <alignment vertical="center"/>
    </xf>
    <xf numFmtId="0" fontId="105" fillId="0" borderId="143" xfId="0" applyFont="1" applyFill="1" applyBorder="1" applyAlignment="1">
      <alignment horizontal="left" vertical="center" wrapText="1"/>
    </xf>
    <xf numFmtId="49" fontId="105" fillId="0" borderId="143" xfId="0" applyNumberFormat="1" applyFont="1" applyFill="1" applyBorder="1" applyAlignment="1">
      <alignment horizontal="left" indent="3"/>
    </xf>
    <xf numFmtId="0" fontId="105" fillId="0" borderId="143" xfId="0" applyFont="1" applyBorder="1" applyAlignment="1">
      <alignment horizontal="left" indent="1"/>
    </xf>
    <xf numFmtId="0" fontId="105" fillId="0" borderId="143" xfId="0" applyNumberFormat="1" applyFont="1" applyFill="1" applyBorder="1" applyAlignment="1">
      <alignment horizontal="left" vertical="center" wrapText="1"/>
    </xf>
    <xf numFmtId="0" fontId="105" fillId="0" borderId="143" xfId="0" applyFont="1" applyFill="1" applyBorder="1" applyAlignment="1">
      <alignment horizontal="left" wrapText="1" indent="2"/>
    </xf>
    <xf numFmtId="0" fontId="105" fillId="0" borderId="143" xfId="0" applyFont="1" applyBorder="1" applyAlignment="1">
      <alignment horizontal="left" vertical="top" wrapText="1"/>
    </xf>
    <xf numFmtId="0" fontId="104" fillId="0" borderId="7" xfId="0" applyFont="1" applyBorder="1" applyAlignment="1">
      <alignment wrapText="1"/>
    </xf>
    <xf numFmtId="0" fontId="105" fillId="0" borderId="143" xfId="0" applyFont="1" applyBorder="1" applyAlignment="1">
      <alignment horizontal="left" vertical="top" wrapText="1" indent="2"/>
    </xf>
    <xf numFmtId="0" fontId="105" fillId="0" borderId="143" xfId="0" applyFont="1" applyBorder="1" applyAlignment="1">
      <alignment horizontal="left" wrapText="1"/>
    </xf>
    <xf numFmtId="0" fontId="105" fillId="0" borderId="143" xfId="12672" applyFont="1" applyFill="1" applyBorder="1" applyAlignment="1">
      <alignment horizontal="left" vertical="center" wrapText="1" indent="2"/>
    </xf>
    <xf numFmtId="0" fontId="105" fillId="0" borderId="143" xfId="0" applyFont="1" applyBorder="1" applyAlignment="1">
      <alignment horizontal="left" wrapText="1" indent="2"/>
    </xf>
    <xf numFmtId="0" fontId="105" fillId="0" borderId="143" xfId="0" applyFont="1" applyBorder="1" applyAlignment="1">
      <alignment wrapText="1"/>
    </xf>
    <xf numFmtId="0" fontId="105" fillId="0" borderId="143" xfId="0" applyFont="1" applyBorder="1"/>
    <xf numFmtId="0" fontId="105" fillId="0" borderId="143" xfId="12672" applyFont="1" applyFill="1" applyBorder="1" applyAlignment="1">
      <alignment horizontal="left" vertical="center" wrapText="1"/>
    </xf>
    <xf numFmtId="0" fontId="104" fillId="0" borderId="143" xfId="0" applyFont="1" applyBorder="1" applyAlignment="1">
      <alignment wrapText="1"/>
    </xf>
    <xf numFmtId="0" fontId="105" fillId="0" borderId="145" xfId="0" applyNumberFormat="1" applyFont="1" applyFill="1" applyBorder="1" applyAlignment="1">
      <alignment horizontal="left" vertical="center" wrapText="1"/>
    </xf>
    <xf numFmtId="0" fontId="105" fillId="3" borderId="143" xfId="5" applyNumberFormat="1" applyFont="1" applyFill="1" applyBorder="1" applyAlignment="1" applyProtection="1">
      <alignment horizontal="right" vertical="center"/>
      <protection locked="0"/>
    </xf>
    <xf numFmtId="2" fontId="105" fillId="3" borderId="143" xfId="5" applyNumberFormat="1" applyFont="1" applyFill="1" applyBorder="1" applyAlignment="1" applyProtection="1">
      <alignment horizontal="right" vertical="center"/>
      <protection locked="0"/>
    </xf>
    <xf numFmtId="0" fontId="105" fillId="0" borderId="143" xfId="0" applyNumberFormat="1" applyFont="1" applyFill="1" applyBorder="1" applyAlignment="1">
      <alignment vertical="center"/>
    </xf>
    <xf numFmtId="0" fontId="105" fillId="0" borderId="145" xfId="13" applyFont="1" applyFill="1" applyBorder="1" applyAlignment="1" applyProtection="1">
      <alignment horizontal="left" vertical="top" wrapText="1"/>
      <protection locked="0"/>
    </xf>
    <xf numFmtId="0" fontId="105" fillId="0" borderId="146" xfId="13" applyFont="1" applyFill="1" applyBorder="1" applyAlignment="1" applyProtection="1">
      <alignment horizontal="left" vertical="top" wrapText="1"/>
      <protection locked="0"/>
    </xf>
    <xf numFmtId="0" fontId="105" fillId="0" borderId="144" xfId="0" applyFont="1" applyFill="1" applyBorder="1" applyAlignment="1">
      <alignment vertical="center" wrapText="1"/>
    </xf>
    <xf numFmtId="0" fontId="124" fillId="0" borderId="0" xfId="0" applyFont="1" applyBorder="1" applyAlignment="1">
      <alignment horizontal="left" indent="2"/>
    </xf>
    <xf numFmtId="0" fontId="115" fillId="0" borderId="0" xfId="0" applyNumberFormat="1" applyFont="1" applyFill="1" applyBorder="1" applyAlignment="1">
      <alignment horizontal="left" vertical="center" indent="1"/>
    </xf>
    <xf numFmtId="0" fontId="115" fillId="0" borderId="0" xfId="0" applyNumberFormat="1" applyFont="1" applyFill="1" applyBorder="1" applyAlignment="1">
      <alignment vertical="center" wrapText="1"/>
    </xf>
    <xf numFmtId="0" fontId="115" fillId="0" borderId="0" xfId="0" applyFont="1" applyFill="1" applyBorder="1" applyAlignment="1">
      <alignment vertical="center" wrapText="1"/>
    </xf>
    <xf numFmtId="0" fontId="126" fillId="0" borderId="0" xfId="0" applyNumberFormat="1" applyFont="1" applyFill="1" applyBorder="1" applyAlignment="1">
      <alignment horizontal="left" vertical="center" wrapText="1" readingOrder="1"/>
    </xf>
    <xf numFmtId="0" fontId="124" fillId="0" borderId="0" xfId="0" applyFont="1" applyBorder="1" applyAlignment="1">
      <alignment horizontal="left" vertical="center" wrapText="1"/>
    </xf>
    <xf numFmtId="0" fontId="115" fillId="0" borderId="0" xfId="0" applyFont="1" applyFill="1" applyBorder="1" applyAlignment="1">
      <alignment horizontal="left" vertical="center" wrapText="1"/>
    </xf>
    <xf numFmtId="0" fontId="105" fillId="0" borderId="144" xfId="0" applyFont="1" applyBorder="1" applyAlignment="1">
      <alignment horizontal="left" indent="2"/>
    </xf>
    <xf numFmtId="0" fontId="105" fillId="0" borderId="131" xfId="0" applyNumberFormat="1" applyFont="1" applyFill="1" applyBorder="1" applyAlignment="1">
      <alignment horizontal="left" vertical="center" wrapText="1" readingOrder="1"/>
    </xf>
    <xf numFmtId="0" fontId="105" fillId="0" borderId="143" xfId="0" applyNumberFormat="1" applyFont="1" applyFill="1" applyBorder="1" applyAlignment="1">
      <alignment horizontal="left" vertical="center" wrapText="1" readingOrder="1"/>
    </xf>
    <xf numFmtId="0" fontId="2" fillId="0" borderId="16" xfId="0" applyNumberFormat="1" applyFont="1" applyFill="1" applyBorder="1" applyAlignment="1">
      <alignment horizontal="left" vertical="center" wrapText="1" indent="1"/>
    </xf>
    <xf numFmtId="169" fontId="25" fillId="37" borderId="61" xfId="20" applyBorder="1"/>
    <xf numFmtId="193" fontId="4" fillId="0" borderId="153" xfId="0" applyNumberFormat="1" applyFont="1" applyFill="1" applyBorder="1" applyAlignment="1" applyProtection="1">
      <alignment vertical="center" wrapText="1"/>
      <protection locked="0"/>
    </xf>
    <xf numFmtId="193" fontId="4" fillId="0" borderId="143" xfId="0" applyNumberFormat="1" applyFont="1" applyFill="1" applyBorder="1" applyAlignment="1" applyProtection="1">
      <alignment vertical="center" wrapText="1"/>
      <protection locked="0"/>
    </xf>
    <xf numFmtId="193" fontId="4" fillId="0" borderId="152" xfId="0" applyNumberFormat="1" applyFont="1" applyFill="1" applyBorder="1" applyAlignment="1" applyProtection="1">
      <alignment vertical="center" wrapText="1"/>
      <protection locked="0"/>
    </xf>
    <xf numFmtId="10" fontId="4" fillId="0" borderId="153" xfId="20961" applyNumberFormat="1" applyFont="1" applyBorder="1" applyAlignment="1" applyProtection="1">
      <alignment vertical="center" wrapText="1"/>
      <protection locked="0"/>
    </xf>
    <xf numFmtId="10" fontId="4" fillId="0" borderId="143" xfId="20961" applyNumberFormat="1" applyFont="1" applyBorder="1" applyAlignment="1" applyProtection="1">
      <alignment vertical="center" wrapText="1"/>
      <protection locked="0"/>
    </xf>
    <xf numFmtId="10" fontId="4" fillId="0" borderId="152" xfId="20961" applyNumberFormat="1" applyFont="1" applyBorder="1" applyAlignment="1" applyProtection="1">
      <alignment vertical="center" wrapText="1"/>
      <protection locked="0"/>
    </xf>
    <xf numFmtId="193" fontId="16" fillId="2" borderId="153" xfId="0" applyNumberFormat="1" applyFont="1" applyFill="1" applyBorder="1" applyAlignment="1" applyProtection="1">
      <alignment vertical="center"/>
      <protection locked="0"/>
    </xf>
    <xf numFmtId="193" fontId="16" fillId="2" borderId="143" xfId="0" applyNumberFormat="1" applyFont="1" applyFill="1" applyBorder="1" applyAlignment="1" applyProtection="1">
      <alignment vertical="center"/>
      <protection locked="0"/>
    </xf>
    <xf numFmtId="193" fontId="16" fillId="2" borderId="152" xfId="0" applyNumberFormat="1" applyFont="1" applyFill="1" applyBorder="1" applyAlignment="1" applyProtection="1">
      <alignment vertical="center"/>
      <protection locked="0"/>
    </xf>
    <xf numFmtId="193" fontId="8" fillId="2" borderId="153" xfId="0" applyNumberFormat="1" applyFont="1" applyFill="1" applyBorder="1" applyAlignment="1" applyProtection="1">
      <alignment vertical="center"/>
      <protection locked="0"/>
    </xf>
    <xf numFmtId="193" fontId="8" fillId="2" borderId="143" xfId="0" applyNumberFormat="1" applyFont="1" applyFill="1" applyBorder="1" applyAlignment="1" applyProtection="1">
      <alignment vertical="center"/>
      <protection locked="0"/>
    </xf>
    <xf numFmtId="193" fontId="8" fillId="2" borderId="152" xfId="0" applyNumberFormat="1" applyFont="1" applyFill="1" applyBorder="1" applyAlignment="1" applyProtection="1">
      <alignment vertical="center"/>
      <protection locked="0"/>
    </xf>
    <xf numFmtId="193" fontId="16" fillId="2" borderId="103" xfId="0" applyNumberFormat="1" applyFont="1" applyFill="1" applyBorder="1" applyAlignment="1" applyProtection="1">
      <alignment vertical="center"/>
      <protection locked="0"/>
    </xf>
    <xf numFmtId="193" fontId="16" fillId="2" borderId="144" xfId="0" applyNumberFormat="1" applyFont="1" applyFill="1" applyBorder="1" applyAlignment="1" applyProtection="1">
      <alignment vertical="center"/>
      <protection locked="0"/>
    </xf>
    <xf numFmtId="0" fontId="10" fillId="0" borderId="95" xfId="17" applyFill="1" applyBorder="1" applyAlignment="1" applyProtection="1">
      <alignment horizontal="left" vertical="top" wrapText="1"/>
    </xf>
    <xf numFmtId="0" fontId="105" fillId="0" borderId="0" xfId="0" applyFont="1" applyFill="1" applyBorder="1" applyAlignment="1">
      <alignment wrapText="1"/>
    </xf>
    <xf numFmtId="10" fontId="8" fillId="2" borderId="143" xfId="20961" applyNumberFormat="1" applyFont="1" applyFill="1" applyBorder="1" applyAlignment="1" applyProtection="1">
      <alignment vertical="center"/>
      <protection locked="0"/>
    </xf>
    <xf numFmtId="10" fontId="16" fillId="2" borderId="143" xfId="20961" applyNumberFormat="1" applyFont="1" applyFill="1" applyBorder="1" applyAlignment="1" applyProtection="1">
      <alignment vertical="center"/>
      <protection locked="0"/>
    </xf>
    <xf numFmtId="10" fontId="16" fillId="2" borderId="152" xfId="20961" applyNumberFormat="1" applyFont="1" applyFill="1" applyBorder="1" applyAlignment="1" applyProtection="1">
      <alignment vertical="center"/>
      <protection locked="0"/>
    </xf>
    <xf numFmtId="10" fontId="8" fillId="2" borderId="152" xfId="20961" applyNumberFormat="1" applyFont="1" applyFill="1" applyBorder="1" applyAlignment="1" applyProtection="1">
      <alignment vertical="center"/>
      <protection locked="0"/>
    </xf>
    <xf numFmtId="10" fontId="16" fillId="2" borderId="150" xfId="20961" applyNumberFormat="1" applyFont="1" applyFill="1" applyBorder="1" applyAlignment="1" applyProtection="1">
      <alignment vertical="center"/>
      <protection locked="0"/>
    </xf>
    <xf numFmtId="10" fontId="16" fillId="2" borderId="149" xfId="20961" applyNumberFormat="1" applyFont="1" applyFill="1" applyBorder="1" applyAlignment="1" applyProtection="1">
      <alignment vertical="center"/>
      <protection locked="0"/>
    </xf>
    <xf numFmtId="10" fontId="8" fillId="2" borderId="95" xfId="20961" applyNumberFormat="1" applyFont="1" applyFill="1" applyBorder="1" applyAlignment="1" applyProtection="1">
      <alignment vertical="center"/>
      <protection locked="0"/>
    </xf>
    <xf numFmtId="10" fontId="16" fillId="2" borderId="95" xfId="20961" applyNumberFormat="1" applyFont="1" applyFill="1" applyBorder="1" applyAlignment="1" applyProtection="1">
      <alignment vertical="center"/>
      <protection locked="0"/>
    </xf>
    <xf numFmtId="10" fontId="16" fillId="2" borderId="109" xfId="20961" applyNumberFormat="1" applyFont="1" applyFill="1" applyBorder="1" applyAlignment="1" applyProtection="1">
      <alignment vertical="center"/>
      <protection locked="0"/>
    </xf>
    <xf numFmtId="10" fontId="25" fillId="37" borderId="0" xfId="20961" applyNumberFormat="1" applyFont="1" applyFill="1" applyBorder="1"/>
    <xf numFmtId="10" fontId="25" fillId="37" borderId="90" xfId="20961" applyNumberFormat="1" applyFont="1" applyFill="1" applyBorder="1"/>
    <xf numFmtId="10" fontId="8" fillId="2" borderId="109" xfId="20961" applyNumberFormat="1" applyFont="1" applyFill="1" applyBorder="1" applyAlignment="1" applyProtection="1">
      <alignment vertical="center"/>
      <protection locked="0"/>
    </xf>
    <xf numFmtId="10" fontId="16" fillId="2" borderId="23" xfId="20961" applyNumberFormat="1" applyFont="1" applyFill="1" applyBorder="1" applyAlignment="1" applyProtection="1">
      <alignment vertical="center"/>
      <protection locked="0"/>
    </xf>
    <xf numFmtId="10" fontId="16" fillId="2" borderId="24" xfId="20961" applyNumberFormat="1" applyFont="1" applyFill="1" applyBorder="1" applyAlignment="1" applyProtection="1">
      <alignment vertical="center"/>
      <protection locked="0"/>
    </xf>
    <xf numFmtId="10" fontId="16" fillId="2" borderId="151" xfId="20961" applyNumberFormat="1" applyFont="1" applyFill="1" applyBorder="1" applyAlignment="1" applyProtection="1">
      <alignment vertical="center"/>
      <protection locked="0"/>
    </xf>
    <xf numFmtId="10" fontId="8" fillId="2" borderId="153" xfId="20961" applyNumberFormat="1" applyFont="1" applyFill="1" applyBorder="1" applyAlignment="1" applyProtection="1">
      <alignment vertical="center"/>
      <protection locked="0"/>
    </xf>
    <xf numFmtId="10" fontId="16" fillId="2" borderId="153" xfId="20961" applyNumberFormat="1" applyFont="1" applyFill="1" applyBorder="1" applyAlignment="1" applyProtection="1">
      <alignment vertical="center"/>
      <protection locked="0"/>
    </xf>
    <xf numFmtId="10" fontId="25" fillId="37" borderId="61" xfId="20961" applyNumberFormat="1" applyFont="1" applyFill="1" applyBorder="1"/>
    <xf numFmtId="0" fontId="142" fillId="70" borderId="143" xfId="0" applyFont="1" applyFill="1" applyBorder="1" applyAlignment="1" applyProtection="1">
      <alignment horizontal="right"/>
      <protection locked="0"/>
    </xf>
    <xf numFmtId="0" fontId="101" fillId="0" borderId="143" xfId="0" applyFont="1" applyBorder="1" applyAlignment="1">
      <alignment horizontal="right"/>
    </xf>
    <xf numFmtId="43" fontId="0" fillId="0" borderId="0" xfId="7" applyFont="1"/>
    <xf numFmtId="164" fontId="6" fillId="0" borderId="0" xfId="7" applyNumberFormat="1" applyFont="1"/>
    <xf numFmtId="164" fontId="4" fillId="0" borderId="0" xfId="7" applyNumberFormat="1" applyFont="1"/>
    <xf numFmtId="164" fontId="0" fillId="0" borderId="0" xfId="7" applyNumberFormat="1" applyFont="1"/>
    <xf numFmtId="164" fontId="6" fillId="0" borderId="0" xfId="7" applyNumberFormat="1" applyFont="1" applyBorder="1"/>
    <xf numFmtId="164" fontId="4" fillId="0" borderId="0" xfId="7" applyNumberFormat="1" applyFont="1" applyBorder="1"/>
    <xf numFmtId="164" fontId="0" fillId="0" borderId="0" xfId="7" applyNumberFormat="1" applyFont="1" applyBorder="1"/>
    <xf numFmtId="164" fontId="8" fillId="0" borderId="95" xfId="7" applyNumberFormat="1" applyFont="1" applyFill="1" applyBorder="1" applyAlignment="1" applyProtection="1">
      <alignment horizontal="center" vertical="center" wrapText="1"/>
    </xf>
    <xf numFmtId="164" fontId="0" fillId="0" borderId="95" xfId="7" applyNumberFormat="1" applyFont="1" applyBorder="1"/>
    <xf numFmtId="164" fontId="0" fillId="36" borderId="95" xfId="7" applyNumberFormat="1" applyFont="1" applyFill="1" applyBorder="1"/>
    <xf numFmtId="164" fontId="0" fillId="0" borderId="95" xfId="7" applyNumberFormat="1" applyFont="1" applyBorder="1" applyAlignment="1">
      <alignment vertical="center"/>
    </xf>
    <xf numFmtId="164" fontId="0" fillId="36" borderId="95" xfId="7" applyNumberFormat="1" applyFont="1" applyFill="1" applyBorder="1" applyAlignment="1">
      <alignment vertical="center"/>
    </xf>
    <xf numFmtId="164" fontId="0" fillId="0" borderId="135" xfId="7" applyNumberFormat="1" applyFont="1" applyBorder="1"/>
    <xf numFmtId="164" fontId="0" fillId="36" borderId="135" xfId="7" applyNumberFormat="1" applyFont="1" applyFill="1" applyBorder="1"/>
    <xf numFmtId="164" fontId="0" fillId="0" borderId="0" xfId="0" applyNumberFormat="1"/>
    <xf numFmtId="164" fontId="8" fillId="0" borderId="135" xfId="7" applyNumberFormat="1" applyFont="1" applyFill="1" applyBorder="1" applyAlignment="1" applyProtection="1">
      <alignment horizontal="center" vertical="center" wrapText="1"/>
    </xf>
    <xf numFmtId="164" fontId="0" fillId="0" borderId="135" xfId="7" applyNumberFormat="1" applyFont="1" applyBorder="1" applyProtection="1"/>
    <xf numFmtId="164" fontId="8" fillId="0" borderId="109" xfId="7" applyNumberFormat="1" applyFont="1" applyFill="1" applyBorder="1" applyAlignment="1" applyProtection="1">
      <alignment horizontal="center" vertical="center" wrapText="1"/>
    </xf>
    <xf numFmtId="164" fontId="8" fillId="0" borderId="135" xfId="7" applyNumberFormat="1" applyFont="1" applyFill="1" applyBorder="1" applyAlignment="1" applyProtection="1">
      <alignment horizontal="right"/>
    </xf>
    <xf numFmtId="164" fontId="8" fillId="36" borderId="135" xfId="7" applyNumberFormat="1" applyFont="1" applyFill="1" applyBorder="1" applyAlignment="1" applyProtection="1">
      <alignment horizontal="right"/>
    </xf>
    <xf numFmtId="164" fontId="8" fillId="36" borderId="109" xfId="7" applyNumberFormat="1" applyFont="1" applyFill="1" applyBorder="1" applyAlignment="1" applyProtection="1">
      <alignment horizontal="right"/>
    </xf>
    <xf numFmtId="164" fontId="8" fillId="0" borderId="0" xfId="7" applyNumberFormat="1" applyFont="1" applyFill="1" applyBorder="1" applyAlignment="1" applyProtection="1">
      <alignment horizontal="right"/>
    </xf>
    <xf numFmtId="43" fontId="0" fillId="0" borderId="0" xfId="0" applyNumberFormat="1" applyFont="1" applyFill="1"/>
    <xf numFmtId="164" fontId="8" fillId="0" borderId="0" xfId="7" applyNumberFormat="1" applyFont="1" applyFill="1" applyBorder="1" applyAlignment="1" applyProtection="1"/>
    <xf numFmtId="164" fontId="6" fillId="3" borderId="18" xfId="7" applyNumberFormat="1" applyFont="1" applyFill="1" applyBorder="1" applyAlignment="1" applyProtection="1">
      <alignment horizontal="center" vertical="center"/>
      <protection locked="0"/>
    </xf>
    <xf numFmtId="164" fontId="6" fillId="36" borderId="20" xfId="7" applyNumberFormat="1" applyFont="1" applyFill="1" applyBorder="1" applyAlignment="1" applyProtection="1">
      <alignment vertical="top"/>
    </xf>
    <xf numFmtId="164" fontId="6" fillId="3" borderId="20" xfId="7" applyNumberFormat="1" applyFont="1" applyFill="1" applyBorder="1" applyAlignment="1" applyProtection="1">
      <alignment vertical="top"/>
      <protection locked="0"/>
    </xf>
    <xf numFmtId="164" fontId="6" fillId="36" borderId="20" xfId="7" applyNumberFormat="1" applyFont="1" applyFill="1" applyBorder="1" applyAlignment="1" applyProtection="1">
      <alignment vertical="top" wrapText="1"/>
    </xf>
    <xf numFmtId="164" fontId="6" fillId="36" borderId="20" xfId="7" applyNumberFormat="1" applyFont="1" applyFill="1" applyBorder="1" applyAlignment="1" applyProtection="1">
      <alignment vertical="top" wrapText="1"/>
      <protection locked="0"/>
    </xf>
    <xf numFmtId="164" fontId="6" fillId="36" borderId="24" xfId="7" applyNumberFormat="1" applyFont="1" applyFill="1" applyBorder="1" applyAlignment="1" applyProtection="1">
      <alignment vertical="top" wrapText="1"/>
    </xf>
    <xf numFmtId="164" fontId="6" fillId="0" borderId="95" xfId="7" applyNumberFormat="1" applyFont="1" applyFill="1" applyBorder="1" applyAlignment="1">
      <alignment horizontal="left" vertical="center" wrapText="1"/>
    </xf>
    <xf numFmtId="164" fontId="108" fillId="0" borderId="95" xfId="7" applyNumberFormat="1" applyFont="1" applyFill="1" applyBorder="1" applyAlignment="1">
      <alignment horizontal="left" vertical="center" wrapText="1"/>
    </xf>
    <xf numFmtId="10" fontId="4" fillId="0" borderId="0" xfId="0" applyNumberFormat="1" applyFont="1" applyFill="1" applyAlignment="1">
      <alignment horizontal="left" vertical="center"/>
    </xf>
    <xf numFmtId="164" fontId="22" fillId="0" borderId="0" xfId="7" applyNumberFormat="1" applyFont="1"/>
    <xf numFmtId="0" fontId="8" fillId="0" borderId="0" xfId="11" applyFont="1"/>
    <xf numFmtId="0" fontId="17" fillId="0" borderId="0" xfId="0" applyFont="1" applyAlignment="1" applyProtection="1">
      <alignment horizontal="right"/>
      <protection locked="0"/>
    </xf>
    <xf numFmtId="0" fontId="4" fillId="0" borderId="58" xfId="0" applyFont="1" applyBorder="1" applyAlignment="1">
      <alignment horizontal="center" vertical="center" wrapText="1"/>
    </xf>
    <xf numFmtId="0" fontId="4" fillId="0" borderId="6" xfId="0" applyFont="1" applyBorder="1" applyAlignment="1">
      <alignment horizontal="center" vertical="center" wrapText="1"/>
    </xf>
    <xf numFmtId="193" fontId="21" fillId="0" borderId="158" xfId="0" applyNumberFormat="1" applyFont="1" applyBorder="1" applyAlignment="1">
      <alignment horizontal="center" vertical="center"/>
    </xf>
    <xf numFmtId="167" fontId="22" fillId="0" borderId="159" xfId="0" applyNumberFormat="1" applyFont="1" applyBorder="1" applyAlignment="1">
      <alignment horizontal="center"/>
    </xf>
    <xf numFmtId="167" fontId="17" fillId="0" borderId="57" xfId="0" applyNumberFormat="1" applyFont="1" applyBorder="1" applyAlignment="1">
      <alignment horizontal="center"/>
    </xf>
    <xf numFmtId="167" fontId="21" fillId="0" borderId="55" xfId="0" applyNumberFormat="1" applyFont="1" applyBorder="1" applyAlignment="1">
      <alignment horizontal="center"/>
    </xf>
    <xf numFmtId="193" fontId="21" fillId="0" borderId="14" xfId="0" applyNumberFormat="1" applyFont="1" applyBorder="1" applyAlignment="1">
      <alignment horizontal="center" vertical="center"/>
    </xf>
    <xf numFmtId="167" fontId="22" fillId="0" borderId="143" xfId="0" applyNumberFormat="1" applyFont="1" applyBorder="1" applyAlignment="1">
      <alignment horizontal="center"/>
    </xf>
    <xf numFmtId="0" fontId="22" fillId="0" borderId="143" xfId="0" applyFont="1" applyBorder="1"/>
    <xf numFmtId="0" fontId="21" fillId="0" borderId="143" xfId="0" applyFont="1" applyBorder="1" applyAlignment="1">
      <alignment horizontal="center" vertical="center"/>
    </xf>
    <xf numFmtId="0" fontId="22" fillId="0" borderId="143" xfId="0" applyFont="1" applyBorder="1" applyAlignment="1">
      <alignment horizontal="center" vertical="center"/>
    </xf>
    <xf numFmtId="43" fontId="143" fillId="0" borderId="0" xfId="7" applyFont="1" applyAlignment="1">
      <alignment horizontal="center" wrapText="1"/>
    </xf>
    <xf numFmtId="43" fontId="18" fillId="84" borderId="56" xfId="7" applyFont="1" applyFill="1" applyBorder="1" applyAlignment="1">
      <alignment horizontal="center"/>
    </xf>
    <xf numFmtId="43" fontId="22" fillId="0" borderId="143" xfId="7" applyFont="1" applyBorder="1" applyAlignment="1"/>
    <xf numFmtId="193" fontId="18" fillId="0" borderId="13" xfId="0" applyNumberFormat="1" applyFont="1" applyBorder="1" applyAlignment="1">
      <alignment horizontal="center" vertical="center"/>
    </xf>
    <xf numFmtId="164" fontId="4" fillId="0" borderId="3" xfId="7" applyNumberFormat="1" applyFont="1" applyBorder="1" applyAlignment="1"/>
    <xf numFmtId="164" fontId="4" fillId="0" borderId="20" xfId="7" applyNumberFormat="1" applyFont="1" applyBorder="1" applyAlignment="1"/>
    <xf numFmtId="164" fontId="4" fillId="36" borderId="23" xfId="7" applyNumberFormat="1" applyFont="1" applyFill="1" applyBorder="1"/>
    <xf numFmtId="164" fontId="4" fillId="36" borderId="24" xfId="7" applyNumberFormat="1" applyFont="1" applyFill="1" applyBorder="1"/>
    <xf numFmtId="164" fontId="4" fillId="0" borderId="19" xfId="7" applyNumberFormat="1" applyFont="1" applyBorder="1" applyAlignment="1"/>
    <xf numFmtId="165" fontId="8" fillId="3" borderId="3" xfId="20961" applyNumberFormat="1" applyFont="1" applyFill="1" applyBorder="1" applyProtection="1">
      <protection locked="0"/>
    </xf>
    <xf numFmtId="164" fontId="8" fillId="3" borderId="3" xfId="7" applyNumberFormat="1" applyFont="1" applyFill="1" applyBorder="1" applyProtection="1">
      <protection locked="0"/>
    </xf>
    <xf numFmtId="164" fontId="8" fillId="3" borderId="23" xfId="7" applyNumberFormat="1" applyFont="1" applyFill="1" applyBorder="1" applyProtection="1">
      <protection locked="0"/>
    </xf>
    <xf numFmtId="10" fontId="112" fillId="79" borderId="95" xfId="20961" applyNumberFormat="1" applyFont="1" applyFill="1" applyBorder="1" applyAlignment="1" applyProtection="1">
      <alignment horizontal="right" vertical="center"/>
    </xf>
    <xf numFmtId="164" fontId="116" fillId="0" borderId="0" xfId="7" applyNumberFormat="1" applyFont="1"/>
    <xf numFmtId="164" fontId="119" fillId="0" borderId="135" xfId="7" applyNumberFormat="1" applyFont="1" applyBorder="1" applyAlignment="1">
      <alignment horizontal="center" vertical="center" wrapText="1"/>
    </xf>
    <xf numFmtId="164" fontId="119" fillId="0" borderId="135" xfId="7" applyNumberFormat="1" applyFont="1" applyFill="1" applyBorder="1" applyAlignment="1">
      <alignment horizontal="center" vertical="center" wrapText="1"/>
    </xf>
    <xf numFmtId="164" fontId="119" fillId="0" borderId="135" xfId="7" applyNumberFormat="1" applyFont="1" applyBorder="1"/>
    <xf numFmtId="164" fontId="115" fillId="0" borderId="143" xfId="7" applyNumberFormat="1" applyFont="1" applyBorder="1"/>
    <xf numFmtId="164" fontId="118" fillId="0" borderId="143" xfId="7" applyNumberFormat="1" applyFont="1" applyBorder="1"/>
    <xf numFmtId="43" fontId="116" fillId="0" borderId="0" xfId="0" applyNumberFormat="1" applyFont="1"/>
    <xf numFmtId="164" fontId="115" fillId="36" borderId="143" xfId="7" applyNumberFormat="1" applyFont="1" applyFill="1" applyBorder="1"/>
    <xf numFmtId="164" fontId="116" fillId="0" borderId="0" xfId="0" applyNumberFormat="1" applyFont="1"/>
    <xf numFmtId="164" fontId="116" fillId="0" borderId="143" xfId="7" applyNumberFormat="1" applyFont="1" applyBorder="1"/>
    <xf numFmtId="164" fontId="119" fillId="0" borderId="143" xfId="7" applyNumberFormat="1" applyFont="1" applyBorder="1"/>
    <xf numFmtId="164" fontId="115" fillId="80" borderId="143" xfId="7" applyNumberFormat="1" applyFont="1" applyFill="1" applyBorder="1"/>
    <xf numFmtId="164" fontId="118" fillId="83" borderId="143" xfId="7" applyNumberFormat="1" applyFont="1" applyFill="1" applyBorder="1"/>
    <xf numFmtId="164" fontId="115" fillId="0" borderId="0" xfId="0" applyNumberFormat="1" applyFont="1"/>
    <xf numFmtId="164" fontId="115" fillId="0" borderId="143" xfId="7" applyNumberFormat="1" applyFont="1" applyBorder="1" applyAlignment="1">
      <alignment horizontal="left" indent="1"/>
    </xf>
    <xf numFmtId="164" fontId="118" fillId="0" borderId="67" xfId="7" applyNumberFormat="1" applyFont="1" applyBorder="1"/>
    <xf numFmtId="164" fontId="115" fillId="81" borderId="143" xfId="7" applyNumberFormat="1" applyFont="1" applyFill="1" applyBorder="1"/>
    <xf numFmtId="164" fontId="115" fillId="81" borderId="152" xfId="7" applyNumberFormat="1" applyFont="1" applyFill="1" applyBorder="1"/>
    <xf numFmtId="164" fontId="115" fillId="0" borderId="0" xfId="7" applyNumberFormat="1" applyFont="1"/>
    <xf numFmtId="164" fontId="115" fillId="0" borderId="143" xfId="7" applyNumberFormat="1" applyFont="1" applyFill="1" applyBorder="1" applyAlignment="1">
      <alignment horizontal="left" vertical="center" wrapText="1"/>
    </xf>
    <xf numFmtId="164" fontId="120" fillId="0" borderId="143" xfId="7" applyNumberFormat="1" applyFont="1" applyBorder="1"/>
    <xf numFmtId="9" fontId="120" fillId="0" borderId="143" xfId="20961" applyFont="1" applyBorder="1"/>
    <xf numFmtId="10" fontId="6" fillId="0" borderId="95" xfId="20961" applyNumberFormat="1" applyFont="1" applyFill="1" applyBorder="1" applyAlignment="1" applyProtection="1">
      <alignment vertical="center" wrapText="1"/>
      <protection locked="0"/>
    </xf>
    <xf numFmtId="164" fontId="4" fillId="0" borderId="3" xfId="7" applyNumberFormat="1" applyFont="1" applyBorder="1"/>
    <xf numFmtId="0" fontId="6" fillId="0" borderId="143" xfId="13" applyFont="1" applyFill="1" applyBorder="1" applyAlignment="1" applyProtection="1">
      <alignment wrapText="1"/>
      <protection locked="0"/>
    </xf>
    <xf numFmtId="0" fontId="6" fillId="0" borderId="3" xfId="13" applyFont="1" applyFill="1" applyBorder="1" applyAlignment="1" applyProtection="1">
      <alignment vertical="center" wrapText="1"/>
      <protection locked="0"/>
    </xf>
    <xf numFmtId="164" fontId="116" fillId="0" borderId="135" xfId="7" applyNumberFormat="1" applyFont="1" applyBorder="1"/>
    <xf numFmtId="164" fontId="25" fillId="37" borderId="0" xfId="7" applyNumberFormat="1" applyFont="1" applyFill="1" applyBorder="1"/>
    <xf numFmtId="164" fontId="4" fillId="3" borderId="93" xfId="7" applyNumberFormat="1" applyFont="1" applyFill="1" applyBorder="1" applyAlignment="1">
      <alignment vertical="center"/>
    </xf>
    <xf numFmtId="164" fontId="4" fillId="3" borderId="21" xfId="7" applyNumberFormat="1" applyFont="1" applyFill="1" applyBorder="1" applyAlignment="1">
      <alignment vertical="center"/>
    </xf>
    <xf numFmtId="164" fontId="25" fillId="37" borderId="54" xfId="7" applyNumberFormat="1" applyFont="1" applyFill="1" applyBorder="1"/>
    <xf numFmtId="164" fontId="25" fillId="37" borderId="25" xfId="7" applyNumberFormat="1" applyFont="1" applyFill="1" applyBorder="1"/>
    <xf numFmtId="164" fontId="25" fillId="37" borderId="106" xfId="7" applyNumberFormat="1" applyFont="1" applyFill="1" applyBorder="1"/>
    <xf numFmtId="164" fontId="25" fillId="37" borderId="97" xfId="7" applyNumberFormat="1" applyFont="1" applyFill="1" applyBorder="1"/>
    <xf numFmtId="164" fontId="25" fillId="37" borderId="29" xfId="7" applyNumberFormat="1" applyFont="1" applyFill="1" applyBorder="1"/>
    <xf numFmtId="10" fontId="4" fillId="0" borderId="95" xfId="20961" applyNumberFormat="1" applyFont="1" applyFill="1" applyBorder="1" applyAlignment="1">
      <alignment vertical="center"/>
    </xf>
    <xf numFmtId="164" fontId="6" fillId="0" borderId="95" xfId="7" applyNumberFormat="1" applyFont="1" applyFill="1" applyBorder="1" applyAlignment="1" applyProtection="1">
      <alignment vertical="center" wrapText="1"/>
      <protection locked="0"/>
    </xf>
    <xf numFmtId="164" fontId="5" fillId="0" borderId="152" xfId="7" applyNumberFormat="1" applyFont="1" applyBorder="1"/>
    <xf numFmtId="164" fontId="5" fillId="79" borderId="152" xfId="7" applyNumberFormat="1" applyFont="1" applyFill="1" applyBorder="1"/>
    <xf numFmtId="164" fontId="5" fillId="0" borderId="152" xfId="7" applyNumberFormat="1" applyFont="1" applyFill="1" applyBorder="1"/>
    <xf numFmtId="10" fontId="8" fillId="0" borderId="109" xfId="20961" applyNumberFormat="1" applyFont="1" applyBorder="1" applyAlignment="1">
      <alignment wrapText="1"/>
    </xf>
    <xf numFmtId="193" fontId="6" fillId="3" borderId="152" xfId="2" applyNumberFormat="1" applyFont="1" applyFill="1" applyBorder="1" applyAlignment="1" applyProtection="1">
      <alignment vertical="top" wrapText="1"/>
      <protection locked="0"/>
    </xf>
    <xf numFmtId="0" fontId="103" fillId="0" borderId="64" xfId="0" applyFont="1" applyBorder="1" applyAlignment="1">
      <alignment horizontal="left" vertical="center" wrapText="1"/>
    </xf>
    <xf numFmtId="0" fontId="103" fillId="0" borderId="63" xfId="0" applyFont="1" applyBorder="1" applyAlignment="1">
      <alignment horizontal="left" vertical="center" wrapText="1"/>
    </xf>
    <xf numFmtId="0" fontId="140" fillId="0" borderId="156" xfId="0" applyFont="1" applyBorder="1" applyAlignment="1">
      <alignment horizontal="center" vertical="center"/>
    </xf>
    <xf numFmtId="0" fontId="140" fillId="0" borderId="29" xfId="0" applyFont="1" applyBorder="1" applyAlignment="1">
      <alignment horizontal="center" vertical="center"/>
    </xf>
    <xf numFmtId="0" fontId="140" fillId="0" borderId="157" xfId="0" applyFont="1" applyBorder="1" applyAlignment="1">
      <alignment horizontal="center" vertical="center"/>
    </xf>
    <xf numFmtId="0" fontId="141" fillId="0" borderId="156" xfId="0" applyFont="1" applyBorder="1" applyAlignment="1">
      <alignment horizontal="center" wrapText="1"/>
    </xf>
    <xf numFmtId="0" fontId="141" fillId="0" borderId="29" xfId="0" applyFont="1" applyBorder="1" applyAlignment="1">
      <alignment horizontal="center" wrapText="1"/>
    </xf>
    <xf numFmtId="0" fontId="141" fillId="0" borderId="157" xfId="0" applyFont="1" applyBorder="1" applyAlignment="1">
      <alignment horizontal="center" wrapText="1"/>
    </xf>
    <xf numFmtId="164" fontId="0" fillId="0" borderId="96" xfId="7" applyNumberFormat="1" applyFont="1" applyBorder="1" applyAlignment="1">
      <alignment horizontal="center"/>
    </xf>
    <xf numFmtId="164" fontId="0" fillId="0" borderId="93" xfId="7" applyNumberFormat="1" applyFont="1" applyBorder="1" applyAlignment="1">
      <alignment horizontal="center"/>
    </xf>
    <xf numFmtId="164" fontId="0" fillId="0" borderId="94" xfId="7" applyNumberFormat="1" applyFont="1" applyBorder="1" applyAlignment="1">
      <alignment horizontal="center"/>
    </xf>
    <xf numFmtId="164" fontId="0" fillId="0" borderId="136" xfId="7" applyNumberFormat="1" applyFont="1" applyBorder="1" applyAlignment="1">
      <alignment horizontal="center"/>
    </xf>
    <xf numFmtId="164" fontId="0" fillId="0" borderId="137" xfId="7" applyNumberFormat="1" applyFont="1" applyBorder="1" applyAlignment="1">
      <alignment horizontal="center"/>
    </xf>
    <xf numFmtId="164" fontId="0" fillId="0" borderId="138" xfId="7" applyNumberFormat="1" applyFont="1" applyBorder="1" applyAlignment="1">
      <alignment horizontal="center"/>
    </xf>
    <xf numFmtId="0" fontId="0" fillId="0" borderId="135" xfId="0" applyBorder="1" applyAlignment="1">
      <alignment horizontal="center" vertical="center"/>
    </xf>
    <xf numFmtId="0" fontId="127" fillId="0" borderId="91" xfId="0" applyFont="1" applyBorder="1" applyAlignment="1">
      <alignment horizontal="center" vertical="center"/>
    </xf>
    <xf numFmtId="0" fontId="127" fillId="0" borderId="7" xfId="0" applyFont="1" applyBorder="1" applyAlignment="1">
      <alignment horizontal="center" vertical="center"/>
    </xf>
    <xf numFmtId="164" fontId="9" fillId="0" borderId="17" xfId="7" applyNumberFormat="1" applyFont="1" applyFill="1" applyBorder="1" applyAlignment="1" applyProtection="1">
      <alignment horizontal="center" vertical="center"/>
    </xf>
    <xf numFmtId="164" fontId="9" fillId="0" borderId="18" xfId="7" applyNumberFormat="1" applyFont="1" applyFill="1" applyBorder="1" applyAlignment="1" applyProtection="1">
      <alignment horizontal="center" vertical="center"/>
    </xf>
    <xf numFmtId="0" fontId="127" fillId="0" borderId="139" xfId="0" applyFont="1" applyBorder="1" applyAlignment="1">
      <alignment horizontal="center" vertical="center" wrapText="1"/>
    </xf>
    <xf numFmtId="0" fontId="127" fillId="0" borderId="7" xfId="0" applyFont="1" applyBorder="1" applyAlignment="1">
      <alignment horizontal="center" vertical="center" wrapText="1"/>
    </xf>
    <xf numFmtId="0" fontId="0" fillId="0" borderId="125" xfId="0" applyBorder="1" applyAlignment="1">
      <alignment horizontal="center" vertical="center"/>
    </xf>
    <xf numFmtId="0" fontId="0" fillId="0" borderId="11" xfId="0" applyBorder="1" applyAlignment="1">
      <alignment horizontal="center" vertical="center"/>
    </xf>
    <xf numFmtId="0" fontId="0" fillId="0" borderId="135" xfId="0" applyBorder="1" applyAlignment="1">
      <alignment horizontal="center" vertical="center" wrapText="1"/>
    </xf>
    <xf numFmtId="164" fontId="9" fillId="0" borderId="17" xfId="7" applyNumberFormat="1" applyFont="1" applyFill="1" applyBorder="1" applyAlignment="1" applyProtection="1">
      <alignment horizontal="center"/>
    </xf>
    <xf numFmtId="164" fontId="9" fillId="0" borderId="18" xfId="7" applyNumberFormat="1" applyFont="1" applyFill="1" applyBorder="1" applyAlignment="1" applyProtection="1">
      <alignment horizontal="center"/>
    </xf>
    <xf numFmtId="0" fontId="12" fillId="0" borderId="3" xfId="0" applyFont="1" applyBorder="1" applyAlignment="1">
      <alignment wrapText="1"/>
    </xf>
    <xf numFmtId="0" fontId="4" fillId="0" borderId="20" xfId="0" applyFont="1" applyBorder="1" applyAlignment="1"/>
    <xf numFmtId="0" fontId="9" fillId="0" borderId="8" xfId="0" applyFont="1" applyBorder="1" applyAlignment="1">
      <alignment horizontal="center" vertical="center" wrapText="1"/>
    </xf>
    <xf numFmtId="0" fontId="9" fillId="0" borderId="21" xfId="0" applyFont="1" applyBorder="1" applyAlignment="1">
      <alignment horizontal="center" vertical="center" wrapText="1"/>
    </xf>
    <xf numFmtId="0" fontId="4" fillId="0" borderId="95" xfId="0" applyFont="1" applyFill="1" applyBorder="1" applyAlignment="1">
      <alignment horizontal="center" vertical="center" wrapText="1"/>
    </xf>
    <xf numFmtId="0" fontId="4" fillId="0" borderId="96" xfId="0" applyFont="1" applyFill="1" applyBorder="1" applyAlignment="1">
      <alignment horizontal="center"/>
    </xf>
    <xf numFmtId="0" fontId="4" fillId="0" borderId="21" xfId="0" applyFont="1" applyFill="1" applyBorder="1" applyAlignment="1">
      <alignment horizontal="center"/>
    </xf>
    <xf numFmtId="0" fontId="5" fillId="36" borderId="113" xfId="0" applyFont="1" applyFill="1" applyBorder="1" applyAlignment="1">
      <alignment horizontal="center" vertical="center" wrapText="1"/>
    </xf>
    <xf numFmtId="0" fontId="5" fillId="36" borderId="28" xfId="0" applyFont="1" applyFill="1" applyBorder="1" applyAlignment="1">
      <alignment horizontal="center" vertical="center" wrapText="1"/>
    </xf>
    <xf numFmtId="0" fontId="5" fillId="36" borderId="110" xfId="0" applyFont="1" applyFill="1" applyBorder="1" applyAlignment="1">
      <alignment horizontal="center" vertical="center" wrapText="1"/>
    </xf>
    <xf numFmtId="0" fontId="5" fillId="36" borderId="94" xfId="0" applyFont="1" applyFill="1" applyBorder="1" applyAlignment="1">
      <alignment horizontal="center" vertical="center" wrapText="1"/>
    </xf>
    <xf numFmtId="0" fontId="100" fillId="3" borderId="65" xfId="13" applyFont="1" applyFill="1" applyBorder="1" applyAlignment="1" applyProtection="1">
      <alignment horizontal="center" vertical="center" wrapText="1"/>
      <protection locked="0"/>
    </xf>
    <xf numFmtId="0" fontId="100" fillId="3" borderId="62"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4" fillId="3" borderId="16" xfId="1" applyNumberFormat="1" applyFont="1" applyFill="1" applyBorder="1" applyAlignment="1" applyProtection="1">
      <alignment horizontal="center"/>
      <protection locked="0"/>
    </xf>
    <xf numFmtId="164" fontId="14" fillId="3" borderId="17" xfId="1" applyNumberFormat="1" applyFont="1" applyFill="1" applyBorder="1" applyAlignment="1" applyProtection="1">
      <alignment horizontal="center"/>
      <protection locked="0"/>
    </xf>
    <xf numFmtId="164" fontId="14" fillId="3" borderId="18" xfId="1" applyNumberFormat="1" applyFont="1" applyFill="1" applyBorder="1" applyAlignment="1" applyProtection="1">
      <alignment horizontal="center"/>
      <protection locked="0"/>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164" fontId="14" fillId="0" borderId="88" xfId="1" applyNumberFormat="1" applyFont="1" applyFill="1" applyBorder="1" applyAlignment="1" applyProtection="1">
      <alignment horizontal="center" vertical="center" wrapText="1"/>
      <protection locked="0"/>
    </xf>
    <xf numFmtId="164" fontId="14" fillId="0" borderId="89"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164" fontId="4" fillId="0" borderId="58" xfId="7" applyNumberFormat="1" applyFont="1" applyFill="1" applyBorder="1" applyAlignment="1">
      <alignment horizontal="center" vertical="center" wrapText="1"/>
    </xf>
    <xf numFmtId="164" fontId="4" fillId="0" borderId="54" xfId="7" applyNumberFormat="1" applyFont="1" applyFill="1" applyBorder="1" applyAlignment="1">
      <alignment horizontal="center" vertical="center" wrapText="1"/>
    </xf>
    <xf numFmtId="164" fontId="4" fillId="0" borderId="102" xfId="7" applyNumberFormat="1" applyFont="1" applyFill="1" applyBorder="1" applyAlignment="1">
      <alignment horizontal="center" vertical="center" wrapText="1"/>
    </xf>
    <xf numFmtId="0" fontId="13" fillId="0" borderId="53" xfId="0" applyFont="1" applyFill="1" applyBorder="1" applyAlignment="1">
      <alignment horizontal="left" vertical="center"/>
    </xf>
    <xf numFmtId="0" fontId="13" fillId="0" borderId="54" xfId="0" applyFont="1" applyFill="1" applyBorder="1" applyAlignment="1">
      <alignment horizontal="left" vertical="center"/>
    </xf>
    <xf numFmtId="0" fontId="4" fillId="0" borderId="54" xfId="0" applyFont="1" applyFill="1" applyBorder="1" applyAlignment="1">
      <alignment horizontal="center" vertical="center" wrapText="1"/>
    </xf>
    <xf numFmtId="0" fontId="4" fillId="0" borderId="102" xfId="0" applyFont="1" applyFill="1" applyBorder="1" applyAlignment="1">
      <alignment horizontal="center" vertical="center" wrapText="1"/>
    </xf>
    <xf numFmtId="0" fontId="4" fillId="0" borderId="17" xfId="0" applyFont="1" applyBorder="1" applyAlignment="1">
      <alignment horizontal="center"/>
    </xf>
    <xf numFmtId="0" fontId="4" fillId="0" borderId="18" xfId="0" applyFont="1" applyBorder="1" applyAlignment="1">
      <alignment horizontal="center" vertical="center" wrapText="1"/>
    </xf>
    <xf numFmtId="0" fontId="4" fillId="0" borderId="109" xfId="0" applyFont="1" applyBorder="1" applyAlignment="1">
      <alignment horizontal="center" vertical="center" wrapText="1"/>
    </xf>
    <xf numFmtId="0" fontId="118" fillId="0" borderId="116" xfId="0" applyNumberFormat="1" applyFont="1" applyFill="1" applyBorder="1" applyAlignment="1">
      <alignment horizontal="left" vertical="center" wrapText="1"/>
    </xf>
    <xf numFmtId="0" fontId="118" fillId="0" borderId="117" xfId="0" applyNumberFormat="1" applyFont="1" applyFill="1" applyBorder="1" applyAlignment="1">
      <alignment horizontal="left" vertical="center" wrapText="1"/>
    </xf>
    <xf numFmtId="0" fontId="118" fillId="0" borderId="119" xfId="0" applyNumberFormat="1" applyFont="1" applyFill="1" applyBorder="1" applyAlignment="1">
      <alignment horizontal="left" vertical="center" wrapText="1"/>
    </xf>
    <xf numFmtId="0" fontId="118" fillId="0" borderId="120" xfId="0" applyNumberFormat="1" applyFont="1" applyFill="1" applyBorder="1" applyAlignment="1">
      <alignment horizontal="left" vertical="center" wrapText="1"/>
    </xf>
    <xf numFmtId="0" fontId="118" fillId="0" borderId="122" xfId="0" applyNumberFormat="1" applyFont="1" applyFill="1" applyBorder="1" applyAlignment="1">
      <alignment horizontal="left" vertical="center" wrapText="1"/>
    </xf>
    <xf numFmtId="0" fontId="118" fillId="0" borderId="123" xfId="0" applyNumberFormat="1" applyFont="1" applyFill="1" applyBorder="1" applyAlignment="1">
      <alignment horizontal="left" vertical="center" wrapText="1"/>
    </xf>
    <xf numFmtId="164" fontId="119" fillId="0" borderId="142" xfId="7" applyNumberFormat="1" applyFont="1" applyFill="1" applyBorder="1" applyAlignment="1">
      <alignment horizontal="center" vertical="center" wrapText="1"/>
    </xf>
    <xf numFmtId="164" fontId="119" fillId="0" borderId="141" xfId="7" applyNumberFormat="1" applyFont="1" applyFill="1" applyBorder="1" applyAlignment="1">
      <alignment horizontal="center" vertical="center" wrapText="1"/>
    </xf>
    <xf numFmtId="164" fontId="119" fillId="0" borderId="118" xfId="7" applyNumberFormat="1" applyFont="1" applyFill="1" applyBorder="1" applyAlignment="1">
      <alignment horizontal="center" vertical="center" wrapText="1"/>
    </xf>
    <xf numFmtId="164" fontId="119" fillId="0" borderId="52" xfId="7" applyNumberFormat="1" applyFont="1" applyFill="1" applyBorder="1" applyAlignment="1">
      <alignment horizontal="center" vertical="center" wrapText="1"/>
    </xf>
    <xf numFmtId="164" fontId="119" fillId="0" borderId="121" xfId="7" applyNumberFormat="1" applyFont="1" applyFill="1" applyBorder="1" applyAlignment="1">
      <alignment horizontal="center" vertical="center" wrapText="1"/>
    </xf>
    <xf numFmtId="164" fontId="119" fillId="0" borderId="11" xfId="7" applyNumberFormat="1" applyFont="1" applyFill="1" applyBorder="1" applyAlignment="1">
      <alignment horizontal="center" vertical="center" wrapText="1"/>
    </xf>
    <xf numFmtId="0" fontId="115" fillId="0" borderId="144" xfId="0" applyFont="1" applyBorder="1" applyAlignment="1">
      <alignment horizontal="center" vertical="center" wrapText="1"/>
    </xf>
    <xf numFmtId="0" fontId="115" fillId="0" borderId="7" xfId="0" applyFont="1" applyBorder="1" applyAlignment="1">
      <alignment horizontal="center" vertical="center" wrapText="1"/>
    </xf>
    <xf numFmtId="0" fontId="115" fillId="0" borderId="143" xfId="0" applyFont="1" applyBorder="1" applyAlignment="1">
      <alignment horizontal="center" vertical="center" wrapText="1"/>
    </xf>
    <xf numFmtId="0" fontId="115" fillId="0" borderId="146" xfId="0" applyFont="1" applyBorder="1" applyAlignment="1">
      <alignment horizontal="center" vertical="center" wrapText="1"/>
    </xf>
    <xf numFmtId="0" fontId="115" fillId="0" borderId="145" xfId="0" applyFont="1" applyBorder="1" applyAlignment="1">
      <alignment horizontal="center" vertical="center" wrapText="1"/>
    </xf>
    <xf numFmtId="0" fontId="123" fillId="0" borderId="143" xfId="0" applyFont="1" applyFill="1" applyBorder="1" applyAlignment="1">
      <alignment horizontal="center" vertical="center"/>
    </xf>
    <xf numFmtId="0" fontId="117" fillId="0" borderId="142" xfId="0" applyFont="1" applyFill="1" applyBorder="1" applyAlignment="1">
      <alignment horizontal="center" vertical="center"/>
    </xf>
    <xf numFmtId="0" fontId="117" fillId="0" borderId="147" xfId="0" applyFont="1" applyFill="1" applyBorder="1" applyAlignment="1">
      <alignment horizontal="center" vertical="center"/>
    </xf>
    <xf numFmtId="0" fontId="117" fillId="0" borderId="52" xfId="0" applyFont="1" applyFill="1" applyBorder="1" applyAlignment="1">
      <alignment horizontal="center" vertical="center"/>
    </xf>
    <xf numFmtId="0" fontId="117" fillId="0" borderId="11" xfId="0" applyFont="1" applyFill="1" applyBorder="1" applyAlignment="1">
      <alignment horizontal="center" vertical="center"/>
    </xf>
    <xf numFmtId="0" fontId="118" fillId="0" borderId="143" xfId="0" applyFont="1" applyFill="1" applyBorder="1" applyAlignment="1">
      <alignment horizontal="center" vertical="center" wrapText="1"/>
    </xf>
    <xf numFmtId="0" fontId="118" fillId="0" borderId="142" xfId="0" applyFont="1" applyFill="1" applyBorder="1" applyAlignment="1">
      <alignment horizontal="center" vertical="center" wrapText="1"/>
    </xf>
    <xf numFmtId="0" fontId="118" fillId="0" borderId="147" xfId="0" applyFont="1" applyFill="1" applyBorder="1" applyAlignment="1">
      <alignment horizontal="center" vertical="center" wrapText="1"/>
    </xf>
    <xf numFmtId="0" fontId="118" fillId="0" borderId="124" xfId="0" applyFont="1" applyFill="1" applyBorder="1" applyAlignment="1">
      <alignment horizontal="center" vertical="center" wrapText="1"/>
    </xf>
    <xf numFmtId="0" fontId="118" fillId="0" borderId="125" xfId="0" applyFont="1" applyFill="1" applyBorder="1" applyAlignment="1">
      <alignment horizontal="center" vertical="center" wrapText="1"/>
    </xf>
    <xf numFmtId="0" fontId="118" fillId="0" borderId="52" xfId="0" applyFont="1" applyFill="1" applyBorder="1" applyAlignment="1">
      <alignment horizontal="center" vertical="center" wrapText="1"/>
    </xf>
    <xf numFmtId="0" fontId="118" fillId="0" borderId="11" xfId="0" applyFont="1" applyFill="1" applyBorder="1" applyAlignment="1">
      <alignment horizontal="center" vertical="center" wrapText="1"/>
    </xf>
    <xf numFmtId="0" fontId="115" fillId="0" borderId="146" xfId="0" applyFont="1" applyFill="1" applyBorder="1" applyAlignment="1">
      <alignment horizontal="center" vertical="center" wrapText="1"/>
    </xf>
    <xf numFmtId="0" fontId="115" fillId="0" borderId="148" xfId="0" applyFont="1" applyFill="1" applyBorder="1" applyAlignment="1">
      <alignment horizontal="center" vertical="center" wrapText="1"/>
    </xf>
    <xf numFmtId="0" fontId="118" fillId="0" borderId="126" xfId="0" applyFont="1" applyFill="1" applyBorder="1" applyAlignment="1">
      <alignment horizontal="center" vertical="center" wrapText="1"/>
    </xf>
    <xf numFmtId="0" fontId="118" fillId="0" borderId="7" xfId="0" applyFont="1" applyFill="1" applyBorder="1" applyAlignment="1">
      <alignment horizontal="center" vertical="center" wrapText="1"/>
    </xf>
    <xf numFmtId="0" fontId="115" fillId="0" borderId="126" xfId="0" applyFont="1" applyFill="1" applyBorder="1" applyAlignment="1">
      <alignment horizontal="center" vertical="center" wrapText="1"/>
    </xf>
    <xf numFmtId="0" fontId="115" fillId="0" borderId="142" xfId="0" applyFont="1" applyFill="1" applyBorder="1" applyAlignment="1">
      <alignment horizontal="center" vertical="center" wrapText="1"/>
    </xf>
    <xf numFmtId="0" fontId="115" fillId="0" borderId="141" xfId="0" applyFont="1" applyFill="1" applyBorder="1" applyAlignment="1">
      <alignment horizontal="center" vertical="center" wrapText="1"/>
    </xf>
    <xf numFmtId="0" fontId="115" fillId="0" borderId="147" xfId="0" applyFont="1" applyFill="1" applyBorder="1" applyAlignment="1">
      <alignment horizontal="center" vertical="center" wrapText="1"/>
    </xf>
    <xf numFmtId="0" fontId="115" fillId="0" borderId="11" xfId="0" applyFont="1" applyBorder="1" applyAlignment="1">
      <alignment horizontal="center" vertical="center" wrapText="1"/>
    </xf>
    <xf numFmtId="0" fontId="115" fillId="0" borderId="152" xfId="0" applyFont="1" applyBorder="1" applyAlignment="1">
      <alignment horizontal="center" vertical="center" wrapText="1"/>
    </xf>
    <xf numFmtId="0" fontId="115" fillId="0" borderId="53" xfId="0" applyFont="1" applyFill="1" applyBorder="1" applyAlignment="1">
      <alignment horizontal="center" vertical="center" wrapText="1"/>
    </xf>
    <xf numFmtId="0" fontId="115" fillId="0" borderId="54" xfId="0" applyFont="1" applyFill="1" applyBorder="1" applyAlignment="1">
      <alignment horizontal="center" vertical="center" wrapText="1"/>
    </xf>
    <xf numFmtId="0" fontId="115" fillId="0" borderId="102" xfId="0" applyFont="1" applyFill="1" applyBorder="1" applyAlignment="1">
      <alignment horizontal="center" vertical="center" wrapText="1"/>
    </xf>
    <xf numFmtId="0" fontId="118" fillId="0" borderId="53" xfId="0" applyNumberFormat="1" applyFont="1" applyFill="1" applyBorder="1" applyAlignment="1">
      <alignment horizontal="left" vertical="top" wrapText="1"/>
    </xf>
    <xf numFmtId="0" fontId="118" fillId="0" borderId="102" xfId="0" applyNumberFormat="1" applyFont="1" applyFill="1" applyBorder="1" applyAlignment="1">
      <alignment horizontal="left" vertical="top" wrapText="1"/>
    </xf>
    <xf numFmtId="0" fontId="118" fillId="0" borderId="61" xfId="0" applyNumberFormat="1" applyFont="1" applyFill="1" applyBorder="1" applyAlignment="1">
      <alignment horizontal="left" vertical="top" wrapText="1"/>
    </xf>
    <xf numFmtId="0" fontId="118" fillId="0" borderId="90" xfId="0" applyNumberFormat="1" applyFont="1" applyFill="1" applyBorder="1" applyAlignment="1">
      <alignment horizontal="left" vertical="top" wrapText="1"/>
    </xf>
    <xf numFmtId="0" fontId="118" fillId="0" borderId="115" xfId="0" applyNumberFormat="1" applyFont="1" applyFill="1" applyBorder="1" applyAlignment="1">
      <alignment horizontal="left" vertical="top" wrapText="1"/>
    </xf>
    <xf numFmtId="0" fontId="118" fillId="0" borderId="154" xfId="0" applyNumberFormat="1" applyFont="1" applyFill="1" applyBorder="1" applyAlignment="1">
      <alignment horizontal="left" vertical="top" wrapText="1"/>
    </xf>
    <xf numFmtId="0" fontId="115" fillId="0" borderId="144" xfId="0" applyFont="1" applyFill="1" applyBorder="1" applyAlignment="1">
      <alignment horizontal="center" vertical="center" wrapText="1"/>
    </xf>
    <xf numFmtId="0" fontId="118" fillId="0" borderId="155" xfId="0" applyFont="1" applyFill="1" applyBorder="1" applyAlignment="1">
      <alignment horizontal="center" vertical="center" wrapText="1"/>
    </xf>
    <xf numFmtId="0" fontId="118" fillId="0" borderId="67" xfId="0" applyFont="1" applyFill="1" applyBorder="1" applyAlignment="1">
      <alignment horizontal="center" vertical="center" wrapText="1"/>
    </xf>
    <xf numFmtId="0" fontId="115" fillId="0" borderId="142" xfId="0" applyFont="1" applyBorder="1" applyAlignment="1">
      <alignment horizontal="center" vertical="top" wrapText="1"/>
    </xf>
    <xf numFmtId="0" fontId="115" fillId="0" borderId="141" xfId="0" applyFont="1" applyBorder="1" applyAlignment="1">
      <alignment horizontal="center" vertical="top" wrapText="1"/>
    </xf>
    <xf numFmtId="0" fontId="115" fillId="0" borderId="142" xfId="0" applyFont="1" applyFill="1" applyBorder="1" applyAlignment="1">
      <alignment horizontal="center" vertical="top" wrapText="1"/>
    </xf>
    <xf numFmtId="0" fontId="115" fillId="0" borderId="148" xfId="0" applyFont="1" applyFill="1" applyBorder="1" applyAlignment="1">
      <alignment horizontal="center" vertical="top" wrapText="1"/>
    </xf>
    <xf numFmtId="0" fontId="115" fillId="0" borderId="145" xfId="0" applyFont="1" applyFill="1" applyBorder="1" applyAlignment="1">
      <alignment horizontal="center" vertical="top" wrapText="1"/>
    </xf>
    <xf numFmtId="0" fontId="104" fillId="0" borderId="127" xfId="0" applyNumberFormat="1" applyFont="1" applyFill="1" applyBorder="1" applyAlignment="1">
      <alignment horizontal="left" vertical="top" wrapText="1"/>
    </xf>
    <xf numFmtId="0" fontId="104" fillId="0" borderId="128" xfId="0" applyNumberFormat="1" applyFont="1" applyFill="1" applyBorder="1" applyAlignment="1">
      <alignment horizontal="left" vertical="top" wrapText="1"/>
    </xf>
    <xf numFmtId="0" fontId="121" fillId="0" borderId="143" xfId="0" applyFont="1" applyBorder="1" applyAlignment="1">
      <alignment horizontal="center" vertical="center"/>
    </xf>
    <xf numFmtId="0" fontId="120" fillId="0" borderId="143" xfId="0" applyFont="1" applyBorder="1" applyAlignment="1">
      <alignment horizontal="center" vertical="center" wrapText="1"/>
    </xf>
    <xf numFmtId="0" fontId="120" fillId="0" borderId="144" xfId="0" applyFont="1" applyBorder="1" applyAlignment="1">
      <alignment horizontal="center" vertical="center" wrapText="1"/>
    </xf>
    <xf numFmtId="0" fontId="104" fillId="76" borderId="146" xfId="0" applyFont="1" applyFill="1" applyBorder="1" applyAlignment="1">
      <alignment horizontal="center" vertical="center" wrapText="1"/>
    </xf>
    <xf numFmtId="0" fontId="104" fillId="76" borderId="145" xfId="0" applyFont="1" applyFill="1" applyBorder="1" applyAlignment="1">
      <alignment horizontal="center" vertical="center" wrapText="1"/>
    </xf>
    <xf numFmtId="0" fontId="105" fillId="0" borderId="146" xfId="0" applyFont="1" applyFill="1" applyBorder="1" applyAlignment="1">
      <alignment horizontal="left" vertical="center" wrapText="1"/>
    </xf>
    <xf numFmtId="0" fontId="105" fillId="0" borderId="145" xfId="0" applyFont="1" applyFill="1" applyBorder="1" applyAlignment="1">
      <alignment horizontal="left" vertical="center" wrapText="1"/>
    </xf>
    <xf numFmtId="0" fontId="105" fillId="0" borderId="146" xfId="13" applyFont="1" applyFill="1" applyBorder="1" applyAlignment="1" applyProtection="1">
      <alignment horizontal="left" vertical="top" wrapText="1"/>
      <protection locked="0"/>
    </xf>
    <xf numFmtId="0" fontId="105" fillId="0" borderId="145" xfId="13" applyFont="1" applyFill="1" applyBorder="1" applyAlignment="1" applyProtection="1">
      <alignment horizontal="left" vertical="top" wrapText="1"/>
      <protection locked="0"/>
    </xf>
    <xf numFmtId="0" fontId="105" fillId="0" borderId="146" xfId="0" applyNumberFormat="1" applyFont="1" applyFill="1" applyBorder="1" applyAlignment="1">
      <alignment horizontal="left" vertical="center" wrapText="1"/>
    </xf>
    <xf numFmtId="0" fontId="105" fillId="0" borderId="145" xfId="0" applyNumberFormat="1" applyFont="1" applyFill="1" applyBorder="1" applyAlignment="1">
      <alignment horizontal="left" vertical="center" wrapText="1"/>
    </xf>
    <xf numFmtId="0" fontId="105" fillId="0" borderId="146" xfId="0" applyNumberFormat="1" applyFont="1" applyFill="1" applyBorder="1" applyAlignment="1">
      <alignment horizontal="left" vertical="top" wrapText="1"/>
    </xf>
    <xf numFmtId="0" fontId="105" fillId="0" borderId="145" xfId="0" applyNumberFormat="1" applyFont="1" applyFill="1" applyBorder="1" applyAlignment="1">
      <alignment horizontal="left" vertical="top" wrapText="1"/>
    </xf>
    <xf numFmtId="49" fontId="105" fillId="0" borderId="0" xfId="0" applyNumberFormat="1" applyFont="1" applyFill="1" applyBorder="1" applyAlignment="1">
      <alignment horizontal="center" vertical="center"/>
    </xf>
    <xf numFmtId="0" fontId="105" fillId="0" borderId="143" xfId="0" applyFont="1" applyFill="1" applyBorder="1" applyAlignment="1">
      <alignment horizontal="left" vertical="top" wrapText="1"/>
    </xf>
    <xf numFmtId="0" fontId="105" fillId="0" borderId="146" xfId="0" applyFont="1" applyFill="1" applyBorder="1" applyAlignment="1">
      <alignment horizontal="left" vertical="top" wrapText="1"/>
    </xf>
    <xf numFmtId="0" fontId="105" fillId="0" borderId="143" xfId="0" applyFont="1" applyFill="1" applyBorder="1" applyAlignment="1">
      <alignment horizontal="left" vertical="center" wrapText="1"/>
    </xf>
    <xf numFmtId="0" fontId="104" fillId="76" borderId="143" xfId="0" applyFont="1" applyFill="1" applyBorder="1" applyAlignment="1">
      <alignment horizontal="center" vertical="center" wrapText="1"/>
    </xf>
    <xf numFmtId="0" fontId="105" fillId="0" borderId="143" xfId="0" applyNumberFormat="1" applyFont="1" applyFill="1" applyBorder="1" applyAlignment="1">
      <alignment horizontal="left" vertical="top" wrapText="1"/>
    </xf>
    <xf numFmtId="0" fontId="105" fillId="0" borderId="143" xfId="0" applyFont="1" applyBorder="1" applyAlignment="1">
      <alignment horizontal="center"/>
    </xf>
    <xf numFmtId="0" fontId="105" fillId="0" borderId="96" xfId="0" applyFont="1" applyFill="1" applyBorder="1" applyAlignment="1">
      <alignment horizontal="left" vertical="center" wrapText="1"/>
    </xf>
    <xf numFmtId="0" fontId="105" fillId="0" borderId="94" xfId="0" applyFont="1" applyFill="1" applyBorder="1" applyAlignment="1">
      <alignment horizontal="left" vertical="center" wrapText="1"/>
    </xf>
    <xf numFmtId="0" fontId="104" fillId="0" borderId="143" xfId="0" applyFont="1" applyFill="1" applyBorder="1" applyAlignment="1">
      <alignment horizontal="center" vertical="center"/>
    </xf>
    <xf numFmtId="0" fontId="105" fillId="3" borderId="146" xfId="13" applyFont="1" applyFill="1" applyBorder="1" applyAlignment="1" applyProtection="1">
      <alignment horizontal="left" vertical="top" wrapText="1"/>
      <protection locked="0"/>
    </xf>
    <xf numFmtId="0" fontId="105" fillId="3" borderId="145" xfId="13" applyFont="1" applyFill="1" applyBorder="1" applyAlignment="1" applyProtection="1">
      <alignment horizontal="left" vertical="top" wrapText="1"/>
      <protection locked="0"/>
    </xf>
    <xf numFmtId="0" fontId="104" fillId="0" borderId="83" xfId="0" applyFont="1" applyFill="1" applyBorder="1" applyAlignment="1">
      <alignment horizontal="center" vertical="center"/>
    </xf>
    <xf numFmtId="0" fontId="104" fillId="76" borderId="80" xfId="0" applyFont="1" applyFill="1" applyBorder="1" applyAlignment="1">
      <alignment horizontal="center" vertical="center" wrapText="1"/>
    </xf>
    <xf numFmtId="0" fontId="104" fillId="76" borderId="0" xfId="0" applyFont="1" applyFill="1" applyBorder="1" applyAlignment="1">
      <alignment horizontal="center" vertical="center" wrapText="1"/>
    </xf>
    <xf numFmtId="0" fontId="104" fillId="76" borderId="81" xfId="0" applyFont="1" applyFill="1" applyBorder="1" applyAlignment="1">
      <alignment horizontal="center" vertical="center" wrapText="1"/>
    </xf>
    <xf numFmtId="0" fontId="105" fillId="77" borderId="96" xfId="0" applyFont="1" applyFill="1" applyBorder="1" applyAlignment="1">
      <alignment vertical="center" wrapText="1"/>
    </xf>
    <xf numFmtId="0" fontId="105" fillId="77" borderId="94" xfId="0" applyFont="1" applyFill="1" applyBorder="1" applyAlignment="1">
      <alignment vertical="center" wrapText="1"/>
    </xf>
    <xf numFmtId="0" fontId="105" fillId="0" borderId="96" xfId="0" applyFont="1" applyFill="1" applyBorder="1" applyAlignment="1">
      <alignment vertical="center" wrapText="1"/>
    </xf>
    <xf numFmtId="0" fontId="105" fillId="0" borderId="94" xfId="0" applyFont="1" applyFill="1" applyBorder="1" applyAlignment="1">
      <alignment vertical="center" wrapText="1"/>
    </xf>
    <xf numFmtId="0" fontId="104" fillId="76" borderId="85" xfId="0" applyFont="1" applyFill="1" applyBorder="1" applyAlignment="1">
      <alignment horizontal="center" vertical="center"/>
    </xf>
    <xf numFmtId="0" fontId="104" fillId="76" borderId="86" xfId="0" applyFont="1" applyFill="1" applyBorder="1" applyAlignment="1">
      <alignment horizontal="center" vertical="center"/>
    </xf>
    <xf numFmtId="0" fontId="104" fillId="76" borderId="87" xfId="0" applyFont="1" applyFill="1" applyBorder="1" applyAlignment="1">
      <alignment horizontal="center" vertical="center"/>
    </xf>
    <xf numFmtId="0" fontId="105" fillId="3" borderId="96" xfId="0" applyFont="1" applyFill="1" applyBorder="1" applyAlignment="1">
      <alignment horizontal="left" vertical="center" wrapText="1"/>
    </xf>
    <xf numFmtId="0" fontId="105" fillId="3" borderId="94" xfId="0" applyFont="1" applyFill="1" applyBorder="1" applyAlignment="1">
      <alignment horizontal="left" vertical="center" wrapText="1"/>
    </xf>
    <xf numFmtId="0" fontId="105" fillId="0" borderId="75" xfId="0" applyFont="1" applyFill="1" applyBorder="1" applyAlignment="1">
      <alignment horizontal="left" vertical="center" wrapText="1"/>
    </xf>
    <xf numFmtId="0" fontId="105" fillId="0" borderId="76" xfId="0" applyFont="1" applyFill="1" applyBorder="1" applyAlignment="1">
      <alignment horizontal="left" vertical="center" wrapText="1"/>
    </xf>
    <xf numFmtId="0" fontId="104" fillId="76" borderId="71" xfId="0" applyFont="1" applyFill="1" applyBorder="1" applyAlignment="1">
      <alignment horizontal="center" vertical="center" wrapText="1"/>
    </xf>
    <xf numFmtId="0" fontId="104" fillId="76" borderId="72" xfId="0" applyFont="1" applyFill="1" applyBorder="1" applyAlignment="1">
      <alignment horizontal="center" vertical="center" wrapText="1"/>
    </xf>
    <xf numFmtId="0" fontId="104" fillId="76" borderId="73" xfId="0" applyFont="1" applyFill="1" applyBorder="1" applyAlignment="1">
      <alignment horizontal="center" vertical="center" wrapText="1"/>
    </xf>
    <xf numFmtId="0" fontId="105" fillId="0" borderId="52" xfId="0" applyFont="1" applyFill="1" applyBorder="1" applyAlignment="1">
      <alignment horizontal="left" vertical="center" wrapText="1"/>
    </xf>
    <xf numFmtId="0" fontId="105" fillId="0" borderId="11" xfId="0" applyFont="1" applyFill="1" applyBorder="1" applyAlignment="1">
      <alignment horizontal="left" vertical="center" wrapText="1"/>
    </xf>
    <xf numFmtId="0" fontId="105" fillId="82" borderId="96" xfId="0" applyFont="1" applyFill="1" applyBorder="1" applyAlignment="1">
      <alignment vertical="center" wrapText="1"/>
    </xf>
    <xf numFmtId="0" fontId="105" fillId="82" borderId="94" xfId="0" applyFont="1" applyFill="1" applyBorder="1" applyAlignment="1">
      <alignment vertical="center" wrapText="1"/>
    </xf>
    <xf numFmtId="0" fontId="105" fillId="82" borderId="136" xfId="0" applyFont="1" applyFill="1" applyBorder="1" applyAlignment="1">
      <alignment horizontal="left" vertical="center" wrapText="1"/>
    </xf>
    <xf numFmtId="0" fontId="105" fillId="82" borderId="137" xfId="0" applyFont="1" applyFill="1" applyBorder="1" applyAlignment="1">
      <alignment horizontal="left" vertical="center" wrapText="1"/>
    </xf>
    <xf numFmtId="0" fontId="105" fillId="82" borderId="138" xfId="0" applyFont="1" applyFill="1" applyBorder="1" applyAlignment="1">
      <alignment horizontal="left" vertical="center" wrapText="1"/>
    </xf>
    <xf numFmtId="0" fontId="105" fillId="3" borderId="75" xfId="0" applyFont="1" applyFill="1" applyBorder="1" applyAlignment="1">
      <alignment horizontal="left" vertical="center" wrapText="1"/>
    </xf>
    <xf numFmtId="0" fontId="105" fillId="3" borderId="76" xfId="0" applyFont="1" applyFill="1" applyBorder="1" applyAlignment="1">
      <alignment horizontal="left" vertical="center" wrapText="1"/>
    </xf>
    <xf numFmtId="0" fontId="105" fillId="82" borderId="78" xfId="0" applyFont="1" applyFill="1" applyBorder="1" applyAlignment="1">
      <alignment horizontal="left" vertical="center" wrapText="1"/>
    </xf>
    <xf numFmtId="0" fontId="105" fillId="82" borderId="79" xfId="0" applyFont="1" applyFill="1" applyBorder="1" applyAlignment="1">
      <alignment horizontal="left" vertical="center" wrapText="1"/>
    </xf>
    <xf numFmtId="0" fontId="105" fillId="82" borderId="52" xfId="0" applyFont="1" applyFill="1" applyBorder="1" applyAlignment="1">
      <alignment vertical="center" wrapText="1"/>
    </xf>
    <xf numFmtId="0" fontId="105" fillId="82" borderId="11" xfId="0" applyFont="1" applyFill="1" applyBorder="1" applyAlignment="1">
      <alignment vertical="center" wrapText="1"/>
    </xf>
    <xf numFmtId="0" fontId="105" fillId="3" borderId="96" xfId="0" applyFont="1" applyFill="1" applyBorder="1" applyAlignment="1">
      <alignment vertical="center" wrapText="1"/>
    </xf>
    <xf numFmtId="0" fontId="105" fillId="3" borderId="94" xfId="0" applyFont="1" applyFill="1" applyBorder="1" applyAlignment="1">
      <alignment vertical="center" wrapText="1"/>
    </xf>
    <xf numFmtId="0" fontId="104" fillId="0" borderId="68" xfId="0" applyFont="1" applyFill="1" applyBorder="1" applyAlignment="1">
      <alignment horizontal="center" vertical="center"/>
    </xf>
    <xf numFmtId="0" fontId="104" fillId="0" borderId="69" xfId="0" applyFont="1" applyFill="1" applyBorder="1" applyAlignment="1">
      <alignment horizontal="center" vertical="center"/>
    </xf>
    <xf numFmtId="0" fontId="104" fillId="0" borderId="70" xfId="0" applyFont="1" applyFill="1" applyBorder="1" applyAlignment="1">
      <alignment horizontal="center" vertical="center"/>
    </xf>
    <xf numFmtId="0" fontId="105" fillId="0" borderId="95" xfId="0" applyFont="1" applyFill="1" applyBorder="1" applyAlignment="1">
      <alignment horizontal="left" vertical="center" wrapText="1"/>
    </xf>
    <xf numFmtId="0" fontId="125" fillId="3" borderId="96" xfId="0" applyFont="1" applyFill="1" applyBorder="1" applyAlignment="1">
      <alignment vertical="center" wrapText="1"/>
    </xf>
    <xf numFmtId="0" fontId="125" fillId="3" borderId="94" xfId="0" applyFont="1" applyFill="1" applyBorder="1" applyAlignment="1">
      <alignment vertical="center" wrapText="1"/>
    </xf>
    <xf numFmtId="0" fontId="105" fillId="0" borderId="96" xfId="0" applyFont="1" applyFill="1" applyBorder="1" applyAlignment="1">
      <alignment horizontal="left"/>
    </xf>
    <xf numFmtId="0" fontId="105" fillId="0" borderId="94" xfId="0" applyFont="1" applyFill="1" applyBorder="1" applyAlignment="1">
      <alignment horizontal="left"/>
    </xf>
  </cellXfs>
  <cellStyles count="21415">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1413" xr:uid="{00000000-0005-0000-0000-000034040000}"/>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3" xfId="9155" xr:uid="{00000000-0005-0000-0000-00000B240000}"/>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3" xfId="9184" xr:uid="{00000000-0005-0000-0000-000028240000}"/>
    <cellStyle name="Gia's" xfId="9185" xr:uid="{00000000-0005-0000-0000-000029240000}"/>
    <cellStyle name="Gia's 10" xfId="9186" xr:uid="{00000000-0005-0000-0000-00002A240000}"/>
    <cellStyle name="Gia's 10 2" xfId="21324" xr:uid="{00000000-0005-0000-0000-00002B240000}"/>
    <cellStyle name="Gia's 11" xfId="21325" xr:uid="{00000000-0005-0000-0000-00002C240000}"/>
    <cellStyle name="Gia's 2" xfId="9187" xr:uid="{00000000-0005-0000-0000-00002D240000}"/>
    <cellStyle name="Gia's 2 2" xfId="21323" xr:uid="{00000000-0005-0000-0000-00002E240000}"/>
    <cellStyle name="Gia's 3" xfId="9188" xr:uid="{00000000-0005-0000-0000-00002F240000}"/>
    <cellStyle name="Gia's 3 2" xfId="21322" xr:uid="{00000000-0005-0000-0000-000030240000}"/>
    <cellStyle name="Gia's 4" xfId="9189" xr:uid="{00000000-0005-0000-0000-000031240000}"/>
    <cellStyle name="Gia's 4 2" xfId="21321" xr:uid="{00000000-0005-0000-0000-000032240000}"/>
    <cellStyle name="Gia's 5" xfId="9190" xr:uid="{00000000-0005-0000-0000-000033240000}"/>
    <cellStyle name="Gia's 5 2" xfId="21320" xr:uid="{00000000-0005-0000-0000-000034240000}"/>
    <cellStyle name="Gia's 6" xfId="9191" xr:uid="{00000000-0005-0000-0000-000035240000}"/>
    <cellStyle name="Gia's 6 2" xfId="21319" xr:uid="{00000000-0005-0000-0000-000036240000}"/>
    <cellStyle name="Gia's 7" xfId="9192" xr:uid="{00000000-0005-0000-0000-000037240000}"/>
    <cellStyle name="Gia's 7 2" xfId="21318" xr:uid="{00000000-0005-0000-0000-000038240000}"/>
    <cellStyle name="Gia's 8" xfId="9193" xr:uid="{00000000-0005-0000-0000-000039240000}"/>
    <cellStyle name="Gia's 8 2" xfId="21317" xr:uid="{00000000-0005-0000-0000-00003A240000}"/>
    <cellStyle name="Gia's 9" xfId="9194" xr:uid="{00000000-0005-0000-0000-00003B240000}"/>
    <cellStyle name="Gia's 9 2" xfId="21316" xr:uid="{00000000-0005-0000-0000-00003C240000}"/>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315" xr:uid="{00000000-0005-0000-0000-000058240000}"/>
    <cellStyle name="Header1" xfId="9222" xr:uid="{00000000-0005-0000-0000-000059240000}"/>
    <cellStyle name="Header1 2" xfId="9223" xr:uid="{00000000-0005-0000-0000-00005A240000}"/>
    <cellStyle name="Header1 3" xfId="9224" xr:uid="{00000000-0005-0000-0000-00005B240000}"/>
    <cellStyle name="Header2" xfId="9225" xr:uid="{00000000-0005-0000-0000-00005C240000}"/>
    <cellStyle name="Header2 2" xfId="9226" xr:uid="{00000000-0005-0000-0000-00005D240000}"/>
    <cellStyle name="Header2 2 2" xfId="21313" xr:uid="{00000000-0005-0000-0000-00005E240000}"/>
    <cellStyle name="Header2 3" xfId="9227" xr:uid="{00000000-0005-0000-0000-00005F240000}"/>
    <cellStyle name="Header2 3 2" xfId="21312" xr:uid="{00000000-0005-0000-0000-000060240000}"/>
    <cellStyle name="Header2 4" xfId="21314" xr:uid="{00000000-0005-0000-0000-000061240000}"/>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2" xfId="9307" xr:uid="{00000000-0005-0000-0000-0000B1240000}"/>
    <cellStyle name="Heading2 2" xfId="9308" xr:uid="{00000000-0005-0000-0000-0000B2240000}"/>
    <cellStyle name="Heading2 3" xfId="9309" xr:uid="{00000000-0005-0000-0000-0000B3240000}"/>
    <cellStyle name="Heading3" xfId="9310" xr:uid="{00000000-0005-0000-0000-0000B4240000}"/>
    <cellStyle name="Heading3 2" xfId="9311" xr:uid="{00000000-0005-0000-0000-0000B5240000}"/>
    <cellStyle name="Heading3 3" xfId="9312" xr:uid="{00000000-0005-0000-0000-0000B6240000}"/>
    <cellStyle name="Heading4" xfId="9313" xr:uid="{00000000-0005-0000-0000-0000B7240000}"/>
    <cellStyle name="Heading4 2" xfId="9314" xr:uid="{00000000-0005-0000-0000-0000B8240000}"/>
    <cellStyle name="Heading4 3" xfId="9315" xr:uid="{00000000-0005-0000-0000-0000B9240000}"/>
    <cellStyle name="Heading5" xfId="9316" xr:uid="{00000000-0005-0000-0000-0000BA240000}"/>
    <cellStyle name="Heading5 2" xfId="9317" xr:uid="{00000000-0005-0000-0000-0000BB240000}"/>
    <cellStyle name="Heading5 3" xfId="9318" xr:uid="{00000000-0005-0000-0000-0000BC240000}"/>
    <cellStyle name="Heading6" xfId="9319" xr:uid="{00000000-0005-0000-0000-0000BD240000}"/>
    <cellStyle name="Heading6 2" xfId="9320" xr:uid="{00000000-0005-0000-0000-0000BE240000}"/>
    <cellStyle name="Heading6 3" xfId="9321" xr:uid="{00000000-0005-0000-0000-0000BF240000}"/>
    <cellStyle name="HeadingTable" xfId="9322" xr:uid="{00000000-0005-0000-0000-0000C0240000}"/>
    <cellStyle name="HeadingTable 2" xfId="21311" xr:uid="{00000000-0005-0000-0000-0000C1240000}"/>
    <cellStyle name="highlightExposure" xfId="9323" xr:uid="{00000000-0005-0000-0000-0000C2240000}"/>
    <cellStyle name="highlightExposure 2" xfId="21310" xr:uid="{00000000-0005-0000-0000-0000C3240000}"/>
    <cellStyle name="highlightPercentage" xfId="9324" xr:uid="{00000000-0005-0000-0000-0000C4240000}"/>
    <cellStyle name="highlightPercentage 2" xfId="21309" xr:uid="{00000000-0005-0000-0000-0000C5240000}"/>
    <cellStyle name="highlightText" xfId="9325" xr:uid="{00000000-0005-0000-0000-0000C6240000}"/>
    <cellStyle name="highlightText 2" xfId="21308" xr:uid="{00000000-0005-0000-0000-0000C7240000}"/>
    <cellStyle name="Horizontal" xfId="9326" xr:uid="{00000000-0005-0000-0000-0000C8240000}"/>
    <cellStyle name="Horizontal 2" xfId="9327" xr:uid="{00000000-0005-0000-0000-0000C9240000}"/>
    <cellStyle name="Horizontal 3" xfId="9328" xr:uid="{00000000-0005-0000-0000-0000CA240000}"/>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nput 2" xfId="9333" xr:uid="{00000000-0005-0000-0000-0000D0240000}"/>
    <cellStyle name="Input 2 10" xfId="9334" xr:uid="{00000000-0005-0000-0000-0000D1240000}"/>
    <cellStyle name="Input 2 10 2" xfId="9335" xr:uid="{00000000-0005-0000-0000-0000D2240000}"/>
    <cellStyle name="Input 2 10 2 2" xfId="21306" xr:uid="{00000000-0005-0000-0000-0000D3240000}"/>
    <cellStyle name="Input 2 10 3" xfId="9336" xr:uid="{00000000-0005-0000-0000-0000D4240000}"/>
    <cellStyle name="Input 2 10 3 2" xfId="21305" xr:uid="{00000000-0005-0000-0000-0000D5240000}"/>
    <cellStyle name="Input 2 10 4" xfId="9337" xr:uid="{00000000-0005-0000-0000-0000D6240000}"/>
    <cellStyle name="Input 2 10 4 2" xfId="21304" xr:uid="{00000000-0005-0000-0000-0000D7240000}"/>
    <cellStyle name="Input 2 10 5" xfId="9338" xr:uid="{00000000-0005-0000-0000-0000D8240000}"/>
    <cellStyle name="Input 2 10 5 2" xfId="21303" xr:uid="{00000000-0005-0000-0000-0000D9240000}"/>
    <cellStyle name="Input 2 11" xfId="9339" xr:uid="{00000000-0005-0000-0000-0000DA240000}"/>
    <cellStyle name="Input 2 11 2" xfId="9340" xr:uid="{00000000-0005-0000-0000-0000DB240000}"/>
    <cellStyle name="Input 2 11 2 2" xfId="21301" xr:uid="{00000000-0005-0000-0000-0000DC240000}"/>
    <cellStyle name="Input 2 11 3" xfId="9341" xr:uid="{00000000-0005-0000-0000-0000DD240000}"/>
    <cellStyle name="Input 2 11 3 2" xfId="21300" xr:uid="{00000000-0005-0000-0000-0000DE240000}"/>
    <cellStyle name="Input 2 11 4" xfId="9342" xr:uid="{00000000-0005-0000-0000-0000DF240000}"/>
    <cellStyle name="Input 2 11 4 2" xfId="21299" xr:uid="{00000000-0005-0000-0000-0000E0240000}"/>
    <cellStyle name="Input 2 11 5" xfId="9343" xr:uid="{00000000-0005-0000-0000-0000E1240000}"/>
    <cellStyle name="Input 2 11 5 2" xfId="21298" xr:uid="{00000000-0005-0000-0000-0000E2240000}"/>
    <cellStyle name="Input 2 11 6" xfId="21302" xr:uid="{00000000-0005-0000-0000-0000E3240000}"/>
    <cellStyle name="Input 2 12" xfId="9344" xr:uid="{00000000-0005-0000-0000-0000E4240000}"/>
    <cellStyle name="Input 2 12 2" xfId="9345" xr:uid="{00000000-0005-0000-0000-0000E5240000}"/>
    <cellStyle name="Input 2 12 2 2" xfId="21296" xr:uid="{00000000-0005-0000-0000-0000E6240000}"/>
    <cellStyle name="Input 2 12 3" xfId="9346" xr:uid="{00000000-0005-0000-0000-0000E7240000}"/>
    <cellStyle name="Input 2 12 3 2" xfId="21295" xr:uid="{00000000-0005-0000-0000-0000E8240000}"/>
    <cellStyle name="Input 2 12 4" xfId="9347" xr:uid="{00000000-0005-0000-0000-0000E9240000}"/>
    <cellStyle name="Input 2 12 4 2" xfId="21294" xr:uid="{00000000-0005-0000-0000-0000EA240000}"/>
    <cellStyle name="Input 2 12 5" xfId="9348" xr:uid="{00000000-0005-0000-0000-0000EB240000}"/>
    <cellStyle name="Input 2 12 5 2" xfId="21293" xr:uid="{00000000-0005-0000-0000-0000EC240000}"/>
    <cellStyle name="Input 2 12 6" xfId="21297" xr:uid="{00000000-0005-0000-0000-0000ED240000}"/>
    <cellStyle name="Input 2 13" xfId="9349" xr:uid="{00000000-0005-0000-0000-0000EE240000}"/>
    <cellStyle name="Input 2 13 2" xfId="9350" xr:uid="{00000000-0005-0000-0000-0000EF240000}"/>
    <cellStyle name="Input 2 13 2 2" xfId="21291" xr:uid="{00000000-0005-0000-0000-0000F0240000}"/>
    <cellStyle name="Input 2 13 3" xfId="9351" xr:uid="{00000000-0005-0000-0000-0000F1240000}"/>
    <cellStyle name="Input 2 13 3 2" xfId="21290" xr:uid="{00000000-0005-0000-0000-0000F2240000}"/>
    <cellStyle name="Input 2 13 4" xfId="9352" xr:uid="{00000000-0005-0000-0000-0000F3240000}"/>
    <cellStyle name="Input 2 13 4 2" xfId="21289" xr:uid="{00000000-0005-0000-0000-0000F4240000}"/>
    <cellStyle name="Input 2 13 5" xfId="21292" xr:uid="{00000000-0005-0000-0000-0000F5240000}"/>
    <cellStyle name="Input 2 14" xfId="9353" xr:uid="{00000000-0005-0000-0000-0000F6240000}"/>
    <cellStyle name="Input 2 14 2" xfId="21288" xr:uid="{00000000-0005-0000-0000-0000F7240000}"/>
    <cellStyle name="Input 2 15" xfId="9354" xr:uid="{00000000-0005-0000-0000-0000F8240000}"/>
    <cellStyle name="Input 2 15 2" xfId="21287" xr:uid="{00000000-0005-0000-0000-0000F9240000}"/>
    <cellStyle name="Input 2 16" xfId="9355" xr:uid="{00000000-0005-0000-0000-0000FA240000}"/>
    <cellStyle name="Input 2 16 2" xfId="21286" xr:uid="{00000000-0005-0000-0000-0000FB240000}"/>
    <cellStyle name="Input 2 17" xfId="21307" xr:uid="{00000000-0005-0000-0000-0000FC240000}"/>
    <cellStyle name="Input 2 2" xfId="9356" xr:uid="{00000000-0005-0000-0000-0000FD240000}"/>
    <cellStyle name="Input 2 2 10" xfId="21285" xr:uid="{00000000-0005-0000-0000-0000FE240000}"/>
    <cellStyle name="Input 2 2 2" xfId="9357" xr:uid="{00000000-0005-0000-0000-0000FF240000}"/>
    <cellStyle name="Input 2 2 2 2" xfId="9358" xr:uid="{00000000-0005-0000-0000-000000250000}"/>
    <cellStyle name="Input 2 2 2 2 2" xfId="21283" xr:uid="{00000000-0005-0000-0000-000001250000}"/>
    <cellStyle name="Input 2 2 2 3" xfId="9359" xr:uid="{00000000-0005-0000-0000-000002250000}"/>
    <cellStyle name="Input 2 2 2 3 2" xfId="21282" xr:uid="{00000000-0005-0000-0000-000003250000}"/>
    <cellStyle name="Input 2 2 2 4" xfId="9360" xr:uid="{00000000-0005-0000-0000-000004250000}"/>
    <cellStyle name="Input 2 2 2 4 2" xfId="21281" xr:uid="{00000000-0005-0000-0000-000005250000}"/>
    <cellStyle name="Input 2 2 2 5" xfId="21284" xr:uid="{00000000-0005-0000-0000-000006250000}"/>
    <cellStyle name="Input 2 2 3" xfId="9361" xr:uid="{00000000-0005-0000-0000-000007250000}"/>
    <cellStyle name="Input 2 2 3 2" xfId="9362" xr:uid="{00000000-0005-0000-0000-000008250000}"/>
    <cellStyle name="Input 2 2 3 2 2" xfId="21279" xr:uid="{00000000-0005-0000-0000-000009250000}"/>
    <cellStyle name="Input 2 2 3 3" xfId="9363" xr:uid="{00000000-0005-0000-0000-00000A250000}"/>
    <cellStyle name="Input 2 2 3 3 2" xfId="21278" xr:uid="{00000000-0005-0000-0000-00000B250000}"/>
    <cellStyle name="Input 2 2 3 4" xfId="9364" xr:uid="{00000000-0005-0000-0000-00000C250000}"/>
    <cellStyle name="Input 2 2 3 4 2" xfId="21277" xr:uid="{00000000-0005-0000-0000-00000D250000}"/>
    <cellStyle name="Input 2 2 3 5" xfId="21280" xr:uid="{00000000-0005-0000-0000-00000E250000}"/>
    <cellStyle name="Input 2 2 4" xfId="9365" xr:uid="{00000000-0005-0000-0000-00000F250000}"/>
    <cellStyle name="Input 2 2 4 2" xfId="9366" xr:uid="{00000000-0005-0000-0000-000010250000}"/>
    <cellStyle name="Input 2 2 4 2 2" xfId="21275" xr:uid="{00000000-0005-0000-0000-000011250000}"/>
    <cellStyle name="Input 2 2 4 3" xfId="9367" xr:uid="{00000000-0005-0000-0000-000012250000}"/>
    <cellStyle name="Input 2 2 4 3 2" xfId="21274" xr:uid="{00000000-0005-0000-0000-000013250000}"/>
    <cellStyle name="Input 2 2 4 4" xfId="9368" xr:uid="{00000000-0005-0000-0000-000014250000}"/>
    <cellStyle name="Input 2 2 4 4 2" xfId="21273" xr:uid="{00000000-0005-0000-0000-000015250000}"/>
    <cellStyle name="Input 2 2 4 5" xfId="21276" xr:uid="{00000000-0005-0000-0000-000016250000}"/>
    <cellStyle name="Input 2 2 5" xfId="9369" xr:uid="{00000000-0005-0000-0000-000017250000}"/>
    <cellStyle name="Input 2 2 5 2" xfId="9370" xr:uid="{00000000-0005-0000-0000-000018250000}"/>
    <cellStyle name="Input 2 2 5 2 2" xfId="21271" xr:uid="{00000000-0005-0000-0000-000019250000}"/>
    <cellStyle name="Input 2 2 5 3" xfId="9371" xr:uid="{00000000-0005-0000-0000-00001A250000}"/>
    <cellStyle name="Input 2 2 5 3 2" xfId="21270" xr:uid="{00000000-0005-0000-0000-00001B250000}"/>
    <cellStyle name="Input 2 2 5 4" xfId="9372" xr:uid="{00000000-0005-0000-0000-00001C250000}"/>
    <cellStyle name="Input 2 2 5 4 2" xfId="21269" xr:uid="{00000000-0005-0000-0000-00001D250000}"/>
    <cellStyle name="Input 2 2 5 5" xfId="21272" xr:uid="{00000000-0005-0000-0000-00001E250000}"/>
    <cellStyle name="Input 2 2 6" xfId="9373" xr:uid="{00000000-0005-0000-0000-00001F250000}"/>
    <cellStyle name="Input 2 2 6 2" xfId="21268" xr:uid="{00000000-0005-0000-0000-000020250000}"/>
    <cellStyle name="Input 2 2 7" xfId="9374" xr:uid="{00000000-0005-0000-0000-000021250000}"/>
    <cellStyle name="Input 2 2 7 2" xfId="21267" xr:uid="{00000000-0005-0000-0000-000022250000}"/>
    <cellStyle name="Input 2 2 8" xfId="9375" xr:uid="{00000000-0005-0000-0000-000023250000}"/>
    <cellStyle name="Input 2 2 8 2" xfId="21266" xr:uid="{00000000-0005-0000-0000-000024250000}"/>
    <cellStyle name="Input 2 2 9" xfId="9376" xr:uid="{00000000-0005-0000-0000-000025250000}"/>
    <cellStyle name="Input 2 2 9 2" xfId="21265" xr:uid="{00000000-0005-0000-0000-000026250000}"/>
    <cellStyle name="Input 2 3" xfId="9377" xr:uid="{00000000-0005-0000-0000-000027250000}"/>
    <cellStyle name="Input 2 3 2" xfId="9378" xr:uid="{00000000-0005-0000-0000-000028250000}"/>
    <cellStyle name="Input 2 3 2 2" xfId="21264" xr:uid="{00000000-0005-0000-0000-000029250000}"/>
    <cellStyle name="Input 2 3 3" xfId="9379" xr:uid="{00000000-0005-0000-0000-00002A250000}"/>
    <cellStyle name="Input 2 3 3 2" xfId="21263" xr:uid="{00000000-0005-0000-0000-00002B250000}"/>
    <cellStyle name="Input 2 3 4" xfId="9380" xr:uid="{00000000-0005-0000-0000-00002C250000}"/>
    <cellStyle name="Input 2 3 4 2" xfId="21262" xr:uid="{00000000-0005-0000-0000-00002D250000}"/>
    <cellStyle name="Input 2 3 5" xfId="9381" xr:uid="{00000000-0005-0000-0000-00002E250000}"/>
    <cellStyle name="Input 2 3 5 2" xfId="21261" xr:uid="{00000000-0005-0000-0000-00002F250000}"/>
    <cellStyle name="Input 2 4" xfId="9382" xr:uid="{00000000-0005-0000-0000-000030250000}"/>
    <cellStyle name="Input 2 4 2" xfId="9383" xr:uid="{00000000-0005-0000-0000-000031250000}"/>
    <cellStyle name="Input 2 4 2 2" xfId="21260" xr:uid="{00000000-0005-0000-0000-000032250000}"/>
    <cellStyle name="Input 2 4 3" xfId="9384" xr:uid="{00000000-0005-0000-0000-000033250000}"/>
    <cellStyle name="Input 2 4 3 2" xfId="21259" xr:uid="{00000000-0005-0000-0000-000034250000}"/>
    <cellStyle name="Input 2 4 4" xfId="9385" xr:uid="{00000000-0005-0000-0000-000035250000}"/>
    <cellStyle name="Input 2 4 4 2" xfId="21258" xr:uid="{00000000-0005-0000-0000-000036250000}"/>
    <cellStyle name="Input 2 4 5" xfId="9386" xr:uid="{00000000-0005-0000-0000-000037250000}"/>
    <cellStyle name="Input 2 4 5 2" xfId="21257" xr:uid="{00000000-0005-0000-0000-000038250000}"/>
    <cellStyle name="Input 2 5" xfId="9387" xr:uid="{00000000-0005-0000-0000-000039250000}"/>
    <cellStyle name="Input 2 5 2" xfId="9388" xr:uid="{00000000-0005-0000-0000-00003A250000}"/>
    <cellStyle name="Input 2 5 2 2" xfId="21256" xr:uid="{00000000-0005-0000-0000-00003B250000}"/>
    <cellStyle name="Input 2 5 3" xfId="9389" xr:uid="{00000000-0005-0000-0000-00003C250000}"/>
    <cellStyle name="Input 2 5 3 2" xfId="21255" xr:uid="{00000000-0005-0000-0000-00003D250000}"/>
    <cellStyle name="Input 2 5 4" xfId="9390" xr:uid="{00000000-0005-0000-0000-00003E250000}"/>
    <cellStyle name="Input 2 5 4 2" xfId="21254" xr:uid="{00000000-0005-0000-0000-00003F250000}"/>
    <cellStyle name="Input 2 5 5" xfId="9391" xr:uid="{00000000-0005-0000-0000-000040250000}"/>
    <cellStyle name="Input 2 5 5 2" xfId="21253" xr:uid="{00000000-0005-0000-0000-000041250000}"/>
    <cellStyle name="Input 2 6" xfId="9392" xr:uid="{00000000-0005-0000-0000-000042250000}"/>
    <cellStyle name="Input 2 6 2" xfId="9393" xr:uid="{00000000-0005-0000-0000-000043250000}"/>
    <cellStyle name="Input 2 6 2 2" xfId="21252" xr:uid="{00000000-0005-0000-0000-000044250000}"/>
    <cellStyle name="Input 2 6 3" xfId="9394" xr:uid="{00000000-0005-0000-0000-000045250000}"/>
    <cellStyle name="Input 2 6 3 2" xfId="21251" xr:uid="{00000000-0005-0000-0000-000046250000}"/>
    <cellStyle name="Input 2 6 4" xfId="9395" xr:uid="{00000000-0005-0000-0000-000047250000}"/>
    <cellStyle name="Input 2 6 4 2" xfId="21250" xr:uid="{00000000-0005-0000-0000-000048250000}"/>
    <cellStyle name="Input 2 6 5" xfId="9396" xr:uid="{00000000-0005-0000-0000-000049250000}"/>
    <cellStyle name="Input 2 6 5 2" xfId="21249" xr:uid="{00000000-0005-0000-0000-00004A250000}"/>
    <cellStyle name="Input 2 7" xfId="9397" xr:uid="{00000000-0005-0000-0000-00004B250000}"/>
    <cellStyle name="Input 2 7 2" xfId="9398" xr:uid="{00000000-0005-0000-0000-00004C250000}"/>
    <cellStyle name="Input 2 7 2 2" xfId="21248" xr:uid="{00000000-0005-0000-0000-00004D250000}"/>
    <cellStyle name="Input 2 7 3" xfId="9399" xr:uid="{00000000-0005-0000-0000-00004E250000}"/>
    <cellStyle name="Input 2 7 3 2" xfId="21247" xr:uid="{00000000-0005-0000-0000-00004F250000}"/>
    <cellStyle name="Input 2 7 4" xfId="9400" xr:uid="{00000000-0005-0000-0000-000050250000}"/>
    <cellStyle name="Input 2 7 4 2" xfId="21246" xr:uid="{00000000-0005-0000-0000-000051250000}"/>
    <cellStyle name="Input 2 7 5" xfId="9401" xr:uid="{00000000-0005-0000-0000-000052250000}"/>
    <cellStyle name="Input 2 7 5 2" xfId="21245" xr:uid="{00000000-0005-0000-0000-000053250000}"/>
    <cellStyle name="Input 2 8" xfId="9402" xr:uid="{00000000-0005-0000-0000-000054250000}"/>
    <cellStyle name="Input 2 8 2" xfId="9403" xr:uid="{00000000-0005-0000-0000-000055250000}"/>
    <cellStyle name="Input 2 8 2 2" xfId="21244" xr:uid="{00000000-0005-0000-0000-000056250000}"/>
    <cellStyle name="Input 2 8 3" xfId="9404" xr:uid="{00000000-0005-0000-0000-000057250000}"/>
    <cellStyle name="Input 2 8 3 2" xfId="21243" xr:uid="{00000000-0005-0000-0000-000058250000}"/>
    <cellStyle name="Input 2 8 4" xfId="9405" xr:uid="{00000000-0005-0000-0000-000059250000}"/>
    <cellStyle name="Input 2 8 4 2" xfId="21242" xr:uid="{00000000-0005-0000-0000-00005A250000}"/>
    <cellStyle name="Input 2 8 5" xfId="9406" xr:uid="{00000000-0005-0000-0000-00005B250000}"/>
    <cellStyle name="Input 2 8 5 2" xfId="21241" xr:uid="{00000000-0005-0000-0000-00005C250000}"/>
    <cellStyle name="Input 2 9" xfId="9407" xr:uid="{00000000-0005-0000-0000-00005D250000}"/>
    <cellStyle name="Input 2 9 2" xfId="9408" xr:uid="{00000000-0005-0000-0000-00005E250000}"/>
    <cellStyle name="Input 2 9 2 2" xfId="21240" xr:uid="{00000000-0005-0000-0000-00005F250000}"/>
    <cellStyle name="Input 2 9 3" xfId="9409" xr:uid="{00000000-0005-0000-0000-000060250000}"/>
    <cellStyle name="Input 2 9 3 2" xfId="21239" xr:uid="{00000000-0005-0000-0000-000061250000}"/>
    <cellStyle name="Input 2 9 4" xfId="9410" xr:uid="{00000000-0005-0000-0000-000062250000}"/>
    <cellStyle name="Input 2 9 4 2" xfId="21238" xr:uid="{00000000-0005-0000-0000-000063250000}"/>
    <cellStyle name="Input 2 9 5" xfId="9411" xr:uid="{00000000-0005-0000-0000-000064250000}"/>
    <cellStyle name="Input 2 9 5 2" xfId="21237" xr:uid="{00000000-0005-0000-0000-000065250000}"/>
    <cellStyle name="Input 3" xfId="9412" xr:uid="{00000000-0005-0000-0000-000066250000}"/>
    <cellStyle name="Input 3 2" xfId="9413" xr:uid="{00000000-0005-0000-0000-000067250000}"/>
    <cellStyle name="Input 3 2 2" xfId="21235" xr:uid="{00000000-0005-0000-0000-000068250000}"/>
    <cellStyle name="Input 3 3" xfId="9414" xr:uid="{00000000-0005-0000-0000-000069250000}"/>
    <cellStyle name="Input 3 3 2" xfId="21234" xr:uid="{00000000-0005-0000-0000-00006A250000}"/>
    <cellStyle name="Input 3 4" xfId="21236" xr:uid="{00000000-0005-0000-0000-00006B250000}"/>
    <cellStyle name="Input 4" xfId="9415" xr:uid="{00000000-0005-0000-0000-00006C250000}"/>
    <cellStyle name="Input 4 2" xfId="9416" xr:uid="{00000000-0005-0000-0000-00006D250000}"/>
    <cellStyle name="Input 4 2 2" xfId="21232" xr:uid="{00000000-0005-0000-0000-00006E250000}"/>
    <cellStyle name="Input 4 3" xfId="9417" xr:uid="{00000000-0005-0000-0000-00006F250000}"/>
    <cellStyle name="Input 4 3 2" xfId="21231" xr:uid="{00000000-0005-0000-0000-000070250000}"/>
    <cellStyle name="Input 4 4" xfId="21233" xr:uid="{00000000-0005-0000-0000-000071250000}"/>
    <cellStyle name="Input 5" xfId="9418" xr:uid="{00000000-0005-0000-0000-000072250000}"/>
    <cellStyle name="Input 5 2" xfId="9419" xr:uid="{00000000-0005-0000-0000-000073250000}"/>
    <cellStyle name="Input 5 2 2" xfId="21229" xr:uid="{00000000-0005-0000-0000-000074250000}"/>
    <cellStyle name="Input 5 3" xfId="9420" xr:uid="{00000000-0005-0000-0000-000075250000}"/>
    <cellStyle name="Input 5 3 2" xfId="21228" xr:uid="{00000000-0005-0000-0000-000076250000}"/>
    <cellStyle name="Input 5 4" xfId="21230" xr:uid="{00000000-0005-0000-0000-000077250000}"/>
    <cellStyle name="Input 6" xfId="9421" xr:uid="{00000000-0005-0000-0000-000078250000}"/>
    <cellStyle name="Input 6 2" xfId="9422" xr:uid="{00000000-0005-0000-0000-000079250000}"/>
    <cellStyle name="Input 6 2 2" xfId="21226" xr:uid="{00000000-0005-0000-0000-00007A250000}"/>
    <cellStyle name="Input 6 3" xfId="9423" xr:uid="{00000000-0005-0000-0000-00007B250000}"/>
    <cellStyle name="Input 6 3 2" xfId="21225" xr:uid="{00000000-0005-0000-0000-00007C250000}"/>
    <cellStyle name="Input 6 4" xfId="21227" xr:uid="{00000000-0005-0000-0000-00007D250000}"/>
    <cellStyle name="Input 7" xfId="9424" xr:uid="{00000000-0005-0000-0000-00007E250000}"/>
    <cellStyle name="Input 7 2" xfId="21224" xr:uid="{00000000-0005-0000-0000-00007F250000}"/>
    <cellStyle name="inputExposure" xfId="9425" xr:uid="{00000000-0005-0000-0000-000080250000}"/>
    <cellStyle name="inputExposure 2" xfId="21223" xr:uid="{00000000-0005-0000-0000-000081250000}"/>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3" xfId="9459" xr:uid="{00000000-0005-0000-0000-0000A3250000}"/>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9" xfId="9959" xr:uid="{00000000-0005-0000-0000-000098270000}"/>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1" xfId="3" xr:uid="{00000000-0005-0000-0000-000067280000}"/>
    <cellStyle name="Normal 121 2" xfId="21410" xr:uid="{00000000-0005-0000-0000-000068280000}"/>
    <cellStyle name="Normal 122" xfId="20960" xr:uid="{00000000-0005-0000-0000-000069280000}"/>
    <cellStyle name="Normal 123" xfId="21414" xr:uid="{00000000-0005-0000-0000-00006A280000}"/>
    <cellStyle name="Normal 13" xfId="10166" xr:uid="{00000000-0005-0000-0000-00006B280000}"/>
    <cellStyle name="Normal 13 10" xfId="10167" xr:uid="{00000000-0005-0000-0000-00006C280000}"/>
    <cellStyle name="Normal 13 11" xfId="10168" xr:uid="{00000000-0005-0000-0000-00006D280000}"/>
    <cellStyle name="Normal 13 11 2" xfId="10169" xr:uid="{00000000-0005-0000-0000-00006E280000}"/>
    <cellStyle name="Normal 13 11 2 2" xfId="10170" xr:uid="{00000000-0005-0000-0000-00006F280000}"/>
    <cellStyle name="Normal 13 11 2 2 2" xfId="10171" xr:uid="{00000000-0005-0000-0000-000070280000}"/>
    <cellStyle name="Normal 13 11 2 2 3" xfId="10172" xr:uid="{00000000-0005-0000-0000-000071280000}"/>
    <cellStyle name="Normal 13 11 2 2 4" xfId="10173" xr:uid="{00000000-0005-0000-0000-000072280000}"/>
    <cellStyle name="Normal 13 11 2 3" xfId="10174" xr:uid="{00000000-0005-0000-0000-000073280000}"/>
    <cellStyle name="Normal 13 11 2 4" xfId="10175" xr:uid="{00000000-0005-0000-0000-000074280000}"/>
    <cellStyle name="Normal 13 11 2 5" xfId="10176" xr:uid="{00000000-0005-0000-0000-000075280000}"/>
    <cellStyle name="Normal 13 11 3" xfId="10177" xr:uid="{00000000-0005-0000-0000-000076280000}"/>
    <cellStyle name="Normal 13 11 3 2" xfId="10178" xr:uid="{00000000-0005-0000-0000-000077280000}"/>
    <cellStyle name="Normal 13 11 3 3" xfId="10179" xr:uid="{00000000-0005-0000-0000-000078280000}"/>
    <cellStyle name="Normal 13 11 3 4" xfId="10180" xr:uid="{00000000-0005-0000-0000-000079280000}"/>
    <cellStyle name="Normal 13 11 4" xfId="10181" xr:uid="{00000000-0005-0000-0000-00007A280000}"/>
    <cellStyle name="Normal 13 11 5" xfId="10182" xr:uid="{00000000-0005-0000-0000-00007B280000}"/>
    <cellStyle name="Normal 13 11 6" xfId="10183" xr:uid="{00000000-0005-0000-0000-00007C280000}"/>
    <cellStyle name="Normal 13 12" xfId="10184" xr:uid="{00000000-0005-0000-0000-00007D280000}"/>
    <cellStyle name="Normal 13 12 2" xfId="10185" xr:uid="{00000000-0005-0000-0000-00007E280000}"/>
    <cellStyle name="Normal 13 12 2 2" xfId="10186" xr:uid="{00000000-0005-0000-0000-00007F280000}"/>
    <cellStyle name="Normal 13 12 2 2 2" xfId="10187" xr:uid="{00000000-0005-0000-0000-000080280000}"/>
    <cellStyle name="Normal 13 12 2 2 3" xfId="10188" xr:uid="{00000000-0005-0000-0000-000081280000}"/>
    <cellStyle name="Normal 13 12 2 2 4" xfId="10189" xr:uid="{00000000-0005-0000-0000-000082280000}"/>
    <cellStyle name="Normal 13 12 2 3" xfId="10190" xr:uid="{00000000-0005-0000-0000-000083280000}"/>
    <cellStyle name="Normal 13 12 2 4" xfId="10191" xr:uid="{00000000-0005-0000-0000-000084280000}"/>
    <cellStyle name="Normal 13 12 2 5" xfId="10192" xr:uid="{00000000-0005-0000-0000-000085280000}"/>
    <cellStyle name="Normal 13 12 3" xfId="10193" xr:uid="{00000000-0005-0000-0000-000086280000}"/>
    <cellStyle name="Normal 13 12 3 2" xfId="10194" xr:uid="{00000000-0005-0000-0000-000087280000}"/>
    <cellStyle name="Normal 13 12 3 3" xfId="10195" xr:uid="{00000000-0005-0000-0000-000088280000}"/>
    <cellStyle name="Normal 13 12 3 4" xfId="10196" xr:uid="{00000000-0005-0000-0000-000089280000}"/>
    <cellStyle name="Normal 13 12 4" xfId="10197" xr:uid="{00000000-0005-0000-0000-00008A280000}"/>
    <cellStyle name="Normal 13 12 5" xfId="10198" xr:uid="{00000000-0005-0000-0000-00008B280000}"/>
    <cellStyle name="Normal 13 12 6" xfId="10199" xr:uid="{00000000-0005-0000-0000-00008C280000}"/>
    <cellStyle name="Normal 13 13" xfId="10200" xr:uid="{00000000-0005-0000-0000-00008D280000}"/>
    <cellStyle name="Normal 13 13 2" xfId="10201" xr:uid="{00000000-0005-0000-0000-00008E280000}"/>
    <cellStyle name="Normal 13 13 3" xfId="10202" xr:uid="{00000000-0005-0000-0000-00008F280000}"/>
    <cellStyle name="Normal 13 13 4" xfId="10203" xr:uid="{00000000-0005-0000-0000-000090280000}"/>
    <cellStyle name="Normal 13 2" xfId="10204" xr:uid="{00000000-0005-0000-0000-000091280000}"/>
    <cellStyle name="Normal 13 2 2" xfId="10205" xr:uid="{00000000-0005-0000-0000-000092280000}"/>
    <cellStyle name="Normal 13 2 3" xfId="10206" xr:uid="{00000000-0005-0000-0000-000093280000}"/>
    <cellStyle name="Normal 13 2 3 2" xfId="10207" xr:uid="{00000000-0005-0000-0000-000094280000}"/>
    <cellStyle name="Normal 13 2 3 2 2" xfId="10208" xr:uid="{00000000-0005-0000-0000-000095280000}"/>
    <cellStyle name="Normal 13 2 3 2 2 2" xfId="10209" xr:uid="{00000000-0005-0000-0000-000096280000}"/>
    <cellStyle name="Normal 13 2 3 2 2 3" xfId="10210" xr:uid="{00000000-0005-0000-0000-000097280000}"/>
    <cellStyle name="Normal 13 2 3 2 2 4" xfId="10211" xr:uid="{00000000-0005-0000-0000-000098280000}"/>
    <cellStyle name="Normal 13 2 3 2 3" xfId="10212" xr:uid="{00000000-0005-0000-0000-000099280000}"/>
    <cellStyle name="Normal 13 2 3 2 4" xfId="10213" xr:uid="{00000000-0005-0000-0000-00009A280000}"/>
    <cellStyle name="Normal 13 2 3 2 5" xfId="10214" xr:uid="{00000000-0005-0000-0000-00009B280000}"/>
    <cellStyle name="Normal 13 2 3 3" xfId="10215" xr:uid="{00000000-0005-0000-0000-00009C280000}"/>
    <cellStyle name="Normal 13 2 3 3 2" xfId="10216" xr:uid="{00000000-0005-0000-0000-00009D280000}"/>
    <cellStyle name="Normal 13 2 3 3 3" xfId="10217" xr:uid="{00000000-0005-0000-0000-00009E280000}"/>
    <cellStyle name="Normal 13 2 3 3 4" xfId="10218" xr:uid="{00000000-0005-0000-0000-00009F280000}"/>
    <cellStyle name="Normal 13 2 3 4" xfId="10219" xr:uid="{00000000-0005-0000-0000-0000A0280000}"/>
    <cellStyle name="Normal 13 2 3 5" xfId="10220" xr:uid="{00000000-0005-0000-0000-0000A1280000}"/>
    <cellStyle name="Normal 13 2 3 6" xfId="10221" xr:uid="{00000000-0005-0000-0000-0000A2280000}"/>
    <cellStyle name="Normal 13 3" xfId="10222" xr:uid="{00000000-0005-0000-0000-0000A3280000}"/>
    <cellStyle name="Normal 13 3 2" xfId="10223" xr:uid="{00000000-0005-0000-0000-0000A4280000}"/>
    <cellStyle name="Normal 13 3 2 2" xfId="10224" xr:uid="{00000000-0005-0000-0000-0000A5280000}"/>
    <cellStyle name="Normal 13 4" xfId="10225" xr:uid="{00000000-0005-0000-0000-0000A6280000}"/>
    <cellStyle name="Normal 13 4 2" xfId="10226" xr:uid="{00000000-0005-0000-0000-0000A7280000}"/>
    <cellStyle name="Normal 13 5" xfId="10227" xr:uid="{00000000-0005-0000-0000-0000A8280000}"/>
    <cellStyle name="Normal 13 5 2" xfId="10228" xr:uid="{00000000-0005-0000-0000-0000A9280000}"/>
    <cellStyle name="Normal 13 6" xfId="10229" xr:uid="{00000000-0005-0000-0000-0000AA280000}"/>
    <cellStyle name="Normal 13 6 2" xfId="10230" xr:uid="{00000000-0005-0000-0000-0000AB280000}"/>
    <cellStyle name="Normal 13 7" xfId="10231" xr:uid="{00000000-0005-0000-0000-0000AC280000}"/>
    <cellStyle name="Normal 13 7 2" xfId="10232" xr:uid="{00000000-0005-0000-0000-0000AD280000}"/>
    <cellStyle name="Normal 13 8" xfId="10233" xr:uid="{00000000-0005-0000-0000-0000AE280000}"/>
    <cellStyle name="Normal 13 9" xfId="10234" xr:uid="{00000000-0005-0000-0000-0000AF280000}"/>
    <cellStyle name="Normal 14" xfId="10235" xr:uid="{00000000-0005-0000-0000-0000B0280000}"/>
    <cellStyle name="Normal 14 2" xfId="10236" xr:uid="{00000000-0005-0000-0000-0000B1280000}"/>
    <cellStyle name="Normal 14 2 2" xfId="10237" xr:uid="{00000000-0005-0000-0000-0000B2280000}"/>
    <cellStyle name="Normal 14 2 3" xfId="10238" xr:uid="{00000000-0005-0000-0000-0000B3280000}"/>
    <cellStyle name="Normal 14 2 3 2" xfId="10239" xr:uid="{00000000-0005-0000-0000-0000B4280000}"/>
    <cellStyle name="Normal 14 2 3 2 2" xfId="10240" xr:uid="{00000000-0005-0000-0000-0000B5280000}"/>
    <cellStyle name="Normal 14 2 3 2 2 2" xfId="10241" xr:uid="{00000000-0005-0000-0000-0000B6280000}"/>
    <cellStyle name="Normal 14 2 3 2 2 3" xfId="10242" xr:uid="{00000000-0005-0000-0000-0000B7280000}"/>
    <cellStyle name="Normal 14 2 3 2 2 4" xfId="10243" xr:uid="{00000000-0005-0000-0000-0000B8280000}"/>
    <cellStyle name="Normal 14 2 3 2 3" xfId="10244" xr:uid="{00000000-0005-0000-0000-0000B9280000}"/>
    <cellStyle name="Normal 14 2 3 2 4" xfId="10245" xr:uid="{00000000-0005-0000-0000-0000BA280000}"/>
    <cellStyle name="Normal 14 2 3 2 5" xfId="10246" xr:uid="{00000000-0005-0000-0000-0000BB280000}"/>
    <cellStyle name="Normal 14 2 3 3" xfId="10247" xr:uid="{00000000-0005-0000-0000-0000BC280000}"/>
    <cellStyle name="Normal 14 2 3 4" xfId="10248" xr:uid="{00000000-0005-0000-0000-0000BD280000}"/>
    <cellStyle name="Normal 14 2 3 4 2" xfId="10249" xr:uid="{00000000-0005-0000-0000-0000BE280000}"/>
    <cellStyle name="Normal 14 2 3 4 3" xfId="10250" xr:uid="{00000000-0005-0000-0000-0000BF280000}"/>
    <cellStyle name="Normal 14 2 3 4 4" xfId="10251" xr:uid="{00000000-0005-0000-0000-0000C0280000}"/>
    <cellStyle name="Normal 14 2 3 5" xfId="10252" xr:uid="{00000000-0005-0000-0000-0000C1280000}"/>
    <cellStyle name="Normal 14 2 3 6" xfId="10253" xr:uid="{00000000-0005-0000-0000-0000C2280000}"/>
    <cellStyle name="Normal 14 2 3 7" xfId="10254" xr:uid="{00000000-0005-0000-0000-0000C3280000}"/>
    <cellStyle name="Normal 14 2 4" xfId="10255" xr:uid="{00000000-0005-0000-0000-0000C4280000}"/>
    <cellStyle name="Normal 14 2 4 2" xfId="10256" xr:uid="{00000000-0005-0000-0000-0000C5280000}"/>
    <cellStyle name="Normal 14 2 4 3" xfId="10257" xr:uid="{00000000-0005-0000-0000-0000C6280000}"/>
    <cellStyle name="Normal 14 2 4 4" xfId="10258" xr:uid="{00000000-0005-0000-0000-0000C7280000}"/>
    <cellStyle name="Normal 14 3" xfId="10259" xr:uid="{00000000-0005-0000-0000-0000C8280000}"/>
    <cellStyle name="Normal 14 3 2" xfId="10260" xr:uid="{00000000-0005-0000-0000-0000C9280000}"/>
    <cellStyle name="Normal 14 3 2 2" xfId="10261" xr:uid="{00000000-0005-0000-0000-0000CA280000}"/>
    <cellStyle name="Normal 14 3 2 2 2" xfId="10262" xr:uid="{00000000-0005-0000-0000-0000CB280000}"/>
    <cellStyle name="Normal 14 3 2 2 2 2" xfId="10263" xr:uid="{00000000-0005-0000-0000-0000CC280000}"/>
    <cellStyle name="Normal 14 3 2 2 2 3" xfId="10264" xr:uid="{00000000-0005-0000-0000-0000CD280000}"/>
    <cellStyle name="Normal 14 3 2 2 2 4" xfId="10265" xr:uid="{00000000-0005-0000-0000-0000CE280000}"/>
    <cellStyle name="Normal 14 3 2 2 3" xfId="10266" xr:uid="{00000000-0005-0000-0000-0000CF280000}"/>
    <cellStyle name="Normal 14 3 2 2 4" xfId="10267" xr:uid="{00000000-0005-0000-0000-0000D0280000}"/>
    <cellStyle name="Normal 14 3 2 2 5" xfId="10268" xr:uid="{00000000-0005-0000-0000-0000D1280000}"/>
    <cellStyle name="Normal 14 3 2 3" xfId="10269" xr:uid="{00000000-0005-0000-0000-0000D2280000}"/>
    <cellStyle name="Normal 14 3 2 4" xfId="10270" xr:uid="{00000000-0005-0000-0000-0000D3280000}"/>
    <cellStyle name="Normal 14 3 2 4 2" xfId="10271" xr:uid="{00000000-0005-0000-0000-0000D4280000}"/>
    <cellStyle name="Normal 14 3 2 4 3" xfId="10272" xr:uid="{00000000-0005-0000-0000-0000D5280000}"/>
    <cellStyle name="Normal 14 3 2 4 4" xfId="10273" xr:uid="{00000000-0005-0000-0000-0000D6280000}"/>
    <cellStyle name="Normal 14 3 2 5" xfId="10274" xr:uid="{00000000-0005-0000-0000-0000D7280000}"/>
    <cellStyle name="Normal 14 3 2 6" xfId="10275" xr:uid="{00000000-0005-0000-0000-0000D8280000}"/>
    <cellStyle name="Normal 14 3 2 7" xfId="10276" xr:uid="{00000000-0005-0000-0000-0000D9280000}"/>
    <cellStyle name="Normal 14 4" xfId="10277" xr:uid="{00000000-0005-0000-0000-0000DA280000}"/>
    <cellStyle name="Normal 14 4 2" xfId="10278" xr:uid="{00000000-0005-0000-0000-0000DB280000}"/>
    <cellStyle name="Normal 14 4 2 2" xfId="10279" xr:uid="{00000000-0005-0000-0000-0000DC280000}"/>
    <cellStyle name="Normal 14 4 2 2 2" xfId="10280" xr:uid="{00000000-0005-0000-0000-0000DD280000}"/>
    <cellStyle name="Normal 14 4 2 2 3" xfId="10281" xr:uid="{00000000-0005-0000-0000-0000DE280000}"/>
    <cellStyle name="Normal 14 4 2 2 4" xfId="10282" xr:uid="{00000000-0005-0000-0000-0000DF280000}"/>
    <cellStyle name="Normal 14 4 2 3" xfId="10283" xr:uid="{00000000-0005-0000-0000-0000E0280000}"/>
    <cellStyle name="Normal 14 4 2 4" xfId="10284" xr:uid="{00000000-0005-0000-0000-0000E1280000}"/>
    <cellStyle name="Normal 14 4 2 5" xfId="10285" xr:uid="{00000000-0005-0000-0000-0000E2280000}"/>
    <cellStyle name="Normal 14 4 3" xfId="10286" xr:uid="{00000000-0005-0000-0000-0000E3280000}"/>
    <cellStyle name="Normal 14 4 4" xfId="10287" xr:uid="{00000000-0005-0000-0000-0000E4280000}"/>
    <cellStyle name="Normal 14 4 4 2" xfId="10288" xr:uid="{00000000-0005-0000-0000-0000E5280000}"/>
    <cellStyle name="Normal 14 4 4 3" xfId="10289" xr:uid="{00000000-0005-0000-0000-0000E6280000}"/>
    <cellStyle name="Normal 14 4 4 4" xfId="10290" xr:uid="{00000000-0005-0000-0000-0000E7280000}"/>
    <cellStyle name="Normal 14 4 5" xfId="10291" xr:uid="{00000000-0005-0000-0000-0000E8280000}"/>
    <cellStyle name="Normal 14 4 6" xfId="10292" xr:uid="{00000000-0005-0000-0000-0000E9280000}"/>
    <cellStyle name="Normal 14 4 7" xfId="10293" xr:uid="{00000000-0005-0000-0000-0000EA280000}"/>
    <cellStyle name="Normal 14 5" xfId="10294" xr:uid="{00000000-0005-0000-0000-0000EB280000}"/>
    <cellStyle name="Normal 14 5 2" xfId="10295" xr:uid="{00000000-0005-0000-0000-0000EC280000}"/>
    <cellStyle name="Normal 14 5 2 2" xfId="10296" xr:uid="{00000000-0005-0000-0000-0000ED280000}"/>
    <cellStyle name="Normal 14 5 2 2 2" xfId="10297" xr:uid="{00000000-0005-0000-0000-0000EE280000}"/>
    <cellStyle name="Normal 14 5 2 2 3" xfId="10298" xr:uid="{00000000-0005-0000-0000-0000EF280000}"/>
    <cellStyle name="Normal 14 5 2 2 4" xfId="10299" xr:uid="{00000000-0005-0000-0000-0000F0280000}"/>
    <cellStyle name="Normal 14 5 2 3" xfId="10300" xr:uid="{00000000-0005-0000-0000-0000F1280000}"/>
    <cellStyle name="Normal 14 5 2 4" xfId="10301" xr:uid="{00000000-0005-0000-0000-0000F2280000}"/>
    <cellStyle name="Normal 14 5 2 5" xfId="10302" xr:uid="{00000000-0005-0000-0000-0000F3280000}"/>
    <cellStyle name="Normal 14 5 3" xfId="10303" xr:uid="{00000000-0005-0000-0000-0000F4280000}"/>
    <cellStyle name="Normal 14 5 3 2" xfId="10304" xr:uid="{00000000-0005-0000-0000-0000F5280000}"/>
    <cellStyle name="Normal 14 5 3 3" xfId="10305" xr:uid="{00000000-0005-0000-0000-0000F6280000}"/>
    <cellStyle name="Normal 14 5 3 4" xfId="10306" xr:uid="{00000000-0005-0000-0000-0000F7280000}"/>
    <cellStyle name="Normal 14 5 4" xfId="10307" xr:uid="{00000000-0005-0000-0000-0000F8280000}"/>
    <cellStyle name="Normal 14 5 5" xfId="10308" xr:uid="{00000000-0005-0000-0000-0000F9280000}"/>
    <cellStyle name="Normal 14 5 6" xfId="10309" xr:uid="{00000000-0005-0000-0000-0000FA280000}"/>
    <cellStyle name="Normal 14 6" xfId="10310" xr:uid="{00000000-0005-0000-0000-0000FB280000}"/>
    <cellStyle name="Normal 14 6 2" xfId="10311" xr:uid="{00000000-0005-0000-0000-0000FC280000}"/>
    <cellStyle name="Normal 14 6 3" xfId="10312" xr:uid="{00000000-0005-0000-0000-0000FD280000}"/>
    <cellStyle name="Normal 14 6 4" xfId="10313" xr:uid="{00000000-0005-0000-0000-0000FE280000}"/>
    <cellStyle name="Normal 15" xfId="10314" xr:uid="{00000000-0005-0000-0000-0000FF280000}"/>
    <cellStyle name="Normal 15 10" xfId="10315" xr:uid="{00000000-0005-0000-0000-000000290000}"/>
    <cellStyle name="Normal 15 11" xfId="10316" xr:uid="{00000000-0005-0000-0000-000001290000}"/>
    <cellStyle name="Normal 15 11 2" xfId="10317" xr:uid="{00000000-0005-0000-0000-000002290000}"/>
    <cellStyle name="Normal 15 11 2 2" xfId="10318" xr:uid="{00000000-0005-0000-0000-000003290000}"/>
    <cellStyle name="Normal 15 11 2 2 2" xfId="10319" xr:uid="{00000000-0005-0000-0000-000004290000}"/>
    <cellStyle name="Normal 15 11 2 2 3" xfId="10320" xr:uid="{00000000-0005-0000-0000-000005290000}"/>
    <cellStyle name="Normal 15 11 2 2 4" xfId="10321" xr:uid="{00000000-0005-0000-0000-000006290000}"/>
    <cellStyle name="Normal 15 11 2 3" xfId="10322" xr:uid="{00000000-0005-0000-0000-000007290000}"/>
    <cellStyle name="Normal 15 11 2 4" xfId="10323" xr:uid="{00000000-0005-0000-0000-000008290000}"/>
    <cellStyle name="Normal 15 11 2 5" xfId="10324" xr:uid="{00000000-0005-0000-0000-000009290000}"/>
    <cellStyle name="Normal 15 11 3" xfId="10325" xr:uid="{00000000-0005-0000-0000-00000A290000}"/>
    <cellStyle name="Normal 15 11 3 2" xfId="10326" xr:uid="{00000000-0005-0000-0000-00000B290000}"/>
    <cellStyle name="Normal 15 11 3 3" xfId="10327" xr:uid="{00000000-0005-0000-0000-00000C290000}"/>
    <cellStyle name="Normal 15 11 3 4" xfId="10328" xr:uid="{00000000-0005-0000-0000-00000D290000}"/>
    <cellStyle name="Normal 15 11 4" xfId="10329" xr:uid="{00000000-0005-0000-0000-00000E290000}"/>
    <cellStyle name="Normal 15 11 5" xfId="10330" xr:uid="{00000000-0005-0000-0000-00000F290000}"/>
    <cellStyle name="Normal 15 11 6" xfId="10331" xr:uid="{00000000-0005-0000-0000-000010290000}"/>
    <cellStyle name="Normal 15 12" xfId="10332" xr:uid="{00000000-0005-0000-0000-000011290000}"/>
    <cellStyle name="Normal 15 12 2" xfId="10333" xr:uid="{00000000-0005-0000-0000-000012290000}"/>
    <cellStyle name="Normal 15 12 2 2" xfId="10334" xr:uid="{00000000-0005-0000-0000-000013290000}"/>
    <cellStyle name="Normal 15 12 2 2 2" xfId="10335" xr:uid="{00000000-0005-0000-0000-000014290000}"/>
    <cellStyle name="Normal 15 12 2 2 3" xfId="10336" xr:uid="{00000000-0005-0000-0000-000015290000}"/>
    <cellStyle name="Normal 15 12 2 2 4" xfId="10337" xr:uid="{00000000-0005-0000-0000-000016290000}"/>
    <cellStyle name="Normal 15 12 2 3" xfId="10338" xr:uid="{00000000-0005-0000-0000-000017290000}"/>
    <cellStyle name="Normal 15 12 2 4" xfId="10339" xr:uid="{00000000-0005-0000-0000-000018290000}"/>
    <cellStyle name="Normal 15 12 2 5" xfId="10340" xr:uid="{00000000-0005-0000-0000-000019290000}"/>
    <cellStyle name="Normal 15 12 3" xfId="10341" xr:uid="{00000000-0005-0000-0000-00001A290000}"/>
    <cellStyle name="Normal 15 12 3 2" xfId="10342" xr:uid="{00000000-0005-0000-0000-00001B290000}"/>
    <cellStyle name="Normal 15 12 3 3" xfId="10343" xr:uid="{00000000-0005-0000-0000-00001C290000}"/>
    <cellStyle name="Normal 15 12 3 4" xfId="10344" xr:uid="{00000000-0005-0000-0000-00001D290000}"/>
    <cellStyle name="Normal 15 12 4" xfId="10345" xr:uid="{00000000-0005-0000-0000-00001E290000}"/>
    <cellStyle name="Normal 15 12 5" xfId="10346" xr:uid="{00000000-0005-0000-0000-00001F290000}"/>
    <cellStyle name="Normal 15 12 6" xfId="10347" xr:uid="{00000000-0005-0000-0000-000020290000}"/>
    <cellStyle name="Normal 15 13" xfId="10348" xr:uid="{00000000-0005-0000-0000-000021290000}"/>
    <cellStyle name="Normal 15 13 2" xfId="10349" xr:uid="{00000000-0005-0000-0000-000022290000}"/>
    <cellStyle name="Normal 15 13 3" xfId="10350" xr:uid="{00000000-0005-0000-0000-000023290000}"/>
    <cellStyle name="Normal 15 13 4" xfId="10351" xr:uid="{00000000-0005-0000-0000-000024290000}"/>
    <cellStyle name="Normal 15 2" xfId="10352" xr:uid="{00000000-0005-0000-0000-000025290000}"/>
    <cellStyle name="Normal 15 2 2" xfId="10353" xr:uid="{00000000-0005-0000-0000-000026290000}"/>
    <cellStyle name="Normal 15 2 3" xfId="10354" xr:uid="{00000000-0005-0000-0000-000027290000}"/>
    <cellStyle name="Normal 15 2 3 2" xfId="10355" xr:uid="{00000000-0005-0000-0000-000028290000}"/>
    <cellStyle name="Normal 15 2 3 2 2" xfId="10356" xr:uid="{00000000-0005-0000-0000-000029290000}"/>
    <cellStyle name="Normal 15 2 3 2 2 2" xfId="10357" xr:uid="{00000000-0005-0000-0000-00002A290000}"/>
    <cellStyle name="Normal 15 2 3 2 2 3" xfId="10358" xr:uid="{00000000-0005-0000-0000-00002B290000}"/>
    <cellStyle name="Normal 15 2 3 2 2 4" xfId="10359" xr:uid="{00000000-0005-0000-0000-00002C290000}"/>
    <cellStyle name="Normal 15 2 3 2 3" xfId="10360" xr:uid="{00000000-0005-0000-0000-00002D290000}"/>
    <cellStyle name="Normal 15 2 3 2 4" xfId="10361" xr:uid="{00000000-0005-0000-0000-00002E290000}"/>
    <cellStyle name="Normal 15 2 3 2 5" xfId="10362" xr:uid="{00000000-0005-0000-0000-00002F290000}"/>
    <cellStyle name="Normal 15 2 3 3" xfId="10363" xr:uid="{00000000-0005-0000-0000-000030290000}"/>
    <cellStyle name="Normal 15 2 3 3 2" xfId="10364" xr:uid="{00000000-0005-0000-0000-000031290000}"/>
    <cellStyle name="Normal 15 2 3 3 3" xfId="10365" xr:uid="{00000000-0005-0000-0000-000032290000}"/>
    <cellStyle name="Normal 15 2 3 3 4" xfId="10366" xr:uid="{00000000-0005-0000-0000-000033290000}"/>
    <cellStyle name="Normal 15 2 3 4" xfId="10367" xr:uid="{00000000-0005-0000-0000-000034290000}"/>
    <cellStyle name="Normal 15 2 3 5" xfId="10368" xr:uid="{00000000-0005-0000-0000-000035290000}"/>
    <cellStyle name="Normal 15 2 3 6" xfId="10369" xr:uid="{00000000-0005-0000-0000-000036290000}"/>
    <cellStyle name="Normal 15 3" xfId="10370" xr:uid="{00000000-0005-0000-0000-000037290000}"/>
    <cellStyle name="Normal 15 3 2" xfId="10371" xr:uid="{00000000-0005-0000-0000-000038290000}"/>
    <cellStyle name="Normal 15 3 2 2" xfId="10372" xr:uid="{00000000-0005-0000-0000-000039290000}"/>
    <cellStyle name="Normal 15 4" xfId="10373" xr:uid="{00000000-0005-0000-0000-00003A290000}"/>
    <cellStyle name="Normal 15 4 2" xfId="10374" xr:uid="{00000000-0005-0000-0000-00003B290000}"/>
    <cellStyle name="Normal 15 5" xfId="10375" xr:uid="{00000000-0005-0000-0000-00003C290000}"/>
    <cellStyle name="Normal 15 6" xfId="10376" xr:uid="{00000000-0005-0000-0000-00003D290000}"/>
    <cellStyle name="Normal 15 7" xfId="10377" xr:uid="{00000000-0005-0000-0000-00003E290000}"/>
    <cellStyle name="Normal 15 8" xfId="10378" xr:uid="{00000000-0005-0000-0000-00003F290000}"/>
    <cellStyle name="Normal 15 9" xfId="10379" xr:uid="{00000000-0005-0000-0000-000040290000}"/>
    <cellStyle name="Normal 16" xfId="10380" xr:uid="{00000000-0005-0000-0000-000041290000}"/>
    <cellStyle name="Normal 16 10" xfId="10381" xr:uid="{00000000-0005-0000-0000-000042290000}"/>
    <cellStyle name="Normal 16 10 2" xfId="10382" xr:uid="{00000000-0005-0000-0000-000043290000}"/>
    <cellStyle name="Normal 16 10 2 2" xfId="10383" xr:uid="{00000000-0005-0000-0000-000044290000}"/>
    <cellStyle name="Normal 16 10 2 2 2" xfId="10384" xr:uid="{00000000-0005-0000-0000-000045290000}"/>
    <cellStyle name="Normal 16 10 2 2 2 2" xfId="10385" xr:uid="{00000000-0005-0000-0000-000046290000}"/>
    <cellStyle name="Normal 16 10 2 2 2 3" xfId="10386" xr:uid="{00000000-0005-0000-0000-000047290000}"/>
    <cellStyle name="Normal 16 10 2 2 2 4" xfId="10387" xr:uid="{00000000-0005-0000-0000-000048290000}"/>
    <cellStyle name="Normal 16 10 2 2 3" xfId="10388" xr:uid="{00000000-0005-0000-0000-000049290000}"/>
    <cellStyle name="Normal 16 10 2 2 4" xfId="10389" xr:uid="{00000000-0005-0000-0000-00004A290000}"/>
    <cellStyle name="Normal 16 10 2 2 5" xfId="10390" xr:uid="{00000000-0005-0000-0000-00004B290000}"/>
    <cellStyle name="Normal 16 10 2 3" xfId="10391" xr:uid="{00000000-0005-0000-0000-00004C290000}"/>
    <cellStyle name="Normal 16 10 2 4" xfId="10392" xr:uid="{00000000-0005-0000-0000-00004D290000}"/>
    <cellStyle name="Normal 16 10 2 4 2" xfId="10393" xr:uid="{00000000-0005-0000-0000-00004E290000}"/>
    <cellStyle name="Normal 16 10 2 4 3" xfId="10394" xr:uid="{00000000-0005-0000-0000-00004F290000}"/>
    <cellStyle name="Normal 16 10 2 4 4" xfId="10395" xr:uid="{00000000-0005-0000-0000-000050290000}"/>
    <cellStyle name="Normal 16 10 2 5" xfId="10396" xr:uid="{00000000-0005-0000-0000-000051290000}"/>
    <cellStyle name="Normal 16 10 2 6" xfId="10397" xr:uid="{00000000-0005-0000-0000-000052290000}"/>
    <cellStyle name="Normal 16 10 2 7" xfId="10398" xr:uid="{00000000-0005-0000-0000-000053290000}"/>
    <cellStyle name="Normal 16 11" xfId="10399" xr:uid="{00000000-0005-0000-0000-000054290000}"/>
    <cellStyle name="Normal 16 11 2" xfId="10400" xr:uid="{00000000-0005-0000-0000-000055290000}"/>
    <cellStyle name="Normal 16 11 2 2" xfId="10401" xr:uid="{00000000-0005-0000-0000-000056290000}"/>
    <cellStyle name="Normal 16 11 2 2 2" xfId="10402" xr:uid="{00000000-0005-0000-0000-000057290000}"/>
    <cellStyle name="Normal 16 11 2 2 2 2" xfId="10403" xr:uid="{00000000-0005-0000-0000-000058290000}"/>
    <cellStyle name="Normal 16 11 2 2 2 3" xfId="10404" xr:uid="{00000000-0005-0000-0000-000059290000}"/>
    <cellStyle name="Normal 16 11 2 2 2 4" xfId="10405" xr:uid="{00000000-0005-0000-0000-00005A290000}"/>
    <cellStyle name="Normal 16 11 2 2 3" xfId="10406" xr:uid="{00000000-0005-0000-0000-00005B290000}"/>
    <cellStyle name="Normal 16 11 2 2 4" xfId="10407" xr:uid="{00000000-0005-0000-0000-00005C290000}"/>
    <cellStyle name="Normal 16 11 2 2 5" xfId="10408" xr:uid="{00000000-0005-0000-0000-00005D290000}"/>
    <cellStyle name="Normal 16 11 2 3" xfId="10409" xr:uid="{00000000-0005-0000-0000-00005E290000}"/>
    <cellStyle name="Normal 16 11 2 4" xfId="10410" xr:uid="{00000000-0005-0000-0000-00005F290000}"/>
    <cellStyle name="Normal 16 11 2 4 2" xfId="10411" xr:uid="{00000000-0005-0000-0000-000060290000}"/>
    <cellStyle name="Normal 16 11 2 4 3" xfId="10412" xr:uid="{00000000-0005-0000-0000-000061290000}"/>
    <cellStyle name="Normal 16 11 2 4 4" xfId="10413" xr:uid="{00000000-0005-0000-0000-000062290000}"/>
    <cellStyle name="Normal 16 11 2 5" xfId="10414" xr:uid="{00000000-0005-0000-0000-000063290000}"/>
    <cellStyle name="Normal 16 11 2 6" xfId="10415" xr:uid="{00000000-0005-0000-0000-000064290000}"/>
    <cellStyle name="Normal 16 11 2 7" xfId="10416" xr:uid="{00000000-0005-0000-0000-000065290000}"/>
    <cellStyle name="Normal 16 12" xfId="10417" xr:uid="{00000000-0005-0000-0000-000066290000}"/>
    <cellStyle name="Normal 16 12 2" xfId="10418" xr:uid="{00000000-0005-0000-0000-000067290000}"/>
    <cellStyle name="Normal 16 13" xfId="10419" xr:uid="{00000000-0005-0000-0000-000068290000}"/>
    <cellStyle name="Normal 16 13 2" xfId="10420" xr:uid="{00000000-0005-0000-0000-000069290000}"/>
    <cellStyle name="Normal 16 14" xfId="10421" xr:uid="{00000000-0005-0000-0000-00006A290000}"/>
    <cellStyle name="Normal 16 14 2" xfId="10422" xr:uid="{00000000-0005-0000-0000-00006B290000}"/>
    <cellStyle name="Normal 16 15" xfId="10423" xr:uid="{00000000-0005-0000-0000-00006C290000}"/>
    <cellStyle name="Normal 16 15 2" xfId="10424" xr:uid="{00000000-0005-0000-0000-00006D290000}"/>
    <cellStyle name="Normal 16 16" xfId="10425" xr:uid="{00000000-0005-0000-0000-00006E290000}"/>
    <cellStyle name="Normal 16 16 2" xfId="10426" xr:uid="{00000000-0005-0000-0000-00006F290000}"/>
    <cellStyle name="Normal 16 17" xfId="10427" xr:uid="{00000000-0005-0000-0000-000070290000}"/>
    <cellStyle name="Normal 16 17 2" xfId="10428" xr:uid="{00000000-0005-0000-0000-000071290000}"/>
    <cellStyle name="Normal 16 18" xfId="10429" xr:uid="{00000000-0005-0000-0000-000072290000}"/>
    <cellStyle name="Normal 16 18 2" xfId="10430" xr:uid="{00000000-0005-0000-0000-000073290000}"/>
    <cellStyle name="Normal 16 19" xfId="10431" xr:uid="{00000000-0005-0000-0000-000074290000}"/>
    <cellStyle name="Normal 16 19 2" xfId="10432" xr:uid="{00000000-0005-0000-0000-000075290000}"/>
    <cellStyle name="Normal 16 2" xfId="10433" xr:uid="{00000000-0005-0000-0000-000076290000}"/>
    <cellStyle name="Normal 16 2 2" xfId="10434" xr:uid="{00000000-0005-0000-0000-000077290000}"/>
    <cellStyle name="Normal 16 2 3" xfId="10435" xr:uid="{00000000-0005-0000-0000-000078290000}"/>
    <cellStyle name="Normal 16 2 3 2" xfId="10436" xr:uid="{00000000-0005-0000-0000-000079290000}"/>
    <cellStyle name="Normal 16 2 3 2 2" xfId="10437" xr:uid="{00000000-0005-0000-0000-00007A290000}"/>
    <cellStyle name="Normal 16 2 3 2 2 2" xfId="10438" xr:uid="{00000000-0005-0000-0000-00007B290000}"/>
    <cellStyle name="Normal 16 2 3 2 2 3" xfId="10439" xr:uid="{00000000-0005-0000-0000-00007C290000}"/>
    <cellStyle name="Normal 16 2 3 2 2 4" xfId="10440" xr:uid="{00000000-0005-0000-0000-00007D290000}"/>
    <cellStyle name="Normal 16 2 3 2 3" xfId="10441" xr:uid="{00000000-0005-0000-0000-00007E290000}"/>
    <cellStyle name="Normal 16 2 3 2 4" xfId="10442" xr:uid="{00000000-0005-0000-0000-00007F290000}"/>
    <cellStyle name="Normal 16 2 3 2 5" xfId="10443" xr:uid="{00000000-0005-0000-0000-000080290000}"/>
    <cellStyle name="Normal 16 2 3 3" xfId="10444" xr:uid="{00000000-0005-0000-0000-000081290000}"/>
    <cellStyle name="Normal 16 2 3 3 2" xfId="10445" xr:uid="{00000000-0005-0000-0000-000082290000}"/>
    <cellStyle name="Normal 16 2 3 3 3" xfId="10446" xr:uid="{00000000-0005-0000-0000-000083290000}"/>
    <cellStyle name="Normal 16 2 3 3 4" xfId="10447" xr:uid="{00000000-0005-0000-0000-000084290000}"/>
    <cellStyle name="Normal 16 2 3 4" xfId="10448" xr:uid="{00000000-0005-0000-0000-000085290000}"/>
    <cellStyle name="Normal 16 2 3 5" xfId="10449" xr:uid="{00000000-0005-0000-0000-000086290000}"/>
    <cellStyle name="Normal 16 2 3 6" xfId="10450" xr:uid="{00000000-0005-0000-0000-000087290000}"/>
    <cellStyle name="Normal 16 2 4" xfId="10451" xr:uid="{00000000-0005-0000-0000-000088290000}"/>
    <cellStyle name="Normal 16 2 4 2" xfId="10452" xr:uid="{00000000-0005-0000-0000-000089290000}"/>
    <cellStyle name="Normal 16 2 4 3" xfId="10453" xr:uid="{00000000-0005-0000-0000-00008A290000}"/>
    <cellStyle name="Normal 16 2 4 4" xfId="10454" xr:uid="{00000000-0005-0000-0000-00008B290000}"/>
    <cellStyle name="Normal 16 20" xfId="10455" xr:uid="{00000000-0005-0000-0000-00008C290000}"/>
    <cellStyle name="Normal 16 20 2" xfId="10456" xr:uid="{00000000-0005-0000-0000-00008D290000}"/>
    <cellStyle name="Normal 16 20 2 2" xfId="10457" xr:uid="{00000000-0005-0000-0000-00008E290000}"/>
    <cellStyle name="Normal 16 20 2 2 2" xfId="10458" xr:uid="{00000000-0005-0000-0000-00008F290000}"/>
    <cellStyle name="Normal 16 20 2 2 3" xfId="10459" xr:uid="{00000000-0005-0000-0000-000090290000}"/>
    <cellStyle name="Normal 16 20 2 2 4" xfId="10460" xr:uid="{00000000-0005-0000-0000-000091290000}"/>
    <cellStyle name="Normal 16 20 2 3" xfId="10461" xr:uid="{00000000-0005-0000-0000-000092290000}"/>
    <cellStyle name="Normal 16 20 2 4" xfId="10462" xr:uid="{00000000-0005-0000-0000-000093290000}"/>
    <cellStyle name="Normal 16 20 2 5" xfId="10463" xr:uid="{00000000-0005-0000-0000-000094290000}"/>
    <cellStyle name="Normal 16 20 3" xfId="10464" xr:uid="{00000000-0005-0000-0000-000095290000}"/>
    <cellStyle name="Normal 16 20 3 2" xfId="10465" xr:uid="{00000000-0005-0000-0000-000096290000}"/>
    <cellStyle name="Normal 16 20 3 3" xfId="10466" xr:uid="{00000000-0005-0000-0000-000097290000}"/>
    <cellStyle name="Normal 16 20 3 4" xfId="10467" xr:uid="{00000000-0005-0000-0000-000098290000}"/>
    <cellStyle name="Normal 16 20 4" xfId="10468" xr:uid="{00000000-0005-0000-0000-000099290000}"/>
    <cellStyle name="Normal 16 20 5" xfId="10469" xr:uid="{00000000-0005-0000-0000-00009A290000}"/>
    <cellStyle name="Normal 16 20 6" xfId="10470" xr:uid="{00000000-0005-0000-0000-00009B290000}"/>
    <cellStyle name="Normal 16 21" xfId="10471" xr:uid="{00000000-0005-0000-0000-00009C290000}"/>
    <cellStyle name="Normal 16 21 2" xfId="10472" xr:uid="{00000000-0005-0000-0000-00009D290000}"/>
    <cellStyle name="Normal 16 21 3" xfId="10473" xr:uid="{00000000-0005-0000-0000-00009E290000}"/>
    <cellStyle name="Normal 16 21 4" xfId="10474" xr:uid="{00000000-0005-0000-0000-00009F290000}"/>
    <cellStyle name="Normal 16 3" xfId="10475" xr:uid="{00000000-0005-0000-0000-0000A0290000}"/>
    <cellStyle name="Normal 16 3 2" xfId="10476" xr:uid="{00000000-0005-0000-0000-0000A1290000}"/>
    <cellStyle name="Normal 16 3 2 2" xfId="10477" xr:uid="{00000000-0005-0000-0000-0000A2290000}"/>
    <cellStyle name="Normal 16 3 2 2 2" xfId="10478" xr:uid="{00000000-0005-0000-0000-0000A3290000}"/>
    <cellStyle name="Normal 16 3 2 2 2 2" xfId="10479" xr:uid="{00000000-0005-0000-0000-0000A4290000}"/>
    <cellStyle name="Normal 16 3 2 2 2 3" xfId="10480" xr:uid="{00000000-0005-0000-0000-0000A5290000}"/>
    <cellStyle name="Normal 16 3 2 2 2 4" xfId="10481" xr:uid="{00000000-0005-0000-0000-0000A6290000}"/>
    <cellStyle name="Normal 16 3 2 2 3" xfId="10482" xr:uid="{00000000-0005-0000-0000-0000A7290000}"/>
    <cellStyle name="Normal 16 3 2 2 4" xfId="10483" xr:uid="{00000000-0005-0000-0000-0000A8290000}"/>
    <cellStyle name="Normal 16 3 2 2 5" xfId="10484" xr:uid="{00000000-0005-0000-0000-0000A9290000}"/>
    <cellStyle name="Normal 16 3 2 3" xfId="10485" xr:uid="{00000000-0005-0000-0000-0000AA290000}"/>
    <cellStyle name="Normal 16 3 2 4" xfId="10486" xr:uid="{00000000-0005-0000-0000-0000AB290000}"/>
    <cellStyle name="Normal 16 3 2 4 2" xfId="10487" xr:uid="{00000000-0005-0000-0000-0000AC290000}"/>
    <cellStyle name="Normal 16 3 2 4 3" xfId="10488" xr:uid="{00000000-0005-0000-0000-0000AD290000}"/>
    <cellStyle name="Normal 16 3 2 4 4" xfId="10489" xr:uid="{00000000-0005-0000-0000-0000AE290000}"/>
    <cellStyle name="Normal 16 3 2 5" xfId="10490" xr:uid="{00000000-0005-0000-0000-0000AF290000}"/>
    <cellStyle name="Normal 16 3 2 6" xfId="10491" xr:uid="{00000000-0005-0000-0000-0000B0290000}"/>
    <cellStyle name="Normal 16 3 2 7" xfId="10492" xr:uid="{00000000-0005-0000-0000-0000B1290000}"/>
    <cellStyle name="Normal 16 4" xfId="10493" xr:uid="{00000000-0005-0000-0000-0000B2290000}"/>
    <cellStyle name="Normal 16 4 2" xfId="10494" xr:uid="{00000000-0005-0000-0000-0000B3290000}"/>
    <cellStyle name="Normal 16 4 2 2" xfId="10495" xr:uid="{00000000-0005-0000-0000-0000B4290000}"/>
    <cellStyle name="Normal 16 4 2 2 2" xfId="10496" xr:uid="{00000000-0005-0000-0000-0000B5290000}"/>
    <cellStyle name="Normal 16 4 2 2 2 2" xfId="10497" xr:uid="{00000000-0005-0000-0000-0000B6290000}"/>
    <cellStyle name="Normal 16 4 2 2 2 3" xfId="10498" xr:uid="{00000000-0005-0000-0000-0000B7290000}"/>
    <cellStyle name="Normal 16 4 2 2 2 4" xfId="10499" xr:uid="{00000000-0005-0000-0000-0000B8290000}"/>
    <cellStyle name="Normal 16 4 2 2 3" xfId="10500" xr:uid="{00000000-0005-0000-0000-0000B9290000}"/>
    <cellStyle name="Normal 16 4 2 2 4" xfId="10501" xr:uid="{00000000-0005-0000-0000-0000BA290000}"/>
    <cellStyle name="Normal 16 4 2 2 5" xfId="10502" xr:uid="{00000000-0005-0000-0000-0000BB290000}"/>
    <cellStyle name="Normal 16 4 2 3" xfId="10503" xr:uid="{00000000-0005-0000-0000-0000BC290000}"/>
    <cellStyle name="Normal 16 4 2 4" xfId="10504" xr:uid="{00000000-0005-0000-0000-0000BD290000}"/>
    <cellStyle name="Normal 16 4 2 4 2" xfId="10505" xr:uid="{00000000-0005-0000-0000-0000BE290000}"/>
    <cellStyle name="Normal 16 4 2 4 3" xfId="10506" xr:uid="{00000000-0005-0000-0000-0000BF290000}"/>
    <cellStyle name="Normal 16 4 2 4 4" xfId="10507" xr:uid="{00000000-0005-0000-0000-0000C0290000}"/>
    <cellStyle name="Normal 16 4 2 5" xfId="10508" xr:uid="{00000000-0005-0000-0000-0000C1290000}"/>
    <cellStyle name="Normal 16 4 2 6" xfId="10509" xr:uid="{00000000-0005-0000-0000-0000C2290000}"/>
    <cellStyle name="Normal 16 4 2 7" xfId="10510" xr:uid="{00000000-0005-0000-0000-0000C3290000}"/>
    <cellStyle name="Normal 16 5" xfId="10511" xr:uid="{00000000-0005-0000-0000-0000C4290000}"/>
    <cellStyle name="Normal 16 5 2" xfId="10512" xr:uid="{00000000-0005-0000-0000-0000C5290000}"/>
    <cellStyle name="Normal 16 5 2 2" xfId="10513" xr:uid="{00000000-0005-0000-0000-0000C6290000}"/>
    <cellStyle name="Normal 16 5 2 2 2" xfId="10514" xr:uid="{00000000-0005-0000-0000-0000C7290000}"/>
    <cellStyle name="Normal 16 5 2 2 2 2" xfId="10515" xr:uid="{00000000-0005-0000-0000-0000C8290000}"/>
    <cellStyle name="Normal 16 5 2 2 2 3" xfId="10516" xr:uid="{00000000-0005-0000-0000-0000C9290000}"/>
    <cellStyle name="Normal 16 5 2 2 2 4" xfId="10517" xr:uid="{00000000-0005-0000-0000-0000CA290000}"/>
    <cellStyle name="Normal 16 5 2 2 3" xfId="10518" xr:uid="{00000000-0005-0000-0000-0000CB290000}"/>
    <cellStyle name="Normal 16 5 2 2 4" xfId="10519" xr:uid="{00000000-0005-0000-0000-0000CC290000}"/>
    <cellStyle name="Normal 16 5 2 2 5" xfId="10520" xr:uid="{00000000-0005-0000-0000-0000CD290000}"/>
    <cellStyle name="Normal 16 5 2 3" xfId="10521" xr:uid="{00000000-0005-0000-0000-0000CE290000}"/>
    <cellStyle name="Normal 16 5 2 4" xfId="10522" xr:uid="{00000000-0005-0000-0000-0000CF290000}"/>
    <cellStyle name="Normal 16 5 2 4 2" xfId="10523" xr:uid="{00000000-0005-0000-0000-0000D0290000}"/>
    <cellStyle name="Normal 16 5 2 4 3" xfId="10524" xr:uid="{00000000-0005-0000-0000-0000D1290000}"/>
    <cellStyle name="Normal 16 5 2 4 4" xfId="10525" xr:uid="{00000000-0005-0000-0000-0000D2290000}"/>
    <cellStyle name="Normal 16 5 2 5" xfId="10526" xr:uid="{00000000-0005-0000-0000-0000D3290000}"/>
    <cellStyle name="Normal 16 5 2 6" xfId="10527" xr:uid="{00000000-0005-0000-0000-0000D4290000}"/>
    <cellStyle name="Normal 16 5 2 7" xfId="10528" xr:uid="{00000000-0005-0000-0000-0000D5290000}"/>
    <cellStyle name="Normal 16 6" xfId="10529" xr:uid="{00000000-0005-0000-0000-0000D6290000}"/>
    <cellStyle name="Normal 16 6 2" xfId="10530" xr:uid="{00000000-0005-0000-0000-0000D7290000}"/>
    <cellStyle name="Normal 16 6 2 2" xfId="10531" xr:uid="{00000000-0005-0000-0000-0000D8290000}"/>
    <cellStyle name="Normal 16 6 2 2 2" xfId="10532" xr:uid="{00000000-0005-0000-0000-0000D9290000}"/>
    <cellStyle name="Normal 16 6 2 2 2 2" xfId="10533" xr:uid="{00000000-0005-0000-0000-0000DA290000}"/>
    <cellStyle name="Normal 16 6 2 2 2 3" xfId="10534" xr:uid="{00000000-0005-0000-0000-0000DB290000}"/>
    <cellStyle name="Normal 16 6 2 2 2 4" xfId="10535" xr:uid="{00000000-0005-0000-0000-0000DC290000}"/>
    <cellStyle name="Normal 16 6 2 2 3" xfId="10536" xr:uid="{00000000-0005-0000-0000-0000DD290000}"/>
    <cellStyle name="Normal 16 6 2 2 4" xfId="10537" xr:uid="{00000000-0005-0000-0000-0000DE290000}"/>
    <cellStyle name="Normal 16 6 2 2 5" xfId="10538" xr:uid="{00000000-0005-0000-0000-0000DF290000}"/>
    <cellStyle name="Normal 16 6 2 3" xfId="10539" xr:uid="{00000000-0005-0000-0000-0000E0290000}"/>
    <cellStyle name="Normal 16 6 2 4" xfId="10540" xr:uid="{00000000-0005-0000-0000-0000E1290000}"/>
    <cellStyle name="Normal 16 6 2 4 2" xfId="10541" xr:uid="{00000000-0005-0000-0000-0000E2290000}"/>
    <cellStyle name="Normal 16 6 2 4 3" xfId="10542" xr:uid="{00000000-0005-0000-0000-0000E3290000}"/>
    <cellStyle name="Normal 16 6 2 4 4" xfId="10543" xr:uid="{00000000-0005-0000-0000-0000E4290000}"/>
    <cellStyle name="Normal 16 6 2 5" xfId="10544" xr:uid="{00000000-0005-0000-0000-0000E5290000}"/>
    <cellStyle name="Normal 16 6 2 6" xfId="10545" xr:uid="{00000000-0005-0000-0000-0000E6290000}"/>
    <cellStyle name="Normal 16 6 2 7" xfId="10546" xr:uid="{00000000-0005-0000-0000-0000E7290000}"/>
    <cellStyle name="Normal 16 7" xfId="10547" xr:uid="{00000000-0005-0000-0000-0000E8290000}"/>
    <cellStyle name="Normal 16 7 2" xfId="10548" xr:uid="{00000000-0005-0000-0000-0000E9290000}"/>
    <cellStyle name="Normal 16 7 2 2" xfId="10549" xr:uid="{00000000-0005-0000-0000-0000EA290000}"/>
    <cellStyle name="Normal 16 7 2 2 2" xfId="10550" xr:uid="{00000000-0005-0000-0000-0000EB290000}"/>
    <cellStyle name="Normal 16 7 2 2 2 2" xfId="10551" xr:uid="{00000000-0005-0000-0000-0000EC290000}"/>
    <cellStyle name="Normal 16 7 2 2 2 3" xfId="10552" xr:uid="{00000000-0005-0000-0000-0000ED290000}"/>
    <cellStyle name="Normal 16 7 2 2 2 4" xfId="10553" xr:uid="{00000000-0005-0000-0000-0000EE290000}"/>
    <cellStyle name="Normal 16 7 2 2 3" xfId="10554" xr:uid="{00000000-0005-0000-0000-0000EF290000}"/>
    <cellStyle name="Normal 16 7 2 2 4" xfId="10555" xr:uid="{00000000-0005-0000-0000-0000F0290000}"/>
    <cellStyle name="Normal 16 7 2 2 5" xfId="10556" xr:uid="{00000000-0005-0000-0000-0000F1290000}"/>
    <cellStyle name="Normal 16 7 2 3" xfId="10557" xr:uid="{00000000-0005-0000-0000-0000F2290000}"/>
    <cellStyle name="Normal 16 7 2 4" xfId="10558" xr:uid="{00000000-0005-0000-0000-0000F3290000}"/>
    <cellStyle name="Normal 16 7 2 4 2" xfId="10559" xr:uid="{00000000-0005-0000-0000-0000F4290000}"/>
    <cellStyle name="Normal 16 7 2 4 3" xfId="10560" xr:uid="{00000000-0005-0000-0000-0000F5290000}"/>
    <cellStyle name="Normal 16 7 2 4 4" xfId="10561" xr:uid="{00000000-0005-0000-0000-0000F6290000}"/>
    <cellStyle name="Normal 16 7 2 5" xfId="10562" xr:uid="{00000000-0005-0000-0000-0000F7290000}"/>
    <cellStyle name="Normal 16 7 2 6" xfId="10563" xr:uid="{00000000-0005-0000-0000-0000F8290000}"/>
    <cellStyle name="Normal 16 7 2 7" xfId="10564" xr:uid="{00000000-0005-0000-0000-0000F9290000}"/>
    <cellStyle name="Normal 16 8" xfId="10565" xr:uid="{00000000-0005-0000-0000-0000FA290000}"/>
    <cellStyle name="Normal 16 8 2" xfId="10566" xr:uid="{00000000-0005-0000-0000-0000FB290000}"/>
    <cellStyle name="Normal 16 8 2 2" xfId="10567" xr:uid="{00000000-0005-0000-0000-0000FC290000}"/>
    <cellStyle name="Normal 16 8 2 2 2" xfId="10568" xr:uid="{00000000-0005-0000-0000-0000FD290000}"/>
    <cellStyle name="Normal 16 8 2 2 2 2" xfId="10569" xr:uid="{00000000-0005-0000-0000-0000FE290000}"/>
    <cellStyle name="Normal 16 8 2 2 2 3" xfId="10570" xr:uid="{00000000-0005-0000-0000-0000FF290000}"/>
    <cellStyle name="Normal 16 8 2 2 2 4" xfId="10571" xr:uid="{00000000-0005-0000-0000-0000002A0000}"/>
    <cellStyle name="Normal 16 8 2 2 3" xfId="10572" xr:uid="{00000000-0005-0000-0000-0000012A0000}"/>
    <cellStyle name="Normal 16 8 2 2 4" xfId="10573" xr:uid="{00000000-0005-0000-0000-0000022A0000}"/>
    <cellStyle name="Normal 16 8 2 2 5" xfId="10574" xr:uid="{00000000-0005-0000-0000-0000032A0000}"/>
    <cellStyle name="Normal 16 8 2 3" xfId="10575" xr:uid="{00000000-0005-0000-0000-0000042A0000}"/>
    <cellStyle name="Normal 16 8 2 4" xfId="10576" xr:uid="{00000000-0005-0000-0000-0000052A0000}"/>
    <cellStyle name="Normal 16 8 2 4 2" xfId="10577" xr:uid="{00000000-0005-0000-0000-0000062A0000}"/>
    <cellStyle name="Normal 16 8 2 4 3" xfId="10578" xr:uid="{00000000-0005-0000-0000-0000072A0000}"/>
    <cellStyle name="Normal 16 8 2 4 4" xfId="10579" xr:uid="{00000000-0005-0000-0000-0000082A0000}"/>
    <cellStyle name="Normal 16 8 2 5" xfId="10580" xr:uid="{00000000-0005-0000-0000-0000092A0000}"/>
    <cellStyle name="Normal 16 8 2 6" xfId="10581" xr:uid="{00000000-0005-0000-0000-00000A2A0000}"/>
    <cellStyle name="Normal 16 8 2 7" xfId="10582" xr:uid="{00000000-0005-0000-0000-00000B2A0000}"/>
    <cellStyle name="Normal 16 9" xfId="10583" xr:uid="{00000000-0005-0000-0000-00000C2A0000}"/>
    <cellStyle name="Normal 16 9 2" xfId="10584" xr:uid="{00000000-0005-0000-0000-00000D2A0000}"/>
    <cellStyle name="Normal 16 9 2 2" xfId="10585" xr:uid="{00000000-0005-0000-0000-00000E2A0000}"/>
    <cellStyle name="Normal 16 9 2 2 2" xfId="10586" xr:uid="{00000000-0005-0000-0000-00000F2A0000}"/>
    <cellStyle name="Normal 16 9 2 2 2 2" xfId="10587" xr:uid="{00000000-0005-0000-0000-0000102A0000}"/>
    <cellStyle name="Normal 16 9 2 2 2 3" xfId="10588" xr:uid="{00000000-0005-0000-0000-0000112A0000}"/>
    <cellStyle name="Normal 16 9 2 2 2 4" xfId="10589" xr:uid="{00000000-0005-0000-0000-0000122A0000}"/>
    <cellStyle name="Normal 16 9 2 2 3" xfId="10590" xr:uid="{00000000-0005-0000-0000-0000132A0000}"/>
    <cellStyle name="Normal 16 9 2 2 4" xfId="10591" xr:uid="{00000000-0005-0000-0000-0000142A0000}"/>
    <cellStyle name="Normal 16 9 2 2 5" xfId="10592" xr:uid="{00000000-0005-0000-0000-0000152A0000}"/>
    <cellStyle name="Normal 16 9 2 3" xfId="10593" xr:uid="{00000000-0005-0000-0000-0000162A0000}"/>
    <cellStyle name="Normal 16 9 2 4" xfId="10594" xr:uid="{00000000-0005-0000-0000-0000172A0000}"/>
    <cellStyle name="Normal 16 9 2 4 2" xfId="10595" xr:uid="{00000000-0005-0000-0000-0000182A0000}"/>
    <cellStyle name="Normal 16 9 2 4 3" xfId="10596" xr:uid="{00000000-0005-0000-0000-0000192A0000}"/>
    <cellStyle name="Normal 16 9 2 4 4" xfId="10597" xr:uid="{00000000-0005-0000-0000-00001A2A0000}"/>
    <cellStyle name="Normal 16 9 2 5" xfId="10598" xr:uid="{00000000-0005-0000-0000-00001B2A0000}"/>
    <cellStyle name="Normal 16 9 2 6" xfId="10599" xr:uid="{00000000-0005-0000-0000-00001C2A0000}"/>
    <cellStyle name="Normal 16 9 2 7" xfId="10600" xr:uid="{00000000-0005-0000-0000-00001D2A0000}"/>
    <cellStyle name="Normal 17" xfId="10601" xr:uid="{00000000-0005-0000-0000-00001E2A0000}"/>
    <cellStyle name="Normal 17 10" xfId="10602" xr:uid="{00000000-0005-0000-0000-00001F2A0000}"/>
    <cellStyle name="Normal 17 10 2" xfId="10603" xr:uid="{00000000-0005-0000-0000-0000202A0000}"/>
    <cellStyle name="Normal 17 11" xfId="10604" xr:uid="{00000000-0005-0000-0000-0000212A0000}"/>
    <cellStyle name="Normal 17 11 2" xfId="10605" xr:uid="{00000000-0005-0000-0000-0000222A0000}"/>
    <cellStyle name="Normal 17 11 2 2" xfId="10606" xr:uid="{00000000-0005-0000-0000-0000232A0000}"/>
    <cellStyle name="Normal 17 11 2 2 2" xfId="10607" xr:uid="{00000000-0005-0000-0000-0000242A0000}"/>
    <cellStyle name="Normal 17 11 2 2 2 2" xfId="10608" xr:uid="{00000000-0005-0000-0000-0000252A0000}"/>
    <cellStyle name="Normal 17 11 2 2 2 3" xfId="10609" xr:uid="{00000000-0005-0000-0000-0000262A0000}"/>
    <cellStyle name="Normal 17 11 2 2 2 4" xfId="10610" xr:uid="{00000000-0005-0000-0000-0000272A0000}"/>
    <cellStyle name="Normal 17 11 2 2 3" xfId="10611" xr:uid="{00000000-0005-0000-0000-0000282A0000}"/>
    <cellStyle name="Normal 17 11 2 2 4" xfId="10612" xr:uid="{00000000-0005-0000-0000-0000292A0000}"/>
    <cellStyle name="Normal 17 11 2 2 5" xfId="10613" xr:uid="{00000000-0005-0000-0000-00002A2A0000}"/>
    <cellStyle name="Normal 17 11 2 3" xfId="10614" xr:uid="{00000000-0005-0000-0000-00002B2A0000}"/>
    <cellStyle name="Normal 17 11 2 4" xfId="10615" xr:uid="{00000000-0005-0000-0000-00002C2A0000}"/>
    <cellStyle name="Normal 17 11 2 4 2" xfId="10616" xr:uid="{00000000-0005-0000-0000-00002D2A0000}"/>
    <cellStyle name="Normal 17 11 2 4 3" xfId="10617" xr:uid="{00000000-0005-0000-0000-00002E2A0000}"/>
    <cellStyle name="Normal 17 11 2 4 4" xfId="10618" xr:uid="{00000000-0005-0000-0000-00002F2A0000}"/>
    <cellStyle name="Normal 17 11 2 5" xfId="10619" xr:uid="{00000000-0005-0000-0000-0000302A0000}"/>
    <cellStyle name="Normal 17 11 2 6" xfId="10620" xr:uid="{00000000-0005-0000-0000-0000312A0000}"/>
    <cellStyle name="Normal 17 11 2 7" xfId="10621" xr:uid="{00000000-0005-0000-0000-0000322A0000}"/>
    <cellStyle name="Normal 17 12" xfId="10622" xr:uid="{00000000-0005-0000-0000-0000332A0000}"/>
    <cellStyle name="Normal 17 12 2" xfId="10623" xr:uid="{00000000-0005-0000-0000-0000342A0000}"/>
    <cellStyle name="Normal 17 13" xfId="10624" xr:uid="{00000000-0005-0000-0000-0000352A0000}"/>
    <cellStyle name="Normal 17 14" xfId="10625" xr:uid="{00000000-0005-0000-0000-0000362A0000}"/>
    <cellStyle name="Normal 17 14 2" xfId="10626" xr:uid="{00000000-0005-0000-0000-0000372A0000}"/>
    <cellStyle name="Normal 17 14 2 2" xfId="10627" xr:uid="{00000000-0005-0000-0000-0000382A0000}"/>
    <cellStyle name="Normal 17 14 2 2 2" xfId="10628" xr:uid="{00000000-0005-0000-0000-0000392A0000}"/>
    <cellStyle name="Normal 17 14 2 2 3" xfId="10629" xr:uid="{00000000-0005-0000-0000-00003A2A0000}"/>
    <cellStyle name="Normal 17 14 2 2 4" xfId="10630" xr:uid="{00000000-0005-0000-0000-00003B2A0000}"/>
    <cellStyle name="Normal 17 14 2 3" xfId="10631" xr:uid="{00000000-0005-0000-0000-00003C2A0000}"/>
    <cellStyle name="Normal 17 14 2 4" xfId="10632" xr:uid="{00000000-0005-0000-0000-00003D2A0000}"/>
    <cellStyle name="Normal 17 14 2 5" xfId="10633" xr:uid="{00000000-0005-0000-0000-00003E2A0000}"/>
    <cellStyle name="Normal 17 14 3" xfId="10634" xr:uid="{00000000-0005-0000-0000-00003F2A0000}"/>
    <cellStyle name="Normal 17 14 3 2" xfId="10635" xr:uid="{00000000-0005-0000-0000-0000402A0000}"/>
    <cellStyle name="Normal 17 14 3 3" xfId="10636" xr:uid="{00000000-0005-0000-0000-0000412A0000}"/>
    <cellStyle name="Normal 17 14 3 4" xfId="10637" xr:uid="{00000000-0005-0000-0000-0000422A0000}"/>
    <cellStyle name="Normal 17 14 4" xfId="10638" xr:uid="{00000000-0005-0000-0000-0000432A0000}"/>
    <cellStyle name="Normal 17 14 5" xfId="10639" xr:uid="{00000000-0005-0000-0000-0000442A0000}"/>
    <cellStyle name="Normal 17 14 6" xfId="10640" xr:uid="{00000000-0005-0000-0000-0000452A0000}"/>
    <cellStyle name="Normal 17 15" xfId="10641" xr:uid="{00000000-0005-0000-0000-0000462A0000}"/>
    <cellStyle name="Normal 17 15 2" xfId="10642" xr:uid="{00000000-0005-0000-0000-0000472A0000}"/>
    <cellStyle name="Normal 17 15 3" xfId="10643" xr:uid="{00000000-0005-0000-0000-0000482A0000}"/>
    <cellStyle name="Normal 17 15 4" xfId="10644" xr:uid="{00000000-0005-0000-0000-0000492A0000}"/>
    <cellStyle name="Normal 17 2" xfId="10645" xr:uid="{00000000-0005-0000-0000-00004A2A0000}"/>
    <cellStyle name="Normal 17 2 2" xfId="10646" xr:uid="{00000000-0005-0000-0000-00004B2A0000}"/>
    <cellStyle name="Normal 17 2 3" xfId="10647" xr:uid="{00000000-0005-0000-0000-00004C2A0000}"/>
    <cellStyle name="Normal 17 2 3 2" xfId="10648" xr:uid="{00000000-0005-0000-0000-00004D2A0000}"/>
    <cellStyle name="Normal 17 2 3 2 2" xfId="10649" xr:uid="{00000000-0005-0000-0000-00004E2A0000}"/>
    <cellStyle name="Normal 17 2 3 2 2 2" xfId="10650" xr:uid="{00000000-0005-0000-0000-00004F2A0000}"/>
    <cellStyle name="Normal 17 2 3 2 2 3" xfId="10651" xr:uid="{00000000-0005-0000-0000-0000502A0000}"/>
    <cellStyle name="Normal 17 2 3 2 2 4" xfId="10652" xr:uid="{00000000-0005-0000-0000-0000512A0000}"/>
    <cellStyle name="Normal 17 2 3 2 3" xfId="10653" xr:uid="{00000000-0005-0000-0000-0000522A0000}"/>
    <cellStyle name="Normal 17 2 3 2 4" xfId="10654" xr:uid="{00000000-0005-0000-0000-0000532A0000}"/>
    <cellStyle name="Normal 17 2 3 2 5" xfId="10655" xr:uid="{00000000-0005-0000-0000-0000542A0000}"/>
    <cellStyle name="Normal 17 2 3 3" xfId="10656" xr:uid="{00000000-0005-0000-0000-0000552A0000}"/>
    <cellStyle name="Normal 17 2 3 3 2" xfId="10657" xr:uid="{00000000-0005-0000-0000-0000562A0000}"/>
    <cellStyle name="Normal 17 2 3 3 3" xfId="10658" xr:uid="{00000000-0005-0000-0000-0000572A0000}"/>
    <cellStyle name="Normal 17 2 3 3 4" xfId="10659" xr:uid="{00000000-0005-0000-0000-0000582A0000}"/>
    <cellStyle name="Normal 17 2 3 4" xfId="10660" xr:uid="{00000000-0005-0000-0000-0000592A0000}"/>
    <cellStyle name="Normal 17 2 3 5" xfId="10661" xr:uid="{00000000-0005-0000-0000-00005A2A0000}"/>
    <cellStyle name="Normal 17 2 3 6" xfId="10662" xr:uid="{00000000-0005-0000-0000-00005B2A0000}"/>
    <cellStyle name="Normal 17 3" xfId="10663" xr:uid="{00000000-0005-0000-0000-00005C2A0000}"/>
    <cellStyle name="Normal 17 3 2" xfId="10664" xr:uid="{00000000-0005-0000-0000-00005D2A0000}"/>
    <cellStyle name="Normal 17 3 2 2" xfId="10665" xr:uid="{00000000-0005-0000-0000-00005E2A0000}"/>
    <cellStyle name="Normal 17 3 2 2 2" xfId="10666" xr:uid="{00000000-0005-0000-0000-00005F2A0000}"/>
    <cellStyle name="Normal 17 3 2 2 2 2" xfId="10667" xr:uid="{00000000-0005-0000-0000-0000602A0000}"/>
    <cellStyle name="Normal 17 3 2 2 2 3" xfId="10668" xr:uid="{00000000-0005-0000-0000-0000612A0000}"/>
    <cellStyle name="Normal 17 3 2 2 2 4" xfId="10669" xr:uid="{00000000-0005-0000-0000-0000622A0000}"/>
    <cellStyle name="Normal 17 3 2 2 3" xfId="10670" xr:uid="{00000000-0005-0000-0000-0000632A0000}"/>
    <cellStyle name="Normal 17 3 2 2 4" xfId="10671" xr:uid="{00000000-0005-0000-0000-0000642A0000}"/>
    <cellStyle name="Normal 17 3 2 2 5" xfId="10672" xr:uid="{00000000-0005-0000-0000-0000652A0000}"/>
    <cellStyle name="Normal 17 3 2 3" xfId="10673" xr:uid="{00000000-0005-0000-0000-0000662A0000}"/>
    <cellStyle name="Normal 17 3 2 4" xfId="10674" xr:uid="{00000000-0005-0000-0000-0000672A0000}"/>
    <cellStyle name="Normal 17 3 2 4 2" xfId="10675" xr:uid="{00000000-0005-0000-0000-0000682A0000}"/>
    <cellStyle name="Normal 17 3 2 4 3" xfId="10676" xr:uid="{00000000-0005-0000-0000-0000692A0000}"/>
    <cellStyle name="Normal 17 3 2 4 4" xfId="10677" xr:uid="{00000000-0005-0000-0000-00006A2A0000}"/>
    <cellStyle name="Normal 17 3 2 5" xfId="10678" xr:uid="{00000000-0005-0000-0000-00006B2A0000}"/>
    <cellStyle name="Normal 17 3 2 6" xfId="10679" xr:uid="{00000000-0005-0000-0000-00006C2A0000}"/>
    <cellStyle name="Normal 17 3 2 7" xfId="10680" xr:uid="{00000000-0005-0000-0000-00006D2A0000}"/>
    <cellStyle name="Normal 17 4" xfId="10681" xr:uid="{00000000-0005-0000-0000-00006E2A0000}"/>
    <cellStyle name="Normal 17 4 2" xfId="10682" xr:uid="{00000000-0005-0000-0000-00006F2A0000}"/>
    <cellStyle name="Normal 17 4 2 2" xfId="10683" xr:uid="{00000000-0005-0000-0000-0000702A0000}"/>
    <cellStyle name="Normal 17 4 2 2 2" xfId="10684" xr:uid="{00000000-0005-0000-0000-0000712A0000}"/>
    <cellStyle name="Normal 17 4 2 2 2 2" xfId="10685" xr:uid="{00000000-0005-0000-0000-0000722A0000}"/>
    <cellStyle name="Normal 17 4 2 2 2 3" xfId="10686" xr:uid="{00000000-0005-0000-0000-0000732A0000}"/>
    <cellStyle name="Normal 17 4 2 2 2 4" xfId="10687" xr:uid="{00000000-0005-0000-0000-0000742A0000}"/>
    <cellStyle name="Normal 17 4 2 2 3" xfId="10688" xr:uid="{00000000-0005-0000-0000-0000752A0000}"/>
    <cellStyle name="Normal 17 4 2 2 4" xfId="10689" xr:uid="{00000000-0005-0000-0000-0000762A0000}"/>
    <cellStyle name="Normal 17 4 2 2 5" xfId="10690" xr:uid="{00000000-0005-0000-0000-0000772A0000}"/>
    <cellStyle name="Normal 17 4 2 3" xfId="10691" xr:uid="{00000000-0005-0000-0000-0000782A0000}"/>
    <cellStyle name="Normal 17 4 2 4" xfId="10692" xr:uid="{00000000-0005-0000-0000-0000792A0000}"/>
    <cellStyle name="Normal 17 4 2 4 2" xfId="10693" xr:uid="{00000000-0005-0000-0000-00007A2A0000}"/>
    <cellStyle name="Normal 17 4 2 4 3" xfId="10694" xr:uid="{00000000-0005-0000-0000-00007B2A0000}"/>
    <cellStyle name="Normal 17 4 2 4 4" xfId="10695" xr:uid="{00000000-0005-0000-0000-00007C2A0000}"/>
    <cellStyle name="Normal 17 4 2 5" xfId="10696" xr:uid="{00000000-0005-0000-0000-00007D2A0000}"/>
    <cellStyle name="Normal 17 4 2 6" xfId="10697" xr:uid="{00000000-0005-0000-0000-00007E2A0000}"/>
    <cellStyle name="Normal 17 4 2 7" xfId="10698" xr:uid="{00000000-0005-0000-0000-00007F2A0000}"/>
    <cellStyle name="Normal 17 5" xfId="10699" xr:uid="{00000000-0005-0000-0000-0000802A0000}"/>
    <cellStyle name="Normal 17 5 2" xfId="10700" xr:uid="{00000000-0005-0000-0000-0000812A0000}"/>
    <cellStyle name="Normal 17 5 2 2" xfId="10701" xr:uid="{00000000-0005-0000-0000-0000822A0000}"/>
    <cellStyle name="Normal 17 5 2 2 2" xfId="10702" xr:uid="{00000000-0005-0000-0000-0000832A0000}"/>
    <cellStyle name="Normal 17 5 2 2 2 2" xfId="10703" xr:uid="{00000000-0005-0000-0000-0000842A0000}"/>
    <cellStyle name="Normal 17 5 2 2 2 3" xfId="10704" xr:uid="{00000000-0005-0000-0000-0000852A0000}"/>
    <cellStyle name="Normal 17 5 2 2 2 4" xfId="10705" xr:uid="{00000000-0005-0000-0000-0000862A0000}"/>
    <cellStyle name="Normal 17 5 2 2 3" xfId="10706" xr:uid="{00000000-0005-0000-0000-0000872A0000}"/>
    <cellStyle name="Normal 17 5 2 2 4" xfId="10707" xr:uid="{00000000-0005-0000-0000-0000882A0000}"/>
    <cellStyle name="Normal 17 5 2 2 5" xfId="10708" xr:uid="{00000000-0005-0000-0000-0000892A0000}"/>
    <cellStyle name="Normal 17 5 2 3" xfId="10709" xr:uid="{00000000-0005-0000-0000-00008A2A0000}"/>
    <cellStyle name="Normal 17 5 2 4" xfId="10710" xr:uid="{00000000-0005-0000-0000-00008B2A0000}"/>
    <cellStyle name="Normal 17 5 2 4 2" xfId="10711" xr:uid="{00000000-0005-0000-0000-00008C2A0000}"/>
    <cellStyle name="Normal 17 5 2 4 3" xfId="10712" xr:uid="{00000000-0005-0000-0000-00008D2A0000}"/>
    <cellStyle name="Normal 17 5 2 4 4" xfId="10713" xr:uid="{00000000-0005-0000-0000-00008E2A0000}"/>
    <cellStyle name="Normal 17 5 2 5" xfId="10714" xr:uid="{00000000-0005-0000-0000-00008F2A0000}"/>
    <cellStyle name="Normal 17 5 2 6" xfId="10715" xr:uid="{00000000-0005-0000-0000-0000902A0000}"/>
    <cellStyle name="Normal 17 5 2 7" xfId="10716" xr:uid="{00000000-0005-0000-0000-0000912A0000}"/>
    <cellStyle name="Normal 17 6" xfId="10717" xr:uid="{00000000-0005-0000-0000-0000922A0000}"/>
    <cellStyle name="Normal 17 6 2" xfId="10718" xr:uid="{00000000-0005-0000-0000-0000932A0000}"/>
    <cellStyle name="Normal 17 7" xfId="10719" xr:uid="{00000000-0005-0000-0000-0000942A0000}"/>
    <cellStyle name="Normal 17 7 2" xfId="10720" xr:uid="{00000000-0005-0000-0000-0000952A0000}"/>
    <cellStyle name="Normal 17 8" xfId="10721" xr:uid="{00000000-0005-0000-0000-0000962A0000}"/>
    <cellStyle name="Normal 17 8 2" xfId="10722" xr:uid="{00000000-0005-0000-0000-0000972A0000}"/>
    <cellStyle name="Normal 17 9" xfId="10723" xr:uid="{00000000-0005-0000-0000-0000982A0000}"/>
    <cellStyle name="Normal 17 9 2" xfId="10724" xr:uid="{00000000-0005-0000-0000-0000992A0000}"/>
    <cellStyle name="Normal 18" xfId="10725" xr:uid="{00000000-0005-0000-0000-00009A2A0000}"/>
    <cellStyle name="Normal 18 10" xfId="10726" xr:uid="{00000000-0005-0000-0000-00009B2A0000}"/>
    <cellStyle name="Normal 18 2" xfId="10727" xr:uid="{00000000-0005-0000-0000-00009C2A0000}"/>
    <cellStyle name="Normal 18 2 2" xfId="10728" xr:uid="{00000000-0005-0000-0000-00009D2A0000}"/>
    <cellStyle name="Normal 18 2 2 2" xfId="10729" xr:uid="{00000000-0005-0000-0000-00009E2A0000}"/>
    <cellStyle name="Normal 18 2 2 2 2" xfId="10730" xr:uid="{00000000-0005-0000-0000-00009F2A0000}"/>
    <cellStyle name="Normal 18 2 2 2 3" xfId="10731" xr:uid="{00000000-0005-0000-0000-0000A02A0000}"/>
    <cellStyle name="Normal 18 2 2 2 4" xfId="10732" xr:uid="{00000000-0005-0000-0000-0000A12A0000}"/>
    <cellStyle name="Normal 18 2 2 3" xfId="10733" xr:uid="{00000000-0005-0000-0000-0000A22A0000}"/>
    <cellStyle name="Normal 18 2 2 4" xfId="10734" xr:uid="{00000000-0005-0000-0000-0000A32A0000}"/>
    <cellStyle name="Normal 18 2 2 5" xfId="10735" xr:uid="{00000000-0005-0000-0000-0000A42A0000}"/>
    <cellStyle name="Normal 18 2 3" xfId="10736" xr:uid="{00000000-0005-0000-0000-0000A52A0000}"/>
    <cellStyle name="Normal 18 2 4" xfId="10737" xr:uid="{00000000-0005-0000-0000-0000A62A0000}"/>
    <cellStyle name="Normal 18 2 4 2" xfId="10738" xr:uid="{00000000-0005-0000-0000-0000A72A0000}"/>
    <cellStyle name="Normal 18 2 4 3" xfId="10739" xr:uid="{00000000-0005-0000-0000-0000A82A0000}"/>
    <cellStyle name="Normal 18 2 4 4" xfId="10740" xr:uid="{00000000-0005-0000-0000-0000A92A0000}"/>
    <cellStyle name="Normal 18 2 5" xfId="10741" xr:uid="{00000000-0005-0000-0000-0000AA2A0000}"/>
    <cellStyle name="Normal 18 2 6" xfId="10742" xr:uid="{00000000-0005-0000-0000-0000AB2A0000}"/>
    <cellStyle name="Normal 18 2 7" xfId="10743" xr:uid="{00000000-0005-0000-0000-0000AC2A0000}"/>
    <cellStyle name="Normal 18 3" xfId="10744" xr:uid="{00000000-0005-0000-0000-0000AD2A0000}"/>
    <cellStyle name="Normal 18 3 2" xfId="10745" xr:uid="{00000000-0005-0000-0000-0000AE2A0000}"/>
    <cellStyle name="Normal 18 3 2 2" xfId="10746" xr:uid="{00000000-0005-0000-0000-0000AF2A0000}"/>
    <cellStyle name="Normal 18 3 2 2 2" xfId="10747" xr:uid="{00000000-0005-0000-0000-0000B02A0000}"/>
    <cellStyle name="Normal 18 3 2 2 3" xfId="10748" xr:uid="{00000000-0005-0000-0000-0000B12A0000}"/>
    <cellStyle name="Normal 18 3 2 2 4" xfId="10749" xr:uid="{00000000-0005-0000-0000-0000B22A0000}"/>
    <cellStyle name="Normal 18 3 2 3" xfId="10750" xr:uid="{00000000-0005-0000-0000-0000B32A0000}"/>
    <cellStyle name="Normal 18 3 2 4" xfId="10751" xr:uid="{00000000-0005-0000-0000-0000B42A0000}"/>
    <cellStyle name="Normal 18 3 2 5" xfId="10752" xr:uid="{00000000-0005-0000-0000-0000B52A0000}"/>
    <cellStyle name="Normal 18 3 3" xfId="10753" xr:uid="{00000000-0005-0000-0000-0000B62A0000}"/>
    <cellStyle name="Normal 18 3 4" xfId="10754" xr:uid="{00000000-0005-0000-0000-0000B72A0000}"/>
    <cellStyle name="Normal 18 3 4 2" xfId="10755" xr:uid="{00000000-0005-0000-0000-0000B82A0000}"/>
    <cellStyle name="Normal 18 3 4 3" xfId="10756" xr:uid="{00000000-0005-0000-0000-0000B92A0000}"/>
    <cellStyle name="Normal 18 3 4 4" xfId="10757" xr:uid="{00000000-0005-0000-0000-0000BA2A0000}"/>
    <cellStyle name="Normal 18 3 5" xfId="10758" xr:uid="{00000000-0005-0000-0000-0000BB2A0000}"/>
    <cellStyle name="Normal 18 3 6" xfId="10759" xr:uid="{00000000-0005-0000-0000-0000BC2A0000}"/>
    <cellStyle name="Normal 18 3 7" xfId="10760" xr:uid="{00000000-0005-0000-0000-0000BD2A0000}"/>
    <cellStyle name="Normal 18 4" xfId="10761" xr:uid="{00000000-0005-0000-0000-0000BE2A0000}"/>
    <cellStyle name="Normal 18 4 2" xfId="10762" xr:uid="{00000000-0005-0000-0000-0000BF2A0000}"/>
    <cellStyle name="Normal 18 4 2 2" xfId="10763" xr:uid="{00000000-0005-0000-0000-0000C02A0000}"/>
    <cellStyle name="Normal 18 4 2 2 2" xfId="10764" xr:uid="{00000000-0005-0000-0000-0000C12A0000}"/>
    <cellStyle name="Normal 18 4 2 2 3" xfId="10765" xr:uid="{00000000-0005-0000-0000-0000C22A0000}"/>
    <cellStyle name="Normal 18 4 2 2 4" xfId="10766" xr:uid="{00000000-0005-0000-0000-0000C32A0000}"/>
    <cellStyle name="Normal 18 4 2 3" xfId="10767" xr:uid="{00000000-0005-0000-0000-0000C42A0000}"/>
    <cellStyle name="Normal 18 4 2 4" xfId="10768" xr:uid="{00000000-0005-0000-0000-0000C52A0000}"/>
    <cellStyle name="Normal 18 4 2 5" xfId="10769" xr:uid="{00000000-0005-0000-0000-0000C62A0000}"/>
    <cellStyle name="Normal 18 4 3" xfId="10770" xr:uid="{00000000-0005-0000-0000-0000C72A0000}"/>
    <cellStyle name="Normal 18 4 4" xfId="10771" xr:uid="{00000000-0005-0000-0000-0000C82A0000}"/>
    <cellStyle name="Normal 18 4 4 2" xfId="10772" xr:uid="{00000000-0005-0000-0000-0000C92A0000}"/>
    <cellStyle name="Normal 18 4 4 3" xfId="10773" xr:uid="{00000000-0005-0000-0000-0000CA2A0000}"/>
    <cellStyle name="Normal 18 4 4 4" xfId="10774" xr:uid="{00000000-0005-0000-0000-0000CB2A0000}"/>
    <cellStyle name="Normal 18 4 5" xfId="10775" xr:uid="{00000000-0005-0000-0000-0000CC2A0000}"/>
    <cellStyle name="Normal 18 4 6" xfId="10776" xr:uid="{00000000-0005-0000-0000-0000CD2A0000}"/>
    <cellStyle name="Normal 18 4 7" xfId="10777" xr:uid="{00000000-0005-0000-0000-0000CE2A0000}"/>
    <cellStyle name="Normal 18 5" xfId="10778" xr:uid="{00000000-0005-0000-0000-0000CF2A0000}"/>
    <cellStyle name="Normal 18 6" xfId="10779" xr:uid="{00000000-0005-0000-0000-0000D02A0000}"/>
    <cellStyle name="Normal 18 7" xfId="10780" xr:uid="{00000000-0005-0000-0000-0000D12A0000}"/>
    <cellStyle name="Normal 18 8" xfId="10781" xr:uid="{00000000-0005-0000-0000-0000D22A0000}"/>
    <cellStyle name="Normal 18 8 2" xfId="10782" xr:uid="{00000000-0005-0000-0000-0000D32A0000}"/>
    <cellStyle name="Normal 18 8 3" xfId="10783" xr:uid="{00000000-0005-0000-0000-0000D42A0000}"/>
    <cellStyle name="Normal 18 8 4" xfId="10784" xr:uid="{00000000-0005-0000-0000-0000D52A0000}"/>
    <cellStyle name="Normal 19" xfId="10785" xr:uid="{00000000-0005-0000-0000-0000D62A0000}"/>
    <cellStyle name="Normal 19 10" xfId="10786" xr:uid="{00000000-0005-0000-0000-0000D72A0000}"/>
    <cellStyle name="Normal 19 10 2" xfId="10787" xr:uid="{00000000-0005-0000-0000-0000D82A0000}"/>
    <cellStyle name="Normal 19 11" xfId="10788" xr:uid="{00000000-0005-0000-0000-0000D92A0000}"/>
    <cellStyle name="Normal 19 11 2" xfId="10789" xr:uid="{00000000-0005-0000-0000-0000DA2A0000}"/>
    <cellStyle name="Normal 19 12" xfId="10790" xr:uid="{00000000-0005-0000-0000-0000DB2A0000}"/>
    <cellStyle name="Normal 19 12 2" xfId="10791" xr:uid="{00000000-0005-0000-0000-0000DC2A0000}"/>
    <cellStyle name="Normal 19 13" xfId="10792" xr:uid="{00000000-0005-0000-0000-0000DD2A0000}"/>
    <cellStyle name="Normal 19 14" xfId="10793" xr:uid="{00000000-0005-0000-0000-0000DE2A0000}"/>
    <cellStyle name="Normal 19 14 2" xfId="10794" xr:uid="{00000000-0005-0000-0000-0000DF2A0000}"/>
    <cellStyle name="Normal 19 14 2 2" xfId="10795" xr:uid="{00000000-0005-0000-0000-0000E02A0000}"/>
    <cellStyle name="Normal 19 14 2 2 2" xfId="10796" xr:uid="{00000000-0005-0000-0000-0000E12A0000}"/>
    <cellStyle name="Normal 19 14 2 2 3" xfId="10797" xr:uid="{00000000-0005-0000-0000-0000E22A0000}"/>
    <cellStyle name="Normal 19 14 2 2 4" xfId="10798" xr:uid="{00000000-0005-0000-0000-0000E32A0000}"/>
    <cellStyle name="Normal 19 14 2 3" xfId="10799" xr:uid="{00000000-0005-0000-0000-0000E42A0000}"/>
    <cellStyle name="Normal 19 14 2 4" xfId="10800" xr:uid="{00000000-0005-0000-0000-0000E52A0000}"/>
    <cellStyle name="Normal 19 14 2 5" xfId="10801" xr:uid="{00000000-0005-0000-0000-0000E62A0000}"/>
    <cellStyle name="Normal 19 14 3" xfId="10802" xr:uid="{00000000-0005-0000-0000-0000E72A0000}"/>
    <cellStyle name="Normal 19 14 3 2" xfId="10803" xr:uid="{00000000-0005-0000-0000-0000E82A0000}"/>
    <cellStyle name="Normal 19 14 3 3" xfId="10804" xr:uid="{00000000-0005-0000-0000-0000E92A0000}"/>
    <cellStyle name="Normal 19 14 3 4" xfId="10805" xr:uid="{00000000-0005-0000-0000-0000EA2A0000}"/>
    <cellStyle name="Normal 19 14 4" xfId="10806" xr:uid="{00000000-0005-0000-0000-0000EB2A0000}"/>
    <cellStyle name="Normal 19 14 5" xfId="10807" xr:uid="{00000000-0005-0000-0000-0000EC2A0000}"/>
    <cellStyle name="Normal 19 14 6" xfId="10808" xr:uid="{00000000-0005-0000-0000-0000ED2A0000}"/>
    <cellStyle name="Normal 19 15" xfId="10809" xr:uid="{00000000-0005-0000-0000-0000EE2A0000}"/>
    <cellStyle name="Normal 19 15 2" xfId="10810" xr:uid="{00000000-0005-0000-0000-0000EF2A0000}"/>
    <cellStyle name="Normal 19 15 3" xfId="10811" xr:uid="{00000000-0005-0000-0000-0000F02A0000}"/>
    <cellStyle name="Normal 19 15 4" xfId="10812" xr:uid="{00000000-0005-0000-0000-0000F12A0000}"/>
    <cellStyle name="Normal 19 2" xfId="10813" xr:uid="{00000000-0005-0000-0000-0000F22A0000}"/>
    <cellStyle name="Normal 19 2 2" xfId="10814" xr:uid="{00000000-0005-0000-0000-0000F32A0000}"/>
    <cellStyle name="Normal 19 2 3" xfId="10815" xr:uid="{00000000-0005-0000-0000-0000F42A0000}"/>
    <cellStyle name="Normal 19 2 3 2" xfId="10816" xr:uid="{00000000-0005-0000-0000-0000F52A0000}"/>
    <cellStyle name="Normal 19 2 3 2 2" xfId="10817" xr:uid="{00000000-0005-0000-0000-0000F62A0000}"/>
    <cellStyle name="Normal 19 2 3 2 2 2" xfId="10818" xr:uid="{00000000-0005-0000-0000-0000F72A0000}"/>
    <cellStyle name="Normal 19 2 3 2 2 3" xfId="10819" xr:uid="{00000000-0005-0000-0000-0000F82A0000}"/>
    <cellStyle name="Normal 19 2 3 2 2 4" xfId="10820" xr:uid="{00000000-0005-0000-0000-0000F92A0000}"/>
    <cellStyle name="Normal 19 2 3 2 3" xfId="10821" xr:uid="{00000000-0005-0000-0000-0000FA2A0000}"/>
    <cellStyle name="Normal 19 2 3 2 4" xfId="10822" xr:uid="{00000000-0005-0000-0000-0000FB2A0000}"/>
    <cellStyle name="Normal 19 2 3 2 5" xfId="10823" xr:uid="{00000000-0005-0000-0000-0000FC2A0000}"/>
    <cellStyle name="Normal 19 2 3 3" xfId="10824" xr:uid="{00000000-0005-0000-0000-0000FD2A0000}"/>
    <cellStyle name="Normal 19 2 3 3 2" xfId="10825" xr:uid="{00000000-0005-0000-0000-0000FE2A0000}"/>
    <cellStyle name="Normal 19 2 3 3 3" xfId="10826" xr:uid="{00000000-0005-0000-0000-0000FF2A0000}"/>
    <cellStyle name="Normal 19 2 3 3 4" xfId="10827" xr:uid="{00000000-0005-0000-0000-0000002B0000}"/>
    <cellStyle name="Normal 19 2 3 4" xfId="10828" xr:uid="{00000000-0005-0000-0000-0000012B0000}"/>
    <cellStyle name="Normal 19 2 3 5" xfId="10829" xr:uid="{00000000-0005-0000-0000-0000022B0000}"/>
    <cellStyle name="Normal 19 2 3 6" xfId="10830" xr:uid="{00000000-0005-0000-0000-0000032B0000}"/>
    <cellStyle name="Normal 19 3" xfId="10831" xr:uid="{00000000-0005-0000-0000-0000042B0000}"/>
    <cellStyle name="Normal 19 3 2" xfId="10832" xr:uid="{00000000-0005-0000-0000-0000052B0000}"/>
    <cellStyle name="Normal 19 4" xfId="10833" xr:uid="{00000000-0005-0000-0000-0000062B0000}"/>
    <cellStyle name="Normal 19 4 2" xfId="10834" xr:uid="{00000000-0005-0000-0000-0000072B0000}"/>
    <cellStyle name="Normal 19 5" xfId="10835" xr:uid="{00000000-0005-0000-0000-0000082B0000}"/>
    <cellStyle name="Normal 19 5 2" xfId="10836" xr:uid="{00000000-0005-0000-0000-0000092B0000}"/>
    <cellStyle name="Normal 19 6" xfId="10837" xr:uid="{00000000-0005-0000-0000-00000A2B0000}"/>
    <cellStyle name="Normal 19 6 2" xfId="10838" xr:uid="{00000000-0005-0000-0000-00000B2B0000}"/>
    <cellStyle name="Normal 19 7" xfId="10839" xr:uid="{00000000-0005-0000-0000-00000C2B0000}"/>
    <cellStyle name="Normal 19 7 2" xfId="10840" xr:uid="{00000000-0005-0000-0000-00000D2B0000}"/>
    <cellStyle name="Normal 19 7 2 2" xfId="10841" xr:uid="{00000000-0005-0000-0000-00000E2B0000}"/>
    <cellStyle name="Normal 19 7 2 2 2" xfId="10842" xr:uid="{00000000-0005-0000-0000-00000F2B0000}"/>
    <cellStyle name="Normal 19 7 2 2 2 2" xfId="10843" xr:uid="{00000000-0005-0000-0000-0000102B0000}"/>
    <cellStyle name="Normal 19 7 2 2 2 3" xfId="10844" xr:uid="{00000000-0005-0000-0000-0000112B0000}"/>
    <cellStyle name="Normal 19 7 2 2 2 4" xfId="10845" xr:uid="{00000000-0005-0000-0000-0000122B0000}"/>
    <cellStyle name="Normal 19 7 2 2 3" xfId="10846" xr:uid="{00000000-0005-0000-0000-0000132B0000}"/>
    <cellStyle name="Normal 19 7 2 2 4" xfId="10847" xr:uid="{00000000-0005-0000-0000-0000142B0000}"/>
    <cellStyle name="Normal 19 7 2 2 5" xfId="10848" xr:uid="{00000000-0005-0000-0000-0000152B0000}"/>
    <cellStyle name="Normal 19 7 2 3" xfId="10849" xr:uid="{00000000-0005-0000-0000-0000162B0000}"/>
    <cellStyle name="Normal 19 7 2 4" xfId="10850" xr:uid="{00000000-0005-0000-0000-0000172B0000}"/>
    <cellStyle name="Normal 19 7 2 4 2" xfId="10851" xr:uid="{00000000-0005-0000-0000-0000182B0000}"/>
    <cellStyle name="Normal 19 7 2 4 3" xfId="10852" xr:uid="{00000000-0005-0000-0000-0000192B0000}"/>
    <cellStyle name="Normal 19 7 2 4 4" xfId="10853" xr:uid="{00000000-0005-0000-0000-00001A2B0000}"/>
    <cellStyle name="Normal 19 7 2 5" xfId="10854" xr:uid="{00000000-0005-0000-0000-00001B2B0000}"/>
    <cellStyle name="Normal 19 7 2 6" xfId="10855" xr:uid="{00000000-0005-0000-0000-00001C2B0000}"/>
    <cellStyle name="Normal 19 7 2 7" xfId="10856" xr:uid="{00000000-0005-0000-0000-00001D2B0000}"/>
    <cellStyle name="Normal 19 8" xfId="10857" xr:uid="{00000000-0005-0000-0000-00001E2B0000}"/>
    <cellStyle name="Normal 19 8 2" xfId="10858" xr:uid="{00000000-0005-0000-0000-00001F2B0000}"/>
    <cellStyle name="Normal 19 9" xfId="10859" xr:uid="{00000000-0005-0000-0000-0000202B0000}"/>
    <cellStyle name="Normal 19 9 2" xfId="10860" xr:uid="{00000000-0005-0000-0000-0000212B0000}"/>
    <cellStyle name="Normal 2" xfId="11" xr:uid="{00000000-0005-0000-0000-0000222B0000}"/>
    <cellStyle name="Normal 2 10" xfId="10861" xr:uid="{00000000-0005-0000-0000-0000232B0000}"/>
    <cellStyle name="Normal 2 10 10" xfId="10862" xr:uid="{00000000-0005-0000-0000-0000242B0000}"/>
    <cellStyle name="Normal 2 10 2" xfId="10863" xr:uid="{00000000-0005-0000-0000-0000252B0000}"/>
    <cellStyle name="Normal 2 10 2 2" xfId="4" xr:uid="{00000000-0005-0000-0000-0000262B0000}"/>
    <cellStyle name="Normal 2 10 2 3" xfId="10864" xr:uid="{00000000-0005-0000-0000-0000272B0000}"/>
    <cellStyle name="Normal 2 10 3" xfId="10865" xr:uid="{00000000-0005-0000-0000-0000282B0000}"/>
    <cellStyle name="Normal 2 10 3 2" xfId="10866" xr:uid="{00000000-0005-0000-0000-0000292B0000}"/>
    <cellStyle name="Normal 2 10 3 2 2" xfId="10867" xr:uid="{00000000-0005-0000-0000-00002A2B0000}"/>
    <cellStyle name="Normal 2 10 3 2 2 2" xfId="10868" xr:uid="{00000000-0005-0000-0000-00002B2B0000}"/>
    <cellStyle name="Normal 2 10 3 2 2 3" xfId="10869" xr:uid="{00000000-0005-0000-0000-00002C2B0000}"/>
    <cellStyle name="Normal 2 10 3 2 2 4" xfId="10870" xr:uid="{00000000-0005-0000-0000-00002D2B0000}"/>
    <cellStyle name="Normal 2 10 3 2 3" xfId="10871" xr:uid="{00000000-0005-0000-0000-00002E2B0000}"/>
    <cellStyle name="Normal 2 10 3 2 4" xfId="10872" xr:uid="{00000000-0005-0000-0000-00002F2B0000}"/>
    <cellStyle name="Normal 2 10 3 2 5" xfId="10873" xr:uid="{00000000-0005-0000-0000-0000302B0000}"/>
    <cellStyle name="Normal 2 10 3 3" xfId="10874" xr:uid="{00000000-0005-0000-0000-0000312B0000}"/>
    <cellStyle name="Normal 2 10 3 4" xfId="10875" xr:uid="{00000000-0005-0000-0000-0000322B0000}"/>
    <cellStyle name="Normal 2 10 3 4 2" xfId="10876" xr:uid="{00000000-0005-0000-0000-0000332B0000}"/>
    <cellStyle name="Normal 2 10 3 4 3" xfId="10877" xr:uid="{00000000-0005-0000-0000-0000342B0000}"/>
    <cellStyle name="Normal 2 10 3 4 4" xfId="10878" xr:uid="{00000000-0005-0000-0000-0000352B0000}"/>
    <cellStyle name="Normal 2 10 3 5" xfId="10879" xr:uid="{00000000-0005-0000-0000-0000362B0000}"/>
    <cellStyle name="Normal 2 10 3 6" xfId="10880" xr:uid="{00000000-0005-0000-0000-0000372B0000}"/>
    <cellStyle name="Normal 2 10 3 7" xfId="10881" xr:uid="{00000000-0005-0000-0000-0000382B0000}"/>
    <cellStyle name="Normal 2 10 4" xfId="10882" xr:uid="{00000000-0005-0000-0000-0000392B0000}"/>
    <cellStyle name="Normal 2 10 4 2" xfId="10883" xr:uid="{00000000-0005-0000-0000-00003A2B0000}"/>
    <cellStyle name="Normal 2 10 4 2 2" xfId="10884" xr:uid="{00000000-0005-0000-0000-00003B2B0000}"/>
    <cellStyle name="Normal 2 10 4 2 2 2" xfId="10885" xr:uid="{00000000-0005-0000-0000-00003C2B0000}"/>
    <cellStyle name="Normal 2 10 4 2 2 3" xfId="10886" xr:uid="{00000000-0005-0000-0000-00003D2B0000}"/>
    <cellStyle name="Normal 2 10 4 2 2 4" xfId="10887" xr:uid="{00000000-0005-0000-0000-00003E2B0000}"/>
    <cellStyle name="Normal 2 10 4 2 3" xfId="10888" xr:uid="{00000000-0005-0000-0000-00003F2B0000}"/>
    <cellStyle name="Normal 2 10 4 2 4" xfId="10889" xr:uid="{00000000-0005-0000-0000-0000402B0000}"/>
    <cellStyle name="Normal 2 10 4 2 5" xfId="10890" xr:uid="{00000000-0005-0000-0000-0000412B0000}"/>
    <cellStyle name="Normal 2 10 4 3" xfId="10891" xr:uid="{00000000-0005-0000-0000-0000422B0000}"/>
    <cellStyle name="Normal 2 10 4 3 2" xfId="10892" xr:uid="{00000000-0005-0000-0000-0000432B0000}"/>
    <cellStyle name="Normal 2 10 4 3 3" xfId="10893" xr:uid="{00000000-0005-0000-0000-0000442B0000}"/>
    <cellStyle name="Normal 2 10 4 3 4" xfId="10894" xr:uid="{00000000-0005-0000-0000-0000452B0000}"/>
    <cellStyle name="Normal 2 10 4 4" xfId="10895" xr:uid="{00000000-0005-0000-0000-0000462B0000}"/>
    <cellStyle name="Normal 2 10 4 5" xfId="10896" xr:uid="{00000000-0005-0000-0000-0000472B0000}"/>
    <cellStyle name="Normal 2 10 4 6" xfId="10897" xr:uid="{00000000-0005-0000-0000-0000482B0000}"/>
    <cellStyle name="Normal 2 11" xfId="10898" xr:uid="{00000000-0005-0000-0000-0000492B0000}"/>
    <cellStyle name="Normal 2 11 2" xfId="10899" xr:uid="{00000000-0005-0000-0000-00004A2B0000}"/>
    <cellStyle name="Normal 2 11 2 2" xfId="10900" xr:uid="{00000000-0005-0000-0000-00004B2B0000}"/>
    <cellStyle name="Normal 2 11 3" xfId="10901" xr:uid="{00000000-0005-0000-0000-00004C2B0000}"/>
    <cellStyle name="Normal 2 12" xfId="10902" xr:uid="{00000000-0005-0000-0000-00004D2B0000}"/>
    <cellStyle name="Normal 2 12 2" xfId="10903" xr:uid="{00000000-0005-0000-0000-00004E2B0000}"/>
    <cellStyle name="Normal 2 12 2 2" xfId="10904" xr:uid="{00000000-0005-0000-0000-00004F2B0000}"/>
    <cellStyle name="Normal 2 12 3" xfId="10905" xr:uid="{00000000-0005-0000-0000-0000502B0000}"/>
    <cellStyle name="Normal 2 13" xfId="10906" xr:uid="{00000000-0005-0000-0000-0000512B0000}"/>
    <cellStyle name="Normal 2 13 2" xfId="10907" xr:uid="{00000000-0005-0000-0000-0000522B0000}"/>
    <cellStyle name="Normal 2 13 2 2" xfId="10908" xr:uid="{00000000-0005-0000-0000-0000532B0000}"/>
    <cellStyle name="Normal 2 13 2 2 2" xfId="10909" xr:uid="{00000000-0005-0000-0000-0000542B0000}"/>
    <cellStyle name="Normal 2 13 2 2 2 2" xfId="10910" xr:uid="{00000000-0005-0000-0000-0000552B0000}"/>
    <cellStyle name="Normal 2 13 2 2 2 3" xfId="10911" xr:uid="{00000000-0005-0000-0000-0000562B0000}"/>
    <cellStyle name="Normal 2 13 2 2 2 4" xfId="10912" xr:uid="{00000000-0005-0000-0000-0000572B0000}"/>
    <cellStyle name="Normal 2 13 2 2 3" xfId="10913" xr:uid="{00000000-0005-0000-0000-0000582B0000}"/>
    <cellStyle name="Normal 2 13 2 2 4" xfId="10914" xr:uid="{00000000-0005-0000-0000-0000592B0000}"/>
    <cellStyle name="Normal 2 13 2 2 5" xfId="10915" xr:uid="{00000000-0005-0000-0000-00005A2B0000}"/>
    <cellStyle name="Normal 2 13 2 3" xfId="10916" xr:uid="{00000000-0005-0000-0000-00005B2B0000}"/>
    <cellStyle name="Normal 2 13 2 4" xfId="10917" xr:uid="{00000000-0005-0000-0000-00005C2B0000}"/>
    <cellStyle name="Normal 2 13 2 4 2" xfId="10918" xr:uid="{00000000-0005-0000-0000-00005D2B0000}"/>
    <cellStyle name="Normal 2 13 2 4 3" xfId="10919" xr:uid="{00000000-0005-0000-0000-00005E2B0000}"/>
    <cellStyle name="Normal 2 13 2 4 4" xfId="10920" xr:uid="{00000000-0005-0000-0000-00005F2B0000}"/>
    <cellStyle name="Normal 2 13 2 5" xfId="10921" xr:uid="{00000000-0005-0000-0000-0000602B0000}"/>
    <cellStyle name="Normal 2 13 2 6" xfId="10922" xr:uid="{00000000-0005-0000-0000-0000612B0000}"/>
    <cellStyle name="Normal 2 13 2 7" xfId="10923" xr:uid="{00000000-0005-0000-0000-0000622B0000}"/>
    <cellStyle name="Normal 2 14" xfId="10924" xr:uid="{00000000-0005-0000-0000-0000632B0000}"/>
    <cellStyle name="Normal 2 14 2" xfId="10925" xr:uid="{00000000-0005-0000-0000-0000642B0000}"/>
    <cellStyle name="Normal 2 15" xfId="10926" xr:uid="{00000000-0005-0000-0000-0000652B0000}"/>
    <cellStyle name="Normal 2 15 2" xfId="10927" xr:uid="{00000000-0005-0000-0000-0000662B0000}"/>
    <cellStyle name="Normal 2 16" xfId="10928" xr:uid="{00000000-0005-0000-0000-0000672B0000}"/>
    <cellStyle name="Normal 2 16 2" xfId="10929" xr:uid="{00000000-0005-0000-0000-0000682B0000}"/>
    <cellStyle name="Normal 2 17" xfId="10930" xr:uid="{00000000-0005-0000-0000-0000692B0000}"/>
    <cellStyle name="Normal 2 17 2" xfId="10931" xr:uid="{00000000-0005-0000-0000-00006A2B0000}"/>
    <cellStyle name="Normal 2 18" xfId="10932" xr:uid="{00000000-0005-0000-0000-00006B2B0000}"/>
    <cellStyle name="Normal 2 18 2" xfId="10933" xr:uid="{00000000-0005-0000-0000-00006C2B0000}"/>
    <cellStyle name="Normal 2 19" xfId="10934" xr:uid="{00000000-0005-0000-0000-00006D2B0000}"/>
    <cellStyle name="Normal 2 19 2" xfId="10935" xr:uid="{00000000-0005-0000-0000-00006E2B0000}"/>
    <cellStyle name="Normal 2 2" xfId="5" xr:uid="{00000000-0005-0000-0000-00006F2B0000}"/>
    <cellStyle name="Normal 2 2 10" xfId="10936" xr:uid="{00000000-0005-0000-0000-0000702B0000}"/>
    <cellStyle name="Normal 2 2 10 2" xfId="10937" xr:uid="{00000000-0005-0000-0000-0000712B0000}"/>
    <cellStyle name="Normal 2 2 10 2 2" xfId="10938" xr:uid="{00000000-0005-0000-0000-0000722B0000}"/>
    <cellStyle name="Normal 2 2 10 2 3" xfId="10939" xr:uid="{00000000-0005-0000-0000-0000732B0000}"/>
    <cellStyle name="Normal 2 2 10 2 3 2" xfId="10940" xr:uid="{00000000-0005-0000-0000-0000742B0000}"/>
    <cellStyle name="Normal 2 2 10 2 3 3" xfId="10941" xr:uid="{00000000-0005-0000-0000-0000752B0000}"/>
    <cellStyle name="Normal 2 2 10 2 3 4" xfId="10942" xr:uid="{00000000-0005-0000-0000-0000762B0000}"/>
    <cellStyle name="Normal 2 2 10 2 4" xfId="10943" xr:uid="{00000000-0005-0000-0000-0000772B0000}"/>
    <cellStyle name="Normal 2 2 10 2 5" xfId="10944" xr:uid="{00000000-0005-0000-0000-0000782B0000}"/>
    <cellStyle name="Normal 2 2 10 2 6" xfId="10945" xr:uid="{00000000-0005-0000-0000-0000792B0000}"/>
    <cellStyle name="Normal 2 2 10 3" xfId="10946" xr:uid="{00000000-0005-0000-0000-00007A2B0000}"/>
    <cellStyle name="Normal 2 2 10 3 2" xfId="10947" xr:uid="{00000000-0005-0000-0000-00007B2B0000}"/>
    <cellStyle name="Normal 2 2 10 3 3" xfId="10948" xr:uid="{00000000-0005-0000-0000-00007C2B0000}"/>
    <cellStyle name="Normal 2 2 10 3 4" xfId="10949" xr:uid="{00000000-0005-0000-0000-00007D2B0000}"/>
    <cellStyle name="Normal 2 2 10 4" xfId="10950" xr:uid="{00000000-0005-0000-0000-00007E2B0000}"/>
    <cellStyle name="Normal 2 2 10 5" xfId="10951" xr:uid="{00000000-0005-0000-0000-00007F2B0000}"/>
    <cellStyle name="Normal 2 2 10 6" xfId="10952" xr:uid="{00000000-0005-0000-0000-0000802B0000}"/>
    <cellStyle name="Normal 2 2 100" xfId="10953" xr:uid="{00000000-0005-0000-0000-0000812B0000}"/>
    <cellStyle name="Normal 2 2 101" xfId="10954" xr:uid="{00000000-0005-0000-0000-0000822B0000}"/>
    <cellStyle name="Normal 2 2 102" xfId="10955" xr:uid="{00000000-0005-0000-0000-0000832B0000}"/>
    <cellStyle name="Normal 2 2 103" xfId="10956" xr:uid="{00000000-0005-0000-0000-0000842B0000}"/>
    <cellStyle name="Normal 2 2 104" xfId="10957" xr:uid="{00000000-0005-0000-0000-0000852B0000}"/>
    <cellStyle name="Normal 2 2 105" xfId="10958" xr:uid="{00000000-0005-0000-0000-0000862B0000}"/>
    <cellStyle name="Normal 2 2 106" xfId="10959" xr:uid="{00000000-0005-0000-0000-0000872B0000}"/>
    <cellStyle name="Normal 2 2 107" xfId="10960" xr:uid="{00000000-0005-0000-0000-0000882B0000}"/>
    <cellStyle name="Normal 2 2 11" xfId="10961" xr:uid="{00000000-0005-0000-0000-0000892B0000}"/>
    <cellStyle name="Normal 2 2 11 2" xfId="10962" xr:uid="{00000000-0005-0000-0000-00008A2B0000}"/>
    <cellStyle name="Normal 2 2 11 2 2" xfId="10963" xr:uid="{00000000-0005-0000-0000-00008B2B0000}"/>
    <cellStyle name="Normal 2 2 11 2 3" xfId="10964" xr:uid="{00000000-0005-0000-0000-00008C2B0000}"/>
    <cellStyle name="Normal 2 2 11 2 3 2" xfId="10965" xr:uid="{00000000-0005-0000-0000-00008D2B0000}"/>
    <cellStyle name="Normal 2 2 11 2 3 3" xfId="10966" xr:uid="{00000000-0005-0000-0000-00008E2B0000}"/>
    <cellStyle name="Normal 2 2 11 2 3 4" xfId="10967" xr:uid="{00000000-0005-0000-0000-00008F2B0000}"/>
    <cellStyle name="Normal 2 2 11 2 4" xfId="10968" xr:uid="{00000000-0005-0000-0000-0000902B0000}"/>
    <cellStyle name="Normal 2 2 11 2 5" xfId="10969" xr:uid="{00000000-0005-0000-0000-0000912B0000}"/>
    <cellStyle name="Normal 2 2 11 2 6" xfId="10970" xr:uid="{00000000-0005-0000-0000-0000922B0000}"/>
    <cellStyle name="Normal 2 2 11 3" xfId="10971" xr:uid="{00000000-0005-0000-0000-0000932B0000}"/>
    <cellStyle name="Normal 2 2 11 3 2" xfId="10972" xr:uid="{00000000-0005-0000-0000-0000942B0000}"/>
    <cellStyle name="Normal 2 2 11 3 3" xfId="10973" xr:uid="{00000000-0005-0000-0000-0000952B0000}"/>
    <cellStyle name="Normal 2 2 11 3 4" xfId="10974" xr:uid="{00000000-0005-0000-0000-0000962B0000}"/>
    <cellStyle name="Normal 2 2 11 4" xfId="10975" xr:uid="{00000000-0005-0000-0000-0000972B0000}"/>
    <cellStyle name="Normal 2 2 11 5" xfId="10976" xr:uid="{00000000-0005-0000-0000-0000982B0000}"/>
    <cellStyle name="Normal 2 2 11 6" xfId="10977" xr:uid="{00000000-0005-0000-0000-0000992B0000}"/>
    <cellStyle name="Normal 2 2 12" xfId="10978" xr:uid="{00000000-0005-0000-0000-00009A2B0000}"/>
    <cellStyle name="Normal 2 2 12 2" xfId="10979" xr:uid="{00000000-0005-0000-0000-00009B2B0000}"/>
    <cellStyle name="Normal 2 2 13" xfId="10980" xr:uid="{00000000-0005-0000-0000-00009C2B0000}"/>
    <cellStyle name="Normal 2 2 13 2" xfId="10981" xr:uid="{00000000-0005-0000-0000-00009D2B0000}"/>
    <cellStyle name="Normal 2 2 13 2 2" xfId="10982" xr:uid="{00000000-0005-0000-0000-00009E2B0000}"/>
    <cellStyle name="Normal 2 2 13 2 3" xfId="10983" xr:uid="{00000000-0005-0000-0000-00009F2B0000}"/>
    <cellStyle name="Normal 2 2 13 2 3 2" xfId="10984" xr:uid="{00000000-0005-0000-0000-0000A02B0000}"/>
    <cellStyle name="Normal 2 2 13 2 3 3" xfId="10985" xr:uid="{00000000-0005-0000-0000-0000A12B0000}"/>
    <cellStyle name="Normal 2 2 13 2 3 4" xfId="10986" xr:uid="{00000000-0005-0000-0000-0000A22B0000}"/>
    <cellStyle name="Normal 2 2 13 2 4" xfId="10987" xr:uid="{00000000-0005-0000-0000-0000A32B0000}"/>
    <cellStyle name="Normal 2 2 13 2 5" xfId="10988" xr:uid="{00000000-0005-0000-0000-0000A42B0000}"/>
    <cellStyle name="Normal 2 2 13 2 6" xfId="10989" xr:uid="{00000000-0005-0000-0000-0000A52B0000}"/>
    <cellStyle name="Normal 2 2 13 3" xfId="10990" xr:uid="{00000000-0005-0000-0000-0000A62B0000}"/>
    <cellStyle name="Normal 2 2 13 3 2" xfId="10991" xr:uid="{00000000-0005-0000-0000-0000A72B0000}"/>
    <cellStyle name="Normal 2 2 13 3 3" xfId="10992" xr:uid="{00000000-0005-0000-0000-0000A82B0000}"/>
    <cellStyle name="Normal 2 2 13 3 4" xfId="10993" xr:uid="{00000000-0005-0000-0000-0000A92B0000}"/>
    <cellStyle name="Normal 2 2 13 4" xfId="10994" xr:uid="{00000000-0005-0000-0000-0000AA2B0000}"/>
    <cellStyle name="Normal 2 2 13 5" xfId="10995" xr:uid="{00000000-0005-0000-0000-0000AB2B0000}"/>
    <cellStyle name="Normal 2 2 13 6" xfId="10996" xr:uid="{00000000-0005-0000-0000-0000AC2B0000}"/>
    <cellStyle name="Normal 2 2 14" xfId="10997" xr:uid="{00000000-0005-0000-0000-0000AD2B0000}"/>
    <cellStyle name="Normal 2 2 14 2" xfId="10998" xr:uid="{00000000-0005-0000-0000-0000AE2B0000}"/>
    <cellStyle name="Normal 2 2 14 2 2" xfId="10999" xr:uid="{00000000-0005-0000-0000-0000AF2B0000}"/>
    <cellStyle name="Normal 2 2 14 2 3" xfId="11000" xr:uid="{00000000-0005-0000-0000-0000B02B0000}"/>
    <cellStyle name="Normal 2 2 14 2 3 2" xfId="11001" xr:uid="{00000000-0005-0000-0000-0000B12B0000}"/>
    <cellStyle name="Normal 2 2 14 2 3 3" xfId="11002" xr:uid="{00000000-0005-0000-0000-0000B22B0000}"/>
    <cellStyle name="Normal 2 2 14 2 3 4" xfId="11003" xr:uid="{00000000-0005-0000-0000-0000B32B0000}"/>
    <cellStyle name="Normal 2 2 14 2 4" xfId="11004" xr:uid="{00000000-0005-0000-0000-0000B42B0000}"/>
    <cellStyle name="Normal 2 2 14 2 5" xfId="11005" xr:uid="{00000000-0005-0000-0000-0000B52B0000}"/>
    <cellStyle name="Normal 2 2 14 2 6" xfId="11006" xr:uid="{00000000-0005-0000-0000-0000B62B0000}"/>
    <cellStyle name="Normal 2 2 14 3" xfId="11007" xr:uid="{00000000-0005-0000-0000-0000B72B0000}"/>
    <cellStyle name="Normal 2 2 14 3 2" xfId="11008" xr:uid="{00000000-0005-0000-0000-0000B82B0000}"/>
    <cellStyle name="Normal 2 2 14 3 3" xfId="11009" xr:uid="{00000000-0005-0000-0000-0000B92B0000}"/>
    <cellStyle name="Normal 2 2 14 3 4" xfId="11010" xr:uid="{00000000-0005-0000-0000-0000BA2B0000}"/>
    <cellStyle name="Normal 2 2 14 4" xfId="11011" xr:uid="{00000000-0005-0000-0000-0000BB2B0000}"/>
    <cellStyle name="Normal 2 2 14 5" xfId="11012" xr:uid="{00000000-0005-0000-0000-0000BC2B0000}"/>
    <cellStyle name="Normal 2 2 14 6" xfId="11013" xr:uid="{00000000-0005-0000-0000-0000BD2B0000}"/>
    <cellStyle name="Normal 2 2 15" xfId="11014" xr:uid="{00000000-0005-0000-0000-0000BE2B0000}"/>
    <cellStyle name="Normal 2 2 15 2" xfId="11015" xr:uid="{00000000-0005-0000-0000-0000BF2B0000}"/>
    <cellStyle name="Normal 2 2 15 2 2" xfId="11016" xr:uid="{00000000-0005-0000-0000-0000C02B0000}"/>
    <cellStyle name="Normal 2 2 15 2 3" xfId="11017" xr:uid="{00000000-0005-0000-0000-0000C12B0000}"/>
    <cellStyle name="Normal 2 2 15 2 3 2" xfId="11018" xr:uid="{00000000-0005-0000-0000-0000C22B0000}"/>
    <cellStyle name="Normal 2 2 15 2 3 3" xfId="11019" xr:uid="{00000000-0005-0000-0000-0000C32B0000}"/>
    <cellStyle name="Normal 2 2 15 2 3 4" xfId="11020" xr:uid="{00000000-0005-0000-0000-0000C42B0000}"/>
    <cellStyle name="Normal 2 2 15 2 4" xfId="11021" xr:uid="{00000000-0005-0000-0000-0000C52B0000}"/>
    <cellStyle name="Normal 2 2 15 2 5" xfId="11022" xr:uid="{00000000-0005-0000-0000-0000C62B0000}"/>
    <cellStyle name="Normal 2 2 15 2 6" xfId="11023" xr:uid="{00000000-0005-0000-0000-0000C72B0000}"/>
    <cellStyle name="Normal 2 2 15 3" xfId="11024" xr:uid="{00000000-0005-0000-0000-0000C82B0000}"/>
    <cellStyle name="Normal 2 2 15 3 2" xfId="11025" xr:uid="{00000000-0005-0000-0000-0000C92B0000}"/>
    <cellStyle name="Normal 2 2 15 3 3" xfId="11026" xr:uid="{00000000-0005-0000-0000-0000CA2B0000}"/>
    <cellStyle name="Normal 2 2 15 3 4" xfId="11027" xr:uid="{00000000-0005-0000-0000-0000CB2B0000}"/>
    <cellStyle name="Normal 2 2 15 4" xfId="11028" xr:uid="{00000000-0005-0000-0000-0000CC2B0000}"/>
    <cellStyle name="Normal 2 2 15 5" xfId="11029" xr:uid="{00000000-0005-0000-0000-0000CD2B0000}"/>
    <cellStyle name="Normal 2 2 15 6" xfId="11030" xr:uid="{00000000-0005-0000-0000-0000CE2B0000}"/>
    <cellStyle name="Normal 2 2 16" xfId="11031" xr:uid="{00000000-0005-0000-0000-0000CF2B0000}"/>
    <cellStyle name="Normal 2 2 16 2" xfId="11032" xr:uid="{00000000-0005-0000-0000-0000D02B0000}"/>
    <cellStyle name="Normal 2 2 17" xfId="11033" xr:uid="{00000000-0005-0000-0000-0000D12B0000}"/>
    <cellStyle name="Normal 2 2 17 2" xfId="11034" xr:uid="{00000000-0005-0000-0000-0000D22B0000}"/>
    <cellStyle name="Normal 2 2 17 2 2" xfId="11035" xr:uid="{00000000-0005-0000-0000-0000D32B0000}"/>
    <cellStyle name="Normal 2 2 17 2 3" xfId="11036" xr:uid="{00000000-0005-0000-0000-0000D42B0000}"/>
    <cellStyle name="Normal 2 2 17 2 3 2" xfId="11037" xr:uid="{00000000-0005-0000-0000-0000D52B0000}"/>
    <cellStyle name="Normal 2 2 17 2 3 3" xfId="11038" xr:uid="{00000000-0005-0000-0000-0000D62B0000}"/>
    <cellStyle name="Normal 2 2 17 2 3 4" xfId="11039" xr:uid="{00000000-0005-0000-0000-0000D72B0000}"/>
    <cellStyle name="Normal 2 2 17 2 4" xfId="11040" xr:uid="{00000000-0005-0000-0000-0000D82B0000}"/>
    <cellStyle name="Normal 2 2 17 2 5" xfId="11041" xr:uid="{00000000-0005-0000-0000-0000D92B0000}"/>
    <cellStyle name="Normal 2 2 17 2 6" xfId="11042" xr:uid="{00000000-0005-0000-0000-0000DA2B0000}"/>
    <cellStyle name="Normal 2 2 17 3" xfId="11043" xr:uid="{00000000-0005-0000-0000-0000DB2B0000}"/>
    <cellStyle name="Normal 2 2 17 3 2" xfId="11044" xr:uid="{00000000-0005-0000-0000-0000DC2B0000}"/>
    <cellStyle name="Normal 2 2 17 3 3" xfId="11045" xr:uid="{00000000-0005-0000-0000-0000DD2B0000}"/>
    <cellStyle name="Normal 2 2 17 3 4" xfId="11046" xr:uid="{00000000-0005-0000-0000-0000DE2B0000}"/>
    <cellStyle name="Normal 2 2 17 4" xfId="11047" xr:uid="{00000000-0005-0000-0000-0000DF2B0000}"/>
    <cellStyle name="Normal 2 2 17 5" xfId="11048" xr:uid="{00000000-0005-0000-0000-0000E02B0000}"/>
    <cellStyle name="Normal 2 2 17 6" xfId="11049" xr:uid="{00000000-0005-0000-0000-0000E12B0000}"/>
    <cellStyle name="Normal 2 2 18" xfId="11050" xr:uid="{00000000-0005-0000-0000-0000E22B0000}"/>
    <cellStyle name="Normal 2 2 18 2" xfId="11051" xr:uid="{00000000-0005-0000-0000-0000E32B0000}"/>
    <cellStyle name="Normal 2 2 18 2 2" xfId="11052" xr:uid="{00000000-0005-0000-0000-0000E42B0000}"/>
    <cellStyle name="Normal 2 2 18 2 3" xfId="11053" xr:uid="{00000000-0005-0000-0000-0000E52B0000}"/>
    <cellStyle name="Normal 2 2 18 2 3 2" xfId="11054" xr:uid="{00000000-0005-0000-0000-0000E62B0000}"/>
    <cellStyle name="Normal 2 2 18 2 3 3" xfId="11055" xr:uid="{00000000-0005-0000-0000-0000E72B0000}"/>
    <cellStyle name="Normal 2 2 18 2 3 4" xfId="11056" xr:uid="{00000000-0005-0000-0000-0000E82B0000}"/>
    <cellStyle name="Normal 2 2 18 2 4" xfId="11057" xr:uid="{00000000-0005-0000-0000-0000E92B0000}"/>
    <cellStyle name="Normal 2 2 18 2 5" xfId="11058" xr:uid="{00000000-0005-0000-0000-0000EA2B0000}"/>
    <cellStyle name="Normal 2 2 18 2 6" xfId="11059" xr:uid="{00000000-0005-0000-0000-0000EB2B0000}"/>
    <cellStyle name="Normal 2 2 18 3" xfId="11060" xr:uid="{00000000-0005-0000-0000-0000EC2B0000}"/>
    <cellStyle name="Normal 2 2 18 3 2" xfId="11061" xr:uid="{00000000-0005-0000-0000-0000ED2B0000}"/>
    <cellStyle name="Normal 2 2 18 3 3" xfId="11062" xr:uid="{00000000-0005-0000-0000-0000EE2B0000}"/>
    <cellStyle name="Normal 2 2 18 3 4" xfId="11063" xr:uid="{00000000-0005-0000-0000-0000EF2B0000}"/>
    <cellStyle name="Normal 2 2 18 4" xfId="11064" xr:uid="{00000000-0005-0000-0000-0000F02B0000}"/>
    <cellStyle name="Normal 2 2 18 5" xfId="11065" xr:uid="{00000000-0005-0000-0000-0000F12B0000}"/>
    <cellStyle name="Normal 2 2 18 6" xfId="11066" xr:uid="{00000000-0005-0000-0000-0000F22B0000}"/>
    <cellStyle name="Normal 2 2 19" xfId="11067" xr:uid="{00000000-0005-0000-0000-0000F32B0000}"/>
    <cellStyle name="Normal 2 2 19 2" xfId="11068" xr:uid="{00000000-0005-0000-0000-0000F42B0000}"/>
    <cellStyle name="Normal 2 2 19 2 2" xfId="11069" xr:uid="{00000000-0005-0000-0000-0000F52B0000}"/>
    <cellStyle name="Normal 2 2 19 2 3" xfId="11070" xr:uid="{00000000-0005-0000-0000-0000F62B0000}"/>
    <cellStyle name="Normal 2 2 19 2 3 2" xfId="11071" xr:uid="{00000000-0005-0000-0000-0000F72B0000}"/>
    <cellStyle name="Normal 2 2 19 2 3 3" xfId="11072" xr:uid="{00000000-0005-0000-0000-0000F82B0000}"/>
    <cellStyle name="Normal 2 2 19 2 3 4" xfId="11073" xr:uid="{00000000-0005-0000-0000-0000F92B0000}"/>
    <cellStyle name="Normal 2 2 19 2 4" xfId="11074" xr:uid="{00000000-0005-0000-0000-0000FA2B0000}"/>
    <cellStyle name="Normal 2 2 19 2 5" xfId="11075" xr:uid="{00000000-0005-0000-0000-0000FB2B0000}"/>
    <cellStyle name="Normal 2 2 19 2 6" xfId="11076" xr:uid="{00000000-0005-0000-0000-0000FC2B0000}"/>
    <cellStyle name="Normal 2 2 19 3" xfId="11077" xr:uid="{00000000-0005-0000-0000-0000FD2B0000}"/>
    <cellStyle name="Normal 2 2 19 3 2" xfId="11078" xr:uid="{00000000-0005-0000-0000-0000FE2B0000}"/>
    <cellStyle name="Normal 2 2 19 3 3" xfId="11079" xr:uid="{00000000-0005-0000-0000-0000FF2B0000}"/>
    <cellStyle name="Normal 2 2 19 3 4" xfId="11080" xr:uid="{00000000-0005-0000-0000-0000002C0000}"/>
    <cellStyle name="Normal 2 2 19 4" xfId="11081" xr:uid="{00000000-0005-0000-0000-0000012C0000}"/>
    <cellStyle name="Normal 2 2 19 5" xfId="11082" xr:uid="{00000000-0005-0000-0000-0000022C0000}"/>
    <cellStyle name="Normal 2 2 19 6" xfId="11083" xr:uid="{00000000-0005-0000-0000-0000032C0000}"/>
    <cellStyle name="Normal 2 2 2" xfId="11084" xr:uid="{00000000-0005-0000-0000-0000042C0000}"/>
    <cellStyle name="Normal 2 2 2 10" xfId="11085" xr:uid="{00000000-0005-0000-0000-0000052C0000}"/>
    <cellStyle name="Normal 2 2 2 11" xfId="11086" xr:uid="{00000000-0005-0000-0000-0000062C0000}"/>
    <cellStyle name="Normal 2 2 2 12" xfId="11087" xr:uid="{00000000-0005-0000-0000-0000072C0000}"/>
    <cellStyle name="Normal 2 2 2 13" xfId="11088" xr:uid="{00000000-0005-0000-0000-0000082C0000}"/>
    <cellStyle name="Normal 2 2 2 14" xfId="11089" xr:uid="{00000000-0005-0000-0000-0000092C0000}"/>
    <cellStyle name="Normal 2 2 2 15" xfId="11090" xr:uid="{00000000-0005-0000-0000-00000A2C0000}"/>
    <cellStyle name="Normal 2 2 2 16" xfId="11091" xr:uid="{00000000-0005-0000-0000-00000B2C0000}"/>
    <cellStyle name="Normal 2 2 2 17" xfId="11092" xr:uid="{00000000-0005-0000-0000-00000C2C0000}"/>
    <cellStyle name="Normal 2 2 2 18" xfId="11093" xr:uid="{00000000-0005-0000-0000-00000D2C0000}"/>
    <cellStyle name="Normal 2 2 2 18 2" xfId="11094" xr:uid="{00000000-0005-0000-0000-00000E2C0000}"/>
    <cellStyle name="Normal 2 2 2 18 2 2" xfId="11095" xr:uid="{00000000-0005-0000-0000-00000F2C0000}"/>
    <cellStyle name="Normal 2 2 2 18 2 2 2" xfId="11096" xr:uid="{00000000-0005-0000-0000-0000102C0000}"/>
    <cellStyle name="Normal 2 2 2 18 2 2 3" xfId="11097" xr:uid="{00000000-0005-0000-0000-0000112C0000}"/>
    <cellStyle name="Normal 2 2 2 18 2 2 4" xfId="11098" xr:uid="{00000000-0005-0000-0000-0000122C0000}"/>
    <cellStyle name="Normal 2 2 2 18 2 3" xfId="11099" xr:uid="{00000000-0005-0000-0000-0000132C0000}"/>
    <cellStyle name="Normal 2 2 2 18 2 4" xfId="11100" xr:uid="{00000000-0005-0000-0000-0000142C0000}"/>
    <cellStyle name="Normal 2 2 2 18 2 5" xfId="11101" xr:uid="{00000000-0005-0000-0000-0000152C0000}"/>
    <cellStyle name="Normal 2 2 2 18 3" xfId="11102" xr:uid="{00000000-0005-0000-0000-0000162C0000}"/>
    <cellStyle name="Normal 2 2 2 18 4" xfId="11103" xr:uid="{00000000-0005-0000-0000-0000172C0000}"/>
    <cellStyle name="Normal 2 2 2 18 4 2" xfId="11104" xr:uid="{00000000-0005-0000-0000-0000182C0000}"/>
    <cellStyle name="Normal 2 2 2 18 4 3" xfId="11105" xr:uid="{00000000-0005-0000-0000-0000192C0000}"/>
    <cellStyle name="Normal 2 2 2 18 4 4" xfId="11106" xr:uid="{00000000-0005-0000-0000-00001A2C0000}"/>
    <cellStyle name="Normal 2 2 2 18 5" xfId="11107" xr:uid="{00000000-0005-0000-0000-00001B2C0000}"/>
    <cellStyle name="Normal 2 2 2 18 6" xfId="11108" xr:uid="{00000000-0005-0000-0000-00001C2C0000}"/>
    <cellStyle name="Normal 2 2 2 18 7" xfId="11109" xr:uid="{00000000-0005-0000-0000-00001D2C0000}"/>
    <cellStyle name="Normal 2 2 2 19" xfId="11110" xr:uid="{00000000-0005-0000-0000-00001E2C0000}"/>
    <cellStyle name="Normal 2 2 2 19 2" xfId="11111" xr:uid="{00000000-0005-0000-0000-00001F2C0000}"/>
    <cellStyle name="Normal 2 2 2 2" xfId="11112" xr:uid="{00000000-0005-0000-0000-0000202C0000}"/>
    <cellStyle name="Normal 2 2 2 2 2" xfId="11113" xr:uid="{00000000-0005-0000-0000-0000212C0000}"/>
    <cellStyle name="Normal 2 2 2 2 3" xfId="11114" xr:uid="{00000000-0005-0000-0000-0000222C0000}"/>
    <cellStyle name="Normal 2 2 2 2 3 2" xfId="11115" xr:uid="{00000000-0005-0000-0000-0000232C0000}"/>
    <cellStyle name="Normal 2 2 2 2 3 2 2" xfId="11116" xr:uid="{00000000-0005-0000-0000-0000242C0000}"/>
    <cellStyle name="Normal 2 2 2 2 3 2 2 2" xfId="11117" xr:uid="{00000000-0005-0000-0000-0000252C0000}"/>
    <cellStyle name="Normal 2 2 2 2 3 2 2 3" xfId="11118" xr:uid="{00000000-0005-0000-0000-0000262C0000}"/>
    <cellStyle name="Normal 2 2 2 2 3 2 2 4" xfId="11119" xr:uid="{00000000-0005-0000-0000-0000272C0000}"/>
    <cellStyle name="Normal 2 2 2 2 3 2 3" xfId="11120" xr:uid="{00000000-0005-0000-0000-0000282C0000}"/>
    <cellStyle name="Normal 2 2 2 2 3 2 4" xfId="11121" xr:uid="{00000000-0005-0000-0000-0000292C0000}"/>
    <cellStyle name="Normal 2 2 2 2 3 2 5" xfId="11122" xr:uid="{00000000-0005-0000-0000-00002A2C0000}"/>
    <cellStyle name="Normal 2 2 2 2 3 3" xfId="11123" xr:uid="{00000000-0005-0000-0000-00002B2C0000}"/>
    <cellStyle name="Normal 2 2 2 2 3 3 2" xfId="11124" xr:uid="{00000000-0005-0000-0000-00002C2C0000}"/>
    <cellStyle name="Normal 2 2 2 2 3 3 3" xfId="11125" xr:uid="{00000000-0005-0000-0000-00002D2C0000}"/>
    <cellStyle name="Normal 2 2 2 2 3 3 4" xfId="11126" xr:uid="{00000000-0005-0000-0000-00002E2C0000}"/>
    <cellStyle name="Normal 2 2 2 2 3 4" xfId="11127" xr:uid="{00000000-0005-0000-0000-00002F2C0000}"/>
    <cellStyle name="Normal 2 2 2 2 3 5" xfId="11128" xr:uid="{00000000-0005-0000-0000-0000302C0000}"/>
    <cellStyle name="Normal 2 2 2 2 3 6" xfId="11129" xr:uid="{00000000-0005-0000-0000-0000312C0000}"/>
    <cellStyle name="Normal 2 2 2 2 4" xfId="11130" xr:uid="{00000000-0005-0000-0000-0000322C0000}"/>
    <cellStyle name="Normal 2 2 2 2 4 2" xfId="11131" xr:uid="{00000000-0005-0000-0000-0000332C0000}"/>
    <cellStyle name="Normal 2 2 2 2 4 2 2" xfId="11132" xr:uid="{00000000-0005-0000-0000-0000342C0000}"/>
    <cellStyle name="Normal 2 2 2 2 4 2 3" xfId="11133" xr:uid="{00000000-0005-0000-0000-0000352C0000}"/>
    <cellStyle name="Normal 2 2 2 2 4 2 4" xfId="11134" xr:uid="{00000000-0005-0000-0000-0000362C0000}"/>
    <cellStyle name="Normal 2 2 2 2 5" xfId="11135" xr:uid="{00000000-0005-0000-0000-0000372C0000}"/>
    <cellStyle name="Normal 2 2 2 2 5 2" xfId="11136" xr:uid="{00000000-0005-0000-0000-0000382C0000}"/>
    <cellStyle name="Normal 2 2 2 2 5 2 2" xfId="11137" xr:uid="{00000000-0005-0000-0000-0000392C0000}"/>
    <cellStyle name="Normal 2 2 2 2 5 2 2 2" xfId="11138" xr:uid="{00000000-0005-0000-0000-00003A2C0000}"/>
    <cellStyle name="Normal 2 2 2 2 5 2 2 3" xfId="11139" xr:uid="{00000000-0005-0000-0000-00003B2C0000}"/>
    <cellStyle name="Normal 2 2 2 2 5 2 2 4" xfId="11140" xr:uid="{00000000-0005-0000-0000-00003C2C0000}"/>
    <cellStyle name="Normal 2 2 2 2 5 2 3" xfId="11141" xr:uid="{00000000-0005-0000-0000-00003D2C0000}"/>
    <cellStyle name="Normal 2 2 2 2 5 2 4" xfId="11142" xr:uid="{00000000-0005-0000-0000-00003E2C0000}"/>
    <cellStyle name="Normal 2 2 2 2 5 2 5" xfId="11143" xr:uid="{00000000-0005-0000-0000-00003F2C0000}"/>
    <cellStyle name="Normal 2 2 2 2 5 3" xfId="11144" xr:uid="{00000000-0005-0000-0000-0000402C0000}"/>
    <cellStyle name="Normal 2 2 2 2 5 3 2" xfId="11145" xr:uid="{00000000-0005-0000-0000-0000412C0000}"/>
    <cellStyle name="Normal 2 2 2 2 5 3 3" xfId="11146" xr:uid="{00000000-0005-0000-0000-0000422C0000}"/>
    <cellStyle name="Normal 2 2 2 2 5 3 4" xfId="11147" xr:uid="{00000000-0005-0000-0000-0000432C0000}"/>
    <cellStyle name="Normal 2 2 2 2 5 4" xfId="11148" xr:uid="{00000000-0005-0000-0000-0000442C0000}"/>
    <cellStyle name="Normal 2 2 2 2 5 5" xfId="11149" xr:uid="{00000000-0005-0000-0000-0000452C0000}"/>
    <cellStyle name="Normal 2 2 2 2 5 6" xfId="11150" xr:uid="{00000000-0005-0000-0000-0000462C0000}"/>
    <cellStyle name="Normal 2 2 2 2 6" xfId="11151" xr:uid="{00000000-0005-0000-0000-0000472C0000}"/>
    <cellStyle name="Normal 2 2 2 2 6 2" xfId="11152" xr:uid="{00000000-0005-0000-0000-0000482C0000}"/>
    <cellStyle name="Normal 2 2 2 2 6 2 2" xfId="11153" xr:uid="{00000000-0005-0000-0000-0000492C0000}"/>
    <cellStyle name="Normal 2 2 2 2 6 2 3" xfId="11154" xr:uid="{00000000-0005-0000-0000-00004A2C0000}"/>
    <cellStyle name="Normal 2 2 2 2 6 2 4" xfId="11155" xr:uid="{00000000-0005-0000-0000-00004B2C0000}"/>
    <cellStyle name="Normal 2 2 2 2 7" xfId="11156" xr:uid="{00000000-0005-0000-0000-00004C2C0000}"/>
    <cellStyle name="Normal 2 2 2 20" xfId="11157" xr:uid="{00000000-0005-0000-0000-00004D2C0000}"/>
    <cellStyle name="Normal 2 2 2 20 2" xfId="11158" xr:uid="{00000000-0005-0000-0000-00004E2C0000}"/>
    <cellStyle name="Normal 2 2 2 20 2 2" xfId="11159" xr:uid="{00000000-0005-0000-0000-00004F2C0000}"/>
    <cellStyle name="Normal 2 2 2 20 2 2 2" xfId="11160" xr:uid="{00000000-0005-0000-0000-0000502C0000}"/>
    <cellStyle name="Normal 2 2 2 20 2 2 3" xfId="11161" xr:uid="{00000000-0005-0000-0000-0000512C0000}"/>
    <cellStyle name="Normal 2 2 2 20 2 2 4" xfId="11162" xr:uid="{00000000-0005-0000-0000-0000522C0000}"/>
    <cellStyle name="Normal 2 2 2 20 2 3" xfId="11163" xr:uid="{00000000-0005-0000-0000-0000532C0000}"/>
    <cellStyle name="Normal 2 2 2 20 2 4" xfId="11164" xr:uid="{00000000-0005-0000-0000-0000542C0000}"/>
    <cellStyle name="Normal 2 2 2 20 2 5" xfId="11165" xr:uid="{00000000-0005-0000-0000-0000552C0000}"/>
    <cellStyle name="Normal 2 2 2 20 3" xfId="11166" xr:uid="{00000000-0005-0000-0000-0000562C0000}"/>
    <cellStyle name="Normal 2 2 2 20 4" xfId="11167" xr:uid="{00000000-0005-0000-0000-0000572C0000}"/>
    <cellStyle name="Normal 2 2 2 20 4 2" xfId="11168" xr:uid="{00000000-0005-0000-0000-0000582C0000}"/>
    <cellStyle name="Normal 2 2 2 20 4 3" xfId="11169" xr:uid="{00000000-0005-0000-0000-0000592C0000}"/>
    <cellStyle name="Normal 2 2 2 20 4 4" xfId="11170" xr:uid="{00000000-0005-0000-0000-00005A2C0000}"/>
    <cellStyle name="Normal 2 2 2 20 5" xfId="11171" xr:uid="{00000000-0005-0000-0000-00005B2C0000}"/>
    <cellStyle name="Normal 2 2 2 20 6" xfId="11172" xr:uid="{00000000-0005-0000-0000-00005C2C0000}"/>
    <cellStyle name="Normal 2 2 2 20 7" xfId="11173" xr:uid="{00000000-0005-0000-0000-00005D2C0000}"/>
    <cellStyle name="Normal 2 2 2 21" xfId="11174" xr:uid="{00000000-0005-0000-0000-00005E2C0000}"/>
    <cellStyle name="Normal 2 2 2 21 2" xfId="11175" xr:uid="{00000000-0005-0000-0000-00005F2C0000}"/>
    <cellStyle name="Normal 2 2 2 21 2 2" xfId="11176" xr:uid="{00000000-0005-0000-0000-0000602C0000}"/>
    <cellStyle name="Normal 2 2 2 21 2 2 2" xfId="11177" xr:uid="{00000000-0005-0000-0000-0000612C0000}"/>
    <cellStyle name="Normal 2 2 2 21 2 2 3" xfId="11178" xr:uid="{00000000-0005-0000-0000-0000622C0000}"/>
    <cellStyle name="Normal 2 2 2 21 2 2 4" xfId="11179" xr:uid="{00000000-0005-0000-0000-0000632C0000}"/>
    <cellStyle name="Normal 2 2 2 21 2 3" xfId="11180" xr:uid="{00000000-0005-0000-0000-0000642C0000}"/>
    <cellStyle name="Normal 2 2 2 21 2 4" xfId="11181" xr:uid="{00000000-0005-0000-0000-0000652C0000}"/>
    <cellStyle name="Normal 2 2 2 21 2 5" xfId="11182" xr:uid="{00000000-0005-0000-0000-0000662C0000}"/>
    <cellStyle name="Normal 2 2 2 21 3" xfId="11183" xr:uid="{00000000-0005-0000-0000-0000672C0000}"/>
    <cellStyle name="Normal 2 2 2 21 4" xfId="11184" xr:uid="{00000000-0005-0000-0000-0000682C0000}"/>
    <cellStyle name="Normal 2 2 2 21 4 2" xfId="11185" xr:uid="{00000000-0005-0000-0000-0000692C0000}"/>
    <cellStyle name="Normal 2 2 2 21 4 3" xfId="11186" xr:uid="{00000000-0005-0000-0000-00006A2C0000}"/>
    <cellStyle name="Normal 2 2 2 21 4 4" xfId="11187" xr:uid="{00000000-0005-0000-0000-00006B2C0000}"/>
    <cellStyle name="Normal 2 2 2 21 5" xfId="11188" xr:uid="{00000000-0005-0000-0000-00006C2C0000}"/>
    <cellStyle name="Normal 2 2 2 21 6" xfId="11189" xr:uid="{00000000-0005-0000-0000-00006D2C0000}"/>
    <cellStyle name="Normal 2 2 2 21 7" xfId="11190" xr:uid="{00000000-0005-0000-0000-00006E2C0000}"/>
    <cellStyle name="Normal 2 2 2 22" xfId="11191" xr:uid="{00000000-0005-0000-0000-00006F2C0000}"/>
    <cellStyle name="Normal 2 2 2 22 2" xfId="11192" xr:uid="{00000000-0005-0000-0000-0000702C0000}"/>
    <cellStyle name="Normal 2 2 2 22 3" xfId="11193" xr:uid="{00000000-0005-0000-0000-0000712C0000}"/>
    <cellStyle name="Normal 2 2 2 22 4" xfId="11194" xr:uid="{00000000-0005-0000-0000-0000722C0000}"/>
    <cellStyle name="Normal 2 2 2 3" xfId="11195" xr:uid="{00000000-0005-0000-0000-0000732C0000}"/>
    <cellStyle name="Normal 2 2 2 3 2" xfId="11196" xr:uid="{00000000-0005-0000-0000-0000742C0000}"/>
    <cellStyle name="Normal 2 2 2 3 3" xfId="11197" xr:uid="{00000000-0005-0000-0000-0000752C0000}"/>
    <cellStyle name="Normal 2 2 2 3 4" xfId="11198" xr:uid="{00000000-0005-0000-0000-0000762C0000}"/>
    <cellStyle name="Normal 2 2 2 4" xfId="11199" xr:uid="{00000000-0005-0000-0000-0000772C0000}"/>
    <cellStyle name="Normal 2 2 2 4 2" xfId="11200" xr:uid="{00000000-0005-0000-0000-0000782C0000}"/>
    <cellStyle name="Normal 2 2 2 5" xfId="11201" xr:uid="{00000000-0005-0000-0000-0000792C0000}"/>
    <cellStyle name="Normal 2 2 2 5 2" xfId="11202" xr:uid="{00000000-0005-0000-0000-00007A2C0000}"/>
    <cellStyle name="Normal 2 2 2 6" xfId="11203" xr:uid="{00000000-0005-0000-0000-00007B2C0000}"/>
    <cellStyle name="Normal 2 2 2 6 10" xfId="11204" xr:uid="{00000000-0005-0000-0000-00007C2C0000}"/>
    <cellStyle name="Normal 2 2 2 6 10 2" xfId="11205" xr:uid="{00000000-0005-0000-0000-00007D2C0000}"/>
    <cellStyle name="Normal 2 2 2 6 10 3" xfId="11206" xr:uid="{00000000-0005-0000-0000-00007E2C0000}"/>
    <cellStyle name="Normal 2 2 2 6 10 4" xfId="11207" xr:uid="{00000000-0005-0000-0000-00007F2C0000}"/>
    <cellStyle name="Normal 2 2 2 6 11" xfId="11208" xr:uid="{00000000-0005-0000-0000-0000802C0000}"/>
    <cellStyle name="Normal 2 2 2 6 12" xfId="11209" xr:uid="{00000000-0005-0000-0000-0000812C0000}"/>
    <cellStyle name="Normal 2 2 2 6 13" xfId="11210" xr:uid="{00000000-0005-0000-0000-0000822C0000}"/>
    <cellStyle name="Normal 2 2 2 6 2" xfId="11211" xr:uid="{00000000-0005-0000-0000-0000832C0000}"/>
    <cellStyle name="Normal 2 2 2 6 2 2" xfId="11212" xr:uid="{00000000-0005-0000-0000-0000842C0000}"/>
    <cellStyle name="Normal 2 2 2 6 2 2 2" xfId="11213" xr:uid="{00000000-0005-0000-0000-0000852C0000}"/>
    <cellStyle name="Normal 2 2 2 6 2 2 3" xfId="11214" xr:uid="{00000000-0005-0000-0000-0000862C0000}"/>
    <cellStyle name="Normal 2 2 2 6 2 2 3 2" xfId="11215" xr:uid="{00000000-0005-0000-0000-0000872C0000}"/>
    <cellStyle name="Normal 2 2 2 6 2 2 3 2 2" xfId="11216" xr:uid="{00000000-0005-0000-0000-0000882C0000}"/>
    <cellStyle name="Normal 2 2 2 6 2 2 3 2 3" xfId="11217" xr:uid="{00000000-0005-0000-0000-0000892C0000}"/>
    <cellStyle name="Normal 2 2 2 6 2 2 3 2 4" xfId="11218" xr:uid="{00000000-0005-0000-0000-00008A2C0000}"/>
    <cellStyle name="Normal 2 2 2 6 2 2 3 3" xfId="11219" xr:uid="{00000000-0005-0000-0000-00008B2C0000}"/>
    <cellStyle name="Normal 2 2 2 6 2 2 3 4" xfId="11220" xr:uid="{00000000-0005-0000-0000-00008C2C0000}"/>
    <cellStyle name="Normal 2 2 2 6 2 2 3 5" xfId="11221" xr:uid="{00000000-0005-0000-0000-00008D2C0000}"/>
    <cellStyle name="Normal 2 2 2 6 2 2 4" xfId="11222" xr:uid="{00000000-0005-0000-0000-00008E2C0000}"/>
    <cellStyle name="Normal 2 2 2 6 2 2 4 2" xfId="11223" xr:uid="{00000000-0005-0000-0000-00008F2C0000}"/>
    <cellStyle name="Normal 2 2 2 6 2 2 4 3" xfId="11224" xr:uid="{00000000-0005-0000-0000-0000902C0000}"/>
    <cellStyle name="Normal 2 2 2 6 2 2 4 4" xfId="11225" xr:uid="{00000000-0005-0000-0000-0000912C0000}"/>
    <cellStyle name="Normal 2 2 2 6 2 2 5" xfId="11226" xr:uid="{00000000-0005-0000-0000-0000922C0000}"/>
    <cellStyle name="Normal 2 2 2 6 2 2 6" xfId="11227" xr:uid="{00000000-0005-0000-0000-0000932C0000}"/>
    <cellStyle name="Normal 2 2 2 6 2 2 7" xfId="11228" xr:uid="{00000000-0005-0000-0000-0000942C0000}"/>
    <cellStyle name="Normal 2 2 2 6 2 3" xfId="11229" xr:uid="{00000000-0005-0000-0000-0000952C0000}"/>
    <cellStyle name="Normal 2 2 2 6 2 4" xfId="11230" xr:uid="{00000000-0005-0000-0000-0000962C0000}"/>
    <cellStyle name="Normal 2 2 2 6 2 5" xfId="11231" xr:uid="{00000000-0005-0000-0000-0000972C0000}"/>
    <cellStyle name="Normal 2 2 2 6 2 6" xfId="11232" xr:uid="{00000000-0005-0000-0000-0000982C0000}"/>
    <cellStyle name="Normal 2 2 2 6 2 7" xfId="11233" xr:uid="{00000000-0005-0000-0000-0000992C0000}"/>
    <cellStyle name="Normal 2 2 2 6 2 8" xfId="11234" xr:uid="{00000000-0005-0000-0000-00009A2C0000}"/>
    <cellStyle name="Normal 2 2 2 6 3" xfId="11235" xr:uid="{00000000-0005-0000-0000-00009B2C0000}"/>
    <cellStyle name="Normal 2 2 2 6 3 2" xfId="11236" xr:uid="{00000000-0005-0000-0000-00009C2C0000}"/>
    <cellStyle name="Normal 2 2 2 6 3 2 2" xfId="11237" xr:uid="{00000000-0005-0000-0000-00009D2C0000}"/>
    <cellStyle name="Normal 2 2 2 6 3 2 2 2" xfId="11238" xr:uid="{00000000-0005-0000-0000-00009E2C0000}"/>
    <cellStyle name="Normal 2 2 2 6 3 2 2 2 2" xfId="11239" xr:uid="{00000000-0005-0000-0000-00009F2C0000}"/>
    <cellStyle name="Normal 2 2 2 6 3 2 2 2 3" xfId="11240" xr:uid="{00000000-0005-0000-0000-0000A02C0000}"/>
    <cellStyle name="Normal 2 2 2 6 3 2 2 2 4" xfId="11241" xr:uid="{00000000-0005-0000-0000-0000A12C0000}"/>
    <cellStyle name="Normal 2 2 2 6 3 2 2 3" xfId="11242" xr:uid="{00000000-0005-0000-0000-0000A22C0000}"/>
    <cellStyle name="Normal 2 2 2 6 3 2 2 4" xfId="11243" xr:uid="{00000000-0005-0000-0000-0000A32C0000}"/>
    <cellStyle name="Normal 2 2 2 6 3 2 2 5" xfId="11244" xr:uid="{00000000-0005-0000-0000-0000A42C0000}"/>
    <cellStyle name="Normal 2 2 2 6 3 2 3" xfId="11245" xr:uid="{00000000-0005-0000-0000-0000A52C0000}"/>
    <cellStyle name="Normal 2 2 2 6 3 2 3 2" xfId="11246" xr:uid="{00000000-0005-0000-0000-0000A62C0000}"/>
    <cellStyle name="Normal 2 2 2 6 3 2 3 3" xfId="11247" xr:uid="{00000000-0005-0000-0000-0000A72C0000}"/>
    <cellStyle name="Normal 2 2 2 6 3 2 3 4" xfId="11248" xr:uid="{00000000-0005-0000-0000-0000A82C0000}"/>
    <cellStyle name="Normal 2 2 2 6 3 2 4" xfId="11249" xr:uid="{00000000-0005-0000-0000-0000A92C0000}"/>
    <cellStyle name="Normal 2 2 2 6 3 2 5" xfId="11250" xr:uid="{00000000-0005-0000-0000-0000AA2C0000}"/>
    <cellStyle name="Normal 2 2 2 6 3 2 6" xfId="11251" xr:uid="{00000000-0005-0000-0000-0000AB2C0000}"/>
    <cellStyle name="Normal 2 2 2 6 4" xfId="11252" xr:uid="{00000000-0005-0000-0000-0000AC2C0000}"/>
    <cellStyle name="Normal 2 2 2 6 4 2" xfId="11253" xr:uid="{00000000-0005-0000-0000-0000AD2C0000}"/>
    <cellStyle name="Normal 2 2 2 6 4 2 2" xfId="11254" xr:uid="{00000000-0005-0000-0000-0000AE2C0000}"/>
    <cellStyle name="Normal 2 2 2 6 4 2 2 2" xfId="11255" xr:uid="{00000000-0005-0000-0000-0000AF2C0000}"/>
    <cellStyle name="Normal 2 2 2 6 4 2 2 3" xfId="11256" xr:uid="{00000000-0005-0000-0000-0000B02C0000}"/>
    <cellStyle name="Normal 2 2 2 6 4 2 2 4" xfId="11257" xr:uid="{00000000-0005-0000-0000-0000B12C0000}"/>
    <cellStyle name="Normal 2 2 2 6 4 2 3" xfId="11258" xr:uid="{00000000-0005-0000-0000-0000B22C0000}"/>
    <cellStyle name="Normal 2 2 2 6 4 2 4" xfId="11259" xr:uid="{00000000-0005-0000-0000-0000B32C0000}"/>
    <cellStyle name="Normal 2 2 2 6 4 2 5" xfId="11260" xr:uid="{00000000-0005-0000-0000-0000B42C0000}"/>
    <cellStyle name="Normal 2 2 2 6 4 3" xfId="11261" xr:uid="{00000000-0005-0000-0000-0000B52C0000}"/>
    <cellStyle name="Normal 2 2 2 6 4 3 2" xfId="11262" xr:uid="{00000000-0005-0000-0000-0000B62C0000}"/>
    <cellStyle name="Normal 2 2 2 6 4 3 3" xfId="11263" xr:uid="{00000000-0005-0000-0000-0000B72C0000}"/>
    <cellStyle name="Normal 2 2 2 6 4 3 4" xfId="11264" xr:uid="{00000000-0005-0000-0000-0000B82C0000}"/>
    <cellStyle name="Normal 2 2 2 6 4 4" xfId="11265" xr:uid="{00000000-0005-0000-0000-0000B92C0000}"/>
    <cellStyle name="Normal 2 2 2 6 4 5" xfId="11266" xr:uid="{00000000-0005-0000-0000-0000BA2C0000}"/>
    <cellStyle name="Normal 2 2 2 6 4 6" xfId="11267" xr:uid="{00000000-0005-0000-0000-0000BB2C0000}"/>
    <cellStyle name="Normal 2 2 2 6 5" xfId="11268" xr:uid="{00000000-0005-0000-0000-0000BC2C0000}"/>
    <cellStyle name="Normal 2 2 2 6 5 2" xfId="11269" xr:uid="{00000000-0005-0000-0000-0000BD2C0000}"/>
    <cellStyle name="Normal 2 2 2 6 5 2 2" xfId="11270" xr:uid="{00000000-0005-0000-0000-0000BE2C0000}"/>
    <cellStyle name="Normal 2 2 2 6 5 2 2 2" xfId="11271" xr:uid="{00000000-0005-0000-0000-0000BF2C0000}"/>
    <cellStyle name="Normal 2 2 2 6 5 2 2 3" xfId="11272" xr:uid="{00000000-0005-0000-0000-0000C02C0000}"/>
    <cellStyle name="Normal 2 2 2 6 5 2 2 4" xfId="11273" xr:uid="{00000000-0005-0000-0000-0000C12C0000}"/>
    <cellStyle name="Normal 2 2 2 6 5 2 3" xfId="11274" xr:uid="{00000000-0005-0000-0000-0000C22C0000}"/>
    <cellStyle name="Normal 2 2 2 6 5 2 4" xfId="11275" xr:uid="{00000000-0005-0000-0000-0000C32C0000}"/>
    <cellStyle name="Normal 2 2 2 6 5 2 5" xfId="11276" xr:uid="{00000000-0005-0000-0000-0000C42C0000}"/>
    <cellStyle name="Normal 2 2 2 6 5 3" xfId="11277" xr:uid="{00000000-0005-0000-0000-0000C52C0000}"/>
    <cellStyle name="Normal 2 2 2 6 5 3 2" xfId="11278" xr:uid="{00000000-0005-0000-0000-0000C62C0000}"/>
    <cellStyle name="Normal 2 2 2 6 5 3 3" xfId="11279" xr:uid="{00000000-0005-0000-0000-0000C72C0000}"/>
    <cellStyle name="Normal 2 2 2 6 5 3 4" xfId="11280" xr:uid="{00000000-0005-0000-0000-0000C82C0000}"/>
    <cellStyle name="Normal 2 2 2 6 5 4" xfId="11281" xr:uid="{00000000-0005-0000-0000-0000C92C0000}"/>
    <cellStyle name="Normal 2 2 2 6 5 5" xfId="11282" xr:uid="{00000000-0005-0000-0000-0000CA2C0000}"/>
    <cellStyle name="Normal 2 2 2 6 5 6" xfId="11283" xr:uid="{00000000-0005-0000-0000-0000CB2C0000}"/>
    <cellStyle name="Normal 2 2 2 6 6" xfId="11284" xr:uid="{00000000-0005-0000-0000-0000CC2C0000}"/>
    <cellStyle name="Normal 2 2 2 6 6 2" xfId="11285" xr:uid="{00000000-0005-0000-0000-0000CD2C0000}"/>
    <cellStyle name="Normal 2 2 2 6 6 2 2" xfId="11286" xr:uid="{00000000-0005-0000-0000-0000CE2C0000}"/>
    <cellStyle name="Normal 2 2 2 6 6 2 2 2" xfId="11287" xr:uid="{00000000-0005-0000-0000-0000CF2C0000}"/>
    <cellStyle name="Normal 2 2 2 6 6 2 2 3" xfId="11288" xr:uid="{00000000-0005-0000-0000-0000D02C0000}"/>
    <cellStyle name="Normal 2 2 2 6 6 2 2 4" xfId="11289" xr:uid="{00000000-0005-0000-0000-0000D12C0000}"/>
    <cellStyle name="Normal 2 2 2 6 6 2 3" xfId="11290" xr:uid="{00000000-0005-0000-0000-0000D22C0000}"/>
    <cellStyle name="Normal 2 2 2 6 6 2 4" xfId="11291" xr:uid="{00000000-0005-0000-0000-0000D32C0000}"/>
    <cellStyle name="Normal 2 2 2 6 6 2 5" xfId="11292" xr:uid="{00000000-0005-0000-0000-0000D42C0000}"/>
    <cellStyle name="Normal 2 2 2 6 6 3" xfId="11293" xr:uid="{00000000-0005-0000-0000-0000D52C0000}"/>
    <cellStyle name="Normal 2 2 2 6 6 3 2" xfId="11294" xr:uid="{00000000-0005-0000-0000-0000D62C0000}"/>
    <cellStyle name="Normal 2 2 2 6 6 3 3" xfId="11295" xr:uid="{00000000-0005-0000-0000-0000D72C0000}"/>
    <cellStyle name="Normal 2 2 2 6 6 3 4" xfId="11296" xr:uid="{00000000-0005-0000-0000-0000D82C0000}"/>
    <cellStyle name="Normal 2 2 2 6 6 4" xfId="11297" xr:uid="{00000000-0005-0000-0000-0000D92C0000}"/>
    <cellStyle name="Normal 2 2 2 6 6 5" xfId="11298" xr:uid="{00000000-0005-0000-0000-0000DA2C0000}"/>
    <cellStyle name="Normal 2 2 2 6 6 6" xfId="11299" xr:uid="{00000000-0005-0000-0000-0000DB2C0000}"/>
    <cellStyle name="Normal 2 2 2 6 7" xfId="11300" xr:uid="{00000000-0005-0000-0000-0000DC2C0000}"/>
    <cellStyle name="Normal 2 2 2 6 7 2" xfId="11301" xr:uid="{00000000-0005-0000-0000-0000DD2C0000}"/>
    <cellStyle name="Normal 2 2 2 6 7 2 2" xfId="11302" xr:uid="{00000000-0005-0000-0000-0000DE2C0000}"/>
    <cellStyle name="Normal 2 2 2 6 7 2 2 2" xfId="11303" xr:uid="{00000000-0005-0000-0000-0000DF2C0000}"/>
    <cellStyle name="Normal 2 2 2 6 7 2 2 3" xfId="11304" xr:uid="{00000000-0005-0000-0000-0000E02C0000}"/>
    <cellStyle name="Normal 2 2 2 6 7 2 2 4" xfId="11305" xr:uid="{00000000-0005-0000-0000-0000E12C0000}"/>
    <cellStyle name="Normal 2 2 2 6 7 2 3" xfId="11306" xr:uid="{00000000-0005-0000-0000-0000E22C0000}"/>
    <cellStyle name="Normal 2 2 2 6 7 2 4" xfId="11307" xr:uid="{00000000-0005-0000-0000-0000E32C0000}"/>
    <cellStyle name="Normal 2 2 2 6 7 2 5" xfId="11308" xr:uid="{00000000-0005-0000-0000-0000E42C0000}"/>
    <cellStyle name="Normal 2 2 2 6 7 3" xfId="11309" xr:uid="{00000000-0005-0000-0000-0000E52C0000}"/>
    <cellStyle name="Normal 2 2 2 6 7 3 2" xfId="11310" xr:uid="{00000000-0005-0000-0000-0000E62C0000}"/>
    <cellStyle name="Normal 2 2 2 6 7 3 3" xfId="11311" xr:uid="{00000000-0005-0000-0000-0000E72C0000}"/>
    <cellStyle name="Normal 2 2 2 6 7 3 4" xfId="11312" xr:uid="{00000000-0005-0000-0000-0000E82C0000}"/>
    <cellStyle name="Normal 2 2 2 6 7 4" xfId="11313" xr:uid="{00000000-0005-0000-0000-0000E92C0000}"/>
    <cellStyle name="Normal 2 2 2 6 7 5" xfId="11314" xr:uid="{00000000-0005-0000-0000-0000EA2C0000}"/>
    <cellStyle name="Normal 2 2 2 6 7 6" xfId="11315" xr:uid="{00000000-0005-0000-0000-0000EB2C0000}"/>
    <cellStyle name="Normal 2 2 2 6 8" xfId="11316" xr:uid="{00000000-0005-0000-0000-0000EC2C0000}"/>
    <cellStyle name="Normal 2 2 2 6 8 2" xfId="11317" xr:uid="{00000000-0005-0000-0000-0000ED2C0000}"/>
    <cellStyle name="Normal 2 2 2 6 8 2 2" xfId="11318" xr:uid="{00000000-0005-0000-0000-0000EE2C0000}"/>
    <cellStyle name="Normal 2 2 2 6 8 2 2 2" xfId="11319" xr:uid="{00000000-0005-0000-0000-0000EF2C0000}"/>
    <cellStyle name="Normal 2 2 2 6 8 2 2 3" xfId="11320" xr:uid="{00000000-0005-0000-0000-0000F02C0000}"/>
    <cellStyle name="Normal 2 2 2 6 8 2 2 4" xfId="11321" xr:uid="{00000000-0005-0000-0000-0000F12C0000}"/>
    <cellStyle name="Normal 2 2 2 6 8 2 3" xfId="11322" xr:uid="{00000000-0005-0000-0000-0000F22C0000}"/>
    <cellStyle name="Normal 2 2 2 6 8 2 4" xfId="11323" xr:uid="{00000000-0005-0000-0000-0000F32C0000}"/>
    <cellStyle name="Normal 2 2 2 6 8 2 5" xfId="11324" xr:uid="{00000000-0005-0000-0000-0000F42C0000}"/>
    <cellStyle name="Normal 2 2 2 6 8 3" xfId="11325" xr:uid="{00000000-0005-0000-0000-0000F52C0000}"/>
    <cellStyle name="Normal 2 2 2 6 8 3 2" xfId="11326" xr:uid="{00000000-0005-0000-0000-0000F62C0000}"/>
    <cellStyle name="Normal 2 2 2 6 8 3 3" xfId="11327" xr:uid="{00000000-0005-0000-0000-0000F72C0000}"/>
    <cellStyle name="Normal 2 2 2 6 8 3 4" xfId="11328" xr:uid="{00000000-0005-0000-0000-0000F82C0000}"/>
    <cellStyle name="Normal 2 2 2 6 8 4" xfId="11329" xr:uid="{00000000-0005-0000-0000-0000F92C0000}"/>
    <cellStyle name="Normal 2 2 2 6 8 5" xfId="11330" xr:uid="{00000000-0005-0000-0000-0000FA2C0000}"/>
    <cellStyle name="Normal 2 2 2 6 8 6" xfId="11331" xr:uid="{00000000-0005-0000-0000-0000FB2C0000}"/>
    <cellStyle name="Normal 2 2 2 6 9" xfId="11332" xr:uid="{00000000-0005-0000-0000-0000FC2C0000}"/>
    <cellStyle name="Normal 2 2 2 6 9 2" xfId="11333" xr:uid="{00000000-0005-0000-0000-0000FD2C0000}"/>
    <cellStyle name="Normal 2 2 2 6 9 2 2" xfId="11334" xr:uid="{00000000-0005-0000-0000-0000FE2C0000}"/>
    <cellStyle name="Normal 2 2 2 6 9 2 3" xfId="11335" xr:uid="{00000000-0005-0000-0000-0000FF2C0000}"/>
    <cellStyle name="Normal 2 2 2 6 9 2 4" xfId="11336" xr:uid="{00000000-0005-0000-0000-0000002D0000}"/>
    <cellStyle name="Normal 2 2 2 6 9 3" xfId="11337" xr:uid="{00000000-0005-0000-0000-0000012D0000}"/>
    <cellStyle name="Normal 2 2 2 6 9 4" xfId="11338" xr:uid="{00000000-0005-0000-0000-0000022D0000}"/>
    <cellStyle name="Normal 2 2 2 6 9 5" xfId="11339" xr:uid="{00000000-0005-0000-0000-0000032D0000}"/>
    <cellStyle name="Normal 2 2 2 7" xfId="11340" xr:uid="{00000000-0005-0000-0000-0000042D0000}"/>
    <cellStyle name="Normal 2 2 2 8" xfId="11341" xr:uid="{00000000-0005-0000-0000-0000052D0000}"/>
    <cellStyle name="Normal 2 2 2 9" xfId="11342" xr:uid="{00000000-0005-0000-0000-0000062D0000}"/>
    <cellStyle name="Normal 2 2 2 9 2" xfId="11343" xr:uid="{00000000-0005-0000-0000-0000072D0000}"/>
    <cellStyle name="Normal 2 2 2 9 2 2" xfId="11344" xr:uid="{00000000-0005-0000-0000-0000082D0000}"/>
    <cellStyle name="Normal 2 2 2 9 2 2 2" xfId="11345" xr:uid="{00000000-0005-0000-0000-0000092D0000}"/>
    <cellStyle name="Normal 2 2 2 9 2 2 3" xfId="11346" xr:uid="{00000000-0005-0000-0000-00000A2D0000}"/>
    <cellStyle name="Normal 2 2 2 9 2 2 4" xfId="11347" xr:uid="{00000000-0005-0000-0000-00000B2D0000}"/>
    <cellStyle name="Normal 2 2 2 9 2 3" xfId="11348" xr:uid="{00000000-0005-0000-0000-00000C2D0000}"/>
    <cellStyle name="Normal 2 2 2 9 2 4" xfId="11349" xr:uid="{00000000-0005-0000-0000-00000D2D0000}"/>
    <cellStyle name="Normal 2 2 2 9 2 5" xfId="11350" xr:uid="{00000000-0005-0000-0000-00000E2D0000}"/>
    <cellStyle name="Normal 2 2 2 9 3" xfId="11351" xr:uid="{00000000-0005-0000-0000-00000F2D0000}"/>
    <cellStyle name="Normal 2 2 2 9 3 2" xfId="11352" xr:uid="{00000000-0005-0000-0000-0000102D0000}"/>
    <cellStyle name="Normal 2 2 2 9 3 3" xfId="11353" xr:uid="{00000000-0005-0000-0000-0000112D0000}"/>
    <cellStyle name="Normal 2 2 2 9 3 4" xfId="11354" xr:uid="{00000000-0005-0000-0000-0000122D0000}"/>
    <cellStyle name="Normal 2 2 2 9 4" xfId="11355" xr:uid="{00000000-0005-0000-0000-0000132D0000}"/>
    <cellStyle name="Normal 2 2 2 9 5" xfId="11356" xr:uid="{00000000-0005-0000-0000-0000142D0000}"/>
    <cellStyle name="Normal 2 2 2 9 6" xfId="11357" xr:uid="{00000000-0005-0000-0000-0000152D0000}"/>
    <cellStyle name="Normal 2 2 2_Guarantees" xfId="11358" xr:uid="{00000000-0005-0000-0000-0000162D0000}"/>
    <cellStyle name="Normal 2 2 20" xfId="11359" xr:uid="{00000000-0005-0000-0000-0000172D0000}"/>
    <cellStyle name="Normal 2 2 20 2" xfId="11360" xr:uid="{00000000-0005-0000-0000-0000182D0000}"/>
    <cellStyle name="Normal 2 2 20 2 2" xfId="11361" xr:uid="{00000000-0005-0000-0000-0000192D0000}"/>
    <cellStyle name="Normal 2 2 20 2 3" xfId="11362" xr:uid="{00000000-0005-0000-0000-00001A2D0000}"/>
    <cellStyle name="Normal 2 2 20 2 3 2" xfId="11363" xr:uid="{00000000-0005-0000-0000-00001B2D0000}"/>
    <cellStyle name="Normal 2 2 20 2 3 3" xfId="11364" xr:uid="{00000000-0005-0000-0000-00001C2D0000}"/>
    <cellStyle name="Normal 2 2 20 2 3 4" xfId="11365" xr:uid="{00000000-0005-0000-0000-00001D2D0000}"/>
    <cellStyle name="Normal 2 2 20 2 4" xfId="11366" xr:uid="{00000000-0005-0000-0000-00001E2D0000}"/>
    <cellStyle name="Normal 2 2 20 2 5" xfId="11367" xr:uid="{00000000-0005-0000-0000-00001F2D0000}"/>
    <cellStyle name="Normal 2 2 20 2 6" xfId="11368" xr:uid="{00000000-0005-0000-0000-0000202D0000}"/>
    <cellStyle name="Normal 2 2 20 3" xfId="11369" xr:uid="{00000000-0005-0000-0000-0000212D0000}"/>
    <cellStyle name="Normal 2 2 20 3 2" xfId="11370" xr:uid="{00000000-0005-0000-0000-0000222D0000}"/>
    <cellStyle name="Normal 2 2 20 3 3" xfId="11371" xr:uid="{00000000-0005-0000-0000-0000232D0000}"/>
    <cellStyle name="Normal 2 2 20 3 4" xfId="11372" xr:uid="{00000000-0005-0000-0000-0000242D0000}"/>
    <cellStyle name="Normal 2 2 20 4" xfId="11373" xr:uid="{00000000-0005-0000-0000-0000252D0000}"/>
    <cellStyle name="Normal 2 2 20 5" xfId="11374" xr:uid="{00000000-0005-0000-0000-0000262D0000}"/>
    <cellStyle name="Normal 2 2 20 6" xfId="11375" xr:uid="{00000000-0005-0000-0000-0000272D0000}"/>
    <cellStyle name="Normal 2 2 21" xfId="11376" xr:uid="{00000000-0005-0000-0000-0000282D0000}"/>
    <cellStyle name="Normal 2 2 21 2" xfId="11377" xr:uid="{00000000-0005-0000-0000-0000292D0000}"/>
    <cellStyle name="Normal 2 2 21 3" xfId="11378" xr:uid="{00000000-0005-0000-0000-00002A2D0000}"/>
    <cellStyle name="Normal 2 2 21 3 2" xfId="11379" xr:uid="{00000000-0005-0000-0000-00002B2D0000}"/>
    <cellStyle name="Normal 2 2 21 3 3" xfId="11380" xr:uid="{00000000-0005-0000-0000-00002C2D0000}"/>
    <cellStyle name="Normal 2 2 21 3 4" xfId="11381" xr:uid="{00000000-0005-0000-0000-00002D2D0000}"/>
    <cellStyle name="Normal 2 2 22" xfId="11382" xr:uid="{00000000-0005-0000-0000-00002E2D0000}"/>
    <cellStyle name="Normal 2 2 22 2" xfId="11383" xr:uid="{00000000-0005-0000-0000-00002F2D0000}"/>
    <cellStyle name="Normal 2 2 22 2 2" xfId="11384" xr:uid="{00000000-0005-0000-0000-0000302D0000}"/>
    <cellStyle name="Normal 2 2 22 2 3" xfId="11385" xr:uid="{00000000-0005-0000-0000-0000312D0000}"/>
    <cellStyle name="Normal 2 2 22 2 3 2" xfId="11386" xr:uid="{00000000-0005-0000-0000-0000322D0000}"/>
    <cellStyle name="Normal 2 2 22 2 3 3" xfId="11387" xr:uid="{00000000-0005-0000-0000-0000332D0000}"/>
    <cellStyle name="Normal 2 2 22 2 3 4" xfId="11388" xr:uid="{00000000-0005-0000-0000-0000342D0000}"/>
    <cellStyle name="Normal 2 2 22 2 4" xfId="11389" xr:uid="{00000000-0005-0000-0000-0000352D0000}"/>
    <cellStyle name="Normal 2 2 22 2 5" xfId="11390" xr:uid="{00000000-0005-0000-0000-0000362D0000}"/>
    <cellStyle name="Normal 2 2 22 2 6" xfId="11391" xr:uid="{00000000-0005-0000-0000-0000372D0000}"/>
    <cellStyle name="Normal 2 2 22 3" xfId="11392" xr:uid="{00000000-0005-0000-0000-0000382D0000}"/>
    <cellStyle name="Normal 2 2 22 3 2" xfId="11393" xr:uid="{00000000-0005-0000-0000-0000392D0000}"/>
    <cellStyle name="Normal 2 2 22 3 3" xfId="11394" xr:uid="{00000000-0005-0000-0000-00003A2D0000}"/>
    <cellStyle name="Normal 2 2 22 3 4" xfId="11395" xr:uid="{00000000-0005-0000-0000-00003B2D0000}"/>
    <cellStyle name="Normal 2 2 22 4" xfId="11396" xr:uid="{00000000-0005-0000-0000-00003C2D0000}"/>
    <cellStyle name="Normal 2 2 22 5" xfId="11397" xr:uid="{00000000-0005-0000-0000-00003D2D0000}"/>
    <cellStyle name="Normal 2 2 22 6" xfId="11398" xr:uid="{00000000-0005-0000-0000-00003E2D0000}"/>
    <cellStyle name="Normal 2 2 23" xfId="11399" xr:uid="{00000000-0005-0000-0000-00003F2D0000}"/>
    <cellStyle name="Normal 2 2 23 2" xfId="11400" xr:uid="{00000000-0005-0000-0000-0000402D0000}"/>
    <cellStyle name="Normal 2 2 23 3" xfId="11401" xr:uid="{00000000-0005-0000-0000-0000412D0000}"/>
    <cellStyle name="Normal 2 2 23 3 2" xfId="11402" xr:uid="{00000000-0005-0000-0000-0000422D0000}"/>
    <cellStyle name="Normal 2 2 23 3 3" xfId="11403" xr:uid="{00000000-0005-0000-0000-0000432D0000}"/>
    <cellStyle name="Normal 2 2 23 3 4" xfId="11404" xr:uid="{00000000-0005-0000-0000-0000442D0000}"/>
    <cellStyle name="Normal 2 2 24" xfId="11405" xr:uid="{00000000-0005-0000-0000-0000452D0000}"/>
    <cellStyle name="Normal 2 2 24 2" xfId="11406" xr:uid="{00000000-0005-0000-0000-0000462D0000}"/>
    <cellStyle name="Normal 2 2 25" xfId="11407" xr:uid="{00000000-0005-0000-0000-0000472D0000}"/>
    <cellStyle name="Normal 2 2 26" xfId="11408" xr:uid="{00000000-0005-0000-0000-0000482D0000}"/>
    <cellStyle name="Normal 2 2 27" xfId="11409" xr:uid="{00000000-0005-0000-0000-0000492D0000}"/>
    <cellStyle name="Normal 2 2 28" xfId="11410" xr:uid="{00000000-0005-0000-0000-00004A2D0000}"/>
    <cellStyle name="Normal 2 2 29" xfId="11411" xr:uid="{00000000-0005-0000-0000-00004B2D0000}"/>
    <cellStyle name="Normal 2 2 3" xfId="11412" xr:uid="{00000000-0005-0000-0000-00004C2D0000}"/>
    <cellStyle name="Normal 2 2 3 10" xfId="11413" xr:uid="{00000000-0005-0000-0000-00004D2D0000}"/>
    <cellStyle name="Normal 2 2 3 10 2" xfId="11414" xr:uid="{00000000-0005-0000-0000-00004E2D0000}"/>
    <cellStyle name="Normal 2 2 3 10 2 2" xfId="11415" xr:uid="{00000000-0005-0000-0000-00004F2D0000}"/>
    <cellStyle name="Normal 2 2 3 10 2 2 2" xfId="11416" xr:uid="{00000000-0005-0000-0000-0000502D0000}"/>
    <cellStyle name="Normal 2 2 3 10 2 2 3" xfId="11417" xr:uid="{00000000-0005-0000-0000-0000512D0000}"/>
    <cellStyle name="Normal 2 2 3 10 2 2 4" xfId="11418" xr:uid="{00000000-0005-0000-0000-0000522D0000}"/>
    <cellStyle name="Normal 2 2 3 10 2 3" xfId="11419" xr:uid="{00000000-0005-0000-0000-0000532D0000}"/>
    <cellStyle name="Normal 2 2 3 10 2 4" xfId="11420" xr:uid="{00000000-0005-0000-0000-0000542D0000}"/>
    <cellStyle name="Normal 2 2 3 10 2 5" xfId="11421" xr:uid="{00000000-0005-0000-0000-0000552D0000}"/>
    <cellStyle name="Normal 2 2 3 10 3" xfId="11422" xr:uid="{00000000-0005-0000-0000-0000562D0000}"/>
    <cellStyle name="Normal 2 2 3 10 4" xfId="11423" xr:uid="{00000000-0005-0000-0000-0000572D0000}"/>
    <cellStyle name="Normal 2 2 3 10 4 2" xfId="11424" xr:uid="{00000000-0005-0000-0000-0000582D0000}"/>
    <cellStyle name="Normal 2 2 3 10 4 3" xfId="11425" xr:uid="{00000000-0005-0000-0000-0000592D0000}"/>
    <cellStyle name="Normal 2 2 3 10 4 4" xfId="11426" xr:uid="{00000000-0005-0000-0000-00005A2D0000}"/>
    <cellStyle name="Normal 2 2 3 10 5" xfId="11427" xr:uid="{00000000-0005-0000-0000-00005B2D0000}"/>
    <cellStyle name="Normal 2 2 3 10 6" xfId="11428" xr:uid="{00000000-0005-0000-0000-00005C2D0000}"/>
    <cellStyle name="Normal 2 2 3 10 7" xfId="11429" xr:uid="{00000000-0005-0000-0000-00005D2D0000}"/>
    <cellStyle name="Normal 2 2 3 11" xfId="11430" xr:uid="{00000000-0005-0000-0000-00005E2D0000}"/>
    <cellStyle name="Normal 2 2 3 11 2" xfId="11431" xr:uid="{00000000-0005-0000-0000-00005F2D0000}"/>
    <cellStyle name="Normal 2 2 3 11 2 2" xfId="11432" xr:uid="{00000000-0005-0000-0000-0000602D0000}"/>
    <cellStyle name="Normal 2 2 3 11 2 2 2" xfId="11433" xr:uid="{00000000-0005-0000-0000-0000612D0000}"/>
    <cellStyle name="Normal 2 2 3 11 2 2 3" xfId="11434" xr:uid="{00000000-0005-0000-0000-0000622D0000}"/>
    <cellStyle name="Normal 2 2 3 11 2 2 4" xfId="11435" xr:uid="{00000000-0005-0000-0000-0000632D0000}"/>
    <cellStyle name="Normal 2 2 3 11 2 3" xfId="11436" xr:uid="{00000000-0005-0000-0000-0000642D0000}"/>
    <cellStyle name="Normal 2 2 3 11 2 4" xfId="11437" xr:uid="{00000000-0005-0000-0000-0000652D0000}"/>
    <cellStyle name="Normal 2 2 3 11 2 5" xfId="11438" xr:uid="{00000000-0005-0000-0000-0000662D0000}"/>
    <cellStyle name="Normal 2 2 3 11 3" xfId="11439" xr:uid="{00000000-0005-0000-0000-0000672D0000}"/>
    <cellStyle name="Normal 2 2 3 11 4" xfId="11440" xr:uid="{00000000-0005-0000-0000-0000682D0000}"/>
    <cellStyle name="Normal 2 2 3 11 4 2" xfId="11441" xr:uid="{00000000-0005-0000-0000-0000692D0000}"/>
    <cellStyle name="Normal 2 2 3 11 4 3" xfId="11442" xr:uid="{00000000-0005-0000-0000-00006A2D0000}"/>
    <cellStyle name="Normal 2 2 3 11 4 4" xfId="11443" xr:uid="{00000000-0005-0000-0000-00006B2D0000}"/>
    <cellStyle name="Normal 2 2 3 11 5" xfId="11444" xr:uid="{00000000-0005-0000-0000-00006C2D0000}"/>
    <cellStyle name="Normal 2 2 3 11 6" xfId="11445" xr:uid="{00000000-0005-0000-0000-00006D2D0000}"/>
    <cellStyle name="Normal 2 2 3 11 7" xfId="11446" xr:uid="{00000000-0005-0000-0000-00006E2D0000}"/>
    <cellStyle name="Normal 2 2 3 12" xfId="11447" xr:uid="{00000000-0005-0000-0000-00006F2D0000}"/>
    <cellStyle name="Normal 2 2 3 2" xfId="11448" xr:uid="{00000000-0005-0000-0000-0000702D0000}"/>
    <cellStyle name="Normal 2 2 3 3" xfId="11449" xr:uid="{00000000-0005-0000-0000-0000712D0000}"/>
    <cellStyle name="Normal 2 2 3 4" xfId="11450" xr:uid="{00000000-0005-0000-0000-0000722D0000}"/>
    <cellStyle name="Normal 2 2 3 5" xfId="11451" xr:uid="{00000000-0005-0000-0000-0000732D0000}"/>
    <cellStyle name="Normal 2 2 3 6" xfId="11452" xr:uid="{00000000-0005-0000-0000-0000742D0000}"/>
    <cellStyle name="Normal 2 2 3 7" xfId="11453" xr:uid="{00000000-0005-0000-0000-0000752D0000}"/>
    <cellStyle name="Normal 2 2 3 8" xfId="11454" xr:uid="{00000000-0005-0000-0000-0000762D0000}"/>
    <cellStyle name="Normal 2 2 3 9" xfId="11455" xr:uid="{00000000-0005-0000-0000-0000772D0000}"/>
    <cellStyle name="Normal 2 2 3 9 2" xfId="11456" xr:uid="{00000000-0005-0000-0000-0000782D0000}"/>
    <cellStyle name="Normal 2 2 30" xfId="11457" xr:uid="{00000000-0005-0000-0000-0000792D0000}"/>
    <cellStyle name="Normal 2 2 31" xfId="11458" xr:uid="{00000000-0005-0000-0000-00007A2D0000}"/>
    <cellStyle name="Normal 2 2 32" xfId="11459" xr:uid="{00000000-0005-0000-0000-00007B2D0000}"/>
    <cellStyle name="Normal 2 2 33" xfId="11460" xr:uid="{00000000-0005-0000-0000-00007C2D0000}"/>
    <cellStyle name="Normal 2 2 34" xfId="11461" xr:uid="{00000000-0005-0000-0000-00007D2D0000}"/>
    <cellStyle name="Normal 2 2 35" xfId="11462" xr:uid="{00000000-0005-0000-0000-00007E2D0000}"/>
    <cellStyle name="Normal 2 2 36" xfId="11463" xr:uid="{00000000-0005-0000-0000-00007F2D0000}"/>
    <cellStyle name="Normal 2 2 37" xfId="11464" xr:uid="{00000000-0005-0000-0000-0000802D0000}"/>
    <cellStyle name="Normal 2 2 38" xfId="11465" xr:uid="{00000000-0005-0000-0000-0000812D0000}"/>
    <cellStyle name="Normal 2 2 39" xfId="11466" xr:uid="{00000000-0005-0000-0000-0000822D0000}"/>
    <cellStyle name="Normal 2 2 4" xfId="11467" xr:uid="{00000000-0005-0000-0000-0000832D0000}"/>
    <cellStyle name="Normal 2 2 4 10" xfId="11468" xr:uid="{00000000-0005-0000-0000-0000842D0000}"/>
    <cellStyle name="Normal 2 2 4 10 2" xfId="11469" xr:uid="{00000000-0005-0000-0000-0000852D0000}"/>
    <cellStyle name="Normal 2 2 4 11" xfId="11470" xr:uid="{00000000-0005-0000-0000-0000862D0000}"/>
    <cellStyle name="Normal 2 2 4 11 2" xfId="11471" xr:uid="{00000000-0005-0000-0000-0000872D0000}"/>
    <cellStyle name="Normal 2 2 4 12" xfId="11472" xr:uid="{00000000-0005-0000-0000-0000882D0000}"/>
    <cellStyle name="Normal 2 2 4 12 2" xfId="11473" xr:uid="{00000000-0005-0000-0000-0000892D0000}"/>
    <cellStyle name="Normal 2 2 4 12 3" xfId="11474" xr:uid="{00000000-0005-0000-0000-00008A2D0000}"/>
    <cellStyle name="Normal 2 2 4 12 3 2" xfId="11475" xr:uid="{00000000-0005-0000-0000-00008B2D0000}"/>
    <cellStyle name="Normal 2 2 4 12 3 3" xfId="11476" xr:uid="{00000000-0005-0000-0000-00008C2D0000}"/>
    <cellStyle name="Normal 2 2 4 12 3 4" xfId="11477" xr:uid="{00000000-0005-0000-0000-00008D2D0000}"/>
    <cellStyle name="Normal 2 2 4 12 4" xfId="11478" xr:uid="{00000000-0005-0000-0000-00008E2D0000}"/>
    <cellStyle name="Normal 2 2 4 12 5" xfId="11479" xr:uid="{00000000-0005-0000-0000-00008F2D0000}"/>
    <cellStyle name="Normal 2 2 4 12 6" xfId="11480" xr:uid="{00000000-0005-0000-0000-0000902D0000}"/>
    <cellStyle name="Normal 2 2 4 13" xfId="11481" xr:uid="{00000000-0005-0000-0000-0000912D0000}"/>
    <cellStyle name="Normal 2 2 4 13 2" xfId="11482" xr:uid="{00000000-0005-0000-0000-0000922D0000}"/>
    <cellStyle name="Normal 2 2 4 13 3" xfId="11483" xr:uid="{00000000-0005-0000-0000-0000932D0000}"/>
    <cellStyle name="Normal 2 2 4 13 4" xfId="11484" xr:uid="{00000000-0005-0000-0000-0000942D0000}"/>
    <cellStyle name="Normal 2 2 4 14" xfId="11485" xr:uid="{00000000-0005-0000-0000-0000952D0000}"/>
    <cellStyle name="Normal 2 2 4 15" xfId="11486" xr:uid="{00000000-0005-0000-0000-0000962D0000}"/>
    <cellStyle name="Normal 2 2 4 16" xfId="11487" xr:uid="{00000000-0005-0000-0000-0000972D0000}"/>
    <cellStyle name="Normal 2 2 4 2" xfId="11488" xr:uid="{00000000-0005-0000-0000-0000982D0000}"/>
    <cellStyle name="Normal 2 2 4 2 2" xfId="11489" xr:uid="{00000000-0005-0000-0000-0000992D0000}"/>
    <cellStyle name="Normal 2 2 4 2 3" xfId="11490" xr:uid="{00000000-0005-0000-0000-00009A2D0000}"/>
    <cellStyle name="Normal 2 2 4 2 3 2" xfId="11491" xr:uid="{00000000-0005-0000-0000-00009B2D0000}"/>
    <cellStyle name="Normal 2 2 4 2 3 2 2" xfId="11492" xr:uid="{00000000-0005-0000-0000-00009C2D0000}"/>
    <cellStyle name="Normal 2 2 4 2 3 2 3" xfId="11493" xr:uid="{00000000-0005-0000-0000-00009D2D0000}"/>
    <cellStyle name="Normal 2 2 4 2 3 2 4" xfId="11494" xr:uid="{00000000-0005-0000-0000-00009E2D0000}"/>
    <cellStyle name="Normal 2 2 4 2 3 3" xfId="11495" xr:uid="{00000000-0005-0000-0000-00009F2D0000}"/>
    <cellStyle name="Normal 2 2 4 2 3 4" xfId="11496" xr:uid="{00000000-0005-0000-0000-0000A02D0000}"/>
    <cellStyle name="Normal 2 2 4 2 3 5" xfId="11497" xr:uid="{00000000-0005-0000-0000-0000A12D0000}"/>
    <cellStyle name="Normal 2 2 4 2 4" xfId="11498" xr:uid="{00000000-0005-0000-0000-0000A22D0000}"/>
    <cellStyle name="Normal 2 2 4 2 4 2" xfId="11499" xr:uid="{00000000-0005-0000-0000-0000A32D0000}"/>
    <cellStyle name="Normal 2 2 4 2 4 3" xfId="11500" xr:uid="{00000000-0005-0000-0000-0000A42D0000}"/>
    <cellStyle name="Normal 2 2 4 2 4 4" xfId="11501" xr:uid="{00000000-0005-0000-0000-0000A52D0000}"/>
    <cellStyle name="Normal 2 2 4 2 5" xfId="11502" xr:uid="{00000000-0005-0000-0000-0000A62D0000}"/>
    <cellStyle name="Normal 2 2 4 2 6" xfId="11503" xr:uid="{00000000-0005-0000-0000-0000A72D0000}"/>
    <cellStyle name="Normal 2 2 4 2 7" xfId="11504" xr:uid="{00000000-0005-0000-0000-0000A82D0000}"/>
    <cellStyle name="Normal 2 2 4 3" xfId="11505" xr:uid="{00000000-0005-0000-0000-0000A92D0000}"/>
    <cellStyle name="Normal 2 2 4 4" xfId="11506" xr:uid="{00000000-0005-0000-0000-0000AA2D0000}"/>
    <cellStyle name="Normal 2 2 4 5" xfId="11507" xr:uid="{00000000-0005-0000-0000-0000AB2D0000}"/>
    <cellStyle name="Normal 2 2 4 6" xfId="11508" xr:uid="{00000000-0005-0000-0000-0000AC2D0000}"/>
    <cellStyle name="Normal 2 2 4 7" xfId="11509" xr:uid="{00000000-0005-0000-0000-0000AD2D0000}"/>
    <cellStyle name="Normal 2 2 4 8" xfId="11510" xr:uid="{00000000-0005-0000-0000-0000AE2D0000}"/>
    <cellStyle name="Normal 2 2 4 9" xfId="11511" xr:uid="{00000000-0005-0000-0000-0000AF2D0000}"/>
    <cellStyle name="Normal 2 2 4 9 2" xfId="11512" xr:uid="{00000000-0005-0000-0000-0000B02D0000}"/>
    <cellStyle name="Normal 2 2 40" xfId="11513" xr:uid="{00000000-0005-0000-0000-0000B12D0000}"/>
    <cellStyle name="Normal 2 2 41" xfId="11514" xr:uid="{00000000-0005-0000-0000-0000B22D0000}"/>
    <cellStyle name="Normal 2 2 42" xfId="11515" xr:uid="{00000000-0005-0000-0000-0000B32D0000}"/>
    <cellStyle name="Normal 2 2 43" xfId="11516" xr:uid="{00000000-0005-0000-0000-0000B42D0000}"/>
    <cellStyle name="Normal 2 2 44" xfId="11517" xr:uid="{00000000-0005-0000-0000-0000B52D0000}"/>
    <cellStyle name="Normal 2 2 45" xfId="11518" xr:uid="{00000000-0005-0000-0000-0000B62D0000}"/>
    <cellStyle name="Normal 2 2 46" xfId="11519" xr:uid="{00000000-0005-0000-0000-0000B72D0000}"/>
    <cellStyle name="Normal 2 2 47" xfId="11520" xr:uid="{00000000-0005-0000-0000-0000B82D0000}"/>
    <cellStyle name="Normal 2 2 48" xfId="11521" xr:uid="{00000000-0005-0000-0000-0000B92D0000}"/>
    <cellStyle name="Normal 2 2 49" xfId="11522" xr:uid="{00000000-0005-0000-0000-0000BA2D0000}"/>
    <cellStyle name="Normal 2 2 5" xfId="11523" xr:uid="{00000000-0005-0000-0000-0000BB2D0000}"/>
    <cellStyle name="Normal 2 2 5 10" xfId="11524" xr:uid="{00000000-0005-0000-0000-0000BC2D0000}"/>
    <cellStyle name="Normal 2 2 5 10 2" xfId="11525" xr:uid="{00000000-0005-0000-0000-0000BD2D0000}"/>
    <cellStyle name="Normal 2 2 5 11" xfId="11526" xr:uid="{00000000-0005-0000-0000-0000BE2D0000}"/>
    <cellStyle name="Normal 2 2 5 12" xfId="11527" xr:uid="{00000000-0005-0000-0000-0000BF2D0000}"/>
    <cellStyle name="Normal 2 2 5 2" xfId="11528" xr:uid="{00000000-0005-0000-0000-0000C02D0000}"/>
    <cellStyle name="Normal 2 2 5 3" xfId="11529" xr:uid="{00000000-0005-0000-0000-0000C12D0000}"/>
    <cellStyle name="Normal 2 2 5 4" xfId="11530" xr:uid="{00000000-0005-0000-0000-0000C22D0000}"/>
    <cellStyle name="Normal 2 2 5 5" xfId="11531" xr:uid="{00000000-0005-0000-0000-0000C32D0000}"/>
    <cellStyle name="Normal 2 2 5 6" xfId="11532" xr:uid="{00000000-0005-0000-0000-0000C42D0000}"/>
    <cellStyle name="Normal 2 2 5 7" xfId="11533" xr:uid="{00000000-0005-0000-0000-0000C52D0000}"/>
    <cellStyle name="Normal 2 2 5 8" xfId="11534" xr:uid="{00000000-0005-0000-0000-0000C62D0000}"/>
    <cellStyle name="Normal 2 2 5 9" xfId="11535" xr:uid="{00000000-0005-0000-0000-0000C72D0000}"/>
    <cellStyle name="Normal 2 2 5 9 2" xfId="11536" xr:uid="{00000000-0005-0000-0000-0000C82D0000}"/>
    <cellStyle name="Normal 2 2 50" xfId="11537" xr:uid="{00000000-0005-0000-0000-0000C92D0000}"/>
    <cellStyle name="Normal 2 2 51" xfId="11538" xr:uid="{00000000-0005-0000-0000-0000CA2D0000}"/>
    <cellStyle name="Normal 2 2 52" xfId="11539" xr:uid="{00000000-0005-0000-0000-0000CB2D0000}"/>
    <cellStyle name="Normal 2 2 53" xfId="11540" xr:uid="{00000000-0005-0000-0000-0000CC2D0000}"/>
    <cellStyle name="Normal 2 2 54" xfId="11541" xr:uid="{00000000-0005-0000-0000-0000CD2D0000}"/>
    <cellStyle name="Normal 2 2 55" xfId="11542" xr:uid="{00000000-0005-0000-0000-0000CE2D0000}"/>
    <cellStyle name="Normal 2 2 56" xfId="11543" xr:uid="{00000000-0005-0000-0000-0000CF2D0000}"/>
    <cellStyle name="Normal 2 2 57" xfId="11544" xr:uid="{00000000-0005-0000-0000-0000D02D0000}"/>
    <cellStyle name="Normal 2 2 58" xfId="11545" xr:uid="{00000000-0005-0000-0000-0000D12D0000}"/>
    <cellStyle name="Normal 2 2 59" xfId="11546" xr:uid="{00000000-0005-0000-0000-0000D22D0000}"/>
    <cellStyle name="Normal 2 2 6" xfId="11547" xr:uid="{00000000-0005-0000-0000-0000D32D0000}"/>
    <cellStyle name="Normal 2 2 6 2" xfId="11548" xr:uid="{00000000-0005-0000-0000-0000D42D0000}"/>
    <cellStyle name="Normal 2 2 6 2 2" xfId="11549" xr:uid="{00000000-0005-0000-0000-0000D52D0000}"/>
    <cellStyle name="Normal 2 2 6 2 2 2" xfId="11550" xr:uid="{00000000-0005-0000-0000-0000D62D0000}"/>
    <cellStyle name="Normal 2 2 6 2 2 2 2" xfId="11551" xr:uid="{00000000-0005-0000-0000-0000D72D0000}"/>
    <cellStyle name="Normal 2 2 6 2 2 2 3" xfId="11552" xr:uid="{00000000-0005-0000-0000-0000D82D0000}"/>
    <cellStyle name="Normal 2 2 6 2 2 2 4" xfId="11553" xr:uid="{00000000-0005-0000-0000-0000D92D0000}"/>
    <cellStyle name="Normal 2 2 6 2 2 3" xfId="11554" xr:uid="{00000000-0005-0000-0000-0000DA2D0000}"/>
    <cellStyle name="Normal 2 2 6 2 2 4" xfId="11555" xr:uid="{00000000-0005-0000-0000-0000DB2D0000}"/>
    <cellStyle name="Normal 2 2 6 2 2 5" xfId="11556" xr:uid="{00000000-0005-0000-0000-0000DC2D0000}"/>
    <cellStyle name="Normal 2 2 6 2 3" xfId="11557" xr:uid="{00000000-0005-0000-0000-0000DD2D0000}"/>
    <cellStyle name="Normal 2 2 6 2 3 2" xfId="11558" xr:uid="{00000000-0005-0000-0000-0000DE2D0000}"/>
    <cellStyle name="Normal 2 2 6 2 3 3" xfId="11559" xr:uid="{00000000-0005-0000-0000-0000DF2D0000}"/>
    <cellStyle name="Normal 2 2 6 2 3 4" xfId="11560" xr:uid="{00000000-0005-0000-0000-0000E02D0000}"/>
    <cellStyle name="Normal 2 2 6 2 4" xfId="11561" xr:uid="{00000000-0005-0000-0000-0000E12D0000}"/>
    <cellStyle name="Normal 2 2 6 2 5" xfId="11562" xr:uid="{00000000-0005-0000-0000-0000E22D0000}"/>
    <cellStyle name="Normal 2 2 6 2 6" xfId="11563" xr:uid="{00000000-0005-0000-0000-0000E32D0000}"/>
    <cellStyle name="Normal 2 2 6 3" xfId="11564" xr:uid="{00000000-0005-0000-0000-0000E42D0000}"/>
    <cellStyle name="Normal 2 2 6 3 2" xfId="11565" xr:uid="{00000000-0005-0000-0000-0000E52D0000}"/>
    <cellStyle name="Normal 2 2 6 3 2 2" xfId="11566" xr:uid="{00000000-0005-0000-0000-0000E62D0000}"/>
    <cellStyle name="Normal 2 2 6 3 2 2 2" xfId="11567" xr:uid="{00000000-0005-0000-0000-0000E72D0000}"/>
    <cellStyle name="Normal 2 2 6 3 2 2 3" xfId="11568" xr:uid="{00000000-0005-0000-0000-0000E82D0000}"/>
    <cellStyle name="Normal 2 2 6 3 2 2 4" xfId="11569" xr:uid="{00000000-0005-0000-0000-0000E92D0000}"/>
    <cellStyle name="Normal 2 2 6 3 2 3" xfId="11570" xr:uid="{00000000-0005-0000-0000-0000EA2D0000}"/>
    <cellStyle name="Normal 2 2 6 3 2 4" xfId="11571" xr:uid="{00000000-0005-0000-0000-0000EB2D0000}"/>
    <cellStyle name="Normal 2 2 6 3 2 5" xfId="11572" xr:uid="{00000000-0005-0000-0000-0000EC2D0000}"/>
    <cellStyle name="Normal 2 2 6 3 3" xfId="11573" xr:uid="{00000000-0005-0000-0000-0000ED2D0000}"/>
    <cellStyle name="Normal 2 2 6 3 4" xfId="11574" xr:uid="{00000000-0005-0000-0000-0000EE2D0000}"/>
    <cellStyle name="Normal 2 2 6 3 4 2" xfId="11575" xr:uid="{00000000-0005-0000-0000-0000EF2D0000}"/>
    <cellStyle name="Normal 2 2 6 3 4 3" xfId="11576" xr:uid="{00000000-0005-0000-0000-0000F02D0000}"/>
    <cellStyle name="Normal 2 2 6 3 4 4" xfId="11577" xr:uid="{00000000-0005-0000-0000-0000F12D0000}"/>
    <cellStyle name="Normal 2 2 6 3 5" xfId="11578" xr:uid="{00000000-0005-0000-0000-0000F22D0000}"/>
    <cellStyle name="Normal 2 2 6 3 6" xfId="11579" xr:uid="{00000000-0005-0000-0000-0000F32D0000}"/>
    <cellStyle name="Normal 2 2 6 3 7" xfId="11580" xr:uid="{00000000-0005-0000-0000-0000F42D0000}"/>
    <cellStyle name="Normal 2 2 6 4" xfId="11581" xr:uid="{00000000-0005-0000-0000-0000F52D0000}"/>
    <cellStyle name="Normal 2 2 6 4 2" xfId="11582" xr:uid="{00000000-0005-0000-0000-0000F62D0000}"/>
    <cellStyle name="Normal 2 2 6 5" xfId="11583" xr:uid="{00000000-0005-0000-0000-0000F72D0000}"/>
    <cellStyle name="Normal 2 2 6 6" xfId="11584" xr:uid="{00000000-0005-0000-0000-0000F82D0000}"/>
    <cellStyle name="Normal 2 2 6 7" xfId="11585" xr:uid="{00000000-0005-0000-0000-0000F92D0000}"/>
    <cellStyle name="Normal 2 2 6 7 2" xfId="11586" xr:uid="{00000000-0005-0000-0000-0000FA2D0000}"/>
    <cellStyle name="Normal 2 2 6 7 3" xfId="11587" xr:uid="{00000000-0005-0000-0000-0000FB2D0000}"/>
    <cellStyle name="Normal 2 2 6 7 4" xfId="11588" xr:uid="{00000000-0005-0000-0000-0000FC2D0000}"/>
    <cellStyle name="Normal 2 2 60" xfId="11589" xr:uid="{00000000-0005-0000-0000-0000FD2D0000}"/>
    <cellStyle name="Normal 2 2 61" xfId="11590" xr:uid="{00000000-0005-0000-0000-0000FE2D0000}"/>
    <cellStyle name="Normal 2 2 62" xfId="11591" xr:uid="{00000000-0005-0000-0000-0000FF2D0000}"/>
    <cellStyle name="Normal 2 2 63" xfId="11592" xr:uid="{00000000-0005-0000-0000-0000002E0000}"/>
    <cellStyle name="Normal 2 2 64" xfId="11593" xr:uid="{00000000-0005-0000-0000-0000012E0000}"/>
    <cellStyle name="Normal 2 2 65" xfId="11594" xr:uid="{00000000-0005-0000-0000-0000022E0000}"/>
    <cellStyle name="Normal 2 2 66" xfId="11595" xr:uid="{00000000-0005-0000-0000-0000032E0000}"/>
    <cellStyle name="Normal 2 2 67" xfId="11596" xr:uid="{00000000-0005-0000-0000-0000042E0000}"/>
    <cellStyle name="Normal 2 2 68" xfId="11597" xr:uid="{00000000-0005-0000-0000-0000052E0000}"/>
    <cellStyle name="Normal 2 2 69" xfId="11598" xr:uid="{00000000-0005-0000-0000-0000062E0000}"/>
    <cellStyle name="Normal 2 2 7" xfId="11599" xr:uid="{00000000-0005-0000-0000-0000072E0000}"/>
    <cellStyle name="Normal 2 2 7 2" xfId="11600" xr:uid="{00000000-0005-0000-0000-0000082E0000}"/>
    <cellStyle name="Normal 2 2 7 2 2" xfId="11601" xr:uid="{00000000-0005-0000-0000-0000092E0000}"/>
    <cellStyle name="Normal 2 2 7 2 2 2" xfId="11602" xr:uid="{00000000-0005-0000-0000-00000A2E0000}"/>
    <cellStyle name="Normal 2 2 7 2 2 2 2" xfId="11603" xr:uid="{00000000-0005-0000-0000-00000B2E0000}"/>
    <cellStyle name="Normal 2 2 7 2 2 2 3" xfId="11604" xr:uid="{00000000-0005-0000-0000-00000C2E0000}"/>
    <cellStyle name="Normal 2 2 7 2 2 2 4" xfId="11605" xr:uid="{00000000-0005-0000-0000-00000D2E0000}"/>
    <cellStyle name="Normal 2 2 7 2 2 3" xfId="11606" xr:uid="{00000000-0005-0000-0000-00000E2E0000}"/>
    <cellStyle name="Normal 2 2 7 2 2 4" xfId="11607" xr:uid="{00000000-0005-0000-0000-00000F2E0000}"/>
    <cellStyle name="Normal 2 2 7 2 2 5" xfId="11608" xr:uid="{00000000-0005-0000-0000-0000102E0000}"/>
    <cellStyle name="Normal 2 2 7 2 3" xfId="11609" xr:uid="{00000000-0005-0000-0000-0000112E0000}"/>
    <cellStyle name="Normal 2 2 7 2 3 2" xfId="11610" xr:uid="{00000000-0005-0000-0000-0000122E0000}"/>
    <cellStyle name="Normal 2 2 7 2 3 3" xfId="11611" xr:uid="{00000000-0005-0000-0000-0000132E0000}"/>
    <cellStyle name="Normal 2 2 7 2 3 4" xfId="11612" xr:uid="{00000000-0005-0000-0000-0000142E0000}"/>
    <cellStyle name="Normal 2 2 7 2 4" xfId="11613" xr:uid="{00000000-0005-0000-0000-0000152E0000}"/>
    <cellStyle name="Normal 2 2 7 2 5" xfId="11614" xr:uid="{00000000-0005-0000-0000-0000162E0000}"/>
    <cellStyle name="Normal 2 2 7 2 6" xfId="11615" xr:uid="{00000000-0005-0000-0000-0000172E0000}"/>
    <cellStyle name="Normal 2 2 7 3" xfId="11616" xr:uid="{00000000-0005-0000-0000-0000182E0000}"/>
    <cellStyle name="Normal 2 2 7 3 2" xfId="11617" xr:uid="{00000000-0005-0000-0000-0000192E0000}"/>
    <cellStyle name="Normal 2 2 7 3 3" xfId="11618" xr:uid="{00000000-0005-0000-0000-00001A2E0000}"/>
    <cellStyle name="Normal 2 2 7 3 3 2" xfId="11619" xr:uid="{00000000-0005-0000-0000-00001B2E0000}"/>
    <cellStyle name="Normal 2 2 7 3 3 3" xfId="11620" xr:uid="{00000000-0005-0000-0000-00001C2E0000}"/>
    <cellStyle name="Normal 2 2 7 3 3 4" xfId="11621" xr:uid="{00000000-0005-0000-0000-00001D2E0000}"/>
    <cellStyle name="Normal 2 2 7 3 4" xfId="11622" xr:uid="{00000000-0005-0000-0000-00001E2E0000}"/>
    <cellStyle name="Normal 2 2 7 3 5" xfId="11623" xr:uid="{00000000-0005-0000-0000-00001F2E0000}"/>
    <cellStyle name="Normal 2 2 7 3 6" xfId="11624" xr:uid="{00000000-0005-0000-0000-0000202E0000}"/>
    <cellStyle name="Normal 2 2 7 4" xfId="11625" xr:uid="{00000000-0005-0000-0000-0000212E0000}"/>
    <cellStyle name="Normal 2 2 7 4 2" xfId="11626" xr:uid="{00000000-0005-0000-0000-0000222E0000}"/>
    <cellStyle name="Normal 2 2 7 4 3" xfId="11627" xr:uid="{00000000-0005-0000-0000-0000232E0000}"/>
    <cellStyle name="Normal 2 2 7 4 4" xfId="11628" xr:uid="{00000000-0005-0000-0000-0000242E0000}"/>
    <cellStyle name="Normal 2 2 7 5" xfId="11629" xr:uid="{00000000-0005-0000-0000-0000252E0000}"/>
    <cellStyle name="Normal 2 2 7 6" xfId="11630" xr:uid="{00000000-0005-0000-0000-0000262E0000}"/>
    <cellStyle name="Normal 2 2 7 7" xfId="11631" xr:uid="{00000000-0005-0000-0000-0000272E0000}"/>
    <cellStyle name="Normal 2 2 70" xfId="11632" xr:uid="{00000000-0005-0000-0000-0000282E0000}"/>
    <cellStyle name="Normal 2 2 71" xfId="11633" xr:uid="{00000000-0005-0000-0000-0000292E0000}"/>
    <cellStyle name="Normal 2 2 72" xfId="11634" xr:uid="{00000000-0005-0000-0000-00002A2E0000}"/>
    <cellStyle name="Normal 2 2 73" xfId="11635" xr:uid="{00000000-0005-0000-0000-00002B2E0000}"/>
    <cellStyle name="Normal 2 2 74" xfId="11636" xr:uid="{00000000-0005-0000-0000-00002C2E0000}"/>
    <cellStyle name="Normal 2 2 75" xfId="11637" xr:uid="{00000000-0005-0000-0000-00002D2E0000}"/>
    <cellStyle name="Normal 2 2 76" xfId="11638" xr:uid="{00000000-0005-0000-0000-00002E2E0000}"/>
    <cellStyle name="Normal 2 2 77" xfId="11639" xr:uid="{00000000-0005-0000-0000-00002F2E0000}"/>
    <cellStyle name="Normal 2 2 78" xfId="11640" xr:uid="{00000000-0005-0000-0000-0000302E0000}"/>
    <cellStyle name="Normal 2 2 79" xfId="11641" xr:uid="{00000000-0005-0000-0000-0000312E0000}"/>
    <cellStyle name="Normal 2 2 8" xfId="11642" xr:uid="{00000000-0005-0000-0000-0000322E0000}"/>
    <cellStyle name="Normal 2 2 8 2" xfId="11643" xr:uid="{00000000-0005-0000-0000-0000332E0000}"/>
    <cellStyle name="Normal 2 2 8 2 2" xfId="11644" xr:uid="{00000000-0005-0000-0000-0000342E0000}"/>
    <cellStyle name="Normal 2 2 8 2 2 2" xfId="11645" xr:uid="{00000000-0005-0000-0000-0000352E0000}"/>
    <cellStyle name="Normal 2 2 8 2 2 2 2" xfId="11646" xr:uid="{00000000-0005-0000-0000-0000362E0000}"/>
    <cellStyle name="Normal 2 2 8 2 2 2 3" xfId="11647" xr:uid="{00000000-0005-0000-0000-0000372E0000}"/>
    <cellStyle name="Normal 2 2 8 2 2 2 4" xfId="11648" xr:uid="{00000000-0005-0000-0000-0000382E0000}"/>
    <cellStyle name="Normal 2 2 8 2 2 3" xfId="11649" xr:uid="{00000000-0005-0000-0000-0000392E0000}"/>
    <cellStyle name="Normal 2 2 8 2 2 4" xfId="11650" xr:uid="{00000000-0005-0000-0000-00003A2E0000}"/>
    <cellStyle name="Normal 2 2 8 2 2 5" xfId="11651" xr:uid="{00000000-0005-0000-0000-00003B2E0000}"/>
    <cellStyle name="Normal 2 2 8 2 3" xfId="11652" xr:uid="{00000000-0005-0000-0000-00003C2E0000}"/>
    <cellStyle name="Normal 2 2 8 2 3 2" xfId="11653" xr:uid="{00000000-0005-0000-0000-00003D2E0000}"/>
    <cellStyle name="Normal 2 2 8 2 3 3" xfId="11654" xr:uid="{00000000-0005-0000-0000-00003E2E0000}"/>
    <cellStyle name="Normal 2 2 8 2 3 4" xfId="11655" xr:uid="{00000000-0005-0000-0000-00003F2E0000}"/>
    <cellStyle name="Normal 2 2 8 2 4" xfId="11656" xr:uid="{00000000-0005-0000-0000-0000402E0000}"/>
    <cellStyle name="Normal 2 2 8 2 5" xfId="11657" xr:uid="{00000000-0005-0000-0000-0000412E0000}"/>
    <cellStyle name="Normal 2 2 8 2 6" xfId="11658" xr:uid="{00000000-0005-0000-0000-0000422E0000}"/>
    <cellStyle name="Normal 2 2 8 3" xfId="11659" xr:uid="{00000000-0005-0000-0000-0000432E0000}"/>
    <cellStyle name="Normal 2 2 8 3 2" xfId="11660" xr:uid="{00000000-0005-0000-0000-0000442E0000}"/>
    <cellStyle name="Normal 2 2 8 3 3" xfId="11661" xr:uid="{00000000-0005-0000-0000-0000452E0000}"/>
    <cellStyle name="Normal 2 2 8 3 3 2" xfId="11662" xr:uid="{00000000-0005-0000-0000-0000462E0000}"/>
    <cellStyle name="Normal 2 2 8 3 3 3" xfId="11663" xr:uid="{00000000-0005-0000-0000-0000472E0000}"/>
    <cellStyle name="Normal 2 2 8 3 3 4" xfId="11664" xr:uid="{00000000-0005-0000-0000-0000482E0000}"/>
    <cellStyle name="Normal 2 2 8 3 4" xfId="11665" xr:uid="{00000000-0005-0000-0000-0000492E0000}"/>
    <cellStyle name="Normal 2 2 8 3 5" xfId="11666" xr:uid="{00000000-0005-0000-0000-00004A2E0000}"/>
    <cellStyle name="Normal 2 2 8 3 6" xfId="11667" xr:uid="{00000000-0005-0000-0000-00004B2E0000}"/>
    <cellStyle name="Normal 2 2 8 4" xfId="11668" xr:uid="{00000000-0005-0000-0000-00004C2E0000}"/>
    <cellStyle name="Normal 2 2 8 4 2" xfId="11669" xr:uid="{00000000-0005-0000-0000-00004D2E0000}"/>
    <cellStyle name="Normal 2 2 8 4 3" xfId="11670" xr:uid="{00000000-0005-0000-0000-00004E2E0000}"/>
    <cellStyle name="Normal 2 2 8 4 4" xfId="11671" xr:uid="{00000000-0005-0000-0000-00004F2E0000}"/>
    <cellStyle name="Normal 2 2 8 5" xfId="11672" xr:uid="{00000000-0005-0000-0000-0000502E0000}"/>
    <cellStyle name="Normal 2 2 8 6" xfId="11673" xr:uid="{00000000-0005-0000-0000-0000512E0000}"/>
    <cellStyle name="Normal 2 2 8 7" xfId="11674" xr:uid="{00000000-0005-0000-0000-0000522E0000}"/>
    <cellStyle name="Normal 2 2 80" xfId="11675" xr:uid="{00000000-0005-0000-0000-0000532E0000}"/>
    <cellStyle name="Normal 2 2 81" xfId="11676" xr:uid="{00000000-0005-0000-0000-0000542E0000}"/>
    <cellStyle name="Normal 2 2 82" xfId="11677" xr:uid="{00000000-0005-0000-0000-0000552E0000}"/>
    <cellStyle name="Normal 2 2 83" xfId="11678" xr:uid="{00000000-0005-0000-0000-0000562E0000}"/>
    <cellStyle name="Normal 2 2 84" xfId="11679" xr:uid="{00000000-0005-0000-0000-0000572E0000}"/>
    <cellStyle name="Normal 2 2 85" xfId="11680" xr:uid="{00000000-0005-0000-0000-0000582E0000}"/>
    <cellStyle name="Normal 2 2 86" xfId="11681" xr:uid="{00000000-0005-0000-0000-0000592E0000}"/>
    <cellStyle name="Normal 2 2 87" xfId="11682" xr:uid="{00000000-0005-0000-0000-00005A2E0000}"/>
    <cellStyle name="Normal 2 2 88" xfId="11683" xr:uid="{00000000-0005-0000-0000-00005B2E0000}"/>
    <cellStyle name="Normal 2 2 89" xfId="11684" xr:uid="{00000000-0005-0000-0000-00005C2E0000}"/>
    <cellStyle name="Normal 2 2 9" xfId="11685" xr:uid="{00000000-0005-0000-0000-00005D2E0000}"/>
    <cellStyle name="Normal 2 2 9 2" xfId="11686" xr:uid="{00000000-0005-0000-0000-00005E2E0000}"/>
    <cellStyle name="Normal 2 2 9 2 10" xfId="11687" xr:uid="{00000000-0005-0000-0000-00005F2E0000}"/>
    <cellStyle name="Normal 2 2 9 2 10 2" xfId="11688" xr:uid="{00000000-0005-0000-0000-0000602E0000}"/>
    <cellStyle name="Normal 2 2 9 2 10 3" xfId="11689" xr:uid="{00000000-0005-0000-0000-0000612E0000}"/>
    <cellStyle name="Normal 2 2 9 2 10 4" xfId="11690" xr:uid="{00000000-0005-0000-0000-0000622E0000}"/>
    <cellStyle name="Normal 2 2 9 2 11" xfId="11691" xr:uid="{00000000-0005-0000-0000-0000632E0000}"/>
    <cellStyle name="Normal 2 2 9 2 12" xfId="11692" xr:uid="{00000000-0005-0000-0000-0000642E0000}"/>
    <cellStyle name="Normal 2 2 9 2 13" xfId="11693" xr:uid="{00000000-0005-0000-0000-0000652E0000}"/>
    <cellStyle name="Normal 2 2 9 2 2" xfId="11694" xr:uid="{00000000-0005-0000-0000-0000662E0000}"/>
    <cellStyle name="Normal 2 2 9 2 2 2" xfId="11695" xr:uid="{00000000-0005-0000-0000-0000672E0000}"/>
    <cellStyle name="Normal 2 2 9 2 2 2 2" xfId="11696" xr:uid="{00000000-0005-0000-0000-0000682E0000}"/>
    <cellStyle name="Normal 2 2 9 2 2 2 2 2" xfId="11697" xr:uid="{00000000-0005-0000-0000-0000692E0000}"/>
    <cellStyle name="Normal 2 2 9 2 2 2 2 2 2" xfId="11698" xr:uid="{00000000-0005-0000-0000-00006A2E0000}"/>
    <cellStyle name="Normal 2 2 9 2 2 2 2 2 3" xfId="11699" xr:uid="{00000000-0005-0000-0000-00006B2E0000}"/>
    <cellStyle name="Normal 2 2 9 2 2 2 2 2 4" xfId="11700" xr:uid="{00000000-0005-0000-0000-00006C2E0000}"/>
    <cellStyle name="Normal 2 2 9 2 2 2 2 3" xfId="11701" xr:uid="{00000000-0005-0000-0000-00006D2E0000}"/>
    <cellStyle name="Normal 2 2 9 2 2 2 2 4" xfId="11702" xr:uid="{00000000-0005-0000-0000-00006E2E0000}"/>
    <cellStyle name="Normal 2 2 9 2 2 2 2 5" xfId="11703" xr:uid="{00000000-0005-0000-0000-00006F2E0000}"/>
    <cellStyle name="Normal 2 2 9 2 2 2 3" xfId="11704" xr:uid="{00000000-0005-0000-0000-0000702E0000}"/>
    <cellStyle name="Normal 2 2 9 2 2 2 3 2" xfId="11705" xr:uid="{00000000-0005-0000-0000-0000712E0000}"/>
    <cellStyle name="Normal 2 2 9 2 2 2 3 3" xfId="11706" xr:uid="{00000000-0005-0000-0000-0000722E0000}"/>
    <cellStyle name="Normal 2 2 9 2 2 2 3 4" xfId="11707" xr:uid="{00000000-0005-0000-0000-0000732E0000}"/>
    <cellStyle name="Normal 2 2 9 2 2 2 4" xfId="11708" xr:uid="{00000000-0005-0000-0000-0000742E0000}"/>
    <cellStyle name="Normal 2 2 9 2 2 2 5" xfId="11709" xr:uid="{00000000-0005-0000-0000-0000752E0000}"/>
    <cellStyle name="Normal 2 2 9 2 2 2 6" xfId="11710" xr:uid="{00000000-0005-0000-0000-0000762E0000}"/>
    <cellStyle name="Normal 2 2 9 2 3" xfId="11711" xr:uid="{00000000-0005-0000-0000-0000772E0000}"/>
    <cellStyle name="Normal 2 2 9 2 3 2" xfId="11712" xr:uid="{00000000-0005-0000-0000-0000782E0000}"/>
    <cellStyle name="Normal 2 2 9 2 3 2 2" xfId="11713" xr:uid="{00000000-0005-0000-0000-0000792E0000}"/>
    <cellStyle name="Normal 2 2 9 2 3 2 2 2" xfId="11714" xr:uid="{00000000-0005-0000-0000-00007A2E0000}"/>
    <cellStyle name="Normal 2 2 9 2 3 2 2 3" xfId="11715" xr:uid="{00000000-0005-0000-0000-00007B2E0000}"/>
    <cellStyle name="Normal 2 2 9 2 3 2 2 4" xfId="11716" xr:uid="{00000000-0005-0000-0000-00007C2E0000}"/>
    <cellStyle name="Normal 2 2 9 2 3 2 3" xfId="11717" xr:uid="{00000000-0005-0000-0000-00007D2E0000}"/>
    <cellStyle name="Normal 2 2 9 2 3 2 4" xfId="11718" xr:uid="{00000000-0005-0000-0000-00007E2E0000}"/>
    <cellStyle name="Normal 2 2 9 2 3 2 5" xfId="11719" xr:uid="{00000000-0005-0000-0000-00007F2E0000}"/>
    <cellStyle name="Normal 2 2 9 2 3 3" xfId="11720" xr:uid="{00000000-0005-0000-0000-0000802E0000}"/>
    <cellStyle name="Normal 2 2 9 2 3 3 2" xfId="11721" xr:uid="{00000000-0005-0000-0000-0000812E0000}"/>
    <cellStyle name="Normal 2 2 9 2 3 3 3" xfId="11722" xr:uid="{00000000-0005-0000-0000-0000822E0000}"/>
    <cellStyle name="Normal 2 2 9 2 3 3 4" xfId="11723" xr:uid="{00000000-0005-0000-0000-0000832E0000}"/>
    <cellStyle name="Normal 2 2 9 2 3 4" xfId="11724" xr:uid="{00000000-0005-0000-0000-0000842E0000}"/>
    <cellStyle name="Normal 2 2 9 2 3 5" xfId="11725" xr:uid="{00000000-0005-0000-0000-0000852E0000}"/>
    <cellStyle name="Normal 2 2 9 2 3 6" xfId="11726" xr:uid="{00000000-0005-0000-0000-0000862E0000}"/>
    <cellStyle name="Normal 2 2 9 2 4" xfId="11727" xr:uid="{00000000-0005-0000-0000-0000872E0000}"/>
    <cellStyle name="Normal 2 2 9 2 4 2" xfId="11728" xr:uid="{00000000-0005-0000-0000-0000882E0000}"/>
    <cellStyle name="Normal 2 2 9 2 4 2 2" xfId="11729" xr:uid="{00000000-0005-0000-0000-0000892E0000}"/>
    <cellStyle name="Normal 2 2 9 2 4 2 2 2" xfId="11730" xr:uid="{00000000-0005-0000-0000-00008A2E0000}"/>
    <cellStyle name="Normal 2 2 9 2 4 2 2 3" xfId="11731" xr:uid="{00000000-0005-0000-0000-00008B2E0000}"/>
    <cellStyle name="Normal 2 2 9 2 4 2 2 4" xfId="11732" xr:uid="{00000000-0005-0000-0000-00008C2E0000}"/>
    <cellStyle name="Normal 2 2 9 2 4 2 3" xfId="11733" xr:uid="{00000000-0005-0000-0000-00008D2E0000}"/>
    <cellStyle name="Normal 2 2 9 2 4 2 4" xfId="11734" xr:uid="{00000000-0005-0000-0000-00008E2E0000}"/>
    <cellStyle name="Normal 2 2 9 2 4 2 5" xfId="11735" xr:uid="{00000000-0005-0000-0000-00008F2E0000}"/>
    <cellStyle name="Normal 2 2 9 2 4 3" xfId="11736" xr:uid="{00000000-0005-0000-0000-0000902E0000}"/>
    <cellStyle name="Normal 2 2 9 2 4 3 2" xfId="11737" xr:uid="{00000000-0005-0000-0000-0000912E0000}"/>
    <cellStyle name="Normal 2 2 9 2 4 3 3" xfId="11738" xr:uid="{00000000-0005-0000-0000-0000922E0000}"/>
    <cellStyle name="Normal 2 2 9 2 4 3 4" xfId="11739" xr:uid="{00000000-0005-0000-0000-0000932E0000}"/>
    <cellStyle name="Normal 2 2 9 2 4 4" xfId="11740" xr:uid="{00000000-0005-0000-0000-0000942E0000}"/>
    <cellStyle name="Normal 2 2 9 2 4 5" xfId="11741" xr:uid="{00000000-0005-0000-0000-0000952E0000}"/>
    <cellStyle name="Normal 2 2 9 2 4 6" xfId="11742" xr:uid="{00000000-0005-0000-0000-0000962E0000}"/>
    <cellStyle name="Normal 2 2 9 2 5" xfId="11743" xr:uid="{00000000-0005-0000-0000-0000972E0000}"/>
    <cellStyle name="Normal 2 2 9 2 5 2" xfId="11744" xr:uid="{00000000-0005-0000-0000-0000982E0000}"/>
    <cellStyle name="Normal 2 2 9 2 5 2 2" xfId="11745" xr:uid="{00000000-0005-0000-0000-0000992E0000}"/>
    <cellStyle name="Normal 2 2 9 2 5 2 2 2" xfId="11746" xr:uid="{00000000-0005-0000-0000-00009A2E0000}"/>
    <cellStyle name="Normal 2 2 9 2 5 2 2 3" xfId="11747" xr:uid="{00000000-0005-0000-0000-00009B2E0000}"/>
    <cellStyle name="Normal 2 2 9 2 5 2 2 4" xfId="11748" xr:uid="{00000000-0005-0000-0000-00009C2E0000}"/>
    <cellStyle name="Normal 2 2 9 2 5 2 3" xfId="11749" xr:uid="{00000000-0005-0000-0000-00009D2E0000}"/>
    <cellStyle name="Normal 2 2 9 2 5 2 4" xfId="11750" xr:uid="{00000000-0005-0000-0000-00009E2E0000}"/>
    <cellStyle name="Normal 2 2 9 2 5 2 5" xfId="11751" xr:uid="{00000000-0005-0000-0000-00009F2E0000}"/>
    <cellStyle name="Normal 2 2 9 2 5 3" xfId="11752" xr:uid="{00000000-0005-0000-0000-0000A02E0000}"/>
    <cellStyle name="Normal 2 2 9 2 5 3 2" xfId="11753" xr:uid="{00000000-0005-0000-0000-0000A12E0000}"/>
    <cellStyle name="Normal 2 2 9 2 5 3 3" xfId="11754" xr:uid="{00000000-0005-0000-0000-0000A22E0000}"/>
    <cellStyle name="Normal 2 2 9 2 5 3 4" xfId="11755" xr:uid="{00000000-0005-0000-0000-0000A32E0000}"/>
    <cellStyle name="Normal 2 2 9 2 5 4" xfId="11756" xr:uid="{00000000-0005-0000-0000-0000A42E0000}"/>
    <cellStyle name="Normal 2 2 9 2 5 5" xfId="11757" xr:uid="{00000000-0005-0000-0000-0000A52E0000}"/>
    <cellStyle name="Normal 2 2 9 2 5 6" xfId="11758" xr:uid="{00000000-0005-0000-0000-0000A62E0000}"/>
    <cellStyle name="Normal 2 2 9 2 6" xfId="11759" xr:uid="{00000000-0005-0000-0000-0000A72E0000}"/>
    <cellStyle name="Normal 2 2 9 2 6 2" xfId="11760" xr:uid="{00000000-0005-0000-0000-0000A82E0000}"/>
    <cellStyle name="Normal 2 2 9 2 6 2 2" xfId="11761" xr:uid="{00000000-0005-0000-0000-0000A92E0000}"/>
    <cellStyle name="Normal 2 2 9 2 6 2 2 2" xfId="11762" xr:uid="{00000000-0005-0000-0000-0000AA2E0000}"/>
    <cellStyle name="Normal 2 2 9 2 6 2 2 3" xfId="11763" xr:uid="{00000000-0005-0000-0000-0000AB2E0000}"/>
    <cellStyle name="Normal 2 2 9 2 6 2 2 4" xfId="11764" xr:uid="{00000000-0005-0000-0000-0000AC2E0000}"/>
    <cellStyle name="Normal 2 2 9 2 6 2 3" xfId="11765" xr:uid="{00000000-0005-0000-0000-0000AD2E0000}"/>
    <cellStyle name="Normal 2 2 9 2 6 2 4" xfId="11766" xr:uid="{00000000-0005-0000-0000-0000AE2E0000}"/>
    <cellStyle name="Normal 2 2 9 2 6 2 5" xfId="11767" xr:uid="{00000000-0005-0000-0000-0000AF2E0000}"/>
    <cellStyle name="Normal 2 2 9 2 6 3" xfId="11768" xr:uid="{00000000-0005-0000-0000-0000B02E0000}"/>
    <cellStyle name="Normal 2 2 9 2 6 3 2" xfId="11769" xr:uid="{00000000-0005-0000-0000-0000B12E0000}"/>
    <cellStyle name="Normal 2 2 9 2 6 3 3" xfId="11770" xr:uid="{00000000-0005-0000-0000-0000B22E0000}"/>
    <cellStyle name="Normal 2 2 9 2 6 3 4" xfId="11771" xr:uid="{00000000-0005-0000-0000-0000B32E0000}"/>
    <cellStyle name="Normal 2 2 9 2 6 4" xfId="11772" xr:uid="{00000000-0005-0000-0000-0000B42E0000}"/>
    <cellStyle name="Normal 2 2 9 2 6 5" xfId="11773" xr:uid="{00000000-0005-0000-0000-0000B52E0000}"/>
    <cellStyle name="Normal 2 2 9 2 6 6" xfId="11774" xr:uid="{00000000-0005-0000-0000-0000B62E0000}"/>
    <cellStyle name="Normal 2 2 9 2 7" xfId="11775" xr:uid="{00000000-0005-0000-0000-0000B72E0000}"/>
    <cellStyle name="Normal 2 2 9 2 7 2" xfId="11776" xr:uid="{00000000-0005-0000-0000-0000B82E0000}"/>
    <cellStyle name="Normal 2 2 9 2 7 2 2" xfId="11777" xr:uid="{00000000-0005-0000-0000-0000B92E0000}"/>
    <cellStyle name="Normal 2 2 9 2 7 2 2 2" xfId="11778" xr:uid="{00000000-0005-0000-0000-0000BA2E0000}"/>
    <cellStyle name="Normal 2 2 9 2 7 2 2 3" xfId="11779" xr:uid="{00000000-0005-0000-0000-0000BB2E0000}"/>
    <cellStyle name="Normal 2 2 9 2 7 2 2 4" xfId="11780" xr:uid="{00000000-0005-0000-0000-0000BC2E0000}"/>
    <cellStyle name="Normal 2 2 9 2 7 2 3" xfId="11781" xr:uid="{00000000-0005-0000-0000-0000BD2E0000}"/>
    <cellStyle name="Normal 2 2 9 2 7 2 4" xfId="11782" xr:uid="{00000000-0005-0000-0000-0000BE2E0000}"/>
    <cellStyle name="Normal 2 2 9 2 7 2 5" xfId="11783" xr:uid="{00000000-0005-0000-0000-0000BF2E0000}"/>
    <cellStyle name="Normal 2 2 9 2 7 3" xfId="11784" xr:uid="{00000000-0005-0000-0000-0000C02E0000}"/>
    <cellStyle name="Normal 2 2 9 2 7 3 2" xfId="11785" xr:uid="{00000000-0005-0000-0000-0000C12E0000}"/>
    <cellStyle name="Normal 2 2 9 2 7 3 3" xfId="11786" xr:uid="{00000000-0005-0000-0000-0000C22E0000}"/>
    <cellStyle name="Normal 2 2 9 2 7 3 4" xfId="11787" xr:uid="{00000000-0005-0000-0000-0000C32E0000}"/>
    <cellStyle name="Normal 2 2 9 2 7 4" xfId="11788" xr:uid="{00000000-0005-0000-0000-0000C42E0000}"/>
    <cellStyle name="Normal 2 2 9 2 7 5" xfId="11789" xr:uid="{00000000-0005-0000-0000-0000C52E0000}"/>
    <cellStyle name="Normal 2 2 9 2 7 6" xfId="11790" xr:uid="{00000000-0005-0000-0000-0000C62E0000}"/>
    <cellStyle name="Normal 2 2 9 2 8" xfId="11791" xr:uid="{00000000-0005-0000-0000-0000C72E0000}"/>
    <cellStyle name="Normal 2 2 9 2 8 2" xfId="11792" xr:uid="{00000000-0005-0000-0000-0000C82E0000}"/>
    <cellStyle name="Normal 2 2 9 2 8 2 2" xfId="11793" xr:uid="{00000000-0005-0000-0000-0000C92E0000}"/>
    <cellStyle name="Normal 2 2 9 2 8 2 2 2" xfId="11794" xr:uid="{00000000-0005-0000-0000-0000CA2E0000}"/>
    <cellStyle name="Normal 2 2 9 2 8 2 2 3" xfId="11795" xr:uid="{00000000-0005-0000-0000-0000CB2E0000}"/>
    <cellStyle name="Normal 2 2 9 2 8 2 2 4" xfId="11796" xr:uid="{00000000-0005-0000-0000-0000CC2E0000}"/>
    <cellStyle name="Normal 2 2 9 2 8 2 3" xfId="11797" xr:uid="{00000000-0005-0000-0000-0000CD2E0000}"/>
    <cellStyle name="Normal 2 2 9 2 8 2 4" xfId="11798" xr:uid="{00000000-0005-0000-0000-0000CE2E0000}"/>
    <cellStyle name="Normal 2 2 9 2 8 2 5" xfId="11799" xr:uid="{00000000-0005-0000-0000-0000CF2E0000}"/>
    <cellStyle name="Normal 2 2 9 2 8 3" xfId="11800" xr:uid="{00000000-0005-0000-0000-0000D02E0000}"/>
    <cellStyle name="Normal 2 2 9 2 8 3 2" xfId="11801" xr:uid="{00000000-0005-0000-0000-0000D12E0000}"/>
    <cellStyle name="Normal 2 2 9 2 8 3 3" xfId="11802" xr:uid="{00000000-0005-0000-0000-0000D22E0000}"/>
    <cellStyle name="Normal 2 2 9 2 8 3 4" xfId="11803" xr:uid="{00000000-0005-0000-0000-0000D32E0000}"/>
    <cellStyle name="Normal 2 2 9 2 8 4" xfId="11804" xr:uid="{00000000-0005-0000-0000-0000D42E0000}"/>
    <cellStyle name="Normal 2 2 9 2 8 5" xfId="11805" xr:uid="{00000000-0005-0000-0000-0000D52E0000}"/>
    <cellStyle name="Normal 2 2 9 2 8 6" xfId="11806" xr:uid="{00000000-0005-0000-0000-0000D62E0000}"/>
    <cellStyle name="Normal 2 2 9 2 9" xfId="11807" xr:uid="{00000000-0005-0000-0000-0000D72E0000}"/>
    <cellStyle name="Normal 2 2 9 2 9 2" xfId="11808" xr:uid="{00000000-0005-0000-0000-0000D82E0000}"/>
    <cellStyle name="Normal 2 2 9 2 9 2 2" xfId="11809" xr:uid="{00000000-0005-0000-0000-0000D92E0000}"/>
    <cellStyle name="Normal 2 2 9 2 9 2 3" xfId="11810" xr:uid="{00000000-0005-0000-0000-0000DA2E0000}"/>
    <cellStyle name="Normal 2 2 9 2 9 2 4" xfId="11811" xr:uid="{00000000-0005-0000-0000-0000DB2E0000}"/>
    <cellStyle name="Normal 2 2 9 2 9 3" xfId="11812" xr:uid="{00000000-0005-0000-0000-0000DC2E0000}"/>
    <cellStyle name="Normal 2 2 9 2 9 4" xfId="11813" xr:uid="{00000000-0005-0000-0000-0000DD2E0000}"/>
    <cellStyle name="Normal 2 2 9 2 9 5" xfId="11814" xr:uid="{00000000-0005-0000-0000-0000DE2E0000}"/>
    <cellStyle name="Normal 2 2 9 3" xfId="11815" xr:uid="{00000000-0005-0000-0000-0000DF2E0000}"/>
    <cellStyle name="Normal 2 2 9 3 2" xfId="11816" xr:uid="{00000000-0005-0000-0000-0000E02E0000}"/>
    <cellStyle name="Normal 2 2 9 3 3" xfId="11817" xr:uid="{00000000-0005-0000-0000-0000E12E0000}"/>
    <cellStyle name="Normal 2 2 9 3 3 2" xfId="11818" xr:uid="{00000000-0005-0000-0000-0000E22E0000}"/>
    <cellStyle name="Normal 2 2 9 3 3 2 2" xfId="11819" xr:uid="{00000000-0005-0000-0000-0000E32E0000}"/>
    <cellStyle name="Normal 2 2 9 3 3 2 3" xfId="11820" xr:uid="{00000000-0005-0000-0000-0000E42E0000}"/>
    <cellStyle name="Normal 2 2 9 3 3 2 4" xfId="11821" xr:uid="{00000000-0005-0000-0000-0000E52E0000}"/>
    <cellStyle name="Normal 2 2 9 3 3 3" xfId="11822" xr:uid="{00000000-0005-0000-0000-0000E62E0000}"/>
    <cellStyle name="Normal 2 2 9 3 3 4" xfId="11823" xr:uid="{00000000-0005-0000-0000-0000E72E0000}"/>
    <cellStyle name="Normal 2 2 9 3 3 5" xfId="11824" xr:uid="{00000000-0005-0000-0000-0000E82E0000}"/>
    <cellStyle name="Normal 2 2 9 3 4" xfId="11825" xr:uid="{00000000-0005-0000-0000-0000E92E0000}"/>
    <cellStyle name="Normal 2 2 9 3 4 2" xfId="11826" xr:uid="{00000000-0005-0000-0000-0000EA2E0000}"/>
    <cellStyle name="Normal 2 2 9 3 4 3" xfId="11827" xr:uid="{00000000-0005-0000-0000-0000EB2E0000}"/>
    <cellStyle name="Normal 2 2 9 3 4 4" xfId="11828" xr:uid="{00000000-0005-0000-0000-0000EC2E0000}"/>
    <cellStyle name="Normal 2 2 9 3 5" xfId="11829" xr:uid="{00000000-0005-0000-0000-0000ED2E0000}"/>
    <cellStyle name="Normal 2 2 9 3 6" xfId="11830" xr:uid="{00000000-0005-0000-0000-0000EE2E0000}"/>
    <cellStyle name="Normal 2 2 9 3 7" xfId="11831" xr:uid="{00000000-0005-0000-0000-0000EF2E0000}"/>
    <cellStyle name="Normal 2 2 9 4" xfId="11832" xr:uid="{00000000-0005-0000-0000-0000F02E0000}"/>
    <cellStyle name="Normal 2 2 9 5" xfId="11833" xr:uid="{00000000-0005-0000-0000-0000F12E0000}"/>
    <cellStyle name="Normal 2 2 9 6" xfId="11834" xr:uid="{00000000-0005-0000-0000-0000F22E0000}"/>
    <cellStyle name="Normal 2 2 9 7" xfId="11835" xr:uid="{00000000-0005-0000-0000-0000F32E0000}"/>
    <cellStyle name="Normal 2 2 9 8" xfId="11836" xr:uid="{00000000-0005-0000-0000-0000F42E0000}"/>
    <cellStyle name="Normal 2 2 9 9" xfId="11837" xr:uid="{00000000-0005-0000-0000-0000F52E0000}"/>
    <cellStyle name="Normal 2 2 90" xfId="11838" xr:uid="{00000000-0005-0000-0000-0000F62E0000}"/>
    <cellStyle name="Normal 2 2 91" xfId="11839" xr:uid="{00000000-0005-0000-0000-0000F72E0000}"/>
    <cellStyle name="Normal 2 2 92" xfId="11840" xr:uid="{00000000-0005-0000-0000-0000F82E0000}"/>
    <cellStyle name="Normal 2 2 93" xfId="11841" xr:uid="{00000000-0005-0000-0000-0000F92E0000}"/>
    <cellStyle name="Normal 2 2 94" xfId="11842" xr:uid="{00000000-0005-0000-0000-0000FA2E0000}"/>
    <cellStyle name="Normal 2 2 95" xfId="11843" xr:uid="{00000000-0005-0000-0000-0000FB2E0000}"/>
    <cellStyle name="Normal 2 2 96" xfId="11844" xr:uid="{00000000-0005-0000-0000-0000FC2E0000}"/>
    <cellStyle name="Normal 2 2 97" xfId="11845" xr:uid="{00000000-0005-0000-0000-0000FD2E0000}"/>
    <cellStyle name="Normal 2 2 98" xfId="11846" xr:uid="{00000000-0005-0000-0000-0000FE2E0000}"/>
    <cellStyle name="Normal 2 2 99" xfId="11847" xr:uid="{00000000-0005-0000-0000-0000FF2E0000}"/>
    <cellStyle name="Normal 2 2_Guarantees" xfId="11848" xr:uid="{00000000-0005-0000-0000-0000002F0000}"/>
    <cellStyle name="Normal 2 20" xfId="11849" xr:uid="{00000000-0005-0000-0000-0000012F0000}"/>
    <cellStyle name="Normal 2 20 2" xfId="11850" xr:uid="{00000000-0005-0000-0000-0000022F0000}"/>
    <cellStyle name="Normal 2 21" xfId="11851" xr:uid="{00000000-0005-0000-0000-0000032F0000}"/>
    <cellStyle name="Normal 2 21 2" xfId="11852" xr:uid="{00000000-0005-0000-0000-0000042F0000}"/>
    <cellStyle name="Normal 2 21 2 2" xfId="11853" xr:uid="{00000000-0005-0000-0000-0000052F0000}"/>
    <cellStyle name="Normal 2 21 2 2 2" xfId="11854" xr:uid="{00000000-0005-0000-0000-0000062F0000}"/>
    <cellStyle name="Normal 2 21 2 2 3" xfId="11855" xr:uid="{00000000-0005-0000-0000-0000072F0000}"/>
    <cellStyle name="Normal 2 21 2 2 4" xfId="11856" xr:uid="{00000000-0005-0000-0000-0000082F0000}"/>
    <cellStyle name="Normal 2 21 2 3" xfId="11857" xr:uid="{00000000-0005-0000-0000-0000092F0000}"/>
    <cellStyle name="Normal 2 21 2 4" xfId="11858" xr:uid="{00000000-0005-0000-0000-00000A2F0000}"/>
    <cellStyle name="Normal 2 21 2 5" xfId="11859" xr:uid="{00000000-0005-0000-0000-00000B2F0000}"/>
    <cellStyle name="Normal 2 21 3" xfId="11860" xr:uid="{00000000-0005-0000-0000-00000C2F0000}"/>
    <cellStyle name="Normal 2 21 4" xfId="11861" xr:uid="{00000000-0005-0000-0000-00000D2F0000}"/>
    <cellStyle name="Normal 2 21 4 2" xfId="11862" xr:uid="{00000000-0005-0000-0000-00000E2F0000}"/>
    <cellStyle name="Normal 2 21 4 3" xfId="11863" xr:uid="{00000000-0005-0000-0000-00000F2F0000}"/>
    <cellStyle name="Normal 2 21 4 4" xfId="11864" xr:uid="{00000000-0005-0000-0000-0000102F0000}"/>
    <cellStyle name="Normal 2 21 5" xfId="11865" xr:uid="{00000000-0005-0000-0000-0000112F0000}"/>
    <cellStyle name="Normal 2 21 6" xfId="11866" xr:uid="{00000000-0005-0000-0000-0000122F0000}"/>
    <cellStyle name="Normal 2 21 7" xfId="11867" xr:uid="{00000000-0005-0000-0000-0000132F0000}"/>
    <cellStyle name="Normal 2 22" xfId="11868" xr:uid="{00000000-0005-0000-0000-0000142F0000}"/>
    <cellStyle name="Normal 2 22 2" xfId="11869" xr:uid="{00000000-0005-0000-0000-0000152F0000}"/>
    <cellStyle name="Normal 2 22 2 2" xfId="11870" xr:uid="{00000000-0005-0000-0000-0000162F0000}"/>
    <cellStyle name="Normal 2 22 2 2 2" xfId="11871" xr:uid="{00000000-0005-0000-0000-0000172F0000}"/>
    <cellStyle name="Normal 2 22 2 2 3" xfId="11872" xr:uid="{00000000-0005-0000-0000-0000182F0000}"/>
    <cellStyle name="Normal 2 22 2 2 4" xfId="11873" xr:uid="{00000000-0005-0000-0000-0000192F0000}"/>
    <cellStyle name="Normal 2 22 2 3" xfId="11874" xr:uid="{00000000-0005-0000-0000-00001A2F0000}"/>
    <cellStyle name="Normal 2 22 2 4" xfId="11875" xr:uid="{00000000-0005-0000-0000-00001B2F0000}"/>
    <cellStyle name="Normal 2 22 2 5" xfId="11876" xr:uid="{00000000-0005-0000-0000-00001C2F0000}"/>
    <cellStyle name="Normal 2 22 3" xfId="11877" xr:uid="{00000000-0005-0000-0000-00001D2F0000}"/>
    <cellStyle name="Normal 2 22 4" xfId="11878" xr:uid="{00000000-0005-0000-0000-00001E2F0000}"/>
    <cellStyle name="Normal 2 22 4 2" xfId="11879" xr:uid="{00000000-0005-0000-0000-00001F2F0000}"/>
    <cellStyle name="Normal 2 22 4 3" xfId="11880" xr:uid="{00000000-0005-0000-0000-0000202F0000}"/>
    <cellStyle name="Normal 2 22 4 4" xfId="11881" xr:uid="{00000000-0005-0000-0000-0000212F0000}"/>
    <cellStyle name="Normal 2 22 5" xfId="11882" xr:uid="{00000000-0005-0000-0000-0000222F0000}"/>
    <cellStyle name="Normal 2 22 6" xfId="11883" xr:uid="{00000000-0005-0000-0000-0000232F0000}"/>
    <cellStyle name="Normal 2 22 7" xfId="11884" xr:uid="{00000000-0005-0000-0000-0000242F0000}"/>
    <cellStyle name="Normal 2 23" xfId="11885" xr:uid="{00000000-0005-0000-0000-0000252F0000}"/>
    <cellStyle name="Normal 2 23 2" xfId="11886" xr:uid="{00000000-0005-0000-0000-0000262F0000}"/>
    <cellStyle name="Normal 2 24" xfId="11887" xr:uid="{00000000-0005-0000-0000-0000272F0000}"/>
    <cellStyle name="Normal 2 24 2" xfId="11888" xr:uid="{00000000-0005-0000-0000-0000282F0000}"/>
    <cellStyle name="Normal 2 24 3" xfId="11889" xr:uid="{00000000-0005-0000-0000-0000292F0000}"/>
    <cellStyle name="Normal 2 24 4" xfId="11890" xr:uid="{00000000-0005-0000-0000-00002A2F0000}"/>
    <cellStyle name="Normal 2 25" xfId="11891" xr:uid="{00000000-0005-0000-0000-00002B2F0000}"/>
    <cellStyle name="Normal 2 25 2" xfId="11892" xr:uid="{00000000-0005-0000-0000-00002C2F0000}"/>
    <cellStyle name="Normal 2 25 3" xfId="11893" xr:uid="{00000000-0005-0000-0000-00002D2F0000}"/>
    <cellStyle name="Normal 2 25 4" xfId="11894" xr:uid="{00000000-0005-0000-0000-00002E2F0000}"/>
    <cellStyle name="Normal 2 26" xfId="11895" xr:uid="{00000000-0005-0000-0000-00002F2F0000}"/>
    <cellStyle name="Normal 2 26 2" xfId="11896" xr:uid="{00000000-0005-0000-0000-0000302F0000}"/>
    <cellStyle name="Normal 2 27" xfId="11897" xr:uid="{00000000-0005-0000-0000-0000312F0000}"/>
    <cellStyle name="Normal 2 27 2" xfId="11898" xr:uid="{00000000-0005-0000-0000-0000322F0000}"/>
    <cellStyle name="Normal 2 28" xfId="11899" xr:uid="{00000000-0005-0000-0000-0000332F0000}"/>
    <cellStyle name="Normal 2 28 2" xfId="11900" xr:uid="{00000000-0005-0000-0000-0000342F0000}"/>
    <cellStyle name="Normal 2 29" xfId="11901" xr:uid="{00000000-0005-0000-0000-0000352F0000}"/>
    <cellStyle name="Normal 2 29 2" xfId="11902" xr:uid="{00000000-0005-0000-0000-0000362F0000}"/>
    <cellStyle name="Normal 2 3" xfId="11903" xr:uid="{00000000-0005-0000-0000-0000372F0000}"/>
    <cellStyle name="Normal 2 3 10" xfId="11904" xr:uid="{00000000-0005-0000-0000-0000382F0000}"/>
    <cellStyle name="Normal 2 3 10 2" xfId="11905" xr:uid="{00000000-0005-0000-0000-0000392F0000}"/>
    <cellStyle name="Normal 2 3 10 2 2" xfId="11906" xr:uid="{00000000-0005-0000-0000-00003A2F0000}"/>
    <cellStyle name="Normal 2 3 10 2 2 2" xfId="11907" xr:uid="{00000000-0005-0000-0000-00003B2F0000}"/>
    <cellStyle name="Normal 2 3 10 2 2 3" xfId="11908" xr:uid="{00000000-0005-0000-0000-00003C2F0000}"/>
    <cellStyle name="Normal 2 3 10 2 2 4" xfId="11909" xr:uid="{00000000-0005-0000-0000-00003D2F0000}"/>
    <cellStyle name="Normal 2 3 10 2 3" xfId="11910" xr:uid="{00000000-0005-0000-0000-00003E2F0000}"/>
    <cellStyle name="Normal 2 3 10 2 4" xfId="11911" xr:uid="{00000000-0005-0000-0000-00003F2F0000}"/>
    <cellStyle name="Normal 2 3 10 2 5" xfId="11912" xr:uid="{00000000-0005-0000-0000-0000402F0000}"/>
    <cellStyle name="Normal 2 3 10 3" xfId="11913" xr:uid="{00000000-0005-0000-0000-0000412F0000}"/>
    <cellStyle name="Normal 2 3 10 4" xfId="11914" xr:uid="{00000000-0005-0000-0000-0000422F0000}"/>
    <cellStyle name="Normal 2 3 10 4 2" xfId="11915" xr:uid="{00000000-0005-0000-0000-0000432F0000}"/>
    <cellStyle name="Normal 2 3 10 4 3" xfId="11916" xr:uid="{00000000-0005-0000-0000-0000442F0000}"/>
    <cellStyle name="Normal 2 3 10 4 4" xfId="11917" xr:uid="{00000000-0005-0000-0000-0000452F0000}"/>
    <cellStyle name="Normal 2 3 10 5" xfId="11918" xr:uid="{00000000-0005-0000-0000-0000462F0000}"/>
    <cellStyle name="Normal 2 3 10 6" xfId="11919" xr:uid="{00000000-0005-0000-0000-0000472F0000}"/>
    <cellStyle name="Normal 2 3 10 7" xfId="11920" xr:uid="{00000000-0005-0000-0000-0000482F0000}"/>
    <cellStyle name="Normal 2 3 11" xfId="11921" xr:uid="{00000000-0005-0000-0000-0000492F0000}"/>
    <cellStyle name="Normal 2 3 11 2" xfId="11922" xr:uid="{00000000-0005-0000-0000-00004A2F0000}"/>
    <cellStyle name="Normal 2 3 12" xfId="11923" xr:uid="{00000000-0005-0000-0000-00004B2F0000}"/>
    <cellStyle name="Normal 2 3 12 2" xfId="11924" xr:uid="{00000000-0005-0000-0000-00004C2F0000}"/>
    <cellStyle name="Normal 2 3 13" xfId="11925" xr:uid="{00000000-0005-0000-0000-00004D2F0000}"/>
    <cellStyle name="Normal 2 3 13 2" xfId="11926" xr:uid="{00000000-0005-0000-0000-00004E2F0000}"/>
    <cellStyle name="Normal 2 3 2" xfId="11927" xr:uid="{00000000-0005-0000-0000-00004F2F0000}"/>
    <cellStyle name="Normal 2 3 2 2" xfId="11928" xr:uid="{00000000-0005-0000-0000-0000502F0000}"/>
    <cellStyle name="Normal 2 3 2 2 2" xfId="11929" xr:uid="{00000000-0005-0000-0000-0000512F0000}"/>
    <cellStyle name="Normal 2 3 2 2 3" xfId="11930" xr:uid="{00000000-0005-0000-0000-0000522F0000}"/>
    <cellStyle name="Normal 2 3 2 2 3 2" xfId="11931" xr:uid="{00000000-0005-0000-0000-0000532F0000}"/>
    <cellStyle name="Normal 2 3 2 2 3 2 2" xfId="11932" xr:uid="{00000000-0005-0000-0000-0000542F0000}"/>
    <cellStyle name="Normal 2 3 2 2 3 2 3" xfId="11933" xr:uid="{00000000-0005-0000-0000-0000552F0000}"/>
    <cellStyle name="Normal 2 3 2 2 3 2 4" xfId="11934" xr:uid="{00000000-0005-0000-0000-0000562F0000}"/>
    <cellStyle name="Normal 2 3 2 2 3 3" xfId="11935" xr:uid="{00000000-0005-0000-0000-0000572F0000}"/>
    <cellStyle name="Normal 2 3 2 2 3 4" xfId="11936" xr:uid="{00000000-0005-0000-0000-0000582F0000}"/>
    <cellStyle name="Normal 2 3 2 2 3 5" xfId="11937" xr:uid="{00000000-0005-0000-0000-0000592F0000}"/>
    <cellStyle name="Normal 2 3 2 2 4" xfId="11938" xr:uid="{00000000-0005-0000-0000-00005A2F0000}"/>
    <cellStyle name="Normal 2 3 2 2 5" xfId="11939" xr:uid="{00000000-0005-0000-0000-00005B2F0000}"/>
    <cellStyle name="Normal 2 3 2 2 5 2" xfId="11940" xr:uid="{00000000-0005-0000-0000-00005C2F0000}"/>
    <cellStyle name="Normal 2 3 2 2 5 3" xfId="11941" xr:uid="{00000000-0005-0000-0000-00005D2F0000}"/>
    <cellStyle name="Normal 2 3 2 2 5 4" xfId="11942" xr:uid="{00000000-0005-0000-0000-00005E2F0000}"/>
    <cellStyle name="Normal 2 3 2 2 6" xfId="11943" xr:uid="{00000000-0005-0000-0000-00005F2F0000}"/>
    <cellStyle name="Normal 2 3 2 2 7" xfId="11944" xr:uid="{00000000-0005-0000-0000-0000602F0000}"/>
    <cellStyle name="Normal 2 3 2 2 8" xfId="11945" xr:uid="{00000000-0005-0000-0000-0000612F0000}"/>
    <cellStyle name="Normal 2 3 2 3" xfId="11946" xr:uid="{00000000-0005-0000-0000-0000622F0000}"/>
    <cellStyle name="Normal 2 3 2 4" xfId="11947" xr:uid="{00000000-0005-0000-0000-0000632F0000}"/>
    <cellStyle name="Normal 2 3 2 4 2" xfId="11948" xr:uid="{00000000-0005-0000-0000-0000642F0000}"/>
    <cellStyle name="Normal 2 3 2 4 2 2" xfId="11949" xr:uid="{00000000-0005-0000-0000-0000652F0000}"/>
    <cellStyle name="Normal 2 3 2 4 2 3" xfId="11950" xr:uid="{00000000-0005-0000-0000-0000662F0000}"/>
    <cellStyle name="Normal 2 3 2 4 2 4" xfId="11951" xr:uid="{00000000-0005-0000-0000-0000672F0000}"/>
    <cellStyle name="Normal 2 3 2 4 3" xfId="11952" xr:uid="{00000000-0005-0000-0000-0000682F0000}"/>
    <cellStyle name="Normal 2 3 2 4 4" xfId="11953" xr:uid="{00000000-0005-0000-0000-0000692F0000}"/>
    <cellStyle name="Normal 2 3 2 4 5" xfId="11954" xr:uid="{00000000-0005-0000-0000-00006A2F0000}"/>
    <cellStyle name="Normal 2 3 2 5" xfId="11955" xr:uid="{00000000-0005-0000-0000-00006B2F0000}"/>
    <cellStyle name="Normal 2 3 2 5 2" xfId="11956" xr:uid="{00000000-0005-0000-0000-00006C2F0000}"/>
    <cellStyle name="Normal 2 3 2 5 3" xfId="11957" xr:uid="{00000000-0005-0000-0000-00006D2F0000}"/>
    <cellStyle name="Normal 2 3 2 5 4" xfId="11958" xr:uid="{00000000-0005-0000-0000-00006E2F0000}"/>
    <cellStyle name="Normal 2 3 2 6" xfId="11959" xr:uid="{00000000-0005-0000-0000-00006F2F0000}"/>
    <cellStyle name="Normal 2 3 2 7" xfId="11960" xr:uid="{00000000-0005-0000-0000-0000702F0000}"/>
    <cellStyle name="Normal 2 3 2 8" xfId="11961" xr:uid="{00000000-0005-0000-0000-0000712F0000}"/>
    <cellStyle name="Normal 2 3 3" xfId="11962" xr:uid="{00000000-0005-0000-0000-0000722F0000}"/>
    <cellStyle name="Normal 2 3 4" xfId="11963" xr:uid="{00000000-0005-0000-0000-0000732F0000}"/>
    <cellStyle name="Normal 2 3 5" xfId="11964" xr:uid="{00000000-0005-0000-0000-0000742F0000}"/>
    <cellStyle name="Normal 2 3 6" xfId="11965" xr:uid="{00000000-0005-0000-0000-0000752F0000}"/>
    <cellStyle name="Normal 2 3 7" xfId="11966" xr:uid="{00000000-0005-0000-0000-0000762F0000}"/>
    <cellStyle name="Normal 2 3 8" xfId="11967" xr:uid="{00000000-0005-0000-0000-0000772F0000}"/>
    <cellStyle name="Normal 2 3 9" xfId="11968" xr:uid="{00000000-0005-0000-0000-0000782F0000}"/>
    <cellStyle name="Normal 2 3 9 2" xfId="11969" xr:uid="{00000000-0005-0000-0000-0000792F0000}"/>
    <cellStyle name="Normal 2 30" xfId="11970" xr:uid="{00000000-0005-0000-0000-00007A2F0000}"/>
    <cellStyle name="Normal 2 30 2" xfId="11971" xr:uid="{00000000-0005-0000-0000-00007B2F0000}"/>
    <cellStyle name="Normal 2 31" xfId="11972" xr:uid="{00000000-0005-0000-0000-00007C2F0000}"/>
    <cellStyle name="Normal 2 31 2" xfId="11973" xr:uid="{00000000-0005-0000-0000-00007D2F0000}"/>
    <cellStyle name="Normal 2 32" xfId="11974" xr:uid="{00000000-0005-0000-0000-00007E2F0000}"/>
    <cellStyle name="Normal 2 32 2" xfId="11975" xr:uid="{00000000-0005-0000-0000-00007F2F0000}"/>
    <cellStyle name="Normal 2 33" xfId="11976" xr:uid="{00000000-0005-0000-0000-0000802F0000}"/>
    <cellStyle name="Normal 2 33 2" xfId="11977" xr:uid="{00000000-0005-0000-0000-0000812F0000}"/>
    <cellStyle name="Normal 2 34" xfId="11978" xr:uid="{00000000-0005-0000-0000-0000822F0000}"/>
    <cellStyle name="Normal 2 34 2" xfId="11979" xr:uid="{00000000-0005-0000-0000-0000832F0000}"/>
    <cellStyle name="Normal 2 35" xfId="11980" xr:uid="{00000000-0005-0000-0000-0000842F0000}"/>
    <cellStyle name="Normal 2 35 2" xfId="11981" xr:uid="{00000000-0005-0000-0000-0000852F0000}"/>
    <cellStyle name="Normal 2 36" xfId="11982" xr:uid="{00000000-0005-0000-0000-0000862F0000}"/>
    <cellStyle name="Normal 2 36 2" xfId="11983" xr:uid="{00000000-0005-0000-0000-0000872F0000}"/>
    <cellStyle name="Normal 2 37" xfId="11984" xr:uid="{00000000-0005-0000-0000-0000882F0000}"/>
    <cellStyle name="Normal 2 37 2" xfId="11985" xr:uid="{00000000-0005-0000-0000-0000892F0000}"/>
    <cellStyle name="Normal 2 38" xfId="11986" xr:uid="{00000000-0005-0000-0000-00008A2F0000}"/>
    <cellStyle name="Normal 2 38 2" xfId="11987" xr:uid="{00000000-0005-0000-0000-00008B2F0000}"/>
    <cellStyle name="Normal 2 39" xfId="11988" xr:uid="{00000000-0005-0000-0000-00008C2F0000}"/>
    <cellStyle name="Normal 2 39 2" xfId="11989" xr:uid="{00000000-0005-0000-0000-00008D2F0000}"/>
    <cellStyle name="Normal 2 4" xfId="11990" xr:uid="{00000000-0005-0000-0000-00008E2F0000}"/>
    <cellStyle name="Normal 2 4 10" xfId="11991" xr:uid="{00000000-0005-0000-0000-00008F2F0000}"/>
    <cellStyle name="Normal 2 4 10 2" xfId="11992" xr:uid="{00000000-0005-0000-0000-0000902F0000}"/>
    <cellStyle name="Normal 2 4 11" xfId="11993" xr:uid="{00000000-0005-0000-0000-0000912F0000}"/>
    <cellStyle name="Normal 2 4 12" xfId="11994" xr:uid="{00000000-0005-0000-0000-0000922F0000}"/>
    <cellStyle name="Normal 2 4 12 2" xfId="11995" xr:uid="{00000000-0005-0000-0000-0000932F0000}"/>
    <cellStyle name="Normal 2 4 13" xfId="11996" xr:uid="{00000000-0005-0000-0000-0000942F0000}"/>
    <cellStyle name="Normal 2 4 14" xfId="11997" xr:uid="{00000000-0005-0000-0000-0000952F0000}"/>
    <cellStyle name="Normal 2 4 2" xfId="11998" xr:uid="{00000000-0005-0000-0000-0000962F0000}"/>
    <cellStyle name="Normal 2 4 2 2" xfId="11999" xr:uid="{00000000-0005-0000-0000-0000972F0000}"/>
    <cellStyle name="Normal 2 4 3" xfId="12000" xr:uid="{00000000-0005-0000-0000-0000982F0000}"/>
    <cellStyle name="Normal 2 4 4" xfId="12001" xr:uid="{00000000-0005-0000-0000-0000992F0000}"/>
    <cellStyle name="Normal 2 4 5" xfId="12002" xr:uid="{00000000-0005-0000-0000-00009A2F0000}"/>
    <cellStyle name="Normal 2 4 6" xfId="12003" xr:uid="{00000000-0005-0000-0000-00009B2F0000}"/>
    <cellStyle name="Normal 2 4 7" xfId="12004" xr:uid="{00000000-0005-0000-0000-00009C2F0000}"/>
    <cellStyle name="Normal 2 4 8" xfId="12005" xr:uid="{00000000-0005-0000-0000-00009D2F0000}"/>
    <cellStyle name="Normal 2 4 9" xfId="12006" xr:uid="{00000000-0005-0000-0000-00009E2F0000}"/>
    <cellStyle name="Normal 2 4 9 2" xfId="12007" xr:uid="{00000000-0005-0000-0000-00009F2F0000}"/>
    <cellStyle name="Normal 2 40" xfId="12008" xr:uid="{00000000-0005-0000-0000-0000A02F0000}"/>
    <cellStyle name="Normal 2 40 2" xfId="12009" xr:uid="{00000000-0005-0000-0000-0000A12F0000}"/>
    <cellStyle name="Normal 2 41" xfId="12010" xr:uid="{00000000-0005-0000-0000-0000A22F0000}"/>
    <cellStyle name="Normal 2 41 2" xfId="12011" xr:uid="{00000000-0005-0000-0000-0000A32F0000}"/>
    <cellStyle name="Normal 2 42" xfId="12012" xr:uid="{00000000-0005-0000-0000-0000A42F0000}"/>
    <cellStyle name="Normal 2 42 2" xfId="12013" xr:uid="{00000000-0005-0000-0000-0000A52F0000}"/>
    <cellStyle name="Normal 2 43" xfId="12014" xr:uid="{00000000-0005-0000-0000-0000A62F0000}"/>
    <cellStyle name="Normal 2 43 2" xfId="12015" xr:uid="{00000000-0005-0000-0000-0000A72F0000}"/>
    <cellStyle name="Normal 2 44" xfId="12016" xr:uid="{00000000-0005-0000-0000-0000A82F0000}"/>
    <cellStyle name="Normal 2 44 2" xfId="12017" xr:uid="{00000000-0005-0000-0000-0000A92F0000}"/>
    <cellStyle name="Normal 2 45" xfId="12018" xr:uid="{00000000-0005-0000-0000-0000AA2F0000}"/>
    <cellStyle name="Normal 2 45 2" xfId="12019" xr:uid="{00000000-0005-0000-0000-0000AB2F0000}"/>
    <cellStyle name="Normal 2 46" xfId="12020" xr:uid="{00000000-0005-0000-0000-0000AC2F0000}"/>
    <cellStyle name="Normal 2 46 2" xfId="12021" xr:uid="{00000000-0005-0000-0000-0000AD2F0000}"/>
    <cellStyle name="Normal 2 47" xfId="12022" xr:uid="{00000000-0005-0000-0000-0000AE2F0000}"/>
    <cellStyle name="Normal 2 47 2" xfId="12023" xr:uid="{00000000-0005-0000-0000-0000AF2F0000}"/>
    <cellStyle name="Normal 2 48" xfId="12024" xr:uid="{00000000-0005-0000-0000-0000B02F0000}"/>
    <cellStyle name="Normal 2 48 2" xfId="12025" xr:uid="{00000000-0005-0000-0000-0000B12F0000}"/>
    <cellStyle name="Normal 2 49" xfId="12026" xr:uid="{00000000-0005-0000-0000-0000B22F0000}"/>
    <cellStyle name="Normal 2 49 2" xfId="12027" xr:uid="{00000000-0005-0000-0000-0000B32F0000}"/>
    <cellStyle name="Normal 2 5" xfId="12028" xr:uid="{00000000-0005-0000-0000-0000B42F0000}"/>
    <cellStyle name="Normal 2 5 10" xfId="12029" xr:uid="{00000000-0005-0000-0000-0000B52F0000}"/>
    <cellStyle name="Normal 2 5 11" xfId="12030" xr:uid="{00000000-0005-0000-0000-0000B62F0000}"/>
    <cellStyle name="Normal 2 5 12" xfId="12031" xr:uid="{00000000-0005-0000-0000-0000B72F0000}"/>
    <cellStyle name="Normal 2 5 13" xfId="12032" xr:uid="{00000000-0005-0000-0000-0000B82F0000}"/>
    <cellStyle name="Normal 2 5 2" xfId="12033" xr:uid="{00000000-0005-0000-0000-0000B92F0000}"/>
    <cellStyle name="Normal 2 5 2 2" xfId="12034" xr:uid="{00000000-0005-0000-0000-0000BA2F0000}"/>
    <cellStyle name="Normal 2 5 3" xfId="12035" xr:uid="{00000000-0005-0000-0000-0000BB2F0000}"/>
    <cellStyle name="Normal 2 5 3 2" xfId="12036" xr:uid="{00000000-0005-0000-0000-0000BC2F0000}"/>
    <cellStyle name="Normal 2 5 4" xfId="12037" xr:uid="{00000000-0005-0000-0000-0000BD2F0000}"/>
    <cellStyle name="Normal 2 5 4 2" xfId="12038" xr:uid="{00000000-0005-0000-0000-0000BE2F0000}"/>
    <cellStyle name="Normal 2 5 5" xfId="12039" xr:uid="{00000000-0005-0000-0000-0000BF2F0000}"/>
    <cellStyle name="Normal 2 5 5 2" xfId="12040" xr:uid="{00000000-0005-0000-0000-0000C02F0000}"/>
    <cellStyle name="Normal 2 5 6" xfId="12041" xr:uid="{00000000-0005-0000-0000-0000C12F0000}"/>
    <cellStyle name="Normal 2 5 6 2" xfId="12042" xr:uid="{00000000-0005-0000-0000-0000C22F0000}"/>
    <cellStyle name="Normal 2 5 7" xfId="12043" xr:uid="{00000000-0005-0000-0000-0000C32F0000}"/>
    <cellStyle name="Normal 2 5 8" xfId="12044" xr:uid="{00000000-0005-0000-0000-0000C42F0000}"/>
    <cellStyle name="Normal 2 5 9" xfId="12045" xr:uid="{00000000-0005-0000-0000-0000C52F0000}"/>
    <cellStyle name="Normal 2 50" xfId="12046" xr:uid="{00000000-0005-0000-0000-0000C62F0000}"/>
    <cellStyle name="Normal 2 50 2" xfId="12047" xr:uid="{00000000-0005-0000-0000-0000C72F0000}"/>
    <cellStyle name="Normal 2 51" xfId="12048" xr:uid="{00000000-0005-0000-0000-0000C82F0000}"/>
    <cellStyle name="Normal 2 51 2" xfId="12049" xr:uid="{00000000-0005-0000-0000-0000C92F0000}"/>
    <cellStyle name="Normal 2 52" xfId="12050" xr:uid="{00000000-0005-0000-0000-0000CA2F0000}"/>
    <cellStyle name="Normal 2 52 2" xfId="12051" xr:uid="{00000000-0005-0000-0000-0000CB2F0000}"/>
    <cellStyle name="Normal 2 53" xfId="12052" xr:uid="{00000000-0005-0000-0000-0000CC2F0000}"/>
    <cellStyle name="Normal 2 53 2" xfId="12053" xr:uid="{00000000-0005-0000-0000-0000CD2F0000}"/>
    <cellStyle name="Normal 2 54" xfId="12054" xr:uid="{00000000-0005-0000-0000-0000CE2F0000}"/>
    <cellStyle name="Normal 2 54 2" xfId="12055" xr:uid="{00000000-0005-0000-0000-0000CF2F0000}"/>
    <cellStyle name="Normal 2 55" xfId="12056" xr:uid="{00000000-0005-0000-0000-0000D02F0000}"/>
    <cellStyle name="Normal 2 55 2" xfId="12057" xr:uid="{00000000-0005-0000-0000-0000D12F0000}"/>
    <cellStyle name="Normal 2 56" xfId="12058" xr:uid="{00000000-0005-0000-0000-0000D22F0000}"/>
    <cellStyle name="Normal 2 56 2" xfId="12059" xr:uid="{00000000-0005-0000-0000-0000D32F0000}"/>
    <cellStyle name="Normal 2 57" xfId="12060" xr:uid="{00000000-0005-0000-0000-0000D42F0000}"/>
    <cellStyle name="Normal 2 6" xfId="12061" xr:uid="{00000000-0005-0000-0000-0000D52F0000}"/>
    <cellStyle name="Normal 2 6 10" xfId="12062" xr:uid="{00000000-0005-0000-0000-0000D62F0000}"/>
    <cellStyle name="Normal 2 6 11" xfId="12063" xr:uid="{00000000-0005-0000-0000-0000D72F0000}"/>
    <cellStyle name="Normal 2 6 12" xfId="12064" xr:uid="{00000000-0005-0000-0000-0000D82F0000}"/>
    <cellStyle name="Normal 2 6 13" xfId="12065" xr:uid="{00000000-0005-0000-0000-0000D92F0000}"/>
    <cellStyle name="Normal 2 6 2" xfId="12066" xr:uid="{00000000-0005-0000-0000-0000DA2F0000}"/>
    <cellStyle name="Normal 2 6 2 2" xfId="12067" xr:uid="{00000000-0005-0000-0000-0000DB2F0000}"/>
    <cellStyle name="Normal 2 6 3" xfId="12068" xr:uid="{00000000-0005-0000-0000-0000DC2F0000}"/>
    <cellStyle name="Normal 2 6 3 2" xfId="12069" xr:uid="{00000000-0005-0000-0000-0000DD2F0000}"/>
    <cellStyle name="Normal 2 6 4" xfId="12070" xr:uid="{00000000-0005-0000-0000-0000DE2F0000}"/>
    <cellStyle name="Normal 2 6 5" xfId="12071" xr:uid="{00000000-0005-0000-0000-0000DF2F0000}"/>
    <cellStyle name="Normal 2 6 6" xfId="12072" xr:uid="{00000000-0005-0000-0000-0000E02F0000}"/>
    <cellStyle name="Normal 2 6 7" xfId="12073" xr:uid="{00000000-0005-0000-0000-0000E12F0000}"/>
    <cellStyle name="Normal 2 6 8" xfId="12074" xr:uid="{00000000-0005-0000-0000-0000E22F0000}"/>
    <cellStyle name="Normal 2 6 9" xfId="12075" xr:uid="{00000000-0005-0000-0000-0000E32F0000}"/>
    <cellStyle name="Normal 2 7" xfId="12076" xr:uid="{00000000-0005-0000-0000-0000E42F0000}"/>
    <cellStyle name="Normal 2 7 10" xfId="12077" xr:uid="{00000000-0005-0000-0000-0000E52F0000}"/>
    <cellStyle name="Normal 2 7 11" xfId="12078" xr:uid="{00000000-0005-0000-0000-0000E62F0000}"/>
    <cellStyle name="Normal 2 7 12" xfId="12079" xr:uid="{00000000-0005-0000-0000-0000E72F0000}"/>
    <cellStyle name="Normal 2 7 13" xfId="12080" xr:uid="{00000000-0005-0000-0000-0000E82F0000}"/>
    <cellStyle name="Normal 2 7 13 2" xfId="12081" xr:uid="{00000000-0005-0000-0000-0000E92F0000}"/>
    <cellStyle name="Normal 2 7 13 2 2" xfId="12082" xr:uid="{00000000-0005-0000-0000-0000EA2F0000}"/>
    <cellStyle name="Normal 2 7 13 2 3" xfId="12083" xr:uid="{00000000-0005-0000-0000-0000EB2F0000}"/>
    <cellStyle name="Normal 2 7 13 2 4" xfId="12084" xr:uid="{00000000-0005-0000-0000-0000EC2F0000}"/>
    <cellStyle name="Normal 2 7 13 3" xfId="12085" xr:uid="{00000000-0005-0000-0000-0000ED2F0000}"/>
    <cellStyle name="Normal 2 7 13 4" xfId="12086" xr:uid="{00000000-0005-0000-0000-0000EE2F0000}"/>
    <cellStyle name="Normal 2 7 13 5" xfId="12087" xr:uid="{00000000-0005-0000-0000-0000EF2F0000}"/>
    <cellStyle name="Normal 2 7 14" xfId="12088" xr:uid="{00000000-0005-0000-0000-0000F02F0000}"/>
    <cellStyle name="Normal 2 7 14 2" xfId="12089" xr:uid="{00000000-0005-0000-0000-0000F12F0000}"/>
    <cellStyle name="Normal 2 7 14 3" xfId="12090" xr:uid="{00000000-0005-0000-0000-0000F22F0000}"/>
    <cellStyle name="Normal 2 7 14 4" xfId="12091" xr:uid="{00000000-0005-0000-0000-0000F32F0000}"/>
    <cellStyle name="Normal 2 7 15" xfId="12092" xr:uid="{00000000-0005-0000-0000-0000F42F0000}"/>
    <cellStyle name="Normal 2 7 16" xfId="12093" xr:uid="{00000000-0005-0000-0000-0000F52F0000}"/>
    <cellStyle name="Normal 2 7 17" xfId="12094" xr:uid="{00000000-0005-0000-0000-0000F62F0000}"/>
    <cellStyle name="Normal 2 7 2" xfId="12095" xr:uid="{00000000-0005-0000-0000-0000F72F0000}"/>
    <cellStyle name="Normal 2 7 2 2" xfId="12096" xr:uid="{00000000-0005-0000-0000-0000F82F0000}"/>
    <cellStyle name="Normal 2 7 3" xfId="12097" xr:uid="{00000000-0005-0000-0000-0000F92F0000}"/>
    <cellStyle name="Normal 2 7 3 2" xfId="12098" xr:uid="{00000000-0005-0000-0000-0000FA2F0000}"/>
    <cellStyle name="Normal 2 7 4" xfId="12099" xr:uid="{00000000-0005-0000-0000-0000FB2F0000}"/>
    <cellStyle name="Normal 2 7 5" xfId="12100" xr:uid="{00000000-0005-0000-0000-0000FC2F0000}"/>
    <cellStyle name="Normal 2 7 6" xfId="12101" xr:uid="{00000000-0005-0000-0000-0000FD2F0000}"/>
    <cellStyle name="Normal 2 7 7" xfId="12102" xr:uid="{00000000-0005-0000-0000-0000FE2F0000}"/>
    <cellStyle name="Normal 2 7 8" xfId="12103" xr:uid="{00000000-0005-0000-0000-0000FF2F0000}"/>
    <cellStyle name="Normal 2 7 9" xfId="12104" xr:uid="{00000000-0005-0000-0000-000000300000}"/>
    <cellStyle name="Normal 2 8" xfId="12105" xr:uid="{00000000-0005-0000-0000-000001300000}"/>
    <cellStyle name="Normal 2 8 2" xfId="12106" xr:uid="{00000000-0005-0000-0000-000002300000}"/>
    <cellStyle name="Normal 2 8 3" xfId="12107" xr:uid="{00000000-0005-0000-0000-000003300000}"/>
    <cellStyle name="Normal 2 8 3 2" xfId="12108" xr:uid="{00000000-0005-0000-0000-000004300000}"/>
    <cellStyle name="Normal 2 8 4" xfId="12109" xr:uid="{00000000-0005-0000-0000-000005300000}"/>
    <cellStyle name="Normal 2 8 4 2" xfId="12110" xr:uid="{00000000-0005-0000-0000-000006300000}"/>
    <cellStyle name="Normal 2 8 4 2 2" xfId="12111" xr:uid="{00000000-0005-0000-0000-000007300000}"/>
    <cellStyle name="Normal 2 8 4 2 2 2" xfId="12112" xr:uid="{00000000-0005-0000-0000-000008300000}"/>
    <cellStyle name="Normal 2 8 4 2 2 3" xfId="12113" xr:uid="{00000000-0005-0000-0000-000009300000}"/>
    <cellStyle name="Normal 2 8 4 2 2 4" xfId="12114" xr:uid="{00000000-0005-0000-0000-00000A300000}"/>
    <cellStyle name="Normal 2 8 4 2 3" xfId="12115" xr:uid="{00000000-0005-0000-0000-00000B300000}"/>
    <cellStyle name="Normal 2 8 4 2 4" xfId="12116" xr:uid="{00000000-0005-0000-0000-00000C300000}"/>
    <cellStyle name="Normal 2 8 4 2 5" xfId="12117" xr:uid="{00000000-0005-0000-0000-00000D300000}"/>
    <cellStyle name="Normal 2 8 4 3" xfId="12118" xr:uid="{00000000-0005-0000-0000-00000E300000}"/>
    <cellStyle name="Normal 2 8 4 4" xfId="12119" xr:uid="{00000000-0005-0000-0000-00000F300000}"/>
    <cellStyle name="Normal 2 8 4 4 2" xfId="12120" xr:uid="{00000000-0005-0000-0000-000010300000}"/>
    <cellStyle name="Normal 2 8 4 4 3" xfId="12121" xr:uid="{00000000-0005-0000-0000-000011300000}"/>
    <cellStyle name="Normal 2 8 4 4 4" xfId="12122" xr:uid="{00000000-0005-0000-0000-000012300000}"/>
    <cellStyle name="Normal 2 8 4 5" xfId="12123" xr:uid="{00000000-0005-0000-0000-000013300000}"/>
    <cellStyle name="Normal 2 8 4 6" xfId="12124" xr:uid="{00000000-0005-0000-0000-000014300000}"/>
    <cellStyle name="Normal 2 8 4 7" xfId="12125" xr:uid="{00000000-0005-0000-0000-000015300000}"/>
    <cellStyle name="Normal 2 8 5" xfId="12126" xr:uid="{00000000-0005-0000-0000-000016300000}"/>
    <cellStyle name="Normal 2 8 5 2" xfId="12127" xr:uid="{00000000-0005-0000-0000-000017300000}"/>
    <cellStyle name="Normal 2 8 5 2 2" xfId="12128" xr:uid="{00000000-0005-0000-0000-000018300000}"/>
    <cellStyle name="Normal 2 8 5 2 3" xfId="12129" xr:uid="{00000000-0005-0000-0000-000019300000}"/>
    <cellStyle name="Normal 2 8 5 2 4" xfId="12130" xr:uid="{00000000-0005-0000-0000-00001A300000}"/>
    <cellStyle name="Normal 2 8 5 3" xfId="12131" xr:uid="{00000000-0005-0000-0000-00001B300000}"/>
    <cellStyle name="Normal 2 8 5 4" xfId="12132" xr:uid="{00000000-0005-0000-0000-00001C300000}"/>
    <cellStyle name="Normal 2 8 5 5" xfId="12133" xr:uid="{00000000-0005-0000-0000-00001D300000}"/>
    <cellStyle name="Normal 2 8 6" xfId="12134" xr:uid="{00000000-0005-0000-0000-00001E300000}"/>
    <cellStyle name="Normal 2 8 6 2" xfId="12135" xr:uid="{00000000-0005-0000-0000-00001F300000}"/>
    <cellStyle name="Normal 2 8 6 3" xfId="12136" xr:uid="{00000000-0005-0000-0000-000020300000}"/>
    <cellStyle name="Normal 2 8 6 4" xfId="12137" xr:uid="{00000000-0005-0000-0000-000021300000}"/>
    <cellStyle name="Normal 2 8 7" xfId="12138" xr:uid="{00000000-0005-0000-0000-000022300000}"/>
    <cellStyle name="Normal 2 8 8" xfId="12139" xr:uid="{00000000-0005-0000-0000-000023300000}"/>
    <cellStyle name="Normal 2 8 9" xfId="12140" xr:uid="{00000000-0005-0000-0000-000024300000}"/>
    <cellStyle name="Normal 2 9" xfId="12141" xr:uid="{00000000-0005-0000-0000-000025300000}"/>
    <cellStyle name="Normal 2 9 10" xfId="12142" xr:uid="{00000000-0005-0000-0000-000026300000}"/>
    <cellStyle name="Normal 2 9 10 2" xfId="12143" xr:uid="{00000000-0005-0000-0000-000027300000}"/>
    <cellStyle name="Normal 2 9 10 2 2" xfId="12144" xr:uid="{00000000-0005-0000-0000-000028300000}"/>
    <cellStyle name="Normal 2 9 10 2 2 2" xfId="12145" xr:uid="{00000000-0005-0000-0000-000029300000}"/>
    <cellStyle name="Normal 2 9 10 2 2 3" xfId="12146" xr:uid="{00000000-0005-0000-0000-00002A300000}"/>
    <cellStyle name="Normal 2 9 10 2 2 4" xfId="12147" xr:uid="{00000000-0005-0000-0000-00002B300000}"/>
    <cellStyle name="Normal 2 9 10 2 3" xfId="12148" xr:uid="{00000000-0005-0000-0000-00002C300000}"/>
    <cellStyle name="Normal 2 9 10 2 4" xfId="12149" xr:uid="{00000000-0005-0000-0000-00002D300000}"/>
    <cellStyle name="Normal 2 9 10 2 5" xfId="12150" xr:uid="{00000000-0005-0000-0000-00002E300000}"/>
    <cellStyle name="Normal 2 9 10 3" xfId="12151" xr:uid="{00000000-0005-0000-0000-00002F300000}"/>
    <cellStyle name="Normal 2 9 10 3 2" xfId="12152" xr:uid="{00000000-0005-0000-0000-000030300000}"/>
    <cellStyle name="Normal 2 9 10 3 3" xfId="12153" xr:uid="{00000000-0005-0000-0000-000031300000}"/>
    <cellStyle name="Normal 2 9 10 3 4" xfId="12154" xr:uid="{00000000-0005-0000-0000-000032300000}"/>
    <cellStyle name="Normal 2 9 10 4" xfId="12155" xr:uid="{00000000-0005-0000-0000-000033300000}"/>
    <cellStyle name="Normal 2 9 10 5" xfId="12156" xr:uid="{00000000-0005-0000-0000-000034300000}"/>
    <cellStyle name="Normal 2 9 10 6" xfId="12157" xr:uid="{00000000-0005-0000-0000-000035300000}"/>
    <cellStyle name="Normal 2 9 11" xfId="12158" xr:uid="{00000000-0005-0000-0000-000036300000}"/>
    <cellStyle name="Normal 2 9 11 2" xfId="12159" xr:uid="{00000000-0005-0000-0000-000037300000}"/>
    <cellStyle name="Normal 2 9 11 2 2" xfId="12160" xr:uid="{00000000-0005-0000-0000-000038300000}"/>
    <cellStyle name="Normal 2 9 11 2 3" xfId="12161" xr:uid="{00000000-0005-0000-0000-000039300000}"/>
    <cellStyle name="Normal 2 9 11 2 4" xfId="12162" xr:uid="{00000000-0005-0000-0000-00003A300000}"/>
    <cellStyle name="Normal 2 9 11 3" xfId="12163" xr:uid="{00000000-0005-0000-0000-00003B300000}"/>
    <cellStyle name="Normal 2 9 11 4" xfId="12164" xr:uid="{00000000-0005-0000-0000-00003C300000}"/>
    <cellStyle name="Normal 2 9 11 5" xfId="12165" xr:uid="{00000000-0005-0000-0000-00003D300000}"/>
    <cellStyle name="Normal 2 9 12" xfId="12166" xr:uid="{00000000-0005-0000-0000-00003E300000}"/>
    <cellStyle name="Normal 2 9 12 2" xfId="12167" xr:uid="{00000000-0005-0000-0000-00003F300000}"/>
    <cellStyle name="Normal 2 9 12 3" xfId="12168" xr:uid="{00000000-0005-0000-0000-000040300000}"/>
    <cellStyle name="Normal 2 9 12 4" xfId="12169" xr:uid="{00000000-0005-0000-0000-000041300000}"/>
    <cellStyle name="Normal 2 9 13" xfId="12170" xr:uid="{00000000-0005-0000-0000-000042300000}"/>
    <cellStyle name="Normal 2 9 14" xfId="12171" xr:uid="{00000000-0005-0000-0000-000043300000}"/>
    <cellStyle name="Normal 2 9 15" xfId="12172" xr:uid="{00000000-0005-0000-0000-000044300000}"/>
    <cellStyle name="Normal 2 9 2" xfId="12173" xr:uid="{00000000-0005-0000-0000-000045300000}"/>
    <cellStyle name="Normal 2 9 2 2" xfId="12174" xr:uid="{00000000-0005-0000-0000-000046300000}"/>
    <cellStyle name="Normal 2 9 2 2 2" xfId="12175" xr:uid="{00000000-0005-0000-0000-000047300000}"/>
    <cellStyle name="Normal 2 9 2 3" xfId="12176" xr:uid="{00000000-0005-0000-0000-000048300000}"/>
    <cellStyle name="Normal 2 9 2 4" xfId="12177" xr:uid="{00000000-0005-0000-0000-000049300000}"/>
    <cellStyle name="Normal 2 9 2 5" xfId="12178" xr:uid="{00000000-0005-0000-0000-00004A300000}"/>
    <cellStyle name="Normal 2 9 2 6" xfId="12179" xr:uid="{00000000-0005-0000-0000-00004B300000}"/>
    <cellStyle name="Normal 2 9 2 7" xfId="12180" xr:uid="{00000000-0005-0000-0000-00004C300000}"/>
    <cellStyle name="Normal 2 9 2 8" xfId="12181" xr:uid="{00000000-0005-0000-0000-00004D300000}"/>
    <cellStyle name="Normal 2 9 3" xfId="12182" xr:uid="{00000000-0005-0000-0000-00004E300000}"/>
    <cellStyle name="Normal 2 9 3 2" xfId="12183" xr:uid="{00000000-0005-0000-0000-00004F300000}"/>
    <cellStyle name="Normal 2 9 4" xfId="12184" xr:uid="{00000000-0005-0000-0000-000050300000}"/>
    <cellStyle name="Normal 2 9 5" xfId="12185" xr:uid="{00000000-0005-0000-0000-000051300000}"/>
    <cellStyle name="Normal 2 9 6" xfId="12186" xr:uid="{00000000-0005-0000-0000-000052300000}"/>
    <cellStyle name="Normal 2 9 7" xfId="12187" xr:uid="{00000000-0005-0000-0000-000053300000}"/>
    <cellStyle name="Normal 2 9 8" xfId="12188" xr:uid="{00000000-0005-0000-0000-000054300000}"/>
    <cellStyle name="Normal 2 9 9" xfId="12189" xr:uid="{00000000-0005-0000-0000-000055300000}"/>
    <cellStyle name="Normal 2 9 9 2" xfId="12190" xr:uid="{00000000-0005-0000-0000-000056300000}"/>
    <cellStyle name="Normal 20" xfId="12191" xr:uid="{00000000-0005-0000-0000-000057300000}"/>
    <cellStyle name="Normal 20 10" xfId="12192" xr:uid="{00000000-0005-0000-0000-000058300000}"/>
    <cellStyle name="Normal 20 10 2" xfId="12193" xr:uid="{00000000-0005-0000-0000-000059300000}"/>
    <cellStyle name="Normal 20 11" xfId="12194" xr:uid="{00000000-0005-0000-0000-00005A300000}"/>
    <cellStyle name="Normal 20 11 2" xfId="12195" xr:uid="{00000000-0005-0000-0000-00005B300000}"/>
    <cellStyle name="Normal 20 12" xfId="12196" xr:uid="{00000000-0005-0000-0000-00005C300000}"/>
    <cellStyle name="Normal 20 12 2" xfId="12197" xr:uid="{00000000-0005-0000-0000-00005D300000}"/>
    <cellStyle name="Normal 20 13" xfId="12198" xr:uid="{00000000-0005-0000-0000-00005E300000}"/>
    <cellStyle name="Normal 20 13 2" xfId="12199" xr:uid="{00000000-0005-0000-0000-00005F300000}"/>
    <cellStyle name="Normal 20 13 2 2" xfId="12200" xr:uid="{00000000-0005-0000-0000-000060300000}"/>
    <cellStyle name="Normal 20 13 2 3" xfId="12201" xr:uid="{00000000-0005-0000-0000-000061300000}"/>
    <cellStyle name="Normal 20 13 2 3 2" xfId="12202" xr:uid="{00000000-0005-0000-0000-000062300000}"/>
    <cellStyle name="Normal 20 13 2 3 3" xfId="12203" xr:uid="{00000000-0005-0000-0000-000063300000}"/>
    <cellStyle name="Normal 20 13 2 3 4" xfId="12204" xr:uid="{00000000-0005-0000-0000-000064300000}"/>
    <cellStyle name="Normal 20 13 2 4" xfId="12205" xr:uid="{00000000-0005-0000-0000-000065300000}"/>
    <cellStyle name="Normal 20 13 2 5" xfId="12206" xr:uid="{00000000-0005-0000-0000-000066300000}"/>
    <cellStyle name="Normal 20 13 2 6" xfId="12207" xr:uid="{00000000-0005-0000-0000-000067300000}"/>
    <cellStyle name="Normal 20 13 3" xfId="12208" xr:uid="{00000000-0005-0000-0000-000068300000}"/>
    <cellStyle name="Normal 20 13 4" xfId="12209" xr:uid="{00000000-0005-0000-0000-000069300000}"/>
    <cellStyle name="Normal 20 13 4 2" xfId="12210" xr:uid="{00000000-0005-0000-0000-00006A300000}"/>
    <cellStyle name="Normal 20 13 4 3" xfId="12211" xr:uid="{00000000-0005-0000-0000-00006B300000}"/>
    <cellStyle name="Normal 20 13 4 4" xfId="12212" xr:uid="{00000000-0005-0000-0000-00006C300000}"/>
    <cellStyle name="Normal 20 13 5" xfId="12213" xr:uid="{00000000-0005-0000-0000-00006D300000}"/>
    <cellStyle name="Normal 20 13 6" xfId="12214" xr:uid="{00000000-0005-0000-0000-00006E300000}"/>
    <cellStyle name="Normal 20 13 7" xfId="12215" xr:uid="{00000000-0005-0000-0000-00006F300000}"/>
    <cellStyle name="Normal 20 14" xfId="12216" xr:uid="{00000000-0005-0000-0000-000070300000}"/>
    <cellStyle name="Normal 20 15" xfId="12217" xr:uid="{00000000-0005-0000-0000-000071300000}"/>
    <cellStyle name="Normal 20 15 2" xfId="12218" xr:uid="{00000000-0005-0000-0000-000072300000}"/>
    <cellStyle name="Normal 20 15 2 2" xfId="12219" xr:uid="{00000000-0005-0000-0000-000073300000}"/>
    <cellStyle name="Normal 20 15 2 3" xfId="12220" xr:uid="{00000000-0005-0000-0000-000074300000}"/>
    <cellStyle name="Normal 20 15 2 4" xfId="12221" xr:uid="{00000000-0005-0000-0000-000075300000}"/>
    <cellStyle name="Normal 20 15 3" xfId="12222" xr:uid="{00000000-0005-0000-0000-000076300000}"/>
    <cellStyle name="Normal 20 15 4" xfId="12223" xr:uid="{00000000-0005-0000-0000-000077300000}"/>
    <cellStyle name="Normal 20 15 5" xfId="12224" xr:uid="{00000000-0005-0000-0000-000078300000}"/>
    <cellStyle name="Normal 20 16" xfId="12225" xr:uid="{00000000-0005-0000-0000-000079300000}"/>
    <cellStyle name="Normal 20 16 2" xfId="12226" xr:uid="{00000000-0005-0000-0000-00007A300000}"/>
    <cellStyle name="Normal 20 16 3" xfId="12227" xr:uid="{00000000-0005-0000-0000-00007B300000}"/>
    <cellStyle name="Normal 20 16 4" xfId="12228" xr:uid="{00000000-0005-0000-0000-00007C300000}"/>
    <cellStyle name="Normal 20 17" xfId="12229" xr:uid="{00000000-0005-0000-0000-00007D300000}"/>
    <cellStyle name="Normal 20 18" xfId="12230" xr:uid="{00000000-0005-0000-0000-00007E300000}"/>
    <cellStyle name="Normal 20 19" xfId="12231" xr:uid="{00000000-0005-0000-0000-00007F300000}"/>
    <cellStyle name="Normal 20 2" xfId="12232" xr:uid="{00000000-0005-0000-0000-000080300000}"/>
    <cellStyle name="Normal 20 2 2" xfId="12233" xr:uid="{00000000-0005-0000-0000-000081300000}"/>
    <cellStyle name="Normal 20 2 2 2" xfId="12234" xr:uid="{00000000-0005-0000-0000-000082300000}"/>
    <cellStyle name="Normal 20 2 2 2 2" xfId="12235" xr:uid="{00000000-0005-0000-0000-000083300000}"/>
    <cellStyle name="Normal 20 2 2 2 2 2" xfId="12236" xr:uid="{00000000-0005-0000-0000-000084300000}"/>
    <cellStyle name="Normal 20 2 2 2 2 3" xfId="12237" xr:uid="{00000000-0005-0000-0000-000085300000}"/>
    <cellStyle name="Normal 20 2 2 2 2 4" xfId="12238" xr:uid="{00000000-0005-0000-0000-000086300000}"/>
    <cellStyle name="Normal 20 2 2 2 3" xfId="12239" xr:uid="{00000000-0005-0000-0000-000087300000}"/>
    <cellStyle name="Normal 20 2 2 2 4" xfId="12240" xr:uid="{00000000-0005-0000-0000-000088300000}"/>
    <cellStyle name="Normal 20 2 2 2 5" xfId="12241" xr:uid="{00000000-0005-0000-0000-000089300000}"/>
    <cellStyle name="Normal 20 2 2 3" xfId="12242" xr:uid="{00000000-0005-0000-0000-00008A300000}"/>
    <cellStyle name="Normal 20 2 2 4" xfId="12243" xr:uid="{00000000-0005-0000-0000-00008B300000}"/>
    <cellStyle name="Normal 20 2 2 4 2" xfId="12244" xr:uid="{00000000-0005-0000-0000-00008C300000}"/>
    <cellStyle name="Normal 20 2 2 4 3" xfId="12245" xr:uid="{00000000-0005-0000-0000-00008D300000}"/>
    <cellStyle name="Normal 20 2 2 4 4" xfId="12246" xr:uid="{00000000-0005-0000-0000-00008E300000}"/>
    <cellStyle name="Normal 20 2 2 5" xfId="12247" xr:uid="{00000000-0005-0000-0000-00008F300000}"/>
    <cellStyle name="Normal 20 2 2 6" xfId="12248" xr:uid="{00000000-0005-0000-0000-000090300000}"/>
    <cellStyle name="Normal 20 2 2 7" xfId="12249" xr:uid="{00000000-0005-0000-0000-000091300000}"/>
    <cellStyle name="Normal 20 3" xfId="12250" xr:uid="{00000000-0005-0000-0000-000092300000}"/>
    <cellStyle name="Normal 20 3 2" xfId="12251" xr:uid="{00000000-0005-0000-0000-000093300000}"/>
    <cellStyle name="Normal 20 3 2 2" xfId="12252" xr:uid="{00000000-0005-0000-0000-000094300000}"/>
    <cellStyle name="Normal 20 4" xfId="12253" xr:uid="{00000000-0005-0000-0000-000095300000}"/>
    <cellStyle name="Normal 20 4 2" xfId="12254" xr:uid="{00000000-0005-0000-0000-000096300000}"/>
    <cellStyle name="Normal 20 5" xfId="12255" xr:uid="{00000000-0005-0000-0000-000097300000}"/>
    <cellStyle name="Normal 20 5 2" xfId="12256" xr:uid="{00000000-0005-0000-0000-000098300000}"/>
    <cellStyle name="Normal 20 6" xfId="12257" xr:uid="{00000000-0005-0000-0000-000099300000}"/>
    <cellStyle name="Normal 20 6 2" xfId="12258" xr:uid="{00000000-0005-0000-0000-00009A300000}"/>
    <cellStyle name="Normal 20 7" xfId="12259" xr:uid="{00000000-0005-0000-0000-00009B300000}"/>
    <cellStyle name="Normal 20 7 2" xfId="12260" xr:uid="{00000000-0005-0000-0000-00009C300000}"/>
    <cellStyle name="Normal 20 8" xfId="12261" xr:uid="{00000000-0005-0000-0000-00009D300000}"/>
    <cellStyle name="Normal 20 8 2" xfId="12262" xr:uid="{00000000-0005-0000-0000-00009E300000}"/>
    <cellStyle name="Normal 20 9" xfId="12263" xr:uid="{00000000-0005-0000-0000-00009F300000}"/>
    <cellStyle name="Normal 20 9 2" xfId="12264" xr:uid="{00000000-0005-0000-0000-0000A0300000}"/>
    <cellStyle name="Normal 21" xfId="12265" xr:uid="{00000000-0005-0000-0000-0000A1300000}"/>
    <cellStyle name="Normal 21 10" xfId="12266" xr:uid="{00000000-0005-0000-0000-0000A2300000}"/>
    <cellStyle name="Normal 21 10 2" xfId="12267" xr:uid="{00000000-0005-0000-0000-0000A3300000}"/>
    <cellStyle name="Normal 21 11" xfId="12268" xr:uid="{00000000-0005-0000-0000-0000A4300000}"/>
    <cellStyle name="Normal 21 11 2" xfId="12269" xr:uid="{00000000-0005-0000-0000-0000A5300000}"/>
    <cellStyle name="Normal 21 12" xfId="12270" xr:uid="{00000000-0005-0000-0000-0000A6300000}"/>
    <cellStyle name="Normal 21 12 2" xfId="12271" xr:uid="{00000000-0005-0000-0000-0000A7300000}"/>
    <cellStyle name="Normal 21 13" xfId="12272" xr:uid="{00000000-0005-0000-0000-0000A8300000}"/>
    <cellStyle name="Normal 21 14" xfId="12273" xr:uid="{00000000-0005-0000-0000-0000A9300000}"/>
    <cellStyle name="Normal 21 14 2" xfId="12274" xr:uid="{00000000-0005-0000-0000-0000AA300000}"/>
    <cellStyle name="Normal 21 14 2 2" xfId="12275" xr:uid="{00000000-0005-0000-0000-0000AB300000}"/>
    <cellStyle name="Normal 21 14 2 2 2" xfId="12276" xr:uid="{00000000-0005-0000-0000-0000AC300000}"/>
    <cellStyle name="Normal 21 14 2 2 3" xfId="12277" xr:uid="{00000000-0005-0000-0000-0000AD300000}"/>
    <cellStyle name="Normal 21 14 2 2 4" xfId="12278" xr:uid="{00000000-0005-0000-0000-0000AE300000}"/>
    <cellStyle name="Normal 21 14 2 3" xfId="12279" xr:uid="{00000000-0005-0000-0000-0000AF300000}"/>
    <cellStyle name="Normal 21 14 2 4" xfId="12280" xr:uid="{00000000-0005-0000-0000-0000B0300000}"/>
    <cellStyle name="Normal 21 14 2 5" xfId="12281" xr:uid="{00000000-0005-0000-0000-0000B1300000}"/>
    <cellStyle name="Normal 21 14 3" xfId="12282" xr:uid="{00000000-0005-0000-0000-0000B2300000}"/>
    <cellStyle name="Normal 21 14 3 2" xfId="12283" xr:uid="{00000000-0005-0000-0000-0000B3300000}"/>
    <cellStyle name="Normal 21 14 3 3" xfId="12284" xr:uid="{00000000-0005-0000-0000-0000B4300000}"/>
    <cellStyle name="Normal 21 14 3 4" xfId="12285" xr:uid="{00000000-0005-0000-0000-0000B5300000}"/>
    <cellStyle name="Normal 21 14 4" xfId="12286" xr:uid="{00000000-0005-0000-0000-0000B6300000}"/>
    <cellStyle name="Normal 21 14 5" xfId="12287" xr:uid="{00000000-0005-0000-0000-0000B7300000}"/>
    <cellStyle name="Normal 21 14 6" xfId="12288" xr:uid="{00000000-0005-0000-0000-0000B8300000}"/>
    <cellStyle name="Normal 21 15" xfId="12289" xr:uid="{00000000-0005-0000-0000-0000B9300000}"/>
    <cellStyle name="Normal 21 15 2" xfId="12290" xr:uid="{00000000-0005-0000-0000-0000BA300000}"/>
    <cellStyle name="Normal 21 15 3" xfId="12291" xr:uid="{00000000-0005-0000-0000-0000BB300000}"/>
    <cellStyle name="Normal 21 15 4" xfId="12292" xr:uid="{00000000-0005-0000-0000-0000BC300000}"/>
    <cellStyle name="Normal 21 2" xfId="12293" xr:uid="{00000000-0005-0000-0000-0000BD300000}"/>
    <cellStyle name="Normal 21 2 2" xfId="12294" xr:uid="{00000000-0005-0000-0000-0000BE300000}"/>
    <cellStyle name="Normal 21 2 3" xfId="12295" xr:uid="{00000000-0005-0000-0000-0000BF300000}"/>
    <cellStyle name="Normal 21 2 3 2" xfId="12296" xr:uid="{00000000-0005-0000-0000-0000C0300000}"/>
    <cellStyle name="Normal 21 2 3 2 2" xfId="12297" xr:uid="{00000000-0005-0000-0000-0000C1300000}"/>
    <cellStyle name="Normal 21 2 3 2 2 2" xfId="12298" xr:uid="{00000000-0005-0000-0000-0000C2300000}"/>
    <cellStyle name="Normal 21 2 3 2 2 3" xfId="12299" xr:uid="{00000000-0005-0000-0000-0000C3300000}"/>
    <cellStyle name="Normal 21 2 3 2 2 4" xfId="12300" xr:uid="{00000000-0005-0000-0000-0000C4300000}"/>
    <cellStyle name="Normal 21 2 3 2 3" xfId="12301" xr:uid="{00000000-0005-0000-0000-0000C5300000}"/>
    <cellStyle name="Normal 21 2 3 2 4" xfId="12302" xr:uid="{00000000-0005-0000-0000-0000C6300000}"/>
    <cellStyle name="Normal 21 2 3 2 5" xfId="12303" xr:uid="{00000000-0005-0000-0000-0000C7300000}"/>
    <cellStyle name="Normal 21 2 3 3" xfId="12304" xr:uid="{00000000-0005-0000-0000-0000C8300000}"/>
    <cellStyle name="Normal 21 2 3 3 2" xfId="12305" xr:uid="{00000000-0005-0000-0000-0000C9300000}"/>
    <cellStyle name="Normal 21 2 3 3 3" xfId="12306" xr:uid="{00000000-0005-0000-0000-0000CA300000}"/>
    <cellStyle name="Normal 21 2 3 3 4" xfId="12307" xr:uid="{00000000-0005-0000-0000-0000CB300000}"/>
    <cellStyle name="Normal 21 2 3 4" xfId="12308" xr:uid="{00000000-0005-0000-0000-0000CC300000}"/>
    <cellStyle name="Normal 21 2 3 5" xfId="12309" xr:uid="{00000000-0005-0000-0000-0000CD300000}"/>
    <cellStyle name="Normal 21 2 3 6" xfId="12310" xr:uid="{00000000-0005-0000-0000-0000CE300000}"/>
    <cellStyle name="Normal 21 3" xfId="12311" xr:uid="{00000000-0005-0000-0000-0000CF300000}"/>
    <cellStyle name="Normal 21 3 2" xfId="12312" xr:uid="{00000000-0005-0000-0000-0000D0300000}"/>
    <cellStyle name="Normal 21 4" xfId="12313" xr:uid="{00000000-0005-0000-0000-0000D1300000}"/>
    <cellStyle name="Normal 21 4 2" xfId="12314" xr:uid="{00000000-0005-0000-0000-0000D2300000}"/>
    <cellStyle name="Normal 21 5" xfId="12315" xr:uid="{00000000-0005-0000-0000-0000D3300000}"/>
    <cellStyle name="Normal 21 5 2" xfId="12316" xr:uid="{00000000-0005-0000-0000-0000D4300000}"/>
    <cellStyle name="Normal 21 6" xfId="12317" xr:uid="{00000000-0005-0000-0000-0000D5300000}"/>
    <cellStyle name="Normal 21 6 2" xfId="12318" xr:uid="{00000000-0005-0000-0000-0000D6300000}"/>
    <cellStyle name="Normal 21 7" xfId="12319" xr:uid="{00000000-0005-0000-0000-0000D7300000}"/>
    <cellStyle name="Normal 21 7 2" xfId="12320" xr:uid="{00000000-0005-0000-0000-0000D8300000}"/>
    <cellStyle name="Normal 21 8" xfId="12321" xr:uid="{00000000-0005-0000-0000-0000D9300000}"/>
    <cellStyle name="Normal 21 8 2" xfId="12322" xr:uid="{00000000-0005-0000-0000-0000DA300000}"/>
    <cellStyle name="Normal 21 9" xfId="12323" xr:uid="{00000000-0005-0000-0000-0000DB300000}"/>
    <cellStyle name="Normal 21 9 2" xfId="12324" xr:uid="{00000000-0005-0000-0000-0000DC300000}"/>
    <cellStyle name="Normal 22" xfId="12325" xr:uid="{00000000-0005-0000-0000-0000DD300000}"/>
    <cellStyle name="Normal 22 2" xfId="12326" xr:uid="{00000000-0005-0000-0000-0000DE300000}"/>
    <cellStyle name="Normal 22 2 2" xfId="12327" xr:uid="{00000000-0005-0000-0000-0000DF300000}"/>
    <cellStyle name="Normal 22 2 3" xfId="12328" xr:uid="{00000000-0005-0000-0000-0000E0300000}"/>
    <cellStyle name="Normal 22 2 3 2" xfId="12329" xr:uid="{00000000-0005-0000-0000-0000E1300000}"/>
    <cellStyle name="Normal 22 2 3 2 2" xfId="12330" xr:uid="{00000000-0005-0000-0000-0000E2300000}"/>
    <cellStyle name="Normal 22 2 3 2 2 2" xfId="12331" xr:uid="{00000000-0005-0000-0000-0000E3300000}"/>
    <cellStyle name="Normal 22 2 3 2 2 3" xfId="12332" xr:uid="{00000000-0005-0000-0000-0000E4300000}"/>
    <cellStyle name="Normal 22 2 3 2 2 4" xfId="12333" xr:uid="{00000000-0005-0000-0000-0000E5300000}"/>
    <cellStyle name="Normal 22 2 3 2 3" xfId="12334" xr:uid="{00000000-0005-0000-0000-0000E6300000}"/>
    <cellStyle name="Normal 22 2 3 2 4" xfId="12335" xr:uid="{00000000-0005-0000-0000-0000E7300000}"/>
    <cellStyle name="Normal 22 2 3 2 5" xfId="12336" xr:uid="{00000000-0005-0000-0000-0000E8300000}"/>
    <cellStyle name="Normal 22 2 3 3" xfId="12337" xr:uid="{00000000-0005-0000-0000-0000E9300000}"/>
    <cellStyle name="Normal 22 2 3 3 2" xfId="12338" xr:uid="{00000000-0005-0000-0000-0000EA300000}"/>
    <cellStyle name="Normal 22 2 3 3 3" xfId="12339" xr:uid="{00000000-0005-0000-0000-0000EB300000}"/>
    <cellStyle name="Normal 22 2 3 3 4" xfId="12340" xr:uid="{00000000-0005-0000-0000-0000EC300000}"/>
    <cellStyle name="Normal 22 2 3 4" xfId="12341" xr:uid="{00000000-0005-0000-0000-0000ED300000}"/>
    <cellStyle name="Normal 22 2 3 5" xfId="12342" xr:uid="{00000000-0005-0000-0000-0000EE300000}"/>
    <cellStyle name="Normal 22 2 3 6" xfId="12343" xr:uid="{00000000-0005-0000-0000-0000EF300000}"/>
    <cellStyle name="Normal 22 3" xfId="12344" xr:uid="{00000000-0005-0000-0000-0000F0300000}"/>
    <cellStyle name="Normal 22 3 2" xfId="12345" xr:uid="{00000000-0005-0000-0000-0000F1300000}"/>
    <cellStyle name="Normal 22 3 2 2" xfId="12346" xr:uid="{00000000-0005-0000-0000-0000F2300000}"/>
    <cellStyle name="Normal 22 3 2 2 2" xfId="12347" xr:uid="{00000000-0005-0000-0000-0000F3300000}"/>
    <cellStyle name="Normal 22 3 2 2 2 2" xfId="12348" xr:uid="{00000000-0005-0000-0000-0000F4300000}"/>
    <cellStyle name="Normal 22 3 2 2 2 3" xfId="12349" xr:uid="{00000000-0005-0000-0000-0000F5300000}"/>
    <cellStyle name="Normal 22 3 2 2 2 4" xfId="12350" xr:uid="{00000000-0005-0000-0000-0000F6300000}"/>
    <cellStyle name="Normal 22 3 2 2 3" xfId="12351" xr:uid="{00000000-0005-0000-0000-0000F7300000}"/>
    <cellStyle name="Normal 22 3 2 2 4" xfId="12352" xr:uid="{00000000-0005-0000-0000-0000F8300000}"/>
    <cellStyle name="Normal 22 3 2 2 5" xfId="12353" xr:uid="{00000000-0005-0000-0000-0000F9300000}"/>
    <cellStyle name="Normal 22 3 2 3" xfId="12354" xr:uid="{00000000-0005-0000-0000-0000FA300000}"/>
    <cellStyle name="Normal 22 3 2 4" xfId="12355" xr:uid="{00000000-0005-0000-0000-0000FB300000}"/>
    <cellStyle name="Normal 22 3 2 4 2" xfId="12356" xr:uid="{00000000-0005-0000-0000-0000FC300000}"/>
    <cellStyle name="Normal 22 3 2 4 3" xfId="12357" xr:uid="{00000000-0005-0000-0000-0000FD300000}"/>
    <cellStyle name="Normal 22 3 2 4 4" xfId="12358" xr:uid="{00000000-0005-0000-0000-0000FE300000}"/>
    <cellStyle name="Normal 22 3 2 5" xfId="12359" xr:uid="{00000000-0005-0000-0000-0000FF300000}"/>
    <cellStyle name="Normal 22 3 2 6" xfId="12360" xr:uid="{00000000-0005-0000-0000-000000310000}"/>
    <cellStyle name="Normal 22 3 2 7" xfId="12361" xr:uid="{00000000-0005-0000-0000-000001310000}"/>
    <cellStyle name="Normal 22 3 3" xfId="12362" xr:uid="{00000000-0005-0000-0000-000002310000}"/>
    <cellStyle name="Normal 22 3 3 2" xfId="12363" xr:uid="{00000000-0005-0000-0000-000003310000}"/>
    <cellStyle name="Normal 22 3 3 2 2" xfId="12364" xr:uid="{00000000-0005-0000-0000-000004310000}"/>
    <cellStyle name="Normal 22 3 3 2 2 2" xfId="12365" xr:uid="{00000000-0005-0000-0000-000005310000}"/>
    <cellStyle name="Normal 22 3 3 2 2 3" xfId="12366" xr:uid="{00000000-0005-0000-0000-000006310000}"/>
    <cellStyle name="Normal 22 3 3 2 2 4" xfId="12367" xr:uid="{00000000-0005-0000-0000-000007310000}"/>
    <cellStyle name="Normal 22 3 3 2 3" xfId="12368" xr:uid="{00000000-0005-0000-0000-000008310000}"/>
    <cellStyle name="Normal 22 3 3 2 4" xfId="12369" xr:uid="{00000000-0005-0000-0000-000009310000}"/>
    <cellStyle name="Normal 22 3 3 2 5" xfId="12370" xr:uid="{00000000-0005-0000-0000-00000A310000}"/>
    <cellStyle name="Normal 22 3 3 3" xfId="12371" xr:uid="{00000000-0005-0000-0000-00000B310000}"/>
    <cellStyle name="Normal 22 3 3 3 2" xfId="12372" xr:uid="{00000000-0005-0000-0000-00000C310000}"/>
    <cellStyle name="Normal 22 3 3 3 3" xfId="12373" xr:uid="{00000000-0005-0000-0000-00000D310000}"/>
    <cellStyle name="Normal 22 3 3 3 4" xfId="12374" xr:uid="{00000000-0005-0000-0000-00000E310000}"/>
    <cellStyle name="Normal 22 3 3 4" xfId="12375" xr:uid="{00000000-0005-0000-0000-00000F310000}"/>
    <cellStyle name="Normal 22 3 3 5" xfId="12376" xr:uid="{00000000-0005-0000-0000-000010310000}"/>
    <cellStyle name="Normal 22 3 3 6" xfId="12377" xr:uid="{00000000-0005-0000-0000-000011310000}"/>
    <cellStyle name="Normal 22 4" xfId="12378" xr:uid="{00000000-0005-0000-0000-000012310000}"/>
    <cellStyle name="Normal 22 4 2" xfId="12379" xr:uid="{00000000-0005-0000-0000-000013310000}"/>
    <cellStyle name="Normal 22 4 2 2" xfId="12380" xr:uid="{00000000-0005-0000-0000-000014310000}"/>
    <cellStyle name="Normal 22 4 2 2 2" xfId="12381" xr:uid="{00000000-0005-0000-0000-000015310000}"/>
    <cellStyle name="Normal 22 4 2 2 2 2" xfId="12382" xr:uid="{00000000-0005-0000-0000-000016310000}"/>
    <cellStyle name="Normal 22 4 2 2 2 3" xfId="12383" xr:uid="{00000000-0005-0000-0000-000017310000}"/>
    <cellStyle name="Normal 22 4 2 2 2 4" xfId="12384" xr:uid="{00000000-0005-0000-0000-000018310000}"/>
    <cellStyle name="Normal 22 4 2 2 3" xfId="12385" xr:uid="{00000000-0005-0000-0000-000019310000}"/>
    <cellStyle name="Normal 22 4 2 2 4" xfId="12386" xr:uid="{00000000-0005-0000-0000-00001A310000}"/>
    <cellStyle name="Normal 22 4 2 2 5" xfId="12387" xr:uid="{00000000-0005-0000-0000-00001B310000}"/>
    <cellStyle name="Normal 22 4 2 3" xfId="12388" xr:uid="{00000000-0005-0000-0000-00001C310000}"/>
    <cellStyle name="Normal 22 4 2 3 2" xfId="12389" xr:uid="{00000000-0005-0000-0000-00001D310000}"/>
    <cellStyle name="Normal 22 4 2 3 3" xfId="12390" xr:uid="{00000000-0005-0000-0000-00001E310000}"/>
    <cellStyle name="Normal 22 4 2 3 4" xfId="12391" xr:uid="{00000000-0005-0000-0000-00001F310000}"/>
    <cellStyle name="Normal 22 4 2 4" xfId="12392" xr:uid="{00000000-0005-0000-0000-000020310000}"/>
    <cellStyle name="Normal 22 4 2 5" xfId="12393" xr:uid="{00000000-0005-0000-0000-000021310000}"/>
    <cellStyle name="Normal 22 4 2 6" xfId="12394" xr:uid="{00000000-0005-0000-0000-000022310000}"/>
    <cellStyle name="Normal 22 4 3" xfId="12395" xr:uid="{00000000-0005-0000-0000-000023310000}"/>
    <cellStyle name="Normal 22 4 4" xfId="12396" xr:uid="{00000000-0005-0000-0000-000024310000}"/>
    <cellStyle name="Normal 22 4 4 2" xfId="12397" xr:uid="{00000000-0005-0000-0000-000025310000}"/>
    <cellStyle name="Normal 22 4 4 2 2" xfId="12398" xr:uid="{00000000-0005-0000-0000-000026310000}"/>
    <cellStyle name="Normal 22 4 4 2 3" xfId="12399" xr:uid="{00000000-0005-0000-0000-000027310000}"/>
    <cellStyle name="Normal 22 4 4 2 4" xfId="12400" xr:uid="{00000000-0005-0000-0000-000028310000}"/>
    <cellStyle name="Normal 22 4 4 3" xfId="12401" xr:uid="{00000000-0005-0000-0000-000029310000}"/>
    <cellStyle name="Normal 22 4 4 4" xfId="12402" xr:uid="{00000000-0005-0000-0000-00002A310000}"/>
    <cellStyle name="Normal 22 4 4 5" xfId="12403" xr:uid="{00000000-0005-0000-0000-00002B310000}"/>
    <cellStyle name="Normal 22 4 5" xfId="12404" xr:uid="{00000000-0005-0000-0000-00002C310000}"/>
    <cellStyle name="Normal 22 4 5 2" xfId="12405" xr:uid="{00000000-0005-0000-0000-00002D310000}"/>
    <cellStyle name="Normal 22 4 5 3" xfId="12406" xr:uid="{00000000-0005-0000-0000-00002E310000}"/>
    <cellStyle name="Normal 22 4 5 4" xfId="12407" xr:uid="{00000000-0005-0000-0000-00002F310000}"/>
    <cellStyle name="Normal 22 4 6" xfId="12408" xr:uid="{00000000-0005-0000-0000-000030310000}"/>
    <cellStyle name="Normal 22 4 7" xfId="12409" xr:uid="{00000000-0005-0000-0000-000031310000}"/>
    <cellStyle name="Normal 22 4 8" xfId="12410" xr:uid="{00000000-0005-0000-0000-000032310000}"/>
    <cellStyle name="Normal 22 5" xfId="12411" xr:uid="{00000000-0005-0000-0000-000033310000}"/>
    <cellStyle name="Normal 22 5 2" xfId="12412" xr:uid="{00000000-0005-0000-0000-000034310000}"/>
    <cellStyle name="Normal 22 5 2 2" xfId="12413" xr:uid="{00000000-0005-0000-0000-000035310000}"/>
    <cellStyle name="Normal 22 5 2 2 2" xfId="12414" xr:uid="{00000000-0005-0000-0000-000036310000}"/>
    <cellStyle name="Normal 22 5 2 2 3" xfId="12415" xr:uid="{00000000-0005-0000-0000-000037310000}"/>
    <cellStyle name="Normal 22 5 2 2 4" xfId="12416" xr:uid="{00000000-0005-0000-0000-000038310000}"/>
    <cellStyle name="Normal 22 5 2 3" xfId="12417" xr:uid="{00000000-0005-0000-0000-000039310000}"/>
    <cellStyle name="Normal 22 5 2 4" xfId="12418" xr:uid="{00000000-0005-0000-0000-00003A310000}"/>
    <cellStyle name="Normal 22 5 2 5" xfId="12419" xr:uid="{00000000-0005-0000-0000-00003B310000}"/>
    <cellStyle name="Normal 22 5 3" xfId="12420" xr:uid="{00000000-0005-0000-0000-00003C310000}"/>
    <cellStyle name="Normal 22 5 4" xfId="12421" xr:uid="{00000000-0005-0000-0000-00003D310000}"/>
    <cellStyle name="Normal 22 5 4 2" xfId="12422" xr:uid="{00000000-0005-0000-0000-00003E310000}"/>
    <cellStyle name="Normal 22 5 4 3" xfId="12423" xr:uid="{00000000-0005-0000-0000-00003F310000}"/>
    <cellStyle name="Normal 22 5 4 4" xfId="12424" xr:uid="{00000000-0005-0000-0000-000040310000}"/>
    <cellStyle name="Normal 22 5 5" xfId="12425" xr:uid="{00000000-0005-0000-0000-000041310000}"/>
    <cellStyle name="Normal 22 5 6" xfId="12426" xr:uid="{00000000-0005-0000-0000-000042310000}"/>
    <cellStyle name="Normal 22 5 7" xfId="12427" xr:uid="{00000000-0005-0000-0000-000043310000}"/>
    <cellStyle name="Normal 22 6" xfId="12428" xr:uid="{00000000-0005-0000-0000-000044310000}"/>
    <cellStyle name="Normal 22 7" xfId="12429" xr:uid="{00000000-0005-0000-0000-000045310000}"/>
    <cellStyle name="Normal 22 8" xfId="12430" xr:uid="{00000000-0005-0000-0000-000046310000}"/>
    <cellStyle name="Normal 22 8 2" xfId="12431" xr:uid="{00000000-0005-0000-0000-000047310000}"/>
    <cellStyle name="Normal 22 8 3" xfId="12432" xr:uid="{00000000-0005-0000-0000-000048310000}"/>
    <cellStyle name="Normal 22 8 4" xfId="12433" xr:uid="{00000000-0005-0000-0000-000049310000}"/>
    <cellStyle name="Normal 23" xfId="12434" xr:uid="{00000000-0005-0000-0000-00004A310000}"/>
    <cellStyle name="Normal 23 2" xfId="12435" xr:uid="{00000000-0005-0000-0000-00004B310000}"/>
    <cellStyle name="Normal 23 2 2" xfId="12436" xr:uid="{00000000-0005-0000-0000-00004C310000}"/>
    <cellStyle name="Normal 23 3" xfId="12437" xr:uid="{00000000-0005-0000-0000-00004D310000}"/>
    <cellStyle name="Normal 23 3 2" xfId="12438" xr:uid="{00000000-0005-0000-0000-00004E310000}"/>
    <cellStyle name="Normal 23 4" xfId="12439" xr:uid="{00000000-0005-0000-0000-00004F310000}"/>
    <cellStyle name="Normal 23 4 2" xfId="12440" xr:uid="{00000000-0005-0000-0000-000050310000}"/>
    <cellStyle name="Normal 23 4 2 2" xfId="12441" xr:uid="{00000000-0005-0000-0000-000051310000}"/>
    <cellStyle name="Normal 23 4 2 2 2" xfId="12442" xr:uid="{00000000-0005-0000-0000-000052310000}"/>
    <cellStyle name="Normal 23 4 2 2 3" xfId="12443" xr:uid="{00000000-0005-0000-0000-000053310000}"/>
    <cellStyle name="Normal 23 4 2 2 4" xfId="12444" xr:uid="{00000000-0005-0000-0000-000054310000}"/>
    <cellStyle name="Normal 23 4 2 3" xfId="12445" xr:uid="{00000000-0005-0000-0000-000055310000}"/>
    <cellStyle name="Normal 23 4 2 4" xfId="12446" xr:uid="{00000000-0005-0000-0000-000056310000}"/>
    <cellStyle name="Normal 23 4 2 5" xfId="12447" xr:uid="{00000000-0005-0000-0000-000057310000}"/>
    <cellStyle name="Normal 23 4 3" xfId="12448" xr:uid="{00000000-0005-0000-0000-000058310000}"/>
    <cellStyle name="Normal 23 4 4" xfId="12449" xr:uid="{00000000-0005-0000-0000-000059310000}"/>
    <cellStyle name="Normal 23 4 4 2" xfId="12450" xr:uid="{00000000-0005-0000-0000-00005A310000}"/>
    <cellStyle name="Normal 23 4 4 3" xfId="12451" xr:uid="{00000000-0005-0000-0000-00005B310000}"/>
    <cellStyle name="Normal 23 4 4 4" xfId="12452" xr:uid="{00000000-0005-0000-0000-00005C310000}"/>
    <cellStyle name="Normal 23 4 5" xfId="12453" xr:uid="{00000000-0005-0000-0000-00005D310000}"/>
    <cellStyle name="Normal 23 4 6" xfId="12454" xr:uid="{00000000-0005-0000-0000-00005E310000}"/>
    <cellStyle name="Normal 23 4 7" xfId="12455" xr:uid="{00000000-0005-0000-0000-00005F310000}"/>
    <cellStyle name="Normal 23 5" xfId="12456" xr:uid="{00000000-0005-0000-0000-000060310000}"/>
    <cellStyle name="Normal 23 6" xfId="12457" xr:uid="{00000000-0005-0000-0000-000061310000}"/>
    <cellStyle name="Normal 23 7" xfId="12458" xr:uid="{00000000-0005-0000-0000-000062310000}"/>
    <cellStyle name="Normal 23 8" xfId="12459" xr:uid="{00000000-0005-0000-0000-000063310000}"/>
    <cellStyle name="Normal 23 8 2" xfId="12460" xr:uid="{00000000-0005-0000-0000-000064310000}"/>
    <cellStyle name="Normal 23 8 3" xfId="12461" xr:uid="{00000000-0005-0000-0000-000065310000}"/>
    <cellStyle name="Normal 23 8 4" xfId="12462" xr:uid="{00000000-0005-0000-0000-000066310000}"/>
    <cellStyle name="Normal 24" xfId="12463" xr:uid="{00000000-0005-0000-0000-000067310000}"/>
    <cellStyle name="Normal 24 2" xfId="12464" xr:uid="{00000000-0005-0000-0000-000068310000}"/>
    <cellStyle name="Normal 24 2 2" xfId="12465" xr:uid="{00000000-0005-0000-0000-000069310000}"/>
    <cellStyle name="Normal 24 2 3" xfId="12466" xr:uid="{00000000-0005-0000-0000-00006A310000}"/>
    <cellStyle name="Normal 24 2 3 2" xfId="12467" xr:uid="{00000000-0005-0000-0000-00006B310000}"/>
    <cellStyle name="Normal 24 2 3 2 2" xfId="12468" xr:uid="{00000000-0005-0000-0000-00006C310000}"/>
    <cellStyle name="Normal 24 2 3 2 2 2" xfId="12469" xr:uid="{00000000-0005-0000-0000-00006D310000}"/>
    <cellStyle name="Normal 24 2 3 2 2 3" xfId="12470" xr:uid="{00000000-0005-0000-0000-00006E310000}"/>
    <cellStyle name="Normal 24 2 3 2 2 4" xfId="12471" xr:uid="{00000000-0005-0000-0000-00006F310000}"/>
    <cellStyle name="Normal 24 2 3 2 3" xfId="12472" xr:uid="{00000000-0005-0000-0000-000070310000}"/>
    <cellStyle name="Normal 24 2 3 2 4" xfId="12473" xr:uid="{00000000-0005-0000-0000-000071310000}"/>
    <cellStyle name="Normal 24 2 3 2 5" xfId="12474" xr:uid="{00000000-0005-0000-0000-000072310000}"/>
    <cellStyle name="Normal 24 2 3 3" xfId="12475" xr:uid="{00000000-0005-0000-0000-000073310000}"/>
    <cellStyle name="Normal 24 2 3 3 2" xfId="12476" xr:uid="{00000000-0005-0000-0000-000074310000}"/>
    <cellStyle name="Normal 24 2 3 3 3" xfId="12477" xr:uid="{00000000-0005-0000-0000-000075310000}"/>
    <cellStyle name="Normal 24 2 3 3 4" xfId="12478" xr:uid="{00000000-0005-0000-0000-000076310000}"/>
    <cellStyle name="Normal 24 2 3 4" xfId="12479" xr:uid="{00000000-0005-0000-0000-000077310000}"/>
    <cellStyle name="Normal 24 2 3 5" xfId="12480" xr:uid="{00000000-0005-0000-0000-000078310000}"/>
    <cellStyle name="Normal 24 2 3 6" xfId="12481" xr:uid="{00000000-0005-0000-0000-000079310000}"/>
    <cellStyle name="Normal 24 3" xfId="12482" xr:uid="{00000000-0005-0000-0000-00007A310000}"/>
    <cellStyle name="Normal 24 3 2" xfId="12483" xr:uid="{00000000-0005-0000-0000-00007B310000}"/>
    <cellStyle name="Normal 24 3 2 2" xfId="12484" xr:uid="{00000000-0005-0000-0000-00007C310000}"/>
    <cellStyle name="Normal 24 3 2 2 2" xfId="12485" xr:uid="{00000000-0005-0000-0000-00007D310000}"/>
    <cellStyle name="Normal 24 3 2 2 2 2" xfId="12486" xr:uid="{00000000-0005-0000-0000-00007E310000}"/>
    <cellStyle name="Normal 24 3 2 2 2 3" xfId="12487" xr:uid="{00000000-0005-0000-0000-00007F310000}"/>
    <cellStyle name="Normal 24 3 2 2 2 4" xfId="12488" xr:uid="{00000000-0005-0000-0000-000080310000}"/>
    <cellStyle name="Normal 24 3 2 2 3" xfId="12489" xr:uid="{00000000-0005-0000-0000-000081310000}"/>
    <cellStyle name="Normal 24 3 2 2 4" xfId="12490" xr:uid="{00000000-0005-0000-0000-000082310000}"/>
    <cellStyle name="Normal 24 3 2 2 5" xfId="12491" xr:uid="{00000000-0005-0000-0000-000083310000}"/>
    <cellStyle name="Normal 24 3 2 3" xfId="12492" xr:uid="{00000000-0005-0000-0000-000084310000}"/>
    <cellStyle name="Normal 24 3 2 4" xfId="12493" xr:uid="{00000000-0005-0000-0000-000085310000}"/>
    <cellStyle name="Normal 24 3 2 4 2" xfId="12494" xr:uid="{00000000-0005-0000-0000-000086310000}"/>
    <cellStyle name="Normal 24 3 2 4 3" xfId="12495" xr:uid="{00000000-0005-0000-0000-000087310000}"/>
    <cellStyle name="Normal 24 3 2 4 4" xfId="12496" xr:uid="{00000000-0005-0000-0000-000088310000}"/>
    <cellStyle name="Normal 24 3 2 5" xfId="12497" xr:uid="{00000000-0005-0000-0000-000089310000}"/>
    <cellStyle name="Normal 24 3 2 6" xfId="12498" xr:uid="{00000000-0005-0000-0000-00008A310000}"/>
    <cellStyle name="Normal 24 3 2 7" xfId="12499" xr:uid="{00000000-0005-0000-0000-00008B310000}"/>
    <cellStyle name="Normal 24 4" xfId="12500" xr:uid="{00000000-0005-0000-0000-00008C310000}"/>
    <cellStyle name="Normal 24 5" xfId="12501" xr:uid="{00000000-0005-0000-0000-00008D310000}"/>
    <cellStyle name="Normal 24 5 2" xfId="12502" xr:uid="{00000000-0005-0000-0000-00008E310000}"/>
    <cellStyle name="Normal 24 5 2 2" xfId="12503" xr:uid="{00000000-0005-0000-0000-00008F310000}"/>
    <cellStyle name="Normal 24 5 2 2 2" xfId="12504" xr:uid="{00000000-0005-0000-0000-000090310000}"/>
    <cellStyle name="Normal 24 5 2 2 3" xfId="12505" xr:uid="{00000000-0005-0000-0000-000091310000}"/>
    <cellStyle name="Normal 24 5 2 2 4" xfId="12506" xr:uid="{00000000-0005-0000-0000-000092310000}"/>
    <cellStyle name="Normal 24 5 2 3" xfId="12507" xr:uid="{00000000-0005-0000-0000-000093310000}"/>
    <cellStyle name="Normal 24 5 2 4" xfId="12508" xr:uid="{00000000-0005-0000-0000-000094310000}"/>
    <cellStyle name="Normal 24 5 2 5" xfId="12509" xr:uid="{00000000-0005-0000-0000-000095310000}"/>
    <cellStyle name="Normal 24 5 3" xfId="12510" xr:uid="{00000000-0005-0000-0000-000096310000}"/>
    <cellStyle name="Normal 24 5 4" xfId="12511" xr:uid="{00000000-0005-0000-0000-000097310000}"/>
    <cellStyle name="Normal 24 5 4 2" xfId="12512" xr:uid="{00000000-0005-0000-0000-000098310000}"/>
    <cellStyle name="Normal 24 5 4 3" xfId="12513" xr:uid="{00000000-0005-0000-0000-000099310000}"/>
    <cellStyle name="Normal 24 5 4 4" xfId="12514" xr:uid="{00000000-0005-0000-0000-00009A310000}"/>
    <cellStyle name="Normal 24 5 5" xfId="12515" xr:uid="{00000000-0005-0000-0000-00009B310000}"/>
    <cellStyle name="Normal 24 5 6" xfId="12516" xr:uid="{00000000-0005-0000-0000-00009C310000}"/>
    <cellStyle name="Normal 24 5 7" xfId="12517" xr:uid="{00000000-0005-0000-0000-00009D310000}"/>
    <cellStyle name="Normal 24 6" xfId="12518" xr:uid="{00000000-0005-0000-0000-00009E310000}"/>
    <cellStyle name="Normal 24 7" xfId="12519" xr:uid="{00000000-0005-0000-0000-00009F310000}"/>
    <cellStyle name="Normal 24 8" xfId="12520" xr:uid="{00000000-0005-0000-0000-0000A0310000}"/>
    <cellStyle name="Normal 24 8 2" xfId="12521" xr:uid="{00000000-0005-0000-0000-0000A1310000}"/>
    <cellStyle name="Normal 24 8 3" xfId="12522" xr:uid="{00000000-0005-0000-0000-0000A2310000}"/>
    <cellStyle name="Normal 24 8 4" xfId="12523" xr:uid="{00000000-0005-0000-0000-0000A3310000}"/>
    <cellStyle name="Normal 25" xfId="12524" xr:uid="{00000000-0005-0000-0000-0000A4310000}"/>
    <cellStyle name="Normal 25 2" xfId="12525" xr:uid="{00000000-0005-0000-0000-0000A5310000}"/>
    <cellStyle name="Normal 25 2 2" xfId="12526" xr:uid="{00000000-0005-0000-0000-0000A6310000}"/>
    <cellStyle name="Normal 25 2 2 2" xfId="12527" xr:uid="{00000000-0005-0000-0000-0000A7310000}"/>
    <cellStyle name="Normal 25 3" xfId="12528" xr:uid="{00000000-0005-0000-0000-0000A8310000}"/>
    <cellStyle name="Normal 25 3 2" xfId="12529" xr:uid="{00000000-0005-0000-0000-0000A9310000}"/>
    <cellStyle name="Normal 25 4" xfId="12530" xr:uid="{00000000-0005-0000-0000-0000AA310000}"/>
    <cellStyle name="Normal 25 5" xfId="12531" xr:uid="{00000000-0005-0000-0000-0000AB310000}"/>
    <cellStyle name="Normal 25 5 2" xfId="12532" xr:uid="{00000000-0005-0000-0000-0000AC310000}"/>
    <cellStyle name="Normal 25 5 2 2" xfId="12533" xr:uid="{00000000-0005-0000-0000-0000AD310000}"/>
    <cellStyle name="Normal 25 5 2 2 2" xfId="12534" xr:uid="{00000000-0005-0000-0000-0000AE310000}"/>
    <cellStyle name="Normal 25 5 2 2 3" xfId="12535" xr:uid="{00000000-0005-0000-0000-0000AF310000}"/>
    <cellStyle name="Normal 25 5 2 2 4" xfId="12536" xr:uid="{00000000-0005-0000-0000-0000B0310000}"/>
    <cellStyle name="Normal 25 5 2 3" xfId="12537" xr:uid="{00000000-0005-0000-0000-0000B1310000}"/>
    <cellStyle name="Normal 25 5 2 4" xfId="12538" xr:uid="{00000000-0005-0000-0000-0000B2310000}"/>
    <cellStyle name="Normal 25 5 2 5" xfId="12539" xr:uid="{00000000-0005-0000-0000-0000B3310000}"/>
    <cellStyle name="Normal 25 5 3" xfId="12540" xr:uid="{00000000-0005-0000-0000-0000B4310000}"/>
    <cellStyle name="Normal 25 5 3 2" xfId="12541" xr:uid="{00000000-0005-0000-0000-0000B5310000}"/>
    <cellStyle name="Normal 25 5 3 3" xfId="12542" xr:uid="{00000000-0005-0000-0000-0000B6310000}"/>
    <cellStyle name="Normal 25 5 3 4" xfId="12543" xr:uid="{00000000-0005-0000-0000-0000B7310000}"/>
    <cellStyle name="Normal 25 5 4" xfId="12544" xr:uid="{00000000-0005-0000-0000-0000B8310000}"/>
    <cellStyle name="Normal 25 5 5" xfId="12545" xr:uid="{00000000-0005-0000-0000-0000B9310000}"/>
    <cellStyle name="Normal 25 5 6" xfId="12546" xr:uid="{00000000-0005-0000-0000-0000BA310000}"/>
    <cellStyle name="Normal 25 6" xfId="12547" xr:uid="{00000000-0005-0000-0000-0000BB310000}"/>
    <cellStyle name="Normal 25 6 2" xfId="12548" xr:uid="{00000000-0005-0000-0000-0000BC310000}"/>
    <cellStyle name="Normal 25 6 3" xfId="12549" xr:uid="{00000000-0005-0000-0000-0000BD310000}"/>
    <cellStyle name="Normal 25 6 4" xfId="12550" xr:uid="{00000000-0005-0000-0000-0000BE310000}"/>
    <cellStyle name="Normal 26" xfId="12551" xr:uid="{00000000-0005-0000-0000-0000BF310000}"/>
    <cellStyle name="Normal 26 2" xfId="12552" xr:uid="{00000000-0005-0000-0000-0000C0310000}"/>
    <cellStyle name="Normal 26 2 2" xfId="12553" xr:uid="{00000000-0005-0000-0000-0000C1310000}"/>
    <cellStyle name="Normal 26 2 2 2" xfId="12554" xr:uid="{00000000-0005-0000-0000-0000C2310000}"/>
    <cellStyle name="Normal 26 3" xfId="12555" xr:uid="{00000000-0005-0000-0000-0000C3310000}"/>
    <cellStyle name="Normal 26 3 2" xfId="12556" xr:uid="{00000000-0005-0000-0000-0000C4310000}"/>
    <cellStyle name="Normal 26 3 3" xfId="12557" xr:uid="{00000000-0005-0000-0000-0000C5310000}"/>
    <cellStyle name="Normal 26 3 4" xfId="12558" xr:uid="{00000000-0005-0000-0000-0000C6310000}"/>
    <cellStyle name="Normal 26 3 4 2" xfId="12559" xr:uid="{00000000-0005-0000-0000-0000C7310000}"/>
    <cellStyle name="Normal 26 3 4 3" xfId="12560" xr:uid="{00000000-0005-0000-0000-0000C8310000}"/>
    <cellStyle name="Normal 26 3 4 4" xfId="12561" xr:uid="{00000000-0005-0000-0000-0000C9310000}"/>
    <cellStyle name="Normal 26 4" xfId="12562" xr:uid="{00000000-0005-0000-0000-0000CA310000}"/>
    <cellStyle name="Normal 26 4 2" xfId="12563" xr:uid="{00000000-0005-0000-0000-0000CB310000}"/>
    <cellStyle name="Normal 26 4 3" xfId="12564" xr:uid="{00000000-0005-0000-0000-0000CC310000}"/>
    <cellStyle name="Normal 26 4 3 2" xfId="12565" xr:uid="{00000000-0005-0000-0000-0000CD310000}"/>
    <cellStyle name="Normal 26 4 3 3" xfId="12566" xr:uid="{00000000-0005-0000-0000-0000CE310000}"/>
    <cellStyle name="Normal 26 4 3 4" xfId="12567" xr:uid="{00000000-0005-0000-0000-0000CF310000}"/>
    <cellStyle name="Normal 26 5" xfId="12568" xr:uid="{00000000-0005-0000-0000-0000D0310000}"/>
    <cellStyle name="Normal 26 5 2" xfId="12569" xr:uid="{00000000-0005-0000-0000-0000D1310000}"/>
    <cellStyle name="Normal 26 5 2 2" xfId="12570" xr:uid="{00000000-0005-0000-0000-0000D2310000}"/>
    <cellStyle name="Normal 26 5 2 2 2" xfId="12571" xr:uid="{00000000-0005-0000-0000-0000D3310000}"/>
    <cellStyle name="Normal 26 5 2 2 3" xfId="12572" xr:uid="{00000000-0005-0000-0000-0000D4310000}"/>
    <cellStyle name="Normal 26 5 2 2 4" xfId="12573" xr:uid="{00000000-0005-0000-0000-0000D5310000}"/>
    <cellStyle name="Normal 26 5 2 3" xfId="12574" xr:uid="{00000000-0005-0000-0000-0000D6310000}"/>
    <cellStyle name="Normal 26 5 2 4" xfId="12575" xr:uid="{00000000-0005-0000-0000-0000D7310000}"/>
    <cellStyle name="Normal 26 5 2 5" xfId="12576" xr:uid="{00000000-0005-0000-0000-0000D8310000}"/>
    <cellStyle name="Normal 26 5 3" xfId="12577" xr:uid="{00000000-0005-0000-0000-0000D9310000}"/>
    <cellStyle name="Normal 26 5 3 2" xfId="12578" xr:uid="{00000000-0005-0000-0000-0000DA310000}"/>
    <cellStyle name="Normal 26 5 3 3" xfId="12579" xr:uid="{00000000-0005-0000-0000-0000DB310000}"/>
    <cellStyle name="Normal 26 5 3 4" xfId="12580" xr:uid="{00000000-0005-0000-0000-0000DC310000}"/>
    <cellStyle name="Normal 26 5 4" xfId="12581" xr:uid="{00000000-0005-0000-0000-0000DD310000}"/>
    <cellStyle name="Normal 26 5 5" xfId="12582" xr:uid="{00000000-0005-0000-0000-0000DE310000}"/>
    <cellStyle name="Normal 26 5 6" xfId="12583" xr:uid="{00000000-0005-0000-0000-0000DF310000}"/>
    <cellStyle name="Normal 26 6" xfId="12584" xr:uid="{00000000-0005-0000-0000-0000E0310000}"/>
    <cellStyle name="Normal 26 6 2" xfId="12585" xr:uid="{00000000-0005-0000-0000-0000E1310000}"/>
    <cellStyle name="Normal 26 6 3" xfId="12586" xr:uid="{00000000-0005-0000-0000-0000E2310000}"/>
    <cellStyle name="Normal 26 6 4" xfId="12587" xr:uid="{00000000-0005-0000-0000-0000E3310000}"/>
    <cellStyle name="Normal 27" xfId="12588" xr:uid="{00000000-0005-0000-0000-0000E4310000}"/>
    <cellStyle name="Normal 27 2" xfId="12589" xr:uid="{00000000-0005-0000-0000-0000E5310000}"/>
    <cellStyle name="Normal 27 2 2" xfId="12590" xr:uid="{00000000-0005-0000-0000-0000E6310000}"/>
    <cellStyle name="Normal 27 3" xfId="12591" xr:uid="{00000000-0005-0000-0000-0000E7310000}"/>
    <cellStyle name="Normal 27 3 2" xfId="12592" xr:uid="{00000000-0005-0000-0000-0000E8310000}"/>
    <cellStyle name="Normal 27 4" xfId="12593" xr:uid="{00000000-0005-0000-0000-0000E9310000}"/>
    <cellStyle name="Normal 27 5" xfId="12594" xr:uid="{00000000-0005-0000-0000-0000EA310000}"/>
    <cellStyle name="Normal 27 5 2" xfId="12595" xr:uid="{00000000-0005-0000-0000-0000EB310000}"/>
    <cellStyle name="Normal 27 5 2 2" xfId="12596" xr:uid="{00000000-0005-0000-0000-0000EC310000}"/>
    <cellStyle name="Normal 27 5 2 2 2" xfId="12597" xr:uid="{00000000-0005-0000-0000-0000ED310000}"/>
    <cellStyle name="Normal 27 5 2 2 3" xfId="12598" xr:uid="{00000000-0005-0000-0000-0000EE310000}"/>
    <cellStyle name="Normal 27 5 2 2 4" xfId="12599" xr:uid="{00000000-0005-0000-0000-0000EF310000}"/>
    <cellStyle name="Normal 27 5 2 3" xfId="12600" xr:uid="{00000000-0005-0000-0000-0000F0310000}"/>
    <cellStyle name="Normal 27 5 2 4" xfId="12601" xr:uid="{00000000-0005-0000-0000-0000F1310000}"/>
    <cellStyle name="Normal 27 5 2 5" xfId="12602" xr:uid="{00000000-0005-0000-0000-0000F2310000}"/>
    <cellStyle name="Normal 27 5 3" xfId="12603" xr:uid="{00000000-0005-0000-0000-0000F3310000}"/>
    <cellStyle name="Normal 27 5 3 2" xfId="12604" xr:uid="{00000000-0005-0000-0000-0000F4310000}"/>
    <cellStyle name="Normal 27 5 3 3" xfId="12605" xr:uid="{00000000-0005-0000-0000-0000F5310000}"/>
    <cellStyle name="Normal 27 5 3 4" xfId="12606" xr:uid="{00000000-0005-0000-0000-0000F6310000}"/>
    <cellStyle name="Normal 27 5 4" xfId="12607" xr:uid="{00000000-0005-0000-0000-0000F7310000}"/>
    <cellStyle name="Normal 27 5 5" xfId="12608" xr:uid="{00000000-0005-0000-0000-0000F8310000}"/>
    <cellStyle name="Normal 27 5 6" xfId="12609" xr:uid="{00000000-0005-0000-0000-0000F9310000}"/>
    <cellStyle name="Normal 28" xfId="12610" xr:uid="{00000000-0005-0000-0000-0000FA310000}"/>
    <cellStyle name="Normal 28 2" xfId="12611" xr:uid="{00000000-0005-0000-0000-0000FB310000}"/>
    <cellStyle name="Normal 28 2 2" xfId="12612" xr:uid="{00000000-0005-0000-0000-0000FC310000}"/>
    <cellStyle name="Normal 28 3" xfId="12613" xr:uid="{00000000-0005-0000-0000-0000FD310000}"/>
    <cellStyle name="Normal 28 3 2" xfId="12614" xr:uid="{00000000-0005-0000-0000-0000FE310000}"/>
    <cellStyle name="Normal 28 4" xfId="12615" xr:uid="{00000000-0005-0000-0000-0000FF310000}"/>
    <cellStyle name="Normal 28 5" xfId="12616" xr:uid="{00000000-0005-0000-0000-000000320000}"/>
    <cellStyle name="Normal 28 5 2" xfId="12617" xr:uid="{00000000-0005-0000-0000-000001320000}"/>
    <cellStyle name="Normal 28 5 2 2" xfId="12618" xr:uid="{00000000-0005-0000-0000-000002320000}"/>
    <cellStyle name="Normal 28 5 2 2 2" xfId="12619" xr:uid="{00000000-0005-0000-0000-000003320000}"/>
    <cellStyle name="Normal 28 5 2 2 3" xfId="12620" xr:uid="{00000000-0005-0000-0000-000004320000}"/>
    <cellStyle name="Normal 28 5 2 2 4" xfId="12621" xr:uid="{00000000-0005-0000-0000-000005320000}"/>
    <cellStyle name="Normal 28 5 2 3" xfId="12622" xr:uid="{00000000-0005-0000-0000-000006320000}"/>
    <cellStyle name="Normal 28 5 2 4" xfId="12623" xr:uid="{00000000-0005-0000-0000-000007320000}"/>
    <cellStyle name="Normal 28 5 2 5" xfId="12624" xr:uid="{00000000-0005-0000-0000-000008320000}"/>
    <cellStyle name="Normal 28 5 3" xfId="12625" xr:uid="{00000000-0005-0000-0000-000009320000}"/>
    <cellStyle name="Normal 28 5 3 2" xfId="12626" xr:uid="{00000000-0005-0000-0000-00000A320000}"/>
    <cellStyle name="Normal 28 5 3 3" xfId="12627" xr:uid="{00000000-0005-0000-0000-00000B320000}"/>
    <cellStyle name="Normal 28 5 3 4" xfId="12628" xr:uid="{00000000-0005-0000-0000-00000C320000}"/>
    <cellStyle name="Normal 28 5 4" xfId="12629" xr:uid="{00000000-0005-0000-0000-00000D320000}"/>
    <cellStyle name="Normal 28 5 5" xfId="12630" xr:uid="{00000000-0005-0000-0000-00000E320000}"/>
    <cellStyle name="Normal 28 5 6" xfId="12631" xr:uid="{00000000-0005-0000-0000-00000F320000}"/>
    <cellStyle name="Normal 29" xfId="12632" xr:uid="{00000000-0005-0000-0000-000010320000}"/>
    <cellStyle name="Normal 29 10" xfId="12633" xr:uid="{00000000-0005-0000-0000-000011320000}"/>
    <cellStyle name="Normal 29 10 2" xfId="12634" xr:uid="{00000000-0005-0000-0000-000012320000}"/>
    <cellStyle name="Normal 29 11" xfId="12635" xr:uid="{00000000-0005-0000-0000-000013320000}"/>
    <cellStyle name="Normal 29 11 2" xfId="12636" xr:uid="{00000000-0005-0000-0000-000014320000}"/>
    <cellStyle name="Normal 29 12" xfId="12637" xr:uid="{00000000-0005-0000-0000-000015320000}"/>
    <cellStyle name="Normal 29 12 2" xfId="12638" xr:uid="{00000000-0005-0000-0000-000016320000}"/>
    <cellStyle name="Normal 29 13" xfId="12639" xr:uid="{00000000-0005-0000-0000-000017320000}"/>
    <cellStyle name="Normal 29 13 2" xfId="12640" xr:uid="{00000000-0005-0000-0000-000018320000}"/>
    <cellStyle name="Normal 29 13 2 2" xfId="12641" xr:uid="{00000000-0005-0000-0000-000019320000}"/>
    <cellStyle name="Normal 29 13 2 3" xfId="12642" xr:uid="{00000000-0005-0000-0000-00001A320000}"/>
    <cellStyle name="Normal 29 13 2 4" xfId="12643" xr:uid="{00000000-0005-0000-0000-00001B320000}"/>
    <cellStyle name="Normal 29 13 3" xfId="12644" xr:uid="{00000000-0005-0000-0000-00001C320000}"/>
    <cellStyle name="Normal 29 13 4" xfId="12645" xr:uid="{00000000-0005-0000-0000-00001D320000}"/>
    <cellStyle name="Normal 29 13 5" xfId="12646" xr:uid="{00000000-0005-0000-0000-00001E320000}"/>
    <cellStyle name="Normal 29 14" xfId="12647" xr:uid="{00000000-0005-0000-0000-00001F320000}"/>
    <cellStyle name="Normal 29 14 2" xfId="12648" xr:uid="{00000000-0005-0000-0000-000020320000}"/>
    <cellStyle name="Normal 29 14 3" xfId="12649" xr:uid="{00000000-0005-0000-0000-000021320000}"/>
    <cellStyle name="Normal 29 14 4" xfId="12650" xr:uid="{00000000-0005-0000-0000-000022320000}"/>
    <cellStyle name="Normal 29 15" xfId="12651" xr:uid="{00000000-0005-0000-0000-000023320000}"/>
    <cellStyle name="Normal 29 16" xfId="12652" xr:uid="{00000000-0005-0000-0000-000024320000}"/>
    <cellStyle name="Normal 29 17" xfId="12653" xr:uid="{00000000-0005-0000-0000-000025320000}"/>
    <cellStyle name="Normal 29 2" xfId="12654" xr:uid="{00000000-0005-0000-0000-000026320000}"/>
    <cellStyle name="Normal 29 2 2" xfId="12655" xr:uid="{00000000-0005-0000-0000-000027320000}"/>
    <cellStyle name="Normal 29 3" xfId="12656" xr:uid="{00000000-0005-0000-0000-000028320000}"/>
    <cellStyle name="Normal 29 3 2" xfId="12657" xr:uid="{00000000-0005-0000-0000-000029320000}"/>
    <cellStyle name="Normal 29 4" xfId="12658" xr:uid="{00000000-0005-0000-0000-00002A320000}"/>
    <cellStyle name="Normal 29 4 2" xfId="12659" xr:uid="{00000000-0005-0000-0000-00002B320000}"/>
    <cellStyle name="Normal 29 5" xfId="12660" xr:uid="{00000000-0005-0000-0000-00002C320000}"/>
    <cellStyle name="Normal 29 5 2" xfId="12661" xr:uid="{00000000-0005-0000-0000-00002D320000}"/>
    <cellStyle name="Normal 29 6" xfId="12662" xr:uid="{00000000-0005-0000-0000-00002E320000}"/>
    <cellStyle name="Normal 29 6 2" xfId="12663" xr:uid="{00000000-0005-0000-0000-00002F320000}"/>
    <cellStyle name="Normal 29 7" xfId="12664" xr:uid="{00000000-0005-0000-0000-000030320000}"/>
    <cellStyle name="Normal 29 7 2" xfId="12665" xr:uid="{00000000-0005-0000-0000-000031320000}"/>
    <cellStyle name="Normal 29 8" xfId="12666" xr:uid="{00000000-0005-0000-0000-000032320000}"/>
    <cellStyle name="Normal 29 8 2" xfId="12667" xr:uid="{00000000-0005-0000-0000-000033320000}"/>
    <cellStyle name="Normal 29 9" xfId="12668" xr:uid="{00000000-0005-0000-0000-000034320000}"/>
    <cellStyle name="Normal 29 9 2" xfId="12669" xr:uid="{00000000-0005-0000-0000-000035320000}"/>
    <cellStyle name="Normal 3" xfId="12" xr:uid="{00000000-0005-0000-0000-000036320000}"/>
    <cellStyle name="Normal 3 10" xfId="12670" xr:uid="{00000000-0005-0000-0000-000037320000}"/>
    <cellStyle name="Normal 3 10 2" xfId="12671" xr:uid="{00000000-0005-0000-0000-000038320000}"/>
    <cellStyle name="Normal 3 10 2 2" xfId="12672" xr:uid="{00000000-0005-0000-0000-000039320000}"/>
    <cellStyle name="Normal 3 10 2 3" xfId="12673" xr:uid="{00000000-0005-0000-0000-00003A320000}"/>
    <cellStyle name="Normal 3 10 2 3 2" xfId="12674" xr:uid="{00000000-0005-0000-0000-00003B320000}"/>
    <cellStyle name="Normal 3 10 2 3 2 2" xfId="12675" xr:uid="{00000000-0005-0000-0000-00003C320000}"/>
    <cellStyle name="Normal 3 10 2 3 2 3" xfId="12676" xr:uid="{00000000-0005-0000-0000-00003D320000}"/>
    <cellStyle name="Normal 3 10 2 3 2 4" xfId="12677" xr:uid="{00000000-0005-0000-0000-00003E320000}"/>
    <cellStyle name="Normal 3 10 2 3 3" xfId="12678" xr:uid="{00000000-0005-0000-0000-00003F320000}"/>
    <cellStyle name="Normal 3 10 2 3 4" xfId="12679" xr:uid="{00000000-0005-0000-0000-000040320000}"/>
    <cellStyle name="Normal 3 10 2 3 5" xfId="12680" xr:uid="{00000000-0005-0000-0000-000041320000}"/>
    <cellStyle name="Normal 3 10 2 4" xfId="12681" xr:uid="{00000000-0005-0000-0000-000042320000}"/>
    <cellStyle name="Normal 3 10 2 4 2" xfId="12682" xr:uid="{00000000-0005-0000-0000-000043320000}"/>
    <cellStyle name="Normal 3 10 2 4 3" xfId="12683" xr:uid="{00000000-0005-0000-0000-000044320000}"/>
    <cellStyle name="Normal 3 10 2 4 4" xfId="12684" xr:uid="{00000000-0005-0000-0000-000045320000}"/>
    <cellStyle name="Normal 3 10 2 5" xfId="12685" xr:uid="{00000000-0005-0000-0000-000046320000}"/>
    <cellStyle name="Normal 3 10 2 6" xfId="12686" xr:uid="{00000000-0005-0000-0000-000047320000}"/>
    <cellStyle name="Normal 3 10 2 7" xfId="12687" xr:uid="{00000000-0005-0000-0000-000048320000}"/>
    <cellStyle name="Normal 3 10 3" xfId="12688" xr:uid="{00000000-0005-0000-0000-000049320000}"/>
    <cellStyle name="Normal 3 10 3 2" xfId="12689" xr:uid="{00000000-0005-0000-0000-00004A320000}"/>
    <cellStyle name="Normal 3 10 3 2 2" xfId="12690" xr:uid="{00000000-0005-0000-0000-00004B320000}"/>
    <cellStyle name="Normal 3 10 3 2 2 2" xfId="12691" xr:uid="{00000000-0005-0000-0000-00004C320000}"/>
    <cellStyle name="Normal 3 10 3 2 2 3" xfId="12692" xr:uid="{00000000-0005-0000-0000-00004D320000}"/>
    <cellStyle name="Normal 3 10 3 2 2 4" xfId="12693" xr:uid="{00000000-0005-0000-0000-00004E320000}"/>
    <cellStyle name="Normal 3 10 3 2 3" xfId="12694" xr:uid="{00000000-0005-0000-0000-00004F320000}"/>
    <cellStyle name="Normal 3 10 3 2 4" xfId="12695" xr:uid="{00000000-0005-0000-0000-000050320000}"/>
    <cellStyle name="Normal 3 10 3 2 5" xfId="12696" xr:uid="{00000000-0005-0000-0000-000051320000}"/>
    <cellStyle name="Normal 3 10 3 3" xfId="12697" xr:uid="{00000000-0005-0000-0000-000052320000}"/>
    <cellStyle name="Normal 3 10 3 3 2" xfId="12698" xr:uid="{00000000-0005-0000-0000-000053320000}"/>
    <cellStyle name="Normal 3 10 3 3 3" xfId="12699" xr:uid="{00000000-0005-0000-0000-000054320000}"/>
    <cellStyle name="Normal 3 10 3 3 4" xfId="12700" xr:uid="{00000000-0005-0000-0000-000055320000}"/>
    <cellStyle name="Normal 3 10 3 4" xfId="12701" xr:uid="{00000000-0005-0000-0000-000056320000}"/>
    <cellStyle name="Normal 3 10 3 5" xfId="12702" xr:uid="{00000000-0005-0000-0000-000057320000}"/>
    <cellStyle name="Normal 3 10 3 6" xfId="12703" xr:uid="{00000000-0005-0000-0000-000058320000}"/>
    <cellStyle name="Normal 3 10 4" xfId="12704" xr:uid="{00000000-0005-0000-0000-000059320000}"/>
    <cellStyle name="Normal 3 10 5" xfId="12705" xr:uid="{00000000-0005-0000-0000-00005A320000}"/>
    <cellStyle name="Normal 3 10 5 2" xfId="12706" xr:uid="{00000000-0005-0000-0000-00005B320000}"/>
    <cellStyle name="Normal 3 10 5 2 2" xfId="12707" xr:uid="{00000000-0005-0000-0000-00005C320000}"/>
    <cellStyle name="Normal 3 10 5 2 3" xfId="12708" xr:uid="{00000000-0005-0000-0000-00005D320000}"/>
    <cellStyle name="Normal 3 10 5 2 4" xfId="12709" xr:uid="{00000000-0005-0000-0000-00005E320000}"/>
    <cellStyle name="Normal 3 10 5 3" xfId="12710" xr:uid="{00000000-0005-0000-0000-00005F320000}"/>
    <cellStyle name="Normal 3 10 5 4" xfId="12711" xr:uid="{00000000-0005-0000-0000-000060320000}"/>
    <cellStyle name="Normal 3 10 5 5" xfId="12712" xr:uid="{00000000-0005-0000-0000-000061320000}"/>
    <cellStyle name="Normal 3 10 6" xfId="12713" xr:uid="{00000000-0005-0000-0000-000062320000}"/>
    <cellStyle name="Normal 3 10 7" xfId="12714" xr:uid="{00000000-0005-0000-0000-000063320000}"/>
    <cellStyle name="Normal 3 10 8" xfId="12715" xr:uid="{00000000-0005-0000-0000-000064320000}"/>
    <cellStyle name="Normal 3 11" xfId="12716" xr:uid="{00000000-0005-0000-0000-000065320000}"/>
    <cellStyle name="Normal 3 11 2" xfId="12717" xr:uid="{00000000-0005-0000-0000-000066320000}"/>
    <cellStyle name="Normal 3 11 2 2" xfId="12718" xr:uid="{00000000-0005-0000-0000-000067320000}"/>
    <cellStyle name="Normal 3 11 2 2 2" xfId="12719" xr:uid="{00000000-0005-0000-0000-000068320000}"/>
    <cellStyle name="Normal 3 11 2 2 2 2" xfId="12720" xr:uid="{00000000-0005-0000-0000-000069320000}"/>
    <cellStyle name="Normal 3 11 2 2 2 3" xfId="12721" xr:uid="{00000000-0005-0000-0000-00006A320000}"/>
    <cellStyle name="Normal 3 11 2 2 2 4" xfId="12722" xr:uid="{00000000-0005-0000-0000-00006B320000}"/>
    <cellStyle name="Normal 3 11 2 2 3" xfId="12723" xr:uid="{00000000-0005-0000-0000-00006C320000}"/>
    <cellStyle name="Normal 3 11 2 2 4" xfId="12724" xr:uid="{00000000-0005-0000-0000-00006D320000}"/>
    <cellStyle name="Normal 3 11 2 2 5" xfId="12725" xr:uid="{00000000-0005-0000-0000-00006E320000}"/>
    <cellStyle name="Normal 3 11 2 3" xfId="12726" xr:uid="{00000000-0005-0000-0000-00006F320000}"/>
    <cellStyle name="Normal 3 11 2 3 2" xfId="12727" xr:uid="{00000000-0005-0000-0000-000070320000}"/>
    <cellStyle name="Normal 3 11 2 3 3" xfId="12728" xr:uid="{00000000-0005-0000-0000-000071320000}"/>
    <cellStyle name="Normal 3 11 2 3 4" xfId="12729" xr:uid="{00000000-0005-0000-0000-000072320000}"/>
    <cellStyle name="Normal 3 11 2 4" xfId="12730" xr:uid="{00000000-0005-0000-0000-000073320000}"/>
    <cellStyle name="Normal 3 11 2 5" xfId="12731" xr:uid="{00000000-0005-0000-0000-000074320000}"/>
    <cellStyle name="Normal 3 11 2 6" xfId="12732" xr:uid="{00000000-0005-0000-0000-000075320000}"/>
    <cellStyle name="Normal 3 11 3" xfId="12733" xr:uid="{00000000-0005-0000-0000-000076320000}"/>
    <cellStyle name="Normal 3 11 4" xfId="12734" xr:uid="{00000000-0005-0000-0000-000077320000}"/>
    <cellStyle name="Normal 3 11 4 2" xfId="12735" xr:uid="{00000000-0005-0000-0000-000078320000}"/>
    <cellStyle name="Normal 3 11 4 2 2" xfId="12736" xr:uid="{00000000-0005-0000-0000-000079320000}"/>
    <cellStyle name="Normal 3 11 4 2 3" xfId="12737" xr:uid="{00000000-0005-0000-0000-00007A320000}"/>
    <cellStyle name="Normal 3 11 4 2 4" xfId="12738" xr:uid="{00000000-0005-0000-0000-00007B320000}"/>
    <cellStyle name="Normal 3 11 4 3" xfId="12739" xr:uid="{00000000-0005-0000-0000-00007C320000}"/>
    <cellStyle name="Normal 3 11 4 4" xfId="12740" xr:uid="{00000000-0005-0000-0000-00007D320000}"/>
    <cellStyle name="Normal 3 11 4 5" xfId="12741" xr:uid="{00000000-0005-0000-0000-00007E320000}"/>
    <cellStyle name="Normal 3 11 5" xfId="12742" xr:uid="{00000000-0005-0000-0000-00007F320000}"/>
    <cellStyle name="Normal 3 11 6" xfId="12743" xr:uid="{00000000-0005-0000-0000-000080320000}"/>
    <cellStyle name="Normal 3 11 7" xfId="12744" xr:uid="{00000000-0005-0000-0000-000081320000}"/>
    <cellStyle name="Normal 3 12" xfId="12745" xr:uid="{00000000-0005-0000-0000-000082320000}"/>
    <cellStyle name="Normal 3 12 2" xfId="12746" xr:uid="{00000000-0005-0000-0000-000083320000}"/>
    <cellStyle name="Normal 3 12 2 2" xfId="12747" xr:uid="{00000000-0005-0000-0000-000084320000}"/>
    <cellStyle name="Normal 3 12 2 2 2" xfId="12748" xr:uid="{00000000-0005-0000-0000-000085320000}"/>
    <cellStyle name="Normal 3 12 2 2 3" xfId="12749" xr:uid="{00000000-0005-0000-0000-000086320000}"/>
    <cellStyle name="Normal 3 12 2 2 4" xfId="12750" xr:uid="{00000000-0005-0000-0000-000087320000}"/>
    <cellStyle name="Normal 3 12 3" xfId="12751" xr:uid="{00000000-0005-0000-0000-000088320000}"/>
    <cellStyle name="Normal 3 12 3 2" xfId="12752" xr:uid="{00000000-0005-0000-0000-000089320000}"/>
    <cellStyle name="Normal 3 12 3 2 2" xfId="12753" xr:uid="{00000000-0005-0000-0000-00008A320000}"/>
    <cellStyle name="Normal 3 12 3 2 3" xfId="12754" xr:uid="{00000000-0005-0000-0000-00008B320000}"/>
    <cellStyle name="Normal 3 12 3 2 4" xfId="12755" xr:uid="{00000000-0005-0000-0000-00008C320000}"/>
    <cellStyle name="Normal 3 12 3 3" xfId="12756" xr:uid="{00000000-0005-0000-0000-00008D320000}"/>
    <cellStyle name="Normal 3 12 3 4" xfId="12757" xr:uid="{00000000-0005-0000-0000-00008E320000}"/>
    <cellStyle name="Normal 3 12 3 5" xfId="12758" xr:uid="{00000000-0005-0000-0000-00008F320000}"/>
    <cellStyle name="Normal 3 12 4" xfId="12759" xr:uid="{00000000-0005-0000-0000-000090320000}"/>
    <cellStyle name="Normal 3 12 5" xfId="12760" xr:uid="{00000000-0005-0000-0000-000091320000}"/>
    <cellStyle name="Normal 3 12 6" xfId="12761" xr:uid="{00000000-0005-0000-0000-000092320000}"/>
    <cellStyle name="Normal 3 13" xfId="12762" xr:uid="{00000000-0005-0000-0000-000093320000}"/>
    <cellStyle name="Normal 3 13 2" xfId="12763" xr:uid="{00000000-0005-0000-0000-000094320000}"/>
    <cellStyle name="Normal 3 13 3" xfId="12764" xr:uid="{00000000-0005-0000-0000-000095320000}"/>
    <cellStyle name="Normal 3 13 3 2" xfId="12765" xr:uid="{00000000-0005-0000-0000-000096320000}"/>
    <cellStyle name="Normal 3 13 3 2 2" xfId="12766" xr:uid="{00000000-0005-0000-0000-000097320000}"/>
    <cellStyle name="Normal 3 13 3 2 3" xfId="12767" xr:uid="{00000000-0005-0000-0000-000098320000}"/>
    <cellStyle name="Normal 3 13 3 2 4" xfId="12768" xr:uid="{00000000-0005-0000-0000-000099320000}"/>
    <cellStyle name="Normal 3 13 3 3" xfId="12769" xr:uid="{00000000-0005-0000-0000-00009A320000}"/>
    <cellStyle name="Normal 3 13 3 4" xfId="12770" xr:uid="{00000000-0005-0000-0000-00009B320000}"/>
    <cellStyle name="Normal 3 13 3 5" xfId="12771" xr:uid="{00000000-0005-0000-0000-00009C320000}"/>
    <cellStyle name="Normal 3 13 4" xfId="12772" xr:uid="{00000000-0005-0000-0000-00009D320000}"/>
    <cellStyle name="Normal 3 13 4 2" xfId="12773" xr:uid="{00000000-0005-0000-0000-00009E320000}"/>
    <cellStyle name="Normal 3 13 4 3" xfId="12774" xr:uid="{00000000-0005-0000-0000-00009F320000}"/>
    <cellStyle name="Normal 3 13 4 4" xfId="12775" xr:uid="{00000000-0005-0000-0000-0000A0320000}"/>
    <cellStyle name="Normal 3 13 5" xfId="12776" xr:uid="{00000000-0005-0000-0000-0000A1320000}"/>
    <cellStyle name="Normal 3 13 6" xfId="12777" xr:uid="{00000000-0005-0000-0000-0000A2320000}"/>
    <cellStyle name="Normal 3 13 7" xfId="12778" xr:uid="{00000000-0005-0000-0000-0000A3320000}"/>
    <cellStyle name="Normal 3 14" xfId="12779" xr:uid="{00000000-0005-0000-0000-0000A4320000}"/>
    <cellStyle name="Normal 3 14 2" xfId="12780" xr:uid="{00000000-0005-0000-0000-0000A5320000}"/>
    <cellStyle name="Normal 3 15" xfId="12781" xr:uid="{00000000-0005-0000-0000-0000A6320000}"/>
    <cellStyle name="Normal 3 15 2" xfId="12782" xr:uid="{00000000-0005-0000-0000-0000A7320000}"/>
    <cellStyle name="Normal 3 16" xfId="12783" xr:uid="{00000000-0005-0000-0000-0000A8320000}"/>
    <cellStyle name="Normal 3 16 2" xfId="12784" xr:uid="{00000000-0005-0000-0000-0000A9320000}"/>
    <cellStyle name="Normal 3 17" xfId="12785" xr:uid="{00000000-0005-0000-0000-0000AA320000}"/>
    <cellStyle name="Normal 3 17 2" xfId="12786" xr:uid="{00000000-0005-0000-0000-0000AB320000}"/>
    <cellStyle name="Normal 3 18" xfId="12787" xr:uid="{00000000-0005-0000-0000-0000AC320000}"/>
    <cellStyle name="Normal 3 18 2" xfId="12788" xr:uid="{00000000-0005-0000-0000-0000AD320000}"/>
    <cellStyle name="Normal 3 19" xfId="12789" xr:uid="{00000000-0005-0000-0000-0000AE320000}"/>
    <cellStyle name="Normal 3 19 2" xfId="12790" xr:uid="{00000000-0005-0000-0000-0000AF320000}"/>
    <cellStyle name="Normal 3 2" xfId="12791" xr:uid="{00000000-0005-0000-0000-0000B0320000}"/>
    <cellStyle name="Normal 3 2 10" xfId="12792" xr:uid="{00000000-0005-0000-0000-0000B1320000}"/>
    <cellStyle name="Normal 3 2 10 2" xfId="12793" xr:uid="{00000000-0005-0000-0000-0000B2320000}"/>
    <cellStyle name="Normal 3 2 10 3" xfId="12794" xr:uid="{00000000-0005-0000-0000-0000B3320000}"/>
    <cellStyle name="Normal 3 2 10 3 2" xfId="12795" xr:uid="{00000000-0005-0000-0000-0000B4320000}"/>
    <cellStyle name="Normal 3 2 10 3 2 2" xfId="12796" xr:uid="{00000000-0005-0000-0000-0000B5320000}"/>
    <cellStyle name="Normal 3 2 10 3 2 3" xfId="12797" xr:uid="{00000000-0005-0000-0000-0000B6320000}"/>
    <cellStyle name="Normal 3 2 10 3 2 4" xfId="12798" xr:uid="{00000000-0005-0000-0000-0000B7320000}"/>
    <cellStyle name="Normal 3 2 10 3 3" xfId="12799" xr:uid="{00000000-0005-0000-0000-0000B8320000}"/>
    <cellStyle name="Normal 3 2 10 3 4" xfId="12800" xr:uid="{00000000-0005-0000-0000-0000B9320000}"/>
    <cellStyle name="Normal 3 2 10 3 5" xfId="12801" xr:uid="{00000000-0005-0000-0000-0000BA320000}"/>
    <cellStyle name="Normal 3 2 10 4" xfId="12802" xr:uid="{00000000-0005-0000-0000-0000BB320000}"/>
    <cellStyle name="Normal 3 2 10 4 2" xfId="12803" xr:uid="{00000000-0005-0000-0000-0000BC320000}"/>
    <cellStyle name="Normal 3 2 10 4 3" xfId="12804" xr:uid="{00000000-0005-0000-0000-0000BD320000}"/>
    <cellStyle name="Normal 3 2 10 4 4" xfId="12805" xr:uid="{00000000-0005-0000-0000-0000BE320000}"/>
    <cellStyle name="Normal 3 2 10 5" xfId="12806" xr:uid="{00000000-0005-0000-0000-0000BF320000}"/>
    <cellStyle name="Normal 3 2 10 6" xfId="12807" xr:uid="{00000000-0005-0000-0000-0000C0320000}"/>
    <cellStyle name="Normal 3 2 10 7" xfId="12808" xr:uid="{00000000-0005-0000-0000-0000C1320000}"/>
    <cellStyle name="Normal 3 2 11" xfId="12809" xr:uid="{00000000-0005-0000-0000-0000C2320000}"/>
    <cellStyle name="Normal 3 2 11 2" xfId="12810" xr:uid="{00000000-0005-0000-0000-0000C3320000}"/>
    <cellStyle name="Normal 3 2 11 3" xfId="12811" xr:uid="{00000000-0005-0000-0000-0000C4320000}"/>
    <cellStyle name="Normal 3 2 11 3 2" xfId="12812" xr:uid="{00000000-0005-0000-0000-0000C5320000}"/>
    <cellStyle name="Normal 3 2 11 3 2 2" xfId="12813" xr:uid="{00000000-0005-0000-0000-0000C6320000}"/>
    <cellStyle name="Normal 3 2 11 3 2 3" xfId="12814" xr:uid="{00000000-0005-0000-0000-0000C7320000}"/>
    <cellStyle name="Normal 3 2 11 3 2 4" xfId="12815" xr:uid="{00000000-0005-0000-0000-0000C8320000}"/>
    <cellStyle name="Normal 3 2 11 3 3" xfId="12816" xr:uid="{00000000-0005-0000-0000-0000C9320000}"/>
    <cellStyle name="Normal 3 2 11 3 4" xfId="12817" xr:uid="{00000000-0005-0000-0000-0000CA320000}"/>
    <cellStyle name="Normal 3 2 11 3 5" xfId="12818" xr:uid="{00000000-0005-0000-0000-0000CB320000}"/>
    <cellStyle name="Normal 3 2 11 4" xfId="12819" xr:uid="{00000000-0005-0000-0000-0000CC320000}"/>
    <cellStyle name="Normal 3 2 11 4 2" xfId="12820" xr:uid="{00000000-0005-0000-0000-0000CD320000}"/>
    <cellStyle name="Normal 3 2 11 4 3" xfId="12821" xr:uid="{00000000-0005-0000-0000-0000CE320000}"/>
    <cellStyle name="Normal 3 2 11 4 4" xfId="12822" xr:uid="{00000000-0005-0000-0000-0000CF320000}"/>
    <cellStyle name="Normal 3 2 11 5" xfId="12823" xr:uid="{00000000-0005-0000-0000-0000D0320000}"/>
    <cellStyle name="Normal 3 2 11 6" xfId="12824" xr:uid="{00000000-0005-0000-0000-0000D1320000}"/>
    <cellStyle name="Normal 3 2 11 7" xfId="12825" xr:uid="{00000000-0005-0000-0000-0000D2320000}"/>
    <cellStyle name="Normal 3 2 12" xfId="12826" xr:uid="{00000000-0005-0000-0000-0000D3320000}"/>
    <cellStyle name="Normal 3 2 13" xfId="12827" xr:uid="{00000000-0005-0000-0000-0000D4320000}"/>
    <cellStyle name="Normal 3 2 14" xfId="12828" xr:uid="{00000000-0005-0000-0000-0000D5320000}"/>
    <cellStyle name="Normal 3 2 15" xfId="12829" xr:uid="{00000000-0005-0000-0000-0000D6320000}"/>
    <cellStyle name="Normal 3 2 16" xfId="12830" xr:uid="{00000000-0005-0000-0000-0000D7320000}"/>
    <cellStyle name="Normal 3 2 17" xfId="12831" xr:uid="{00000000-0005-0000-0000-0000D8320000}"/>
    <cellStyle name="Normal 3 2 17 2" xfId="12832" xr:uid="{00000000-0005-0000-0000-0000D9320000}"/>
    <cellStyle name="Normal 3 2 18" xfId="12833" xr:uid="{00000000-0005-0000-0000-0000DA320000}"/>
    <cellStyle name="Normal 3 2 18 2" xfId="12834" xr:uid="{00000000-0005-0000-0000-0000DB320000}"/>
    <cellStyle name="Normal 3 2 19" xfId="12835" xr:uid="{00000000-0005-0000-0000-0000DC320000}"/>
    <cellStyle name="Normal 3 2 19 2" xfId="12836" xr:uid="{00000000-0005-0000-0000-0000DD320000}"/>
    <cellStyle name="Normal 3 2 2" xfId="12837" xr:uid="{00000000-0005-0000-0000-0000DE320000}"/>
    <cellStyle name="Normal 3 2 2 10" xfId="12838" xr:uid="{00000000-0005-0000-0000-0000DF320000}"/>
    <cellStyle name="Normal 3 2 2 11" xfId="12839" xr:uid="{00000000-0005-0000-0000-0000E0320000}"/>
    <cellStyle name="Normal 3 2 2 11 2" xfId="12840" xr:uid="{00000000-0005-0000-0000-0000E1320000}"/>
    <cellStyle name="Normal 3 2 2 11 2 2" xfId="12841" xr:uid="{00000000-0005-0000-0000-0000E2320000}"/>
    <cellStyle name="Normal 3 2 2 11 2 3" xfId="12842" xr:uid="{00000000-0005-0000-0000-0000E3320000}"/>
    <cellStyle name="Normal 3 2 2 11 2 4" xfId="12843" xr:uid="{00000000-0005-0000-0000-0000E4320000}"/>
    <cellStyle name="Normal 3 2 2 11 3" xfId="12844" xr:uid="{00000000-0005-0000-0000-0000E5320000}"/>
    <cellStyle name="Normal 3 2 2 11 4" xfId="12845" xr:uid="{00000000-0005-0000-0000-0000E6320000}"/>
    <cellStyle name="Normal 3 2 2 11 5" xfId="12846" xr:uid="{00000000-0005-0000-0000-0000E7320000}"/>
    <cellStyle name="Normal 3 2 2 12" xfId="12847" xr:uid="{00000000-0005-0000-0000-0000E8320000}"/>
    <cellStyle name="Normal 3 2 2 12 2" xfId="12848" xr:uid="{00000000-0005-0000-0000-0000E9320000}"/>
    <cellStyle name="Normal 3 2 2 12 3" xfId="12849" xr:uid="{00000000-0005-0000-0000-0000EA320000}"/>
    <cellStyle name="Normal 3 2 2 12 4" xfId="12850" xr:uid="{00000000-0005-0000-0000-0000EB320000}"/>
    <cellStyle name="Normal 3 2 2 13" xfId="12851" xr:uid="{00000000-0005-0000-0000-0000EC320000}"/>
    <cellStyle name="Normal 3 2 2 14" xfId="12852" xr:uid="{00000000-0005-0000-0000-0000ED320000}"/>
    <cellStyle name="Normal 3 2 2 15" xfId="12853" xr:uid="{00000000-0005-0000-0000-0000EE320000}"/>
    <cellStyle name="Normal 3 2 2 2" xfId="12854" xr:uid="{00000000-0005-0000-0000-0000EF320000}"/>
    <cellStyle name="Normal 3 2 2 2 10" xfId="12855" xr:uid="{00000000-0005-0000-0000-0000F0320000}"/>
    <cellStyle name="Normal 3 2 2 2 10 2" xfId="12856" xr:uid="{00000000-0005-0000-0000-0000F1320000}"/>
    <cellStyle name="Normal 3 2 2 2 10 2 2" xfId="12857" xr:uid="{00000000-0005-0000-0000-0000F2320000}"/>
    <cellStyle name="Normal 3 2 2 2 10 2 3" xfId="12858" xr:uid="{00000000-0005-0000-0000-0000F3320000}"/>
    <cellStyle name="Normal 3 2 2 2 10 2 4" xfId="12859" xr:uid="{00000000-0005-0000-0000-0000F4320000}"/>
    <cellStyle name="Normal 3 2 2 2 10 3" xfId="12860" xr:uid="{00000000-0005-0000-0000-0000F5320000}"/>
    <cellStyle name="Normal 3 2 2 2 10 4" xfId="12861" xr:uid="{00000000-0005-0000-0000-0000F6320000}"/>
    <cellStyle name="Normal 3 2 2 2 10 5" xfId="12862" xr:uid="{00000000-0005-0000-0000-0000F7320000}"/>
    <cellStyle name="Normal 3 2 2 2 11" xfId="12863" xr:uid="{00000000-0005-0000-0000-0000F8320000}"/>
    <cellStyle name="Normal 3 2 2 2 11 2" xfId="12864" xr:uid="{00000000-0005-0000-0000-0000F9320000}"/>
    <cellStyle name="Normal 3 2 2 2 11 3" xfId="12865" xr:uid="{00000000-0005-0000-0000-0000FA320000}"/>
    <cellStyle name="Normal 3 2 2 2 11 4" xfId="12866" xr:uid="{00000000-0005-0000-0000-0000FB320000}"/>
    <cellStyle name="Normal 3 2 2 2 12" xfId="12867" xr:uid="{00000000-0005-0000-0000-0000FC320000}"/>
    <cellStyle name="Normal 3 2 2 2 13" xfId="12868" xr:uid="{00000000-0005-0000-0000-0000FD320000}"/>
    <cellStyle name="Normal 3 2 2 2 14" xfId="12869" xr:uid="{00000000-0005-0000-0000-0000FE320000}"/>
    <cellStyle name="Normal 3 2 2 2 2" xfId="12870" xr:uid="{00000000-0005-0000-0000-0000FF320000}"/>
    <cellStyle name="Normal 3 2 2 2 2 10" xfId="12871" xr:uid="{00000000-0005-0000-0000-000000330000}"/>
    <cellStyle name="Normal 3 2 2 2 2 2" xfId="12872" xr:uid="{00000000-0005-0000-0000-000001330000}"/>
    <cellStyle name="Normal 3 2 2 2 2 2 2" xfId="12873" xr:uid="{00000000-0005-0000-0000-000002330000}"/>
    <cellStyle name="Normal 3 2 2 2 2 2 2 2" xfId="12874" xr:uid="{00000000-0005-0000-0000-000003330000}"/>
    <cellStyle name="Normal 3 2 2 2 2 2 2 2 2" xfId="12875" xr:uid="{00000000-0005-0000-0000-000004330000}"/>
    <cellStyle name="Normal 3 2 2 2 2 2 2 2 2 2" xfId="12876" xr:uid="{00000000-0005-0000-0000-000005330000}"/>
    <cellStyle name="Normal 3 2 2 2 2 2 2 2 2 3" xfId="12877" xr:uid="{00000000-0005-0000-0000-000006330000}"/>
    <cellStyle name="Normal 3 2 2 2 2 2 2 2 2 4" xfId="12878" xr:uid="{00000000-0005-0000-0000-000007330000}"/>
    <cellStyle name="Normal 3 2 2 2 2 2 2 2 3" xfId="12879" xr:uid="{00000000-0005-0000-0000-000008330000}"/>
    <cellStyle name="Normal 3 2 2 2 2 2 2 2 4" xfId="12880" xr:uid="{00000000-0005-0000-0000-000009330000}"/>
    <cellStyle name="Normal 3 2 2 2 2 2 2 2 5" xfId="12881" xr:uid="{00000000-0005-0000-0000-00000A330000}"/>
    <cellStyle name="Normal 3 2 2 2 2 2 2 3" xfId="12882" xr:uid="{00000000-0005-0000-0000-00000B330000}"/>
    <cellStyle name="Normal 3 2 2 2 2 2 2 3 2" xfId="12883" xr:uid="{00000000-0005-0000-0000-00000C330000}"/>
    <cellStyle name="Normal 3 2 2 2 2 2 2 3 3" xfId="12884" xr:uid="{00000000-0005-0000-0000-00000D330000}"/>
    <cellStyle name="Normal 3 2 2 2 2 2 2 3 4" xfId="12885" xr:uid="{00000000-0005-0000-0000-00000E330000}"/>
    <cellStyle name="Normal 3 2 2 2 2 2 2 4" xfId="12886" xr:uid="{00000000-0005-0000-0000-00000F330000}"/>
    <cellStyle name="Normal 3 2 2 2 2 2 2 5" xfId="12887" xr:uid="{00000000-0005-0000-0000-000010330000}"/>
    <cellStyle name="Normal 3 2 2 2 2 2 2 6" xfId="12888" xr:uid="{00000000-0005-0000-0000-000011330000}"/>
    <cellStyle name="Normal 3 2 2 2 2 2 3" xfId="12889" xr:uid="{00000000-0005-0000-0000-000012330000}"/>
    <cellStyle name="Normal 3 2 2 2 2 2 3 2" xfId="12890" xr:uid="{00000000-0005-0000-0000-000013330000}"/>
    <cellStyle name="Normal 3 2 2 2 2 2 3 2 2" xfId="12891" xr:uid="{00000000-0005-0000-0000-000014330000}"/>
    <cellStyle name="Normal 3 2 2 2 2 2 3 2 2 2" xfId="12892" xr:uid="{00000000-0005-0000-0000-000015330000}"/>
    <cellStyle name="Normal 3 2 2 2 2 2 3 2 2 3" xfId="12893" xr:uid="{00000000-0005-0000-0000-000016330000}"/>
    <cellStyle name="Normal 3 2 2 2 2 2 3 2 2 4" xfId="12894" xr:uid="{00000000-0005-0000-0000-000017330000}"/>
    <cellStyle name="Normal 3 2 2 2 2 2 3 2 3" xfId="12895" xr:uid="{00000000-0005-0000-0000-000018330000}"/>
    <cellStyle name="Normal 3 2 2 2 2 2 3 2 4" xfId="12896" xr:uid="{00000000-0005-0000-0000-000019330000}"/>
    <cellStyle name="Normal 3 2 2 2 2 2 3 2 5" xfId="12897" xr:uid="{00000000-0005-0000-0000-00001A330000}"/>
    <cellStyle name="Normal 3 2 2 2 2 2 3 3" xfId="12898" xr:uid="{00000000-0005-0000-0000-00001B330000}"/>
    <cellStyle name="Normal 3 2 2 2 2 2 3 3 2" xfId="12899" xr:uid="{00000000-0005-0000-0000-00001C330000}"/>
    <cellStyle name="Normal 3 2 2 2 2 2 3 3 3" xfId="12900" xr:uid="{00000000-0005-0000-0000-00001D330000}"/>
    <cellStyle name="Normal 3 2 2 2 2 2 3 3 4" xfId="12901" xr:uid="{00000000-0005-0000-0000-00001E330000}"/>
    <cellStyle name="Normal 3 2 2 2 2 2 3 4" xfId="12902" xr:uid="{00000000-0005-0000-0000-00001F330000}"/>
    <cellStyle name="Normal 3 2 2 2 2 2 3 5" xfId="12903" xr:uid="{00000000-0005-0000-0000-000020330000}"/>
    <cellStyle name="Normal 3 2 2 2 2 2 3 6" xfId="12904" xr:uid="{00000000-0005-0000-0000-000021330000}"/>
    <cellStyle name="Normal 3 2 2 2 2 2 4" xfId="12905" xr:uid="{00000000-0005-0000-0000-000022330000}"/>
    <cellStyle name="Normal 3 2 2 2 2 2 4 2" xfId="12906" xr:uid="{00000000-0005-0000-0000-000023330000}"/>
    <cellStyle name="Normal 3 2 2 2 2 2 4 2 2" xfId="12907" xr:uid="{00000000-0005-0000-0000-000024330000}"/>
    <cellStyle name="Normal 3 2 2 2 2 2 4 2 3" xfId="12908" xr:uid="{00000000-0005-0000-0000-000025330000}"/>
    <cellStyle name="Normal 3 2 2 2 2 2 4 2 4" xfId="12909" xr:uid="{00000000-0005-0000-0000-000026330000}"/>
    <cellStyle name="Normal 3 2 2 2 2 2 4 3" xfId="12910" xr:uid="{00000000-0005-0000-0000-000027330000}"/>
    <cellStyle name="Normal 3 2 2 2 2 2 4 4" xfId="12911" xr:uid="{00000000-0005-0000-0000-000028330000}"/>
    <cellStyle name="Normal 3 2 2 2 2 2 4 5" xfId="12912" xr:uid="{00000000-0005-0000-0000-000029330000}"/>
    <cellStyle name="Normal 3 2 2 2 2 2 5" xfId="12913" xr:uid="{00000000-0005-0000-0000-00002A330000}"/>
    <cellStyle name="Normal 3 2 2 2 2 2 5 2" xfId="12914" xr:uid="{00000000-0005-0000-0000-00002B330000}"/>
    <cellStyle name="Normal 3 2 2 2 2 2 5 3" xfId="12915" xr:uid="{00000000-0005-0000-0000-00002C330000}"/>
    <cellStyle name="Normal 3 2 2 2 2 2 5 4" xfId="12916" xr:uid="{00000000-0005-0000-0000-00002D330000}"/>
    <cellStyle name="Normal 3 2 2 2 2 2 6" xfId="12917" xr:uid="{00000000-0005-0000-0000-00002E330000}"/>
    <cellStyle name="Normal 3 2 2 2 2 2 7" xfId="12918" xr:uid="{00000000-0005-0000-0000-00002F330000}"/>
    <cellStyle name="Normal 3 2 2 2 2 2 8" xfId="12919" xr:uid="{00000000-0005-0000-0000-000030330000}"/>
    <cellStyle name="Normal 3 2 2 2 2 3" xfId="12920" xr:uid="{00000000-0005-0000-0000-000031330000}"/>
    <cellStyle name="Normal 3 2 2 2 2 3 2" xfId="12921" xr:uid="{00000000-0005-0000-0000-000032330000}"/>
    <cellStyle name="Normal 3 2 2 2 2 3 2 2" xfId="12922" xr:uid="{00000000-0005-0000-0000-000033330000}"/>
    <cellStyle name="Normal 3 2 2 2 2 3 2 2 2" xfId="12923" xr:uid="{00000000-0005-0000-0000-000034330000}"/>
    <cellStyle name="Normal 3 2 2 2 2 3 2 2 3" xfId="12924" xr:uid="{00000000-0005-0000-0000-000035330000}"/>
    <cellStyle name="Normal 3 2 2 2 2 3 2 2 4" xfId="12925" xr:uid="{00000000-0005-0000-0000-000036330000}"/>
    <cellStyle name="Normal 3 2 2 2 2 3 2 3" xfId="12926" xr:uid="{00000000-0005-0000-0000-000037330000}"/>
    <cellStyle name="Normal 3 2 2 2 2 3 2 4" xfId="12927" xr:uid="{00000000-0005-0000-0000-000038330000}"/>
    <cellStyle name="Normal 3 2 2 2 2 3 2 5" xfId="12928" xr:uid="{00000000-0005-0000-0000-000039330000}"/>
    <cellStyle name="Normal 3 2 2 2 2 3 3" xfId="12929" xr:uid="{00000000-0005-0000-0000-00003A330000}"/>
    <cellStyle name="Normal 3 2 2 2 2 3 3 2" xfId="12930" xr:uid="{00000000-0005-0000-0000-00003B330000}"/>
    <cellStyle name="Normal 3 2 2 2 2 3 3 3" xfId="12931" xr:uid="{00000000-0005-0000-0000-00003C330000}"/>
    <cellStyle name="Normal 3 2 2 2 2 3 3 4" xfId="12932" xr:uid="{00000000-0005-0000-0000-00003D330000}"/>
    <cellStyle name="Normal 3 2 2 2 2 3 4" xfId="12933" xr:uid="{00000000-0005-0000-0000-00003E330000}"/>
    <cellStyle name="Normal 3 2 2 2 2 3 5" xfId="12934" xr:uid="{00000000-0005-0000-0000-00003F330000}"/>
    <cellStyle name="Normal 3 2 2 2 2 3 6" xfId="12935" xr:uid="{00000000-0005-0000-0000-000040330000}"/>
    <cellStyle name="Normal 3 2 2 2 2 4" xfId="12936" xr:uid="{00000000-0005-0000-0000-000041330000}"/>
    <cellStyle name="Normal 3 2 2 2 2 4 2" xfId="12937" xr:uid="{00000000-0005-0000-0000-000042330000}"/>
    <cellStyle name="Normal 3 2 2 2 2 4 2 2" xfId="12938" xr:uid="{00000000-0005-0000-0000-000043330000}"/>
    <cellStyle name="Normal 3 2 2 2 2 4 2 2 2" xfId="12939" xr:uid="{00000000-0005-0000-0000-000044330000}"/>
    <cellStyle name="Normal 3 2 2 2 2 4 2 2 3" xfId="12940" xr:uid="{00000000-0005-0000-0000-000045330000}"/>
    <cellStyle name="Normal 3 2 2 2 2 4 2 2 4" xfId="12941" xr:uid="{00000000-0005-0000-0000-000046330000}"/>
    <cellStyle name="Normal 3 2 2 2 2 4 2 3" xfId="12942" xr:uid="{00000000-0005-0000-0000-000047330000}"/>
    <cellStyle name="Normal 3 2 2 2 2 4 2 4" xfId="12943" xr:uid="{00000000-0005-0000-0000-000048330000}"/>
    <cellStyle name="Normal 3 2 2 2 2 4 2 5" xfId="12944" xr:uid="{00000000-0005-0000-0000-000049330000}"/>
    <cellStyle name="Normal 3 2 2 2 2 4 3" xfId="12945" xr:uid="{00000000-0005-0000-0000-00004A330000}"/>
    <cellStyle name="Normal 3 2 2 2 2 4 3 2" xfId="12946" xr:uid="{00000000-0005-0000-0000-00004B330000}"/>
    <cellStyle name="Normal 3 2 2 2 2 4 3 3" xfId="12947" xr:uid="{00000000-0005-0000-0000-00004C330000}"/>
    <cellStyle name="Normal 3 2 2 2 2 4 3 4" xfId="12948" xr:uid="{00000000-0005-0000-0000-00004D330000}"/>
    <cellStyle name="Normal 3 2 2 2 2 4 4" xfId="12949" xr:uid="{00000000-0005-0000-0000-00004E330000}"/>
    <cellStyle name="Normal 3 2 2 2 2 4 5" xfId="12950" xr:uid="{00000000-0005-0000-0000-00004F330000}"/>
    <cellStyle name="Normal 3 2 2 2 2 4 6" xfId="12951" xr:uid="{00000000-0005-0000-0000-000050330000}"/>
    <cellStyle name="Normal 3 2 2 2 2 5" xfId="12952" xr:uid="{00000000-0005-0000-0000-000051330000}"/>
    <cellStyle name="Normal 3 2 2 2 2 6" xfId="12953" xr:uid="{00000000-0005-0000-0000-000052330000}"/>
    <cellStyle name="Normal 3 2 2 2 2 6 2" xfId="12954" xr:uid="{00000000-0005-0000-0000-000053330000}"/>
    <cellStyle name="Normal 3 2 2 2 2 6 2 2" xfId="12955" xr:uid="{00000000-0005-0000-0000-000054330000}"/>
    <cellStyle name="Normal 3 2 2 2 2 6 2 3" xfId="12956" xr:uid="{00000000-0005-0000-0000-000055330000}"/>
    <cellStyle name="Normal 3 2 2 2 2 6 2 4" xfId="12957" xr:uid="{00000000-0005-0000-0000-000056330000}"/>
    <cellStyle name="Normal 3 2 2 2 2 6 3" xfId="12958" xr:uid="{00000000-0005-0000-0000-000057330000}"/>
    <cellStyle name="Normal 3 2 2 2 2 6 4" xfId="12959" xr:uid="{00000000-0005-0000-0000-000058330000}"/>
    <cellStyle name="Normal 3 2 2 2 2 6 5" xfId="12960" xr:uid="{00000000-0005-0000-0000-000059330000}"/>
    <cellStyle name="Normal 3 2 2 2 2 7" xfId="12961" xr:uid="{00000000-0005-0000-0000-00005A330000}"/>
    <cellStyle name="Normal 3 2 2 2 2 7 2" xfId="12962" xr:uid="{00000000-0005-0000-0000-00005B330000}"/>
    <cellStyle name="Normal 3 2 2 2 2 7 3" xfId="12963" xr:uid="{00000000-0005-0000-0000-00005C330000}"/>
    <cellStyle name="Normal 3 2 2 2 2 7 4" xfId="12964" xr:uid="{00000000-0005-0000-0000-00005D330000}"/>
    <cellStyle name="Normal 3 2 2 2 2 8" xfId="12965" xr:uid="{00000000-0005-0000-0000-00005E330000}"/>
    <cellStyle name="Normal 3 2 2 2 2 9" xfId="12966" xr:uid="{00000000-0005-0000-0000-00005F330000}"/>
    <cellStyle name="Normal 3 2 2 2 3" xfId="12967" xr:uid="{00000000-0005-0000-0000-000060330000}"/>
    <cellStyle name="Normal 3 2 2 2 3 2" xfId="12968" xr:uid="{00000000-0005-0000-0000-000061330000}"/>
    <cellStyle name="Normal 3 2 2 2 3 2 2" xfId="12969" xr:uid="{00000000-0005-0000-0000-000062330000}"/>
    <cellStyle name="Normal 3 2 2 2 3 2 2 2" xfId="12970" xr:uid="{00000000-0005-0000-0000-000063330000}"/>
    <cellStyle name="Normal 3 2 2 2 3 2 2 2 2" xfId="12971" xr:uid="{00000000-0005-0000-0000-000064330000}"/>
    <cellStyle name="Normal 3 2 2 2 3 2 2 2 2 2" xfId="12972" xr:uid="{00000000-0005-0000-0000-000065330000}"/>
    <cellStyle name="Normal 3 2 2 2 3 2 2 2 2 3" xfId="12973" xr:uid="{00000000-0005-0000-0000-000066330000}"/>
    <cellStyle name="Normal 3 2 2 2 3 2 2 2 2 4" xfId="12974" xr:uid="{00000000-0005-0000-0000-000067330000}"/>
    <cellStyle name="Normal 3 2 2 2 3 2 2 2 3" xfId="12975" xr:uid="{00000000-0005-0000-0000-000068330000}"/>
    <cellStyle name="Normal 3 2 2 2 3 2 2 2 4" xfId="12976" xr:uid="{00000000-0005-0000-0000-000069330000}"/>
    <cellStyle name="Normal 3 2 2 2 3 2 2 2 5" xfId="12977" xr:uid="{00000000-0005-0000-0000-00006A330000}"/>
    <cellStyle name="Normal 3 2 2 2 3 2 2 3" xfId="12978" xr:uid="{00000000-0005-0000-0000-00006B330000}"/>
    <cellStyle name="Normal 3 2 2 2 3 2 2 3 2" xfId="12979" xr:uid="{00000000-0005-0000-0000-00006C330000}"/>
    <cellStyle name="Normal 3 2 2 2 3 2 2 3 3" xfId="12980" xr:uid="{00000000-0005-0000-0000-00006D330000}"/>
    <cellStyle name="Normal 3 2 2 2 3 2 2 3 4" xfId="12981" xr:uid="{00000000-0005-0000-0000-00006E330000}"/>
    <cellStyle name="Normal 3 2 2 2 3 2 2 4" xfId="12982" xr:uid="{00000000-0005-0000-0000-00006F330000}"/>
    <cellStyle name="Normal 3 2 2 2 3 2 2 5" xfId="12983" xr:uid="{00000000-0005-0000-0000-000070330000}"/>
    <cellStyle name="Normal 3 2 2 2 3 2 2 6" xfId="12984" xr:uid="{00000000-0005-0000-0000-000071330000}"/>
    <cellStyle name="Normal 3 2 2 2 3 2 3" xfId="12985" xr:uid="{00000000-0005-0000-0000-000072330000}"/>
    <cellStyle name="Normal 3 2 2 2 3 2 3 2" xfId="12986" xr:uid="{00000000-0005-0000-0000-000073330000}"/>
    <cellStyle name="Normal 3 2 2 2 3 2 3 2 2" xfId="12987" xr:uid="{00000000-0005-0000-0000-000074330000}"/>
    <cellStyle name="Normal 3 2 2 2 3 2 3 2 2 2" xfId="12988" xr:uid="{00000000-0005-0000-0000-000075330000}"/>
    <cellStyle name="Normal 3 2 2 2 3 2 3 2 2 3" xfId="12989" xr:uid="{00000000-0005-0000-0000-000076330000}"/>
    <cellStyle name="Normal 3 2 2 2 3 2 3 2 2 4" xfId="12990" xr:uid="{00000000-0005-0000-0000-000077330000}"/>
    <cellStyle name="Normal 3 2 2 2 3 2 3 2 3" xfId="12991" xr:uid="{00000000-0005-0000-0000-000078330000}"/>
    <cellStyle name="Normal 3 2 2 2 3 2 3 2 4" xfId="12992" xr:uid="{00000000-0005-0000-0000-000079330000}"/>
    <cellStyle name="Normal 3 2 2 2 3 2 3 2 5" xfId="12993" xr:uid="{00000000-0005-0000-0000-00007A330000}"/>
    <cellStyle name="Normal 3 2 2 2 3 2 3 3" xfId="12994" xr:uid="{00000000-0005-0000-0000-00007B330000}"/>
    <cellStyle name="Normal 3 2 2 2 3 2 3 3 2" xfId="12995" xr:uid="{00000000-0005-0000-0000-00007C330000}"/>
    <cellStyle name="Normal 3 2 2 2 3 2 3 3 3" xfId="12996" xr:uid="{00000000-0005-0000-0000-00007D330000}"/>
    <cellStyle name="Normal 3 2 2 2 3 2 3 3 4" xfId="12997" xr:uid="{00000000-0005-0000-0000-00007E330000}"/>
    <cellStyle name="Normal 3 2 2 2 3 2 3 4" xfId="12998" xr:uid="{00000000-0005-0000-0000-00007F330000}"/>
    <cellStyle name="Normal 3 2 2 2 3 2 3 5" xfId="12999" xr:uid="{00000000-0005-0000-0000-000080330000}"/>
    <cellStyle name="Normal 3 2 2 2 3 2 3 6" xfId="13000" xr:uid="{00000000-0005-0000-0000-000081330000}"/>
    <cellStyle name="Normal 3 2 2 2 3 2 4" xfId="13001" xr:uid="{00000000-0005-0000-0000-000082330000}"/>
    <cellStyle name="Normal 3 2 2 2 3 2 4 2" xfId="13002" xr:uid="{00000000-0005-0000-0000-000083330000}"/>
    <cellStyle name="Normal 3 2 2 2 3 2 4 2 2" xfId="13003" xr:uid="{00000000-0005-0000-0000-000084330000}"/>
    <cellStyle name="Normal 3 2 2 2 3 2 4 2 3" xfId="13004" xr:uid="{00000000-0005-0000-0000-000085330000}"/>
    <cellStyle name="Normal 3 2 2 2 3 2 4 2 4" xfId="13005" xr:uid="{00000000-0005-0000-0000-000086330000}"/>
    <cellStyle name="Normal 3 2 2 2 3 2 4 3" xfId="13006" xr:uid="{00000000-0005-0000-0000-000087330000}"/>
    <cellStyle name="Normal 3 2 2 2 3 2 4 4" xfId="13007" xr:uid="{00000000-0005-0000-0000-000088330000}"/>
    <cellStyle name="Normal 3 2 2 2 3 2 4 5" xfId="13008" xr:uid="{00000000-0005-0000-0000-000089330000}"/>
    <cellStyle name="Normal 3 2 2 2 3 2 5" xfId="13009" xr:uid="{00000000-0005-0000-0000-00008A330000}"/>
    <cellStyle name="Normal 3 2 2 2 3 2 5 2" xfId="13010" xr:uid="{00000000-0005-0000-0000-00008B330000}"/>
    <cellStyle name="Normal 3 2 2 2 3 2 5 3" xfId="13011" xr:uid="{00000000-0005-0000-0000-00008C330000}"/>
    <cellStyle name="Normal 3 2 2 2 3 2 5 4" xfId="13012" xr:uid="{00000000-0005-0000-0000-00008D330000}"/>
    <cellStyle name="Normal 3 2 2 2 3 2 6" xfId="13013" xr:uid="{00000000-0005-0000-0000-00008E330000}"/>
    <cellStyle name="Normal 3 2 2 2 3 2 7" xfId="13014" xr:uid="{00000000-0005-0000-0000-00008F330000}"/>
    <cellStyle name="Normal 3 2 2 2 3 2 8" xfId="13015" xr:uid="{00000000-0005-0000-0000-000090330000}"/>
    <cellStyle name="Normal 3 2 2 2 3 3" xfId="13016" xr:uid="{00000000-0005-0000-0000-000091330000}"/>
    <cellStyle name="Normal 3 2 2 2 3 3 2" xfId="13017" xr:uid="{00000000-0005-0000-0000-000092330000}"/>
    <cellStyle name="Normal 3 2 2 2 3 3 2 2" xfId="13018" xr:uid="{00000000-0005-0000-0000-000093330000}"/>
    <cellStyle name="Normal 3 2 2 2 3 3 2 2 2" xfId="13019" xr:uid="{00000000-0005-0000-0000-000094330000}"/>
    <cellStyle name="Normal 3 2 2 2 3 3 2 2 3" xfId="13020" xr:uid="{00000000-0005-0000-0000-000095330000}"/>
    <cellStyle name="Normal 3 2 2 2 3 3 2 2 4" xfId="13021" xr:uid="{00000000-0005-0000-0000-000096330000}"/>
    <cellStyle name="Normal 3 2 2 2 3 3 2 3" xfId="13022" xr:uid="{00000000-0005-0000-0000-000097330000}"/>
    <cellStyle name="Normal 3 2 2 2 3 3 2 4" xfId="13023" xr:uid="{00000000-0005-0000-0000-000098330000}"/>
    <cellStyle name="Normal 3 2 2 2 3 3 2 5" xfId="13024" xr:uid="{00000000-0005-0000-0000-000099330000}"/>
    <cellStyle name="Normal 3 2 2 2 3 3 3" xfId="13025" xr:uid="{00000000-0005-0000-0000-00009A330000}"/>
    <cellStyle name="Normal 3 2 2 2 3 3 3 2" xfId="13026" xr:uid="{00000000-0005-0000-0000-00009B330000}"/>
    <cellStyle name="Normal 3 2 2 2 3 3 3 3" xfId="13027" xr:uid="{00000000-0005-0000-0000-00009C330000}"/>
    <cellStyle name="Normal 3 2 2 2 3 3 3 4" xfId="13028" xr:uid="{00000000-0005-0000-0000-00009D330000}"/>
    <cellStyle name="Normal 3 2 2 2 3 3 4" xfId="13029" xr:uid="{00000000-0005-0000-0000-00009E330000}"/>
    <cellStyle name="Normal 3 2 2 2 3 3 5" xfId="13030" xr:uid="{00000000-0005-0000-0000-00009F330000}"/>
    <cellStyle name="Normal 3 2 2 2 3 3 6" xfId="13031" xr:uid="{00000000-0005-0000-0000-0000A0330000}"/>
    <cellStyle name="Normal 3 2 2 2 3 4" xfId="13032" xr:uid="{00000000-0005-0000-0000-0000A1330000}"/>
    <cellStyle name="Normal 3 2 2 2 3 4 2" xfId="13033" xr:uid="{00000000-0005-0000-0000-0000A2330000}"/>
    <cellStyle name="Normal 3 2 2 2 3 4 2 2" xfId="13034" xr:uid="{00000000-0005-0000-0000-0000A3330000}"/>
    <cellStyle name="Normal 3 2 2 2 3 4 2 2 2" xfId="13035" xr:uid="{00000000-0005-0000-0000-0000A4330000}"/>
    <cellStyle name="Normal 3 2 2 2 3 4 2 2 3" xfId="13036" xr:uid="{00000000-0005-0000-0000-0000A5330000}"/>
    <cellStyle name="Normal 3 2 2 2 3 4 2 2 4" xfId="13037" xr:uid="{00000000-0005-0000-0000-0000A6330000}"/>
    <cellStyle name="Normal 3 2 2 2 3 4 2 3" xfId="13038" xr:uid="{00000000-0005-0000-0000-0000A7330000}"/>
    <cellStyle name="Normal 3 2 2 2 3 4 2 4" xfId="13039" xr:uid="{00000000-0005-0000-0000-0000A8330000}"/>
    <cellStyle name="Normal 3 2 2 2 3 4 2 5" xfId="13040" xr:uid="{00000000-0005-0000-0000-0000A9330000}"/>
    <cellStyle name="Normal 3 2 2 2 3 4 3" xfId="13041" xr:uid="{00000000-0005-0000-0000-0000AA330000}"/>
    <cellStyle name="Normal 3 2 2 2 3 4 3 2" xfId="13042" xr:uid="{00000000-0005-0000-0000-0000AB330000}"/>
    <cellStyle name="Normal 3 2 2 2 3 4 3 3" xfId="13043" xr:uid="{00000000-0005-0000-0000-0000AC330000}"/>
    <cellStyle name="Normal 3 2 2 2 3 4 3 4" xfId="13044" xr:uid="{00000000-0005-0000-0000-0000AD330000}"/>
    <cellStyle name="Normal 3 2 2 2 3 4 4" xfId="13045" xr:uid="{00000000-0005-0000-0000-0000AE330000}"/>
    <cellStyle name="Normal 3 2 2 2 3 4 5" xfId="13046" xr:uid="{00000000-0005-0000-0000-0000AF330000}"/>
    <cellStyle name="Normal 3 2 2 2 3 4 6" xfId="13047" xr:uid="{00000000-0005-0000-0000-0000B0330000}"/>
    <cellStyle name="Normal 3 2 2 2 3 5" xfId="13048" xr:uid="{00000000-0005-0000-0000-0000B1330000}"/>
    <cellStyle name="Normal 3 2 2 2 3 5 2" xfId="13049" xr:uid="{00000000-0005-0000-0000-0000B2330000}"/>
    <cellStyle name="Normal 3 2 2 2 3 5 2 2" xfId="13050" xr:uid="{00000000-0005-0000-0000-0000B3330000}"/>
    <cellStyle name="Normal 3 2 2 2 3 5 2 3" xfId="13051" xr:uid="{00000000-0005-0000-0000-0000B4330000}"/>
    <cellStyle name="Normal 3 2 2 2 3 5 2 4" xfId="13052" xr:uid="{00000000-0005-0000-0000-0000B5330000}"/>
    <cellStyle name="Normal 3 2 2 2 3 5 3" xfId="13053" xr:uid="{00000000-0005-0000-0000-0000B6330000}"/>
    <cellStyle name="Normal 3 2 2 2 3 5 4" xfId="13054" xr:uid="{00000000-0005-0000-0000-0000B7330000}"/>
    <cellStyle name="Normal 3 2 2 2 3 5 5" xfId="13055" xr:uid="{00000000-0005-0000-0000-0000B8330000}"/>
    <cellStyle name="Normal 3 2 2 2 3 6" xfId="13056" xr:uid="{00000000-0005-0000-0000-0000B9330000}"/>
    <cellStyle name="Normal 3 2 2 2 3 6 2" xfId="13057" xr:uid="{00000000-0005-0000-0000-0000BA330000}"/>
    <cellStyle name="Normal 3 2 2 2 3 6 3" xfId="13058" xr:uid="{00000000-0005-0000-0000-0000BB330000}"/>
    <cellStyle name="Normal 3 2 2 2 3 6 4" xfId="13059" xr:uid="{00000000-0005-0000-0000-0000BC330000}"/>
    <cellStyle name="Normal 3 2 2 2 3 7" xfId="13060" xr:uid="{00000000-0005-0000-0000-0000BD330000}"/>
    <cellStyle name="Normal 3 2 2 2 3 8" xfId="13061" xr:uid="{00000000-0005-0000-0000-0000BE330000}"/>
    <cellStyle name="Normal 3 2 2 2 3 9" xfId="13062" xr:uid="{00000000-0005-0000-0000-0000BF330000}"/>
    <cellStyle name="Normal 3 2 2 2 4" xfId="13063" xr:uid="{00000000-0005-0000-0000-0000C0330000}"/>
    <cellStyle name="Normal 3 2 2 2 4 2" xfId="13064" xr:uid="{00000000-0005-0000-0000-0000C1330000}"/>
    <cellStyle name="Normal 3 2 2 2 4 2 2" xfId="13065" xr:uid="{00000000-0005-0000-0000-0000C2330000}"/>
    <cellStyle name="Normal 3 2 2 2 4 2 2 2" xfId="13066" xr:uid="{00000000-0005-0000-0000-0000C3330000}"/>
    <cellStyle name="Normal 3 2 2 2 4 2 2 2 2" xfId="13067" xr:uid="{00000000-0005-0000-0000-0000C4330000}"/>
    <cellStyle name="Normal 3 2 2 2 4 2 2 2 2 2" xfId="13068" xr:uid="{00000000-0005-0000-0000-0000C5330000}"/>
    <cellStyle name="Normal 3 2 2 2 4 2 2 2 2 3" xfId="13069" xr:uid="{00000000-0005-0000-0000-0000C6330000}"/>
    <cellStyle name="Normal 3 2 2 2 4 2 2 2 2 4" xfId="13070" xr:uid="{00000000-0005-0000-0000-0000C7330000}"/>
    <cellStyle name="Normal 3 2 2 2 4 2 2 2 3" xfId="13071" xr:uid="{00000000-0005-0000-0000-0000C8330000}"/>
    <cellStyle name="Normal 3 2 2 2 4 2 2 2 4" xfId="13072" xr:uid="{00000000-0005-0000-0000-0000C9330000}"/>
    <cellStyle name="Normal 3 2 2 2 4 2 2 2 5" xfId="13073" xr:uid="{00000000-0005-0000-0000-0000CA330000}"/>
    <cellStyle name="Normal 3 2 2 2 4 2 2 3" xfId="13074" xr:uid="{00000000-0005-0000-0000-0000CB330000}"/>
    <cellStyle name="Normal 3 2 2 2 4 2 2 3 2" xfId="13075" xr:uid="{00000000-0005-0000-0000-0000CC330000}"/>
    <cellStyle name="Normal 3 2 2 2 4 2 2 3 3" xfId="13076" xr:uid="{00000000-0005-0000-0000-0000CD330000}"/>
    <cellStyle name="Normal 3 2 2 2 4 2 2 3 4" xfId="13077" xr:uid="{00000000-0005-0000-0000-0000CE330000}"/>
    <cellStyle name="Normal 3 2 2 2 4 2 2 4" xfId="13078" xr:uid="{00000000-0005-0000-0000-0000CF330000}"/>
    <cellStyle name="Normal 3 2 2 2 4 2 2 5" xfId="13079" xr:uid="{00000000-0005-0000-0000-0000D0330000}"/>
    <cellStyle name="Normal 3 2 2 2 4 2 2 6" xfId="13080" xr:uid="{00000000-0005-0000-0000-0000D1330000}"/>
    <cellStyle name="Normal 3 2 2 2 4 2 3" xfId="13081" xr:uid="{00000000-0005-0000-0000-0000D2330000}"/>
    <cellStyle name="Normal 3 2 2 2 4 2 3 2" xfId="13082" xr:uid="{00000000-0005-0000-0000-0000D3330000}"/>
    <cellStyle name="Normal 3 2 2 2 4 2 3 2 2" xfId="13083" xr:uid="{00000000-0005-0000-0000-0000D4330000}"/>
    <cellStyle name="Normal 3 2 2 2 4 2 3 2 2 2" xfId="13084" xr:uid="{00000000-0005-0000-0000-0000D5330000}"/>
    <cellStyle name="Normal 3 2 2 2 4 2 3 2 2 3" xfId="13085" xr:uid="{00000000-0005-0000-0000-0000D6330000}"/>
    <cellStyle name="Normal 3 2 2 2 4 2 3 2 2 4" xfId="13086" xr:uid="{00000000-0005-0000-0000-0000D7330000}"/>
    <cellStyle name="Normal 3 2 2 2 4 2 3 2 3" xfId="13087" xr:uid="{00000000-0005-0000-0000-0000D8330000}"/>
    <cellStyle name="Normal 3 2 2 2 4 2 3 2 4" xfId="13088" xr:uid="{00000000-0005-0000-0000-0000D9330000}"/>
    <cellStyle name="Normal 3 2 2 2 4 2 3 2 5" xfId="13089" xr:uid="{00000000-0005-0000-0000-0000DA330000}"/>
    <cellStyle name="Normal 3 2 2 2 4 2 3 3" xfId="13090" xr:uid="{00000000-0005-0000-0000-0000DB330000}"/>
    <cellStyle name="Normal 3 2 2 2 4 2 3 3 2" xfId="13091" xr:uid="{00000000-0005-0000-0000-0000DC330000}"/>
    <cellStyle name="Normal 3 2 2 2 4 2 3 3 3" xfId="13092" xr:uid="{00000000-0005-0000-0000-0000DD330000}"/>
    <cellStyle name="Normal 3 2 2 2 4 2 3 3 4" xfId="13093" xr:uid="{00000000-0005-0000-0000-0000DE330000}"/>
    <cellStyle name="Normal 3 2 2 2 4 2 3 4" xfId="13094" xr:uid="{00000000-0005-0000-0000-0000DF330000}"/>
    <cellStyle name="Normal 3 2 2 2 4 2 3 5" xfId="13095" xr:uid="{00000000-0005-0000-0000-0000E0330000}"/>
    <cellStyle name="Normal 3 2 2 2 4 2 3 6" xfId="13096" xr:uid="{00000000-0005-0000-0000-0000E1330000}"/>
    <cellStyle name="Normal 3 2 2 2 4 2 4" xfId="13097" xr:uid="{00000000-0005-0000-0000-0000E2330000}"/>
    <cellStyle name="Normal 3 2 2 2 4 2 4 2" xfId="13098" xr:uid="{00000000-0005-0000-0000-0000E3330000}"/>
    <cellStyle name="Normal 3 2 2 2 4 2 4 2 2" xfId="13099" xr:uid="{00000000-0005-0000-0000-0000E4330000}"/>
    <cellStyle name="Normal 3 2 2 2 4 2 4 2 3" xfId="13100" xr:uid="{00000000-0005-0000-0000-0000E5330000}"/>
    <cellStyle name="Normal 3 2 2 2 4 2 4 2 4" xfId="13101" xr:uid="{00000000-0005-0000-0000-0000E6330000}"/>
    <cellStyle name="Normal 3 2 2 2 4 2 4 3" xfId="13102" xr:uid="{00000000-0005-0000-0000-0000E7330000}"/>
    <cellStyle name="Normal 3 2 2 2 4 2 4 4" xfId="13103" xr:uid="{00000000-0005-0000-0000-0000E8330000}"/>
    <cellStyle name="Normal 3 2 2 2 4 2 4 5" xfId="13104" xr:uid="{00000000-0005-0000-0000-0000E9330000}"/>
    <cellStyle name="Normal 3 2 2 2 4 2 5" xfId="13105" xr:uid="{00000000-0005-0000-0000-0000EA330000}"/>
    <cellStyle name="Normal 3 2 2 2 4 2 5 2" xfId="13106" xr:uid="{00000000-0005-0000-0000-0000EB330000}"/>
    <cellStyle name="Normal 3 2 2 2 4 2 5 3" xfId="13107" xr:uid="{00000000-0005-0000-0000-0000EC330000}"/>
    <cellStyle name="Normal 3 2 2 2 4 2 5 4" xfId="13108" xr:uid="{00000000-0005-0000-0000-0000ED330000}"/>
    <cellStyle name="Normal 3 2 2 2 4 2 6" xfId="13109" xr:uid="{00000000-0005-0000-0000-0000EE330000}"/>
    <cellStyle name="Normal 3 2 2 2 4 2 7" xfId="13110" xr:uid="{00000000-0005-0000-0000-0000EF330000}"/>
    <cellStyle name="Normal 3 2 2 2 4 2 8" xfId="13111" xr:uid="{00000000-0005-0000-0000-0000F0330000}"/>
    <cellStyle name="Normal 3 2 2 2 4 3" xfId="13112" xr:uid="{00000000-0005-0000-0000-0000F1330000}"/>
    <cellStyle name="Normal 3 2 2 2 4 3 2" xfId="13113" xr:uid="{00000000-0005-0000-0000-0000F2330000}"/>
    <cellStyle name="Normal 3 2 2 2 4 3 2 2" xfId="13114" xr:uid="{00000000-0005-0000-0000-0000F3330000}"/>
    <cellStyle name="Normal 3 2 2 2 4 3 2 2 2" xfId="13115" xr:uid="{00000000-0005-0000-0000-0000F4330000}"/>
    <cellStyle name="Normal 3 2 2 2 4 3 2 2 3" xfId="13116" xr:uid="{00000000-0005-0000-0000-0000F5330000}"/>
    <cellStyle name="Normal 3 2 2 2 4 3 2 2 4" xfId="13117" xr:uid="{00000000-0005-0000-0000-0000F6330000}"/>
    <cellStyle name="Normal 3 2 2 2 4 3 2 3" xfId="13118" xr:uid="{00000000-0005-0000-0000-0000F7330000}"/>
    <cellStyle name="Normal 3 2 2 2 4 3 2 4" xfId="13119" xr:uid="{00000000-0005-0000-0000-0000F8330000}"/>
    <cellStyle name="Normal 3 2 2 2 4 3 2 5" xfId="13120" xr:uid="{00000000-0005-0000-0000-0000F9330000}"/>
    <cellStyle name="Normal 3 2 2 2 4 3 3" xfId="13121" xr:uid="{00000000-0005-0000-0000-0000FA330000}"/>
    <cellStyle name="Normal 3 2 2 2 4 3 3 2" xfId="13122" xr:uid="{00000000-0005-0000-0000-0000FB330000}"/>
    <cellStyle name="Normal 3 2 2 2 4 3 3 3" xfId="13123" xr:uid="{00000000-0005-0000-0000-0000FC330000}"/>
    <cellStyle name="Normal 3 2 2 2 4 3 3 4" xfId="13124" xr:uid="{00000000-0005-0000-0000-0000FD330000}"/>
    <cellStyle name="Normal 3 2 2 2 4 3 4" xfId="13125" xr:uid="{00000000-0005-0000-0000-0000FE330000}"/>
    <cellStyle name="Normal 3 2 2 2 4 3 5" xfId="13126" xr:uid="{00000000-0005-0000-0000-0000FF330000}"/>
    <cellStyle name="Normal 3 2 2 2 4 3 6" xfId="13127" xr:uid="{00000000-0005-0000-0000-000000340000}"/>
    <cellStyle name="Normal 3 2 2 2 4 4" xfId="13128" xr:uid="{00000000-0005-0000-0000-000001340000}"/>
    <cellStyle name="Normal 3 2 2 2 4 4 2" xfId="13129" xr:uid="{00000000-0005-0000-0000-000002340000}"/>
    <cellStyle name="Normal 3 2 2 2 4 4 2 2" xfId="13130" xr:uid="{00000000-0005-0000-0000-000003340000}"/>
    <cellStyle name="Normal 3 2 2 2 4 4 2 2 2" xfId="13131" xr:uid="{00000000-0005-0000-0000-000004340000}"/>
    <cellStyle name="Normal 3 2 2 2 4 4 2 2 3" xfId="13132" xr:uid="{00000000-0005-0000-0000-000005340000}"/>
    <cellStyle name="Normal 3 2 2 2 4 4 2 2 4" xfId="13133" xr:uid="{00000000-0005-0000-0000-000006340000}"/>
    <cellStyle name="Normal 3 2 2 2 4 4 2 3" xfId="13134" xr:uid="{00000000-0005-0000-0000-000007340000}"/>
    <cellStyle name="Normal 3 2 2 2 4 4 2 4" xfId="13135" xr:uid="{00000000-0005-0000-0000-000008340000}"/>
    <cellStyle name="Normal 3 2 2 2 4 4 2 5" xfId="13136" xr:uid="{00000000-0005-0000-0000-000009340000}"/>
    <cellStyle name="Normal 3 2 2 2 4 4 3" xfId="13137" xr:uid="{00000000-0005-0000-0000-00000A340000}"/>
    <cellStyle name="Normal 3 2 2 2 4 4 3 2" xfId="13138" xr:uid="{00000000-0005-0000-0000-00000B340000}"/>
    <cellStyle name="Normal 3 2 2 2 4 4 3 3" xfId="13139" xr:uid="{00000000-0005-0000-0000-00000C340000}"/>
    <cellStyle name="Normal 3 2 2 2 4 4 3 4" xfId="13140" xr:uid="{00000000-0005-0000-0000-00000D340000}"/>
    <cellStyle name="Normal 3 2 2 2 4 4 4" xfId="13141" xr:uid="{00000000-0005-0000-0000-00000E340000}"/>
    <cellStyle name="Normal 3 2 2 2 4 4 5" xfId="13142" xr:uid="{00000000-0005-0000-0000-00000F340000}"/>
    <cellStyle name="Normal 3 2 2 2 4 4 6" xfId="13143" xr:uid="{00000000-0005-0000-0000-000010340000}"/>
    <cellStyle name="Normal 3 2 2 2 4 5" xfId="13144" xr:uid="{00000000-0005-0000-0000-000011340000}"/>
    <cellStyle name="Normal 3 2 2 2 4 5 2" xfId="13145" xr:uid="{00000000-0005-0000-0000-000012340000}"/>
    <cellStyle name="Normal 3 2 2 2 4 5 2 2" xfId="13146" xr:uid="{00000000-0005-0000-0000-000013340000}"/>
    <cellStyle name="Normal 3 2 2 2 4 5 2 3" xfId="13147" xr:uid="{00000000-0005-0000-0000-000014340000}"/>
    <cellStyle name="Normal 3 2 2 2 4 5 2 4" xfId="13148" xr:uid="{00000000-0005-0000-0000-000015340000}"/>
    <cellStyle name="Normal 3 2 2 2 4 5 3" xfId="13149" xr:uid="{00000000-0005-0000-0000-000016340000}"/>
    <cellStyle name="Normal 3 2 2 2 4 5 4" xfId="13150" xr:uid="{00000000-0005-0000-0000-000017340000}"/>
    <cellStyle name="Normal 3 2 2 2 4 5 5" xfId="13151" xr:uid="{00000000-0005-0000-0000-000018340000}"/>
    <cellStyle name="Normal 3 2 2 2 4 6" xfId="13152" xr:uid="{00000000-0005-0000-0000-000019340000}"/>
    <cellStyle name="Normal 3 2 2 2 4 6 2" xfId="13153" xr:uid="{00000000-0005-0000-0000-00001A340000}"/>
    <cellStyle name="Normal 3 2 2 2 4 6 3" xfId="13154" xr:uid="{00000000-0005-0000-0000-00001B340000}"/>
    <cellStyle name="Normal 3 2 2 2 4 6 4" xfId="13155" xr:uid="{00000000-0005-0000-0000-00001C340000}"/>
    <cellStyle name="Normal 3 2 2 2 4 7" xfId="13156" xr:uid="{00000000-0005-0000-0000-00001D340000}"/>
    <cellStyle name="Normal 3 2 2 2 4 8" xfId="13157" xr:uid="{00000000-0005-0000-0000-00001E340000}"/>
    <cellStyle name="Normal 3 2 2 2 4 9" xfId="13158" xr:uid="{00000000-0005-0000-0000-00001F340000}"/>
    <cellStyle name="Normal 3 2 2 2 5" xfId="13159" xr:uid="{00000000-0005-0000-0000-000020340000}"/>
    <cellStyle name="Normal 3 2 2 2 5 2" xfId="13160" xr:uid="{00000000-0005-0000-0000-000021340000}"/>
    <cellStyle name="Normal 3 2 2 2 5 2 2" xfId="13161" xr:uid="{00000000-0005-0000-0000-000022340000}"/>
    <cellStyle name="Normal 3 2 2 2 5 2 2 2" xfId="13162" xr:uid="{00000000-0005-0000-0000-000023340000}"/>
    <cellStyle name="Normal 3 2 2 2 5 2 2 2 2" xfId="13163" xr:uid="{00000000-0005-0000-0000-000024340000}"/>
    <cellStyle name="Normal 3 2 2 2 5 2 2 2 3" xfId="13164" xr:uid="{00000000-0005-0000-0000-000025340000}"/>
    <cellStyle name="Normal 3 2 2 2 5 2 2 2 4" xfId="13165" xr:uid="{00000000-0005-0000-0000-000026340000}"/>
    <cellStyle name="Normal 3 2 2 2 5 2 2 3" xfId="13166" xr:uid="{00000000-0005-0000-0000-000027340000}"/>
    <cellStyle name="Normal 3 2 2 2 5 2 2 4" xfId="13167" xr:uid="{00000000-0005-0000-0000-000028340000}"/>
    <cellStyle name="Normal 3 2 2 2 5 2 2 5" xfId="13168" xr:uid="{00000000-0005-0000-0000-000029340000}"/>
    <cellStyle name="Normal 3 2 2 2 5 2 3" xfId="13169" xr:uid="{00000000-0005-0000-0000-00002A340000}"/>
    <cellStyle name="Normal 3 2 2 2 5 2 3 2" xfId="13170" xr:uid="{00000000-0005-0000-0000-00002B340000}"/>
    <cellStyle name="Normal 3 2 2 2 5 2 3 3" xfId="13171" xr:uid="{00000000-0005-0000-0000-00002C340000}"/>
    <cellStyle name="Normal 3 2 2 2 5 2 3 4" xfId="13172" xr:uid="{00000000-0005-0000-0000-00002D340000}"/>
    <cellStyle name="Normal 3 2 2 2 5 2 4" xfId="13173" xr:uid="{00000000-0005-0000-0000-00002E340000}"/>
    <cellStyle name="Normal 3 2 2 2 5 2 5" xfId="13174" xr:uid="{00000000-0005-0000-0000-00002F340000}"/>
    <cellStyle name="Normal 3 2 2 2 5 2 6" xfId="13175" xr:uid="{00000000-0005-0000-0000-000030340000}"/>
    <cellStyle name="Normal 3 2 2 2 5 3" xfId="13176" xr:uid="{00000000-0005-0000-0000-000031340000}"/>
    <cellStyle name="Normal 3 2 2 2 5 3 2" xfId="13177" xr:uid="{00000000-0005-0000-0000-000032340000}"/>
    <cellStyle name="Normal 3 2 2 2 5 3 2 2" xfId="13178" xr:uid="{00000000-0005-0000-0000-000033340000}"/>
    <cellStyle name="Normal 3 2 2 2 5 3 2 2 2" xfId="13179" xr:uid="{00000000-0005-0000-0000-000034340000}"/>
    <cellStyle name="Normal 3 2 2 2 5 3 2 2 3" xfId="13180" xr:uid="{00000000-0005-0000-0000-000035340000}"/>
    <cellStyle name="Normal 3 2 2 2 5 3 2 2 4" xfId="13181" xr:uid="{00000000-0005-0000-0000-000036340000}"/>
    <cellStyle name="Normal 3 2 2 2 5 3 2 3" xfId="13182" xr:uid="{00000000-0005-0000-0000-000037340000}"/>
    <cellStyle name="Normal 3 2 2 2 5 3 2 4" xfId="13183" xr:uid="{00000000-0005-0000-0000-000038340000}"/>
    <cellStyle name="Normal 3 2 2 2 5 3 2 5" xfId="13184" xr:uid="{00000000-0005-0000-0000-000039340000}"/>
    <cellStyle name="Normal 3 2 2 2 5 3 3" xfId="13185" xr:uid="{00000000-0005-0000-0000-00003A340000}"/>
    <cellStyle name="Normal 3 2 2 2 5 3 3 2" xfId="13186" xr:uid="{00000000-0005-0000-0000-00003B340000}"/>
    <cellStyle name="Normal 3 2 2 2 5 3 3 3" xfId="13187" xr:uid="{00000000-0005-0000-0000-00003C340000}"/>
    <cellStyle name="Normal 3 2 2 2 5 3 3 4" xfId="13188" xr:uid="{00000000-0005-0000-0000-00003D340000}"/>
    <cellStyle name="Normal 3 2 2 2 5 3 4" xfId="13189" xr:uid="{00000000-0005-0000-0000-00003E340000}"/>
    <cellStyle name="Normal 3 2 2 2 5 3 5" xfId="13190" xr:uid="{00000000-0005-0000-0000-00003F340000}"/>
    <cellStyle name="Normal 3 2 2 2 5 3 6" xfId="13191" xr:uid="{00000000-0005-0000-0000-000040340000}"/>
    <cellStyle name="Normal 3 2 2 2 5 4" xfId="13192" xr:uid="{00000000-0005-0000-0000-000041340000}"/>
    <cellStyle name="Normal 3 2 2 2 5 4 2" xfId="13193" xr:uid="{00000000-0005-0000-0000-000042340000}"/>
    <cellStyle name="Normal 3 2 2 2 5 4 2 2" xfId="13194" xr:uid="{00000000-0005-0000-0000-000043340000}"/>
    <cellStyle name="Normal 3 2 2 2 5 4 2 3" xfId="13195" xr:uid="{00000000-0005-0000-0000-000044340000}"/>
    <cellStyle name="Normal 3 2 2 2 5 4 2 4" xfId="13196" xr:uid="{00000000-0005-0000-0000-000045340000}"/>
    <cellStyle name="Normal 3 2 2 2 5 4 3" xfId="13197" xr:uid="{00000000-0005-0000-0000-000046340000}"/>
    <cellStyle name="Normal 3 2 2 2 5 4 4" xfId="13198" xr:uid="{00000000-0005-0000-0000-000047340000}"/>
    <cellStyle name="Normal 3 2 2 2 5 4 5" xfId="13199" xr:uid="{00000000-0005-0000-0000-000048340000}"/>
    <cellStyle name="Normal 3 2 2 2 5 5" xfId="13200" xr:uid="{00000000-0005-0000-0000-000049340000}"/>
    <cellStyle name="Normal 3 2 2 2 5 5 2" xfId="13201" xr:uid="{00000000-0005-0000-0000-00004A340000}"/>
    <cellStyle name="Normal 3 2 2 2 5 5 3" xfId="13202" xr:uid="{00000000-0005-0000-0000-00004B340000}"/>
    <cellStyle name="Normal 3 2 2 2 5 5 4" xfId="13203" xr:uid="{00000000-0005-0000-0000-00004C340000}"/>
    <cellStyle name="Normal 3 2 2 2 5 6" xfId="13204" xr:uid="{00000000-0005-0000-0000-00004D340000}"/>
    <cellStyle name="Normal 3 2 2 2 5 7" xfId="13205" xr:uid="{00000000-0005-0000-0000-00004E340000}"/>
    <cellStyle name="Normal 3 2 2 2 5 8" xfId="13206" xr:uid="{00000000-0005-0000-0000-00004F340000}"/>
    <cellStyle name="Normal 3 2 2 2 6" xfId="13207" xr:uid="{00000000-0005-0000-0000-000050340000}"/>
    <cellStyle name="Normal 3 2 2 2 6 2" xfId="13208" xr:uid="{00000000-0005-0000-0000-000051340000}"/>
    <cellStyle name="Normal 3 2 2 2 6 2 2" xfId="13209" xr:uid="{00000000-0005-0000-0000-000052340000}"/>
    <cellStyle name="Normal 3 2 2 2 6 2 2 2" xfId="13210" xr:uid="{00000000-0005-0000-0000-000053340000}"/>
    <cellStyle name="Normal 3 2 2 2 6 2 2 2 2" xfId="13211" xr:uid="{00000000-0005-0000-0000-000054340000}"/>
    <cellStyle name="Normal 3 2 2 2 6 2 2 2 3" xfId="13212" xr:uid="{00000000-0005-0000-0000-000055340000}"/>
    <cellStyle name="Normal 3 2 2 2 6 2 2 2 4" xfId="13213" xr:uid="{00000000-0005-0000-0000-000056340000}"/>
    <cellStyle name="Normal 3 2 2 2 6 2 2 3" xfId="13214" xr:uid="{00000000-0005-0000-0000-000057340000}"/>
    <cellStyle name="Normal 3 2 2 2 6 2 2 4" xfId="13215" xr:uid="{00000000-0005-0000-0000-000058340000}"/>
    <cellStyle name="Normal 3 2 2 2 6 2 2 5" xfId="13216" xr:uid="{00000000-0005-0000-0000-000059340000}"/>
    <cellStyle name="Normal 3 2 2 2 6 2 3" xfId="13217" xr:uid="{00000000-0005-0000-0000-00005A340000}"/>
    <cellStyle name="Normal 3 2 2 2 6 2 3 2" xfId="13218" xr:uid="{00000000-0005-0000-0000-00005B340000}"/>
    <cellStyle name="Normal 3 2 2 2 6 2 3 3" xfId="13219" xr:uid="{00000000-0005-0000-0000-00005C340000}"/>
    <cellStyle name="Normal 3 2 2 2 6 2 3 4" xfId="13220" xr:uid="{00000000-0005-0000-0000-00005D340000}"/>
    <cellStyle name="Normal 3 2 2 2 6 2 4" xfId="13221" xr:uid="{00000000-0005-0000-0000-00005E340000}"/>
    <cellStyle name="Normal 3 2 2 2 6 2 5" xfId="13222" xr:uid="{00000000-0005-0000-0000-00005F340000}"/>
    <cellStyle name="Normal 3 2 2 2 6 2 6" xfId="13223" xr:uid="{00000000-0005-0000-0000-000060340000}"/>
    <cellStyle name="Normal 3 2 2 2 6 3" xfId="13224" xr:uid="{00000000-0005-0000-0000-000061340000}"/>
    <cellStyle name="Normal 3 2 2 2 6 3 2" xfId="13225" xr:uid="{00000000-0005-0000-0000-000062340000}"/>
    <cellStyle name="Normal 3 2 2 2 6 3 2 2" xfId="13226" xr:uid="{00000000-0005-0000-0000-000063340000}"/>
    <cellStyle name="Normal 3 2 2 2 6 3 2 2 2" xfId="13227" xr:uid="{00000000-0005-0000-0000-000064340000}"/>
    <cellStyle name="Normal 3 2 2 2 6 3 2 2 3" xfId="13228" xr:uid="{00000000-0005-0000-0000-000065340000}"/>
    <cellStyle name="Normal 3 2 2 2 6 3 2 2 4" xfId="13229" xr:uid="{00000000-0005-0000-0000-000066340000}"/>
    <cellStyle name="Normal 3 2 2 2 6 3 2 3" xfId="13230" xr:uid="{00000000-0005-0000-0000-000067340000}"/>
    <cellStyle name="Normal 3 2 2 2 6 3 2 4" xfId="13231" xr:uid="{00000000-0005-0000-0000-000068340000}"/>
    <cellStyle name="Normal 3 2 2 2 6 3 2 5" xfId="13232" xr:uid="{00000000-0005-0000-0000-000069340000}"/>
    <cellStyle name="Normal 3 2 2 2 6 3 3" xfId="13233" xr:uid="{00000000-0005-0000-0000-00006A340000}"/>
    <cellStyle name="Normal 3 2 2 2 6 3 3 2" xfId="13234" xr:uid="{00000000-0005-0000-0000-00006B340000}"/>
    <cellStyle name="Normal 3 2 2 2 6 3 3 3" xfId="13235" xr:uid="{00000000-0005-0000-0000-00006C340000}"/>
    <cellStyle name="Normal 3 2 2 2 6 3 3 4" xfId="13236" xr:uid="{00000000-0005-0000-0000-00006D340000}"/>
    <cellStyle name="Normal 3 2 2 2 6 3 4" xfId="13237" xr:uid="{00000000-0005-0000-0000-00006E340000}"/>
    <cellStyle name="Normal 3 2 2 2 6 3 5" xfId="13238" xr:uid="{00000000-0005-0000-0000-00006F340000}"/>
    <cellStyle name="Normal 3 2 2 2 6 3 6" xfId="13239" xr:uid="{00000000-0005-0000-0000-000070340000}"/>
    <cellStyle name="Normal 3 2 2 2 6 4" xfId="13240" xr:uid="{00000000-0005-0000-0000-000071340000}"/>
    <cellStyle name="Normal 3 2 2 2 6 4 2" xfId="13241" xr:uid="{00000000-0005-0000-0000-000072340000}"/>
    <cellStyle name="Normal 3 2 2 2 6 4 2 2" xfId="13242" xr:uid="{00000000-0005-0000-0000-000073340000}"/>
    <cellStyle name="Normal 3 2 2 2 6 4 2 3" xfId="13243" xr:uid="{00000000-0005-0000-0000-000074340000}"/>
    <cellStyle name="Normal 3 2 2 2 6 4 2 4" xfId="13244" xr:uid="{00000000-0005-0000-0000-000075340000}"/>
    <cellStyle name="Normal 3 2 2 2 6 4 3" xfId="13245" xr:uid="{00000000-0005-0000-0000-000076340000}"/>
    <cellStyle name="Normal 3 2 2 2 6 4 4" xfId="13246" xr:uid="{00000000-0005-0000-0000-000077340000}"/>
    <cellStyle name="Normal 3 2 2 2 6 4 5" xfId="13247" xr:uid="{00000000-0005-0000-0000-000078340000}"/>
    <cellStyle name="Normal 3 2 2 2 6 5" xfId="13248" xr:uid="{00000000-0005-0000-0000-000079340000}"/>
    <cellStyle name="Normal 3 2 2 2 6 5 2" xfId="13249" xr:uid="{00000000-0005-0000-0000-00007A340000}"/>
    <cellStyle name="Normal 3 2 2 2 6 5 3" xfId="13250" xr:uid="{00000000-0005-0000-0000-00007B340000}"/>
    <cellStyle name="Normal 3 2 2 2 6 5 4" xfId="13251" xr:uid="{00000000-0005-0000-0000-00007C340000}"/>
    <cellStyle name="Normal 3 2 2 2 6 6" xfId="13252" xr:uid="{00000000-0005-0000-0000-00007D340000}"/>
    <cellStyle name="Normal 3 2 2 2 6 7" xfId="13253" xr:uid="{00000000-0005-0000-0000-00007E340000}"/>
    <cellStyle name="Normal 3 2 2 2 6 8" xfId="13254" xr:uid="{00000000-0005-0000-0000-00007F340000}"/>
    <cellStyle name="Normal 3 2 2 2 7" xfId="13255" xr:uid="{00000000-0005-0000-0000-000080340000}"/>
    <cellStyle name="Normal 3 2 2 2 7 2" xfId="13256" xr:uid="{00000000-0005-0000-0000-000081340000}"/>
    <cellStyle name="Normal 3 2 2 2 7 2 2" xfId="13257" xr:uid="{00000000-0005-0000-0000-000082340000}"/>
    <cellStyle name="Normal 3 2 2 2 7 2 2 2" xfId="13258" xr:uid="{00000000-0005-0000-0000-000083340000}"/>
    <cellStyle name="Normal 3 2 2 2 7 2 2 3" xfId="13259" xr:uid="{00000000-0005-0000-0000-000084340000}"/>
    <cellStyle name="Normal 3 2 2 2 7 2 2 4" xfId="13260" xr:uid="{00000000-0005-0000-0000-000085340000}"/>
    <cellStyle name="Normal 3 2 2 2 7 2 3" xfId="13261" xr:uid="{00000000-0005-0000-0000-000086340000}"/>
    <cellStyle name="Normal 3 2 2 2 7 2 4" xfId="13262" xr:uid="{00000000-0005-0000-0000-000087340000}"/>
    <cellStyle name="Normal 3 2 2 2 7 2 5" xfId="13263" xr:uid="{00000000-0005-0000-0000-000088340000}"/>
    <cellStyle name="Normal 3 2 2 2 7 3" xfId="13264" xr:uid="{00000000-0005-0000-0000-000089340000}"/>
    <cellStyle name="Normal 3 2 2 2 7 3 2" xfId="13265" xr:uid="{00000000-0005-0000-0000-00008A340000}"/>
    <cellStyle name="Normal 3 2 2 2 7 3 3" xfId="13266" xr:uid="{00000000-0005-0000-0000-00008B340000}"/>
    <cellStyle name="Normal 3 2 2 2 7 3 4" xfId="13267" xr:uid="{00000000-0005-0000-0000-00008C340000}"/>
    <cellStyle name="Normal 3 2 2 2 7 4" xfId="13268" xr:uid="{00000000-0005-0000-0000-00008D340000}"/>
    <cellStyle name="Normal 3 2 2 2 7 5" xfId="13269" xr:uid="{00000000-0005-0000-0000-00008E340000}"/>
    <cellStyle name="Normal 3 2 2 2 7 6" xfId="13270" xr:uid="{00000000-0005-0000-0000-00008F340000}"/>
    <cellStyle name="Normal 3 2 2 2 8" xfId="13271" xr:uid="{00000000-0005-0000-0000-000090340000}"/>
    <cellStyle name="Normal 3 2 2 2 8 2" xfId="13272" xr:uid="{00000000-0005-0000-0000-000091340000}"/>
    <cellStyle name="Normal 3 2 2 2 8 2 2" xfId="13273" xr:uid="{00000000-0005-0000-0000-000092340000}"/>
    <cellStyle name="Normal 3 2 2 2 8 2 2 2" xfId="13274" xr:uid="{00000000-0005-0000-0000-000093340000}"/>
    <cellStyle name="Normal 3 2 2 2 8 2 2 3" xfId="13275" xr:uid="{00000000-0005-0000-0000-000094340000}"/>
    <cellStyle name="Normal 3 2 2 2 8 2 2 4" xfId="13276" xr:uid="{00000000-0005-0000-0000-000095340000}"/>
    <cellStyle name="Normal 3 2 2 2 8 2 3" xfId="13277" xr:uid="{00000000-0005-0000-0000-000096340000}"/>
    <cellStyle name="Normal 3 2 2 2 8 2 4" xfId="13278" xr:uid="{00000000-0005-0000-0000-000097340000}"/>
    <cellStyle name="Normal 3 2 2 2 8 2 5" xfId="13279" xr:uid="{00000000-0005-0000-0000-000098340000}"/>
    <cellStyle name="Normal 3 2 2 2 8 3" xfId="13280" xr:uid="{00000000-0005-0000-0000-000099340000}"/>
    <cellStyle name="Normal 3 2 2 2 8 3 2" xfId="13281" xr:uid="{00000000-0005-0000-0000-00009A340000}"/>
    <cellStyle name="Normal 3 2 2 2 8 3 3" xfId="13282" xr:uid="{00000000-0005-0000-0000-00009B340000}"/>
    <cellStyle name="Normal 3 2 2 2 8 3 4" xfId="13283" xr:uid="{00000000-0005-0000-0000-00009C340000}"/>
    <cellStyle name="Normal 3 2 2 2 8 4" xfId="13284" xr:uid="{00000000-0005-0000-0000-00009D340000}"/>
    <cellStyle name="Normal 3 2 2 2 8 5" xfId="13285" xr:uid="{00000000-0005-0000-0000-00009E340000}"/>
    <cellStyle name="Normal 3 2 2 2 8 6" xfId="13286" xr:uid="{00000000-0005-0000-0000-00009F340000}"/>
    <cellStyle name="Normal 3 2 2 2 9" xfId="13287" xr:uid="{00000000-0005-0000-0000-0000A0340000}"/>
    <cellStyle name="Normal 3 2 2 3" xfId="13288" xr:uid="{00000000-0005-0000-0000-0000A1340000}"/>
    <cellStyle name="Normal 3 2 2 3 10" xfId="13289" xr:uid="{00000000-0005-0000-0000-0000A2340000}"/>
    <cellStyle name="Normal 3 2 2 3 11" xfId="13290" xr:uid="{00000000-0005-0000-0000-0000A3340000}"/>
    <cellStyle name="Normal 3 2 2 3 2" xfId="13291" xr:uid="{00000000-0005-0000-0000-0000A4340000}"/>
    <cellStyle name="Normal 3 2 2 3 2 2" xfId="13292" xr:uid="{00000000-0005-0000-0000-0000A5340000}"/>
    <cellStyle name="Normal 3 2 2 3 2 2 2" xfId="13293" xr:uid="{00000000-0005-0000-0000-0000A6340000}"/>
    <cellStyle name="Normal 3 2 2 3 2 2 2 2" xfId="13294" xr:uid="{00000000-0005-0000-0000-0000A7340000}"/>
    <cellStyle name="Normal 3 2 2 3 2 2 2 2 2" xfId="13295" xr:uid="{00000000-0005-0000-0000-0000A8340000}"/>
    <cellStyle name="Normal 3 2 2 3 2 2 2 2 3" xfId="13296" xr:uid="{00000000-0005-0000-0000-0000A9340000}"/>
    <cellStyle name="Normal 3 2 2 3 2 2 2 2 4" xfId="13297" xr:uid="{00000000-0005-0000-0000-0000AA340000}"/>
    <cellStyle name="Normal 3 2 2 3 2 2 2 3" xfId="13298" xr:uid="{00000000-0005-0000-0000-0000AB340000}"/>
    <cellStyle name="Normal 3 2 2 3 2 2 2 4" xfId="13299" xr:uid="{00000000-0005-0000-0000-0000AC340000}"/>
    <cellStyle name="Normal 3 2 2 3 2 2 2 5" xfId="13300" xr:uid="{00000000-0005-0000-0000-0000AD340000}"/>
    <cellStyle name="Normal 3 2 2 3 2 2 3" xfId="13301" xr:uid="{00000000-0005-0000-0000-0000AE340000}"/>
    <cellStyle name="Normal 3 2 2 3 2 2 3 2" xfId="13302" xr:uid="{00000000-0005-0000-0000-0000AF340000}"/>
    <cellStyle name="Normal 3 2 2 3 2 2 3 3" xfId="13303" xr:uid="{00000000-0005-0000-0000-0000B0340000}"/>
    <cellStyle name="Normal 3 2 2 3 2 2 3 4" xfId="13304" xr:uid="{00000000-0005-0000-0000-0000B1340000}"/>
    <cellStyle name="Normal 3 2 2 3 2 2 4" xfId="13305" xr:uid="{00000000-0005-0000-0000-0000B2340000}"/>
    <cellStyle name="Normal 3 2 2 3 2 2 5" xfId="13306" xr:uid="{00000000-0005-0000-0000-0000B3340000}"/>
    <cellStyle name="Normal 3 2 2 3 2 2 6" xfId="13307" xr:uid="{00000000-0005-0000-0000-0000B4340000}"/>
    <cellStyle name="Normal 3 2 2 3 2 3" xfId="13308" xr:uid="{00000000-0005-0000-0000-0000B5340000}"/>
    <cellStyle name="Normal 3 2 2 3 2 3 2" xfId="13309" xr:uid="{00000000-0005-0000-0000-0000B6340000}"/>
    <cellStyle name="Normal 3 2 2 3 2 3 2 2" xfId="13310" xr:uid="{00000000-0005-0000-0000-0000B7340000}"/>
    <cellStyle name="Normal 3 2 2 3 2 3 2 2 2" xfId="13311" xr:uid="{00000000-0005-0000-0000-0000B8340000}"/>
    <cellStyle name="Normal 3 2 2 3 2 3 2 2 3" xfId="13312" xr:uid="{00000000-0005-0000-0000-0000B9340000}"/>
    <cellStyle name="Normal 3 2 2 3 2 3 2 2 4" xfId="13313" xr:uid="{00000000-0005-0000-0000-0000BA340000}"/>
    <cellStyle name="Normal 3 2 2 3 2 3 2 3" xfId="13314" xr:uid="{00000000-0005-0000-0000-0000BB340000}"/>
    <cellStyle name="Normal 3 2 2 3 2 3 2 4" xfId="13315" xr:uid="{00000000-0005-0000-0000-0000BC340000}"/>
    <cellStyle name="Normal 3 2 2 3 2 3 2 5" xfId="13316" xr:uid="{00000000-0005-0000-0000-0000BD340000}"/>
    <cellStyle name="Normal 3 2 2 3 2 3 3" xfId="13317" xr:uid="{00000000-0005-0000-0000-0000BE340000}"/>
    <cellStyle name="Normal 3 2 2 3 2 3 3 2" xfId="13318" xr:uid="{00000000-0005-0000-0000-0000BF340000}"/>
    <cellStyle name="Normal 3 2 2 3 2 3 3 3" xfId="13319" xr:uid="{00000000-0005-0000-0000-0000C0340000}"/>
    <cellStyle name="Normal 3 2 2 3 2 3 3 4" xfId="13320" xr:uid="{00000000-0005-0000-0000-0000C1340000}"/>
    <cellStyle name="Normal 3 2 2 3 2 3 4" xfId="13321" xr:uid="{00000000-0005-0000-0000-0000C2340000}"/>
    <cellStyle name="Normal 3 2 2 3 2 3 5" xfId="13322" xr:uid="{00000000-0005-0000-0000-0000C3340000}"/>
    <cellStyle name="Normal 3 2 2 3 2 3 6" xfId="13323" xr:uid="{00000000-0005-0000-0000-0000C4340000}"/>
    <cellStyle name="Normal 3 2 2 3 2 4" xfId="13324" xr:uid="{00000000-0005-0000-0000-0000C5340000}"/>
    <cellStyle name="Normal 3 2 2 3 2 4 2" xfId="13325" xr:uid="{00000000-0005-0000-0000-0000C6340000}"/>
    <cellStyle name="Normal 3 2 2 3 2 4 2 2" xfId="13326" xr:uid="{00000000-0005-0000-0000-0000C7340000}"/>
    <cellStyle name="Normal 3 2 2 3 2 4 2 3" xfId="13327" xr:uid="{00000000-0005-0000-0000-0000C8340000}"/>
    <cellStyle name="Normal 3 2 2 3 2 4 2 4" xfId="13328" xr:uid="{00000000-0005-0000-0000-0000C9340000}"/>
    <cellStyle name="Normal 3 2 2 3 2 4 3" xfId="13329" xr:uid="{00000000-0005-0000-0000-0000CA340000}"/>
    <cellStyle name="Normal 3 2 2 3 2 4 4" xfId="13330" xr:uid="{00000000-0005-0000-0000-0000CB340000}"/>
    <cellStyle name="Normal 3 2 2 3 2 4 5" xfId="13331" xr:uid="{00000000-0005-0000-0000-0000CC340000}"/>
    <cellStyle name="Normal 3 2 2 3 2 5" xfId="13332" xr:uid="{00000000-0005-0000-0000-0000CD340000}"/>
    <cellStyle name="Normal 3 2 2 3 2 5 2" xfId="13333" xr:uid="{00000000-0005-0000-0000-0000CE340000}"/>
    <cellStyle name="Normal 3 2 2 3 2 5 3" xfId="13334" xr:uid="{00000000-0005-0000-0000-0000CF340000}"/>
    <cellStyle name="Normal 3 2 2 3 2 5 4" xfId="13335" xr:uid="{00000000-0005-0000-0000-0000D0340000}"/>
    <cellStyle name="Normal 3 2 2 3 2 6" xfId="13336" xr:uid="{00000000-0005-0000-0000-0000D1340000}"/>
    <cellStyle name="Normal 3 2 2 3 2 7" xfId="13337" xr:uid="{00000000-0005-0000-0000-0000D2340000}"/>
    <cellStyle name="Normal 3 2 2 3 2 8" xfId="13338" xr:uid="{00000000-0005-0000-0000-0000D3340000}"/>
    <cellStyle name="Normal 3 2 2 3 3" xfId="13339" xr:uid="{00000000-0005-0000-0000-0000D4340000}"/>
    <cellStyle name="Normal 3 2 2 3 3 2" xfId="13340" xr:uid="{00000000-0005-0000-0000-0000D5340000}"/>
    <cellStyle name="Normal 3 2 2 3 3 2 2" xfId="13341" xr:uid="{00000000-0005-0000-0000-0000D6340000}"/>
    <cellStyle name="Normal 3 2 2 3 3 2 2 2" xfId="13342" xr:uid="{00000000-0005-0000-0000-0000D7340000}"/>
    <cellStyle name="Normal 3 2 2 3 3 2 2 3" xfId="13343" xr:uid="{00000000-0005-0000-0000-0000D8340000}"/>
    <cellStyle name="Normal 3 2 2 3 3 2 2 4" xfId="13344" xr:uid="{00000000-0005-0000-0000-0000D9340000}"/>
    <cellStyle name="Normal 3 2 2 3 3 2 3" xfId="13345" xr:uid="{00000000-0005-0000-0000-0000DA340000}"/>
    <cellStyle name="Normal 3 2 2 3 3 2 4" xfId="13346" xr:uid="{00000000-0005-0000-0000-0000DB340000}"/>
    <cellStyle name="Normal 3 2 2 3 3 2 5" xfId="13347" xr:uid="{00000000-0005-0000-0000-0000DC340000}"/>
    <cellStyle name="Normal 3 2 2 3 3 3" xfId="13348" xr:uid="{00000000-0005-0000-0000-0000DD340000}"/>
    <cellStyle name="Normal 3 2 2 3 3 3 2" xfId="13349" xr:uid="{00000000-0005-0000-0000-0000DE340000}"/>
    <cellStyle name="Normal 3 2 2 3 3 3 3" xfId="13350" xr:uid="{00000000-0005-0000-0000-0000DF340000}"/>
    <cellStyle name="Normal 3 2 2 3 3 3 4" xfId="13351" xr:uid="{00000000-0005-0000-0000-0000E0340000}"/>
    <cellStyle name="Normal 3 2 2 3 3 4" xfId="13352" xr:uid="{00000000-0005-0000-0000-0000E1340000}"/>
    <cellStyle name="Normal 3 2 2 3 3 5" xfId="13353" xr:uid="{00000000-0005-0000-0000-0000E2340000}"/>
    <cellStyle name="Normal 3 2 2 3 3 6" xfId="13354" xr:uid="{00000000-0005-0000-0000-0000E3340000}"/>
    <cellStyle name="Normal 3 2 2 3 4" xfId="13355" xr:uid="{00000000-0005-0000-0000-0000E4340000}"/>
    <cellStyle name="Normal 3 2 2 3 4 2" xfId="13356" xr:uid="{00000000-0005-0000-0000-0000E5340000}"/>
    <cellStyle name="Normal 3 2 2 3 4 2 2" xfId="13357" xr:uid="{00000000-0005-0000-0000-0000E6340000}"/>
    <cellStyle name="Normal 3 2 2 3 4 2 2 2" xfId="13358" xr:uid="{00000000-0005-0000-0000-0000E7340000}"/>
    <cellStyle name="Normal 3 2 2 3 4 2 2 3" xfId="13359" xr:uid="{00000000-0005-0000-0000-0000E8340000}"/>
    <cellStyle name="Normal 3 2 2 3 4 2 2 4" xfId="13360" xr:uid="{00000000-0005-0000-0000-0000E9340000}"/>
    <cellStyle name="Normal 3 2 2 3 4 2 3" xfId="13361" xr:uid="{00000000-0005-0000-0000-0000EA340000}"/>
    <cellStyle name="Normal 3 2 2 3 4 2 4" xfId="13362" xr:uid="{00000000-0005-0000-0000-0000EB340000}"/>
    <cellStyle name="Normal 3 2 2 3 4 2 5" xfId="13363" xr:uid="{00000000-0005-0000-0000-0000EC340000}"/>
    <cellStyle name="Normal 3 2 2 3 4 3" xfId="13364" xr:uid="{00000000-0005-0000-0000-0000ED340000}"/>
    <cellStyle name="Normal 3 2 2 3 4 3 2" xfId="13365" xr:uid="{00000000-0005-0000-0000-0000EE340000}"/>
    <cellStyle name="Normal 3 2 2 3 4 3 3" xfId="13366" xr:uid="{00000000-0005-0000-0000-0000EF340000}"/>
    <cellStyle name="Normal 3 2 2 3 4 3 4" xfId="13367" xr:uid="{00000000-0005-0000-0000-0000F0340000}"/>
    <cellStyle name="Normal 3 2 2 3 4 4" xfId="13368" xr:uid="{00000000-0005-0000-0000-0000F1340000}"/>
    <cellStyle name="Normal 3 2 2 3 4 5" xfId="13369" xr:uid="{00000000-0005-0000-0000-0000F2340000}"/>
    <cellStyle name="Normal 3 2 2 3 4 6" xfId="13370" xr:uid="{00000000-0005-0000-0000-0000F3340000}"/>
    <cellStyle name="Normal 3 2 2 3 5" xfId="13371" xr:uid="{00000000-0005-0000-0000-0000F4340000}"/>
    <cellStyle name="Normal 3 2 2 3 6" xfId="13372" xr:uid="{00000000-0005-0000-0000-0000F5340000}"/>
    <cellStyle name="Normal 3 2 2 3 6 2" xfId="13373" xr:uid="{00000000-0005-0000-0000-0000F6340000}"/>
    <cellStyle name="Normal 3 2 2 3 6 2 2" xfId="13374" xr:uid="{00000000-0005-0000-0000-0000F7340000}"/>
    <cellStyle name="Normal 3 2 2 3 6 2 3" xfId="13375" xr:uid="{00000000-0005-0000-0000-0000F8340000}"/>
    <cellStyle name="Normal 3 2 2 3 6 2 4" xfId="13376" xr:uid="{00000000-0005-0000-0000-0000F9340000}"/>
    <cellStyle name="Normal 3 2 2 3 6 3" xfId="13377" xr:uid="{00000000-0005-0000-0000-0000FA340000}"/>
    <cellStyle name="Normal 3 2 2 3 6 4" xfId="13378" xr:uid="{00000000-0005-0000-0000-0000FB340000}"/>
    <cellStyle name="Normal 3 2 2 3 6 5" xfId="13379" xr:uid="{00000000-0005-0000-0000-0000FC340000}"/>
    <cellStyle name="Normal 3 2 2 3 7" xfId="13380" xr:uid="{00000000-0005-0000-0000-0000FD340000}"/>
    <cellStyle name="Normal 3 2 2 3 8" xfId="13381" xr:uid="{00000000-0005-0000-0000-0000FE340000}"/>
    <cellStyle name="Normal 3 2 2 3 8 2" xfId="13382" xr:uid="{00000000-0005-0000-0000-0000FF340000}"/>
    <cellStyle name="Normal 3 2 2 3 8 3" xfId="13383" xr:uid="{00000000-0005-0000-0000-000000350000}"/>
    <cellStyle name="Normal 3 2 2 3 8 4" xfId="13384" xr:uid="{00000000-0005-0000-0000-000001350000}"/>
    <cellStyle name="Normal 3 2 2 3 9" xfId="13385" xr:uid="{00000000-0005-0000-0000-000002350000}"/>
    <cellStyle name="Normal 3 2 2 4" xfId="13386" xr:uid="{00000000-0005-0000-0000-000003350000}"/>
    <cellStyle name="Normal 3 2 2 4 10" xfId="13387" xr:uid="{00000000-0005-0000-0000-000004350000}"/>
    <cellStyle name="Normal 3 2 2 4 2" xfId="13388" xr:uid="{00000000-0005-0000-0000-000005350000}"/>
    <cellStyle name="Normal 3 2 2 4 2 2" xfId="13389" xr:uid="{00000000-0005-0000-0000-000006350000}"/>
    <cellStyle name="Normal 3 2 2 4 2 2 2" xfId="13390" xr:uid="{00000000-0005-0000-0000-000007350000}"/>
    <cellStyle name="Normal 3 2 2 4 2 2 2 2" xfId="13391" xr:uid="{00000000-0005-0000-0000-000008350000}"/>
    <cellStyle name="Normal 3 2 2 4 2 2 2 2 2" xfId="13392" xr:uid="{00000000-0005-0000-0000-000009350000}"/>
    <cellStyle name="Normal 3 2 2 4 2 2 2 2 3" xfId="13393" xr:uid="{00000000-0005-0000-0000-00000A350000}"/>
    <cellStyle name="Normal 3 2 2 4 2 2 2 2 4" xfId="13394" xr:uid="{00000000-0005-0000-0000-00000B350000}"/>
    <cellStyle name="Normal 3 2 2 4 2 2 2 3" xfId="13395" xr:uid="{00000000-0005-0000-0000-00000C350000}"/>
    <cellStyle name="Normal 3 2 2 4 2 2 2 4" xfId="13396" xr:uid="{00000000-0005-0000-0000-00000D350000}"/>
    <cellStyle name="Normal 3 2 2 4 2 2 2 5" xfId="13397" xr:uid="{00000000-0005-0000-0000-00000E350000}"/>
    <cellStyle name="Normal 3 2 2 4 2 2 3" xfId="13398" xr:uid="{00000000-0005-0000-0000-00000F350000}"/>
    <cellStyle name="Normal 3 2 2 4 2 2 3 2" xfId="13399" xr:uid="{00000000-0005-0000-0000-000010350000}"/>
    <cellStyle name="Normal 3 2 2 4 2 2 3 3" xfId="13400" xr:uid="{00000000-0005-0000-0000-000011350000}"/>
    <cellStyle name="Normal 3 2 2 4 2 2 3 4" xfId="13401" xr:uid="{00000000-0005-0000-0000-000012350000}"/>
    <cellStyle name="Normal 3 2 2 4 2 2 4" xfId="13402" xr:uid="{00000000-0005-0000-0000-000013350000}"/>
    <cellStyle name="Normal 3 2 2 4 2 2 5" xfId="13403" xr:uid="{00000000-0005-0000-0000-000014350000}"/>
    <cellStyle name="Normal 3 2 2 4 2 2 6" xfId="13404" xr:uid="{00000000-0005-0000-0000-000015350000}"/>
    <cellStyle name="Normal 3 2 2 4 2 3" xfId="13405" xr:uid="{00000000-0005-0000-0000-000016350000}"/>
    <cellStyle name="Normal 3 2 2 4 2 3 2" xfId="13406" xr:uid="{00000000-0005-0000-0000-000017350000}"/>
    <cellStyle name="Normal 3 2 2 4 2 3 2 2" xfId="13407" xr:uid="{00000000-0005-0000-0000-000018350000}"/>
    <cellStyle name="Normal 3 2 2 4 2 3 2 2 2" xfId="13408" xr:uid="{00000000-0005-0000-0000-000019350000}"/>
    <cellStyle name="Normal 3 2 2 4 2 3 2 2 3" xfId="13409" xr:uid="{00000000-0005-0000-0000-00001A350000}"/>
    <cellStyle name="Normal 3 2 2 4 2 3 2 2 4" xfId="13410" xr:uid="{00000000-0005-0000-0000-00001B350000}"/>
    <cellStyle name="Normal 3 2 2 4 2 3 2 3" xfId="13411" xr:uid="{00000000-0005-0000-0000-00001C350000}"/>
    <cellStyle name="Normal 3 2 2 4 2 3 2 4" xfId="13412" xr:uid="{00000000-0005-0000-0000-00001D350000}"/>
    <cellStyle name="Normal 3 2 2 4 2 3 2 5" xfId="13413" xr:uid="{00000000-0005-0000-0000-00001E350000}"/>
    <cellStyle name="Normal 3 2 2 4 2 3 3" xfId="13414" xr:uid="{00000000-0005-0000-0000-00001F350000}"/>
    <cellStyle name="Normal 3 2 2 4 2 3 3 2" xfId="13415" xr:uid="{00000000-0005-0000-0000-000020350000}"/>
    <cellStyle name="Normal 3 2 2 4 2 3 3 3" xfId="13416" xr:uid="{00000000-0005-0000-0000-000021350000}"/>
    <cellStyle name="Normal 3 2 2 4 2 3 3 4" xfId="13417" xr:uid="{00000000-0005-0000-0000-000022350000}"/>
    <cellStyle name="Normal 3 2 2 4 2 3 4" xfId="13418" xr:uid="{00000000-0005-0000-0000-000023350000}"/>
    <cellStyle name="Normal 3 2 2 4 2 3 5" xfId="13419" xr:uid="{00000000-0005-0000-0000-000024350000}"/>
    <cellStyle name="Normal 3 2 2 4 2 3 6" xfId="13420" xr:uid="{00000000-0005-0000-0000-000025350000}"/>
    <cellStyle name="Normal 3 2 2 4 2 4" xfId="13421" xr:uid="{00000000-0005-0000-0000-000026350000}"/>
    <cellStyle name="Normal 3 2 2 4 2 4 2" xfId="13422" xr:uid="{00000000-0005-0000-0000-000027350000}"/>
    <cellStyle name="Normal 3 2 2 4 2 4 2 2" xfId="13423" xr:uid="{00000000-0005-0000-0000-000028350000}"/>
    <cellStyle name="Normal 3 2 2 4 2 4 2 3" xfId="13424" xr:uid="{00000000-0005-0000-0000-000029350000}"/>
    <cellStyle name="Normal 3 2 2 4 2 4 2 4" xfId="13425" xr:uid="{00000000-0005-0000-0000-00002A350000}"/>
    <cellStyle name="Normal 3 2 2 4 2 4 3" xfId="13426" xr:uid="{00000000-0005-0000-0000-00002B350000}"/>
    <cellStyle name="Normal 3 2 2 4 2 4 4" xfId="13427" xr:uid="{00000000-0005-0000-0000-00002C350000}"/>
    <cellStyle name="Normal 3 2 2 4 2 4 5" xfId="13428" xr:uid="{00000000-0005-0000-0000-00002D350000}"/>
    <cellStyle name="Normal 3 2 2 4 2 5" xfId="13429" xr:uid="{00000000-0005-0000-0000-00002E350000}"/>
    <cellStyle name="Normal 3 2 2 4 2 5 2" xfId="13430" xr:uid="{00000000-0005-0000-0000-00002F350000}"/>
    <cellStyle name="Normal 3 2 2 4 2 5 3" xfId="13431" xr:uid="{00000000-0005-0000-0000-000030350000}"/>
    <cellStyle name="Normal 3 2 2 4 2 5 4" xfId="13432" xr:uid="{00000000-0005-0000-0000-000031350000}"/>
    <cellStyle name="Normal 3 2 2 4 2 6" xfId="13433" xr:uid="{00000000-0005-0000-0000-000032350000}"/>
    <cellStyle name="Normal 3 2 2 4 2 7" xfId="13434" xr:uid="{00000000-0005-0000-0000-000033350000}"/>
    <cellStyle name="Normal 3 2 2 4 2 8" xfId="13435" xr:uid="{00000000-0005-0000-0000-000034350000}"/>
    <cellStyle name="Normal 3 2 2 4 3" xfId="13436" xr:uid="{00000000-0005-0000-0000-000035350000}"/>
    <cellStyle name="Normal 3 2 2 4 3 2" xfId="13437" xr:uid="{00000000-0005-0000-0000-000036350000}"/>
    <cellStyle name="Normal 3 2 2 4 3 2 2" xfId="13438" xr:uid="{00000000-0005-0000-0000-000037350000}"/>
    <cellStyle name="Normal 3 2 2 4 3 2 2 2" xfId="13439" xr:uid="{00000000-0005-0000-0000-000038350000}"/>
    <cellStyle name="Normal 3 2 2 4 3 2 2 3" xfId="13440" xr:uid="{00000000-0005-0000-0000-000039350000}"/>
    <cellStyle name="Normal 3 2 2 4 3 2 2 4" xfId="13441" xr:uid="{00000000-0005-0000-0000-00003A350000}"/>
    <cellStyle name="Normal 3 2 2 4 3 2 3" xfId="13442" xr:uid="{00000000-0005-0000-0000-00003B350000}"/>
    <cellStyle name="Normal 3 2 2 4 3 2 4" xfId="13443" xr:uid="{00000000-0005-0000-0000-00003C350000}"/>
    <cellStyle name="Normal 3 2 2 4 3 2 5" xfId="13444" xr:uid="{00000000-0005-0000-0000-00003D350000}"/>
    <cellStyle name="Normal 3 2 2 4 3 3" xfId="13445" xr:uid="{00000000-0005-0000-0000-00003E350000}"/>
    <cellStyle name="Normal 3 2 2 4 3 3 2" xfId="13446" xr:uid="{00000000-0005-0000-0000-00003F350000}"/>
    <cellStyle name="Normal 3 2 2 4 3 3 3" xfId="13447" xr:uid="{00000000-0005-0000-0000-000040350000}"/>
    <cellStyle name="Normal 3 2 2 4 3 3 4" xfId="13448" xr:uid="{00000000-0005-0000-0000-000041350000}"/>
    <cellStyle name="Normal 3 2 2 4 3 4" xfId="13449" xr:uid="{00000000-0005-0000-0000-000042350000}"/>
    <cellStyle name="Normal 3 2 2 4 3 5" xfId="13450" xr:uid="{00000000-0005-0000-0000-000043350000}"/>
    <cellStyle name="Normal 3 2 2 4 3 6" xfId="13451" xr:uid="{00000000-0005-0000-0000-000044350000}"/>
    <cellStyle name="Normal 3 2 2 4 4" xfId="13452" xr:uid="{00000000-0005-0000-0000-000045350000}"/>
    <cellStyle name="Normal 3 2 2 4 4 2" xfId="13453" xr:uid="{00000000-0005-0000-0000-000046350000}"/>
    <cellStyle name="Normal 3 2 2 4 4 2 2" xfId="13454" xr:uid="{00000000-0005-0000-0000-000047350000}"/>
    <cellStyle name="Normal 3 2 2 4 4 2 2 2" xfId="13455" xr:uid="{00000000-0005-0000-0000-000048350000}"/>
    <cellStyle name="Normal 3 2 2 4 4 2 2 3" xfId="13456" xr:uid="{00000000-0005-0000-0000-000049350000}"/>
    <cellStyle name="Normal 3 2 2 4 4 2 2 4" xfId="13457" xr:uid="{00000000-0005-0000-0000-00004A350000}"/>
    <cellStyle name="Normal 3 2 2 4 4 2 3" xfId="13458" xr:uid="{00000000-0005-0000-0000-00004B350000}"/>
    <cellStyle name="Normal 3 2 2 4 4 2 4" xfId="13459" xr:uid="{00000000-0005-0000-0000-00004C350000}"/>
    <cellStyle name="Normal 3 2 2 4 4 2 5" xfId="13460" xr:uid="{00000000-0005-0000-0000-00004D350000}"/>
    <cellStyle name="Normal 3 2 2 4 4 3" xfId="13461" xr:uid="{00000000-0005-0000-0000-00004E350000}"/>
    <cellStyle name="Normal 3 2 2 4 4 3 2" xfId="13462" xr:uid="{00000000-0005-0000-0000-00004F350000}"/>
    <cellStyle name="Normal 3 2 2 4 4 3 3" xfId="13463" xr:uid="{00000000-0005-0000-0000-000050350000}"/>
    <cellStyle name="Normal 3 2 2 4 4 3 4" xfId="13464" xr:uid="{00000000-0005-0000-0000-000051350000}"/>
    <cellStyle name="Normal 3 2 2 4 4 4" xfId="13465" xr:uid="{00000000-0005-0000-0000-000052350000}"/>
    <cellStyle name="Normal 3 2 2 4 4 5" xfId="13466" xr:uid="{00000000-0005-0000-0000-000053350000}"/>
    <cellStyle name="Normal 3 2 2 4 4 6" xfId="13467" xr:uid="{00000000-0005-0000-0000-000054350000}"/>
    <cellStyle name="Normal 3 2 2 4 5" xfId="13468" xr:uid="{00000000-0005-0000-0000-000055350000}"/>
    <cellStyle name="Normal 3 2 2 4 6" xfId="13469" xr:uid="{00000000-0005-0000-0000-000056350000}"/>
    <cellStyle name="Normal 3 2 2 4 6 2" xfId="13470" xr:uid="{00000000-0005-0000-0000-000057350000}"/>
    <cellStyle name="Normal 3 2 2 4 6 2 2" xfId="13471" xr:uid="{00000000-0005-0000-0000-000058350000}"/>
    <cellStyle name="Normal 3 2 2 4 6 2 3" xfId="13472" xr:uid="{00000000-0005-0000-0000-000059350000}"/>
    <cellStyle name="Normal 3 2 2 4 6 2 4" xfId="13473" xr:uid="{00000000-0005-0000-0000-00005A350000}"/>
    <cellStyle name="Normal 3 2 2 4 6 3" xfId="13474" xr:uid="{00000000-0005-0000-0000-00005B350000}"/>
    <cellStyle name="Normal 3 2 2 4 6 4" xfId="13475" xr:uid="{00000000-0005-0000-0000-00005C350000}"/>
    <cellStyle name="Normal 3 2 2 4 6 5" xfId="13476" xr:uid="{00000000-0005-0000-0000-00005D350000}"/>
    <cellStyle name="Normal 3 2 2 4 7" xfId="13477" xr:uid="{00000000-0005-0000-0000-00005E350000}"/>
    <cellStyle name="Normal 3 2 2 4 7 2" xfId="13478" xr:uid="{00000000-0005-0000-0000-00005F350000}"/>
    <cellStyle name="Normal 3 2 2 4 7 3" xfId="13479" xr:uid="{00000000-0005-0000-0000-000060350000}"/>
    <cellStyle name="Normal 3 2 2 4 7 4" xfId="13480" xr:uid="{00000000-0005-0000-0000-000061350000}"/>
    <cellStyle name="Normal 3 2 2 4 8" xfId="13481" xr:uid="{00000000-0005-0000-0000-000062350000}"/>
    <cellStyle name="Normal 3 2 2 4 9" xfId="13482" xr:uid="{00000000-0005-0000-0000-000063350000}"/>
    <cellStyle name="Normal 3 2 2 5" xfId="13483" xr:uid="{00000000-0005-0000-0000-000064350000}"/>
    <cellStyle name="Normal 3 2 2 5 10" xfId="13484" xr:uid="{00000000-0005-0000-0000-000065350000}"/>
    <cellStyle name="Normal 3 2 2 5 11" xfId="13485" xr:uid="{00000000-0005-0000-0000-000066350000}"/>
    <cellStyle name="Normal 3 2 2 5 2" xfId="13486" xr:uid="{00000000-0005-0000-0000-000067350000}"/>
    <cellStyle name="Normal 3 2 2 5 2 2" xfId="13487" xr:uid="{00000000-0005-0000-0000-000068350000}"/>
    <cellStyle name="Normal 3 2 2 5 2 2 2" xfId="13488" xr:uid="{00000000-0005-0000-0000-000069350000}"/>
    <cellStyle name="Normal 3 2 2 5 2 2 2 2" xfId="13489" xr:uid="{00000000-0005-0000-0000-00006A350000}"/>
    <cellStyle name="Normal 3 2 2 5 2 2 2 2 2" xfId="13490" xr:uid="{00000000-0005-0000-0000-00006B350000}"/>
    <cellStyle name="Normal 3 2 2 5 2 2 2 2 3" xfId="13491" xr:uid="{00000000-0005-0000-0000-00006C350000}"/>
    <cellStyle name="Normal 3 2 2 5 2 2 2 2 4" xfId="13492" xr:uid="{00000000-0005-0000-0000-00006D350000}"/>
    <cellStyle name="Normal 3 2 2 5 2 2 2 3" xfId="13493" xr:uid="{00000000-0005-0000-0000-00006E350000}"/>
    <cellStyle name="Normal 3 2 2 5 2 2 2 4" xfId="13494" xr:uid="{00000000-0005-0000-0000-00006F350000}"/>
    <cellStyle name="Normal 3 2 2 5 2 2 2 5" xfId="13495" xr:uid="{00000000-0005-0000-0000-000070350000}"/>
    <cellStyle name="Normal 3 2 2 5 2 2 3" xfId="13496" xr:uid="{00000000-0005-0000-0000-000071350000}"/>
    <cellStyle name="Normal 3 2 2 5 2 2 3 2" xfId="13497" xr:uid="{00000000-0005-0000-0000-000072350000}"/>
    <cellStyle name="Normal 3 2 2 5 2 2 3 3" xfId="13498" xr:uid="{00000000-0005-0000-0000-000073350000}"/>
    <cellStyle name="Normal 3 2 2 5 2 2 3 4" xfId="13499" xr:uid="{00000000-0005-0000-0000-000074350000}"/>
    <cellStyle name="Normal 3 2 2 5 2 2 4" xfId="13500" xr:uid="{00000000-0005-0000-0000-000075350000}"/>
    <cellStyle name="Normal 3 2 2 5 2 2 5" xfId="13501" xr:uid="{00000000-0005-0000-0000-000076350000}"/>
    <cellStyle name="Normal 3 2 2 5 2 2 6" xfId="13502" xr:uid="{00000000-0005-0000-0000-000077350000}"/>
    <cellStyle name="Normal 3 2 2 5 2 3" xfId="13503" xr:uid="{00000000-0005-0000-0000-000078350000}"/>
    <cellStyle name="Normal 3 2 2 5 2 3 2" xfId="13504" xr:uid="{00000000-0005-0000-0000-000079350000}"/>
    <cellStyle name="Normal 3 2 2 5 2 3 2 2" xfId="13505" xr:uid="{00000000-0005-0000-0000-00007A350000}"/>
    <cellStyle name="Normal 3 2 2 5 2 3 2 2 2" xfId="13506" xr:uid="{00000000-0005-0000-0000-00007B350000}"/>
    <cellStyle name="Normal 3 2 2 5 2 3 2 2 3" xfId="13507" xr:uid="{00000000-0005-0000-0000-00007C350000}"/>
    <cellStyle name="Normal 3 2 2 5 2 3 2 2 4" xfId="13508" xr:uid="{00000000-0005-0000-0000-00007D350000}"/>
    <cellStyle name="Normal 3 2 2 5 2 3 2 3" xfId="13509" xr:uid="{00000000-0005-0000-0000-00007E350000}"/>
    <cellStyle name="Normal 3 2 2 5 2 3 2 4" xfId="13510" xr:uid="{00000000-0005-0000-0000-00007F350000}"/>
    <cellStyle name="Normal 3 2 2 5 2 3 2 5" xfId="13511" xr:uid="{00000000-0005-0000-0000-000080350000}"/>
    <cellStyle name="Normal 3 2 2 5 2 3 3" xfId="13512" xr:uid="{00000000-0005-0000-0000-000081350000}"/>
    <cellStyle name="Normal 3 2 2 5 2 3 3 2" xfId="13513" xr:uid="{00000000-0005-0000-0000-000082350000}"/>
    <cellStyle name="Normal 3 2 2 5 2 3 3 3" xfId="13514" xr:uid="{00000000-0005-0000-0000-000083350000}"/>
    <cellStyle name="Normal 3 2 2 5 2 3 3 4" xfId="13515" xr:uid="{00000000-0005-0000-0000-000084350000}"/>
    <cellStyle name="Normal 3 2 2 5 2 3 4" xfId="13516" xr:uid="{00000000-0005-0000-0000-000085350000}"/>
    <cellStyle name="Normal 3 2 2 5 2 3 5" xfId="13517" xr:uid="{00000000-0005-0000-0000-000086350000}"/>
    <cellStyle name="Normal 3 2 2 5 2 3 6" xfId="13518" xr:uid="{00000000-0005-0000-0000-000087350000}"/>
    <cellStyle name="Normal 3 2 2 5 2 4" xfId="13519" xr:uid="{00000000-0005-0000-0000-000088350000}"/>
    <cellStyle name="Normal 3 2 2 5 2 4 2" xfId="13520" xr:uid="{00000000-0005-0000-0000-000089350000}"/>
    <cellStyle name="Normal 3 2 2 5 2 4 2 2" xfId="13521" xr:uid="{00000000-0005-0000-0000-00008A350000}"/>
    <cellStyle name="Normal 3 2 2 5 2 4 2 3" xfId="13522" xr:uid="{00000000-0005-0000-0000-00008B350000}"/>
    <cellStyle name="Normal 3 2 2 5 2 4 2 4" xfId="13523" xr:uid="{00000000-0005-0000-0000-00008C350000}"/>
    <cellStyle name="Normal 3 2 2 5 2 4 3" xfId="13524" xr:uid="{00000000-0005-0000-0000-00008D350000}"/>
    <cellStyle name="Normal 3 2 2 5 2 4 4" xfId="13525" xr:uid="{00000000-0005-0000-0000-00008E350000}"/>
    <cellStyle name="Normal 3 2 2 5 2 4 5" xfId="13526" xr:uid="{00000000-0005-0000-0000-00008F350000}"/>
    <cellStyle name="Normal 3 2 2 5 2 5" xfId="13527" xr:uid="{00000000-0005-0000-0000-000090350000}"/>
    <cellStyle name="Normal 3 2 2 5 2 5 2" xfId="13528" xr:uid="{00000000-0005-0000-0000-000091350000}"/>
    <cellStyle name="Normal 3 2 2 5 2 5 3" xfId="13529" xr:uid="{00000000-0005-0000-0000-000092350000}"/>
    <cellStyle name="Normal 3 2 2 5 2 5 4" xfId="13530" xr:uid="{00000000-0005-0000-0000-000093350000}"/>
    <cellStyle name="Normal 3 2 2 5 2 6" xfId="13531" xr:uid="{00000000-0005-0000-0000-000094350000}"/>
    <cellStyle name="Normal 3 2 2 5 2 7" xfId="13532" xr:uid="{00000000-0005-0000-0000-000095350000}"/>
    <cellStyle name="Normal 3 2 2 5 2 8" xfId="13533" xr:uid="{00000000-0005-0000-0000-000096350000}"/>
    <cellStyle name="Normal 3 2 2 5 3" xfId="13534" xr:uid="{00000000-0005-0000-0000-000097350000}"/>
    <cellStyle name="Normal 3 2 2 5 3 2" xfId="13535" xr:uid="{00000000-0005-0000-0000-000098350000}"/>
    <cellStyle name="Normal 3 2 2 5 3 2 2" xfId="13536" xr:uid="{00000000-0005-0000-0000-000099350000}"/>
    <cellStyle name="Normal 3 2 2 5 3 2 2 2" xfId="13537" xr:uid="{00000000-0005-0000-0000-00009A350000}"/>
    <cellStyle name="Normal 3 2 2 5 3 2 2 3" xfId="13538" xr:uid="{00000000-0005-0000-0000-00009B350000}"/>
    <cellStyle name="Normal 3 2 2 5 3 2 2 4" xfId="13539" xr:uid="{00000000-0005-0000-0000-00009C350000}"/>
    <cellStyle name="Normal 3 2 2 5 3 2 3" xfId="13540" xr:uid="{00000000-0005-0000-0000-00009D350000}"/>
    <cellStyle name="Normal 3 2 2 5 3 2 4" xfId="13541" xr:uid="{00000000-0005-0000-0000-00009E350000}"/>
    <cellStyle name="Normal 3 2 2 5 3 2 5" xfId="13542" xr:uid="{00000000-0005-0000-0000-00009F350000}"/>
    <cellStyle name="Normal 3 2 2 5 3 3" xfId="13543" xr:uid="{00000000-0005-0000-0000-0000A0350000}"/>
    <cellStyle name="Normal 3 2 2 5 3 3 2" xfId="13544" xr:uid="{00000000-0005-0000-0000-0000A1350000}"/>
    <cellStyle name="Normal 3 2 2 5 3 3 3" xfId="13545" xr:uid="{00000000-0005-0000-0000-0000A2350000}"/>
    <cellStyle name="Normal 3 2 2 5 3 3 4" xfId="13546" xr:uid="{00000000-0005-0000-0000-0000A3350000}"/>
    <cellStyle name="Normal 3 2 2 5 3 4" xfId="13547" xr:uid="{00000000-0005-0000-0000-0000A4350000}"/>
    <cellStyle name="Normal 3 2 2 5 3 5" xfId="13548" xr:uid="{00000000-0005-0000-0000-0000A5350000}"/>
    <cellStyle name="Normal 3 2 2 5 3 6" xfId="13549" xr:uid="{00000000-0005-0000-0000-0000A6350000}"/>
    <cellStyle name="Normal 3 2 2 5 4" xfId="13550" xr:uid="{00000000-0005-0000-0000-0000A7350000}"/>
    <cellStyle name="Normal 3 2 2 5 4 2" xfId="13551" xr:uid="{00000000-0005-0000-0000-0000A8350000}"/>
    <cellStyle name="Normal 3 2 2 5 4 2 2" xfId="13552" xr:uid="{00000000-0005-0000-0000-0000A9350000}"/>
    <cellStyle name="Normal 3 2 2 5 4 2 2 2" xfId="13553" xr:uid="{00000000-0005-0000-0000-0000AA350000}"/>
    <cellStyle name="Normal 3 2 2 5 4 2 2 3" xfId="13554" xr:uid="{00000000-0005-0000-0000-0000AB350000}"/>
    <cellStyle name="Normal 3 2 2 5 4 2 2 4" xfId="13555" xr:uid="{00000000-0005-0000-0000-0000AC350000}"/>
    <cellStyle name="Normal 3 2 2 5 4 2 3" xfId="13556" xr:uid="{00000000-0005-0000-0000-0000AD350000}"/>
    <cellStyle name="Normal 3 2 2 5 4 2 4" xfId="13557" xr:uid="{00000000-0005-0000-0000-0000AE350000}"/>
    <cellStyle name="Normal 3 2 2 5 4 2 5" xfId="13558" xr:uid="{00000000-0005-0000-0000-0000AF350000}"/>
    <cellStyle name="Normal 3 2 2 5 4 3" xfId="13559" xr:uid="{00000000-0005-0000-0000-0000B0350000}"/>
    <cellStyle name="Normal 3 2 2 5 4 3 2" xfId="13560" xr:uid="{00000000-0005-0000-0000-0000B1350000}"/>
    <cellStyle name="Normal 3 2 2 5 4 3 3" xfId="13561" xr:uid="{00000000-0005-0000-0000-0000B2350000}"/>
    <cellStyle name="Normal 3 2 2 5 4 3 4" xfId="13562" xr:uid="{00000000-0005-0000-0000-0000B3350000}"/>
    <cellStyle name="Normal 3 2 2 5 4 4" xfId="13563" xr:uid="{00000000-0005-0000-0000-0000B4350000}"/>
    <cellStyle name="Normal 3 2 2 5 4 5" xfId="13564" xr:uid="{00000000-0005-0000-0000-0000B5350000}"/>
    <cellStyle name="Normal 3 2 2 5 4 6" xfId="13565" xr:uid="{00000000-0005-0000-0000-0000B6350000}"/>
    <cellStyle name="Normal 3 2 2 5 5" xfId="13566" xr:uid="{00000000-0005-0000-0000-0000B7350000}"/>
    <cellStyle name="Normal 3 2 2 5 6" xfId="13567" xr:uid="{00000000-0005-0000-0000-0000B8350000}"/>
    <cellStyle name="Normal 3 2 2 5 6 2" xfId="13568" xr:uid="{00000000-0005-0000-0000-0000B9350000}"/>
    <cellStyle name="Normal 3 2 2 5 6 2 2" xfId="13569" xr:uid="{00000000-0005-0000-0000-0000BA350000}"/>
    <cellStyle name="Normal 3 2 2 5 6 2 3" xfId="13570" xr:uid="{00000000-0005-0000-0000-0000BB350000}"/>
    <cellStyle name="Normal 3 2 2 5 6 2 4" xfId="13571" xr:uid="{00000000-0005-0000-0000-0000BC350000}"/>
    <cellStyle name="Normal 3 2 2 5 6 3" xfId="13572" xr:uid="{00000000-0005-0000-0000-0000BD350000}"/>
    <cellStyle name="Normal 3 2 2 5 6 4" xfId="13573" xr:uid="{00000000-0005-0000-0000-0000BE350000}"/>
    <cellStyle name="Normal 3 2 2 5 6 5" xfId="13574" xr:uid="{00000000-0005-0000-0000-0000BF350000}"/>
    <cellStyle name="Normal 3 2 2 5 7" xfId="13575" xr:uid="{00000000-0005-0000-0000-0000C0350000}"/>
    <cellStyle name="Normal 3 2 2 5 8" xfId="13576" xr:uid="{00000000-0005-0000-0000-0000C1350000}"/>
    <cellStyle name="Normal 3 2 2 5 8 2" xfId="13577" xr:uid="{00000000-0005-0000-0000-0000C2350000}"/>
    <cellStyle name="Normal 3 2 2 5 8 3" xfId="13578" xr:uid="{00000000-0005-0000-0000-0000C3350000}"/>
    <cellStyle name="Normal 3 2 2 5 8 4" xfId="13579" xr:uid="{00000000-0005-0000-0000-0000C4350000}"/>
    <cellStyle name="Normal 3 2 2 5 9" xfId="13580" xr:uid="{00000000-0005-0000-0000-0000C5350000}"/>
    <cellStyle name="Normal 3 2 2 6" xfId="13581" xr:uid="{00000000-0005-0000-0000-0000C6350000}"/>
    <cellStyle name="Normal 3 2 2 6 2" xfId="13582" xr:uid="{00000000-0005-0000-0000-0000C7350000}"/>
    <cellStyle name="Normal 3 2 2 6 2 2" xfId="13583" xr:uid="{00000000-0005-0000-0000-0000C8350000}"/>
    <cellStyle name="Normal 3 2 2 6 2 2 2" xfId="13584" xr:uid="{00000000-0005-0000-0000-0000C9350000}"/>
    <cellStyle name="Normal 3 2 2 6 2 2 2 2" xfId="13585" xr:uid="{00000000-0005-0000-0000-0000CA350000}"/>
    <cellStyle name="Normal 3 2 2 6 2 2 2 3" xfId="13586" xr:uid="{00000000-0005-0000-0000-0000CB350000}"/>
    <cellStyle name="Normal 3 2 2 6 2 2 2 4" xfId="13587" xr:uid="{00000000-0005-0000-0000-0000CC350000}"/>
    <cellStyle name="Normal 3 2 2 6 2 2 3" xfId="13588" xr:uid="{00000000-0005-0000-0000-0000CD350000}"/>
    <cellStyle name="Normal 3 2 2 6 2 2 4" xfId="13589" xr:uid="{00000000-0005-0000-0000-0000CE350000}"/>
    <cellStyle name="Normal 3 2 2 6 2 2 5" xfId="13590" xr:uid="{00000000-0005-0000-0000-0000CF350000}"/>
    <cellStyle name="Normal 3 2 2 6 2 3" xfId="13591" xr:uid="{00000000-0005-0000-0000-0000D0350000}"/>
    <cellStyle name="Normal 3 2 2 6 2 3 2" xfId="13592" xr:uid="{00000000-0005-0000-0000-0000D1350000}"/>
    <cellStyle name="Normal 3 2 2 6 2 3 3" xfId="13593" xr:uid="{00000000-0005-0000-0000-0000D2350000}"/>
    <cellStyle name="Normal 3 2 2 6 2 3 4" xfId="13594" xr:uid="{00000000-0005-0000-0000-0000D3350000}"/>
    <cellStyle name="Normal 3 2 2 6 2 4" xfId="13595" xr:uid="{00000000-0005-0000-0000-0000D4350000}"/>
    <cellStyle name="Normal 3 2 2 6 2 5" xfId="13596" xr:uid="{00000000-0005-0000-0000-0000D5350000}"/>
    <cellStyle name="Normal 3 2 2 6 2 6" xfId="13597" xr:uid="{00000000-0005-0000-0000-0000D6350000}"/>
    <cellStyle name="Normal 3 2 2 6 3" xfId="13598" xr:uid="{00000000-0005-0000-0000-0000D7350000}"/>
    <cellStyle name="Normal 3 2 2 6 3 2" xfId="13599" xr:uid="{00000000-0005-0000-0000-0000D8350000}"/>
    <cellStyle name="Normal 3 2 2 6 3 2 2" xfId="13600" xr:uid="{00000000-0005-0000-0000-0000D9350000}"/>
    <cellStyle name="Normal 3 2 2 6 3 2 2 2" xfId="13601" xr:uid="{00000000-0005-0000-0000-0000DA350000}"/>
    <cellStyle name="Normal 3 2 2 6 3 2 2 3" xfId="13602" xr:uid="{00000000-0005-0000-0000-0000DB350000}"/>
    <cellStyle name="Normal 3 2 2 6 3 2 2 4" xfId="13603" xr:uid="{00000000-0005-0000-0000-0000DC350000}"/>
    <cellStyle name="Normal 3 2 2 6 3 2 3" xfId="13604" xr:uid="{00000000-0005-0000-0000-0000DD350000}"/>
    <cellStyle name="Normal 3 2 2 6 3 2 4" xfId="13605" xr:uid="{00000000-0005-0000-0000-0000DE350000}"/>
    <cellStyle name="Normal 3 2 2 6 3 2 5" xfId="13606" xr:uid="{00000000-0005-0000-0000-0000DF350000}"/>
    <cellStyle name="Normal 3 2 2 6 3 3" xfId="13607" xr:uid="{00000000-0005-0000-0000-0000E0350000}"/>
    <cellStyle name="Normal 3 2 2 6 3 3 2" xfId="13608" xr:uid="{00000000-0005-0000-0000-0000E1350000}"/>
    <cellStyle name="Normal 3 2 2 6 3 3 3" xfId="13609" xr:uid="{00000000-0005-0000-0000-0000E2350000}"/>
    <cellStyle name="Normal 3 2 2 6 3 3 4" xfId="13610" xr:uid="{00000000-0005-0000-0000-0000E3350000}"/>
    <cellStyle name="Normal 3 2 2 6 3 4" xfId="13611" xr:uid="{00000000-0005-0000-0000-0000E4350000}"/>
    <cellStyle name="Normal 3 2 2 6 3 5" xfId="13612" xr:uid="{00000000-0005-0000-0000-0000E5350000}"/>
    <cellStyle name="Normal 3 2 2 6 3 6" xfId="13613" xr:uid="{00000000-0005-0000-0000-0000E6350000}"/>
    <cellStyle name="Normal 3 2 2 6 4" xfId="13614" xr:uid="{00000000-0005-0000-0000-0000E7350000}"/>
    <cellStyle name="Normal 3 2 2 6 5" xfId="13615" xr:uid="{00000000-0005-0000-0000-0000E8350000}"/>
    <cellStyle name="Normal 3 2 2 6 5 2" xfId="13616" xr:uid="{00000000-0005-0000-0000-0000E9350000}"/>
    <cellStyle name="Normal 3 2 2 6 5 2 2" xfId="13617" xr:uid="{00000000-0005-0000-0000-0000EA350000}"/>
    <cellStyle name="Normal 3 2 2 6 5 2 3" xfId="13618" xr:uid="{00000000-0005-0000-0000-0000EB350000}"/>
    <cellStyle name="Normal 3 2 2 6 5 2 4" xfId="13619" xr:uid="{00000000-0005-0000-0000-0000EC350000}"/>
    <cellStyle name="Normal 3 2 2 6 5 3" xfId="13620" xr:uid="{00000000-0005-0000-0000-0000ED350000}"/>
    <cellStyle name="Normal 3 2 2 6 5 4" xfId="13621" xr:uid="{00000000-0005-0000-0000-0000EE350000}"/>
    <cellStyle name="Normal 3 2 2 6 5 5" xfId="13622" xr:uid="{00000000-0005-0000-0000-0000EF350000}"/>
    <cellStyle name="Normal 3 2 2 6 6" xfId="13623" xr:uid="{00000000-0005-0000-0000-0000F0350000}"/>
    <cellStyle name="Normal 3 2 2 6 6 2" xfId="13624" xr:uid="{00000000-0005-0000-0000-0000F1350000}"/>
    <cellStyle name="Normal 3 2 2 6 6 3" xfId="13625" xr:uid="{00000000-0005-0000-0000-0000F2350000}"/>
    <cellStyle name="Normal 3 2 2 6 6 4" xfId="13626" xr:uid="{00000000-0005-0000-0000-0000F3350000}"/>
    <cellStyle name="Normal 3 2 2 6 7" xfId="13627" xr:uid="{00000000-0005-0000-0000-0000F4350000}"/>
    <cellStyle name="Normal 3 2 2 6 8" xfId="13628" xr:uid="{00000000-0005-0000-0000-0000F5350000}"/>
    <cellStyle name="Normal 3 2 2 6 9" xfId="13629" xr:uid="{00000000-0005-0000-0000-0000F6350000}"/>
    <cellStyle name="Normal 3 2 2 7" xfId="13630" xr:uid="{00000000-0005-0000-0000-0000F7350000}"/>
    <cellStyle name="Normal 3 2 2 7 2" xfId="13631" xr:uid="{00000000-0005-0000-0000-0000F8350000}"/>
    <cellStyle name="Normal 3 2 2 7 2 2" xfId="13632" xr:uid="{00000000-0005-0000-0000-0000F9350000}"/>
    <cellStyle name="Normal 3 2 2 7 2 2 2" xfId="13633" xr:uid="{00000000-0005-0000-0000-0000FA350000}"/>
    <cellStyle name="Normal 3 2 2 7 2 2 2 2" xfId="13634" xr:uid="{00000000-0005-0000-0000-0000FB350000}"/>
    <cellStyle name="Normal 3 2 2 7 2 2 2 3" xfId="13635" xr:uid="{00000000-0005-0000-0000-0000FC350000}"/>
    <cellStyle name="Normal 3 2 2 7 2 2 2 4" xfId="13636" xr:uid="{00000000-0005-0000-0000-0000FD350000}"/>
    <cellStyle name="Normal 3 2 2 7 2 2 3" xfId="13637" xr:uid="{00000000-0005-0000-0000-0000FE350000}"/>
    <cellStyle name="Normal 3 2 2 7 2 2 4" xfId="13638" xr:uid="{00000000-0005-0000-0000-0000FF350000}"/>
    <cellStyle name="Normal 3 2 2 7 2 2 5" xfId="13639" xr:uid="{00000000-0005-0000-0000-000000360000}"/>
    <cellStyle name="Normal 3 2 2 7 2 3" xfId="13640" xr:uid="{00000000-0005-0000-0000-000001360000}"/>
    <cellStyle name="Normal 3 2 2 7 2 3 2" xfId="13641" xr:uid="{00000000-0005-0000-0000-000002360000}"/>
    <cellStyle name="Normal 3 2 2 7 2 3 3" xfId="13642" xr:uid="{00000000-0005-0000-0000-000003360000}"/>
    <cellStyle name="Normal 3 2 2 7 2 3 4" xfId="13643" xr:uid="{00000000-0005-0000-0000-000004360000}"/>
    <cellStyle name="Normal 3 2 2 7 2 4" xfId="13644" xr:uid="{00000000-0005-0000-0000-000005360000}"/>
    <cellStyle name="Normal 3 2 2 7 2 5" xfId="13645" xr:uid="{00000000-0005-0000-0000-000006360000}"/>
    <cellStyle name="Normal 3 2 2 7 2 6" xfId="13646" xr:uid="{00000000-0005-0000-0000-000007360000}"/>
    <cellStyle name="Normal 3 2 2 7 3" xfId="13647" xr:uid="{00000000-0005-0000-0000-000008360000}"/>
    <cellStyle name="Normal 3 2 2 7 3 2" xfId="13648" xr:uid="{00000000-0005-0000-0000-000009360000}"/>
    <cellStyle name="Normal 3 2 2 7 3 2 2" xfId="13649" xr:uid="{00000000-0005-0000-0000-00000A360000}"/>
    <cellStyle name="Normal 3 2 2 7 3 2 2 2" xfId="13650" xr:uid="{00000000-0005-0000-0000-00000B360000}"/>
    <cellStyle name="Normal 3 2 2 7 3 2 2 3" xfId="13651" xr:uid="{00000000-0005-0000-0000-00000C360000}"/>
    <cellStyle name="Normal 3 2 2 7 3 2 2 4" xfId="13652" xr:uid="{00000000-0005-0000-0000-00000D360000}"/>
    <cellStyle name="Normal 3 2 2 7 3 2 3" xfId="13653" xr:uid="{00000000-0005-0000-0000-00000E360000}"/>
    <cellStyle name="Normal 3 2 2 7 3 2 4" xfId="13654" xr:uid="{00000000-0005-0000-0000-00000F360000}"/>
    <cellStyle name="Normal 3 2 2 7 3 2 5" xfId="13655" xr:uid="{00000000-0005-0000-0000-000010360000}"/>
    <cellStyle name="Normal 3 2 2 7 3 3" xfId="13656" xr:uid="{00000000-0005-0000-0000-000011360000}"/>
    <cellStyle name="Normal 3 2 2 7 3 3 2" xfId="13657" xr:uid="{00000000-0005-0000-0000-000012360000}"/>
    <cellStyle name="Normal 3 2 2 7 3 3 3" xfId="13658" xr:uid="{00000000-0005-0000-0000-000013360000}"/>
    <cellStyle name="Normal 3 2 2 7 3 3 4" xfId="13659" xr:uid="{00000000-0005-0000-0000-000014360000}"/>
    <cellStyle name="Normal 3 2 2 7 3 4" xfId="13660" xr:uid="{00000000-0005-0000-0000-000015360000}"/>
    <cellStyle name="Normal 3 2 2 7 3 5" xfId="13661" xr:uid="{00000000-0005-0000-0000-000016360000}"/>
    <cellStyle name="Normal 3 2 2 7 3 6" xfId="13662" xr:uid="{00000000-0005-0000-0000-000017360000}"/>
    <cellStyle name="Normal 3 2 2 7 4" xfId="13663" xr:uid="{00000000-0005-0000-0000-000018360000}"/>
    <cellStyle name="Normal 3 2 2 7 5" xfId="13664" xr:uid="{00000000-0005-0000-0000-000019360000}"/>
    <cellStyle name="Normal 3 2 2 7 5 2" xfId="13665" xr:uid="{00000000-0005-0000-0000-00001A360000}"/>
    <cellStyle name="Normal 3 2 2 7 5 2 2" xfId="13666" xr:uid="{00000000-0005-0000-0000-00001B360000}"/>
    <cellStyle name="Normal 3 2 2 7 5 2 3" xfId="13667" xr:uid="{00000000-0005-0000-0000-00001C360000}"/>
    <cellStyle name="Normal 3 2 2 7 5 2 4" xfId="13668" xr:uid="{00000000-0005-0000-0000-00001D360000}"/>
    <cellStyle name="Normal 3 2 2 7 5 3" xfId="13669" xr:uid="{00000000-0005-0000-0000-00001E360000}"/>
    <cellStyle name="Normal 3 2 2 7 5 4" xfId="13670" xr:uid="{00000000-0005-0000-0000-00001F360000}"/>
    <cellStyle name="Normal 3 2 2 7 5 5" xfId="13671" xr:uid="{00000000-0005-0000-0000-000020360000}"/>
    <cellStyle name="Normal 3 2 2 7 6" xfId="13672" xr:uid="{00000000-0005-0000-0000-000021360000}"/>
    <cellStyle name="Normal 3 2 2 7 6 2" xfId="13673" xr:uid="{00000000-0005-0000-0000-000022360000}"/>
    <cellStyle name="Normal 3 2 2 7 6 3" xfId="13674" xr:uid="{00000000-0005-0000-0000-000023360000}"/>
    <cellStyle name="Normal 3 2 2 7 6 4" xfId="13675" xr:uid="{00000000-0005-0000-0000-000024360000}"/>
    <cellStyle name="Normal 3 2 2 7 7" xfId="13676" xr:uid="{00000000-0005-0000-0000-000025360000}"/>
    <cellStyle name="Normal 3 2 2 7 8" xfId="13677" xr:uid="{00000000-0005-0000-0000-000026360000}"/>
    <cellStyle name="Normal 3 2 2 7 9" xfId="13678" xr:uid="{00000000-0005-0000-0000-000027360000}"/>
    <cellStyle name="Normal 3 2 2 8" xfId="13679" xr:uid="{00000000-0005-0000-0000-000028360000}"/>
    <cellStyle name="Normal 3 2 2 8 2" xfId="13680" xr:uid="{00000000-0005-0000-0000-000029360000}"/>
    <cellStyle name="Normal 3 2 2 8 2 2" xfId="13681" xr:uid="{00000000-0005-0000-0000-00002A360000}"/>
    <cellStyle name="Normal 3 2 2 8 2 2 2" xfId="13682" xr:uid="{00000000-0005-0000-0000-00002B360000}"/>
    <cellStyle name="Normal 3 2 2 8 2 2 3" xfId="13683" xr:uid="{00000000-0005-0000-0000-00002C360000}"/>
    <cellStyle name="Normal 3 2 2 8 2 2 4" xfId="13684" xr:uid="{00000000-0005-0000-0000-00002D360000}"/>
    <cellStyle name="Normal 3 2 2 8 2 3" xfId="13685" xr:uid="{00000000-0005-0000-0000-00002E360000}"/>
    <cellStyle name="Normal 3 2 2 8 2 4" xfId="13686" xr:uid="{00000000-0005-0000-0000-00002F360000}"/>
    <cellStyle name="Normal 3 2 2 8 2 5" xfId="13687" xr:uid="{00000000-0005-0000-0000-000030360000}"/>
    <cellStyle name="Normal 3 2 2 8 3" xfId="13688" xr:uid="{00000000-0005-0000-0000-000031360000}"/>
    <cellStyle name="Normal 3 2 2 8 3 2" xfId="13689" xr:uid="{00000000-0005-0000-0000-000032360000}"/>
    <cellStyle name="Normal 3 2 2 8 3 3" xfId="13690" xr:uid="{00000000-0005-0000-0000-000033360000}"/>
    <cellStyle name="Normal 3 2 2 8 3 4" xfId="13691" xr:uid="{00000000-0005-0000-0000-000034360000}"/>
    <cellStyle name="Normal 3 2 2 8 4" xfId="13692" xr:uid="{00000000-0005-0000-0000-000035360000}"/>
    <cellStyle name="Normal 3 2 2 8 5" xfId="13693" xr:uid="{00000000-0005-0000-0000-000036360000}"/>
    <cellStyle name="Normal 3 2 2 8 6" xfId="13694" xr:uid="{00000000-0005-0000-0000-000037360000}"/>
    <cellStyle name="Normal 3 2 2 9" xfId="13695" xr:uid="{00000000-0005-0000-0000-000038360000}"/>
    <cellStyle name="Normal 3 2 2 9 2" xfId="13696" xr:uid="{00000000-0005-0000-0000-000039360000}"/>
    <cellStyle name="Normal 3 2 2 9 2 2" xfId="13697" xr:uid="{00000000-0005-0000-0000-00003A360000}"/>
    <cellStyle name="Normal 3 2 2 9 2 2 2" xfId="13698" xr:uid="{00000000-0005-0000-0000-00003B360000}"/>
    <cellStyle name="Normal 3 2 2 9 2 2 3" xfId="13699" xr:uid="{00000000-0005-0000-0000-00003C360000}"/>
    <cellStyle name="Normal 3 2 2 9 2 2 4" xfId="13700" xr:uid="{00000000-0005-0000-0000-00003D360000}"/>
    <cellStyle name="Normal 3 2 2 9 2 3" xfId="13701" xr:uid="{00000000-0005-0000-0000-00003E360000}"/>
    <cellStyle name="Normal 3 2 2 9 2 4" xfId="13702" xr:uid="{00000000-0005-0000-0000-00003F360000}"/>
    <cellStyle name="Normal 3 2 2 9 2 5" xfId="13703" xr:uid="{00000000-0005-0000-0000-000040360000}"/>
    <cellStyle name="Normal 3 2 2 9 3" xfId="13704" xr:uid="{00000000-0005-0000-0000-000041360000}"/>
    <cellStyle name="Normal 3 2 2 9 3 2" xfId="13705" xr:uid="{00000000-0005-0000-0000-000042360000}"/>
    <cellStyle name="Normal 3 2 2 9 3 3" xfId="13706" xr:uid="{00000000-0005-0000-0000-000043360000}"/>
    <cellStyle name="Normal 3 2 2 9 3 4" xfId="13707" xr:uid="{00000000-0005-0000-0000-000044360000}"/>
    <cellStyle name="Normal 3 2 2 9 4" xfId="13708" xr:uid="{00000000-0005-0000-0000-000045360000}"/>
    <cellStyle name="Normal 3 2 2 9 5" xfId="13709" xr:uid="{00000000-0005-0000-0000-000046360000}"/>
    <cellStyle name="Normal 3 2 2 9 6" xfId="13710" xr:uid="{00000000-0005-0000-0000-000047360000}"/>
    <cellStyle name="Normal 3 2 20" xfId="13711" xr:uid="{00000000-0005-0000-0000-000048360000}"/>
    <cellStyle name="Normal 3 2 20 2" xfId="13712" xr:uid="{00000000-0005-0000-0000-000049360000}"/>
    <cellStyle name="Normal 3 2 20 2 2" xfId="13713" xr:uid="{00000000-0005-0000-0000-00004A360000}"/>
    <cellStyle name="Normal 3 2 20 2 2 2" xfId="13714" xr:uid="{00000000-0005-0000-0000-00004B360000}"/>
    <cellStyle name="Normal 3 2 20 2 2 3" xfId="13715" xr:uid="{00000000-0005-0000-0000-00004C360000}"/>
    <cellStyle name="Normal 3 2 20 2 2 4" xfId="13716" xr:uid="{00000000-0005-0000-0000-00004D360000}"/>
    <cellStyle name="Normal 3 2 20 2 3" xfId="13717" xr:uid="{00000000-0005-0000-0000-00004E360000}"/>
    <cellStyle name="Normal 3 2 20 2 4" xfId="13718" xr:uid="{00000000-0005-0000-0000-00004F360000}"/>
    <cellStyle name="Normal 3 2 20 2 5" xfId="13719" xr:uid="{00000000-0005-0000-0000-000050360000}"/>
    <cellStyle name="Normal 3 2 20 3" xfId="13720" xr:uid="{00000000-0005-0000-0000-000051360000}"/>
    <cellStyle name="Normal 3 2 20 4" xfId="13721" xr:uid="{00000000-0005-0000-0000-000052360000}"/>
    <cellStyle name="Normal 3 2 20 4 2" xfId="13722" xr:uid="{00000000-0005-0000-0000-000053360000}"/>
    <cellStyle name="Normal 3 2 20 4 3" xfId="13723" xr:uid="{00000000-0005-0000-0000-000054360000}"/>
    <cellStyle name="Normal 3 2 20 4 4" xfId="13724" xr:uid="{00000000-0005-0000-0000-000055360000}"/>
    <cellStyle name="Normal 3 2 20 5" xfId="13725" xr:uid="{00000000-0005-0000-0000-000056360000}"/>
    <cellStyle name="Normal 3 2 20 6" xfId="13726" xr:uid="{00000000-0005-0000-0000-000057360000}"/>
    <cellStyle name="Normal 3 2 20 7" xfId="13727" xr:uid="{00000000-0005-0000-0000-000058360000}"/>
    <cellStyle name="Normal 3 2 21" xfId="13728" xr:uid="{00000000-0005-0000-0000-000059360000}"/>
    <cellStyle name="Normal 3 2 21 2" xfId="13729" xr:uid="{00000000-0005-0000-0000-00005A360000}"/>
    <cellStyle name="Normal 3 2 21 3" xfId="13730" xr:uid="{00000000-0005-0000-0000-00005B360000}"/>
    <cellStyle name="Normal 3 2 21 3 2" xfId="13731" xr:uid="{00000000-0005-0000-0000-00005C360000}"/>
    <cellStyle name="Normal 3 2 21 3 3" xfId="13732" xr:uid="{00000000-0005-0000-0000-00005D360000}"/>
    <cellStyle name="Normal 3 2 21 3 4" xfId="13733" xr:uid="{00000000-0005-0000-0000-00005E360000}"/>
    <cellStyle name="Normal 3 2 21 4" xfId="13734" xr:uid="{00000000-0005-0000-0000-00005F360000}"/>
    <cellStyle name="Normal 3 2 21 5" xfId="13735" xr:uid="{00000000-0005-0000-0000-000060360000}"/>
    <cellStyle name="Normal 3 2 21 6" xfId="13736" xr:uid="{00000000-0005-0000-0000-000061360000}"/>
    <cellStyle name="Normal 3 2 22" xfId="13737" xr:uid="{00000000-0005-0000-0000-000062360000}"/>
    <cellStyle name="Normal 3 2 22 2" xfId="13738" xr:uid="{00000000-0005-0000-0000-000063360000}"/>
    <cellStyle name="Normal 3 2 22 3" xfId="13739" xr:uid="{00000000-0005-0000-0000-000064360000}"/>
    <cellStyle name="Normal 3 2 22 4" xfId="13740" xr:uid="{00000000-0005-0000-0000-000065360000}"/>
    <cellStyle name="Normal 3 2 23" xfId="13741" xr:uid="{00000000-0005-0000-0000-000066360000}"/>
    <cellStyle name="Normal 3 2 24" xfId="13742" xr:uid="{00000000-0005-0000-0000-000067360000}"/>
    <cellStyle name="Normal 3 2 25" xfId="13743" xr:uid="{00000000-0005-0000-0000-000068360000}"/>
    <cellStyle name="Normal 3 2 3" xfId="13744" xr:uid="{00000000-0005-0000-0000-000069360000}"/>
    <cellStyle name="Normal 3 2 3 10" xfId="13745" xr:uid="{00000000-0005-0000-0000-00006A360000}"/>
    <cellStyle name="Normal 3 2 3 10 2" xfId="13746" xr:uid="{00000000-0005-0000-0000-00006B360000}"/>
    <cellStyle name="Normal 3 2 3 10 2 2" xfId="13747" xr:uid="{00000000-0005-0000-0000-00006C360000}"/>
    <cellStyle name="Normal 3 2 3 10 2 3" xfId="13748" xr:uid="{00000000-0005-0000-0000-00006D360000}"/>
    <cellStyle name="Normal 3 2 3 10 2 4" xfId="13749" xr:uid="{00000000-0005-0000-0000-00006E360000}"/>
    <cellStyle name="Normal 3 2 3 10 3" xfId="13750" xr:uid="{00000000-0005-0000-0000-00006F360000}"/>
    <cellStyle name="Normal 3 2 3 10 4" xfId="13751" xr:uid="{00000000-0005-0000-0000-000070360000}"/>
    <cellStyle name="Normal 3 2 3 10 5" xfId="13752" xr:uid="{00000000-0005-0000-0000-000071360000}"/>
    <cellStyle name="Normal 3 2 3 11" xfId="13753" xr:uid="{00000000-0005-0000-0000-000072360000}"/>
    <cellStyle name="Normal 3 2 3 11 2" xfId="13754" xr:uid="{00000000-0005-0000-0000-000073360000}"/>
    <cellStyle name="Normal 3 2 3 11 3" xfId="13755" xr:uid="{00000000-0005-0000-0000-000074360000}"/>
    <cellStyle name="Normal 3 2 3 11 4" xfId="13756" xr:uid="{00000000-0005-0000-0000-000075360000}"/>
    <cellStyle name="Normal 3 2 3 12" xfId="13757" xr:uid="{00000000-0005-0000-0000-000076360000}"/>
    <cellStyle name="Normal 3 2 3 13" xfId="13758" xr:uid="{00000000-0005-0000-0000-000077360000}"/>
    <cellStyle name="Normal 3 2 3 14" xfId="13759" xr:uid="{00000000-0005-0000-0000-000078360000}"/>
    <cellStyle name="Normal 3 2 3 2" xfId="13760" xr:uid="{00000000-0005-0000-0000-000079360000}"/>
    <cellStyle name="Normal 3 2 3 2 10" xfId="13761" xr:uid="{00000000-0005-0000-0000-00007A360000}"/>
    <cellStyle name="Normal 3 2 3 2 2" xfId="13762" xr:uid="{00000000-0005-0000-0000-00007B360000}"/>
    <cellStyle name="Normal 3 2 3 2 2 2" xfId="13763" xr:uid="{00000000-0005-0000-0000-00007C360000}"/>
    <cellStyle name="Normal 3 2 3 2 2 2 2" xfId="13764" xr:uid="{00000000-0005-0000-0000-00007D360000}"/>
    <cellStyle name="Normal 3 2 3 2 2 2 2 2" xfId="13765" xr:uid="{00000000-0005-0000-0000-00007E360000}"/>
    <cellStyle name="Normal 3 2 3 2 2 2 2 2 2" xfId="13766" xr:uid="{00000000-0005-0000-0000-00007F360000}"/>
    <cellStyle name="Normal 3 2 3 2 2 2 2 2 3" xfId="13767" xr:uid="{00000000-0005-0000-0000-000080360000}"/>
    <cellStyle name="Normal 3 2 3 2 2 2 2 2 4" xfId="13768" xr:uid="{00000000-0005-0000-0000-000081360000}"/>
    <cellStyle name="Normal 3 2 3 2 2 2 2 3" xfId="13769" xr:uid="{00000000-0005-0000-0000-000082360000}"/>
    <cellStyle name="Normal 3 2 3 2 2 2 2 4" xfId="13770" xr:uid="{00000000-0005-0000-0000-000083360000}"/>
    <cellStyle name="Normal 3 2 3 2 2 2 2 5" xfId="13771" xr:uid="{00000000-0005-0000-0000-000084360000}"/>
    <cellStyle name="Normal 3 2 3 2 2 2 3" xfId="13772" xr:uid="{00000000-0005-0000-0000-000085360000}"/>
    <cellStyle name="Normal 3 2 3 2 2 2 3 2" xfId="13773" xr:uid="{00000000-0005-0000-0000-000086360000}"/>
    <cellStyle name="Normal 3 2 3 2 2 2 3 3" xfId="13774" xr:uid="{00000000-0005-0000-0000-000087360000}"/>
    <cellStyle name="Normal 3 2 3 2 2 2 3 4" xfId="13775" xr:uid="{00000000-0005-0000-0000-000088360000}"/>
    <cellStyle name="Normal 3 2 3 2 2 2 4" xfId="13776" xr:uid="{00000000-0005-0000-0000-000089360000}"/>
    <cellStyle name="Normal 3 2 3 2 2 2 5" xfId="13777" xr:uid="{00000000-0005-0000-0000-00008A360000}"/>
    <cellStyle name="Normal 3 2 3 2 2 2 6" xfId="13778" xr:uid="{00000000-0005-0000-0000-00008B360000}"/>
    <cellStyle name="Normal 3 2 3 2 2 3" xfId="13779" xr:uid="{00000000-0005-0000-0000-00008C360000}"/>
    <cellStyle name="Normal 3 2 3 2 2 3 2" xfId="13780" xr:uid="{00000000-0005-0000-0000-00008D360000}"/>
    <cellStyle name="Normal 3 2 3 2 2 3 2 2" xfId="13781" xr:uid="{00000000-0005-0000-0000-00008E360000}"/>
    <cellStyle name="Normal 3 2 3 2 2 3 2 2 2" xfId="13782" xr:uid="{00000000-0005-0000-0000-00008F360000}"/>
    <cellStyle name="Normal 3 2 3 2 2 3 2 2 3" xfId="13783" xr:uid="{00000000-0005-0000-0000-000090360000}"/>
    <cellStyle name="Normal 3 2 3 2 2 3 2 2 4" xfId="13784" xr:uid="{00000000-0005-0000-0000-000091360000}"/>
    <cellStyle name="Normal 3 2 3 2 2 3 2 3" xfId="13785" xr:uid="{00000000-0005-0000-0000-000092360000}"/>
    <cellStyle name="Normal 3 2 3 2 2 3 2 4" xfId="13786" xr:uid="{00000000-0005-0000-0000-000093360000}"/>
    <cellStyle name="Normal 3 2 3 2 2 3 2 5" xfId="13787" xr:uid="{00000000-0005-0000-0000-000094360000}"/>
    <cellStyle name="Normal 3 2 3 2 2 3 3" xfId="13788" xr:uid="{00000000-0005-0000-0000-000095360000}"/>
    <cellStyle name="Normal 3 2 3 2 2 3 3 2" xfId="13789" xr:uid="{00000000-0005-0000-0000-000096360000}"/>
    <cellStyle name="Normal 3 2 3 2 2 3 3 3" xfId="13790" xr:uid="{00000000-0005-0000-0000-000097360000}"/>
    <cellStyle name="Normal 3 2 3 2 2 3 3 4" xfId="13791" xr:uid="{00000000-0005-0000-0000-000098360000}"/>
    <cellStyle name="Normal 3 2 3 2 2 3 4" xfId="13792" xr:uid="{00000000-0005-0000-0000-000099360000}"/>
    <cellStyle name="Normal 3 2 3 2 2 3 5" xfId="13793" xr:uid="{00000000-0005-0000-0000-00009A360000}"/>
    <cellStyle name="Normal 3 2 3 2 2 3 6" xfId="13794" xr:uid="{00000000-0005-0000-0000-00009B360000}"/>
    <cellStyle name="Normal 3 2 3 2 2 4" xfId="13795" xr:uid="{00000000-0005-0000-0000-00009C360000}"/>
    <cellStyle name="Normal 3 2 3 2 2 5" xfId="13796" xr:uid="{00000000-0005-0000-0000-00009D360000}"/>
    <cellStyle name="Normal 3 2 3 2 2 5 2" xfId="13797" xr:uid="{00000000-0005-0000-0000-00009E360000}"/>
    <cellStyle name="Normal 3 2 3 2 2 5 2 2" xfId="13798" xr:uid="{00000000-0005-0000-0000-00009F360000}"/>
    <cellStyle name="Normal 3 2 3 2 2 5 2 3" xfId="13799" xr:uid="{00000000-0005-0000-0000-0000A0360000}"/>
    <cellStyle name="Normal 3 2 3 2 2 5 2 4" xfId="13800" xr:uid="{00000000-0005-0000-0000-0000A1360000}"/>
    <cellStyle name="Normal 3 2 3 2 2 5 3" xfId="13801" xr:uid="{00000000-0005-0000-0000-0000A2360000}"/>
    <cellStyle name="Normal 3 2 3 2 2 5 4" xfId="13802" xr:uid="{00000000-0005-0000-0000-0000A3360000}"/>
    <cellStyle name="Normal 3 2 3 2 2 5 5" xfId="13803" xr:uid="{00000000-0005-0000-0000-0000A4360000}"/>
    <cellStyle name="Normal 3 2 3 2 2 6" xfId="13804" xr:uid="{00000000-0005-0000-0000-0000A5360000}"/>
    <cellStyle name="Normal 3 2 3 2 2 6 2" xfId="13805" xr:uid="{00000000-0005-0000-0000-0000A6360000}"/>
    <cellStyle name="Normal 3 2 3 2 2 6 3" xfId="13806" xr:uid="{00000000-0005-0000-0000-0000A7360000}"/>
    <cellStyle name="Normal 3 2 3 2 2 6 4" xfId="13807" xr:uid="{00000000-0005-0000-0000-0000A8360000}"/>
    <cellStyle name="Normal 3 2 3 2 2 7" xfId="13808" xr:uid="{00000000-0005-0000-0000-0000A9360000}"/>
    <cellStyle name="Normal 3 2 3 2 2 8" xfId="13809" xr:uid="{00000000-0005-0000-0000-0000AA360000}"/>
    <cellStyle name="Normal 3 2 3 2 2 9" xfId="13810" xr:uid="{00000000-0005-0000-0000-0000AB360000}"/>
    <cellStyle name="Normal 3 2 3 2 3" xfId="13811" xr:uid="{00000000-0005-0000-0000-0000AC360000}"/>
    <cellStyle name="Normal 3 2 3 2 3 2" xfId="13812" xr:uid="{00000000-0005-0000-0000-0000AD360000}"/>
    <cellStyle name="Normal 3 2 3 2 3 2 2" xfId="13813" xr:uid="{00000000-0005-0000-0000-0000AE360000}"/>
    <cellStyle name="Normal 3 2 3 2 3 2 2 2" xfId="13814" xr:uid="{00000000-0005-0000-0000-0000AF360000}"/>
    <cellStyle name="Normal 3 2 3 2 3 2 2 3" xfId="13815" xr:uid="{00000000-0005-0000-0000-0000B0360000}"/>
    <cellStyle name="Normal 3 2 3 2 3 2 2 4" xfId="13816" xr:uid="{00000000-0005-0000-0000-0000B1360000}"/>
    <cellStyle name="Normal 3 2 3 2 3 2 3" xfId="13817" xr:uid="{00000000-0005-0000-0000-0000B2360000}"/>
    <cellStyle name="Normal 3 2 3 2 3 2 4" xfId="13818" xr:uid="{00000000-0005-0000-0000-0000B3360000}"/>
    <cellStyle name="Normal 3 2 3 2 3 2 5" xfId="13819" xr:uid="{00000000-0005-0000-0000-0000B4360000}"/>
    <cellStyle name="Normal 3 2 3 2 3 3" xfId="13820" xr:uid="{00000000-0005-0000-0000-0000B5360000}"/>
    <cellStyle name="Normal 3 2 3 2 3 3 2" xfId="13821" xr:uid="{00000000-0005-0000-0000-0000B6360000}"/>
    <cellStyle name="Normal 3 2 3 2 3 3 3" xfId="13822" xr:uid="{00000000-0005-0000-0000-0000B7360000}"/>
    <cellStyle name="Normal 3 2 3 2 3 3 4" xfId="13823" xr:uid="{00000000-0005-0000-0000-0000B8360000}"/>
    <cellStyle name="Normal 3 2 3 2 3 4" xfId="13824" xr:uid="{00000000-0005-0000-0000-0000B9360000}"/>
    <cellStyle name="Normal 3 2 3 2 3 5" xfId="13825" xr:uid="{00000000-0005-0000-0000-0000BA360000}"/>
    <cellStyle name="Normal 3 2 3 2 3 6" xfId="13826" xr:uid="{00000000-0005-0000-0000-0000BB360000}"/>
    <cellStyle name="Normal 3 2 3 2 4" xfId="13827" xr:uid="{00000000-0005-0000-0000-0000BC360000}"/>
    <cellStyle name="Normal 3 2 3 2 4 2" xfId="13828" xr:uid="{00000000-0005-0000-0000-0000BD360000}"/>
    <cellStyle name="Normal 3 2 3 2 4 2 2" xfId="13829" xr:uid="{00000000-0005-0000-0000-0000BE360000}"/>
    <cellStyle name="Normal 3 2 3 2 4 2 2 2" xfId="13830" xr:uid="{00000000-0005-0000-0000-0000BF360000}"/>
    <cellStyle name="Normal 3 2 3 2 4 2 2 3" xfId="13831" xr:uid="{00000000-0005-0000-0000-0000C0360000}"/>
    <cellStyle name="Normal 3 2 3 2 4 2 2 4" xfId="13832" xr:uid="{00000000-0005-0000-0000-0000C1360000}"/>
    <cellStyle name="Normal 3 2 3 2 4 2 3" xfId="13833" xr:uid="{00000000-0005-0000-0000-0000C2360000}"/>
    <cellStyle name="Normal 3 2 3 2 4 2 4" xfId="13834" xr:uid="{00000000-0005-0000-0000-0000C3360000}"/>
    <cellStyle name="Normal 3 2 3 2 4 2 5" xfId="13835" xr:uid="{00000000-0005-0000-0000-0000C4360000}"/>
    <cellStyle name="Normal 3 2 3 2 4 3" xfId="13836" xr:uid="{00000000-0005-0000-0000-0000C5360000}"/>
    <cellStyle name="Normal 3 2 3 2 4 3 2" xfId="13837" xr:uid="{00000000-0005-0000-0000-0000C6360000}"/>
    <cellStyle name="Normal 3 2 3 2 4 3 3" xfId="13838" xr:uid="{00000000-0005-0000-0000-0000C7360000}"/>
    <cellStyle name="Normal 3 2 3 2 4 3 4" xfId="13839" xr:uid="{00000000-0005-0000-0000-0000C8360000}"/>
    <cellStyle name="Normal 3 2 3 2 4 4" xfId="13840" xr:uid="{00000000-0005-0000-0000-0000C9360000}"/>
    <cellStyle name="Normal 3 2 3 2 4 5" xfId="13841" xr:uid="{00000000-0005-0000-0000-0000CA360000}"/>
    <cellStyle name="Normal 3 2 3 2 4 6" xfId="13842" xr:uid="{00000000-0005-0000-0000-0000CB360000}"/>
    <cellStyle name="Normal 3 2 3 2 5" xfId="13843" xr:uid="{00000000-0005-0000-0000-0000CC360000}"/>
    <cellStyle name="Normal 3 2 3 2 6" xfId="13844" xr:uid="{00000000-0005-0000-0000-0000CD360000}"/>
    <cellStyle name="Normal 3 2 3 2 6 2" xfId="13845" xr:uid="{00000000-0005-0000-0000-0000CE360000}"/>
    <cellStyle name="Normal 3 2 3 2 6 2 2" xfId="13846" xr:uid="{00000000-0005-0000-0000-0000CF360000}"/>
    <cellStyle name="Normal 3 2 3 2 6 2 3" xfId="13847" xr:uid="{00000000-0005-0000-0000-0000D0360000}"/>
    <cellStyle name="Normal 3 2 3 2 6 2 4" xfId="13848" xr:uid="{00000000-0005-0000-0000-0000D1360000}"/>
    <cellStyle name="Normal 3 2 3 2 6 3" xfId="13849" xr:uid="{00000000-0005-0000-0000-0000D2360000}"/>
    <cellStyle name="Normal 3 2 3 2 6 4" xfId="13850" xr:uid="{00000000-0005-0000-0000-0000D3360000}"/>
    <cellStyle name="Normal 3 2 3 2 6 5" xfId="13851" xr:uid="{00000000-0005-0000-0000-0000D4360000}"/>
    <cellStyle name="Normal 3 2 3 2 7" xfId="13852" xr:uid="{00000000-0005-0000-0000-0000D5360000}"/>
    <cellStyle name="Normal 3 2 3 2 7 2" xfId="13853" xr:uid="{00000000-0005-0000-0000-0000D6360000}"/>
    <cellStyle name="Normal 3 2 3 2 7 3" xfId="13854" xr:uid="{00000000-0005-0000-0000-0000D7360000}"/>
    <cellStyle name="Normal 3 2 3 2 7 4" xfId="13855" xr:uid="{00000000-0005-0000-0000-0000D8360000}"/>
    <cellStyle name="Normal 3 2 3 2 8" xfId="13856" xr:uid="{00000000-0005-0000-0000-0000D9360000}"/>
    <cellStyle name="Normal 3 2 3 2 9" xfId="13857" xr:uid="{00000000-0005-0000-0000-0000DA360000}"/>
    <cellStyle name="Normal 3 2 3 3" xfId="13858" xr:uid="{00000000-0005-0000-0000-0000DB360000}"/>
    <cellStyle name="Normal 3 2 3 3 10" xfId="13859" xr:uid="{00000000-0005-0000-0000-0000DC360000}"/>
    <cellStyle name="Normal 3 2 3 3 2" xfId="13860" xr:uid="{00000000-0005-0000-0000-0000DD360000}"/>
    <cellStyle name="Normal 3 2 3 3 2 2" xfId="13861" xr:uid="{00000000-0005-0000-0000-0000DE360000}"/>
    <cellStyle name="Normal 3 2 3 3 2 2 2" xfId="13862" xr:uid="{00000000-0005-0000-0000-0000DF360000}"/>
    <cellStyle name="Normal 3 2 3 3 2 2 2 2" xfId="13863" xr:uid="{00000000-0005-0000-0000-0000E0360000}"/>
    <cellStyle name="Normal 3 2 3 3 2 2 2 2 2" xfId="13864" xr:uid="{00000000-0005-0000-0000-0000E1360000}"/>
    <cellStyle name="Normal 3 2 3 3 2 2 2 2 3" xfId="13865" xr:uid="{00000000-0005-0000-0000-0000E2360000}"/>
    <cellStyle name="Normal 3 2 3 3 2 2 2 2 4" xfId="13866" xr:uid="{00000000-0005-0000-0000-0000E3360000}"/>
    <cellStyle name="Normal 3 2 3 3 2 2 2 3" xfId="13867" xr:uid="{00000000-0005-0000-0000-0000E4360000}"/>
    <cellStyle name="Normal 3 2 3 3 2 2 2 4" xfId="13868" xr:uid="{00000000-0005-0000-0000-0000E5360000}"/>
    <cellStyle name="Normal 3 2 3 3 2 2 2 5" xfId="13869" xr:uid="{00000000-0005-0000-0000-0000E6360000}"/>
    <cellStyle name="Normal 3 2 3 3 2 2 3" xfId="13870" xr:uid="{00000000-0005-0000-0000-0000E7360000}"/>
    <cellStyle name="Normal 3 2 3 3 2 2 3 2" xfId="13871" xr:uid="{00000000-0005-0000-0000-0000E8360000}"/>
    <cellStyle name="Normal 3 2 3 3 2 2 3 3" xfId="13872" xr:uid="{00000000-0005-0000-0000-0000E9360000}"/>
    <cellStyle name="Normal 3 2 3 3 2 2 3 4" xfId="13873" xr:uid="{00000000-0005-0000-0000-0000EA360000}"/>
    <cellStyle name="Normal 3 2 3 3 2 2 4" xfId="13874" xr:uid="{00000000-0005-0000-0000-0000EB360000}"/>
    <cellStyle name="Normal 3 2 3 3 2 2 5" xfId="13875" xr:uid="{00000000-0005-0000-0000-0000EC360000}"/>
    <cellStyle name="Normal 3 2 3 3 2 2 6" xfId="13876" xr:uid="{00000000-0005-0000-0000-0000ED360000}"/>
    <cellStyle name="Normal 3 2 3 3 2 3" xfId="13877" xr:uid="{00000000-0005-0000-0000-0000EE360000}"/>
    <cellStyle name="Normal 3 2 3 3 2 3 2" xfId="13878" xr:uid="{00000000-0005-0000-0000-0000EF360000}"/>
    <cellStyle name="Normal 3 2 3 3 2 3 2 2" xfId="13879" xr:uid="{00000000-0005-0000-0000-0000F0360000}"/>
    <cellStyle name="Normal 3 2 3 3 2 3 2 2 2" xfId="13880" xr:uid="{00000000-0005-0000-0000-0000F1360000}"/>
    <cellStyle name="Normal 3 2 3 3 2 3 2 2 3" xfId="13881" xr:uid="{00000000-0005-0000-0000-0000F2360000}"/>
    <cellStyle name="Normal 3 2 3 3 2 3 2 2 4" xfId="13882" xr:uid="{00000000-0005-0000-0000-0000F3360000}"/>
    <cellStyle name="Normal 3 2 3 3 2 3 2 3" xfId="13883" xr:uid="{00000000-0005-0000-0000-0000F4360000}"/>
    <cellStyle name="Normal 3 2 3 3 2 3 2 4" xfId="13884" xr:uid="{00000000-0005-0000-0000-0000F5360000}"/>
    <cellStyle name="Normal 3 2 3 3 2 3 2 5" xfId="13885" xr:uid="{00000000-0005-0000-0000-0000F6360000}"/>
    <cellStyle name="Normal 3 2 3 3 2 3 3" xfId="13886" xr:uid="{00000000-0005-0000-0000-0000F7360000}"/>
    <cellStyle name="Normal 3 2 3 3 2 3 3 2" xfId="13887" xr:uid="{00000000-0005-0000-0000-0000F8360000}"/>
    <cellStyle name="Normal 3 2 3 3 2 3 3 3" xfId="13888" xr:uid="{00000000-0005-0000-0000-0000F9360000}"/>
    <cellStyle name="Normal 3 2 3 3 2 3 3 4" xfId="13889" xr:uid="{00000000-0005-0000-0000-0000FA360000}"/>
    <cellStyle name="Normal 3 2 3 3 2 3 4" xfId="13890" xr:uid="{00000000-0005-0000-0000-0000FB360000}"/>
    <cellStyle name="Normal 3 2 3 3 2 3 5" xfId="13891" xr:uid="{00000000-0005-0000-0000-0000FC360000}"/>
    <cellStyle name="Normal 3 2 3 3 2 3 6" xfId="13892" xr:uid="{00000000-0005-0000-0000-0000FD360000}"/>
    <cellStyle name="Normal 3 2 3 3 2 4" xfId="13893" xr:uid="{00000000-0005-0000-0000-0000FE360000}"/>
    <cellStyle name="Normal 3 2 3 3 2 4 2" xfId="13894" xr:uid="{00000000-0005-0000-0000-0000FF360000}"/>
    <cellStyle name="Normal 3 2 3 3 2 4 2 2" xfId="13895" xr:uid="{00000000-0005-0000-0000-000000370000}"/>
    <cellStyle name="Normal 3 2 3 3 2 4 2 3" xfId="13896" xr:uid="{00000000-0005-0000-0000-000001370000}"/>
    <cellStyle name="Normal 3 2 3 3 2 4 2 4" xfId="13897" xr:uid="{00000000-0005-0000-0000-000002370000}"/>
    <cellStyle name="Normal 3 2 3 3 2 4 3" xfId="13898" xr:uid="{00000000-0005-0000-0000-000003370000}"/>
    <cellStyle name="Normal 3 2 3 3 2 4 4" xfId="13899" xr:uid="{00000000-0005-0000-0000-000004370000}"/>
    <cellStyle name="Normal 3 2 3 3 2 4 5" xfId="13900" xr:uid="{00000000-0005-0000-0000-000005370000}"/>
    <cellStyle name="Normal 3 2 3 3 2 5" xfId="13901" xr:uid="{00000000-0005-0000-0000-000006370000}"/>
    <cellStyle name="Normal 3 2 3 3 2 5 2" xfId="13902" xr:uid="{00000000-0005-0000-0000-000007370000}"/>
    <cellStyle name="Normal 3 2 3 3 2 5 3" xfId="13903" xr:uid="{00000000-0005-0000-0000-000008370000}"/>
    <cellStyle name="Normal 3 2 3 3 2 5 4" xfId="13904" xr:uid="{00000000-0005-0000-0000-000009370000}"/>
    <cellStyle name="Normal 3 2 3 3 2 6" xfId="13905" xr:uid="{00000000-0005-0000-0000-00000A370000}"/>
    <cellStyle name="Normal 3 2 3 3 2 7" xfId="13906" xr:uid="{00000000-0005-0000-0000-00000B370000}"/>
    <cellStyle name="Normal 3 2 3 3 2 8" xfId="13907" xr:uid="{00000000-0005-0000-0000-00000C370000}"/>
    <cellStyle name="Normal 3 2 3 3 3" xfId="13908" xr:uid="{00000000-0005-0000-0000-00000D370000}"/>
    <cellStyle name="Normal 3 2 3 3 3 2" xfId="13909" xr:uid="{00000000-0005-0000-0000-00000E370000}"/>
    <cellStyle name="Normal 3 2 3 3 3 2 2" xfId="13910" xr:uid="{00000000-0005-0000-0000-00000F370000}"/>
    <cellStyle name="Normal 3 2 3 3 3 2 2 2" xfId="13911" xr:uid="{00000000-0005-0000-0000-000010370000}"/>
    <cellStyle name="Normal 3 2 3 3 3 2 2 3" xfId="13912" xr:uid="{00000000-0005-0000-0000-000011370000}"/>
    <cellStyle name="Normal 3 2 3 3 3 2 2 4" xfId="13913" xr:uid="{00000000-0005-0000-0000-000012370000}"/>
    <cellStyle name="Normal 3 2 3 3 3 2 3" xfId="13914" xr:uid="{00000000-0005-0000-0000-000013370000}"/>
    <cellStyle name="Normal 3 2 3 3 3 2 4" xfId="13915" xr:uid="{00000000-0005-0000-0000-000014370000}"/>
    <cellStyle name="Normal 3 2 3 3 3 2 5" xfId="13916" xr:uid="{00000000-0005-0000-0000-000015370000}"/>
    <cellStyle name="Normal 3 2 3 3 3 3" xfId="13917" xr:uid="{00000000-0005-0000-0000-000016370000}"/>
    <cellStyle name="Normal 3 2 3 3 3 3 2" xfId="13918" xr:uid="{00000000-0005-0000-0000-000017370000}"/>
    <cellStyle name="Normal 3 2 3 3 3 3 3" xfId="13919" xr:uid="{00000000-0005-0000-0000-000018370000}"/>
    <cellStyle name="Normal 3 2 3 3 3 3 4" xfId="13920" xr:uid="{00000000-0005-0000-0000-000019370000}"/>
    <cellStyle name="Normal 3 2 3 3 3 4" xfId="13921" xr:uid="{00000000-0005-0000-0000-00001A370000}"/>
    <cellStyle name="Normal 3 2 3 3 3 5" xfId="13922" xr:uid="{00000000-0005-0000-0000-00001B370000}"/>
    <cellStyle name="Normal 3 2 3 3 3 6" xfId="13923" xr:uid="{00000000-0005-0000-0000-00001C370000}"/>
    <cellStyle name="Normal 3 2 3 3 4" xfId="13924" xr:uid="{00000000-0005-0000-0000-00001D370000}"/>
    <cellStyle name="Normal 3 2 3 3 4 2" xfId="13925" xr:uid="{00000000-0005-0000-0000-00001E370000}"/>
    <cellStyle name="Normal 3 2 3 3 4 2 2" xfId="13926" xr:uid="{00000000-0005-0000-0000-00001F370000}"/>
    <cellStyle name="Normal 3 2 3 3 4 2 2 2" xfId="13927" xr:uid="{00000000-0005-0000-0000-000020370000}"/>
    <cellStyle name="Normal 3 2 3 3 4 2 2 3" xfId="13928" xr:uid="{00000000-0005-0000-0000-000021370000}"/>
    <cellStyle name="Normal 3 2 3 3 4 2 2 4" xfId="13929" xr:uid="{00000000-0005-0000-0000-000022370000}"/>
    <cellStyle name="Normal 3 2 3 3 4 2 3" xfId="13930" xr:uid="{00000000-0005-0000-0000-000023370000}"/>
    <cellStyle name="Normal 3 2 3 3 4 2 4" xfId="13931" xr:uid="{00000000-0005-0000-0000-000024370000}"/>
    <cellStyle name="Normal 3 2 3 3 4 2 5" xfId="13932" xr:uid="{00000000-0005-0000-0000-000025370000}"/>
    <cellStyle name="Normal 3 2 3 3 4 3" xfId="13933" xr:uid="{00000000-0005-0000-0000-000026370000}"/>
    <cellStyle name="Normal 3 2 3 3 4 3 2" xfId="13934" xr:uid="{00000000-0005-0000-0000-000027370000}"/>
    <cellStyle name="Normal 3 2 3 3 4 3 3" xfId="13935" xr:uid="{00000000-0005-0000-0000-000028370000}"/>
    <cellStyle name="Normal 3 2 3 3 4 3 4" xfId="13936" xr:uid="{00000000-0005-0000-0000-000029370000}"/>
    <cellStyle name="Normal 3 2 3 3 4 4" xfId="13937" xr:uid="{00000000-0005-0000-0000-00002A370000}"/>
    <cellStyle name="Normal 3 2 3 3 4 5" xfId="13938" xr:uid="{00000000-0005-0000-0000-00002B370000}"/>
    <cellStyle name="Normal 3 2 3 3 4 6" xfId="13939" xr:uid="{00000000-0005-0000-0000-00002C370000}"/>
    <cellStyle name="Normal 3 2 3 3 5" xfId="13940" xr:uid="{00000000-0005-0000-0000-00002D370000}"/>
    <cellStyle name="Normal 3 2 3 3 6" xfId="13941" xr:uid="{00000000-0005-0000-0000-00002E370000}"/>
    <cellStyle name="Normal 3 2 3 3 6 2" xfId="13942" xr:uid="{00000000-0005-0000-0000-00002F370000}"/>
    <cellStyle name="Normal 3 2 3 3 6 2 2" xfId="13943" xr:uid="{00000000-0005-0000-0000-000030370000}"/>
    <cellStyle name="Normal 3 2 3 3 6 2 3" xfId="13944" xr:uid="{00000000-0005-0000-0000-000031370000}"/>
    <cellStyle name="Normal 3 2 3 3 6 2 4" xfId="13945" xr:uid="{00000000-0005-0000-0000-000032370000}"/>
    <cellStyle name="Normal 3 2 3 3 6 3" xfId="13946" xr:uid="{00000000-0005-0000-0000-000033370000}"/>
    <cellStyle name="Normal 3 2 3 3 6 4" xfId="13947" xr:uid="{00000000-0005-0000-0000-000034370000}"/>
    <cellStyle name="Normal 3 2 3 3 6 5" xfId="13948" xr:uid="{00000000-0005-0000-0000-000035370000}"/>
    <cellStyle name="Normal 3 2 3 3 7" xfId="13949" xr:uid="{00000000-0005-0000-0000-000036370000}"/>
    <cellStyle name="Normal 3 2 3 3 7 2" xfId="13950" xr:uid="{00000000-0005-0000-0000-000037370000}"/>
    <cellStyle name="Normal 3 2 3 3 7 3" xfId="13951" xr:uid="{00000000-0005-0000-0000-000038370000}"/>
    <cellStyle name="Normal 3 2 3 3 7 4" xfId="13952" xr:uid="{00000000-0005-0000-0000-000039370000}"/>
    <cellStyle name="Normal 3 2 3 3 8" xfId="13953" xr:uid="{00000000-0005-0000-0000-00003A370000}"/>
    <cellStyle name="Normal 3 2 3 3 9" xfId="13954" xr:uid="{00000000-0005-0000-0000-00003B370000}"/>
    <cellStyle name="Normal 3 2 3 4" xfId="13955" xr:uid="{00000000-0005-0000-0000-00003C370000}"/>
    <cellStyle name="Normal 3 2 3 4 10" xfId="13956" xr:uid="{00000000-0005-0000-0000-00003D370000}"/>
    <cellStyle name="Normal 3 2 3 4 2" xfId="13957" xr:uid="{00000000-0005-0000-0000-00003E370000}"/>
    <cellStyle name="Normal 3 2 3 4 2 2" xfId="13958" xr:uid="{00000000-0005-0000-0000-00003F370000}"/>
    <cellStyle name="Normal 3 2 3 4 2 2 2" xfId="13959" xr:uid="{00000000-0005-0000-0000-000040370000}"/>
    <cellStyle name="Normal 3 2 3 4 2 2 2 2" xfId="13960" xr:uid="{00000000-0005-0000-0000-000041370000}"/>
    <cellStyle name="Normal 3 2 3 4 2 2 2 2 2" xfId="13961" xr:uid="{00000000-0005-0000-0000-000042370000}"/>
    <cellStyle name="Normal 3 2 3 4 2 2 2 2 3" xfId="13962" xr:uid="{00000000-0005-0000-0000-000043370000}"/>
    <cellStyle name="Normal 3 2 3 4 2 2 2 2 4" xfId="13963" xr:uid="{00000000-0005-0000-0000-000044370000}"/>
    <cellStyle name="Normal 3 2 3 4 2 2 2 3" xfId="13964" xr:uid="{00000000-0005-0000-0000-000045370000}"/>
    <cellStyle name="Normal 3 2 3 4 2 2 2 4" xfId="13965" xr:uid="{00000000-0005-0000-0000-000046370000}"/>
    <cellStyle name="Normal 3 2 3 4 2 2 2 5" xfId="13966" xr:uid="{00000000-0005-0000-0000-000047370000}"/>
    <cellStyle name="Normal 3 2 3 4 2 2 3" xfId="13967" xr:uid="{00000000-0005-0000-0000-000048370000}"/>
    <cellStyle name="Normal 3 2 3 4 2 2 3 2" xfId="13968" xr:uid="{00000000-0005-0000-0000-000049370000}"/>
    <cellStyle name="Normal 3 2 3 4 2 2 3 3" xfId="13969" xr:uid="{00000000-0005-0000-0000-00004A370000}"/>
    <cellStyle name="Normal 3 2 3 4 2 2 3 4" xfId="13970" xr:uid="{00000000-0005-0000-0000-00004B370000}"/>
    <cellStyle name="Normal 3 2 3 4 2 2 4" xfId="13971" xr:uid="{00000000-0005-0000-0000-00004C370000}"/>
    <cellStyle name="Normal 3 2 3 4 2 2 5" xfId="13972" xr:uid="{00000000-0005-0000-0000-00004D370000}"/>
    <cellStyle name="Normal 3 2 3 4 2 2 6" xfId="13973" xr:uid="{00000000-0005-0000-0000-00004E370000}"/>
    <cellStyle name="Normal 3 2 3 4 2 3" xfId="13974" xr:uid="{00000000-0005-0000-0000-00004F370000}"/>
    <cellStyle name="Normal 3 2 3 4 2 3 2" xfId="13975" xr:uid="{00000000-0005-0000-0000-000050370000}"/>
    <cellStyle name="Normal 3 2 3 4 2 3 2 2" xfId="13976" xr:uid="{00000000-0005-0000-0000-000051370000}"/>
    <cellStyle name="Normal 3 2 3 4 2 3 2 2 2" xfId="13977" xr:uid="{00000000-0005-0000-0000-000052370000}"/>
    <cellStyle name="Normal 3 2 3 4 2 3 2 2 3" xfId="13978" xr:uid="{00000000-0005-0000-0000-000053370000}"/>
    <cellStyle name="Normal 3 2 3 4 2 3 2 2 4" xfId="13979" xr:uid="{00000000-0005-0000-0000-000054370000}"/>
    <cellStyle name="Normal 3 2 3 4 2 3 2 3" xfId="13980" xr:uid="{00000000-0005-0000-0000-000055370000}"/>
    <cellStyle name="Normal 3 2 3 4 2 3 2 4" xfId="13981" xr:uid="{00000000-0005-0000-0000-000056370000}"/>
    <cellStyle name="Normal 3 2 3 4 2 3 2 5" xfId="13982" xr:uid="{00000000-0005-0000-0000-000057370000}"/>
    <cellStyle name="Normal 3 2 3 4 2 3 3" xfId="13983" xr:uid="{00000000-0005-0000-0000-000058370000}"/>
    <cellStyle name="Normal 3 2 3 4 2 3 3 2" xfId="13984" xr:uid="{00000000-0005-0000-0000-000059370000}"/>
    <cellStyle name="Normal 3 2 3 4 2 3 3 3" xfId="13985" xr:uid="{00000000-0005-0000-0000-00005A370000}"/>
    <cellStyle name="Normal 3 2 3 4 2 3 3 4" xfId="13986" xr:uid="{00000000-0005-0000-0000-00005B370000}"/>
    <cellStyle name="Normal 3 2 3 4 2 3 4" xfId="13987" xr:uid="{00000000-0005-0000-0000-00005C370000}"/>
    <cellStyle name="Normal 3 2 3 4 2 3 5" xfId="13988" xr:uid="{00000000-0005-0000-0000-00005D370000}"/>
    <cellStyle name="Normal 3 2 3 4 2 3 6" xfId="13989" xr:uid="{00000000-0005-0000-0000-00005E370000}"/>
    <cellStyle name="Normal 3 2 3 4 2 4" xfId="13990" xr:uid="{00000000-0005-0000-0000-00005F370000}"/>
    <cellStyle name="Normal 3 2 3 4 2 4 2" xfId="13991" xr:uid="{00000000-0005-0000-0000-000060370000}"/>
    <cellStyle name="Normal 3 2 3 4 2 4 2 2" xfId="13992" xr:uid="{00000000-0005-0000-0000-000061370000}"/>
    <cellStyle name="Normal 3 2 3 4 2 4 2 3" xfId="13993" xr:uid="{00000000-0005-0000-0000-000062370000}"/>
    <cellStyle name="Normal 3 2 3 4 2 4 2 4" xfId="13994" xr:uid="{00000000-0005-0000-0000-000063370000}"/>
    <cellStyle name="Normal 3 2 3 4 2 4 3" xfId="13995" xr:uid="{00000000-0005-0000-0000-000064370000}"/>
    <cellStyle name="Normal 3 2 3 4 2 4 4" xfId="13996" xr:uid="{00000000-0005-0000-0000-000065370000}"/>
    <cellStyle name="Normal 3 2 3 4 2 4 5" xfId="13997" xr:uid="{00000000-0005-0000-0000-000066370000}"/>
    <cellStyle name="Normal 3 2 3 4 2 5" xfId="13998" xr:uid="{00000000-0005-0000-0000-000067370000}"/>
    <cellStyle name="Normal 3 2 3 4 2 5 2" xfId="13999" xr:uid="{00000000-0005-0000-0000-000068370000}"/>
    <cellStyle name="Normal 3 2 3 4 2 5 3" xfId="14000" xr:uid="{00000000-0005-0000-0000-000069370000}"/>
    <cellStyle name="Normal 3 2 3 4 2 5 4" xfId="14001" xr:uid="{00000000-0005-0000-0000-00006A370000}"/>
    <cellStyle name="Normal 3 2 3 4 2 6" xfId="14002" xr:uid="{00000000-0005-0000-0000-00006B370000}"/>
    <cellStyle name="Normal 3 2 3 4 2 7" xfId="14003" xr:uid="{00000000-0005-0000-0000-00006C370000}"/>
    <cellStyle name="Normal 3 2 3 4 2 8" xfId="14004" xr:uid="{00000000-0005-0000-0000-00006D370000}"/>
    <cellStyle name="Normal 3 2 3 4 3" xfId="14005" xr:uid="{00000000-0005-0000-0000-00006E370000}"/>
    <cellStyle name="Normal 3 2 3 4 3 2" xfId="14006" xr:uid="{00000000-0005-0000-0000-00006F370000}"/>
    <cellStyle name="Normal 3 2 3 4 3 2 2" xfId="14007" xr:uid="{00000000-0005-0000-0000-000070370000}"/>
    <cellStyle name="Normal 3 2 3 4 3 2 2 2" xfId="14008" xr:uid="{00000000-0005-0000-0000-000071370000}"/>
    <cellStyle name="Normal 3 2 3 4 3 2 2 3" xfId="14009" xr:uid="{00000000-0005-0000-0000-000072370000}"/>
    <cellStyle name="Normal 3 2 3 4 3 2 2 4" xfId="14010" xr:uid="{00000000-0005-0000-0000-000073370000}"/>
    <cellStyle name="Normal 3 2 3 4 3 2 3" xfId="14011" xr:uid="{00000000-0005-0000-0000-000074370000}"/>
    <cellStyle name="Normal 3 2 3 4 3 2 4" xfId="14012" xr:uid="{00000000-0005-0000-0000-000075370000}"/>
    <cellStyle name="Normal 3 2 3 4 3 2 5" xfId="14013" xr:uid="{00000000-0005-0000-0000-000076370000}"/>
    <cellStyle name="Normal 3 2 3 4 3 3" xfId="14014" xr:uid="{00000000-0005-0000-0000-000077370000}"/>
    <cellStyle name="Normal 3 2 3 4 3 3 2" xfId="14015" xr:uid="{00000000-0005-0000-0000-000078370000}"/>
    <cellStyle name="Normal 3 2 3 4 3 3 3" xfId="14016" xr:uid="{00000000-0005-0000-0000-000079370000}"/>
    <cellStyle name="Normal 3 2 3 4 3 3 4" xfId="14017" xr:uid="{00000000-0005-0000-0000-00007A370000}"/>
    <cellStyle name="Normal 3 2 3 4 3 4" xfId="14018" xr:uid="{00000000-0005-0000-0000-00007B370000}"/>
    <cellStyle name="Normal 3 2 3 4 3 5" xfId="14019" xr:uid="{00000000-0005-0000-0000-00007C370000}"/>
    <cellStyle name="Normal 3 2 3 4 3 6" xfId="14020" xr:uid="{00000000-0005-0000-0000-00007D370000}"/>
    <cellStyle name="Normal 3 2 3 4 4" xfId="14021" xr:uid="{00000000-0005-0000-0000-00007E370000}"/>
    <cellStyle name="Normal 3 2 3 4 4 2" xfId="14022" xr:uid="{00000000-0005-0000-0000-00007F370000}"/>
    <cellStyle name="Normal 3 2 3 4 4 2 2" xfId="14023" xr:uid="{00000000-0005-0000-0000-000080370000}"/>
    <cellStyle name="Normal 3 2 3 4 4 2 2 2" xfId="14024" xr:uid="{00000000-0005-0000-0000-000081370000}"/>
    <cellStyle name="Normal 3 2 3 4 4 2 2 3" xfId="14025" xr:uid="{00000000-0005-0000-0000-000082370000}"/>
    <cellStyle name="Normal 3 2 3 4 4 2 2 4" xfId="14026" xr:uid="{00000000-0005-0000-0000-000083370000}"/>
    <cellStyle name="Normal 3 2 3 4 4 2 3" xfId="14027" xr:uid="{00000000-0005-0000-0000-000084370000}"/>
    <cellStyle name="Normal 3 2 3 4 4 2 4" xfId="14028" xr:uid="{00000000-0005-0000-0000-000085370000}"/>
    <cellStyle name="Normal 3 2 3 4 4 2 5" xfId="14029" xr:uid="{00000000-0005-0000-0000-000086370000}"/>
    <cellStyle name="Normal 3 2 3 4 4 3" xfId="14030" xr:uid="{00000000-0005-0000-0000-000087370000}"/>
    <cellStyle name="Normal 3 2 3 4 4 3 2" xfId="14031" xr:uid="{00000000-0005-0000-0000-000088370000}"/>
    <cellStyle name="Normal 3 2 3 4 4 3 3" xfId="14032" xr:uid="{00000000-0005-0000-0000-000089370000}"/>
    <cellStyle name="Normal 3 2 3 4 4 3 4" xfId="14033" xr:uid="{00000000-0005-0000-0000-00008A370000}"/>
    <cellStyle name="Normal 3 2 3 4 4 4" xfId="14034" xr:uid="{00000000-0005-0000-0000-00008B370000}"/>
    <cellStyle name="Normal 3 2 3 4 4 5" xfId="14035" xr:uid="{00000000-0005-0000-0000-00008C370000}"/>
    <cellStyle name="Normal 3 2 3 4 4 6" xfId="14036" xr:uid="{00000000-0005-0000-0000-00008D370000}"/>
    <cellStyle name="Normal 3 2 3 4 5" xfId="14037" xr:uid="{00000000-0005-0000-0000-00008E370000}"/>
    <cellStyle name="Normal 3 2 3 4 6" xfId="14038" xr:uid="{00000000-0005-0000-0000-00008F370000}"/>
    <cellStyle name="Normal 3 2 3 4 6 2" xfId="14039" xr:uid="{00000000-0005-0000-0000-000090370000}"/>
    <cellStyle name="Normal 3 2 3 4 6 2 2" xfId="14040" xr:uid="{00000000-0005-0000-0000-000091370000}"/>
    <cellStyle name="Normal 3 2 3 4 6 2 3" xfId="14041" xr:uid="{00000000-0005-0000-0000-000092370000}"/>
    <cellStyle name="Normal 3 2 3 4 6 2 4" xfId="14042" xr:uid="{00000000-0005-0000-0000-000093370000}"/>
    <cellStyle name="Normal 3 2 3 4 6 3" xfId="14043" xr:uid="{00000000-0005-0000-0000-000094370000}"/>
    <cellStyle name="Normal 3 2 3 4 6 4" xfId="14044" xr:uid="{00000000-0005-0000-0000-000095370000}"/>
    <cellStyle name="Normal 3 2 3 4 6 5" xfId="14045" xr:uid="{00000000-0005-0000-0000-000096370000}"/>
    <cellStyle name="Normal 3 2 3 4 7" xfId="14046" xr:uid="{00000000-0005-0000-0000-000097370000}"/>
    <cellStyle name="Normal 3 2 3 4 7 2" xfId="14047" xr:uid="{00000000-0005-0000-0000-000098370000}"/>
    <cellStyle name="Normal 3 2 3 4 7 3" xfId="14048" xr:uid="{00000000-0005-0000-0000-000099370000}"/>
    <cellStyle name="Normal 3 2 3 4 7 4" xfId="14049" xr:uid="{00000000-0005-0000-0000-00009A370000}"/>
    <cellStyle name="Normal 3 2 3 4 8" xfId="14050" xr:uid="{00000000-0005-0000-0000-00009B370000}"/>
    <cellStyle name="Normal 3 2 3 4 9" xfId="14051" xr:uid="{00000000-0005-0000-0000-00009C370000}"/>
    <cellStyle name="Normal 3 2 3 5" xfId="14052" xr:uid="{00000000-0005-0000-0000-00009D370000}"/>
    <cellStyle name="Normal 3 2 3 5 2" xfId="14053" xr:uid="{00000000-0005-0000-0000-00009E370000}"/>
    <cellStyle name="Normal 3 2 3 5 2 2" xfId="14054" xr:uid="{00000000-0005-0000-0000-00009F370000}"/>
    <cellStyle name="Normal 3 2 3 5 2 2 2" xfId="14055" xr:uid="{00000000-0005-0000-0000-0000A0370000}"/>
    <cellStyle name="Normal 3 2 3 5 2 2 2 2" xfId="14056" xr:uid="{00000000-0005-0000-0000-0000A1370000}"/>
    <cellStyle name="Normal 3 2 3 5 2 2 2 3" xfId="14057" xr:uid="{00000000-0005-0000-0000-0000A2370000}"/>
    <cellStyle name="Normal 3 2 3 5 2 2 2 4" xfId="14058" xr:uid="{00000000-0005-0000-0000-0000A3370000}"/>
    <cellStyle name="Normal 3 2 3 5 2 2 3" xfId="14059" xr:uid="{00000000-0005-0000-0000-0000A4370000}"/>
    <cellStyle name="Normal 3 2 3 5 2 2 4" xfId="14060" xr:uid="{00000000-0005-0000-0000-0000A5370000}"/>
    <cellStyle name="Normal 3 2 3 5 2 2 5" xfId="14061" xr:uid="{00000000-0005-0000-0000-0000A6370000}"/>
    <cellStyle name="Normal 3 2 3 5 2 3" xfId="14062" xr:uid="{00000000-0005-0000-0000-0000A7370000}"/>
    <cellStyle name="Normal 3 2 3 5 2 3 2" xfId="14063" xr:uid="{00000000-0005-0000-0000-0000A8370000}"/>
    <cellStyle name="Normal 3 2 3 5 2 3 3" xfId="14064" xr:uid="{00000000-0005-0000-0000-0000A9370000}"/>
    <cellStyle name="Normal 3 2 3 5 2 3 4" xfId="14065" xr:uid="{00000000-0005-0000-0000-0000AA370000}"/>
    <cellStyle name="Normal 3 2 3 5 2 4" xfId="14066" xr:uid="{00000000-0005-0000-0000-0000AB370000}"/>
    <cellStyle name="Normal 3 2 3 5 2 5" xfId="14067" xr:uid="{00000000-0005-0000-0000-0000AC370000}"/>
    <cellStyle name="Normal 3 2 3 5 2 6" xfId="14068" xr:uid="{00000000-0005-0000-0000-0000AD370000}"/>
    <cellStyle name="Normal 3 2 3 5 3" xfId="14069" xr:uid="{00000000-0005-0000-0000-0000AE370000}"/>
    <cellStyle name="Normal 3 2 3 5 3 2" xfId="14070" xr:uid="{00000000-0005-0000-0000-0000AF370000}"/>
    <cellStyle name="Normal 3 2 3 5 3 2 2" xfId="14071" xr:uid="{00000000-0005-0000-0000-0000B0370000}"/>
    <cellStyle name="Normal 3 2 3 5 3 2 2 2" xfId="14072" xr:uid="{00000000-0005-0000-0000-0000B1370000}"/>
    <cellStyle name="Normal 3 2 3 5 3 2 2 3" xfId="14073" xr:uid="{00000000-0005-0000-0000-0000B2370000}"/>
    <cellStyle name="Normal 3 2 3 5 3 2 2 4" xfId="14074" xr:uid="{00000000-0005-0000-0000-0000B3370000}"/>
    <cellStyle name="Normal 3 2 3 5 3 2 3" xfId="14075" xr:uid="{00000000-0005-0000-0000-0000B4370000}"/>
    <cellStyle name="Normal 3 2 3 5 3 2 4" xfId="14076" xr:uid="{00000000-0005-0000-0000-0000B5370000}"/>
    <cellStyle name="Normal 3 2 3 5 3 2 5" xfId="14077" xr:uid="{00000000-0005-0000-0000-0000B6370000}"/>
    <cellStyle name="Normal 3 2 3 5 3 3" xfId="14078" xr:uid="{00000000-0005-0000-0000-0000B7370000}"/>
    <cellStyle name="Normal 3 2 3 5 3 3 2" xfId="14079" xr:uid="{00000000-0005-0000-0000-0000B8370000}"/>
    <cellStyle name="Normal 3 2 3 5 3 3 3" xfId="14080" xr:uid="{00000000-0005-0000-0000-0000B9370000}"/>
    <cellStyle name="Normal 3 2 3 5 3 3 4" xfId="14081" xr:uid="{00000000-0005-0000-0000-0000BA370000}"/>
    <cellStyle name="Normal 3 2 3 5 3 4" xfId="14082" xr:uid="{00000000-0005-0000-0000-0000BB370000}"/>
    <cellStyle name="Normal 3 2 3 5 3 5" xfId="14083" xr:uid="{00000000-0005-0000-0000-0000BC370000}"/>
    <cellStyle name="Normal 3 2 3 5 3 6" xfId="14084" xr:uid="{00000000-0005-0000-0000-0000BD370000}"/>
    <cellStyle name="Normal 3 2 3 5 4" xfId="14085" xr:uid="{00000000-0005-0000-0000-0000BE370000}"/>
    <cellStyle name="Normal 3 2 3 5 5" xfId="14086" xr:uid="{00000000-0005-0000-0000-0000BF370000}"/>
    <cellStyle name="Normal 3 2 3 5 5 2" xfId="14087" xr:uid="{00000000-0005-0000-0000-0000C0370000}"/>
    <cellStyle name="Normal 3 2 3 5 5 2 2" xfId="14088" xr:uid="{00000000-0005-0000-0000-0000C1370000}"/>
    <cellStyle name="Normal 3 2 3 5 5 2 3" xfId="14089" xr:uid="{00000000-0005-0000-0000-0000C2370000}"/>
    <cellStyle name="Normal 3 2 3 5 5 2 4" xfId="14090" xr:uid="{00000000-0005-0000-0000-0000C3370000}"/>
    <cellStyle name="Normal 3 2 3 5 5 3" xfId="14091" xr:uid="{00000000-0005-0000-0000-0000C4370000}"/>
    <cellStyle name="Normal 3 2 3 5 5 4" xfId="14092" xr:uid="{00000000-0005-0000-0000-0000C5370000}"/>
    <cellStyle name="Normal 3 2 3 5 5 5" xfId="14093" xr:uid="{00000000-0005-0000-0000-0000C6370000}"/>
    <cellStyle name="Normal 3 2 3 5 6" xfId="14094" xr:uid="{00000000-0005-0000-0000-0000C7370000}"/>
    <cellStyle name="Normal 3 2 3 5 6 2" xfId="14095" xr:uid="{00000000-0005-0000-0000-0000C8370000}"/>
    <cellStyle name="Normal 3 2 3 5 6 3" xfId="14096" xr:uid="{00000000-0005-0000-0000-0000C9370000}"/>
    <cellStyle name="Normal 3 2 3 5 6 4" xfId="14097" xr:uid="{00000000-0005-0000-0000-0000CA370000}"/>
    <cellStyle name="Normal 3 2 3 5 7" xfId="14098" xr:uid="{00000000-0005-0000-0000-0000CB370000}"/>
    <cellStyle name="Normal 3 2 3 5 8" xfId="14099" xr:uid="{00000000-0005-0000-0000-0000CC370000}"/>
    <cellStyle name="Normal 3 2 3 5 9" xfId="14100" xr:uid="{00000000-0005-0000-0000-0000CD370000}"/>
    <cellStyle name="Normal 3 2 3 6" xfId="14101" xr:uid="{00000000-0005-0000-0000-0000CE370000}"/>
    <cellStyle name="Normal 3 2 3 6 2" xfId="14102" xr:uid="{00000000-0005-0000-0000-0000CF370000}"/>
    <cellStyle name="Normal 3 2 3 6 2 2" xfId="14103" xr:uid="{00000000-0005-0000-0000-0000D0370000}"/>
    <cellStyle name="Normal 3 2 3 6 2 2 2" xfId="14104" xr:uid="{00000000-0005-0000-0000-0000D1370000}"/>
    <cellStyle name="Normal 3 2 3 6 2 2 2 2" xfId="14105" xr:uid="{00000000-0005-0000-0000-0000D2370000}"/>
    <cellStyle name="Normal 3 2 3 6 2 2 2 3" xfId="14106" xr:uid="{00000000-0005-0000-0000-0000D3370000}"/>
    <cellStyle name="Normal 3 2 3 6 2 2 2 4" xfId="14107" xr:uid="{00000000-0005-0000-0000-0000D4370000}"/>
    <cellStyle name="Normal 3 2 3 6 2 2 3" xfId="14108" xr:uid="{00000000-0005-0000-0000-0000D5370000}"/>
    <cellStyle name="Normal 3 2 3 6 2 2 4" xfId="14109" xr:uid="{00000000-0005-0000-0000-0000D6370000}"/>
    <cellStyle name="Normal 3 2 3 6 2 2 5" xfId="14110" xr:uid="{00000000-0005-0000-0000-0000D7370000}"/>
    <cellStyle name="Normal 3 2 3 6 2 3" xfId="14111" xr:uid="{00000000-0005-0000-0000-0000D8370000}"/>
    <cellStyle name="Normal 3 2 3 6 2 3 2" xfId="14112" xr:uid="{00000000-0005-0000-0000-0000D9370000}"/>
    <cellStyle name="Normal 3 2 3 6 2 3 3" xfId="14113" xr:uid="{00000000-0005-0000-0000-0000DA370000}"/>
    <cellStyle name="Normal 3 2 3 6 2 3 4" xfId="14114" xr:uid="{00000000-0005-0000-0000-0000DB370000}"/>
    <cellStyle name="Normal 3 2 3 6 2 4" xfId="14115" xr:uid="{00000000-0005-0000-0000-0000DC370000}"/>
    <cellStyle name="Normal 3 2 3 6 2 5" xfId="14116" xr:uid="{00000000-0005-0000-0000-0000DD370000}"/>
    <cellStyle name="Normal 3 2 3 6 2 6" xfId="14117" xr:uid="{00000000-0005-0000-0000-0000DE370000}"/>
    <cellStyle name="Normal 3 2 3 6 3" xfId="14118" xr:uid="{00000000-0005-0000-0000-0000DF370000}"/>
    <cellStyle name="Normal 3 2 3 6 3 2" xfId="14119" xr:uid="{00000000-0005-0000-0000-0000E0370000}"/>
    <cellStyle name="Normal 3 2 3 6 3 2 2" xfId="14120" xr:uid="{00000000-0005-0000-0000-0000E1370000}"/>
    <cellStyle name="Normal 3 2 3 6 3 2 2 2" xfId="14121" xr:uid="{00000000-0005-0000-0000-0000E2370000}"/>
    <cellStyle name="Normal 3 2 3 6 3 2 2 3" xfId="14122" xr:uid="{00000000-0005-0000-0000-0000E3370000}"/>
    <cellStyle name="Normal 3 2 3 6 3 2 2 4" xfId="14123" xr:uid="{00000000-0005-0000-0000-0000E4370000}"/>
    <cellStyle name="Normal 3 2 3 6 3 2 3" xfId="14124" xr:uid="{00000000-0005-0000-0000-0000E5370000}"/>
    <cellStyle name="Normal 3 2 3 6 3 2 4" xfId="14125" xr:uid="{00000000-0005-0000-0000-0000E6370000}"/>
    <cellStyle name="Normal 3 2 3 6 3 2 5" xfId="14126" xr:uid="{00000000-0005-0000-0000-0000E7370000}"/>
    <cellStyle name="Normal 3 2 3 6 3 3" xfId="14127" xr:uid="{00000000-0005-0000-0000-0000E8370000}"/>
    <cellStyle name="Normal 3 2 3 6 3 3 2" xfId="14128" xr:uid="{00000000-0005-0000-0000-0000E9370000}"/>
    <cellStyle name="Normal 3 2 3 6 3 3 3" xfId="14129" xr:uid="{00000000-0005-0000-0000-0000EA370000}"/>
    <cellStyle name="Normal 3 2 3 6 3 3 4" xfId="14130" xr:uid="{00000000-0005-0000-0000-0000EB370000}"/>
    <cellStyle name="Normal 3 2 3 6 3 4" xfId="14131" xr:uid="{00000000-0005-0000-0000-0000EC370000}"/>
    <cellStyle name="Normal 3 2 3 6 3 5" xfId="14132" xr:uid="{00000000-0005-0000-0000-0000ED370000}"/>
    <cellStyle name="Normal 3 2 3 6 3 6" xfId="14133" xr:uid="{00000000-0005-0000-0000-0000EE370000}"/>
    <cellStyle name="Normal 3 2 3 6 4" xfId="14134" xr:uid="{00000000-0005-0000-0000-0000EF370000}"/>
    <cellStyle name="Normal 3 2 3 6 4 2" xfId="14135" xr:uid="{00000000-0005-0000-0000-0000F0370000}"/>
    <cellStyle name="Normal 3 2 3 6 4 2 2" xfId="14136" xr:uid="{00000000-0005-0000-0000-0000F1370000}"/>
    <cellStyle name="Normal 3 2 3 6 4 2 3" xfId="14137" xr:uid="{00000000-0005-0000-0000-0000F2370000}"/>
    <cellStyle name="Normal 3 2 3 6 4 2 4" xfId="14138" xr:uid="{00000000-0005-0000-0000-0000F3370000}"/>
    <cellStyle name="Normal 3 2 3 6 4 3" xfId="14139" xr:uid="{00000000-0005-0000-0000-0000F4370000}"/>
    <cellStyle name="Normal 3 2 3 6 4 4" xfId="14140" xr:uid="{00000000-0005-0000-0000-0000F5370000}"/>
    <cellStyle name="Normal 3 2 3 6 4 5" xfId="14141" xr:uid="{00000000-0005-0000-0000-0000F6370000}"/>
    <cellStyle name="Normal 3 2 3 6 5" xfId="14142" xr:uid="{00000000-0005-0000-0000-0000F7370000}"/>
    <cellStyle name="Normal 3 2 3 6 5 2" xfId="14143" xr:uid="{00000000-0005-0000-0000-0000F8370000}"/>
    <cellStyle name="Normal 3 2 3 6 5 3" xfId="14144" xr:uid="{00000000-0005-0000-0000-0000F9370000}"/>
    <cellStyle name="Normal 3 2 3 6 5 4" xfId="14145" xr:uid="{00000000-0005-0000-0000-0000FA370000}"/>
    <cellStyle name="Normal 3 2 3 6 6" xfId="14146" xr:uid="{00000000-0005-0000-0000-0000FB370000}"/>
    <cellStyle name="Normal 3 2 3 6 7" xfId="14147" xr:uid="{00000000-0005-0000-0000-0000FC370000}"/>
    <cellStyle name="Normal 3 2 3 6 8" xfId="14148" xr:uid="{00000000-0005-0000-0000-0000FD370000}"/>
    <cellStyle name="Normal 3 2 3 7" xfId="14149" xr:uid="{00000000-0005-0000-0000-0000FE370000}"/>
    <cellStyle name="Normal 3 2 3 7 2" xfId="14150" xr:uid="{00000000-0005-0000-0000-0000FF370000}"/>
    <cellStyle name="Normal 3 2 3 7 2 2" xfId="14151" xr:uid="{00000000-0005-0000-0000-000000380000}"/>
    <cellStyle name="Normal 3 2 3 7 2 2 2" xfId="14152" xr:uid="{00000000-0005-0000-0000-000001380000}"/>
    <cellStyle name="Normal 3 2 3 7 2 2 3" xfId="14153" xr:uid="{00000000-0005-0000-0000-000002380000}"/>
    <cellStyle name="Normal 3 2 3 7 2 2 4" xfId="14154" xr:uid="{00000000-0005-0000-0000-000003380000}"/>
    <cellStyle name="Normal 3 2 3 7 2 3" xfId="14155" xr:uid="{00000000-0005-0000-0000-000004380000}"/>
    <cellStyle name="Normal 3 2 3 7 2 4" xfId="14156" xr:uid="{00000000-0005-0000-0000-000005380000}"/>
    <cellStyle name="Normal 3 2 3 7 2 5" xfId="14157" xr:uid="{00000000-0005-0000-0000-000006380000}"/>
    <cellStyle name="Normal 3 2 3 7 3" xfId="14158" xr:uid="{00000000-0005-0000-0000-000007380000}"/>
    <cellStyle name="Normal 3 2 3 7 3 2" xfId="14159" xr:uid="{00000000-0005-0000-0000-000008380000}"/>
    <cellStyle name="Normal 3 2 3 7 3 3" xfId="14160" xr:uid="{00000000-0005-0000-0000-000009380000}"/>
    <cellStyle name="Normal 3 2 3 7 3 4" xfId="14161" xr:uid="{00000000-0005-0000-0000-00000A380000}"/>
    <cellStyle name="Normal 3 2 3 7 4" xfId="14162" xr:uid="{00000000-0005-0000-0000-00000B380000}"/>
    <cellStyle name="Normal 3 2 3 7 5" xfId="14163" xr:uid="{00000000-0005-0000-0000-00000C380000}"/>
    <cellStyle name="Normal 3 2 3 7 6" xfId="14164" xr:uid="{00000000-0005-0000-0000-00000D380000}"/>
    <cellStyle name="Normal 3 2 3 8" xfId="14165" xr:uid="{00000000-0005-0000-0000-00000E380000}"/>
    <cellStyle name="Normal 3 2 3 8 2" xfId="14166" xr:uid="{00000000-0005-0000-0000-00000F380000}"/>
    <cellStyle name="Normal 3 2 3 8 2 2" xfId="14167" xr:uid="{00000000-0005-0000-0000-000010380000}"/>
    <cellStyle name="Normal 3 2 3 8 2 2 2" xfId="14168" xr:uid="{00000000-0005-0000-0000-000011380000}"/>
    <cellStyle name="Normal 3 2 3 8 2 2 3" xfId="14169" xr:uid="{00000000-0005-0000-0000-000012380000}"/>
    <cellStyle name="Normal 3 2 3 8 2 2 4" xfId="14170" xr:uid="{00000000-0005-0000-0000-000013380000}"/>
    <cellStyle name="Normal 3 2 3 8 2 3" xfId="14171" xr:uid="{00000000-0005-0000-0000-000014380000}"/>
    <cellStyle name="Normal 3 2 3 8 2 4" xfId="14172" xr:uid="{00000000-0005-0000-0000-000015380000}"/>
    <cellStyle name="Normal 3 2 3 8 2 5" xfId="14173" xr:uid="{00000000-0005-0000-0000-000016380000}"/>
    <cellStyle name="Normal 3 2 3 8 3" xfId="14174" xr:uid="{00000000-0005-0000-0000-000017380000}"/>
    <cellStyle name="Normal 3 2 3 8 3 2" xfId="14175" xr:uid="{00000000-0005-0000-0000-000018380000}"/>
    <cellStyle name="Normal 3 2 3 8 3 3" xfId="14176" xr:uid="{00000000-0005-0000-0000-000019380000}"/>
    <cellStyle name="Normal 3 2 3 8 3 4" xfId="14177" xr:uid="{00000000-0005-0000-0000-00001A380000}"/>
    <cellStyle name="Normal 3 2 3 8 4" xfId="14178" xr:uid="{00000000-0005-0000-0000-00001B380000}"/>
    <cellStyle name="Normal 3 2 3 8 5" xfId="14179" xr:uid="{00000000-0005-0000-0000-00001C380000}"/>
    <cellStyle name="Normal 3 2 3 8 6" xfId="14180" xr:uid="{00000000-0005-0000-0000-00001D380000}"/>
    <cellStyle name="Normal 3 2 3 9" xfId="14181" xr:uid="{00000000-0005-0000-0000-00001E380000}"/>
    <cellStyle name="Normal 3 2 4" xfId="14182" xr:uid="{00000000-0005-0000-0000-00001F380000}"/>
    <cellStyle name="Normal 3 2 4 10" xfId="14183" xr:uid="{00000000-0005-0000-0000-000020380000}"/>
    <cellStyle name="Normal 3 2 4 2" xfId="14184" xr:uid="{00000000-0005-0000-0000-000021380000}"/>
    <cellStyle name="Normal 3 2 4 2 2" xfId="14185" xr:uid="{00000000-0005-0000-0000-000022380000}"/>
    <cellStyle name="Normal 3 2 4 2 2 2" xfId="14186" xr:uid="{00000000-0005-0000-0000-000023380000}"/>
    <cellStyle name="Normal 3 2 4 2 2 2 2" xfId="14187" xr:uid="{00000000-0005-0000-0000-000024380000}"/>
    <cellStyle name="Normal 3 2 4 2 2 2 2 2" xfId="14188" xr:uid="{00000000-0005-0000-0000-000025380000}"/>
    <cellStyle name="Normal 3 2 4 2 2 2 2 3" xfId="14189" xr:uid="{00000000-0005-0000-0000-000026380000}"/>
    <cellStyle name="Normal 3 2 4 2 2 2 2 4" xfId="14190" xr:uid="{00000000-0005-0000-0000-000027380000}"/>
    <cellStyle name="Normal 3 2 4 2 2 2 3" xfId="14191" xr:uid="{00000000-0005-0000-0000-000028380000}"/>
    <cellStyle name="Normal 3 2 4 2 2 2 4" xfId="14192" xr:uid="{00000000-0005-0000-0000-000029380000}"/>
    <cellStyle name="Normal 3 2 4 2 2 2 5" xfId="14193" xr:uid="{00000000-0005-0000-0000-00002A380000}"/>
    <cellStyle name="Normal 3 2 4 2 2 3" xfId="14194" xr:uid="{00000000-0005-0000-0000-00002B380000}"/>
    <cellStyle name="Normal 3 2 4 2 2 3 2" xfId="14195" xr:uid="{00000000-0005-0000-0000-00002C380000}"/>
    <cellStyle name="Normal 3 2 4 2 2 3 3" xfId="14196" xr:uid="{00000000-0005-0000-0000-00002D380000}"/>
    <cellStyle name="Normal 3 2 4 2 2 3 4" xfId="14197" xr:uid="{00000000-0005-0000-0000-00002E380000}"/>
    <cellStyle name="Normal 3 2 4 2 2 4" xfId="14198" xr:uid="{00000000-0005-0000-0000-00002F380000}"/>
    <cellStyle name="Normal 3 2 4 2 2 5" xfId="14199" xr:uid="{00000000-0005-0000-0000-000030380000}"/>
    <cellStyle name="Normal 3 2 4 2 2 6" xfId="14200" xr:uid="{00000000-0005-0000-0000-000031380000}"/>
    <cellStyle name="Normal 3 2 4 2 3" xfId="14201" xr:uid="{00000000-0005-0000-0000-000032380000}"/>
    <cellStyle name="Normal 3 2 4 2 3 2" xfId="14202" xr:uid="{00000000-0005-0000-0000-000033380000}"/>
    <cellStyle name="Normal 3 2 4 2 3 2 2" xfId="14203" xr:uid="{00000000-0005-0000-0000-000034380000}"/>
    <cellStyle name="Normal 3 2 4 2 3 2 2 2" xfId="14204" xr:uid="{00000000-0005-0000-0000-000035380000}"/>
    <cellStyle name="Normal 3 2 4 2 3 2 2 3" xfId="14205" xr:uid="{00000000-0005-0000-0000-000036380000}"/>
    <cellStyle name="Normal 3 2 4 2 3 2 2 4" xfId="14206" xr:uid="{00000000-0005-0000-0000-000037380000}"/>
    <cellStyle name="Normal 3 2 4 2 3 2 3" xfId="14207" xr:uid="{00000000-0005-0000-0000-000038380000}"/>
    <cellStyle name="Normal 3 2 4 2 3 2 4" xfId="14208" xr:uid="{00000000-0005-0000-0000-000039380000}"/>
    <cellStyle name="Normal 3 2 4 2 3 2 5" xfId="14209" xr:uid="{00000000-0005-0000-0000-00003A380000}"/>
    <cellStyle name="Normal 3 2 4 2 3 3" xfId="14210" xr:uid="{00000000-0005-0000-0000-00003B380000}"/>
    <cellStyle name="Normal 3 2 4 2 3 3 2" xfId="14211" xr:uid="{00000000-0005-0000-0000-00003C380000}"/>
    <cellStyle name="Normal 3 2 4 2 3 3 3" xfId="14212" xr:uid="{00000000-0005-0000-0000-00003D380000}"/>
    <cellStyle name="Normal 3 2 4 2 3 3 4" xfId="14213" xr:uid="{00000000-0005-0000-0000-00003E380000}"/>
    <cellStyle name="Normal 3 2 4 2 3 4" xfId="14214" xr:uid="{00000000-0005-0000-0000-00003F380000}"/>
    <cellStyle name="Normal 3 2 4 2 3 5" xfId="14215" xr:uid="{00000000-0005-0000-0000-000040380000}"/>
    <cellStyle name="Normal 3 2 4 2 3 6" xfId="14216" xr:uid="{00000000-0005-0000-0000-000041380000}"/>
    <cellStyle name="Normal 3 2 4 2 4" xfId="14217" xr:uid="{00000000-0005-0000-0000-000042380000}"/>
    <cellStyle name="Normal 3 2 4 2 5" xfId="14218" xr:uid="{00000000-0005-0000-0000-000043380000}"/>
    <cellStyle name="Normal 3 2 4 2 5 2" xfId="14219" xr:uid="{00000000-0005-0000-0000-000044380000}"/>
    <cellStyle name="Normal 3 2 4 2 5 2 2" xfId="14220" xr:uid="{00000000-0005-0000-0000-000045380000}"/>
    <cellStyle name="Normal 3 2 4 2 5 2 3" xfId="14221" xr:uid="{00000000-0005-0000-0000-000046380000}"/>
    <cellStyle name="Normal 3 2 4 2 5 2 4" xfId="14222" xr:uid="{00000000-0005-0000-0000-000047380000}"/>
    <cellStyle name="Normal 3 2 4 2 5 3" xfId="14223" xr:uid="{00000000-0005-0000-0000-000048380000}"/>
    <cellStyle name="Normal 3 2 4 2 5 4" xfId="14224" xr:uid="{00000000-0005-0000-0000-000049380000}"/>
    <cellStyle name="Normal 3 2 4 2 5 5" xfId="14225" xr:uid="{00000000-0005-0000-0000-00004A380000}"/>
    <cellStyle name="Normal 3 2 4 2 6" xfId="14226" xr:uid="{00000000-0005-0000-0000-00004B380000}"/>
    <cellStyle name="Normal 3 2 4 2 6 2" xfId="14227" xr:uid="{00000000-0005-0000-0000-00004C380000}"/>
    <cellStyle name="Normal 3 2 4 2 6 3" xfId="14228" xr:uid="{00000000-0005-0000-0000-00004D380000}"/>
    <cellStyle name="Normal 3 2 4 2 6 4" xfId="14229" xr:uid="{00000000-0005-0000-0000-00004E380000}"/>
    <cellStyle name="Normal 3 2 4 2 7" xfId="14230" xr:uid="{00000000-0005-0000-0000-00004F380000}"/>
    <cellStyle name="Normal 3 2 4 2 8" xfId="14231" xr:uid="{00000000-0005-0000-0000-000050380000}"/>
    <cellStyle name="Normal 3 2 4 2 9" xfId="14232" xr:uid="{00000000-0005-0000-0000-000051380000}"/>
    <cellStyle name="Normal 3 2 4 3" xfId="14233" xr:uid="{00000000-0005-0000-0000-000052380000}"/>
    <cellStyle name="Normal 3 2 4 3 2" xfId="14234" xr:uid="{00000000-0005-0000-0000-000053380000}"/>
    <cellStyle name="Normal 3 2 4 3 2 2" xfId="14235" xr:uid="{00000000-0005-0000-0000-000054380000}"/>
    <cellStyle name="Normal 3 2 4 3 2 2 2" xfId="14236" xr:uid="{00000000-0005-0000-0000-000055380000}"/>
    <cellStyle name="Normal 3 2 4 3 2 2 3" xfId="14237" xr:uid="{00000000-0005-0000-0000-000056380000}"/>
    <cellStyle name="Normal 3 2 4 3 2 2 4" xfId="14238" xr:uid="{00000000-0005-0000-0000-000057380000}"/>
    <cellStyle name="Normal 3 2 4 3 2 3" xfId="14239" xr:uid="{00000000-0005-0000-0000-000058380000}"/>
    <cellStyle name="Normal 3 2 4 3 2 4" xfId="14240" xr:uid="{00000000-0005-0000-0000-000059380000}"/>
    <cellStyle name="Normal 3 2 4 3 2 5" xfId="14241" xr:uid="{00000000-0005-0000-0000-00005A380000}"/>
    <cellStyle name="Normal 3 2 4 3 3" xfId="14242" xr:uid="{00000000-0005-0000-0000-00005B380000}"/>
    <cellStyle name="Normal 3 2 4 3 3 2" xfId="14243" xr:uid="{00000000-0005-0000-0000-00005C380000}"/>
    <cellStyle name="Normal 3 2 4 3 3 3" xfId="14244" xr:uid="{00000000-0005-0000-0000-00005D380000}"/>
    <cellStyle name="Normal 3 2 4 3 3 4" xfId="14245" xr:uid="{00000000-0005-0000-0000-00005E380000}"/>
    <cellStyle name="Normal 3 2 4 3 4" xfId="14246" xr:uid="{00000000-0005-0000-0000-00005F380000}"/>
    <cellStyle name="Normal 3 2 4 3 5" xfId="14247" xr:uid="{00000000-0005-0000-0000-000060380000}"/>
    <cellStyle name="Normal 3 2 4 3 6" xfId="14248" xr:uid="{00000000-0005-0000-0000-000061380000}"/>
    <cellStyle name="Normal 3 2 4 4" xfId="14249" xr:uid="{00000000-0005-0000-0000-000062380000}"/>
    <cellStyle name="Normal 3 2 4 4 2" xfId="14250" xr:uid="{00000000-0005-0000-0000-000063380000}"/>
    <cellStyle name="Normal 3 2 4 4 2 2" xfId="14251" xr:uid="{00000000-0005-0000-0000-000064380000}"/>
    <cellStyle name="Normal 3 2 4 4 2 2 2" xfId="14252" xr:uid="{00000000-0005-0000-0000-000065380000}"/>
    <cellStyle name="Normal 3 2 4 4 2 2 3" xfId="14253" xr:uid="{00000000-0005-0000-0000-000066380000}"/>
    <cellStyle name="Normal 3 2 4 4 2 2 4" xfId="14254" xr:uid="{00000000-0005-0000-0000-000067380000}"/>
    <cellStyle name="Normal 3 2 4 4 2 3" xfId="14255" xr:uid="{00000000-0005-0000-0000-000068380000}"/>
    <cellStyle name="Normal 3 2 4 4 2 4" xfId="14256" xr:uid="{00000000-0005-0000-0000-000069380000}"/>
    <cellStyle name="Normal 3 2 4 4 2 5" xfId="14257" xr:uid="{00000000-0005-0000-0000-00006A380000}"/>
    <cellStyle name="Normal 3 2 4 4 3" xfId="14258" xr:uid="{00000000-0005-0000-0000-00006B380000}"/>
    <cellStyle name="Normal 3 2 4 4 3 2" xfId="14259" xr:uid="{00000000-0005-0000-0000-00006C380000}"/>
    <cellStyle name="Normal 3 2 4 4 3 3" xfId="14260" xr:uid="{00000000-0005-0000-0000-00006D380000}"/>
    <cellStyle name="Normal 3 2 4 4 3 4" xfId="14261" xr:uid="{00000000-0005-0000-0000-00006E380000}"/>
    <cellStyle name="Normal 3 2 4 4 4" xfId="14262" xr:uid="{00000000-0005-0000-0000-00006F380000}"/>
    <cellStyle name="Normal 3 2 4 4 5" xfId="14263" xr:uid="{00000000-0005-0000-0000-000070380000}"/>
    <cellStyle name="Normal 3 2 4 4 6" xfId="14264" xr:uid="{00000000-0005-0000-0000-000071380000}"/>
    <cellStyle name="Normal 3 2 4 5" xfId="14265" xr:uid="{00000000-0005-0000-0000-000072380000}"/>
    <cellStyle name="Normal 3 2 4 6" xfId="14266" xr:uid="{00000000-0005-0000-0000-000073380000}"/>
    <cellStyle name="Normal 3 2 4 6 2" xfId="14267" xr:uid="{00000000-0005-0000-0000-000074380000}"/>
    <cellStyle name="Normal 3 2 4 6 2 2" xfId="14268" xr:uid="{00000000-0005-0000-0000-000075380000}"/>
    <cellStyle name="Normal 3 2 4 6 2 3" xfId="14269" xr:uid="{00000000-0005-0000-0000-000076380000}"/>
    <cellStyle name="Normal 3 2 4 6 2 4" xfId="14270" xr:uid="{00000000-0005-0000-0000-000077380000}"/>
    <cellStyle name="Normal 3 2 4 6 3" xfId="14271" xr:uid="{00000000-0005-0000-0000-000078380000}"/>
    <cellStyle name="Normal 3 2 4 6 4" xfId="14272" xr:uid="{00000000-0005-0000-0000-000079380000}"/>
    <cellStyle name="Normal 3 2 4 6 5" xfId="14273" xr:uid="{00000000-0005-0000-0000-00007A380000}"/>
    <cellStyle name="Normal 3 2 4 7" xfId="14274" xr:uid="{00000000-0005-0000-0000-00007B380000}"/>
    <cellStyle name="Normal 3 2 4 7 2" xfId="14275" xr:uid="{00000000-0005-0000-0000-00007C380000}"/>
    <cellStyle name="Normal 3 2 4 7 3" xfId="14276" xr:uid="{00000000-0005-0000-0000-00007D380000}"/>
    <cellStyle name="Normal 3 2 4 7 4" xfId="14277" xr:uid="{00000000-0005-0000-0000-00007E380000}"/>
    <cellStyle name="Normal 3 2 4 8" xfId="14278" xr:uid="{00000000-0005-0000-0000-00007F380000}"/>
    <cellStyle name="Normal 3 2 4 9" xfId="14279" xr:uid="{00000000-0005-0000-0000-000080380000}"/>
    <cellStyle name="Normal 3 2 5" xfId="14280" xr:uid="{00000000-0005-0000-0000-000081380000}"/>
    <cellStyle name="Normal 3 2 5 10" xfId="14281" xr:uid="{00000000-0005-0000-0000-000082380000}"/>
    <cellStyle name="Normal 3 2 5 2" xfId="14282" xr:uid="{00000000-0005-0000-0000-000083380000}"/>
    <cellStyle name="Normal 3 2 5 2 2" xfId="14283" xr:uid="{00000000-0005-0000-0000-000084380000}"/>
    <cellStyle name="Normal 3 2 5 2 2 2" xfId="14284" xr:uid="{00000000-0005-0000-0000-000085380000}"/>
    <cellStyle name="Normal 3 2 5 2 2 2 2" xfId="14285" xr:uid="{00000000-0005-0000-0000-000086380000}"/>
    <cellStyle name="Normal 3 2 5 2 2 2 2 2" xfId="14286" xr:uid="{00000000-0005-0000-0000-000087380000}"/>
    <cellStyle name="Normal 3 2 5 2 2 2 2 3" xfId="14287" xr:uid="{00000000-0005-0000-0000-000088380000}"/>
    <cellStyle name="Normal 3 2 5 2 2 2 2 4" xfId="14288" xr:uid="{00000000-0005-0000-0000-000089380000}"/>
    <cellStyle name="Normal 3 2 5 2 2 2 3" xfId="14289" xr:uid="{00000000-0005-0000-0000-00008A380000}"/>
    <cellStyle name="Normal 3 2 5 2 2 2 4" xfId="14290" xr:uid="{00000000-0005-0000-0000-00008B380000}"/>
    <cellStyle name="Normal 3 2 5 2 2 2 5" xfId="14291" xr:uid="{00000000-0005-0000-0000-00008C380000}"/>
    <cellStyle name="Normal 3 2 5 2 2 3" xfId="14292" xr:uid="{00000000-0005-0000-0000-00008D380000}"/>
    <cellStyle name="Normal 3 2 5 2 2 3 2" xfId="14293" xr:uid="{00000000-0005-0000-0000-00008E380000}"/>
    <cellStyle name="Normal 3 2 5 2 2 3 3" xfId="14294" xr:uid="{00000000-0005-0000-0000-00008F380000}"/>
    <cellStyle name="Normal 3 2 5 2 2 3 4" xfId="14295" xr:uid="{00000000-0005-0000-0000-000090380000}"/>
    <cellStyle name="Normal 3 2 5 2 2 4" xfId="14296" xr:uid="{00000000-0005-0000-0000-000091380000}"/>
    <cellStyle name="Normal 3 2 5 2 2 5" xfId="14297" xr:uid="{00000000-0005-0000-0000-000092380000}"/>
    <cellStyle name="Normal 3 2 5 2 2 6" xfId="14298" xr:uid="{00000000-0005-0000-0000-000093380000}"/>
    <cellStyle name="Normal 3 2 5 2 3" xfId="14299" xr:uid="{00000000-0005-0000-0000-000094380000}"/>
    <cellStyle name="Normal 3 2 5 2 3 2" xfId="14300" xr:uid="{00000000-0005-0000-0000-000095380000}"/>
    <cellStyle name="Normal 3 2 5 2 3 2 2" xfId="14301" xr:uid="{00000000-0005-0000-0000-000096380000}"/>
    <cellStyle name="Normal 3 2 5 2 3 2 2 2" xfId="14302" xr:uid="{00000000-0005-0000-0000-000097380000}"/>
    <cellStyle name="Normal 3 2 5 2 3 2 2 3" xfId="14303" xr:uid="{00000000-0005-0000-0000-000098380000}"/>
    <cellStyle name="Normal 3 2 5 2 3 2 2 4" xfId="14304" xr:uid="{00000000-0005-0000-0000-000099380000}"/>
    <cellStyle name="Normal 3 2 5 2 3 2 3" xfId="14305" xr:uid="{00000000-0005-0000-0000-00009A380000}"/>
    <cellStyle name="Normal 3 2 5 2 3 2 4" xfId="14306" xr:uid="{00000000-0005-0000-0000-00009B380000}"/>
    <cellStyle name="Normal 3 2 5 2 3 2 5" xfId="14307" xr:uid="{00000000-0005-0000-0000-00009C380000}"/>
    <cellStyle name="Normal 3 2 5 2 3 3" xfId="14308" xr:uid="{00000000-0005-0000-0000-00009D380000}"/>
    <cellStyle name="Normal 3 2 5 2 3 3 2" xfId="14309" xr:uid="{00000000-0005-0000-0000-00009E380000}"/>
    <cellStyle name="Normal 3 2 5 2 3 3 3" xfId="14310" xr:uid="{00000000-0005-0000-0000-00009F380000}"/>
    <cellStyle name="Normal 3 2 5 2 3 3 4" xfId="14311" xr:uid="{00000000-0005-0000-0000-0000A0380000}"/>
    <cellStyle name="Normal 3 2 5 2 3 4" xfId="14312" xr:uid="{00000000-0005-0000-0000-0000A1380000}"/>
    <cellStyle name="Normal 3 2 5 2 3 5" xfId="14313" xr:uid="{00000000-0005-0000-0000-0000A2380000}"/>
    <cellStyle name="Normal 3 2 5 2 3 6" xfId="14314" xr:uid="{00000000-0005-0000-0000-0000A3380000}"/>
    <cellStyle name="Normal 3 2 5 2 4" xfId="14315" xr:uid="{00000000-0005-0000-0000-0000A4380000}"/>
    <cellStyle name="Normal 3 2 5 2 5" xfId="14316" xr:uid="{00000000-0005-0000-0000-0000A5380000}"/>
    <cellStyle name="Normal 3 2 5 2 5 2" xfId="14317" xr:uid="{00000000-0005-0000-0000-0000A6380000}"/>
    <cellStyle name="Normal 3 2 5 2 5 2 2" xfId="14318" xr:uid="{00000000-0005-0000-0000-0000A7380000}"/>
    <cellStyle name="Normal 3 2 5 2 5 2 3" xfId="14319" xr:uid="{00000000-0005-0000-0000-0000A8380000}"/>
    <cellStyle name="Normal 3 2 5 2 5 2 4" xfId="14320" xr:uid="{00000000-0005-0000-0000-0000A9380000}"/>
    <cellStyle name="Normal 3 2 5 2 5 3" xfId="14321" xr:uid="{00000000-0005-0000-0000-0000AA380000}"/>
    <cellStyle name="Normal 3 2 5 2 5 4" xfId="14322" xr:uid="{00000000-0005-0000-0000-0000AB380000}"/>
    <cellStyle name="Normal 3 2 5 2 5 5" xfId="14323" xr:uid="{00000000-0005-0000-0000-0000AC380000}"/>
    <cellStyle name="Normal 3 2 5 2 6" xfId="14324" xr:uid="{00000000-0005-0000-0000-0000AD380000}"/>
    <cellStyle name="Normal 3 2 5 2 6 2" xfId="14325" xr:uid="{00000000-0005-0000-0000-0000AE380000}"/>
    <cellStyle name="Normal 3 2 5 2 6 3" xfId="14326" xr:uid="{00000000-0005-0000-0000-0000AF380000}"/>
    <cellStyle name="Normal 3 2 5 2 6 4" xfId="14327" xr:uid="{00000000-0005-0000-0000-0000B0380000}"/>
    <cellStyle name="Normal 3 2 5 2 7" xfId="14328" xr:uid="{00000000-0005-0000-0000-0000B1380000}"/>
    <cellStyle name="Normal 3 2 5 2 8" xfId="14329" xr:uid="{00000000-0005-0000-0000-0000B2380000}"/>
    <cellStyle name="Normal 3 2 5 2 9" xfId="14330" xr:uid="{00000000-0005-0000-0000-0000B3380000}"/>
    <cellStyle name="Normal 3 2 5 3" xfId="14331" xr:uid="{00000000-0005-0000-0000-0000B4380000}"/>
    <cellStyle name="Normal 3 2 5 3 2" xfId="14332" xr:uid="{00000000-0005-0000-0000-0000B5380000}"/>
    <cellStyle name="Normal 3 2 5 3 2 2" xfId="14333" xr:uid="{00000000-0005-0000-0000-0000B6380000}"/>
    <cellStyle name="Normal 3 2 5 3 2 2 2" xfId="14334" xr:uid="{00000000-0005-0000-0000-0000B7380000}"/>
    <cellStyle name="Normal 3 2 5 3 2 2 3" xfId="14335" xr:uid="{00000000-0005-0000-0000-0000B8380000}"/>
    <cellStyle name="Normal 3 2 5 3 2 2 4" xfId="14336" xr:uid="{00000000-0005-0000-0000-0000B9380000}"/>
    <cellStyle name="Normal 3 2 5 3 2 3" xfId="14337" xr:uid="{00000000-0005-0000-0000-0000BA380000}"/>
    <cellStyle name="Normal 3 2 5 3 2 4" xfId="14338" xr:uid="{00000000-0005-0000-0000-0000BB380000}"/>
    <cellStyle name="Normal 3 2 5 3 2 5" xfId="14339" xr:uid="{00000000-0005-0000-0000-0000BC380000}"/>
    <cellStyle name="Normal 3 2 5 3 3" xfId="14340" xr:uid="{00000000-0005-0000-0000-0000BD380000}"/>
    <cellStyle name="Normal 3 2 5 3 3 2" xfId="14341" xr:uid="{00000000-0005-0000-0000-0000BE380000}"/>
    <cellStyle name="Normal 3 2 5 3 3 3" xfId="14342" xr:uid="{00000000-0005-0000-0000-0000BF380000}"/>
    <cellStyle name="Normal 3 2 5 3 3 4" xfId="14343" xr:uid="{00000000-0005-0000-0000-0000C0380000}"/>
    <cellStyle name="Normal 3 2 5 3 4" xfId="14344" xr:uid="{00000000-0005-0000-0000-0000C1380000}"/>
    <cellStyle name="Normal 3 2 5 3 5" xfId="14345" xr:uid="{00000000-0005-0000-0000-0000C2380000}"/>
    <cellStyle name="Normal 3 2 5 3 6" xfId="14346" xr:uid="{00000000-0005-0000-0000-0000C3380000}"/>
    <cellStyle name="Normal 3 2 5 4" xfId="14347" xr:uid="{00000000-0005-0000-0000-0000C4380000}"/>
    <cellStyle name="Normal 3 2 5 4 2" xfId="14348" xr:uid="{00000000-0005-0000-0000-0000C5380000}"/>
    <cellStyle name="Normal 3 2 5 4 2 2" xfId="14349" xr:uid="{00000000-0005-0000-0000-0000C6380000}"/>
    <cellStyle name="Normal 3 2 5 4 2 2 2" xfId="14350" xr:uid="{00000000-0005-0000-0000-0000C7380000}"/>
    <cellStyle name="Normal 3 2 5 4 2 2 3" xfId="14351" xr:uid="{00000000-0005-0000-0000-0000C8380000}"/>
    <cellStyle name="Normal 3 2 5 4 2 2 4" xfId="14352" xr:uid="{00000000-0005-0000-0000-0000C9380000}"/>
    <cellStyle name="Normal 3 2 5 4 2 3" xfId="14353" xr:uid="{00000000-0005-0000-0000-0000CA380000}"/>
    <cellStyle name="Normal 3 2 5 4 2 4" xfId="14354" xr:uid="{00000000-0005-0000-0000-0000CB380000}"/>
    <cellStyle name="Normal 3 2 5 4 2 5" xfId="14355" xr:uid="{00000000-0005-0000-0000-0000CC380000}"/>
    <cellStyle name="Normal 3 2 5 4 3" xfId="14356" xr:uid="{00000000-0005-0000-0000-0000CD380000}"/>
    <cellStyle name="Normal 3 2 5 4 3 2" xfId="14357" xr:uid="{00000000-0005-0000-0000-0000CE380000}"/>
    <cellStyle name="Normal 3 2 5 4 3 3" xfId="14358" xr:uid="{00000000-0005-0000-0000-0000CF380000}"/>
    <cellStyle name="Normal 3 2 5 4 3 4" xfId="14359" xr:uid="{00000000-0005-0000-0000-0000D0380000}"/>
    <cellStyle name="Normal 3 2 5 4 4" xfId="14360" xr:uid="{00000000-0005-0000-0000-0000D1380000}"/>
    <cellStyle name="Normal 3 2 5 4 5" xfId="14361" xr:uid="{00000000-0005-0000-0000-0000D2380000}"/>
    <cellStyle name="Normal 3 2 5 4 6" xfId="14362" xr:uid="{00000000-0005-0000-0000-0000D3380000}"/>
    <cellStyle name="Normal 3 2 5 5" xfId="14363" xr:uid="{00000000-0005-0000-0000-0000D4380000}"/>
    <cellStyle name="Normal 3 2 5 6" xfId="14364" xr:uid="{00000000-0005-0000-0000-0000D5380000}"/>
    <cellStyle name="Normal 3 2 5 6 2" xfId="14365" xr:uid="{00000000-0005-0000-0000-0000D6380000}"/>
    <cellStyle name="Normal 3 2 5 6 2 2" xfId="14366" xr:uid="{00000000-0005-0000-0000-0000D7380000}"/>
    <cellStyle name="Normal 3 2 5 6 2 3" xfId="14367" xr:uid="{00000000-0005-0000-0000-0000D8380000}"/>
    <cellStyle name="Normal 3 2 5 6 2 4" xfId="14368" xr:uid="{00000000-0005-0000-0000-0000D9380000}"/>
    <cellStyle name="Normal 3 2 5 6 3" xfId="14369" xr:uid="{00000000-0005-0000-0000-0000DA380000}"/>
    <cellStyle name="Normal 3 2 5 6 4" xfId="14370" xr:uid="{00000000-0005-0000-0000-0000DB380000}"/>
    <cellStyle name="Normal 3 2 5 6 5" xfId="14371" xr:uid="{00000000-0005-0000-0000-0000DC380000}"/>
    <cellStyle name="Normal 3 2 5 7" xfId="14372" xr:uid="{00000000-0005-0000-0000-0000DD380000}"/>
    <cellStyle name="Normal 3 2 5 7 2" xfId="14373" xr:uid="{00000000-0005-0000-0000-0000DE380000}"/>
    <cellStyle name="Normal 3 2 5 7 3" xfId="14374" xr:uid="{00000000-0005-0000-0000-0000DF380000}"/>
    <cellStyle name="Normal 3 2 5 7 4" xfId="14375" xr:uid="{00000000-0005-0000-0000-0000E0380000}"/>
    <cellStyle name="Normal 3 2 5 8" xfId="14376" xr:uid="{00000000-0005-0000-0000-0000E1380000}"/>
    <cellStyle name="Normal 3 2 5 9" xfId="14377" xr:uid="{00000000-0005-0000-0000-0000E2380000}"/>
    <cellStyle name="Normal 3 2 6" xfId="14378" xr:uid="{00000000-0005-0000-0000-0000E3380000}"/>
    <cellStyle name="Normal 3 2 6 2" xfId="14379" xr:uid="{00000000-0005-0000-0000-0000E4380000}"/>
    <cellStyle name="Normal 3 2 6 2 2" xfId="14380" xr:uid="{00000000-0005-0000-0000-0000E5380000}"/>
    <cellStyle name="Normal 3 2 6 2 2 2" xfId="14381" xr:uid="{00000000-0005-0000-0000-0000E6380000}"/>
    <cellStyle name="Normal 3 2 6 2 3" xfId="14382" xr:uid="{00000000-0005-0000-0000-0000E7380000}"/>
    <cellStyle name="Normal 3 2 6 2 4" xfId="14383" xr:uid="{00000000-0005-0000-0000-0000E8380000}"/>
    <cellStyle name="Normal 3 2 6 2 5" xfId="14384" xr:uid="{00000000-0005-0000-0000-0000E9380000}"/>
    <cellStyle name="Normal 3 2 6 2 6" xfId="14385" xr:uid="{00000000-0005-0000-0000-0000EA380000}"/>
    <cellStyle name="Normal 3 2 6 2 7" xfId="14386" xr:uid="{00000000-0005-0000-0000-0000EB380000}"/>
    <cellStyle name="Normal 3 2 6 2 8" xfId="14387" xr:uid="{00000000-0005-0000-0000-0000EC380000}"/>
    <cellStyle name="Normal 3 2 6 3" xfId="14388" xr:uid="{00000000-0005-0000-0000-0000ED380000}"/>
    <cellStyle name="Normal 3 2 6 3 2" xfId="14389" xr:uid="{00000000-0005-0000-0000-0000EE380000}"/>
    <cellStyle name="Normal 3 2 6 4" xfId="14390" xr:uid="{00000000-0005-0000-0000-0000EF380000}"/>
    <cellStyle name="Normal 3 2 6 5" xfId="14391" xr:uid="{00000000-0005-0000-0000-0000F0380000}"/>
    <cellStyle name="Normal 3 2 6 6" xfId="14392" xr:uid="{00000000-0005-0000-0000-0000F1380000}"/>
    <cellStyle name="Normal 3 2 6 7" xfId="14393" xr:uid="{00000000-0005-0000-0000-0000F2380000}"/>
    <cellStyle name="Normal 3 2 6 8" xfId="14394" xr:uid="{00000000-0005-0000-0000-0000F3380000}"/>
    <cellStyle name="Normal 3 2 6 9" xfId="14395" xr:uid="{00000000-0005-0000-0000-0000F4380000}"/>
    <cellStyle name="Normal 3 2 7" xfId="14396" xr:uid="{00000000-0005-0000-0000-0000F5380000}"/>
    <cellStyle name="Normal 3 2 7 10" xfId="14397" xr:uid="{00000000-0005-0000-0000-0000F6380000}"/>
    <cellStyle name="Normal 3 2 7 2" xfId="14398" xr:uid="{00000000-0005-0000-0000-0000F7380000}"/>
    <cellStyle name="Normal 3 2 7 2 2" xfId="14399" xr:uid="{00000000-0005-0000-0000-0000F8380000}"/>
    <cellStyle name="Normal 3 2 7 2 2 2" xfId="14400" xr:uid="{00000000-0005-0000-0000-0000F9380000}"/>
    <cellStyle name="Normal 3 2 7 2 2 2 2" xfId="14401" xr:uid="{00000000-0005-0000-0000-0000FA380000}"/>
    <cellStyle name="Normal 3 2 7 2 2 2 2 2" xfId="14402" xr:uid="{00000000-0005-0000-0000-0000FB380000}"/>
    <cellStyle name="Normal 3 2 7 2 2 2 2 3" xfId="14403" xr:uid="{00000000-0005-0000-0000-0000FC380000}"/>
    <cellStyle name="Normal 3 2 7 2 2 2 2 4" xfId="14404" xr:uid="{00000000-0005-0000-0000-0000FD380000}"/>
    <cellStyle name="Normal 3 2 7 2 2 2 3" xfId="14405" xr:uid="{00000000-0005-0000-0000-0000FE380000}"/>
    <cellStyle name="Normal 3 2 7 2 2 2 4" xfId="14406" xr:uid="{00000000-0005-0000-0000-0000FF380000}"/>
    <cellStyle name="Normal 3 2 7 2 2 2 5" xfId="14407" xr:uid="{00000000-0005-0000-0000-000000390000}"/>
    <cellStyle name="Normal 3 2 7 2 2 3" xfId="14408" xr:uid="{00000000-0005-0000-0000-000001390000}"/>
    <cellStyle name="Normal 3 2 7 2 2 3 2" xfId="14409" xr:uid="{00000000-0005-0000-0000-000002390000}"/>
    <cellStyle name="Normal 3 2 7 2 2 3 3" xfId="14410" xr:uid="{00000000-0005-0000-0000-000003390000}"/>
    <cellStyle name="Normal 3 2 7 2 2 3 4" xfId="14411" xr:uid="{00000000-0005-0000-0000-000004390000}"/>
    <cellStyle name="Normal 3 2 7 2 2 4" xfId="14412" xr:uid="{00000000-0005-0000-0000-000005390000}"/>
    <cellStyle name="Normal 3 2 7 2 2 5" xfId="14413" xr:uid="{00000000-0005-0000-0000-000006390000}"/>
    <cellStyle name="Normal 3 2 7 2 2 6" xfId="14414" xr:uid="{00000000-0005-0000-0000-000007390000}"/>
    <cellStyle name="Normal 3 2 7 2 3" xfId="14415" xr:uid="{00000000-0005-0000-0000-000008390000}"/>
    <cellStyle name="Normal 3 2 7 2 3 2" xfId="14416" xr:uid="{00000000-0005-0000-0000-000009390000}"/>
    <cellStyle name="Normal 3 2 7 2 3 2 2" xfId="14417" xr:uid="{00000000-0005-0000-0000-00000A390000}"/>
    <cellStyle name="Normal 3 2 7 2 3 2 2 2" xfId="14418" xr:uid="{00000000-0005-0000-0000-00000B390000}"/>
    <cellStyle name="Normal 3 2 7 2 3 2 2 3" xfId="14419" xr:uid="{00000000-0005-0000-0000-00000C390000}"/>
    <cellStyle name="Normal 3 2 7 2 3 2 2 4" xfId="14420" xr:uid="{00000000-0005-0000-0000-00000D390000}"/>
    <cellStyle name="Normal 3 2 7 2 3 2 3" xfId="14421" xr:uid="{00000000-0005-0000-0000-00000E390000}"/>
    <cellStyle name="Normal 3 2 7 2 3 2 4" xfId="14422" xr:uid="{00000000-0005-0000-0000-00000F390000}"/>
    <cellStyle name="Normal 3 2 7 2 3 2 5" xfId="14423" xr:uid="{00000000-0005-0000-0000-000010390000}"/>
    <cellStyle name="Normal 3 2 7 2 3 3" xfId="14424" xr:uid="{00000000-0005-0000-0000-000011390000}"/>
    <cellStyle name="Normal 3 2 7 2 3 3 2" xfId="14425" xr:uid="{00000000-0005-0000-0000-000012390000}"/>
    <cellStyle name="Normal 3 2 7 2 3 3 3" xfId="14426" xr:uid="{00000000-0005-0000-0000-000013390000}"/>
    <cellStyle name="Normal 3 2 7 2 3 3 4" xfId="14427" xr:uid="{00000000-0005-0000-0000-000014390000}"/>
    <cellStyle name="Normal 3 2 7 2 3 4" xfId="14428" xr:uid="{00000000-0005-0000-0000-000015390000}"/>
    <cellStyle name="Normal 3 2 7 2 3 5" xfId="14429" xr:uid="{00000000-0005-0000-0000-000016390000}"/>
    <cellStyle name="Normal 3 2 7 2 3 6" xfId="14430" xr:uid="{00000000-0005-0000-0000-000017390000}"/>
    <cellStyle name="Normal 3 2 7 2 4" xfId="14431" xr:uid="{00000000-0005-0000-0000-000018390000}"/>
    <cellStyle name="Normal 3 2 7 2 4 2" xfId="14432" xr:uid="{00000000-0005-0000-0000-000019390000}"/>
    <cellStyle name="Normal 3 2 7 2 4 2 2" xfId="14433" xr:uid="{00000000-0005-0000-0000-00001A390000}"/>
    <cellStyle name="Normal 3 2 7 2 4 2 3" xfId="14434" xr:uid="{00000000-0005-0000-0000-00001B390000}"/>
    <cellStyle name="Normal 3 2 7 2 4 2 4" xfId="14435" xr:uid="{00000000-0005-0000-0000-00001C390000}"/>
    <cellStyle name="Normal 3 2 7 2 4 3" xfId="14436" xr:uid="{00000000-0005-0000-0000-00001D390000}"/>
    <cellStyle name="Normal 3 2 7 2 4 4" xfId="14437" xr:uid="{00000000-0005-0000-0000-00001E390000}"/>
    <cellStyle name="Normal 3 2 7 2 4 5" xfId="14438" xr:uid="{00000000-0005-0000-0000-00001F390000}"/>
    <cellStyle name="Normal 3 2 7 2 5" xfId="14439" xr:uid="{00000000-0005-0000-0000-000020390000}"/>
    <cellStyle name="Normal 3 2 7 2 5 2" xfId="14440" xr:uid="{00000000-0005-0000-0000-000021390000}"/>
    <cellStyle name="Normal 3 2 7 2 5 3" xfId="14441" xr:uid="{00000000-0005-0000-0000-000022390000}"/>
    <cellStyle name="Normal 3 2 7 2 5 4" xfId="14442" xr:uid="{00000000-0005-0000-0000-000023390000}"/>
    <cellStyle name="Normal 3 2 7 2 6" xfId="14443" xr:uid="{00000000-0005-0000-0000-000024390000}"/>
    <cellStyle name="Normal 3 2 7 2 7" xfId="14444" xr:uid="{00000000-0005-0000-0000-000025390000}"/>
    <cellStyle name="Normal 3 2 7 2 8" xfId="14445" xr:uid="{00000000-0005-0000-0000-000026390000}"/>
    <cellStyle name="Normal 3 2 7 3" xfId="14446" xr:uid="{00000000-0005-0000-0000-000027390000}"/>
    <cellStyle name="Normal 3 2 7 3 2" xfId="14447" xr:uid="{00000000-0005-0000-0000-000028390000}"/>
    <cellStyle name="Normal 3 2 7 3 2 2" xfId="14448" xr:uid="{00000000-0005-0000-0000-000029390000}"/>
    <cellStyle name="Normal 3 2 7 3 2 2 2" xfId="14449" xr:uid="{00000000-0005-0000-0000-00002A390000}"/>
    <cellStyle name="Normal 3 2 7 3 2 2 3" xfId="14450" xr:uid="{00000000-0005-0000-0000-00002B390000}"/>
    <cellStyle name="Normal 3 2 7 3 2 2 4" xfId="14451" xr:uid="{00000000-0005-0000-0000-00002C390000}"/>
    <cellStyle name="Normal 3 2 7 3 2 3" xfId="14452" xr:uid="{00000000-0005-0000-0000-00002D390000}"/>
    <cellStyle name="Normal 3 2 7 3 2 4" xfId="14453" xr:uid="{00000000-0005-0000-0000-00002E390000}"/>
    <cellStyle name="Normal 3 2 7 3 2 5" xfId="14454" xr:uid="{00000000-0005-0000-0000-00002F390000}"/>
    <cellStyle name="Normal 3 2 7 3 3" xfId="14455" xr:uid="{00000000-0005-0000-0000-000030390000}"/>
    <cellStyle name="Normal 3 2 7 3 3 2" xfId="14456" xr:uid="{00000000-0005-0000-0000-000031390000}"/>
    <cellStyle name="Normal 3 2 7 3 3 3" xfId="14457" xr:uid="{00000000-0005-0000-0000-000032390000}"/>
    <cellStyle name="Normal 3 2 7 3 3 4" xfId="14458" xr:uid="{00000000-0005-0000-0000-000033390000}"/>
    <cellStyle name="Normal 3 2 7 3 4" xfId="14459" xr:uid="{00000000-0005-0000-0000-000034390000}"/>
    <cellStyle name="Normal 3 2 7 3 5" xfId="14460" xr:uid="{00000000-0005-0000-0000-000035390000}"/>
    <cellStyle name="Normal 3 2 7 3 6" xfId="14461" xr:uid="{00000000-0005-0000-0000-000036390000}"/>
    <cellStyle name="Normal 3 2 7 4" xfId="14462" xr:uid="{00000000-0005-0000-0000-000037390000}"/>
    <cellStyle name="Normal 3 2 7 4 2" xfId="14463" xr:uid="{00000000-0005-0000-0000-000038390000}"/>
    <cellStyle name="Normal 3 2 7 4 2 2" xfId="14464" xr:uid="{00000000-0005-0000-0000-000039390000}"/>
    <cellStyle name="Normal 3 2 7 4 2 2 2" xfId="14465" xr:uid="{00000000-0005-0000-0000-00003A390000}"/>
    <cellStyle name="Normal 3 2 7 4 2 2 3" xfId="14466" xr:uid="{00000000-0005-0000-0000-00003B390000}"/>
    <cellStyle name="Normal 3 2 7 4 2 2 4" xfId="14467" xr:uid="{00000000-0005-0000-0000-00003C390000}"/>
    <cellStyle name="Normal 3 2 7 4 2 3" xfId="14468" xr:uid="{00000000-0005-0000-0000-00003D390000}"/>
    <cellStyle name="Normal 3 2 7 4 2 4" xfId="14469" xr:uid="{00000000-0005-0000-0000-00003E390000}"/>
    <cellStyle name="Normal 3 2 7 4 2 5" xfId="14470" xr:uid="{00000000-0005-0000-0000-00003F390000}"/>
    <cellStyle name="Normal 3 2 7 4 3" xfId="14471" xr:uid="{00000000-0005-0000-0000-000040390000}"/>
    <cellStyle name="Normal 3 2 7 4 3 2" xfId="14472" xr:uid="{00000000-0005-0000-0000-000041390000}"/>
    <cellStyle name="Normal 3 2 7 4 3 3" xfId="14473" xr:uid="{00000000-0005-0000-0000-000042390000}"/>
    <cellStyle name="Normal 3 2 7 4 3 4" xfId="14474" xr:uid="{00000000-0005-0000-0000-000043390000}"/>
    <cellStyle name="Normal 3 2 7 4 4" xfId="14475" xr:uid="{00000000-0005-0000-0000-000044390000}"/>
    <cellStyle name="Normal 3 2 7 4 5" xfId="14476" xr:uid="{00000000-0005-0000-0000-000045390000}"/>
    <cellStyle name="Normal 3 2 7 4 6" xfId="14477" xr:uid="{00000000-0005-0000-0000-000046390000}"/>
    <cellStyle name="Normal 3 2 7 5" xfId="14478" xr:uid="{00000000-0005-0000-0000-000047390000}"/>
    <cellStyle name="Normal 3 2 7 6" xfId="14479" xr:uid="{00000000-0005-0000-0000-000048390000}"/>
    <cellStyle name="Normal 3 2 7 6 2" xfId="14480" xr:uid="{00000000-0005-0000-0000-000049390000}"/>
    <cellStyle name="Normal 3 2 7 6 2 2" xfId="14481" xr:uid="{00000000-0005-0000-0000-00004A390000}"/>
    <cellStyle name="Normal 3 2 7 6 2 3" xfId="14482" xr:uid="{00000000-0005-0000-0000-00004B390000}"/>
    <cellStyle name="Normal 3 2 7 6 2 4" xfId="14483" xr:uid="{00000000-0005-0000-0000-00004C390000}"/>
    <cellStyle name="Normal 3 2 7 6 3" xfId="14484" xr:uid="{00000000-0005-0000-0000-00004D390000}"/>
    <cellStyle name="Normal 3 2 7 6 4" xfId="14485" xr:uid="{00000000-0005-0000-0000-00004E390000}"/>
    <cellStyle name="Normal 3 2 7 6 5" xfId="14486" xr:uid="{00000000-0005-0000-0000-00004F390000}"/>
    <cellStyle name="Normal 3 2 7 7" xfId="14487" xr:uid="{00000000-0005-0000-0000-000050390000}"/>
    <cellStyle name="Normal 3 2 7 7 2" xfId="14488" xr:uid="{00000000-0005-0000-0000-000051390000}"/>
    <cellStyle name="Normal 3 2 7 7 3" xfId="14489" xr:uid="{00000000-0005-0000-0000-000052390000}"/>
    <cellStyle name="Normal 3 2 7 7 4" xfId="14490" xr:uid="{00000000-0005-0000-0000-000053390000}"/>
    <cellStyle name="Normal 3 2 7 8" xfId="14491" xr:uid="{00000000-0005-0000-0000-000054390000}"/>
    <cellStyle name="Normal 3 2 7 9" xfId="14492" xr:uid="{00000000-0005-0000-0000-000055390000}"/>
    <cellStyle name="Normal 3 2 8" xfId="14493" xr:uid="{00000000-0005-0000-0000-000056390000}"/>
    <cellStyle name="Normal 3 2 8 2" xfId="14494" xr:uid="{00000000-0005-0000-0000-000057390000}"/>
    <cellStyle name="Normal 3 2 8 2 2" xfId="14495" xr:uid="{00000000-0005-0000-0000-000058390000}"/>
    <cellStyle name="Normal 3 2 8 2 2 2" xfId="14496" xr:uid="{00000000-0005-0000-0000-000059390000}"/>
    <cellStyle name="Normal 3 2 8 2 2 2 2" xfId="14497" xr:uid="{00000000-0005-0000-0000-00005A390000}"/>
    <cellStyle name="Normal 3 2 8 2 2 2 3" xfId="14498" xr:uid="{00000000-0005-0000-0000-00005B390000}"/>
    <cellStyle name="Normal 3 2 8 2 2 2 4" xfId="14499" xr:uid="{00000000-0005-0000-0000-00005C390000}"/>
    <cellStyle name="Normal 3 2 8 2 2 3" xfId="14500" xr:uid="{00000000-0005-0000-0000-00005D390000}"/>
    <cellStyle name="Normal 3 2 8 2 2 4" xfId="14501" xr:uid="{00000000-0005-0000-0000-00005E390000}"/>
    <cellStyle name="Normal 3 2 8 2 2 5" xfId="14502" xr:uid="{00000000-0005-0000-0000-00005F390000}"/>
    <cellStyle name="Normal 3 2 8 2 3" xfId="14503" xr:uid="{00000000-0005-0000-0000-000060390000}"/>
    <cellStyle name="Normal 3 2 8 2 3 2" xfId="14504" xr:uid="{00000000-0005-0000-0000-000061390000}"/>
    <cellStyle name="Normal 3 2 8 2 3 3" xfId="14505" xr:uid="{00000000-0005-0000-0000-000062390000}"/>
    <cellStyle name="Normal 3 2 8 2 3 4" xfId="14506" xr:uid="{00000000-0005-0000-0000-000063390000}"/>
    <cellStyle name="Normal 3 2 8 2 4" xfId="14507" xr:uid="{00000000-0005-0000-0000-000064390000}"/>
    <cellStyle name="Normal 3 2 8 2 5" xfId="14508" xr:uid="{00000000-0005-0000-0000-000065390000}"/>
    <cellStyle name="Normal 3 2 8 2 6" xfId="14509" xr:uid="{00000000-0005-0000-0000-000066390000}"/>
    <cellStyle name="Normal 3 2 8 3" xfId="14510" xr:uid="{00000000-0005-0000-0000-000067390000}"/>
    <cellStyle name="Normal 3 2 8 3 2" xfId="14511" xr:uid="{00000000-0005-0000-0000-000068390000}"/>
    <cellStyle name="Normal 3 2 8 3 2 2" xfId="14512" xr:uid="{00000000-0005-0000-0000-000069390000}"/>
    <cellStyle name="Normal 3 2 8 3 2 2 2" xfId="14513" xr:uid="{00000000-0005-0000-0000-00006A390000}"/>
    <cellStyle name="Normal 3 2 8 3 2 2 3" xfId="14514" xr:uid="{00000000-0005-0000-0000-00006B390000}"/>
    <cellStyle name="Normal 3 2 8 3 2 2 4" xfId="14515" xr:uid="{00000000-0005-0000-0000-00006C390000}"/>
    <cellStyle name="Normal 3 2 8 3 2 3" xfId="14516" xr:uid="{00000000-0005-0000-0000-00006D390000}"/>
    <cellStyle name="Normal 3 2 8 3 2 4" xfId="14517" xr:uid="{00000000-0005-0000-0000-00006E390000}"/>
    <cellStyle name="Normal 3 2 8 3 2 5" xfId="14518" xr:uid="{00000000-0005-0000-0000-00006F390000}"/>
    <cellStyle name="Normal 3 2 8 3 3" xfId="14519" xr:uid="{00000000-0005-0000-0000-000070390000}"/>
    <cellStyle name="Normal 3 2 8 3 3 2" xfId="14520" xr:uid="{00000000-0005-0000-0000-000071390000}"/>
    <cellStyle name="Normal 3 2 8 3 3 3" xfId="14521" xr:uid="{00000000-0005-0000-0000-000072390000}"/>
    <cellStyle name="Normal 3 2 8 3 3 4" xfId="14522" xr:uid="{00000000-0005-0000-0000-000073390000}"/>
    <cellStyle name="Normal 3 2 8 3 4" xfId="14523" xr:uid="{00000000-0005-0000-0000-000074390000}"/>
    <cellStyle name="Normal 3 2 8 3 5" xfId="14524" xr:uid="{00000000-0005-0000-0000-000075390000}"/>
    <cellStyle name="Normal 3 2 8 3 6" xfId="14525" xr:uid="{00000000-0005-0000-0000-000076390000}"/>
    <cellStyle name="Normal 3 2 8 4" xfId="14526" xr:uid="{00000000-0005-0000-0000-000077390000}"/>
    <cellStyle name="Normal 3 2 8 5" xfId="14527" xr:uid="{00000000-0005-0000-0000-000078390000}"/>
    <cellStyle name="Normal 3 2 8 5 2" xfId="14528" xr:uid="{00000000-0005-0000-0000-000079390000}"/>
    <cellStyle name="Normal 3 2 8 5 2 2" xfId="14529" xr:uid="{00000000-0005-0000-0000-00007A390000}"/>
    <cellStyle name="Normal 3 2 8 5 2 3" xfId="14530" xr:uid="{00000000-0005-0000-0000-00007B390000}"/>
    <cellStyle name="Normal 3 2 8 5 2 4" xfId="14531" xr:uid="{00000000-0005-0000-0000-00007C390000}"/>
    <cellStyle name="Normal 3 2 8 5 3" xfId="14532" xr:uid="{00000000-0005-0000-0000-00007D390000}"/>
    <cellStyle name="Normal 3 2 8 5 4" xfId="14533" xr:uid="{00000000-0005-0000-0000-00007E390000}"/>
    <cellStyle name="Normal 3 2 8 5 5" xfId="14534" xr:uid="{00000000-0005-0000-0000-00007F390000}"/>
    <cellStyle name="Normal 3 2 8 6" xfId="14535" xr:uid="{00000000-0005-0000-0000-000080390000}"/>
    <cellStyle name="Normal 3 2 8 6 2" xfId="14536" xr:uid="{00000000-0005-0000-0000-000081390000}"/>
    <cellStyle name="Normal 3 2 8 6 3" xfId="14537" xr:uid="{00000000-0005-0000-0000-000082390000}"/>
    <cellStyle name="Normal 3 2 8 6 4" xfId="14538" xr:uid="{00000000-0005-0000-0000-000083390000}"/>
    <cellStyle name="Normal 3 2 8 7" xfId="14539" xr:uid="{00000000-0005-0000-0000-000084390000}"/>
    <cellStyle name="Normal 3 2 8 8" xfId="14540" xr:uid="{00000000-0005-0000-0000-000085390000}"/>
    <cellStyle name="Normal 3 2 8 9" xfId="14541" xr:uid="{00000000-0005-0000-0000-000086390000}"/>
    <cellStyle name="Normal 3 2 9" xfId="14542" xr:uid="{00000000-0005-0000-0000-000087390000}"/>
    <cellStyle name="Normal 3 2 9 2" xfId="14543" xr:uid="{00000000-0005-0000-0000-000088390000}"/>
    <cellStyle name="Normal 3 2 9 2 2" xfId="14544" xr:uid="{00000000-0005-0000-0000-000089390000}"/>
    <cellStyle name="Normal 3 2 9 2 2 2" xfId="14545" xr:uid="{00000000-0005-0000-0000-00008A390000}"/>
    <cellStyle name="Normal 3 2 9 2 2 2 2" xfId="14546" xr:uid="{00000000-0005-0000-0000-00008B390000}"/>
    <cellStyle name="Normal 3 2 9 2 2 2 3" xfId="14547" xr:uid="{00000000-0005-0000-0000-00008C390000}"/>
    <cellStyle name="Normal 3 2 9 2 2 2 4" xfId="14548" xr:uid="{00000000-0005-0000-0000-00008D390000}"/>
    <cellStyle name="Normal 3 2 9 2 2 3" xfId="14549" xr:uid="{00000000-0005-0000-0000-00008E390000}"/>
    <cellStyle name="Normal 3 2 9 2 2 4" xfId="14550" xr:uid="{00000000-0005-0000-0000-00008F390000}"/>
    <cellStyle name="Normal 3 2 9 2 2 5" xfId="14551" xr:uid="{00000000-0005-0000-0000-000090390000}"/>
    <cellStyle name="Normal 3 2 9 2 3" xfId="14552" xr:uid="{00000000-0005-0000-0000-000091390000}"/>
    <cellStyle name="Normal 3 2 9 2 3 2" xfId="14553" xr:uid="{00000000-0005-0000-0000-000092390000}"/>
    <cellStyle name="Normal 3 2 9 2 3 3" xfId="14554" xr:uid="{00000000-0005-0000-0000-000093390000}"/>
    <cellStyle name="Normal 3 2 9 2 3 4" xfId="14555" xr:uid="{00000000-0005-0000-0000-000094390000}"/>
    <cellStyle name="Normal 3 2 9 2 4" xfId="14556" xr:uid="{00000000-0005-0000-0000-000095390000}"/>
    <cellStyle name="Normal 3 2 9 2 5" xfId="14557" xr:uid="{00000000-0005-0000-0000-000096390000}"/>
    <cellStyle name="Normal 3 2 9 2 6" xfId="14558" xr:uid="{00000000-0005-0000-0000-000097390000}"/>
    <cellStyle name="Normal 3 2 9 3" xfId="14559" xr:uid="{00000000-0005-0000-0000-000098390000}"/>
    <cellStyle name="Normal 3 2 9 3 2" xfId="14560" xr:uid="{00000000-0005-0000-0000-000099390000}"/>
    <cellStyle name="Normal 3 2 9 3 2 2" xfId="14561" xr:uid="{00000000-0005-0000-0000-00009A390000}"/>
    <cellStyle name="Normal 3 2 9 3 2 2 2" xfId="14562" xr:uid="{00000000-0005-0000-0000-00009B390000}"/>
    <cellStyle name="Normal 3 2 9 3 2 2 3" xfId="14563" xr:uid="{00000000-0005-0000-0000-00009C390000}"/>
    <cellStyle name="Normal 3 2 9 3 2 2 4" xfId="14564" xr:uid="{00000000-0005-0000-0000-00009D390000}"/>
    <cellStyle name="Normal 3 2 9 3 2 3" xfId="14565" xr:uid="{00000000-0005-0000-0000-00009E390000}"/>
    <cellStyle name="Normal 3 2 9 3 2 4" xfId="14566" xr:uid="{00000000-0005-0000-0000-00009F390000}"/>
    <cellStyle name="Normal 3 2 9 3 2 5" xfId="14567" xr:uid="{00000000-0005-0000-0000-0000A0390000}"/>
    <cellStyle name="Normal 3 2 9 3 3" xfId="14568" xr:uid="{00000000-0005-0000-0000-0000A1390000}"/>
    <cellStyle name="Normal 3 2 9 3 3 2" xfId="14569" xr:uid="{00000000-0005-0000-0000-0000A2390000}"/>
    <cellStyle name="Normal 3 2 9 3 3 3" xfId="14570" xr:uid="{00000000-0005-0000-0000-0000A3390000}"/>
    <cellStyle name="Normal 3 2 9 3 3 4" xfId="14571" xr:uid="{00000000-0005-0000-0000-0000A4390000}"/>
    <cellStyle name="Normal 3 2 9 3 4" xfId="14572" xr:uid="{00000000-0005-0000-0000-0000A5390000}"/>
    <cellStyle name="Normal 3 2 9 3 5" xfId="14573" xr:uid="{00000000-0005-0000-0000-0000A6390000}"/>
    <cellStyle name="Normal 3 2 9 3 6" xfId="14574" xr:uid="{00000000-0005-0000-0000-0000A7390000}"/>
    <cellStyle name="Normal 3 2 9 4" xfId="14575" xr:uid="{00000000-0005-0000-0000-0000A8390000}"/>
    <cellStyle name="Normal 3 2 9 5" xfId="14576" xr:uid="{00000000-0005-0000-0000-0000A9390000}"/>
    <cellStyle name="Normal 3 2 9 5 2" xfId="14577" xr:uid="{00000000-0005-0000-0000-0000AA390000}"/>
    <cellStyle name="Normal 3 2 9 5 2 2" xfId="14578" xr:uid="{00000000-0005-0000-0000-0000AB390000}"/>
    <cellStyle name="Normal 3 2 9 5 2 3" xfId="14579" xr:uid="{00000000-0005-0000-0000-0000AC390000}"/>
    <cellStyle name="Normal 3 2 9 5 2 4" xfId="14580" xr:uid="{00000000-0005-0000-0000-0000AD390000}"/>
    <cellStyle name="Normal 3 2 9 5 3" xfId="14581" xr:uid="{00000000-0005-0000-0000-0000AE390000}"/>
    <cellStyle name="Normal 3 2 9 5 4" xfId="14582" xr:uid="{00000000-0005-0000-0000-0000AF390000}"/>
    <cellStyle name="Normal 3 2 9 5 5" xfId="14583" xr:uid="{00000000-0005-0000-0000-0000B0390000}"/>
    <cellStyle name="Normal 3 2 9 6" xfId="14584" xr:uid="{00000000-0005-0000-0000-0000B1390000}"/>
    <cellStyle name="Normal 3 2 9 6 2" xfId="14585" xr:uid="{00000000-0005-0000-0000-0000B2390000}"/>
    <cellStyle name="Normal 3 2 9 6 3" xfId="14586" xr:uid="{00000000-0005-0000-0000-0000B3390000}"/>
    <cellStyle name="Normal 3 2 9 6 4" xfId="14587" xr:uid="{00000000-0005-0000-0000-0000B4390000}"/>
    <cellStyle name="Normal 3 2 9 7" xfId="14588" xr:uid="{00000000-0005-0000-0000-0000B5390000}"/>
    <cellStyle name="Normal 3 2 9 8" xfId="14589" xr:uid="{00000000-0005-0000-0000-0000B6390000}"/>
    <cellStyle name="Normal 3 2 9 9" xfId="14590" xr:uid="{00000000-0005-0000-0000-0000B7390000}"/>
    <cellStyle name="Normal 3 2_Guarantees" xfId="14591" xr:uid="{00000000-0005-0000-0000-0000B8390000}"/>
    <cellStyle name="Normal 3 20" xfId="14592" xr:uid="{00000000-0005-0000-0000-0000B9390000}"/>
    <cellStyle name="Normal 3 20 2" xfId="14593" xr:uid="{00000000-0005-0000-0000-0000BA390000}"/>
    <cellStyle name="Normal 3 20 2 2" xfId="14594" xr:uid="{00000000-0005-0000-0000-0000BB390000}"/>
    <cellStyle name="Normal 3 20 2 2 2" xfId="14595" xr:uid="{00000000-0005-0000-0000-0000BC390000}"/>
    <cellStyle name="Normal 3 20 2 2 3" xfId="14596" xr:uid="{00000000-0005-0000-0000-0000BD390000}"/>
    <cellStyle name="Normal 3 20 2 2 4" xfId="14597" xr:uid="{00000000-0005-0000-0000-0000BE390000}"/>
    <cellStyle name="Normal 3 20 2 3" xfId="14598" xr:uid="{00000000-0005-0000-0000-0000BF390000}"/>
    <cellStyle name="Normal 3 20 2 4" xfId="14599" xr:uid="{00000000-0005-0000-0000-0000C0390000}"/>
    <cellStyle name="Normal 3 20 2 5" xfId="14600" xr:uid="{00000000-0005-0000-0000-0000C1390000}"/>
    <cellStyle name="Normal 3 20 3" xfId="14601" xr:uid="{00000000-0005-0000-0000-0000C2390000}"/>
    <cellStyle name="Normal 3 20 4" xfId="14602" xr:uid="{00000000-0005-0000-0000-0000C3390000}"/>
    <cellStyle name="Normal 3 20 4 2" xfId="14603" xr:uid="{00000000-0005-0000-0000-0000C4390000}"/>
    <cellStyle name="Normal 3 20 4 3" xfId="14604" xr:uid="{00000000-0005-0000-0000-0000C5390000}"/>
    <cellStyle name="Normal 3 20 4 4" xfId="14605" xr:uid="{00000000-0005-0000-0000-0000C6390000}"/>
    <cellStyle name="Normal 3 20 5" xfId="14606" xr:uid="{00000000-0005-0000-0000-0000C7390000}"/>
    <cellStyle name="Normal 3 20 6" xfId="14607" xr:uid="{00000000-0005-0000-0000-0000C8390000}"/>
    <cellStyle name="Normal 3 20 7" xfId="14608" xr:uid="{00000000-0005-0000-0000-0000C9390000}"/>
    <cellStyle name="Normal 3 21" xfId="14609" xr:uid="{00000000-0005-0000-0000-0000CA390000}"/>
    <cellStyle name="Normal 3 21 2" xfId="14610" xr:uid="{00000000-0005-0000-0000-0000CB390000}"/>
    <cellStyle name="Normal 3 21 2 2" xfId="14611" xr:uid="{00000000-0005-0000-0000-0000CC390000}"/>
    <cellStyle name="Normal 3 21 2 2 2" xfId="14612" xr:uid="{00000000-0005-0000-0000-0000CD390000}"/>
    <cellStyle name="Normal 3 21 2 2 3" xfId="14613" xr:uid="{00000000-0005-0000-0000-0000CE390000}"/>
    <cellStyle name="Normal 3 21 2 2 4" xfId="14614" xr:uid="{00000000-0005-0000-0000-0000CF390000}"/>
    <cellStyle name="Normal 3 21 2 3" xfId="14615" xr:uid="{00000000-0005-0000-0000-0000D0390000}"/>
    <cellStyle name="Normal 3 21 2 4" xfId="14616" xr:uid="{00000000-0005-0000-0000-0000D1390000}"/>
    <cellStyle name="Normal 3 21 2 5" xfId="14617" xr:uid="{00000000-0005-0000-0000-0000D2390000}"/>
    <cellStyle name="Normal 3 21 3" xfId="14618" xr:uid="{00000000-0005-0000-0000-0000D3390000}"/>
    <cellStyle name="Normal 3 21 4" xfId="14619" xr:uid="{00000000-0005-0000-0000-0000D4390000}"/>
    <cellStyle name="Normal 3 21 4 2" xfId="14620" xr:uid="{00000000-0005-0000-0000-0000D5390000}"/>
    <cellStyle name="Normal 3 21 4 3" xfId="14621" xr:uid="{00000000-0005-0000-0000-0000D6390000}"/>
    <cellStyle name="Normal 3 21 4 4" xfId="14622" xr:uid="{00000000-0005-0000-0000-0000D7390000}"/>
    <cellStyle name="Normal 3 21 5" xfId="14623" xr:uid="{00000000-0005-0000-0000-0000D8390000}"/>
    <cellStyle name="Normal 3 21 6" xfId="14624" xr:uid="{00000000-0005-0000-0000-0000D9390000}"/>
    <cellStyle name="Normal 3 21 7" xfId="14625" xr:uid="{00000000-0005-0000-0000-0000DA390000}"/>
    <cellStyle name="Normal 3 22" xfId="14626" xr:uid="{00000000-0005-0000-0000-0000DB390000}"/>
    <cellStyle name="Normal 3 22 2" xfId="14627" xr:uid="{00000000-0005-0000-0000-0000DC390000}"/>
    <cellStyle name="Normal 3 22 2 2" xfId="14628" xr:uid="{00000000-0005-0000-0000-0000DD390000}"/>
    <cellStyle name="Normal 3 22 2 2 2" xfId="14629" xr:uid="{00000000-0005-0000-0000-0000DE390000}"/>
    <cellStyle name="Normal 3 22 2 2 3" xfId="14630" xr:uid="{00000000-0005-0000-0000-0000DF390000}"/>
    <cellStyle name="Normal 3 22 2 2 4" xfId="14631" xr:uid="{00000000-0005-0000-0000-0000E0390000}"/>
    <cellStyle name="Normal 3 22 2 3" xfId="14632" xr:uid="{00000000-0005-0000-0000-0000E1390000}"/>
    <cellStyle name="Normal 3 22 2 4" xfId="14633" xr:uid="{00000000-0005-0000-0000-0000E2390000}"/>
    <cellStyle name="Normal 3 22 2 5" xfId="14634" xr:uid="{00000000-0005-0000-0000-0000E3390000}"/>
    <cellStyle name="Normal 3 22 3" xfId="14635" xr:uid="{00000000-0005-0000-0000-0000E4390000}"/>
    <cellStyle name="Normal 3 22 4" xfId="14636" xr:uid="{00000000-0005-0000-0000-0000E5390000}"/>
    <cellStyle name="Normal 3 22 4 2" xfId="14637" xr:uid="{00000000-0005-0000-0000-0000E6390000}"/>
    <cellStyle name="Normal 3 22 4 3" xfId="14638" xr:uid="{00000000-0005-0000-0000-0000E7390000}"/>
    <cellStyle name="Normal 3 22 4 4" xfId="14639" xr:uid="{00000000-0005-0000-0000-0000E8390000}"/>
    <cellStyle name="Normal 3 22 5" xfId="14640" xr:uid="{00000000-0005-0000-0000-0000E9390000}"/>
    <cellStyle name="Normal 3 22 6" xfId="14641" xr:uid="{00000000-0005-0000-0000-0000EA390000}"/>
    <cellStyle name="Normal 3 22 7" xfId="14642" xr:uid="{00000000-0005-0000-0000-0000EB390000}"/>
    <cellStyle name="Normal 3 23" xfId="14643" xr:uid="{00000000-0005-0000-0000-0000EC390000}"/>
    <cellStyle name="Normal 3 23 2" xfId="14644" xr:uid="{00000000-0005-0000-0000-0000ED390000}"/>
    <cellStyle name="Normal 3 23 2 2" xfId="14645" xr:uid="{00000000-0005-0000-0000-0000EE390000}"/>
    <cellStyle name="Normal 3 23 2 2 2" xfId="14646" xr:uid="{00000000-0005-0000-0000-0000EF390000}"/>
    <cellStyle name="Normal 3 23 2 2 3" xfId="14647" xr:uid="{00000000-0005-0000-0000-0000F0390000}"/>
    <cellStyle name="Normal 3 23 2 2 4" xfId="14648" xr:uid="{00000000-0005-0000-0000-0000F1390000}"/>
    <cellStyle name="Normal 3 23 2 3" xfId="14649" xr:uid="{00000000-0005-0000-0000-0000F2390000}"/>
    <cellStyle name="Normal 3 23 2 4" xfId="14650" xr:uid="{00000000-0005-0000-0000-0000F3390000}"/>
    <cellStyle name="Normal 3 23 2 5" xfId="14651" xr:uid="{00000000-0005-0000-0000-0000F4390000}"/>
    <cellStyle name="Normal 3 23 3" xfId="14652" xr:uid="{00000000-0005-0000-0000-0000F5390000}"/>
    <cellStyle name="Normal 3 23 3 2" xfId="14653" xr:uid="{00000000-0005-0000-0000-0000F6390000}"/>
    <cellStyle name="Normal 3 23 3 3" xfId="14654" xr:uid="{00000000-0005-0000-0000-0000F7390000}"/>
    <cellStyle name="Normal 3 23 3 4" xfId="14655" xr:uid="{00000000-0005-0000-0000-0000F8390000}"/>
    <cellStyle name="Normal 3 23 4" xfId="14656" xr:uid="{00000000-0005-0000-0000-0000F9390000}"/>
    <cellStyle name="Normal 3 23 5" xfId="14657" xr:uid="{00000000-0005-0000-0000-0000FA390000}"/>
    <cellStyle name="Normal 3 23 6" xfId="14658" xr:uid="{00000000-0005-0000-0000-0000FB390000}"/>
    <cellStyle name="Normal 3 24" xfId="14659" xr:uid="{00000000-0005-0000-0000-0000FC390000}"/>
    <cellStyle name="Normal 3 24 2" xfId="14660" xr:uid="{00000000-0005-0000-0000-0000FD390000}"/>
    <cellStyle name="Normal 3 24 2 2" xfId="14661" xr:uid="{00000000-0005-0000-0000-0000FE390000}"/>
    <cellStyle name="Normal 3 24 2 2 2" xfId="14662" xr:uid="{00000000-0005-0000-0000-0000FF390000}"/>
    <cellStyle name="Normal 3 24 2 2 3" xfId="14663" xr:uid="{00000000-0005-0000-0000-0000003A0000}"/>
    <cellStyle name="Normal 3 24 2 2 4" xfId="14664" xr:uid="{00000000-0005-0000-0000-0000013A0000}"/>
    <cellStyle name="Normal 3 24 2 3" xfId="14665" xr:uid="{00000000-0005-0000-0000-0000023A0000}"/>
    <cellStyle name="Normal 3 24 2 4" xfId="14666" xr:uid="{00000000-0005-0000-0000-0000033A0000}"/>
    <cellStyle name="Normal 3 24 2 5" xfId="14667" xr:uid="{00000000-0005-0000-0000-0000043A0000}"/>
    <cellStyle name="Normal 3 24 3" xfId="14668" xr:uid="{00000000-0005-0000-0000-0000053A0000}"/>
    <cellStyle name="Normal 3 24 3 2" xfId="14669" xr:uid="{00000000-0005-0000-0000-0000063A0000}"/>
    <cellStyle name="Normal 3 24 3 3" xfId="14670" xr:uid="{00000000-0005-0000-0000-0000073A0000}"/>
    <cellStyle name="Normal 3 24 3 4" xfId="14671" xr:uid="{00000000-0005-0000-0000-0000083A0000}"/>
    <cellStyle name="Normal 3 24 4" xfId="14672" xr:uid="{00000000-0005-0000-0000-0000093A0000}"/>
    <cellStyle name="Normal 3 24 5" xfId="14673" xr:uid="{00000000-0005-0000-0000-00000A3A0000}"/>
    <cellStyle name="Normal 3 24 6" xfId="14674" xr:uid="{00000000-0005-0000-0000-00000B3A0000}"/>
    <cellStyle name="Normal 3 25" xfId="14675" xr:uid="{00000000-0005-0000-0000-00000C3A0000}"/>
    <cellStyle name="Normal 3 25 2" xfId="14676" xr:uid="{00000000-0005-0000-0000-00000D3A0000}"/>
    <cellStyle name="Normal 3 25 2 2" xfId="14677" xr:uid="{00000000-0005-0000-0000-00000E3A0000}"/>
    <cellStyle name="Normal 3 25 2 2 2" xfId="14678" xr:uid="{00000000-0005-0000-0000-00000F3A0000}"/>
    <cellStyle name="Normal 3 25 2 2 3" xfId="14679" xr:uid="{00000000-0005-0000-0000-0000103A0000}"/>
    <cellStyle name="Normal 3 25 2 2 4" xfId="14680" xr:uid="{00000000-0005-0000-0000-0000113A0000}"/>
    <cellStyle name="Normal 3 25 2 3" xfId="14681" xr:uid="{00000000-0005-0000-0000-0000123A0000}"/>
    <cellStyle name="Normal 3 25 2 4" xfId="14682" xr:uid="{00000000-0005-0000-0000-0000133A0000}"/>
    <cellStyle name="Normal 3 25 2 5" xfId="14683" xr:uid="{00000000-0005-0000-0000-0000143A0000}"/>
    <cellStyle name="Normal 3 25 3" xfId="14684" xr:uid="{00000000-0005-0000-0000-0000153A0000}"/>
    <cellStyle name="Normal 3 25 3 2" xfId="14685" xr:uid="{00000000-0005-0000-0000-0000163A0000}"/>
    <cellStyle name="Normal 3 25 3 3" xfId="14686" xr:uid="{00000000-0005-0000-0000-0000173A0000}"/>
    <cellStyle name="Normal 3 25 3 4" xfId="14687" xr:uid="{00000000-0005-0000-0000-0000183A0000}"/>
    <cellStyle name="Normal 3 25 4" xfId="14688" xr:uid="{00000000-0005-0000-0000-0000193A0000}"/>
    <cellStyle name="Normal 3 25 5" xfId="14689" xr:uid="{00000000-0005-0000-0000-00001A3A0000}"/>
    <cellStyle name="Normal 3 25 6" xfId="14690" xr:uid="{00000000-0005-0000-0000-00001B3A0000}"/>
    <cellStyle name="Normal 3 26" xfId="14691" xr:uid="{00000000-0005-0000-0000-00001C3A0000}"/>
    <cellStyle name="Normal 3 26 2" xfId="14692" xr:uid="{00000000-0005-0000-0000-00001D3A0000}"/>
    <cellStyle name="Normal 3 26 2 2" xfId="14693" xr:uid="{00000000-0005-0000-0000-00001E3A0000}"/>
    <cellStyle name="Normal 3 26 2 2 2" xfId="14694" xr:uid="{00000000-0005-0000-0000-00001F3A0000}"/>
    <cellStyle name="Normal 3 26 2 2 3" xfId="14695" xr:uid="{00000000-0005-0000-0000-0000203A0000}"/>
    <cellStyle name="Normal 3 26 2 2 4" xfId="14696" xr:uid="{00000000-0005-0000-0000-0000213A0000}"/>
    <cellStyle name="Normal 3 26 2 3" xfId="14697" xr:uid="{00000000-0005-0000-0000-0000223A0000}"/>
    <cellStyle name="Normal 3 26 2 4" xfId="14698" xr:uid="{00000000-0005-0000-0000-0000233A0000}"/>
    <cellStyle name="Normal 3 26 2 5" xfId="14699" xr:uid="{00000000-0005-0000-0000-0000243A0000}"/>
    <cellStyle name="Normal 3 26 3" xfId="14700" xr:uid="{00000000-0005-0000-0000-0000253A0000}"/>
    <cellStyle name="Normal 3 26 3 2" xfId="14701" xr:uid="{00000000-0005-0000-0000-0000263A0000}"/>
    <cellStyle name="Normal 3 26 3 3" xfId="14702" xr:uid="{00000000-0005-0000-0000-0000273A0000}"/>
    <cellStyle name="Normal 3 26 3 4" xfId="14703" xr:uid="{00000000-0005-0000-0000-0000283A0000}"/>
    <cellStyle name="Normal 3 26 4" xfId="14704" xr:uid="{00000000-0005-0000-0000-0000293A0000}"/>
    <cellStyle name="Normal 3 26 5" xfId="14705" xr:uid="{00000000-0005-0000-0000-00002A3A0000}"/>
    <cellStyle name="Normal 3 26 6" xfId="14706" xr:uid="{00000000-0005-0000-0000-00002B3A0000}"/>
    <cellStyle name="Normal 3 27" xfId="14707" xr:uid="{00000000-0005-0000-0000-00002C3A0000}"/>
    <cellStyle name="Normal 3 27 2" xfId="14708" xr:uid="{00000000-0005-0000-0000-00002D3A0000}"/>
    <cellStyle name="Normal 3 27 2 2" xfId="14709" xr:uid="{00000000-0005-0000-0000-00002E3A0000}"/>
    <cellStyle name="Normal 3 27 2 2 2" xfId="14710" xr:uid="{00000000-0005-0000-0000-00002F3A0000}"/>
    <cellStyle name="Normal 3 27 2 2 3" xfId="14711" xr:uid="{00000000-0005-0000-0000-0000303A0000}"/>
    <cellStyle name="Normal 3 27 2 2 4" xfId="14712" xr:uid="{00000000-0005-0000-0000-0000313A0000}"/>
    <cellStyle name="Normal 3 27 2 3" xfId="14713" xr:uid="{00000000-0005-0000-0000-0000323A0000}"/>
    <cellStyle name="Normal 3 27 2 4" xfId="14714" xr:uid="{00000000-0005-0000-0000-0000333A0000}"/>
    <cellStyle name="Normal 3 27 2 5" xfId="14715" xr:uid="{00000000-0005-0000-0000-0000343A0000}"/>
    <cellStyle name="Normal 3 27 3" xfId="14716" xr:uid="{00000000-0005-0000-0000-0000353A0000}"/>
    <cellStyle name="Normal 3 27 3 2" xfId="14717" xr:uid="{00000000-0005-0000-0000-0000363A0000}"/>
    <cellStyle name="Normal 3 27 3 3" xfId="14718" xr:uid="{00000000-0005-0000-0000-0000373A0000}"/>
    <cellStyle name="Normal 3 27 3 4" xfId="14719" xr:uid="{00000000-0005-0000-0000-0000383A0000}"/>
    <cellStyle name="Normal 3 27 4" xfId="14720" xr:uid="{00000000-0005-0000-0000-0000393A0000}"/>
    <cellStyle name="Normal 3 27 5" xfId="14721" xr:uid="{00000000-0005-0000-0000-00003A3A0000}"/>
    <cellStyle name="Normal 3 27 6" xfId="14722" xr:uid="{00000000-0005-0000-0000-00003B3A0000}"/>
    <cellStyle name="Normal 3 28" xfId="14723" xr:uid="{00000000-0005-0000-0000-00003C3A0000}"/>
    <cellStyle name="Normal 3 28 2" xfId="14724" xr:uid="{00000000-0005-0000-0000-00003D3A0000}"/>
    <cellStyle name="Normal 3 28 2 2" xfId="14725" xr:uid="{00000000-0005-0000-0000-00003E3A0000}"/>
    <cellStyle name="Normal 3 28 2 2 2" xfId="14726" xr:uid="{00000000-0005-0000-0000-00003F3A0000}"/>
    <cellStyle name="Normal 3 28 2 2 3" xfId="14727" xr:uid="{00000000-0005-0000-0000-0000403A0000}"/>
    <cellStyle name="Normal 3 28 2 2 4" xfId="14728" xr:uid="{00000000-0005-0000-0000-0000413A0000}"/>
    <cellStyle name="Normal 3 28 2 3" xfId="14729" xr:uid="{00000000-0005-0000-0000-0000423A0000}"/>
    <cellStyle name="Normal 3 28 2 4" xfId="14730" xr:uid="{00000000-0005-0000-0000-0000433A0000}"/>
    <cellStyle name="Normal 3 28 2 5" xfId="14731" xr:uid="{00000000-0005-0000-0000-0000443A0000}"/>
    <cellStyle name="Normal 3 28 3" xfId="14732" xr:uid="{00000000-0005-0000-0000-0000453A0000}"/>
    <cellStyle name="Normal 3 28 3 2" xfId="14733" xr:uid="{00000000-0005-0000-0000-0000463A0000}"/>
    <cellStyle name="Normal 3 28 3 3" xfId="14734" xr:uid="{00000000-0005-0000-0000-0000473A0000}"/>
    <cellStyle name="Normal 3 28 3 4" xfId="14735" xr:uid="{00000000-0005-0000-0000-0000483A0000}"/>
    <cellStyle name="Normal 3 28 4" xfId="14736" xr:uid="{00000000-0005-0000-0000-0000493A0000}"/>
    <cellStyle name="Normal 3 28 5" xfId="14737" xr:uid="{00000000-0005-0000-0000-00004A3A0000}"/>
    <cellStyle name="Normal 3 28 6" xfId="14738" xr:uid="{00000000-0005-0000-0000-00004B3A0000}"/>
    <cellStyle name="Normal 3 29" xfId="14739" xr:uid="{00000000-0005-0000-0000-00004C3A0000}"/>
    <cellStyle name="Normal 3 29 2" xfId="14740" xr:uid="{00000000-0005-0000-0000-00004D3A0000}"/>
    <cellStyle name="Normal 3 29 2 2" xfId="14741" xr:uid="{00000000-0005-0000-0000-00004E3A0000}"/>
    <cellStyle name="Normal 3 29 2 2 2" xfId="14742" xr:uid="{00000000-0005-0000-0000-00004F3A0000}"/>
    <cellStyle name="Normal 3 29 2 2 3" xfId="14743" xr:uid="{00000000-0005-0000-0000-0000503A0000}"/>
    <cellStyle name="Normal 3 29 2 2 4" xfId="14744" xr:uid="{00000000-0005-0000-0000-0000513A0000}"/>
    <cellStyle name="Normal 3 29 2 3" xfId="14745" xr:uid="{00000000-0005-0000-0000-0000523A0000}"/>
    <cellStyle name="Normal 3 29 2 4" xfId="14746" xr:uid="{00000000-0005-0000-0000-0000533A0000}"/>
    <cellStyle name="Normal 3 29 2 5" xfId="14747" xr:uid="{00000000-0005-0000-0000-0000543A0000}"/>
    <cellStyle name="Normal 3 29 3" xfId="14748" xr:uid="{00000000-0005-0000-0000-0000553A0000}"/>
    <cellStyle name="Normal 3 29 3 2" xfId="14749" xr:uid="{00000000-0005-0000-0000-0000563A0000}"/>
    <cellStyle name="Normal 3 29 3 3" xfId="14750" xr:uid="{00000000-0005-0000-0000-0000573A0000}"/>
    <cellStyle name="Normal 3 29 3 4" xfId="14751" xr:uid="{00000000-0005-0000-0000-0000583A0000}"/>
    <cellStyle name="Normal 3 29 4" xfId="14752" xr:uid="{00000000-0005-0000-0000-0000593A0000}"/>
    <cellStyle name="Normal 3 29 5" xfId="14753" xr:uid="{00000000-0005-0000-0000-00005A3A0000}"/>
    <cellStyle name="Normal 3 29 6" xfId="14754" xr:uid="{00000000-0005-0000-0000-00005B3A0000}"/>
    <cellStyle name="Normal 3 3" xfId="14755" xr:uid="{00000000-0005-0000-0000-00005C3A0000}"/>
    <cellStyle name="Normal 3 3 10" xfId="14756" xr:uid="{00000000-0005-0000-0000-00005D3A0000}"/>
    <cellStyle name="Normal 3 3 10 2" xfId="14757" xr:uid="{00000000-0005-0000-0000-00005E3A0000}"/>
    <cellStyle name="Normal 3 3 10 3" xfId="14758" xr:uid="{00000000-0005-0000-0000-00005F3A0000}"/>
    <cellStyle name="Normal 3 3 10 3 2" xfId="14759" xr:uid="{00000000-0005-0000-0000-0000603A0000}"/>
    <cellStyle name="Normal 3 3 10 3 2 2" xfId="14760" xr:uid="{00000000-0005-0000-0000-0000613A0000}"/>
    <cellStyle name="Normal 3 3 10 3 2 3" xfId="14761" xr:uid="{00000000-0005-0000-0000-0000623A0000}"/>
    <cellStyle name="Normal 3 3 10 3 2 4" xfId="14762" xr:uid="{00000000-0005-0000-0000-0000633A0000}"/>
    <cellStyle name="Normal 3 3 10 3 3" xfId="14763" xr:uid="{00000000-0005-0000-0000-0000643A0000}"/>
    <cellStyle name="Normal 3 3 10 3 4" xfId="14764" xr:uid="{00000000-0005-0000-0000-0000653A0000}"/>
    <cellStyle name="Normal 3 3 10 3 5" xfId="14765" xr:uid="{00000000-0005-0000-0000-0000663A0000}"/>
    <cellStyle name="Normal 3 3 10 4" xfId="14766" xr:uid="{00000000-0005-0000-0000-0000673A0000}"/>
    <cellStyle name="Normal 3 3 10 5" xfId="14767" xr:uid="{00000000-0005-0000-0000-0000683A0000}"/>
    <cellStyle name="Normal 3 3 10 5 2" xfId="14768" xr:uid="{00000000-0005-0000-0000-0000693A0000}"/>
    <cellStyle name="Normal 3 3 10 5 3" xfId="14769" xr:uid="{00000000-0005-0000-0000-00006A3A0000}"/>
    <cellStyle name="Normal 3 3 10 5 4" xfId="14770" xr:uid="{00000000-0005-0000-0000-00006B3A0000}"/>
    <cellStyle name="Normal 3 3 10 6" xfId="14771" xr:uid="{00000000-0005-0000-0000-00006C3A0000}"/>
    <cellStyle name="Normal 3 3 10 7" xfId="14772" xr:uid="{00000000-0005-0000-0000-00006D3A0000}"/>
    <cellStyle name="Normal 3 3 10 8" xfId="14773" xr:uid="{00000000-0005-0000-0000-00006E3A0000}"/>
    <cellStyle name="Normal 3 3 11" xfId="14774" xr:uid="{00000000-0005-0000-0000-00006F3A0000}"/>
    <cellStyle name="Normal 3 3 12" xfId="14775" xr:uid="{00000000-0005-0000-0000-0000703A0000}"/>
    <cellStyle name="Normal 3 3 12 2" xfId="14776" xr:uid="{00000000-0005-0000-0000-0000713A0000}"/>
    <cellStyle name="Normal 3 3 12 2 2" xfId="14777" xr:uid="{00000000-0005-0000-0000-0000723A0000}"/>
    <cellStyle name="Normal 3 3 12 2 2 2" xfId="14778" xr:uid="{00000000-0005-0000-0000-0000733A0000}"/>
    <cellStyle name="Normal 3 3 12 2 2 3" xfId="14779" xr:uid="{00000000-0005-0000-0000-0000743A0000}"/>
    <cellStyle name="Normal 3 3 12 2 2 4" xfId="14780" xr:uid="{00000000-0005-0000-0000-0000753A0000}"/>
    <cellStyle name="Normal 3 3 12 2 3" xfId="14781" xr:uid="{00000000-0005-0000-0000-0000763A0000}"/>
    <cellStyle name="Normal 3 3 12 2 4" xfId="14782" xr:uid="{00000000-0005-0000-0000-0000773A0000}"/>
    <cellStyle name="Normal 3 3 12 2 5" xfId="14783" xr:uid="{00000000-0005-0000-0000-0000783A0000}"/>
    <cellStyle name="Normal 3 3 12 3" xfId="14784" xr:uid="{00000000-0005-0000-0000-0000793A0000}"/>
    <cellStyle name="Normal 3 3 12 4" xfId="14785" xr:uid="{00000000-0005-0000-0000-00007A3A0000}"/>
    <cellStyle name="Normal 3 3 12 4 2" xfId="14786" xr:uid="{00000000-0005-0000-0000-00007B3A0000}"/>
    <cellStyle name="Normal 3 3 12 4 3" xfId="14787" xr:uid="{00000000-0005-0000-0000-00007C3A0000}"/>
    <cellStyle name="Normal 3 3 12 4 4" xfId="14788" xr:uid="{00000000-0005-0000-0000-00007D3A0000}"/>
    <cellStyle name="Normal 3 3 12 5" xfId="14789" xr:uid="{00000000-0005-0000-0000-00007E3A0000}"/>
    <cellStyle name="Normal 3 3 12 6" xfId="14790" xr:uid="{00000000-0005-0000-0000-00007F3A0000}"/>
    <cellStyle name="Normal 3 3 12 7" xfId="14791" xr:uid="{00000000-0005-0000-0000-0000803A0000}"/>
    <cellStyle name="Normal 3 3 13" xfId="14792" xr:uid="{00000000-0005-0000-0000-0000813A0000}"/>
    <cellStyle name="Normal 3 3 13 2" xfId="14793" xr:uid="{00000000-0005-0000-0000-0000823A0000}"/>
    <cellStyle name="Normal 3 3 13 2 2" xfId="14794" xr:uid="{00000000-0005-0000-0000-0000833A0000}"/>
    <cellStyle name="Normal 3 3 13 2 2 2" xfId="14795" xr:uid="{00000000-0005-0000-0000-0000843A0000}"/>
    <cellStyle name="Normal 3 3 13 2 2 3" xfId="14796" xr:uid="{00000000-0005-0000-0000-0000853A0000}"/>
    <cellStyle name="Normal 3 3 13 2 2 4" xfId="14797" xr:uid="{00000000-0005-0000-0000-0000863A0000}"/>
    <cellStyle name="Normal 3 3 13 2 3" xfId="14798" xr:uid="{00000000-0005-0000-0000-0000873A0000}"/>
    <cellStyle name="Normal 3 3 13 2 4" xfId="14799" xr:uid="{00000000-0005-0000-0000-0000883A0000}"/>
    <cellStyle name="Normal 3 3 13 2 5" xfId="14800" xr:uid="{00000000-0005-0000-0000-0000893A0000}"/>
    <cellStyle name="Normal 3 3 13 3" xfId="14801" xr:uid="{00000000-0005-0000-0000-00008A3A0000}"/>
    <cellStyle name="Normal 3 3 13 4" xfId="14802" xr:uid="{00000000-0005-0000-0000-00008B3A0000}"/>
    <cellStyle name="Normal 3 3 13 4 2" xfId="14803" xr:uid="{00000000-0005-0000-0000-00008C3A0000}"/>
    <cellStyle name="Normal 3 3 13 4 3" xfId="14804" xr:uid="{00000000-0005-0000-0000-00008D3A0000}"/>
    <cellStyle name="Normal 3 3 13 4 4" xfId="14805" xr:uid="{00000000-0005-0000-0000-00008E3A0000}"/>
    <cellStyle name="Normal 3 3 13 5" xfId="14806" xr:uid="{00000000-0005-0000-0000-00008F3A0000}"/>
    <cellStyle name="Normal 3 3 13 6" xfId="14807" xr:uid="{00000000-0005-0000-0000-0000903A0000}"/>
    <cellStyle name="Normal 3 3 13 7" xfId="14808" xr:uid="{00000000-0005-0000-0000-0000913A0000}"/>
    <cellStyle name="Normal 3 3 14" xfId="14809" xr:uid="{00000000-0005-0000-0000-0000923A0000}"/>
    <cellStyle name="Normal 3 3 14 2" xfId="14810" xr:uid="{00000000-0005-0000-0000-0000933A0000}"/>
    <cellStyle name="Normal 3 3 14 2 2" xfId="14811" xr:uid="{00000000-0005-0000-0000-0000943A0000}"/>
    <cellStyle name="Normal 3 3 14 2 3" xfId="14812" xr:uid="{00000000-0005-0000-0000-0000953A0000}"/>
    <cellStyle name="Normal 3 3 14 2 4" xfId="14813" xr:uid="{00000000-0005-0000-0000-0000963A0000}"/>
    <cellStyle name="Normal 3 3 14 3" xfId="14814" xr:uid="{00000000-0005-0000-0000-0000973A0000}"/>
    <cellStyle name="Normal 3 3 14 4" xfId="14815" xr:uid="{00000000-0005-0000-0000-0000983A0000}"/>
    <cellStyle name="Normal 3 3 14 5" xfId="14816" xr:uid="{00000000-0005-0000-0000-0000993A0000}"/>
    <cellStyle name="Normal 3 3 15" xfId="14817" xr:uid="{00000000-0005-0000-0000-00009A3A0000}"/>
    <cellStyle name="Normal 3 3 15 2" xfId="14818" xr:uid="{00000000-0005-0000-0000-00009B3A0000}"/>
    <cellStyle name="Normal 3 3 15 3" xfId="14819" xr:uid="{00000000-0005-0000-0000-00009C3A0000}"/>
    <cellStyle name="Normal 3 3 15 4" xfId="14820" xr:uid="{00000000-0005-0000-0000-00009D3A0000}"/>
    <cellStyle name="Normal 3 3 16" xfId="14821" xr:uid="{00000000-0005-0000-0000-00009E3A0000}"/>
    <cellStyle name="Normal 3 3 17" xfId="14822" xr:uid="{00000000-0005-0000-0000-00009F3A0000}"/>
    <cellStyle name="Normal 3 3 18" xfId="14823" xr:uid="{00000000-0005-0000-0000-0000A03A0000}"/>
    <cellStyle name="Normal 3 3 2" xfId="14824" xr:uid="{00000000-0005-0000-0000-0000A13A0000}"/>
    <cellStyle name="Normal 3 3 2 10" xfId="14825" xr:uid="{00000000-0005-0000-0000-0000A23A0000}"/>
    <cellStyle name="Normal 3 3 2 10 2" xfId="14826" xr:uid="{00000000-0005-0000-0000-0000A33A0000}"/>
    <cellStyle name="Normal 3 3 2 10 2 2" xfId="14827" xr:uid="{00000000-0005-0000-0000-0000A43A0000}"/>
    <cellStyle name="Normal 3 3 2 10 2 3" xfId="14828" xr:uid="{00000000-0005-0000-0000-0000A53A0000}"/>
    <cellStyle name="Normal 3 3 2 10 2 4" xfId="14829" xr:uid="{00000000-0005-0000-0000-0000A63A0000}"/>
    <cellStyle name="Normal 3 3 2 10 3" xfId="14830" xr:uid="{00000000-0005-0000-0000-0000A73A0000}"/>
    <cellStyle name="Normal 3 3 2 10 4" xfId="14831" xr:uid="{00000000-0005-0000-0000-0000A83A0000}"/>
    <cellStyle name="Normal 3 3 2 10 5" xfId="14832" xr:uid="{00000000-0005-0000-0000-0000A93A0000}"/>
    <cellStyle name="Normal 3 3 2 11" xfId="14833" xr:uid="{00000000-0005-0000-0000-0000AA3A0000}"/>
    <cellStyle name="Normal 3 3 2 11 2" xfId="14834" xr:uid="{00000000-0005-0000-0000-0000AB3A0000}"/>
    <cellStyle name="Normal 3 3 2 11 3" xfId="14835" xr:uid="{00000000-0005-0000-0000-0000AC3A0000}"/>
    <cellStyle name="Normal 3 3 2 11 4" xfId="14836" xr:uid="{00000000-0005-0000-0000-0000AD3A0000}"/>
    <cellStyle name="Normal 3 3 2 12" xfId="14837" xr:uid="{00000000-0005-0000-0000-0000AE3A0000}"/>
    <cellStyle name="Normal 3 3 2 13" xfId="14838" xr:uid="{00000000-0005-0000-0000-0000AF3A0000}"/>
    <cellStyle name="Normal 3 3 2 14" xfId="14839" xr:uid="{00000000-0005-0000-0000-0000B03A0000}"/>
    <cellStyle name="Normal 3 3 2 2" xfId="14840" xr:uid="{00000000-0005-0000-0000-0000B13A0000}"/>
    <cellStyle name="Normal 3 3 2 2 10" xfId="14841" xr:uid="{00000000-0005-0000-0000-0000B23A0000}"/>
    <cellStyle name="Normal 3 3 2 2 2" xfId="14842" xr:uid="{00000000-0005-0000-0000-0000B33A0000}"/>
    <cellStyle name="Normal 3 3 2 2 2 2" xfId="14843" xr:uid="{00000000-0005-0000-0000-0000B43A0000}"/>
    <cellStyle name="Normal 3 3 2 2 2 2 2" xfId="14844" xr:uid="{00000000-0005-0000-0000-0000B53A0000}"/>
    <cellStyle name="Normal 3 3 2 2 2 2 2 2" xfId="14845" xr:uid="{00000000-0005-0000-0000-0000B63A0000}"/>
    <cellStyle name="Normal 3 3 2 2 2 2 2 2 2" xfId="14846" xr:uid="{00000000-0005-0000-0000-0000B73A0000}"/>
    <cellStyle name="Normal 3 3 2 2 2 2 2 2 3" xfId="14847" xr:uid="{00000000-0005-0000-0000-0000B83A0000}"/>
    <cellStyle name="Normal 3 3 2 2 2 2 2 2 4" xfId="14848" xr:uid="{00000000-0005-0000-0000-0000B93A0000}"/>
    <cellStyle name="Normal 3 3 2 2 2 2 2 3" xfId="14849" xr:uid="{00000000-0005-0000-0000-0000BA3A0000}"/>
    <cellStyle name="Normal 3 3 2 2 2 2 2 4" xfId="14850" xr:uid="{00000000-0005-0000-0000-0000BB3A0000}"/>
    <cellStyle name="Normal 3 3 2 2 2 2 2 5" xfId="14851" xr:uid="{00000000-0005-0000-0000-0000BC3A0000}"/>
    <cellStyle name="Normal 3 3 2 2 2 2 3" xfId="14852" xr:uid="{00000000-0005-0000-0000-0000BD3A0000}"/>
    <cellStyle name="Normal 3 3 2 2 2 2 3 2" xfId="14853" xr:uid="{00000000-0005-0000-0000-0000BE3A0000}"/>
    <cellStyle name="Normal 3 3 2 2 2 2 3 3" xfId="14854" xr:uid="{00000000-0005-0000-0000-0000BF3A0000}"/>
    <cellStyle name="Normal 3 3 2 2 2 2 3 4" xfId="14855" xr:uid="{00000000-0005-0000-0000-0000C03A0000}"/>
    <cellStyle name="Normal 3 3 2 2 2 2 4" xfId="14856" xr:uid="{00000000-0005-0000-0000-0000C13A0000}"/>
    <cellStyle name="Normal 3 3 2 2 2 2 5" xfId="14857" xr:uid="{00000000-0005-0000-0000-0000C23A0000}"/>
    <cellStyle name="Normal 3 3 2 2 2 2 6" xfId="14858" xr:uid="{00000000-0005-0000-0000-0000C33A0000}"/>
    <cellStyle name="Normal 3 3 2 2 2 3" xfId="14859" xr:uid="{00000000-0005-0000-0000-0000C43A0000}"/>
    <cellStyle name="Normal 3 3 2 2 2 3 2" xfId="14860" xr:uid="{00000000-0005-0000-0000-0000C53A0000}"/>
    <cellStyle name="Normal 3 3 2 2 2 3 2 2" xfId="14861" xr:uid="{00000000-0005-0000-0000-0000C63A0000}"/>
    <cellStyle name="Normal 3 3 2 2 2 3 2 2 2" xfId="14862" xr:uid="{00000000-0005-0000-0000-0000C73A0000}"/>
    <cellStyle name="Normal 3 3 2 2 2 3 2 2 3" xfId="14863" xr:uid="{00000000-0005-0000-0000-0000C83A0000}"/>
    <cellStyle name="Normal 3 3 2 2 2 3 2 2 4" xfId="14864" xr:uid="{00000000-0005-0000-0000-0000C93A0000}"/>
    <cellStyle name="Normal 3 3 2 2 2 3 2 3" xfId="14865" xr:uid="{00000000-0005-0000-0000-0000CA3A0000}"/>
    <cellStyle name="Normal 3 3 2 2 2 3 2 4" xfId="14866" xr:uid="{00000000-0005-0000-0000-0000CB3A0000}"/>
    <cellStyle name="Normal 3 3 2 2 2 3 2 5" xfId="14867" xr:uid="{00000000-0005-0000-0000-0000CC3A0000}"/>
    <cellStyle name="Normal 3 3 2 2 2 3 3" xfId="14868" xr:uid="{00000000-0005-0000-0000-0000CD3A0000}"/>
    <cellStyle name="Normal 3 3 2 2 2 3 3 2" xfId="14869" xr:uid="{00000000-0005-0000-0000-0000CE3A0000}"/>
    <cellStyle name="Normal 3 3 2 2 2 3 3 3" xfId="14870" xr:uid="{00000000-0005-0000-0000-0000CF3A0000}"/>
    <cellStyle name="Normal 3 3 2 2 2 3 3 4" xfId="14871" xr:uid="{00000000-0005-0000-0000-0000D03A0000}"/>
    <cellStyle name="Normal 3 3 2 2 2 3 4" xfId="14872" xr:uid="{00000000-0005-0000-0000-0000D13A0000}"/>
    <cellStyle name="Normal 3 3 2 2 2 3 5" xfId="14873" xr:uid="{00000000-0005-0000-0000-0000D23A0000}"/>
    <cellStyle name="Normal 3 3 2 2 2 3 6" xfId="14874" xr:uid="{00000000-0005-0000-0000-0000D33A0000}"/>
    <cellStyle name="Normal 3 3 2 2 2 4" xfId="14875" xr:uid="{00000000-0005-0000-0000-0000D43A0000}"/>
    <cellStyle name="Normal 3 3 2 2 2 4 2" xfId="14876" xr:uid="{00000000-0005-0000-0000-0000D53A0000}"/>
    <cellStyle name="Normal 3 3 2 2 2 4 2 2" xfId="14877" xr:uid="{00000000-0005-0000-0000-0000D63A0000}"/>
    <cellStyle name="Normal 3 3 2 2 2 4 2 3" xfId="14878" xr:uid="{00000000-0005-0000-0000-0000D73A0000}"/>
    <cellStyle name="Normal 3 3 2 2 2 4 2 4" xfId="14879" xr:uid="{00000000-0005-0000-0000-0000D83A0000}"/>
    <cellStyle name="Normal 3 3 2 2 2 4 3" xfId="14880" xr:uid="{00000000-0005-0000-0000-0000D93A0000}"/>
    <cellStyle name="Normal 3 3 2 2 2 4 4" xfId="14881" xr:uid="{00000000-0005-0000-0000-0000DA3A0000}"/>
    <cellStyle name="Normal 3 3 2 2 2 4 5" xfId="14882" xr:uid="{00000000-0005-0000-0000-0000DB3A0000}"/>
    <cellStyle name="Normal 3 3 2 2 2 5" xfId="14883" xr:uid="{00000000-0005-0000-0000-0000DC3A0000}"/>
    <cellStyle name="Normal 3 3 2 2 2 5 2" xfId="14884" xr:uid="{00000000-0005-0000-0000-0000DD3A0000}"/>
    <cellStyle name="Normal 3 3 2 2 2 5 3" xfId="14885" xr:uid="{00000000-0005-0000-0000-0000DE3A0000}"/>
    <cellStyle name="Normal 3 3 2 2 2 5 4" xfId="14886" xr:uid="{00000000-0005-0000-0000-0000DF3A0000}"/>
    <cellStyle name="Normal 3 3 2 2 2 6" xfId="14887" xr:uid="{00000000-0005-0000-0000-0000E03A0000}"/>
    <cellStyle name="Normal 3 3 2 2 2 7" xfId="14888" xr:uid="{00000000-0005-0000-0000-0000E13A0000}"/>
    <cellStyle name="Normal 3 3 2 2 2 8" xfId="14889" xr:uid="{00000000-0005-0000-0000-0000E23A0000}"/>
    <cellStyle name="Normal 3 3 2 2 3" xfId="14890" xr:uid="{00000000-0005-0000-0000-0000E33A0000}"/>
    <cellStyle name="Normal 3 3 2 2 3 2" xfId="14891" xr:uid="{00000000-0005-0000-0000-0000E43A0000}"/>
    <cellStyle name="Normal 3 3 2 2 3 2 2" xfId="14892" xr:uid="{00000000-0005-0000-0000-0000E53A0000}"/>
    <cellStyle name="Normal 3 3 2 2 3 2 2 2" xfId="14893" xr:uid="{00000000-0005-0000-0000-0000E63A0000}"/>
    <cellStyle name="Normal 3 3 2 2 3 2 2 3" xfId="14894" xr:uid="{00000000-0005-0000-0000-0000E73A0000}"/>
    <cellStyle name="Normal 3 3 2 2 3 2 2 4" xfId="14895" xr:uid="{00000000-0005-0000-0000-0000E83A0000}"/>
    <cellStyle name="Normal 3 3 2 2 3 2 3" xfId="14896" xr:uid="{00000000-0005-0000-0000-0000E93A0000}"/>
    <cellStyle name="Normal 3 3 2 2 3 2 4" xfId="14897" xr:uid="{00000000-0005-0000-0000-0000EA3A0000}"/>
    <cellStyle name="Normal 3 3 2 2 3 2 5" xfId="14898" xr:uid="{00000000-0005-0000-0000-0000EB3A0000}"/>
    <cellStyle name="Normal 3 3 2 2 3 3" xfId="14899" xr:uid="{00000000-0005-0000-0000-0000EC3A0000}"/>
    <cellStyle name="Normal 3 3 2 2 3 3 2" xfId="14900" xr:uid="{00000000-0005-0000-0000-0000ED3A0000}"/>
    <cellStyle name="Normal 3 3 2 2 3 3 3" xfId="14901" xr:uid="{00000000-0005-0000-0000-0000EE3A0000}"/>
    <cellStyle name="Normal 3 3 2 2 3 3 4" xfId="14902" xr:uid="{00000000-0005-0000-0000-0000EF3A0000}"/>
    <cellStyle name="Normal 3 3 2 2 3 4" xfId="14903" xr:uid="{00000000-0005-0000-0000-0000F03A0000}"/>
    <cellStyle name="Normal 3 3 2 2 3 5" xfId="14904" xr:uid="{00000000-0005-0000-0000-0000F13A0000}"/>
    <cellStyle name="Normal 3 3 2 2 3 6" xfId="14905" xr:uid="{00000000-0005-0000-0000-0000F23A0000}"/>
    <cellStyle name="Normal 3 3 2 2 4" xfId="14906" xr:uid="{00000000-0005-0000-0000-0000F33A0000}"/>
    <cellStyle name="Normal 3 3 2 2 4 2" xfId="14907" xr:uid="{00000000-0005-0000-0000-0000F43A0000}"/>
    <cellStyle name="Normal 3 3 2 2 4 2 2" xfId="14908" xr:uid="{00000000-0005-0000-0000-0000F53A0000}"/>
    <cellStyle name="Normal 3 3 2 2 4 2 2 2" xfId="14909" xr:uid="{00000000-0005-0000-0000-0000F63A0000}"/>
    <cellStyle name="Normal 3 3 2 2 4 2 2 3" xfId="14910" xr:uid="{00000000-0005-0000-0000-0000F73A0000}"/>
    <cellStyle name="Normal 3 3 2 2 4 2 2 4" xfId="14911" xr:uid="{00000000-0005-0000-0000-0000F83A0000}"/>
    <cellStyle name="Normal 3 3 2 2 4 2 3" xfId="14912" xr:uid="{00000000-0005-0000-0000-0000F93A0000}"/>
    <cellStyle name="Normal 3 3 2 2 4 2 4" xfId="14913" xr:uid="{00000000-0005-0000-0000-0000FA3A0000}"/>
    <cellStyle name="Normal 3 3 2 2 4 2 5" xfId="14914" xr:uid="{00000000-0005-0000-0000-0000FB3A0000}"/>
    <cellStyle name="Normal 3 3 2 2 4 3" xfId="14915" xr:uid="{00000000-0005-0000-0000-0000FC3A0000}"/>
    <cellStyle name="Normal 3 3 2 2 4 3 2" xfId="14916" xr:uid="{00000000-0005-0000-0000-0000FD3A0000}"/>
    <cellStyle name="Normal 3 3 2 2 4 3 3" xfId="14917" xr:uid="{00000000-0005-0000-0000-0000FE3A0000}"/>
    <cellStyle name="Normal 3 3 2 2 4 3 4" xfId="14918" xr:uid="{00000000-0005-0000-0000-0000FF3A0000}"/>
    <cellStyle name="Normal 3 3 2 2 4 4" xfId="14919" xr:uid="{00000000-0005-0000-0000-0000003B0000}"/>
    <cellStyle name="Normal 3 3 2 2 4 5" xfId="14920" xr:uid="{00000000-0005-0000-0000-0000013B0000}"/>
    <cellStyle name="Normal 3 3 2 2 4 6" xfId="14921" xr:uid="{00000000-0005-0000-0000-0000023B0000}"/>
    <cellStyle name="Normal 3 3 2 2 5" xfId="14922" xr:uid="{00000000-0005-0000-0000-0000033B0000}"/>
    <cellStyle name="Normal 3 3 2 2 5 2" xfId="14923" xr:uid="{00000000-0005-0000-0000-0000043B0000}"/>
    <cellStyle name="Normal 3 3 2 2 5 2 2" xfId="14924" xr:uid="{00000000-0005-0000-0000-0000053B0000}"/>
    <cellStyle name="Normal 3 3 2 2 5 2 3" xfId="14925" xr:uid="{00000000-0005-0000-0000-0000063B0000}"/>
    <cellStyle name="Normal 3 3 2 2 5 2 4" xfId="14926" xr:uid="{00000000-0005-0000-0000-0000073B0000}"/>
    <cellStyle name="Normal 3 3 2 2 5 3" xfId="14927" xr:uid="{00000000-0005-0000-0000-0000083B0000}"/>
    <cellStyle name="Normal 3 3 2 2 5 4" xfId="14928" xr:uid="{00000000-0005-0000-0000-0000093B0000}"/>
    <cellStyle name="Normal 3 3 2 2 5 5" xfId="14929" xr:uid="{00000000-0005-0000-0000-00000A3B0000}"/>
    <cellStyle name="Normal 3 3 2 2 6" xfId="14930" xr:uid="{00000000-0005-0000-0000-00000B3B0000}"/>
    <cellStyle name="Normal 3 3 2 2 7" xfId="14931" xr:uid="{00000000-0005-0000-0000-00000C3B0000}"/>
    <cellStyle name="Normal 3 3 2 2 7 2" xfId="14932" xr:uid="{00000000-0005-0000-0000-00000D3B0000}"/>
    <cellStyle name="Normal 3 3 2 2 7 3" xfId="14933" xr:uid="{00000000-0005-0000-0000-00000E3B0000}"/>
    <cellStyle name="Normal 3 3 2 2 7 4" xfId="14934" xr:uid="{00000000-0005-0000-0000-00000F3B0000}"/>
    <cellStyle name="Normal 3 3 2 2 8" xfId="14935" xr:uid="{00000000-0005-0000-0000-0000103B0000}"/>
    <cellStyle name="Normal 3 3 2 2 9" xfId="14936" xr:uid="{00000000-0005-0000-0000-0000113B0000}"/>
    <cellStyle name="Normal 3 3 2 3" xfId="14937" xr:uid="{00000000-0005-0000-0000-0000123B0000}"/>
    <cellStyle name="Normal 3 3 2 3 2" xfId="14938" xr:uid="{00000000-0005-0000-0000-0000133B0000}"/>
    <cellStyle name="Normal 3 3 2 3 2 2" xfId="14939" xr:uid="{00000000-0005-0000-0000-0000143B0000}"/>
    <cellStyle name="Normal 3 3 2 3 2 2 2" xfId="14940" xr:uid="{00000000-0005-0000-0000-0000153B0000}"/>
    <cellStyle name="Normal 3 3 2 3 2 2 2 2" xfId="14941" xr:uid="{00000000-0005-0000-0000-0000163B0000}"/>
    <cellStyle name="Normal 3 3 2 3 2 2 2 2 2" xfId="14942" xr:uid="{00000000-0005-0000-0000-0000173B0000}"/>
    <cellStyle name="Normal 3 3 2 3 2 2 2 2 3" xfId="14943" xr:uid="{00000000-0005-0000-0000-0000183B0000}"/>
    <cellStyle name="Normal 3 3 2 3 2 2 2 2 4" xfId="14944" xr:uid="{00000000-0005-0000-0000-0000193B0000}"/>
    <cellStyle name="Normal 3 3 2 3 2 2 2 3" xfId="14945" xr:uid="{00000000-0005-0000-0000-00001A3B0000}"/>
    <cellStyle name="Normal 3 3 2 3 2 2 2 4" xfId="14946" xr:uid="{00000000-0005-0000-0000-00001B3B0000}"/>
    <cellStyle name="Normal 3 3 2 3 2 2 2 5" xfId="14947" xr:uid="{00000000-0005-0000-0000-00001C3B0000}"/>
    <cellStyle name="Normal 3 3 2 3 2 2 3" xfId="14948" xr:uid="{00000000-0005-0000-0000-00001D3B0000}"/>
    <cellStyle name="Normal 3 3 2 3 2 2 3 2" xfId="14949" xr:uid="{00000000-0005-0000-0000-00001E3B0000}"/>
    <cellStyle name="Normal 3 3 2 3 2 2 3 3" xfId="14950" xr:uid="{00000000-0005-0000-0000-00001F3B0000}"/>
    <cellStyle name="Normal 3 3 2 3 2 2 3 4" xfId="14951" xr:uid="{00000000-0005-0000-0000-0000203B0000}"/>
    <cellStyle name="Normal 3 3 2 3 2 2 4" xfId="14952" xr:uid="{00000000-0005-0000-0000-0000213B0000}"/>
    <cellStyle name="Normal 3 3 2 3 2 2 5" xfId="14953" xr:uid="{00000000-0005-0000-0000-0000223B0000}"/>
    <cellStyle name="Normal 3 3 2 3 2 2 6" xfId="14954" xr:uid="{00000000-0005-0000-0000-0000233B0000}"/>
    <cellStyle name="Normal 3 3 2 3 2 3" xfId="14955" xr:uid="{00000000-0005-0000-0000-0000243B0000}"/>
    <cellStyle name="Normal 3 3 2 3 2 3 2" xfId="14956" xr:uid="{00000000-0005-0000-0000-0000253B0000}"/>
    <cellStyle name="Normal 3 3 2 3 2 3 2 2" xfId="14957" xr:uid="{00000000-0005-0000-0000-0000263B0000}"/>
    <cellStyle name="Normal 3 3 2 3 2 3 2 2 2" xfId="14958" xr:uid="{00000000-0005-0000-0000-0000273B0000}"/>
    <cellStyle name="Normal 3 3 2 3 2 3 2 2 3" xfId="14959" xr:uid="{00000000-0005-0000-0000-0000283B0000}"/>
    <cellStyle name="Normal 3 3 2 3 2 3 2 2 4" xfId="14960" xr:uid="{00000000-0005-0000-0000-0000293B0000}"/>
    <cellStyle name="Normal 3 3 2 3 2 3 2 3" xfId="14961" xr:uid="{00000000-0005-0000-0000-00002A3B0000}"/>
    <cellStyle name="Normal 3 3 2 3 2 3 2 4" xfId="14962" xr:uid="{00000000-0005-0000-0000-00002B3B0000}"/>
    <cellStyle name="Normal 3 3 2 3 2 3 2 5" xfId="14963" xr:uid="{00000000-0005-0000-0000-00002C3B0000}"/>
    <cellStyle name="Normal 3 3 2 3 2 3 3" xfId="14964" xr:uid="{00000000-0005-0000-0000-00002D3B0000}"/>
    <cellStyle name="Normal 3 3 2 3 2 3 3 2" xfId="14965" xr:uid="{00000000-0005-0000-0000-00002E3B0000}"/>
    <cellStyle name="Normal 3 3 2 3 2 3 3 3" xfId="14966" xr:uid="{00000000-0005-0000-0000-00002F3B0000}"/>
    <cellStyle name="Normal 3 3 2 3 2 3 3 4" xfId="14967" xr:uid="{00000000-0005-0000-0000-0000303B0000}"/>
    <cellStyle name="Normal 3 3 2 3 2 3 4" xfId="14968" xr:uid="{00000000-0005-0000-0000-0000313B0000}"/>
    <cellStyle name="Normal 3 3 2 3 2 3 5" xfId="14969" xr:uid="{00000000-0005-0000-0000-0000323B0000}"/>
    <cellStyle name="Normal 3 3 2 3 2 3 6" xfId="14970" xr:uid="{00000000-0005-0000-0000-0000333B0000}"/>
    <cellStyle name="Normal 3 3 2 3 2 4" xfId="14971" xr:uid="{00000000-0005-0000-0000-0000343B0000}"/>
    <cellStyle name="Normal 3 3 2 3 2 4 2" xfId="14972" xr:uid="{00000000-0005-0000-0000-0000353B0000}"/>
    <cellStyle name="Normal 3 3 2 3 2 4 2 2" xfId="14973" xr:uid="{00000000-0005-0000-0000-0000363B0000}"/>
    <cellStyle name="Normal 3 3 2 3 2 4 2 3" xfId="14974" xr:uid="{00000000-0005-0000-0000-0000373B0000}"/>
    <cellStyle name="Normal 3 3 2 3 2 4 2 4" xfId="14975" xr:uid="{00000000-0005-0000-0000-0000383B0000}"/>
    <cellStyle name="Normal 3 3 2 3 2 4 3" xfId="14976" xr:uid="{00000000-0005-0000-0000-0000393B0000}"/>
    <cellStyle name="Normal 3 3 2 3 2 4 4" xfId="14977" xr:uid="{00000000-0005-0000-0000-00003A3B0000}"/>
    <cellStyle name="Normal 3 3 2 3 2 4 5" xfId="14978" xr:uid="{00000000-0005-0000-0000-00003B3B0000}"/>
    <cellStyle name="Normal 3 3 2 3 2 5" xfId="14979" xr:uid="{00000000-0005-0000-0000-00003C3B0000}"/>
    <cellStyle name="Normal 3 3 2 3 2 5 2" xfId="14980" xr:uid="{00000000-0005-0000-0000-00003D3B0000}"/>
    <cellStyle name="Normal 3 3 2 3 2 5 3" xfId="14981" xr:uid="{00000000-0005-0000-0000-00003E3B0000}"/>
    <cellStyle name="Normal 3 3 2 3 2 5 4" xfId="14982" xr:uid="{00000000-0005-0000-0000-00003F3B0000}"/>
    <cellStyle name="Normal 3 3 2 3 2 6" xfId="14983" xr:uid="{00000000-0005-0000-0000-0000403B0000}"/>
    <cellStyle name="Normal 3 3 2 3 2 7" xfId="14984" xr:uid="{00000000-0005-0000-0000-0000413B0000}"/>
    <cellStyle name="Normal 3 3 2 3 2 8" xfId="14985" xr:uid="{00000000-0005-0000-0000-0000423B0000}"/>
    <cellStyle name="Normal 3 3 2 3 3" xfId="14986" xr:uid="{00000000-0005-0000-0000-0000433B0000}"/>
    <cellStyle name="Normal 3 3 2 3 3 2" xfId="14987" xr:uid="{00000000-0005-0000-0000-0000443B0000}"/>
    <cellStyle name="Normal 3 3 2 3 3 2 2" xfId="14988" xr:uid="{00000000-0005-0000-0000-0000453B0000}"/>
    <cellStyle name="Normal 3 3 2 3 3 2 2 2" xfId="14989" xr:uid="{00000000-0005-0000-0000-0000463B0000}"/>
    <cellStyle name="Normal 3 3 2 3 3 2 2 3" xfId="14990" xr:uid="{00000000-0005-0000-0000-0000473B0000}"/>
    <cellStyle name="Normal 3 3 2 3 3 2 2 4" xfId="14991" xr:uid="{00000000-0005-0000-0000-0000483B0000}"/>
    <cellStyle name="Normal 3 3 2 3 3 2 3" xfId="14992" xr:uid="{00000000-0005-0000-0000-0000493B0000}"/>
    <cellStyle name="Normal 3 3 2 3 3 2 4" xfId="14993" xr:uid="{00000000-0005-0000-0000-00004A3B0000}"/>
    <cellStyle name="Normal 3 3 2 3 3 2 5" xfId="14994" xr:uid="{00000000-0005-0000-0000-00004B3B0000}"/>
    <cellStyle name="Normal 3 3 2 3 3 3" xfId="14995" xr:uid="{00000000-0005-0000-0000-00004C3B0000}"/>
    <cellStyle name="Normal 3 3 2 3 3 3 2" xfId="14996" xr:uid="{00000000-0005-0000-0000-00004D3B0000}"/>
    <cellStyle name="Normal 3 3 2 3 3 3 3" xfId="14997" xr:uid="{00000000-0005-0000-0000-00004E3B0000}"/>
    <cellStyle name="Normal 3 3 2 3 3 3 4" xfId="14998" xr:uid="{00000000-0005-0000-0000-00004F3B0000}"/>
    <cellStyle name="Normal 3 3 2 3 3 4" xfId="14999" xr:uid="{00000000-0005-0000-0000-0000503B0000}"/>
    <cellStyle name="Normal 3 3 2 3 3 5" xfId="15000" xr:uid="{00000000-0005-0000-0000-0000513B0000}"/>
    <cellStyle name="Normal 3 3 2 3 3 6" xfId="15001" xr:uid="{00000000-0005-0000-0000-0000523B0000}"/>
    <cellStyle name="Normal 3 3 2 3 4" xfId="15002" xr:uid="{00000000-0005-0000-0000-0000533B0000}"/>
    <cellStyle name="Normal 3 3 2 3 4 2" xfId="15003" xr:uid="{00000000-0005-0000-0000-0000543B0000}"/>
    <cellStyle name="Normal 3 3 2 3 4 2 2" xfId="15004" xr:uid="{00000000-0005-0000-0000-0000553B0000}"/>
    <cellStyle name="Normal 3 3 2 3 4 2 2 2" xfId="15005" xr:uid="{00000000-0005-0000-0000-0000563B0000}"/>
    <cellStyle name="Normal 3 3 2 3 4 2 2 3" xfId="15006" xr:uid="{00000000-0005-0000-0000-0000573B0000}"/>
    <cellStyle name="Normal 3 3 2 3 4 2 2 4" xfId="15007" xr:uid="{00000000-0005-0000-0000-0000583B0000}"/>
    <cellStyle name="Normal 3 3 2 3 4 2 3" xfId="15008" xr:uid="{00000000-0005-0000-0000-0000593B0000}"/>
    <cellStyle name="Normal 3 3 2 3 4 2 4" xfId="15009" xr:uid="{00000000-0005-0000-0000-00005A3B0000}"/>
    <cellStyle name="Normal 3 3 2 3 4 2 5" xfId="15010" xr:uid="{00000000-0005-0000-0000-00005B3B0000}"/>
    <cellStyle name="Normal 3 3 2 3 4 3" xfId="15011" xr:uid="{00000000-0005-0000-0000-00005C3B0000}"/>
    <cellStyle name="Normal 3 3 2 3 4 3 2" xfId="15012" xr:uid="{00000000-0005-0000-0000-00005D3B0000}"/>
    <cellStyle name="Normal 3 3 2 3 4 3 3" xfId="15013" xr:uid="{00000000-0005-0000-0000-00005E3B0000}"/>
    <cellStyle name="Normal 3 3 2 3 4 3 4" xfId="15014" xr:uid="{00000000-0005-0000-0000-00005F3B0000}"/>
    <cellStyle name="Normal 3 3 2 3 4 4" xfId="15015" xr:uid="{00000000-0005-0000-0000-0000603B0000}"/>
    <cellStyle name="Normal 3 3 2 3 4 5" xfId="15016" xr:uid="{00000000-0005-0000-0000-0000613B0000}"/>
    <cellStyle name="Normal 3 3 2 3 4 6" xfId="15017" xr:uid="{00000000-0005-0000-0000-0000623B0000}"/>
    <cellStyle name="Normal 3 3 2 3 5" xfId="15018" xr:uid="{00000000-0005-0000-0000-0000633B0000}"/>
    <cellStyle name="Normal 3 3 2 3 5 2" xfId="15019" xr:uid="{00000000-0005-0000-0000-0000643B0000}"/>
    <cellStyle name="Normal 3 3 2 3 5 2 2" xfId="15020" xr:uid="{00000000-0005-0000-0000-0000653B0000}"/>
    <cellStyle name="Normal 3 3 2 3 5 2 3" xfId="15021" xr:uid="{00000000-0005-0000-0000-0000663B0000}"/>
    <cellStyle name="Normal 3 3 2 3 5 2 4" xfId="15022" xr:uid="{00000000-0005-0000-0000-0000673B0000}"/>
    <cellStyle name="Normal 3 3 2 3 5 3" xfId="15023" xr:uid="{00000000-0005-0000-0000-0000683B0000}"/>
    <cellStyle name="Normal 3 3 2 3 5 4" xfId="15024" xr:uid="{00000000-0005-0000-0000-0000693B0000}"/>
    <cellStyle name="Normal 3 3 2 3 5 5" xfId="15025" xr:uid="{00000000-0005-0000-0000-00006A3B0000}"/>
    <cellStyle name="Normal 3 3 2 3 6" xfId="15026" xr:uid="{00000000-0005-0000-0000-00006B3B0000}"/>
    <cellStyle name="Normal 3 3 2 3 6 2" xfId="15027" xr:uid="{00000000-0005-0000-0000-00006C3B0000}"/>
    <cellStyle name="Normal 3 3 2 3 6 3" xfId="15028" xr:uid="{00000000-0005-0000-0000-00006D3B0000}"/>
    <cellStyle name="Normal 3 3 2 3 6 4" xfId="15029" xr:uid="{00000000-0005-0000-0000-00006E3B0000}"/>
    <cellStyle name="Normal 3 3 2 3 7" xfId="15030" xr:uid="{00000000-0005-0000-0000-00006F3B0000}"/>
    <cellStyle name="Normal 3 3 2 3 8" xfId="15031" xr:uid="{00000000-0005-0000-0000-0000703B0000}"/>
    <cellStyle name="Normal 3 3 2 3 9" xfId="15032" xr:uid="{00000000-0005-0000-0000-0000713B0000}"/>
    <cellStyle name="Normal 3 3 2 4" xfId="15033" xr:uid="{00000000-0005-0000-0000-0000723B0000}"/>
    <cellStyle name="Normal 3 3 2 4 2" xfId="15034" xr:uid="{00000000-0005-0000-0000-0000733B0000}"/>
    <cellStyle name="Normal 3 3 2 4 2 2" xfId="15035" xr:uid="{00000000-0005-0000-0000-0000743B0000}"/>
    <cellStyle name="Normal 3 3 2 4 2 2 2" xfId="15036" xr:uid="{00000000-0005-0000-0000-0000753B0000}"/>
    <cellStyle name="Normal 3 3 2 4 2 2 2 2" xfId="15037" xr:uid="{00000000-0005-0000-0000-0000763B0000}"/>
    <cellStyle name="Normal 3 3 2 4 2 2 2 2 2" xfId="15038" xr:uid="{00000000-0005-0000-0000-0000773B0000}"/>
    <cellStyle name="Normal 3 3 2 4 2 2 2 2 3" xfId="15039" xr:uid="{00000000-0005-0000-0000-0000783B0000}"/>
    <cellStyle name="Normal 3 3 2 4 2 2 2 2 4" xfId="15040" xr:uid="{00000000-0005-0000-0000-0000793B0000}"/>
    <cellStyle name="Normal 3 3 2 4 2 2 2 3" xfId="15041" xr:uid="{00000000-0005-0000-0000-00007A3B0000}"/>
    <cellStyle name="Normal 3 3 2 4 2 2 2 4" xfId="15042" xr:uid="{00000000-0005-0000-0000-00007B3B0000}"/>
    <cellStyle name="Normal 3 3 2 4 2 2 2 5" xfId="15043" xr:uid="{00000000-0005-0000-0000-00007C3B0000}"/>
    <cellStyle name="Normal 3 3 2 4 2 2 3" xfId="15044" xr:uid="{00000000-0005-0000-0000-00007D3B0000}"/>
    <cellStyle name="Normal 3 3 2 4 2 2 3 2" xfId="15045" xr:uid="{00000000-0005-0000-0000-00007E3B0000}"/>
    <cellStyle name="Normal 3 3 2 4 2 2 3 3" xfId="15046" xr:uid="{00000000-0005-0000-0000-00007F3B0000}"/>
    <cellStyle name="Normal 3 3 2 4 2 2 3 4" xfId="15047" xr:uid="{00000000-0005-0000-0000-0000803B0000}"/>
    <cellStyle name="Normal 3 3 2 4 2 2 4" xfId="15048" xr:uid="{00000000-0005-0000-0000-0000813B0000}"/>
    <cellStyle name="Normal 3 3 2 4 2 2 5" xfId="15049" xr:uid="{00000000-0005-0000-0000-0000823B0000}"/>
    <cellStyle name="Normal 3 3 2 4 2 2 6" xfId="15050" xr:uid="{00000000-0005-0000-0000-0000833B0000}"/>
    <cellStyle name="Normal 3 3 2 4 2 3" xfId="15051" xr:uid="{00000000-0005-0000-0000-0000843B0000}"/>
    <cellStyle name="Normal 3 3 2 4 2 3 2" xfId="15052" xr:uid="{00000000-0005-0000-0000-0000853B0000}"/>
    <cellStyle name="Normal 3 3 2 4 2 3 2 2" xfId="15053" xr:uid="{00000000-0005-0000-0000-0000863B0000}"/>
    <cellStyle name="Normal 3 3 2 4 2 3 2 2 2" xfId="15054" xr:uid="{00000000-0005-0000-0000-0000873B0000}"/>
    <cellStyle name="Normal 3 3 2 4 2 3 2 2 3" xfId="15055" xr:uid="{00000000-0005-0000-0000-0000883B0000}"/>
    <cellStyle name="Normal 3 3 2 4 2 3 2 2 4" xfId="15056" xr:uid="{00000000-0005-0000-0000-0000893B0000}"/>
    <cellStyle name="Normal 3 3 2 4 2 3 2 3" xfId="15057" xr:uid="{00000000-0005-0000-0000-00008A3B0000}"/>
    <cellStyle name="Normal 3 3 2 4 2 3 2 4" xfId="15058" xr:uid="{00000000-0005-0000-0000-00008B3B0000}"/>
    <cellStyle name="Normal 3 3 2 4 2 3 2 5" xfId="15059" xr:uid="{00000000-0005-0000-0000-00008C3B0000}"/>
    <cellStyle name="Normal 3 3 2 4 2 3 3" xfId="15060" xr:uid="{00000000-0005-0000-0000-00008D3B0000}"/>
    <cellStyle name="Normal 3 3 2 4 2 3 3 2" xfId="15061" xr:uid="{00000000-0005-0000-0000-00008E3B0000}"/>
    <cellStyle name="Normal 3 3 2 4 2 3 3 3" xfId="15062" xr:uid="{00000000-0005-0000-0000-00008F3B0000}"/>
    <cellStyle name="Normal 3 3 2 4 2 3 3 4" xfId="15063" xr:uid="{00000000-0005-0000-0000-0000903B0000}"/>
    <cellStyle name="Normal 3 3 2 4 2 3 4" xfId="15064" xr:uid="{00000000-0005-0000-0000-0000913B0000}"/>
    <cellStyle name="Normal 3 3 2 4 2 3 5" xfId="15065" xr:uid="{00000000-0005-0000-0000-0000923B0000}"/>
    <cellStyle name="Normal 3 3 2 4 2 3 6" xfId="15066" xr:uid="{00000000-0005-0000-0000-0000933B0000}"/>
    <cellStyle name="Normal 3 3 2 4 2 4" xfId="15067" xr:uid="{00000000-0005-0000-0000-0000943B0000}"/>
    <cellStyle name="Normal 3 3 2 4 2 4 2" xfId="15068" xr:uid="{00000000-0005-0000-0000-0000953B0000}"/>
    <cellStyle name="Normal 3 3 2 4 2 4 2 2" xfId="15069" xr:uid="{00000000-0005-0000-0000-0000963B0000}"/>
    <cellStyle name="Normal 3 3 2 4 2 4 2 3" xfId="15070" xr:uid="{00000000-0005-0000-0000-0000973B0000}"/>
    <cellStyle name="Normal 3 3 2 4 2 4 2 4" xfId="15071" xr:uid="{00000000-0005-0000-0000-0000983B0000}"/>
    <cellStyle name="Normal 3 3 2 4 2 4 3" xfId="15072" xr:uid="{00000000-0005-0000-0000-0000993B0000}"/>
    <cellStyle name="Normal 3 3 2 4 2 4 4" xfId="15073" xr:uid="{00000000-0005-0000-0000-00009A3B0000}"/>
    <cellStyle name="Normal 3 3 2 4 2 4 5" xfId="15074" xr:uid="{00000000-0005-0000-0000-00009B3B0000}"/>
    <cellStyle name="Normal 3 3 2 4 2 5" xfId="15075" xr:uid="{00000000-0005-0000-0000-00009C3B0000}"/>
    <cellStyle name="Normal 3 3 2 4 2 5 2" xfId="15076" xr:uid="{00000000-0005-0000-0000-00009D3B0000}"/>
    <cellStyle name="Normal 3 3 2 4 2 5 3" xfId="15077" xr:uid="{00000000-0005-0000-0000-00009E3B0000}"/>
    <cellStyle name="Normal 3 3 2 4 2 5 4" xfId="15078" xr:uid="{00000000-0005-0000-0000-00009F3B0000}"/>
    <cellStyle name="Normal 3 3 2 4 2 6" xfId="15079" xr:uid="{00000000-0005-0000-0000-0000A03B0000}"/>
    <cellStyle name="Normal 3 3 2 4 2 7" xfId="15080" xr:uid="{00000000-0005-0000-0000-0000A13B0000}"/>
    <cellStyle name="Normal 3 3 2 4 2 8" xfId="15081" xr:uid="{00000000-0005-0000-0000-0000A23B0000}"/>
    <cellStyle name="Normal 3 3 2 4 3" xfId="15082" xr:uid="{00000000-0005-0000-0000-0000A33B0000}"/>
    <cellStyle name="Normal 3 3 2 4 3 2" xfId="15083" xr:uid="{00000000-0005-0000-0000-0000A43B0000}"/>
    <cellStyle name="Normal 3 3 2 4 3 2 2" xfId="15084" xr:uid="{00000000-0005-0000-0000-0000A53B0000}"/>
    <cellStyle name="Normal 3 3 2 4 3 2 2 2" xfId="15085" xr:uid="{00000000-0005-0000-0000-0000A63B0000}"/>
    <cellStyle name="Normal 3 3 2 4 3 2 2 3" xfId="15086" xr:uid="{00000000-0005-0000-0000-0000A73B0000}"/>
    <cellStyle name="Normal 3 3 2 4 3 2 2 4" xfId="15087" xr:uid="{00000000-0005-0000-0000-0000A83B0000}"/>
    <cellStyle name="Normal 3 3 2 4 3 2 3" xfId="15088" xr:uid="{00000000-0005-0000-0000-0000A93B0000}"/>
    <cellStyle name="Normal 3 3 2 4 3 2 4" xfId="15089" xr:uid="{00000000-0005-0000-0000-0000AA3B0000}"/>
    <cellStyle name="Normal 3 3 2 4 3 2 5" xfId="15090" xr:uid="{00000000-0005-0000-0000-0000AB3B0000}"/>
    <cellStyle name="Normal 3 3 2 4 3 3" xfId="15091" xr:uid="{00000000-0005-0000-0000-0000AC3B0000}"/>
    <cellStyle name="Normal 3 3 2 4 3 3 2" xfId="15092" xr:uid="{00000000-0005-0000-0000-0000AD3B0000}"/>
    <cellStyle name="Normal 3 3 2 4 3 3 3" xfId="15093" xr:uid="{00000000-0005-0000-0000-0000AE3B0000}"/>
    <cellStyle name="Normal 3 3 2 4 3 3 4" xfId="15094" xr:uid="{00000000-0005-0000-0000-0000AF3B0000}"/>
    <cellStyle name="Normal 3 3 2 4 3 4" xfId="15095" xr:uid="{00000000-0005-0000-0000-0000B03B0000}"/>
    <cellStyle name="Normal 3 3 2 4 3 5" xfId="15096" xr:uid="{00000000-0005-0000-0000-0000B13B0000}"/>
    <cellStyle name="Normal 3 3 2 4 3 6" xfId="15097" xr:uid="{00000000-0005-0000-0000-0000B23B0000}"/>
    <cellStyle name="Normal 3 3 2 4 4" xfId="15098" xr:uid="{00000000-0005-0000-0000-0000B33B0000}"/>
    <cellStyle name="Normal 3 3 2 4 4 2" xfId="15099" xr:uid="{00000000-0005-0000-0000-0000B43B0000}"/>
    <cellStyle name="Normal 3 3 2 4 4 2 2" xfId="15100" xr:uid="{00000000-0005-0000-0000-0000B53B0000}"/>
    <cellStyle name="Normal 3 3 2 4 4 2 2 2" xfId="15101" xr:uid="{00000000-0005-0000-0000-0000B63B0000}"/>
    <cellStyle name="Normal 3 3 2 4 4 2 2 3" xfId="15102" xr:uid="{00000000-0005-0000-0000-0000B73B0000}"/>
    <cellStyle name="Normal 3 3 2 4 4 2 2 4" xfId="15103" xr:uid="{00000000-0005-0000-0000-0000B83B0000}"/>
    <cellStyle name="Normal 3 3 2 4 4 2 3" xfId="15104" xr:uid="{00000000-0005-0000-0000-0000B93B0000}"/>
    <cellStyle name="Normal 3 3 2 4 4 2 4" xfId="15105" xr:uid="{00000000-0005-0000-0000-0000BA3B0000}"/>
    <cellStyle name="Normal 3 3 2 4 4 2 5" xfId="15106" xr:uid="{00000000-0005-0000-0000-0000BB3B0000}"/>
    <cellStyle name="Normal 3 3 2 4 4 3" xfId="15107" xr:uid="{00000000-0005-0000-0000-0000BC3B0000}"/>
    <cellStyle name="Normal 3 3 2 4 4 3 2" xfId="15108" xr:uid="{00000000-0005-0000-0000-0000BD3B0000}"/>
    <cellStyle name="Normal 3 3 2 4 4 3 3" xfId="15109" xr:uid="{00000000-0005-0000-0000-0000BE3B0000}"/>
    <cellStyle name="Normal 3 3 2 4 4 3 4" xfId="15110" xr:uid="{00000000-0005-0000-0000-0000BF3B0000}"/>
    <cellStyle name="Normal 3 3 2 4 4 4" xfId="15111" xr:uid="{00000000-0005-0000-0000-0000C03B0000}"/>
    <cellStyle name="Normal 3 3 2 4 4 5" xfId="15112" xr:uid="{00000000-0005-0000-0000-0000C13B0000}"/>
    <cellStyle name="Normal 3 3 2 4 4 6" xfId="15113" xr:uid="{00000000-0005-0000-0000-0000C23B0000}"/>
    <cellStyle name="Normal 3 3 2 4 5" xfId="15114" xr:uid="{00000000-0005-0000-0000-0000C33B0000}"/>
    <cellStyle name="Normal 3 3 2 4 5 2" xfId="15115" xr:uid="{00000000-0005-0000-0000-0000C43B0000}"/>
    <cellStyle name="Normal 3 3 2 4 5 2 2" xfId="15116" xr:uid="{00000000-0005-0000-0000-0000C53B0000}"/>
    <cellStyle name="Normal 3 3 2 4 5 2 3" xfId="15117" xr:uid="{00000000-0005-0000-0000-0000C63B0000}"/>
    <cellStyle name="Normal 3 3 2 4 5 2 4" xfId="15118" xr:uid="{00000000-0005-0000-0000-0000C73B0000}"/>
    <cellStyle name="Normal 3 3 2 4 5 3" xfId="15119" xr:uid="{00000000-0005-0000-0000-0000C83B0000}"/>
    <cellStyle name="Normal 3 3 2 4 5 4" xfId="15120" xr:uid="{00000000-0005-0000-0000-0000C93B0000}"/>
    <cellStyle name="Normal 3 3 2 4 5 5" xfId="15121" xr:uid="{00000000-0005-0000-0000-0000CA3B0000}"/>
    <cellStyle name="Normal 3 3 2 4 6" xfId="15122" xr:uid="{00000000-0005-0000-0000-0000CB3B0000}"/>
    <cellStyle name="Normal 3 3 2 4 6 2" xfId="15123" xr:uid="{00000000-0005-0000-0000-0000CC3B0000}"/>
    <cellStyle name="Normal 3 3 2 4 6 3" xfId="15124" xr:uid="{00000000-0005-0000-0000-0000CD3B0000}"/>
    <cellStyle name="Normal 3 3 2 4 6 4" xfId="15125" xr:uid="{00000000-0005-0000-0000-0000CE3B0000}"/>
    <cellStyle name="Normal 3 3 2 4 7" xfId="15126" xr:uid="{00000000-0005-0000-0000-0000CF3B0000}"/>
    <cellStyle name="Normal 3 3 2 4 8" xfId="15127" xr:uid="{00000000-0005-0000-0000-0000D03B0000}"/>
    <cellStyle name="Normal 3 3 2 4 9" xfId="15128" xr:uid="{00000000-0005-0000-0000-0000D13B0000}"/>
    <cellStyle name="Normal 3 3 2 5" xfId="15129" xr:uid="{00000000-0005-0000-0000-0000D23B0000}"/>
    <cellStyle name="Normal 3 3 2 5 2" xfId="15130" xr:uid="{00000000-0005-0000-0000-0000D33B0000}"/>
    <cellStyle name="Normal 3 3 2 5 2 2" xfId="15131" xr:uid="{00000000-0005-0000-0000-0000D43B0000}"/>
    <cellStyle name="Normal 3 3 2 5 2 2 2" xfId="15132" xr:uid="{00000000-0005-0000-0000-0000D53B0000}"/>
    <cellStyle name="Normal 3 3 2 5 2 2 2 2" xfId="15133" xr:uid="{00000000-0005-0000-0000-0000D63B0000}"/>
    <cellStyle name="Normal 3 3 2 5 2 2 2 3" xfId="15134" xr:uid="{00000000-0005-0000-0000-0000D73B0000}"/>
    <cellStyle name="Normal 3 3 2 5 2 2 2 4" xfId="15135" xr:uid="{00000000-0005-0000-0000-0000D83B0000}"/>
    <cellStyle name="Normal 3 3 2 5 2 2 3" xfId="15136" xr:uid="{00000000-0005-0000-0000-0000D93B0000}"/>
    <cellStyle name="Normal 3 3 2 5 2 2 4" xfId="15137" xr:uid="{00000000-0005-0000-0000-0000DA3B0000}"/>
    <cellStyle name="Normal 3 3 2 5 2 2 5" xfId="15138" xr:uid="{00000000-0005-0000-0000-0000DB3B0000}"/>
    <cellStyle name="Normal 3 3 2 5 2 3" xfId="15139" xr:uid="{00000000-0005-0000-0000-0000DC3B0000}"/>
    <cellStyle name="Normal 3 3 2 5 2 3 2" xfId="15140" xr:uid="{00000000-0005-0000-0000-0000DD3B0000}"/>
    <cellStyle name="Normal 3 3 2 5 2 3 3" xfId="15141" xr:uid="{00000000-0005-0000-0000-0000DE3B0000}"/>
    <cellStyle name="Normal 3 3 2 5 2 3 4" xfId="15142" xr:uid="{00000000-0005-0000-0000-0000DF3B0000}"/>
    <cellStyle name="Normal 3 3 2 5 2 4" xfId="15143" xr:uid="{00000000-0005-0000-0000-0000E03B0000}"/>
    <cellStyle name="Normal 3 3 2 5 2 5" xfId="15144" xr:uid="{00000000-0005-0000-0000-0000E13B0000}"/>
    <cellStyle name="Normal 3 3 2 5 2 6" xfId="15145" xr:uid="{00000000-0005-0000-0000-0000E23B0000}"/>
    <cellStyle name="Normal 3 3 2 5 3" xfId="15146" xr:uid="{00000000-0005-0000-0000-0000E33B0000}"/>
    <cellStyle name="Normal 3 3 2 5 3 2" xfId="15147" xr:uid="{00000000-0005-0000-0000-0000E43B0000}"/>
    <cellStyle name="Normal 3 3 2 5 3 2 2" xfId="15148" xr:uid="{00000000-0005-0000-0000-0000E53B0000}"/>
    <cellStyle name="Normal 3 3 2 5 3 2 2 2" xfId="15149" xr:uid="{00000000-0005-0000-0000-0000E63B0000}"/>
    <cellStyle name="Normal 3 3 2 5 3 2 2 3" xfId="15150" xr:uid="{00000000-0005-0000-0000-0000E73B0000}"/>
    <cellStyle name="Normal 3 3 2 5 3 2 2 4" xfId="15151" xr:uid="{00000000-0005-0000-0000-0000E83B0000}"/>
    <cellStyle name="Normal 3 3 2 5 3 2 3" xfId="15152" xr:uid="{00000000-0005-0000-0000-0000E93B0000}"/>
    <cellStyle name="Normal 3 3 2 5 3 2 4" xfId="15153" xr:uid="{00000000-0005-0000-0000-0000EA3B0000}"/>
    <cellStyle name="Normal 3 3 2 5 3 2 5" xfId="15154" xr:uid="{00000000-0005-0000-0000-0000EB3B0000}"/>
    <cellStyle name="Normal 3 3 2 5 3 3" xfId="15155" xr:uid="{00000000-0005-0000-0000-0000EC3B0000}"/>
    <cellStyle name="Normal 3 3 2 5 3 3 2" xfId="15156" xr:uid="{00000000-0005-0000-0000-0000ED3B0000}"/>
    <cellStyle name="Normal 3 3 2 5 3 3 3" xfId="15157" xr:uid="{00000000-0005-0000-0000-0000EE3B0000}"/>
    <cellStyle name="Normal 3 3 2 5 3 3 4" xfId="15158" xr:uid="{00000000-0005-0000-0000-0000EF3B0000}"/>
    <cellStyle name="Normal 3 3 2 5 3 4" xfId="15159" xr:uid="{00000000-0005-0000-0000-0000F03B0000}"/>
    <cellStyle name="Normal 3 3 2 5 3 5" xfId="15160" xr:uid="{00000000-0005-0000-0000-0000F13B0000}"/>
    <cellStyle name="Normal 3 3 2 5 3 6" xfId="15161" xr:uid="{00000000-0005-0000-0000-0000F23B0000}"/>
    <cellStyle name="Normal 3 3 2 5 4" xfId="15162" xr:uid="{00000000-0005-0000-0000-0000F33B0000}"/>
    <cellStyle name="Normal 3 3 2 5 4 2" xfId="15163" xr:uid="{00000000-0005-0000-0000-0000F43B0000}"/>
    <cellStyle name="Normal 3 3 2 5 4 2 2" xfId="15164" xr:uid="{00000000-0005-0000-0000-0000F53B0000}"/>
    <cellStyle name="Normal 3 3 2 5 4 2 3" xfId="15165" xr:uid="{00000000-0005-0000-0000-0000F63B0000}"/>
    <cellStyle name="Normal 3 3 2 5 4 2 4" xfId="15166" xr:uid="{00000000-0005-0000-0000-0000F73B0000}"/>
    <cellStyle name="Normal 3 3 2 5 4 3" xfId="15167" xr:uid="{00000000-0005-0000-0000-0000F83B0000}"/>
    <cellStyle name="Normal 3 3 2 5 4 4" xfId="15168" xr:uid="{00000000-0005-0000-0000-0000F93B0000}"/>
    <cellStyle name="Normal 3 3 2 5 4 5" xfId="15169" xr:uid="{00000000-0005-0000-0000-0000FA3B0000}"/>
    <cellStyle name="Normal 3 3 2 5 5" xfId="15170" xr:uid="{00000000-0005-0000-0000-0000FB3B0000}"/>
    <cellStyle name="Normal 3 3 2 5 5 2" xfId="15171" xr:uid="{00000000-0005-0000-0000-0000FC3B0000}"/>
    <cellStyle name="Normal 3 3 2 5 5 3" xfId="15172" xr:uid="{00000000-0005-0000-0000-0000FD3B0000}"/>
    <cellStyle name="Normal 3 3 2 5 5 4" xfId="15173" xr:uid="{00000000-0005-0000-0000-0000FE3B0000}"/>
    <cellStyle name="Normal 3 3 2 5 6" xfId="15174" xr:uid="{00000000-0005-0000-0000-0000FF3B0000}"/>
    <cellStyle name="Normal 3 3 2 5 7" xfId="15175" xr:uid="{00000000-0005-0000-0000-0000003C0000}"/>
    <cellStyle name="Normal 3 3 2 5 8" xfId="15176" xr:uid="{00000000-0005-0000-0000-0000013C0000}"/>
    <cellStyle name="Normal 3 3 2 6" xfId="15177" xr:uid="{00000000-0005-0000-0000-0000023C0000}"/>
    <cellStyle name="Normal 3 3 2 6 2" xfId="15178" xr:uid="{00000000-0005-0000-0000-0000033C0000}"/>
    <cellStyle name="Normal 3 3 2 6 2 2" xfId="15179" xr:uid="{00000000-0005-0000-0000-0000043C0000}"/>
    <cellStyle name="Normal 3 3 2 6 2 2 2" xfId="15180" xr:uid="{00000000-0005-0000-0000-0000053C0000}"/>
    <cellStyle name="Normal 3 3 2 6 2 2 2 2" xfId="15181" xr:uid="{00000000-0005-0000-0000-0000063C0000}"/>
    <cellStyle name="Normal 3 3 2 6 2 2 2 3" xfId="15182" xr:uid="{00000000-0005-0000-0000-0000073C0000}"/>
    <cellStyle name="Normal 3 3 2 6 2 2 2 4" xfId="15183" xr:uid="{00000000-0005-0000-0000-0000083C0000}"/>
    <cellStyle name="Normal 3 3 2 6 2 2 3" xfId="15184" xr:uid="{00000000-0005-0000-0000-0000093C0000}"/>
    <cellStyle name="Normal 3 3 2 6 2 2 4" xfId="15185" xr:uid="{00000000-0005-0000-0000-00000A3C0000}"/>
    <cellStyle name="Normal 3 3 2 6 2 2 5" xfId="15186" xr:uid="{00000000-0005-0000-0000-00000B3C0000}"/>
    <cellStyle name="Normal 3 3 2 6 2 3" xfId="15187" xr:uid="{00000000-0005-0000-0000-00000C3C0000}"/>
    <cellStyle name="Normal 3 3 2 6 2 3 2" xfId="15188" xr:uid="{00000000-0005-0000-0000-00000D3C0000}"/>
    <cellStyle name="Normal 3 3 2 6 2 3 3" xfId="15189" xr:uid="{00000000-0005-0000-0000-00000E3C0000}"/>
    <cellStyle name="Normal 3 3 2 6 2 3 4" xfId="15190" xr:uid="{00000000-0005-0000-0000-00000F3C0000}"/>
    <cellStyle name="Normal 3 3 2 6 2 4" xfId="15191" xr:uid="{00000000-0005-0000-0000-0000103C0000}"/>
    <cellStyle name="Normal 3 3 2 6 2 5" xfId="15192" xr:uid="{00000000-0005-0000-0000-0000113C0000}"/>
    <cellStyle name="Normal 3 3 2 6 2 6" xfId="15193" xr:uid="{00000000-0005-0000-0000-0000123C0000}"/>
    <cellStyle name="Normal 3 3 2 6 3" xfId="15194" xr:uid="{00000000-0005-0000-0000-0000133C0000}"/>
    <cellStyle name="Normal 3 3 2 6 3 2" xfId="15195" xr:uid="{00000000-0005-0000-0000-0000143C0000}"/>
    <cellStyle name="Normal 3 3 2 6 3 2 2" xfId="15196" xr:uid="{00000000-0005-0000-0000-0000153C0000}"/>
    <cellStyle name="Normal 3 3 2 6 3 2 2 2" xfId="15197" xr:uid="{00000000-0005-0000-0000-0000163C0000}"/>
    <cellStyle name="Normal 3 3 2 6 3 2 2 3" xfId="15198" xr:uid="{00000000-0005-0000-0000-0000173C0000}"/>
    <cellStyle name="Normal 3 3 2 6 3 2 2 4" xfId="15199" xr:uid="{00000000-0005-0000-0000-0000183C0000}"/>
    <cellStyle name="Normal 3 3 2 6 3 2 3" xfId="15200" xr:uid="{00000000-0005-0000-0000-0000193C0000}"/>
    <cellStyle name="Normal 3 3 2 6 3 2 4" xfId="15201" xr:uid="{00000000-0005-0000-0000-00001A3C0000}"/>
    <cellStyle name="Normal 3 3 2 6 3 2 5" xfId="15202" xr:uid="{00000000-0005-0000-0000-00001B3C0000}"/>
    <cellStyle name="Normal 3 3 2 6 3 3" xfId="15203" xr:uid="{00000000-0005-0000-0000-00001C3C0000}"/>
    <cellStyle name="Normal 3 3 2 6 3 3 2" xfId="15204" xr:uid="{00000000-0005-0000-0000-00001D3C0000}"/>
    <cellStyle name="Normal 3 3 2 6 3 3 3" xfId="15205" xr:uid="{00000000-0005-0000-0000-00001E3C0000}"/>
    <cellStyle name="Normal 3 3 2 6 3 3 4" xfId="15206" xr:uid="{00000000-0005-0000-0000-00001F3C0000}"/>
    <cellStyle name="Normal 3 3 2 6 3 4" xfId="15207" xr:uid="{00000000-0005-0000-0000-0000203C0000}"/>
    <cellStyle name="Normal 3 3 2 6 3 5" xfId="15208" xr:uid="{00000000-0005-0000-0000-0000213C0000}"/>
    <cellStyle name="Normal 3 3 2 6 3 6" xfId="15209" xr:uid="{00000000-0005-0000-0000-0000223C0000}"/>
    <cellStyle name="Normal 3 3 2 6 4" xfId="15210" xr:uid="{00000000-0005-0000-0000-0000233C0000}"/>
    <cellStyle name="Normal 3 3 2 6 4 2" xfId="15211" xr:uid="{00000000-0005-0000-0000-0000243C0000}"/>
    <cellStyle name="Normal 3 3 2 6 4 2 2" xfId="15212" xr:uid="{00000000-0005-0000-0000-0000253C0000}"/>
    <cellStyle name="Normal 3 3 2 6 4 2 3" xfId="15213" xr:uid="{00000000-0005-0000-0000-0000263C0000}"/>
    <cellStyle name="Normal 3 3 2 6 4 2 4" xfId="15214" xr:uid="{00000000-0005-0000-0000-0000273C0000}"/>
    <cellStyle name="Normal 3 3 2 6 4 3" xfId="15215" xr:uid="{00000000-0005-0000-0000-0000283C0000}"/>
    <cellStyle name="Normal 3 3 2 6 4 4" xfId="15216" xr:uid="{00000000-0005-0000-0000-0000293C0000}"/>
    <cellStyle name="Normal 3 3 2 6 4 5" xfId="15217" xr:uid="{00000000-0005-0000-0000-00002A3C0000}"/>
    <cellStyle name="Normal 3 3 2 6 5" xfId="15218" xr:uid="{00000000-0005-0000-0000-00002B3C0000}"/>
    <cellStyle name="Normal 3 3 2 6 5 2" xfId="15219" xr:uid="{00000000-0005-0000-0000-00002C3C0000}"/>
    <cellStyle name="Normal 3 3 2 6 5 3" xfId="15220" xr:uid="{00000000-0005-0000-0000-00002D3C0000}"/>
    <cellStyle name="Normal 3 3 2 6 5 4" xfId="15221" xr:uid="{00000000-0005-0000-0000-00002E3C0000}"/>
    <cellStyle name="Normal 3 3 2 6 6" xfId="15222" xr:uid="{00000000-0005-0000-0000-00002F3C0000}"/>
    <cellStyle name="Normal 3 3 2 6 7" xfId="15223" xr:uid="{00000000-0005-0000-0000-0000303C0000}"/>
    <cellStyle name="Normal 3 3 2 6 8" xfId="15224" xr:uid="{00000000-0005-0000-0000-0000313C0000}"/>
    <cellStyle name="Normal 3 3 2 7" xfId="15225" xr:uid="{00000000-0005-0000-0000-0000323C0000}"/>
    <cellStyle name="Normal 3 3 2 7 2" xfId="15226" xr:uid="{00000000-0005-0000-0000-0000333C0000}"/>
    <cellStyle name="Normal 3 3 2 7 2 2" xfId="15227" xr:uid="{00000000-0005-0000-0000-0000343C0000}"/>
    <cellStyle name="Normal 3 3 2 7 2 2 2" xfId="15228" xr:uid="{00000000-0005-0000-0000-0000353C0000}"/>
    <cellStyle name="Normal 3 3 2 7 2 2 3" xfId="15229" xr:uid="{00000000-0005-0000-0000-0000363C0000}"/>
    <cellStyle name="Normal 3 3 2 7 2 2 4" xfId="15230" xr:uid="{00000000-0005-0000-0000-0000373C0000}"/>
    <cellStyle name="Normal 3 3 2 7 2 3" xfId="15231" xr:uid="{00000000-0005-0000-0000-0000383C0000}"/>
    <cellStyle name="Normal 3 3 2 7 2 4" xfId="15232" xr:uid="{00000000-0005-0000-0000-0000393C0000}"/>
    <cellStyle name="Normal 3 3 2 7 2 5" xfId="15233" xr:uid="{00000000-0005-0000-0000-00003A3C0000}"/>
    <cellStyle name="Normal 3 3 2 7 3" xfId="15234" xr:uid="{00000000-0005-0000-0000-00003B3C0000}"/>
    <cellStyle name="Normal 3 3 2 7 3 2" xfId="15235" xr:uid="{00000000-0005-0000-0000-00003C3C0000}"/>
    <cellStyle name="Normal 3 3 2 7 3 3" xfId="15236" xr:uid="{00000000-0005-0000-0000-00003D3C0000}"/>
    <cellStyle name="Normal 3 3 2 7 3 4" xfId="15237" xr:uid="{00000000-0005-0000-0000-00003E3C0000}"/>
    <cellStyle name="Normal 3 3 2 7 4" xfId="15238" xr:uid="{00000000-0005-0000-0000-00003F3C0000}"/>
    <cellStyle name="Normal 3 3 2 7 5" xfId="15239" xr:uid="{00000000-0005-0000-0000-0000403C0000}"/>
    <cellStyle name="Normal 3 3 2 7 6" xfId="15240" xr:uid="{00000000-0005-0000-0000-0000413C0000}"/>
    <cellStyle name="Normal 3 3 2 8" xfId="15241" xr:uid="{00000000-0005-0000-0000-0000423C0000}"/>
    <cellStyle name="Normal 3 3 2 8 2" xfId="15242" xr:uid="{00000000-0005-0000-0000-0000433C0000}"/>
    <cellStyle name="Normal 3 3 2 8 2 2" xfId="15243" xr:uid="{00000000-0005-0000-0000-0000443C0000}"/>
    <cellStyle name="Normal 3 3 2 8 2 2 2" xfId="15244" xr:uid="{00000000-0005-0000-0000-0000453C0000}"/>
    <cellStyle name="Normal 3 3 2 8 2 2 3" xfId="15245" xr:uid="{00000000-0005-0000-0000-0000463C0000}"/>
    <cellStyle name="Normal 3 3 2 8 2 2 4" xfId="15246" xr:uid="{00000000-0005-0000-0000-0000473C0000}"/>
    <cellStyle name="Normal 3 3 2 8 2 3" xfId="15247" xr:uid="{00000000-0005-0000-0000-0000483C0000}"/>
    <cellStyle name="Normal 3 3 2 8 2 4" xfId="15248" xr:uid="{00000000-0005-0000-0000-0000493C0000}"/>
    <cellStyle name="Normal 3 3 2 8 2 5" xfId="15249" xr:uid="{00000000-0005-0000-0000-00004A3C0000}"/>
    <cellStyle name="Normal 3 3 2 8 3" xfId="15250" xr:uid="{00000000-0005-0000-0000-00004B3C0000}"/>
    <cellStyle name="Normal 3 3 2 8 3 2" xfId="15251" xr:uid="{00000000-0005-0000-0000-00004C3C0000}"/>
    <cellStyle name="Normal 3 3 2 8 3 3" xfId="15252" xr:uid="{00000000-0005-0000-0000-00004D3C0000}"/>
    <cellStyle name="Normal 3 3 2 8 3 4" xfId="15253" xr:uid="{00000000-0005-0000-0000-00004E3C0000}"/>
    <cellStyle name="Normal 3 3 2 8 4" xfId="15254" xr:uid="{00000000-0005-0000-0000-00004F3C0000}"/>
    <cellStyle name="Normal 3 3 2 8 5" xfId="15255" xr:uid="{00000000-0005-0000-0000-0000503C0000}"/>
    <cellStyle name="Normal 3 3 2 8 6" xfId="15256" xr:uid="{00000000-0005-0000-0000-0000513C0000}"/>
    <cellStyle name="Normal 3 3 2 9" xfId="15257" xr:uid="{00000000-0005-0000-0000-0000523C0000}"/>
    <cellStyle name="Normal 3 3 3" xfId="15258" xr:uid="{00000000-0005-0000-0000-0000533C0000}"/>
    <cellStyle name="Normal 3 3 3 10" xfId="15259" xr:uid="{00000000-0005-0000-0000-0000543C0000}"/>
    <cellStyle name="Normal 3 3 3 2" xfId="15260" xr:uid="{00000000-0005-0000-0000-0000553C0000}"/>
    <cellStyle name="Normal 3 3 3 2 2" xfId="15261" xr:uid="{00000000-0005-0000-0000-0000563C0000}"/>
    <cellStyle name="Normal 3 3 3 2 2 2" xfId="15262" xr:uid="{00000000-0005-0000-0000-0000573C0000}"/>
    <cellStyle name="Normal 3 3 3 2 2 2 2" xfId="15263" xr:uid="{00000000-0005-0000-0000-0000583C0000}"/>
    <cellStyle name="Normal 3 3 3 2 2 2 2 2" xfId="15264" xr:uid="{00000000-0005-0000-0000-0000593C0000}"/>
    <cellStyle name="Normal 3 3 3 2 2 2 2 3" xfId="15265" xr:uid="{00000000-0005-0000-0000-00005A3C0000}"/>
    <cellStyle name="Normal 3 3 3 2 2 2 2 4" xfId="15266" xr:uid="{00000000-0005-0000-0000-00005B3C0000}"/>
    <cellStyle name="Normal 3 3 3 2 2 2 3" xfId="15267" xr:uid="{00000000-0005-0000-0000-00005C3C0000}"/>
    <cellStyle name="Normal 3 3 3 2 2 2 4" xfId="15268" xr:uid="{00000000-0005-0000-0000-00005D3C0000}"/>
    <cellStyle name="Normal 3 3 3 2 2 2 5" xfId="15269" xr:uid="{00000000-0005-0000-0000-00005E3C0000}"/>
    <cellStyle name="Normal 3 3 3 2 2 3" xfId="15270" xr:uid="{00000000-0005-0000-0000-00005F3C0000}"/>
    <cellStyle name="Normal 3 3 3 2 2 3 2" xfId="15271" xr:uid="{00000000-0005-0000-0000-0000603C0000}"/>
    <cellStyle name="Normal 3 3 3 2 2 3 3" xfId="15272" xr:uid="{00000000-0005-0000-0000-0000613C0000}"/>
    <cellStyle name="Normal 3 3 3 2 2 3 4" xfId="15273" xr:uid="{00000000-0005-0000-0000-0000623C0000}"/>
    <cellStyle name="Normal 3 3 3 2 2 4" xfId="15274" xr:uid="{00000000-0005-0000-0000-0000633C0000}"/>
    <cellStyle name="Normal 3 3 3 2 2 5" xfId="15275" xr:uid="{00000000-0005-0000-0000-0000643C0000}"/>
    <cellStyle name="Normal 3 3 3 2 2 6" xfId="15276" xr:uid="{00000000-0005-0000-0000-0000653C0000}"/>
    <cellStyle name="Normal 3 3 3 2 3" xfId="15277" xr:uid="{00000000-0005-0000-0000-0000663C0000}"/>
    <cellStyle name="Normal 3 3 3 2 3 2" xfId="15278" xr:uid="{00000000-0005-0000-0000-0000673C0000}"/>
    <cellStyle name="Normal 3 3 3 2 3 2 2" xfId="15279" xr:uid="{00000000-0005-0000-0000-0000683C0000}"/>
    <cellStyle name="Normal 3 3 3 2 3 2 2 2" xfId="15280" xr:uid="{00000000-0005-0000-0000-0000693C0000}"/>
    <cellStyle name="Normal 3 3 3 2 3 2 2 3" xfId="15281" xr:uid="{00000000-0005-0000-0000-00006A3C0000}"/>
    <cellStyle name="Normal 3 3 3 2 3 2 2 4" xfId="15282" xr:uid="{00000000-0005-0000-0000-00006B3C0000}"/>
    <cellStyle name="Normal 3 3 3 2 3 2 3" xfId="15283" xr:uid="{00000000-0005-0000-0000-00006C3C0000}"/>
    <cellStyle name="Normal 3 3 3 2 3 2 4" xfId="15284" xr:uid="{00000000-0005-0000-0000-00006D3C0000}"/>
    <cellStyle name="Normal 3 3 3 2 3 2 5" xfId="15285" xr:uid="{00000000-0005-0000-0000-00006E3C0000}"/>
    <cellStyle name="Normal 3 3 3 2 3 3" xfId="15286" xr:uid="{00000000-0005-0000-0000-00006F3C0000}"/>
    <cellStyle name="Normal 3 3 3 2 3 3 2" xfId="15287" xr:uid="{00000000-0005-0000-0000-0000703C0000}"/>
    <cellStyle name="Normal 3 3 3 2 3 3 3" xfId="15288" xr:uid="{00000000-0005-0000-0000-0000713C0000}"/>
    <cellStyle name="Normal 3 3 3 2 3 3 4" xfId="15289" xr:uid="{00000000-0005-0000-0000-0000723C0000}"/>
    <cellStyle name="Normal 3 3 3 2 3 4" xfId="15290" xr:uid="{00000000-0005-0000-0000-0000733C0000}"/>
    <cellStyle name="Normal 3 3 3 2 3 5" xfId="15291" xr:uid="{00000000-0005-0000-0000-0000743C0000}"/>
    <cellStyle name="Normal 3 3 3 2 3 6" xfId="15292" xr:uid="{00000000-0005-0000-0000-0000753C0000}"/>
    <cellStyle name="Normal 3 3 3 2 4" xfId="15293" xr:uid="{00000000-0005-0000-0000-0000763C0000}"/>
    <cellStyle name="Normal 3 3 3 2 4 2" xfId="15294" xr:uid="{00000000-0005-0000-0000-0000773C0000}"/>
    <cellStyle name="Normal 3 3 3 2 4 2 2" xfId="15295" xr:uid="{00000000-0005-0000-0000-0000783C0000}"/>
    <cellStyle name="Normal 3 3 3 2 4 2 3" xfId="15296" xr:uid="{00000000-0005-0000-0000-0000793C0000}"/>
    <cellStyle name="Normal 3 3 3 2 4 2 4" xfId="15297" xr:uid="{00000000-0005-0000-0000-00007A3C0000}"/>
    <cellStyle name="Normal 3 3 3 2 4 3" xfId="15298" xr:uid="{00000000-0005-0000-0000-00007B3C0000}"/>
    <cellStyle name="Normal 3 3 3 2 4 4" xfId="15299" xr:uid="{00000000-0005-0000-0000-00007C3C0000}"/>
    <cellStyle name="Normal 3 3 3 2 4 5" xfId="15300" xr:uid="{00000000-0005-0000-0000-00007D3C0000}"/>
    <cellStyle name="Normal 3 3 3 2 5" xfId="15301" xr:uid="{00000000-0005-0000-0000-00007E3C0000}"/>
    <cellStyle name="Normal 3 3 3 2 5 2" xfId="15302" xr:uid="{00000000-0005-0000-0000-00007F3C0000}"/>
    <cellStyle name="Normal 3 3 3 2 5 3" xfId="15303" xr:uid="{00000000-0005-0000-0000-0000803C0000}"/>
    <cellStyle name="Normal 3 3 3 2 5 4" xfId="15304" xr:uid="{00000000-0005-0000-0000-0000813C0000}"/>
    <cellStyle name="Normal 3 3 3 2 6" xfId="15305" xr:uid="{00000000-0005-0000-0000-0000823C0000}"/>
    <cellStyle name="Normal 3 3 3 2 7" xfId="15306" xr:uid="{00000000-0005-0000-0000-0000833C0000}"/>
    <cellStyle name="Normal 3 3 3 2 8" xfId="15307" xr:uid="{00000000-0005-0000-0000-0000843C0000}"/>
    <cellStyle name="Normal 3 3 3 3" xfId="15308" xr:uid="{00000000-0005-0000-0000-0000853C0000}"/>
    <cellStyle name="Normal 3 3 3 3 2" xfId="15309" xr:uid="{00000000-0005-0000-0000-0000863C0000}"/>
    <cellStyle name="Normal 3 3 3 3 2 2" xfId="15310" xr:uid="{00000000-0005-0000-0000-0000873C0000}"/>
    <cellStyle name="Normal 3 3 3 3 2 2 2" xfId="15311" xr:uid="{00000000-0005-0000-0000-0000883C0000}"/>
    <cellStyle name="Normal 3 3 3 3 2 2 3" xfId="15312" xr:uid="{00000000-0005-0000-0000-0000893C0000}"/>
    <cellStyle name="Normal 3 3 3 3 2 2 4" xfId="15313" xr:uid="{00000000-0005-0000-0000-00008A3C0000}"/>
    <cellStyle name="Normal 3 3 3 3 2 3" xfId="15314" xr:uid="{00000000-0005-0000-0000-00008B3C0000}"/>
    <cellStyle name="Normal 3 3 3 3 2 4" xfId="15315" xr:uid="{00000000-0005-0000-0000-00008C3C0000}"/>
    <cellStyle name="Normal 3 3 3 3 2 5" xfId="15316" xr:uid="{00000000-0005-0000-0000-00008D3C0000}"/>
    <cellStyle name="Normal 3 3 3 3 3" xfId="15317" xr:uid="{00000000-0005-0000-0000-00008E3C0000}"/>
    <cellStyle name="Normal 3 3 3 3 3 2" xfId="15318" xr:uid="{00000000-0005-0000-0000-00008F3C0000}"/>
    <cellStyle name="Normal 3 3 3 3 3 3" xfId="15319" xr:uid="{00000000-0005-0000-0000-0000903C0000}"/>
    <cellStyle name="Normal 3 3 3 3 3 4" xfId="15320" xr:uid="{00000000-0005-0000-0000-0000913C0000}"/>
    <cellStyle name="Normal 3 3 3 3 4" xfId="15321" xr:uid="{00000000-0005-0000-0000-0000923C0000}"/>
    <cellStyle name="Normal 3 3 3 3 5" xfId="15322" xr:uid="{00000000-0005-0000-0000-0000933C0000}"/>
    <cellStyle name="Normal 3 3 3 3 6" xfId="15323" xr:uid="{00000000-0005-0000-0000-0000943C0000}"/>
    <cellStyle name="Normal 3 3 3 4" xfId="15324" xr:uid="{00000000-0005-0000-0000-0000953C0000}"/>
    <cellStyle name="Normal 3 3 3 4 2" xfId="15325" xr:uid="{00000000-0005-0000-0000-0000963C0000}"/>
    <cellStyle name="Normal 3 3 3 4 2 2" xfId="15326" xr:uid="{00000000-0005-0000-0000-0000973C0000}"/>
    <cellStyle name="Normal 3 3 3 4 2 2 2" xfId="15327" xr:uid="{00000000-0005-0000-0000-0000983C0000}"/>
    <cellStyle name="Normal 3 3 3 4 2 2 3" xfId="15328" xr:uid="{00000000-0005-0000-0000-0000993C0000}"/>
    <cellStyle name="Normal 3 3 3 4 2 2 4" xfId="15329" xr:uid="{00000000-0005-0000-0000-00009A3C0000}"/>
    <cellStyle name="Normal 3 3 3 4 2 3" xfId="15330" xr:uid="{00000000-0005-0000-0000-00009B3C0000}"/>
    <cellStyle name="Normal 3 3 3 4 2 4" xfId="15331" xr:uid="{00000000-0005-0000-0000-00009C3C0000}"/>
    <cellStyle name="Normal 3 3 3 4 2 5" xfId="15332" xr:uid="{00000000-0005-0000-0000-00009D3C0000}"/>
    <cellStyle name="Normal 3 3 3 4 3" xfId="15333" xr:uid="{00000000-0005-0000-0000-00009E3C0000}"/>
    <cellStyle name="Normal 3 3 3 4 3 2" xfId="15334" xr:uid="{00000000-0005-0000-0000-00009F3C0000}"/>
    <cellStyle name="Normal 3 3 3 4 3 3" xfId="15335" xr:uid="{00000000-0005-0000-0000-0000A03C0000}"/>
    <cellStyle name="Normal 3 3 3 4 3 4" xfId="15336" xr:uid="{00000000-0005-0000-0000-0000A13C0000}"/>
    <cellStyle name="Normal 3 3 3 4 4" xfId="15337" xr:uid="{00000000-0005-0000-0000-0000A23C0000}"/>
    <cellStyle name="Normal 3 3 3 4 5" xfId="15338" xr:uid="{00000000-0005-0000-0000-0000A33C0000}"/>
    <cellStyle name="Normal 3 3 3 4 6" xfId="15339" xr:uid="{00000000-0005-0000-0000-0000A43C0000}"/>
    <cellStyle name="Normal 3 3 3 5" xfId="15340" xr:uid="{00000000-0005-0000-0000-0000A53C0000}"/>
    <cellStyle name="Normal 3 3 3 6" xfId="15341" xr:uid="{00000000-0005-0000-0000-0000A63C0000}"/>
    <cellStyle name="Normal 3 3 3 6 2" xfId="15342" xr:uid="{00000000-0005-0000-0000-0000A73C0000}"/>
    <cellStyle name="Normal 3 3 3 6 2 2" xfId="15343" xr:uid="{00000000-0005-0000-0000-0000A83C0000}"/>
    <cellStyle name="Normal 3 3 3 6 2 3" xfId="15344" xr:uid="{00000000-0005-0000-0000-0000A93C0000}"/>
    <cellStyle name="Normal 3 3 3 6 2 4" xfId="15345" xr:uid="{00000000-0005-0000-0000-0000AA3C0000}"/>
    <cellStyle name="Normal 3 3 3 6 3" xfId="15346" xr:uid="{00000000-0005-0000-0000-0000AB3C0000}"/>
    <cellStyle name="Normal 3 3 3 6 4" xfId="15347" xr:uid="{00000000-0005-0000-0000-0000AC3C0000}"/>
    <cellStyle name="Normal 3 3 3 6 5" xfId="15348" xr:uid="{00000000-0005-0000-0000-0000AD3C0000}"/>
    <cellStyle name="Normal 3 3 3 7" xfId="15349" xr:uid="{00000000-0005-0000-0000-0000AE3C0000}"/>
    <cellStyle name="Normal 3 3 3 7 2" xfId="15350" xr:uid="{00000000-0005-0000-0000-0000AF3C0000}"/>
    <cellStyle name="Normal 3 3 3 7 3" xfId="15351" xr:uid="{00000000-0005-0000-0000-0000B03C0000}"/>
    <cellStyle name="Normal 3 3 3 7 4" xfId="15352" xr:uid="{00000000-0005-0000-0000-0000B13C0000}"/>
    <cellStyle name="Normal 3 3 3 8" xfId="15353" xr:uid="{00000000-0005-0000-0000-0000B23C0000}"/>
    <cellStyle name="Normal 3 3 3 9" xfId="15354" xr:uid="{00000000-0005-0000-0000-0000B33C0000}"/>
    <cellStyle name="Normal 3 3 4" xfId="15355" xr:uid="{00000000-0005-0000-0000-0000B43C0000}"/>
    <cellStyle name="Normal 3 3 4 10" xfId="15356" xr:uid="{00000000-0005-0000-0000-0000B53C0000}"/>
    <cellStyle name="Normal 3 3 4 2" xfId="15357" xr:uid="{00000000-0005-0000-0000-0000B63C0000}"/>
    <cellStyle name="Normal 3 3 4 2 2" xfId="15358" xr:uid="{00000000-0005-0000-0000-0000B73C0000}"/>
    <cellStyle name="Normal 3 3 4 2 2 2" xfId="15359" xr:uid="{00000000-0005-0000-0000-0000B83C0000}"/>
    <cellStyle name="Normal 3 3 4 2 2 2 2" xfId="15360" xr:uid="{00000000-0005-0000-0000-0000B93C0000}"/>
    <cellStyle name="Normal 3 3 4 2 2 2 2 2" xfId="15361" xr:uid="{00000000-0005-0000-0000-0000BA3C0000}"/>
    <cellStyle name="Normal 3 3 4 2 2 2 2 3" xfId="15362" xr:uid="{00000000-0005-0000-0000-0000BB3C0000}"/>
    <cellStyle name="Normal 3 3 4 2 2 2 2 4" xfId="15363" xr:uid="{00000000-0005-0000-0000-0000BC3C0000}"/>
    <cellStyle name="Normal 3 3 4 2 2 2 3" xfId="15364" xr:uid="{00000000-0005-0000-0000-0000BD3C0000}"/>
    <cellStyle name="Normal 3 3 4 2 2 2 4" xfId="15365" xr:uid="{00000000-0005-0000-0000-0000BE3C0000}"/>
    <cellStyle name="Normal 3 3 4 2 2 2 5" xfId="15366" xr:uid="{00000000-0005-0000-0000-0000BF3C0000}"/>
    <cellStyle name="Normal 3 3 4 2 2 3" xfId="15367" xr:uid="{00000000-0005-0000-0000-0000C03C0000}"/>
    <cellStyle name="Normal 3 3 4 2 2 3 2" xfId="15368" xr:uid="{00000000-0005-0000-0000-0000C13C0000}"/>
    <cellStyle name="Normal 3 3 4 2 2 3 3" xfId="15369" xr:uid="{00000000-0005-0000-0000-0000C23C0000}"/>
    <cellStyle name="Normal 3 3 4 2 2 3 4" xfId="15370" xr:uid="{00000000-0005-0000-0000-0000C33C0000}"/>
    <cellStyle name="Normal 3 3 4 2 2 4" xfId="15371" xr:uid="{00000000-0005-0000-0000-0000C43C0000}"/>
    <cellStyle name="Normal 3 3 4 2 2 5" xfId="15372" xr:uid="{00000000-0005-0000-0000-0000C53C0000}"/>
    <cellStyle name="Normal 3 3 4 2 2 6" xfId="15373" xr:uid="{00000000-0005-0000-0000-0000C63C0000}"/>
    <cellStyle name="Normal 3 3 4 2 3" xfId="15374" xr:uid="{00000000-0005-0000-0000-0000C73C0000}"/>
    <cellStyle name="Normal 3 3 4 2 3 2" xfId="15375" xr:uid="{00000000-0005-0000-0000-0000C83C0000}"/>
    <cellStyle name="Normal 3 3 4 2 3 2 2" xfId="15376" xr:uid="{00000000-0005-0000-0000-0000C93C0000}"/>
    <cellStyle name="Normal 3 3 4 2 3 2 2 2" xfId="15377" xr:uid="{00000000-0005-0000-0000-0000CA3C0000}"/>
    <cellStyle name="Normal 3 3 4 2 3 2 2 3" xfId="15378" xr:uid="{00000000-0005-0000-0000-0000CB3C0000}"/>
    <cellStyle name="Normal 3 3 4 2 3 2 2 4" xfId="15379" xr:uid="{00000000-0005-0000-0000-0000CC3C0000}"/>
    <cellStyle name="Normal 3 3 4 2 3 2 3" xfId="15380" xr:uid="{00000000-0005-0000-0000-0000CD3C0000}"/>
    <cellStyle name="Normal 3 3 4 2 3 2 4" xfId="15381" xr:uid="{00000000-0005-0000-0000-0000CE3C0000}"/>
    <cellStyle name="Normal 3 3 4 2 3 2 5" xfId="15382" xr:uid="{00000000-0005-0000-0000-0000CF3C0000}"/>
    <cellStyle name="Normal 3 3 4 2 3 3" xfId="15383" xr:uid="{00000000-0005-0000-0000-0000D03C0000}"/>
    <cellStyle name="Normal 3 3 4 2 3 3 2" xfId="15384" xr:uid="{00000000-0005-0000-0000-0000D13C0000}"/>
    <cellStyle name="Normal 3 3 4 2 3 3 3" xfId="15385" xr:uid="{00000000-0005-0000-0000-0000D23C0000}"/>
    <cellStyle name="Normal 3 3 4 2 3 3 4" xfId="15386" xr:uid="{00000000-0005-0000-0000-0000D33C0000}"/>
    <cellStyle name="Normal 3 3 4 2 3 4" xfId="15387" xr:uid="{00000000-0005-0000-0000-0000D43C0000}"/>
    <cellStyle name="Normal 3 3 4 2 3 5" xfId="15388" xr:uid="{00000000-0005-0000-0000-0000D53C0000}"/>
    <cellStyle name="Normal 3 3 4 2 3 6" xfId="15389" xr:uid="{00000000-0005-0000-0000-0000D63C0000}"/>
    <cellStyle name="Normal 3 3 4 2 4" xfId="15390" xr:uid="{00000000-0005-0000-0000-0000D73C0000}"/>
    <cellStyle name="Normal 3 3 4 2 4 2" xfId="15391" xr:uid="{00000000-0005-0000-0000-0000D83C0000}"/>
    <cellStyle name="Normal 3 3 4 2 4 2 2" xfId="15392" xr:uid="{00000000-0005-0000-0000-0000D93C0000}"/>
    <cellStyle name="Normal 3 3 4 2 4 2 3" xfId="15393" xr:uid="{00000000-0005-0000-0000-0000DA3C0000}"/>
    <cellStyle name="Normal 3 3 4 2 4 2 4" xfId="15394" xr:uid="{00000000-0005-0000-0000-0000DB3C0000}"/>
    <cellStyle name="Normal 3 3 4 2 4 3" xfId="15395" xr:uid="{00000000-0005-0000-0000-0000DC3C0000}"/>
    <cellStyle name="Normal 3 3 4 2 4 4" xfId="15396" xr:uid="{00000000-0005-0000-0000-0000DD3C0000}"/>
    <cellStyle name="Normal 3 3 4 2 4 5" xfId="15397" xr:uid="{00000000-0005-0000-0000-0000DE3C0000}"/>
    <cellStyle name="Normal 3 3 4 2 5" xfId="15398" xr:uid="{00000000-0005-0000-0000-0000DF3C0000}"/>
    <cellStyle name="Normal 3 3 4 2 5 2" xfId="15399" xr:uid="{00000000-0005-0000-0000-0000E03C0000}"/>
    <cellStyle name="Normal 3 3 4 2 5 3" xfId="15400" xr:uid="{00000000-0005-0000-0000-0000E13C0000}"/>
    <cellStyle name="Normal 3 3 4 2 5 4" xfId="15401" xr:uid="{00000000-0005-0000-0000-0000E23C0000}"/>
    <cellStyle name="Normal 3 3 4 2 6" xfId="15402" xr:uid="{00000000-0005-0000-0000-0000E33C0000}"/>
    <cellStyle name="Normal 3 3 4 2 7" xfId="15403" xr:uid="{00000000-0005-0000-0000-0000E43C0000}"/>
    <cellStyle name="Normal 3 3 4 2 8" xfId="15404" xr:uid="{00000000-0005-0000-0000-0000E53C0000}"/>
    <cellStyle name="Normal 3 3 4 3" xfId="15405" xr:uid="{00000000-0005-0000-0000-0000E63C0000}"/>
    <cellStyle name="Normal 3 3 4 3 2" xfId="15406" xr:uid="{00000000-0005-0000-0000-0000E73C0000}"/>
    <cellStyle name="Normal 3 3 4 3 2 2" xfId="15407" xr:uid="{00000000-0005-0000-0000-0000E83C0000}"/>
    <cellStyle name="Normal 3 3 4 3 2 2 2" xfId="15408" xr:uid="{00000000-0005-0000-0000-0000E93C0000}"/>
    <cellStyle name="Normal 3 3 4 3 2 2 3" xfId="15409" xr:uid="{00000000-0005-0000-0000-0000EA3C0000}"/>
    <cellStyle name="Normal 3 3 4 3 2 2 4" xfId="15410" xr:uid="{00000000-0005-0000-0000-0000EB3C0000}"/>
    <cellStyle name="Normal 3 3 4 3 2 3" xfId="15411" xr:uid="{00000000-0005-0000-0000-0000EC3C0000}"/>
    <cellStyle name="Normal 3 3 4 3 2 4" xfId="15412" xr:uid="{00000000-0005-0000-0000-0000ED3C0000}"/>
    <cellStyle name="Normal 3 3 4 3 2 5" xfId="15413" xr:uid="{00000000-0005-0000-0000-0000EE3C0000}"/>
    <cellStyle name="Normal 3 3 4 3 3" xfId="15414" xr:uid="{00000000-0005-0000-0000-0000EF3C0000}"/>
    <cellStyle name="Normal 3 3 4 3 3 2" xfId="15415" xr:uid="{00000000-0005-0000-0000-0000F03C0000}"/>
    <cellStyle name="Normal 3 3 4 3 3 3" xfId="15416" xr:uid="{00000000-0005-0000-0000-0000F13C0000}"/>
    <cellStyle name="Normal 3 3 4 3 3 4" xfId="15417" xr:uid="{00000000-0005-0000-0000-0000F23C0000}"/>
    <cellStyle name="Normal 3 3 4 3 4" xfId="15418" xr:uid="{00000000-0005-0000-0000-0000F33C0000}"/>
    <cellStyle name="Normal 3 3 4 3 5" xfId="15419" xr:uid="{00000000-0005-0000-0000-0000F43C0000}"/>
    <cellStyle name="Normal 3 3 4 3 6" xfId="15420" xr:uid="{00000000-0005-0000-0000-0000F53C0000}"/>
    <cellStyle name="Normal 3 3 4 4" xfId="15421" xr:uid="{00000000-0005-0000-0000-0000F63C0000}"/>
    <cellStyle name="Normal 3 3 4 4 2" xfId="15422" xr:uid="{00000000-0005-0000-0000-0000F73C0000}"/>
    <cellStyle name="Normal 3 3 4 4 2 2" xfId="15423" xr:uid="{00000000-0005-0000-0000-0000F83C0000}"/>
    <cellStyle name="Normal 3 3 4 4 2 2 2" xfId="15424" xr:uid="{00000000-0005-0000-0000-0000F93C0000}"/>
    <cellStyle name="Normal 3 3 4 4 2 2 3" xfId="15425" xr:uid="{00000000-0005-0000-0000-0000FA3C0000}"/>
    <cellStyle name="Normal 3 3 4 4 2 2 4" xfId="15426" xr:uid="{00000000-0005-0000-0000-0000FB3C0000}"/>
    <cellStyle name="Normal 3 3 4 4 2 3" xfId="15427" xr:uid="{00000000-0005-0000-0000-0000FC3C0000}"/>
    <cellStyle name="Normal 3 3 4 4 2 4" xfId="15428" xr:uid="{00000000-0005-0000-0000-0000FD3C0000}"/>
    <cellStyle name="Normal 3 3 4 4 2 5" xfId="15429" xr:uid="{00000000-0005-0000-0000-0000FE3C0000}"/>
    <cellStyle name="Normal 3 3 4 4 3" xfId="15430" xr:uid="{00000000-0005-0000-0000-0000FF3C0000}"/>
    <cellStyle name="Normal 3 3 4 4 3 2" xfId="15431" xr:uid="{00000000-0005-0000-0000-0000003D0000}"/>
    <cellStyle name="Normal 3 3 4 4 3 3" xfId="15432" xr:uid="{00000000-0005-0000-0000-0000013D0000}"/>
    <cellStyle name="Normal 3 3 4 4 3 4" xfId="15433" xr:uid="{00000000-0005-0000-0000-0000023D0000}"/>
    <cellStyle name="Normal 3 3 4 4 4" xfId="15434" xr:uid="{00000000-0005-0000-0000-0000033D0000}"/>
    <cellStyle name="Normal 3 3 4 4 5" xfId="15435" xr:uid="{00000000-0005-0000-0000-0000043D0000}"/>
    <cellStyle name="Normal 3 3 4 4 6" xfId="15436" xr:uid="{00000000-0005-0000-0000-0000053D0000}"/>
    <cellStyle name="Normal 3 3 4 5" xfId="15437" xr:uid="{00000000-0005-0000-0000-0000063D0000}"/>
    <cellStyle name="Normal 3 3 4 6" xfId="15438" xr:uid="{00000000-0005-0000-0000-0000073D0000}"/>
    <cellStyle name="Normal 3 3 4 6 2" xfId="15439" xr:uid="{00000000-0005-0000-0000-0000083D0000}"/>
    <cellStyle name="Normal 3 3 4 6 2 2" xfId="15440" xr:uid="{00000000-0005-0000-0000-0000093D0000}"/>
    <cellStyle name="Normal 3 3 4 6 2 3" xfId="15441" xr:uid="{00000000-0005-0000-0000-00000A3D0000}"/>
    <cellStyle name="Normal 3 3 4 6 2 4" xfId="15442" xr:uid="{00000000-0005-0000-0000-00000B3D0000}"/>
    <cellStyle name="Normal 3 3 4 6 3" xfId="15443" xr:uid="{00000000-0005-0000-0000-00000C3D0000}"/>
    <cellStyle name="Normal 3 3 4 6 4" xfId="15444" xr:uid="{00000000-0005-0000-0000-00000D3D0000}"/>
    <cellStyle name="Normal 3 3 4 6 5" xfId="15445" xr:uid="{00000000-0005-0000-0000-00000E3D0000}"/>
    <cellStyle name="Normal 3 3 4 7" xfId="15446" xr:uid="{00000000-0005-0000-0000-00000F3D0000}"/>
    <cellStyle name="Normal 3 3 4 7 2" xfId="15447" xr:uid="{00000000-0005-0000-0000-0000103D0000}"/>
    <cellStyle name="Normal 3 3 4 7 3" xfId="15448" xr:uid="{00000000-0005-0000-0000-0000113D0000}"/>
    <cellStyle name="Normal 3 3 4 7 4" xfId="15449" xr:uid="{00000000-0005-0000-0000-0000123D0000}"/>
    <cellStyle name="Normal 3 3 4 8" xfId="15450" xr:uid="{00000000-0005-0000-0000-0000133D0000}"/>
    <cellStyle name="Normal 3 3 4 9" xfId="15451" xr:uid="{00000000-0005-0000-0000-0000143D0000}"/>
    <cellStyle name="Normal 3 3 5" xfId="15452" xr:uid="{00000000-0005-0000-0000-0000153D0000}"/>
    <cellStyle name="Normal 3 3 5 2" xfId="15453" xr:uid="{00000000-0005-0000-0000-0000163D0000}"/>
    <cellStyle name="Normal 3 3 6" xfId="15454" xr:uid="{00000000-0005-0000-0000-0000173D0000}"/>
    <cellStyle name="Normal 3 3 6 10" xfId="15455" xr:uid="{00000000-0005-0000-0000-0000183D0000}"/>
    <cellStyle name="Normal 3 3 6 2" xfId="15456" xr:uid="{00000000-0005-0000-0000-0000193D0000}"/>
    <cellStyle name="Normal 3 3 6 2 2" xfId="15457" xr:uid="{00000000-0005-0000-0000-00001A3D0000}"/>
    <cellStyle name="Normal 3 3 6 2 2 2" xfId="15458" xr:uid="{00000000-0005-0000-0000-00001B3D0000}"/>
    <cellStyle name="Normal 3 3 6 2 2 2 2" xfId="15459" xr:uid="{00000000-0005-0000-0000-00001C3D0000}"/>
    <cellStyle name="Normal 3 3 6 2 2 2 2 2" xfId="15460" xr:uid="{00000000-0005-0000-0000-00001D3D0000}"/>
    <cellStyle name="Normal 3 3 6 2 2 2 2 3" xfId="15461" xr:uid="{00000000-0005-0000-0000-00001E3D0000}"/>
    <cellStyle name="Normal 3 3 6 2 2 2 2 4" xfId="15462" xr:uid="{00000000-0005-0000-0000-00001F3D0000}"/>
    <cellStyle name="Normal 3 3 6 2 2 2 3" xfId="15463" xr:uid="{00000000-0005-0000-0000-0000203D0000}"/>
    <cellStyle name="Normal 3 3 6 2 2 2 4" xfId="15464" xr:uid="{00000000-0005-0000-0000-0000213D0000}"/>
    <cellStyle name="Normal 3 3 6 2 2 2 5" xfId="15465" xr:uid="{00000000-0005-0000-0000-0000223D0000}"/>
    <cellStyle name="Normal 3 3 6 2 2 3" xfId="15466" xr:uid="{00000000-0005-0000-0000-0000233D0000}"/>
    <cellStyle name="Normal 3 3 6 2 2 3 2" xfId="15467" xr:uid="{00000000-0005-0000-0000-0000243D0000}"/>
    <cellStyle name="Normal 3 3 6 2 2 3 3" xfId="15468" xr:uid="{00000000-0005-0000-0000-0000253D0000}"/>
    <cellStyle name="Normal 3 3 6 2 2 3 4" xfId="15469" xr:uid="{00000000-0005-0000-0000-0000263D0000}"/>
    <cellStyle name="Normal 3 3 6 2 2 4" xfId="15470" xr:uid="{00000000-0005-0000-0000-0000273D0000}"/>
    <cellStyle name="Normal 3 3 6 2 2 5" xfId="15471" xr:uid="{00000000-0005-0000-0000-0000283D0000}"/>
    <cellStyle name="Normal 3 3 6 2 2 6" xfId="15472" xr:uid="{00000000-0005-0000-0000-0000293D0000}"/>
    <cellStyle name="Normal 3 3 6 2 3" xfId="15473" xr:uid="{00000000-0005-0000-0000-00002A3D0000}"/>
    <cellStyle name="Normal 3 3 6 2 3 2" xfId="15474" xr:uid="{00000000-0005-0000-0000-00002B3D0000}"/>
    <cellStyle name="Normal 3 3 6 2 3 2 2" xfId="15475" xr:uid="{00000000-0005-0000-0000-00002C3D0000}"/>
    <cellStyle name="Normal 3 3 6 2 3 2 2 2" xfId="15476" xr:uid="{00000000-0005-0000-0000-00002D3D0000}"/>
    <cellStyle name="Normal 3 3 6 2 3 2 2 3" xfId="15477" xr:uid="{00000000-0005-0000-0000-00002E3D0000}"/>
    <cellStyle name="Normal 3 3 6 2 3 2 2 4" xfId="15478" xr:uid="{00000000-0005-0000-0000-00002F3D0000}"/>
    <cellStyle name="Normal 3 3 6 2 3 2 3" xfId="15479" xr:uid="{00000000-0005-0000-0000-0000303D0000}"/>
    <cellStyle name="Normal 3 3 6 2 3 2 4" xfId="15480" xr:uid="{00000000-0005-0000-0000-0000313D0000}"/>
    <cellStyle name="Normal 3 3 6 2 3 2 5" xfId="15481" xr:uid="{00000000-0005-0000-0000-0000323D0000}"/>
    <cellStyle name="Normal 3 3 6 2 3 3" xfId="15482" xr:uid="{00000000-0005-0000-0000-0000333D0000}"/>
    <cellStyle name="Normal 3 3 6 2 3 3 2" xfId="15483" xr:uid="{00000000-0005-0000-0000-0000343D0000}"/>
    <cellStyle name="Normal 3 3 6 2 3 3 3" xfId="15484" xr:uid="{00000000-0005-0000-0000-0000353D0000}"/>
    <cellStyle name="Normal 3 3 6 2 3 3 4" xfId="15485" xr:uid="{00000000-0005-0000-0000-0000363D0000}"/>
    <cellStyle name="Normal 3 3 6 2 3 4" xfId="15486" xr:uid="{00000000-0005-0000-0000-0000373D0000}"/>
    <cellStyle name="Normal 3 3 6 2 3 5" xfId="15487" xr:uid="{00000000-0005-0000-0000-0000383D0000}"/>
    <cellStyle name="Normal 3 3 6 2 3 6" xfId="15488" xr:uid="{00000000-0005-0000-0000-0000393D0000}"/>
    <cellStyle name="Normal 3 3 6 2 4" xfId="15489" xr:uid="{00000000-0005-0000-0000-00003A3D0000}"/>
    <cellStyle name="Normal 3 3 6 2 4 2" xfId="15490" xr:uid="{00000000-0005-0000-0000-00003B3D0000}"/>
    <cellStyle name="Normal 3 3 6 2 4 2 2" xfId="15491" xr:uid="{00000000-0005-0000-0000-00003C3D0000}"/>
    <cellStyle name="Normal 3 3 6 2 4 2 3" xfId="15492" xr:uid="{00000000-0005-0000-0000-00003D3D0000}"/>
    <cellStyle name="Normal 3 3 6 2 4 2 4" xfId="15493" xr:uid="{00000000-0005-0000-0000-00003E3D0000}"/>
    <cellStyle name="Normal 3 3 6 2 4 3" xfId="15494" xr:uid="{00000000-0005-0000-0000-00003F3D0000}"/>
    <cellStyle name="Normal 3 3 6 2 4 4" xfId="15495" xr:uid="{00000000-0005-0000-0000-0000403D0000}"/>
    <cellStyle name="Normal 3 3 6 2 4 5" xfId="15496" xr:uid="{00000000-0005-0000-0000-0000413D0000}"/>
    <cellStyle name="Normal 3 3 6 2 5" xfId="15497" xr:uid="{00000000-0005-0000-0000-0000423D0000}"/>
    <cellStyle name="Normal 3 3 6 2 5 2" xfId="15498" xr:uid="{00000000-0005-0000-0000-0000433D0000}"/>
    <cellStyle name="Normal 3 3 6 2 5 3" xfId="15499" xr:uid="{00000000-0005-0000-0000-0000443D0000}"/>
    <cellStyle name="Normal 3 3 6 2 5 4" xfId="15500" xr:uid="{00000000-0005-0000-0000-0000453D0000}"/>
    <cellStyle name="Normal 3 3 6 2 6" xfId="15501" xr:uid="{00000000-0005-0000-0000-0000463D0000}"/>
    <cellStyle name="Normal 3 3 6 2 7" xfId="15502" xr:uid="{00000000-0005-0000-0000-0000473D0000}"/>
    <cellStyle name="Normal 3 3 6 2 8" xfId="15503" xr:uid="{00000000-0005-0000-0000-0000483D0000}"/>
    <cellStyle name="Normal 3 3 6 3" xfId="15504" xr:uid="{00000000-0005-0000-0000-0000493D0000}"/>
    <cellStyle name="Normal 3 3 6 3 2" xfId="15505" xr:uid="{00000000-0005-0000-0000-00004A3D0000}"/>
    <cellStyle name="Normal 3 3 6 3 2 2" xfId="15506" xr:uid="{00000000-0005-0000-0000-00004B3D0000}"/>
    <cellStyle name="Normal 3 3 6 3 2 2 2" xfId="15507" xr:uid="{00000000-0005-0000-0000-00004C3D0000}"/>
    <cellStyle name="Normal 3 3 6 3 2 2 3" xfId="15508" xr:uid="{00000000-0005-0000-0000-00004D3D0000}"/>
    <cellStyle name="Normal 3 3 6 3 2 2 4" xfId="15509" xr:uid="{00000000-0005-0000-0000-00004E3D0000}"/>
    <cellStyle name="Normal 3 3 6 3 2 3" xfId="15510" xr:uid="{00000000-0005-0000-0000-00004F3D0000}"/>
    <cellStyle name="Normal 3 3 6 3 2 4" xfId="15511" xr:uid="{00000000-0005-0000-0000-0000503D0000}"/>
    <cellStyle name="Normal 3 3 6 3 2 5" xfId="15512" xr:uid="{00000000-0005-0000-0000-0000513D0000}"/>
    <cellStyle name="Normal 3 3 6 3 3" xfId="15513" xr:uid="{00000000-0005-0000-0000-0000523D0000}"/>
    <cellStyle name="Normal 3 3 6 3 3 2" xfId="15514" xr:uid="{00000000-0005-0000-0000-0000533D0000}"/>
    <cellStyle name="Normal 3 3 6 3 3 3" xfId="15515" xr:uid="{00000000-0005-0000-0000-0000543D0000}"/>
    <cellStyle name="Normal 3 3 6 3 3 4" xfId="15516" xr:uid="{00000000-0005-0000-0000-0000553D0000}"/>
    <cellStyle name="Normal 3 3 6 3 4" xfId="15517" xr:uid="{00000000-0005-0000-0000-0000563D0000}"/>
    <cellStyle name="Normal 3 3 6 3 5" xfId="15518" xr:uid="{00000000-0005-0000-0000-0000573D0000}"/>
    <cellStyle name="Normal 3 3 6 3 6" xfId="15519" xr:uid="{00000000-0005-0000-0000-0000583D0000}"/>
    <cellStyle name="Normal 3 3 6 4" xfId="15520" xr:uid="{00000000-0005-0000-0000-0000593D0000}"/>
    <cellStyle name="Normal 3 3 6 4 2" xfId="15521" xr:uid="{00000000-0005-0000-0000-00005A3D0000}"/>
    <cellStyle name="Normal 3 3 6 4 2 2" xfId="15522" xr:uid="{00000000-0005-0000-0000-00005B3D0000}"/>
    <cellStyle name="Normal 3 3 6 4 2 2 2" xfId="15523" xr:uid="{00000000-0005-0000-0000-00005C3D0000}"/>
    <cellStyle name="Normal 3 3 6 4 2 2 3" xfId="15524" xr:uid="{00000000-0005-0000-0000-00005D3D0000}"/>
    <cellStyle name="Normal 3 3 6 4 2 2 4" xfId="15525" xr:uid="{00000000-0005-0000-0000-00005E3D0000}"/>
    <cellStyle name="Normal 3 3 6 4 2 3" xfId="15526" xr:uid="{00000000-0005-0000-0000-00005F3D0000}"/>
    <cellStyle name="Normal 3 3 6 4 2 4" xfId="15527" xr:uid="{00000000-0005-0000-0000-0000603D0000}"/>
    <cellStyle name="Normal 3 3 6 4 2 5" xfId="15528" xr:uid="{00000000-0005-0000-0000-0000613D0000}"/>
    <cellStyle name="Normal 3 3 6 4 3" xfId="15529" xr:uid="{00000000-0005-0000-0000-0000623D0000}"/>
    <cellStyle name="Normal 3 3 6 4 3 2" xfId="15530" xr:uid="{00000000-0005-0000-0000-0000633D0000}"/>
    <cellStyle name="Normal 3 3 6 4 3 3" xfId="15531" xr:uid="{00000000-0005-0000-0000-0000643D0000}"/>
    <cellStyle name="Normal 3 3 6 4 3 4" xfId="15532" xr:uid="{00000000-0005-0000-0000-0000653D0000}"/>
    <cellStyle name="Normal 3 3 6 4 4" xfId="15533" xr:uid="{00000000-0005-0000-0000-0000663D0000}"/>
    <cellStyle name="Normal 3 3 6 4 5" xfId="15534" xr:uid="{00000000-0005-0000-0000-0000673D0000}"/>
    <cellStyle name="Normal 3 3 6 4 6" xfId="15535" xr:uid="{00000000-0005-0000-0000-0000683D0000}"/>
    <cellStyle name="Normal 3 3 6 5" xfId="15536" xr:uid="{00000000-0005-0000-0000-0000693D0000}"/>
    <cellStyle name="Normal 3 3 6 6" xfId="15537" xr:uid="{00000000-0005-0000-0000-00006A3D0000}"/>
    <cellStyle name="Normal 3 3 6 6 2" xfId="15538" xr:uid="{00000000-0005-0000-0000-00006B3D0000}"/>
    <cellStyle name="Normal 3 3 6 6 2 2" xfId="15539" xr:uid="{00000000-0005-0000-0000-00006C3D0000}"/>
    <cellStyle name="Normal 3 3 6 6 2 3" xfId="15540" xr:uid="{00000000-0005-0000-0000-00006D3D0000}"/>
    <cellStyle name="Normal 3 3 6 6 2 4" xfId="15541" xr:uid="{00000000-0005-0000-0000-00006E3D0000}"/>
    <cellStyle name="Normal 3 3 6 6 3" xfId="15542" xr:uid="{00000000-0005-0000-0000-00006F3D0000}"/>
    <cellStyle name="Normal 3 3 6 6 4" xfId="15543" xr:uid="{00000000-0005-0000-0000-0000703D0000}"/>
    <cellStyle name="Normal 3 3 6 6 5" xfId="15544" xr:uid="{00000000-0005-0000-0000-0000713D0000}"/>
    <cellStyle name="Normal 3 3 6 7" xfId="15545" xr:uid="{00000000-0005-0000-0000-0000723D0000}"/>
    <cellStyle name="Normal 3 3 6 7 2" xfId="15546" xr:uid="{00000000-0005-0000-0000-0000733D0000}"/>
    <cellStyle name="Normal 3 3 6 7 3" xfId="15547" xr:uid="{00000000-0005-0000-0000-0000743D0000}"/>
    <cellStyle name="Normal 3 3 6 7 4" xfId="15548" xr:uid="{00000000-0005-0000-0000-0000753D0000}"/>
    <cellStyle name="Normal 3 3 6 8" xfId="15549" xr:uid="{00000000-0005-0000-0000-0000763D0000}"/>
    <cellStyle name="Normal 3 3 6 9" xfId="15550" xr:uid="{00000000-0005-0000-0000-0000773D0000}"/>
    <cellStyle name="Normal 3 3 7" xfId="15551" xr:uid="{00000000-0005-0000-0000-0000783D0000}"/>
    <cellStyle name="Normal 3 3 7 2" xfId="15552" xr:uid="{00000000-0005-0000-0000-0000793D0000}"/>
    <cellStyle name="Normal 3 3 7 2 2" xfId="15553" xr:uid="{00000000-0005-0000-0000-00007A3D0000}"/>
    <cellStyle name="Normal 3 3 7 2 2 2" xfId="15554" xr:uid="{00000000-0005-0000-0000-00007B3D0000}"/>
    <cellStyle name="Normal 3 3 7 2 2 2 2" xfId="15555" xr:uid="{00000000-0005-0000-0000-00007C3D0000}"/>
    <cellStyle name="Normal 3 3 7 2 2 2 3" xfId="15556" xr:uid="{00000000-0005-0000-0000-00007D3D0000}"/>
    <cellStyle name="Normal 3 3 7 2 2 2 4" xfId="15557" xr:uid="{00000000-0005-0000-0000-00007E3D0000}"/>
    <cellStyle name="Normal 3 3 7 2 2 3" xfId="15558" xr:uid="{00000000-0005-0000-0000-00007F3D0000}"/>
    <cellStyle name="Normal 3 3 7 2 2 4" xfId="15559" xr:uid="{00000000-0005-0000-0000-0000803D0000}"/>
    <cellStyle name="Normal 3 3 7 2 2 5" xfId="15560" xr:uid="{00000000-0005-0000-0000-0000813D0000}"/>
    <cellStyle name="Normal 3 3 7 2 3" xfId="15561" xr:uid="{00000000-0005-0000-0000-0000823D0000}"/>
    <cellStyle name="Normal 3 3 7 2 3 2" xfId="15562" xr:uid="{00000000-0005-0000-0000-0000833D0000}"/>
    <cellStyle name="Normal 3 3 7 2 3 3" xfId="15563" xr:uid="{00000000-0005-0000-0000-0000843D0000}"/>
    <cellStyle name="Normal 3 3 7 2 3 4" xfId="15564" xr:uid="{00000000-0005-0000-0000-0000853D0000}"/>
    <cellStyle name="Normal 3 3 7 2 4" xfId="15565" xr:uid="{00000000-0005-0000-0000-0000863D0000}"/>
    <cellStyle name="Normal 3 3 7 2 5" xfId="15566" xr:uid="{00000000-0005-0000-0000-0000873D0000}"/>
    <cellStyle name="Normal 3 3 7 2 6" xfId="15567" xr:uid="{00000000-0005-0000-0000-0000883D0000}"/>
    <cellStyle name="Normal 3 3 7 3" xfId="15568" xr:uid="{00000000-0005-0000-0000-0000893D0000}"/>
    <cellStyle name="Normal 3 3 7 3 2" xfId="15569" xr:uid="{00000000-0005-0000-0000-00008A3D0000}"/>
    <cellStyle name="Normal 3 3 7 3 2 2" xfId="15570" xr:uid="{00000000-0005-0000-0000-00008B3D0000}"/>
    <cellStyle name="Normal 3 3 7 3 2 2 2" xfId="15571" xr:uid="{00000000-0005-0000-0000-00008C3D0000}"/>
    <cellStyle name="Normal 3 3 7 3 2 2 3" xfId="15572" xr:uid="{00000000-0005-0000-0000-00008D3D0000}"/>
    <cellStyle name="Normal 3 3 7 3 2 2 4" xfId="15573" xr:uid="{00000000-0005-0000-0000-00008E3D0000}"/>
    <cellStyle name="Normal 3 3 7 3 2 3" xfId="15574" xr:uid="{00000000-0005-0000-0000-00008F3D0000}"/>
    <cellStyle name="Normal 3 3 7 3 2 4" xfId="15575" xr:uid="{00000000-0005-0000-0000-0000903D0000}"/>
    <cellStyle name="Normal 3 3 7 3 2 5" xfId="15576" xr:uid="{00000000-0005-0000-0000-0000913D0000}"/>
    <cellStyle name="Normal 3 3 7 3 3" xfId="15577" xr:uid="{00000000-0005-0000-0000-0000923D0000}"/>
    <cellStyle name="Normal 3 3 7 3 3 2" xfId="15578" xr:uid="{00000000-0005-0000-0000-0000933D0000}"/>
    <cellStyle name="Normal 3 3 7 3 3 3" xfId="15579" xr:uid="{00000000-0005-0000-0000-0000943D0000}"/>
    <cellStyle name="Normal 3 3 7 3 3 4" xfId="15580" xr:uid="{00000000-0005-0000-0000-0000953D0000}"/>
    <cellStyle name="Normal 3 3 7 3 4" xfId="15581" xr:uid="{00000000-0005-0000-0000-0000963D0000}"/>
    <cellStyle name="Normal 3 3 7 3 5" xfId="15582" xr:uid="{00000000-0005-0000-0000-0000973D0000}"/>
    <cellStyle name="Normal 3 3 7 3 6" xfId="15583" xr:uid="{00000000-0005-0000-0000-0000983D0000}"/>
    <cellStyle name="Normal 3 3 7 4" xfId="15584" xr:uid="{00000000-0005-0000-0000-0000993D0000}"/>
    <cellStyle name="Normal 3 3 7 5" xfId="15585" xr:uid="{00000000-0005-0000-0000-00009A3D0000}"/>
    <cellStyle name="Normal 3 3 7 5 2" xfId="15586" xr:uid="{00000000-0005-0000-0000-00009B3D0000}"/>
    <cellStyle name="Normal 3 3 7 5 2 2" xfId="15587" xr:uid="{00000000-0005-0000-0000-00009C3D0000}"/>
    <cellStyle name="Normal 3 3 7 5 2 3" xfId="15588" xr:uid="{00000000-0005-0000-0000-00009D3D0000}"/>
    <cellStyle name="Normal 3 3 7 5 2 4" xfId="15589" xr:uid="{00000000-0005-0000-0000-00009E3D0000}"/>
    <cellStyle name="Normal 3 3 7 5 3" xfId="15590" xr:uid="{00000000-0005-0000-0000-00009F3D0000}"/>
    <cellStyle name="Normal 3 3 7 5 4" xfId="15591" xr:uid="{00000000-0005-0000-0000-0000A03D0000}"/>
    <cellStyle name="Normal 3 3 7 5 5" xfId="15592" xr:uid="{00000000-0005-0000-0000-0000A13D0000}"/>
    <cellStyle name="Normal 3 3 7 6" xfId="15593" xr:uid="{00000000-0005-0000-0000-0000A23D0000}"/>
    <cellStyle name="Normal 3 3 7 6 2" xfId="15594" xr:uid="{00000000-0005-0000-0000-0000A33D0000}"/>
    <cellStyle name="Normal 3 3 7 6 3" xfId="15595" xr:uid="{00000000-0005-0000-0000-0000A43D0000}"/>
    <cellStyle name="Normal 3 3 7 6 4" xfId="15596" xr:uid="{00000000-0005-0000-0000-0000A53D0000}"/>
    <cellStyle name="Normal 3 3 7 7" xfId="15597" xr:uid="{00000000-0005-0000-0000-0000A63D0000}"/>
    <cellStyle name="Normal 3 3 7 8" xfId="15598" xr:uid="{00000000-0005-0000-0000-0000A73D0000}"/>
    <cellStyle name="Normal 3 3 7 9" xfId="15599" xr:uid="{00000000-0005-0000-0000-0000A83D0000}"/>
    <cellStyle name="Normal 3 3 8" xfId="15600" xr:uid="{00000000-0005-0000-0000-0000A93D0000}"/>
    <cellStyle name="Normal 3 3 8 2" xfId="15601" xr:uid="{00000000-0005-0000-0000-0000AA3D0000}"/>
    <cellStyle name="Normal 3 3 8 2 2" xfId="15602" xr:uid="{00000000-0005-0000-0000-0000AB3D0000}"/>
    <cellStyle name="Normal 3 3 8 2 2 2" xfId="15603" xr:uid="{00000000-0005-0000-0000-0000AC3D0000}"/>
    <cellStyle name="Normal 3 3 8 2 2 2 2" xfId="15604" xr:uid="{00000000-0005-0000-0000-0000AD3D0000}"/>
    <cellStyle name="Normal 3 3 8 2 2 2 3" xfId="15605" xr:uid="{00000000-0005-0000-0000-0000AE3D0000}"/>
    <cellStyle name="Normal 3 3 8 2 2 2 4" xfId="15606" xr:uid="{00000000-0005-0000-0000-0000AF3D0000}"/>
    <cellStyle name="Normal 3 3 8 2 2 3" xfId="15607" xr:uid="{00000000-0005-0000-0000-0000B03D0000}"/>
    <cellStyle name="Normal 3 3 8 2 2 4" xfId="15608" xr:uid="{00000000-0005-0000-0000-0000B13D0000}"/>
    <cellStyle name="Normal 3 3 8 2 2 5" xfId="15609" xr:uid="{00000000-0005-0000-0000-0000B23D0000}"/>
    <cellStyle name="Normal 3 3 8 2 3" xfId="15610" xr:uid="{00000000-0005-0000-0000-0000B33D0000}"/>
    <cellStyle name="Normal 3 3 8 2 3 2" xfId="15611" xr:uid="{00000000-0005-0000-0000-0000B43D0000}"/>
    <cellStyle name="Normal 3 3 8 2 3 3" xfId="15612" xr:uid="{00000000-0005-0000-0000-0000B53D0000}"/>
    <cellStyle name="Normal 3 3 8 2 3 4" xfId="15613" xr:uid="{00000000-0005-0000-0000-0000B63D0000}"/>
    <cellStyle name="Normal 3 3 8 2 4" xfId="15614" xr:uid="{00000000-0005-0000-0000-0000B73D0000}"/>
    <cellStyle name="Normal 3 3 8 2 5" xfId="15615" xr:uid="{00000000-0005-0000-0000-0000B83D0000}"/>
    <cellStyle name="Normal 3 3 8 2 6" xfId="15616" xr:uid="{00000000-0005-0000-0000-0000B93D0000}"/>
    <cellStyle name="Normal 3 3 8 3" xfId="15617" xr:uid="{00000000-0005-0000-0000-0000BA3D0000}"/>
    <cellStyle name="Normal 3 3 8 3 2" xfId="15618" xr:uid="{00000000-0005-0000-0000-0000BB3D0000}"/>
    <cellStyle name="Normal 3 3 8 3 2 2" xfId="15619" xr:uid="{00000000-0005-0000-0000-0000BC3D0000}"/>
    <cellStyle name="Normal 3 3 8 3 2 2 2" xfId="15620" xr:uid="{00000000-0005-0000-0000-0000BD3D0000}"/>
    <cellStyle name="Normal 3 3 8 3 2 2 3" xfId="15621" xr:uid="{00000000-0005-0000-0000-0000BE3D0000}"/>
    <cellStyle name="Normal 3 3 8 3 2 2 4" xfId="15622" xr:uid="{00000000-0005-0000-0000-0000BF3D0000}"/>
    <cellStyle name="Normal 3 3 8 3 2 3" xfId="15623" xr:uid="{00000000-0005-0000-0000-0000C03D0000}"/>
    <cellStyle name="Normal 3 3 8 3 2 4" xfId="15624" xr:uid="{00000000-0005-0000-0000-0000C13D0000}"/>
    <cellStyle name="Normal 3 3 8 3 2 5" xfId="15625" xr:uid="{00000000-0005-0000-0000-0000C23D0000}"/>
    <cellStyle name="Normal 3 3 8 3 3" xfId="15626" xr:uid="{00000000-0005-0000-0000-0000C33D0000}"/>
    <cellStyle name="Normal 3 3 8 3 3 2" xfId="15627" xr:uid="{00000000-0005-0000-0000-0000C43D0000}"/>
    <cellStyle name="Normal 3 3 8 3 3 3" xfId="15628" xr:uid="{00000000-0005-0000-0000-0000C53D0000}"/>
    <cellStyle name="Normal 3 3 8 3 3 4" xfId="15629" xr:uid="{00000000-0005-0000-0000-0000C63D0000}"/>
    <cellStyle name="Normal 3 3 8 3 4" xfId="15630" xr:uid="{00000000-0005-0000-0000-0000C73D0000}"/>
    <cellStyle name="Normal 3 3 8 3 5" xfId="15631" xr:uid="{00000000-0005-0000-0000-0000C83D0000}"/>
    <cellStyle name="Normal 3 3 8 3 6" xfId="15632" xr:uid="{00000000-0005-0000-0000-0000C93D0000}"/>
    <cellStyle name="Normal 3 3 8 4" xfId="15633" xr:uid="{00000000-0005-0000-0000-0000CA3D0000}"/>
    <cellStyle name="Normal 3 3 8 5" xfId="15634" xr:uid="{00000000-0005-0000-0000-0000CB3D0000}"/>
    <cellStyle name="Normal 3 3 8 5 2" xfId="15635" xr:uid="{00000000-0005-0000-0000-0000CC3D0000}"/>
    <cellStyle name="Normal 3 3 8 5 2 2" xfId="15636" xr:uid="{00000000-0005-0000-0000-0000CD3D0000}"/>
    <cellStyle name="Normal 3 3 8 5 2 3" xfId="15637" xr:uid="{00000000-0005-0000-0000-0000CE3D0000}"/>
    <cellStyle name="Normal 3 3 8 5 2 4" xfId="15638" xr:uid="{00000000-0005-0000-0000-0000CF3D0000}"/>
    <cellStyle name="Normal 3 3 8 5 3" xfId="15639" xr:uid="{00000000-0005-0000-0000-0000D03D0000}"/>
    <cellStyle name="Normal 3 3 8 5 4" xfId="15640" xr:uid="{00000000-0005-0000-0000-0000D13D0000}"/>
    <cellStyle name="Normal 3 3 8 5 5" xfId="15641" xr:uid="{00000000-0005-0000-0000-0000D23D0000}"/>
    <cellStyle name="Normal 3 3 8 6" xfId="15642" xr:uid="{00000000-0005-0000-0000-0000D33D0000}"/>
    <cellStyle name="Normal 3 3 8 6 2" xfId="15643" xr:uid="{00000000-0005-0000-0000-0000D43D0000}"/>
    <cellStyle name="Normal 3 3 8 6 3" xfId="15644" xr:uid="{00000000-0005-0000-0000-0000D53D0000}"/>
    <cellStyle name="Normal 3 3 8 6 4" xfId="15645" xr:uid="{00000000-0005-0000-0000-0000D63D0000}"/>
    <cellStyle name="Normal 3 3 8 7" xfId="15646" xr:uid="{00000000-0005-0000-0000-0000D73D0000}"/>
    <cellStyle name="Normal 3 3 8 8" xfId="15647" xr:uid="{00000000-0005-0000-0000-0000D83D0000}"/>
    <cellStyle name="Normal 3 3 8 9" xfId="15648" xr:uid="{00000000-0005-0000-0000-0000D93D0000}"/>
    <cellStyle name="Normal 3 3 9" xfId="15649" xr:uid="{00000000-0005-0000-0000-0000DA3D0000}"/>
    <cellStyle name="Normal 3 3 9 2" xfId="15650" xr:uid="{00000000-0005-0000-0000-0000DB3D0000}"/>
    <cellStyle name="Normal 3 3 9 3" xfId="15651" xr:uid="{00000000-0005-0000-0000-0000DC3D0000}"/>
    <cellStyle name="Normal 3 3 9 3 2" xfId="15652" xr:uid="{00000000-0005-0000-0000-0000DD3D0000}"/>
    <cellStyle name="Normal 3 3 9 3 2 2" xfId="15653" xr:uid="{00000000-0005-0000-0000-0000DE3D0000}"/>
    <cellStyle name="Normal 3 3 9 3 2 3" xfId="15654" xr:uid="{00000000-0005-0000-0000-0000DF3D0000}"/>
    <cellStyle name="Normal 3 3 9 3 2 4" xfId="15655" xr:uid="{00000000-0005-0000-0000-0000E03D0000}"/>
    <cellStyle name="Normal 3 3 9 3 3" xfId="15656" xr:uid="{00000000-0005-0000-0000-0000E13D0000}"/>
    <cellStyle name="Normal 3 3 9 3 4" xfId="15657" xr:uid="{00000000-0005-0000-0000-0000E23D0000}"/>
    <cellStyle name="Normal 3 3 9 3 5" xfId="15658" xr:uid="{00000000-0005-0000-0000-0000E33D0000}"/>
    <cellStyle name="Normal 3 3 9 4" xfId="15659" xr:uid="{00000000-0005-0000-0000-0000E43D0000}"/>
    <cellStyle name="Normal 3 3 9 5" xfId="15660" xr:uid="{00000000-0005-0000-0000-0000E53D0000}"/>
    <cellStyle name="Normal 3 3 9 5 2" xfId="15661" xr:uid="{00000000-0005-0000-0000-0000E63D0000}"/>
    <cellStyle name="Normal 3 3 9 5 3" xfId="15662" xr:uid="{00000000-0005-0000-0000-0000E73D0000}"/>
    <cellStyle name="Normal 3 3 9 5 4" xfId="15663" xr:uid="{00000000-0005-0000-0000-0000E83D0000}"/>
    <cellStyle name="Normal 3 3 9 6" xfId="15664" xr:uid="{00000000-0005-0000-0000-0000E93D0000}"/>
    <cellStyle name="Normal 3 3 9 7" xfId="15665" xr:uid="{00000000-0005-0000-0000-0000EA3D0000}"/>
    <cellStyle name="Normal 3 3 9 8" xfId="15666" xr:uid="{00000000-0005-0000-0000-0000EB3D0000}"/>
    <cellStyle name="Normal 3 30" xfId="15667" xr:uid="{00000000-0005-0000-0000-0000EC3D0000}"/>
    <cellStyle name="Normal 3 30 2" xfId="15668" xr:uid="{00000000-0005-0000-0000-0000ED3D0000}"/>
    <cellStyle name="Normal 3 30 2 2" xfId="15669" xr:uid="{00000000-0005-0000-0000-0000EE3D0000}"/>
    <cellStyle name="Normal 3 30 2 2 2" xfId="15670" xr:uid="{00000000-0005-0000-0000-0000EF3D0000}"/>
    <cellStyle name="Normal 3 30 2 2 3" xfId="15671" xr:uid="{00000000-0005-0000-0000-0000F03D0000}"/>
    <cellStyle name="Normal 3 30 2 2 4" xfId="15672" xr:uid="{00000000-0005-0000-0000-0000F13D0000}"/>
    <cellStyle name="Normal 3 30 2 3" xfId="15673" xr:uid="{00000000-0005-0000-0000-0000F23D0000}"/>
    <cellStyle name="Normal 3 30 2 4" xfId="15674" xr:uid="{00000000-0005-0000-0000-0000F33D0000}"/>
    <cellStyle name="Normal 3 30 2 5" xfId="15675" xr:uid="{00000000-0005-0000-0000-0000F43D0000}"/>
    <cellStyle name="Normal 3 30 3" xfId="15676" xr:uid="{00000000-0005-0000-0000-0000F53D0000}"/>
    <cellStyle name="Normal 3 30 3 2" xfId="15677" xr:uid="{00000000-0005-0000-0000-0000F63D0000}"/>
    <cellStyle name="Normal 3 30 3 3" xfId="15678" xr:uid="{00000000-0005-0000-0000-0000F73D0000}"/>
    <cellStyle name="Normal 3 30 3 4" xfId="15679" xr:uid="{00000000-0005-0000-0000-0000F83D0000}"/>
    <cellStyle name="Normal 3 30 4" xfId="15680" xr:uid="{00000000-0005-0000-0000-0000F93D0000}"/>
    <cellStyle name="Normal 3 30 5" xfId="15681" xr:uid="{00000000-0005-0000-0000-0000FA3D0000}"/>
    <cellStyle name="Normal 3 30 6" xfId="15682" xr:uid="{00000000-0005-0000-0000-0000FB3D0000}"/>
    <cellStyle name="Normal 3 31" xfId="15683" xr:uid="{00000000-0005-0000-0000-0000FC3D0000}"/>
    <cellStyle name="Normal 3 31 2" xfId="15684" xr:uid="{00000000-0005-0000-0000-0000FD3D0000}"/>
    <cellStyle name="Normal 3 31 2 2" xfId="15685" xr:uid="{00000000-0005-0000-0000-0000FE3D0000}"/>
    <cellStyle name="Normal 3 31 2 2 2" xfId="15686" xr:uid="{00000000-0005-0000-0000-0000FF3D0000}"/>
    <cellStyle name="Normal 3 31 2 2 3" xfId="15687" xr:uid="{00000000-0005-0000-0000-0000003E0000}"/>
    <cellStyle name="Normal 3 31 2 2 4" xfId="15688" xr:uid="{00000000-0005-0000-0000-0000013E0000}"/>
    <cellStyle name="Normal 3 31 2 3" xfId="15689" xr:uid="{00000000-0005-0000-0000-0000023E0000}"/>
    <cellStyle name="Normal 3 31 2 4" xfId="15690" xr:uid="{00000000-0005-0000-0000-0000033E0000}"/>
    <cellStyle name="Normal 3 31 2 5" xfId="15691" xr:uid="{00000000-0005-0000-0000-0000043E0000}"/>
    <cellStyle name="Normal 3 31 3" xfId="15692" xr:uid="{00000000-0005-0000-0000-0000053E0000}"/>
    <cellStyle name="Normal 3 31 3 2" xfId="15693" xr:uid="{00000000-0005-0000-0000-0000063E0000}"/>
    <cellStyle name="Normal 3 31 3 3" xfId="15694" xr:uid="{00000000-0005-0000-0000-0000073E0000}"/>
    <cellStyle name="Normal 3 31 3 4" xfId="15695" xr:uid="{00000000-0005-0000-0000-0000083E0000}"/>
    <cellStyle name="Normal 3 31 4" xfId="15696" xr:uid="{00000000-0005-0000-0000-0000093E0000}"/>
    <cellStyle name="Normal 3 31 5" xfId="15697" xr:uid="{00000000-0005-0000-0000-00000A3E0000}"/>
    <cellStyle name="Normal 3 31 6" xfId="15698" xr:uid="{00000000-0005-0000-0000-00000B3E0000}"/>
    <cellStyle name="Normal 3 32" xfId="15699" xr:uid="{00000000-0005-0000-0000-00000C3E0000}"/>
    <cellStyle name="Normal 3 32 2" xfId="15700" xr:uid="{00000000-0005-0000-0000-00000D3E0000}"/>
    <cellStyle name="Normal 3 33" xfId="15701" xr:uid="{00000000-0005-0000-0000-00000E3E0000}"/>
    <cellStyle name="Normal 3 33 2" xfId="15702" xr:uid="{00000000-0005-0000-0000-00000F3E0000}"/>
    <cellStyle name="Normal 3 34" xfId="15703" xr:uid="{00000000-0005-0000-0000-0000103E0000}"/>
    <cellStyle name="Normal 3 34 2" xfId="15704" xr:uid="{00000000-0005-0000-0000-0000113E0000}"/>
    <cellStyle name="Normal 3 34 2 2" xfId="15705" xr:uid="{00000000-0005-0000-0000-0000123E0000}"/>
    <cellStyle name="Normal 3 34 2 3" xfId="15706" xr:uid="{00000000-0005-0000-0000-0000133E0000}"/>
    <cellStyle name="Normal 3 34 2 4" xfId="15707" xr:uid="{00000000-0005-0000-0000-0000143E0000}"/>
    <cellStyle name="Normal 3 34 3" xfId="15708" xr:uid="{00000000-0005-0000-0000-0000153E0000}"/>
    <cellStyle name="Normal 3 34 4" xfId="15709" xr:uid="{00000000-0005-0000-0000-0000163E0000}"/>
    <cellStyle name="Normal 3 34 5" xfId="15710" xr:uid="{00000000-0005-0000-0000-0000173E0000}"/>
    <cellStyle name="Normal 3 35" xfId="15711" xr:uid="{00000000-0005-0000-0000-0000183E0000}"/>
    <cellStyle name="Normal 3 35 2" xfId="15712" xr:uid="{00000000-0005-0000-0000-0000193E0000}"/>
    <cellStyle name="Normal 3 36" xfId="15713" xr:uid="{00000000-0005-0000-0000-00001A3E0000}"/>
    <cellStyle name="Normal 3 36 2" xfId="15714" xr:uid="{00000000-0005-0000-0000-00001B3E0000}"/>
    <cellStyle name="Normal 3 37" xfId="15715" xr:uid="{00000000-0005-0000-0000-00001C3E0000}"/>
    <cellStyle name="Normal 3 37 2" xfId="15716" xr:uid="{00000000-0005-0000-0000-00001D3E0000}"/>
    <cellStyle name="Normal 3 38" xfId="15717" xr:uid="{00000000-0005-0000-0000-00001E3E0000}"/>
    <cellStyle name="Normal 3 38 2" xfId="15718" xr:uid="{00000000-0005-0000-0000-00001F3E0000}"/>
    <cellStyle name="Normal 3 39" xfId="15719" xr:uid="{00000000-0005-0000-0000-0000203E0000}"/>
    <cellStyle name="Normal 3 39 2" xfId="15720" xr:uid="{00000000-0005-0000-0000-0000213E0000}"/>
    <cellStyle name="Normal 3 4" xfId="15721" xr:uid="{00000000-0005-0000-0000-0000223E0000}"/>
    <cellStyle name="Normal 3 4 10" xfId="15722" xr:uid="{00000000-0005-0000-0000-0000233E0000}"/>
    <cellStyle name="Normal 3 4 10 2" xfId="15723" xr:uid="{00000000-0005-0000-0000-0000243E0000}"/>
    <cellStyle name="Normal 3 4 11" xfId="15724" xr:uid="{00000000-0005-0000-0000-0000253E0000}"/>
    <cellStyle name="Normal 3 4 12" xfId="15725" xr:uid="{00000000-0005-0000-0000-0000263E0000}"/>
    <cellStyle name="Normal 3 4 12 2" xfId="15726" xr:uid="{00000000-0005-0000-0000-0000273E0000}"/>
    <cellStyle name="Normal 3 4 13" xfId="15727" xr:uid="{00000000-0005-0000-0000-0000283E0000}"/>
    <cellStyle name="Normal 3 4 13 2" xfId="15728" xr:uid="{00000000-0005-0000-0000-0000293E0000}"/>
    <cellStyle name="Normal 3 4 13 2 2" xfId="15729" xr:uid="{00000000-0005-0000-0000-00002A3E0000}"/>
    <cellStyle name="Normal 3 4 13 2 3" xfId="15730" xr:uid="{00000000-0005-0000-0000-00002B3E0000}"/>
    <cellStyle name="Normal 3 4 13 2 4" xfId="15731" xr:uid="{00000000-0005-0000-0000-00002C3E0000}"/>
    <cellStyle name="Normal 3 4 14" xfId="15732" xr:uid="{00000000-0005-0000-0000-00002D3E0000}"/>
    <cellStyle name="Normal 3 4 14 2" xfId="15733" xr:uid="{00000000-0005-0000-0000-00002E3E0000}"/>
    <cellStyle name="Normal 3 4 14 2 2" xfId="15734" xr:uid="{00000000-0005-0000-0000-00002F3E0000}"/>
    <cellStyle name="Normal 3 4 14 2 3" xfId="15735" xr:uid="{00000000-0005-0000-0000-0000303E0000}"/>
    <cellStyle name="Normal 3 4 14 2 4" xfId="15736" xr:uid="{00000000-0005-0000-0000-0000313E0000}"/>
    <cellStyle name="Normal 3 4 14 3" xfId="15737" xr:uid="{00000000-0005-0000-0000-0000323E0000}"/>
    <cellStyle name="Normal 3 4 14 4" xfId="15738" xr:uid="{00000000-0005-0000-0000-0000333E0000}"/>
    <cellStyle name="Normal 3 4 14 5" xfId="15739" xr:uid="{00000000-0005-0000-0000-0000343E0000}"/>
    <cellStyle name="Normal 3 4 15" xfId="15740" xr:uid="{00000000-0005-0000-0000-0000353E0000}"/>
    <cellStyle name="Normal 3 4 16" xfId="15741" xr:uid="{00000000-0005-0000-0000-0000363E0000}"/>
    <cellStyle name="Normal 3 4 17" xfId="15742" xr:uid="{00000000-0005-0000-0000-0000373E0000}"/>
    <cellStyle name="Normal 3 4 2" xfId="15743" xr:uid="{00000000-0005-0000-0000-0000383E0000}"/>
    <cellStyle name="Normal 3 4 2 10" xfId="15744" xr:uid="{00000000-0005-0000-0000-0000393E0000}"/>
    <cellStyle name="Normal 3 4 2 11" xfId="15745" xr:uid="{00000000-0005-0000-0000-00003A3E0000}"/>
    <cellStyle name="Normal 3 4 2 2" xfId="15746" xr:uid="{00000000-0005-0000-0000-00003B3E0000}"/>
    <cellStyle name="Normal 3 4 2 2 2" xfId="15747" xr:uid="{00000000-0005-0000-0000-00003C3E0000}"/>
    <cellStyle name="Normal 3 4 2 2 2 2" xfId="15748" xr:uid="{00000000-0005-0000-0000-00003D3E0000}"/>
    <cellStyle name="Normal 3 4 2 2 2 2 2" xfId="15749" xr:uid="{00000000-0005-0000-0000-00003E3E0000}"/>
    <cellStyle name="Normal 3 4 2 2 2 2 2 2" xfId="15750" xr:uid="{00000000-0005-0000-0000-00003F3E0000}"/>
    <cellStyle name="Normal 3 4 2 2 2 2 2 2 2" xfId="15751" xr:uid="{00000000-0005-0000-0000-0000403E0000}"/>
    <cellStyle name="Normal 3 4 2 2 2 2 2 2 3" xfId="15752" xr:uid="{00000000-0005-0000-0000-0000413E0000}"/>
    <cellStyle name="Normal 3 4 2 2 2 2 2 2 4" xfId="15753" xr:uid="{00000000-0005-0000-0000-0000423E0000}"/>
    <cellStyle name="Normal 3 4 2 2 2 2 2 3" xfId="15754" xr:uid="{00000000-0005-0000-0000-0000433E0000}"/>
    <cellStyle name="Normal 3 4 2 2 2 2 2 4" xfId="15755" xr:uid="{00000000-0005-0000-0000-0000443E0000}"/>
    <cellStyle name="Normal 3 4 2 2 2 2 2 5" xfId="15756" xr:uid="{00000000-0005-0000-0000-0000453E0000}"/>
    <cellStyle name="Normal 3 4 2 2 2 2 3" xfId="15757" xr:uid="{00000000-0005-0000-0000-0000463E0000}"/>
    <cellStyle name="Normal 3 4 2 2 2 2 3 2" xfId="15758" xr:uid="{00000000-0005-0000-0000-0000473E0000}"/>
    <cellStyle name="Normal 3 4 2 2 2 2 3 3" xfId="15759" xr:uid="{00000000-0005-0000-0000-0000483E0000}"/>
    <cellStyle name="Normal 3 4 2 2 2 2 3 4" xfId="15760" xr:uid="{00000000-0005-0000-0000-0000493E0000}"/>
    <cellStyle name="Normal 3 4 2 2 2 2 4" xfId="15761" xr:uid="{00000000-0005-0000-0000-00004A3E0000}"/>
    <cellStyle name="Normal 3 4 2 2 2 2 5" xfId="15762" xr:uid="{00000000-0005-0000-0000-00004B3E0000}"/>
    <cellStyle name="Normal 3 4 2 2 2 2 6" xfId="15763" xr:uid="{00000000-0005-0000-0000-00004C3E0000}"/>
    <cellStyle name="Normal 3 4 2 2 2 3" xfId="15764" xr:uid="{00000000-0005-0000-0000-00004D3E0000}"/>
    <cellStyle name="Normal 3 4 2 2 2 3 2" xfId="15765" xr:uid="{00000000-0005-0000-0000-00004E3E0000}"/>
    <cellStyle name="Normal 3 4 2 2 2 3 2 2" xfId="15766" xr:uid="{00000000-0005-0000-0000-00004F3E0000}"/>
    <cellStyle name="Normal 3 4 2 2 2 3 2 2 2" xfId="15767" xr:uid="{00000000-0005-0000-0000-0000503E0000}"/>
    <cellStyle name="Normal 3 4 2 2 2 3 2 2 3" xfId="15768" xr:uid="{00000000-0005-0000-0000-0000513E0000}"/>
    <cellStyle name="Normal 3 4 2 2 2 3 2 2 4" xfId="15769" xr:uid="{00000000-0005-0000-0000-0000523E0000}"/>
    <cellStyle name="Normal 3 4 2 2 2 3 2 3" xfId="15770" xr:uid="{00000000-0005-0000-0000-0000533E0000}"/>
    <cellStyle name="Normal 3 4 2 2 2 3 2 4" xfId="15771" xr:uid="{00000000-0005-0000-0000-0000543E0000}"/>
    <cellStyle name="Normal 3 4 2 2 2 3 2 5" xfId="15772" xr:uid="{00000000-0005-0000-0000-0000553E0000}"/>
    <cellStyle name="Normal 3 4 2 2 2 3 3" xfId="15773" xr:uid="{00000000-0005-0000-0000-0000563E0000}"/>
    <cellStyle name="Normal 3 4 2 2 2 3 3 2" xfId="15774" xr:uid="{00000000-0005-0000-0000-0000573E0000}"/>
    <cellStyle name="Normal 3 4 2 2 2 3 3 3" xfId="15775" xr:uid="{00000000-0005-0000-0000-0000583E0000}"/>
    <cellStyle name="Normal 3 4 2 2 2 3 3 4" xfId="15776" xr:uid="{00000000-0005-0000-0000-0000593E0000}"/>
    <cellStyle name="Normal 3 4 2 2 2 3 4" xfId="15777" xr:uid="{00000000-0005-0000-0000-00005A3E0000}"/>
    <cellStyle name="Normal 3 4 2 2 2 3 5" xfId="15778" xr:uid="{00000000-0005-0000-0000-00005B3E0000}"/>
    <cellStyle name="Normal 3 4 2 2 2 3 6" xfId="15779" xr:uid="{00000000-0005-0000-0000-00005C3E0000}"/>
    <cellStyle name="Normal 3 4 2 2 2 4" xfId="15780" xr:uid="{00000000-0005-0000-0000-00005D3E0000}"/>
    <cellStyle name="Normal 3 4 2 2 2 4 2" xfId="15781" xr:uid="{00000000-0005-0000-0000-00005E3E0000}"/>
    <cellStyle name="Normal 3 4 2 2 2 4 2 2" xfId="15782" xr:uid="{00000000-0005-0000-0000-00005F3E0000}"/>
    <cellStyle name="Normal 3 4 2 2 2 4 2 3" xfId="15783" xr:uid="{00000000-0005-0000-0000-0000603E0000}"/>
    <cellStyle name="Normal 3 4 2 2 2 4 2 4" xfId="15784" xr:uid="{00000000-0005-0000-0000-0000613E0000}"/>
    <cellStyle name="Normal 3 4 2 2 2 4 3" xfId="15785" xr:uid="{00000000-0005-0000-0000-0000623E0000}"/>
    <cellStyle name="Normal 3 4 2 2 2 4 4" xfId="15786" xr:uid="{00000000-0005-0000-0000-0000633E0000}"/>
    <cellStyle name="Normal 3 4 2 2 2 4 5" xfId="15787" xr:uid="{00000000-0005-0000-0000-0000643E0000}"/>
    <cellStyle name="Normal 3 4 2 2 2 5" xfId="15788" xr:uid="{00000000-0005-0000-0000-0000653E0000}"/>
    <cellStyle name="Normal 3 4 2 2 2 5 2" xfId="15789" xr:uid="{00000000-0005-0000-0000-0000663E0000}"/>
    <cellStyle name="Normal 3 4 2 2 2 5 3" xfId="15790" xr:uid="{00000000-0005-0000-0000-0000673E0000}"/>
    <cellStyle name="Normal 3 4 2 2 2 5 4" xfId="15791" xr:uid="{00000000-0005-0000-0000-0000683E0000}"/>
    <cellStyle name="Normal 3 4 2 2 2 6" xfId="15792" xr:uid="{00000000-0005-0000-0000-0000693E0000}"/>
    <cellStyle name="Normal 3 4 2 2 2 7" xfId="15793" xr:uid="{00000000-0005-0000-0000-00006A3E0000}"/>
    <cellStyle name="Normal 3 4 2 2 2 8" xfId="15794" xr:uid="{00000000-0005-0000-0000-00006B3E0000}"/>
    <cellStyle name="Normal 3 4 2 2 3" xfId="15795" xr:uid="{00000000-0005-0000-0000-00006C3E0000}"/>
    <cellStyle name="Normal 3 4 2 2 3 2" xfId="15796" xr:uid="{00000000-0005-0000-0000-00006D3E0000}"/>
    <cellStyle name="Normal 3 4 2 2 3 2 2" xfId="15797" xr:uid="{00000000-0005-0000-0000-00006E3E0000}"/>
    <cellStyle name="Normal 3 4 2 2 3 2 2 2" xfId="15798" xr:uid="{00000000-0005-0000-0000-00006F3E0000}"/>
    <cellStyle name="Normal 3 4 2 2 3 2 2 3" xfId="15799" xr:uid="{00000000-0005-0000-0000-0000703E0000}"/>
    <cellStyle name="Normal 3 4 2 2 3 2 2 4" xfId="15800" xr:uid="{00000000-0005-0000-0000-0000713E0000}"/>
    <cellStyle name="Normal 3 4 2 2 3 2 3" xfId="15801" xr:uid="{00000000-0005-0000-0000-0000723E0000}"/>
    <cellStyle name="Normal 3 4 2 2 3 2 3 2" xfId="15802" xr:uid="{00000000-0005-0000-0000-0000733E0000}"/>
    <cellStyle name="Normal 3 4 2 2 3 2 3 3" xfId="15803" xr:uid="{00000000-0005-0000-0000-0000743E0000}"/>
    <cellStyle name="Normal 3 4 2 2 3 2 3 4" xfId="15804" xr:uid="{00000000-0005-0000-0000-0000753E0000}"/>
    <cellStyle name="Normal 3 4 2 2 3 2 4" xfId="15805" xr:uid="{00000000-0005-0000-0000-0000763E0000}"/>
    <cellStyle name="Normal 3 4 2 2 3 2 5" xfId="15806" xr:uid="{00000000-0005-0000-0000-0000773E0000}"/>
    <cellStyle name="Normal 3 4 2 2 3 2 6" xfId="15807" xr:uid="{00000000-0005-0000-0000-0000783E0000}"/>
    <cellStyle name="Normal 3 4 2 2 3 3" xfId="15808" xr:uid="{00000000-0005-0000-0000-0000793E0000}"/>
    <cellStyle name="Normal 3 4 2 2 3 3 2" xfId="15809" xr:uid="{00000000-0005-0000-0000-00007A3E0000}"/>
    <cellStyle name="Normal 3 4 2 2 3 3 3" xfId="15810" xr:uid="{00000000-0005-0000-0000-00007B3E0000}"/>
    <cellStyle name="Normal 3 4 2 2 3 3 4" xfId="15811" xr:uid="{00000000-0005-0000-0000-00007C3E0000}"/>
    <cellStyle name="Normal 3 4 2 2 3 4" xfId="15812" xr:uid="{00000000-0005-0000-0000-00007D3E0000}"/>
    <cellStyle name="Normal 3 4 2 2 3 4 2" xfId="15813" xr:uid="{00000000-0005-0000-0000-00007E3E0000}"/>
    <cellStyle name="Normal 3 4 2 2 3 4 3" xfId="15814" xr:uid="{00000000-0005-0000-0000-00007F3E0000}"/>
    <cellStyle name="Normal 3 4 2 2 3 4 4" xfId="15815" xr:uid="{00000000-0005-0000-0000-0000803E0000}"/>
    <cellStyle name="Normal 3 4 2 2 3 5" xfId="15816" xr:uid="{00000000-0005-0000-0000-0000813E0000}"/>
    <cellStyle name="Normal 3 4 2 2 3 6" xfId="15817" xr:uid="{00000000-0005-0000-0000-0000823E0000}"/>
    <cellStyle name="Normal 3 4 2 2 3 7" xfId="15818" xr:uid="{00000000-0005-0000-0000-0000833E0000}"/>
    <cellStyle name="Normal 3 4 2 2 4" xfId="15819" xr:uid="{00000000-0005-0000-0000-0000843E0000}"/>
    <cellStyle name="Normal 3 4 2 2 4 2" xfId="15820" xr:uid="{00000000-0005-0000-0000-0000853E0000}"/>
    <cellStyle name="Normal 3 4 2 2 4 2 2" xfId="15821" xr:uid="{00000000-0005-0000-0000-0000863E0000}"/>
    <cellStyle name="Normal 3 4 2 2 4 2 2 2" xfId="15822" xr:uid="{00000000-0005-0000-0000-0000873E0000}"/>
    <cellStyle name="Normal 3 4 2 2 4 2 2 3" xfId="15823" xr:uid="{00000000-0005-0000-0000-0000883E0000}"/>
    <cellStyle name="Normal 3 4 2 2 4 2 2 4" xfId="15824" xr:uid="{00000000-0005-0000-0000-0000893E0000}"/>
    <cellStyle name="Normal 3 4 2 2 4 2 3" xfId="15825" xr:uid="{00000000-0005-0000-0000-00008A3E0000}"/>
    <cellStyle name="Normal 3 4 2 2 4 2 4" xfId="15826" xr:uid="{00000000-0005-0000-0000-00008B3E0000}"/>
    <cellStyle name="Normal 3 4 2 2 4 2 5" xfId="15827" xr:uid="{00000000-0005-0000-0000-00008C3E0000}"/>
    <cellStyle name="Normal 3 4 2 2 4 3" xfId="15828" xr:uid="{00000000-0005-0000-0000-00008D3E0000}"/>
    <cellStyle name="Normal 3 4 2 2 4 3 2" xfId="15829" xr:uid="{00000000-0005-0000-0000-00008E3E0000}"/>
    <cellStyle name="Normal 3 4 2 2 4 3 3" xfId="15830" xr:uid="{00000000-0005-0000-0000-00008F3E0000}"/>
    <cellStyle name="Normal 3 4 2 2 4 3 4" xfId="15831" xr:uid="{00000000-0005-0000-0000-0000903E0000}"/>
    <cellStyle name="Normal 3 4 2 2 4 4" xfId="15832" xr:uid="{00000000-0005-0000-0000-0000913E0000}"/>
    <cellStyle name="Normal 3 4 2 2 4 5" xfId="15833" xr:uid="{00000000-0005-0000-0000-0000923E0000}"/>
    <cellStyle name="Normal 3 4 2 2 4 6" xfId="15834" xr:uid="{00000000-0005-0000-0000-0000933E0000}"/>
    <cellStyle name="Normal 3 4 2 2 5" xfId="15835" xr:uid="{00000000-0005-0000-0000-0000943E0000}"/>
    <cellStyle name="Normal 3 4 2 2 5 2" xfId="15836" xr:uid="{00000000-0005-0000-0000-0000953E0000}"/>
    <cellStyle name="Normal 3 4 2 2 5 2 2" xfId="15837" xr:uid="{00000000-0005-0000-0000-0000963E0000}"/>
    <cellStyle name="Normal 3 4 2 2 5 2 3" xfId="15838" xr:uid="{00000000-0005-0000-0000-0000973E0000}"/>
    <cellStyle name="Normal 3 4 2 2 5 2 4" xfId="15839" xr:uid="{00000000-0005-0000-0000-0000983E0000}"/>
    <cellStyle name="Normal 3 4 2 2 5 3" xfId="15840" xr:uid="{00000000-0005-0000-0000-0000993E0000}"/>
    <cellStyle name="Normal 3 4 2 2 5 4" xfId="15841" xr:uid="{00000000-0005-0000-0000-00009A3E0000}"/>
    <cellStyle name="Normal 3 4 2 2 5 5" xfId="15842" xr:uid="{00000000-0005-0000-0000-00009B3E0000}"/>
    <cellStyle name="Normal 3 4 2 2 6" xfId="15843" xr:uid="{00000000-0005-0000-0000-00009C3E0000}"/>
    <cellStyle name="Normal 3 4 2 2 6 2" xfId="15844" xr:uid="{00000000-0005-0000-0000-00009D3E0000}"/>
    <cellStyle name="Normal 3 4 2 2 6 3" xfId="15845" xr:uid="{00000000-0005-0000-0000-00009E3E0000}"/>
    <cellStyle name="Normal 3 4 2 2 6 4" xfId="15846" xr:uid="{00000000-0005-0000-0000-00009F3E0000}"/>
    <cellStyle name="Normal 3 4 2 2 7" xfId="15847" xr:uid="{00000000-0005-0000-0000-0000A03E0000}"/>
    <cellStyle name="Normal 3 4 2 2 8" xfId="15848" xr:uid="{00000000-0005-0000-0000-0000A13E0000}"/>
    <cellStyle name="Normal 3 4 2 2 9" xfId="15849" xr:uid="{00000000-0005-0000-0000-0000A23E0000}"/>
    <cellStyle name="Normal 3 4 2 3" xfId="15850" xr:uid="{00000000-0005-0000-0000-0000A33E0000}"/>
    <cellStyle name="Normal 3 4 2 3 2" xfId="15851" xr:uid="{00000000-0005-0000-0000-0000A43E0000}"/>
    <cellStyle name="Normal 3 4 2 3 2 2" xfId="15852" xr:uid="{00000000-0005-0000-0000-0000A53E0000}"/>
    <cellStyle name="Normal 3 4 2 3 2 2 2" xfId="15853" xr:uid="{00000000-0005-0000-0000-0000A63E0000}"/>
    <cellStyle name="Normal 3 4 2 3 2 2 2 2" xfId="15854" xr:uid="{00000000-0005-0000-0000-0000A73E0000}"/>
    <cellStyle name="Normal 3 4 2 3 2 2 2 3" xfId="15855" xr:uid="{00000000-0005-0000-0000-0000A83E0000}"/>
    <cellStyle name="Normal 3 4 2 3 2 2 2 4" xfId="15856" xr:uid="{00000000-0005-0000-0000-0000A93E0000}"/>
    <cellStyle name="Normal 3 4 2 3 2 2 3" xfId="15857" xr:uid="{00000000-0005-0000-0000-0000AA3E0000}"/>
    <cellStyle name="Normal 3 4 2 3 2 2 3 2" xfId="15858" xr:uid="{00000000-0005-0000-0000-0000AB3E0000}"/>
    <cellStyle name="Normal 3 4 2 3 2 2 3 3" xfId="15859" xr:uid="{00000000-0005-0000-0000-0000AC3E0000}"/>
    <cellStyle name="Normal 3 4 2 3 2 2 3 4" xfId="15860" xr:uid="{00000000-0005-0000-0000-0000AD3E0000}"/>
    <cellStyle name="Normal 3 4 2 3 2 2 4" xfId="15861" xr:uid="{00000000-0005-0000-0000-0000AE3E0000}"/>
    <cellStyle name="Normal 3 4 2 3 2 2 5" xfId="15862" xr:uid="{00000000-0005-0000-0000-0000AF3E0000}"/>
    <cellStyle name="Normal 3 4 2 3 2 2 6" xfId="15863" xr:uid="{00000000-0005-0000-0000-0000B03E0000}"/>
    <cellStyle name="Normal 3 4 2 3 2 3" xfId="15864" xr:uid="{00000000-0005-0000-0000-0000B13E0000}"/>
    <cellStyle name="Normal 3 4 2 3 2 3 2" xfId="15865" xr:uid="{00000000-0005-0000-0000-0000B23E0000}"/>
    <cellStyle name="Normal 3 4 2 3 2 3 3" xfId="15866" xr:uid="{00000000-0005-0000-0000-0000B33E0000}"/>
    <cellStyle name="Normal 3 4 2 3 2 3 4" xfId="15867" xr:uid="{00000000-0005-0000-0000-0000B43E0000}"/>
    <cellStyle name="Normal 3 4 2 3 2 4" xfId="15868" xr:uid="{00000000-0005-0000-0000-0000B53E0000}"/>
    <cellStyle name="Normal 3 4 2 3 2 4 2" xfId="15869" xr:uid="{00000000-0005-0000-0000-0000B63E0000}"/>
    <cellStyle name="Normal 3 4 2 3 2 4 3" xfId="15870" xr:uid="{00000000-0005-0000-0000-0000B73E0000}"/>
    <cellStyle name="Normal 3 4 2 3 2 4 4" xfId="15871" xr:uid="{00000000-0005-0000-0000-0000B83E0000}"/>
    <cellStyle name="Normal 3 4 2 3 2 5" xfId="15872" xr:uid="{00000000-0005-0000-0000-0000B93E0000}"/>
    <cellStyle name="Normal 3 4 2 3 2 6" xfId="15873" xr:uid="{00000000-0005-0000-0000-0000BA3E0000}"/>
    <cellStyle name="Normal 3 4 2 3 2 7" xfId="15874" xr:uid="{00000000-0005-0000-0000-0000BB3E0000}"/>
    <cellStyle name="Normal 3 4 2 3 3" xfId="15875" xr:uid="{00000000-0005-0000-0000-0000BC3E0000}"/>
    <cellStyle name="Normal 3 4 2 3 3 2" xfId="15876" xr:uid="{00000000-0005-0000-0000-0000BD3E0000}"/>
    <cellStyle name="Normal 3 4 2 3 3 2 2" xfId="15877" xr:uid="{00000000-0005-0000-0000-0000BE3E0000}"/>
    <cellStyle name="Normal 3 4 2 3 3 2 2 2" xfId="15878" xr:uid="{00000000-0005-0000-0000-0000BF3E0000}"/>
    <cellStyle name="Normal 3 4 2 3 3 2 2 3" xfId="15879" xr:uid="{00000000-0005-0000-0000-0000C03E0000}"/>
    <cellStyle name="Normal 3 4 2 3 3 2 2 4" xfId="15880" xr:uid="{00000000-0005-0000-0000-0000C13E0000}"/>
    <cellStyle name="Normal 3 4 2 3 3 2 3" xfId="15881" xr:uid="{00000000-0005-0000-0000-0000C23E0000}"/>
    <cellStyle name="Normal 3 4 2 3 3 2 3 2" xfId="15882" xr:uid="{00000000-0005-0000-0000-0000C33E0000}"/>
    <cellStyle name="Normal 3 4 2 3 3 2 3 3" xfId="15883" xr:uid="{00000000-0005-0000-0000-0000C43E0000}"/>
    <cellStyle name="Normal 3 4 2 3 3 2 3 4" xfId="15884" xr:uid="{00000000-0005-0000-0000-0000C53E0000}"/>
    <cellStyle name="Normal 3 4 2 3 3 2 4" xfId="15885" xr:uid="{00000000-0005-0000-0000-0000C63E0000}"/>
    <cellStyle name="Normal 3 4 2 3 3 2 5" xfId="15886" xr:uid="{00000000-0005-0000-0000-0000C73E0000}"/>
    <cellStyle name="Normal 3 4 2 3 3 2 6" xfId="15887" xr:uid="{00000000-0005-0000-0000-0000C83E0000}"/>
    <cellStyle name="Normal 3 4 2 3 3 3" xfId="15888" xr:uid="{00000000-0005-0000-0000-0000C93E0000}"/>
    <cellStyle name="Normal 3 4 2 3 3 3 2" xfId="15889" xr:uid="{00000000-0005-0000-0000-0000CA3E0000}"/>
    <cellStyle name="Normal 3 4 2 3 3 3 3" xfId="15890" xr:uid="{00000000-0005-0000-0000-0000CB3E0000}"/>
    <cellStyle name="Normal 3 4 2 3 3 3 4" xfId="15891" xr:uid="{00000000-0005-0000-0000-0000CC3E0000}"/>
    <cellStyle name="Normal 3 4 2 3 3 4" xfId="15892" xr:uid="{00000000-0005-0000-0000-0000CD3E0000}"/>
    <cellStyle name="Normal 3 4 2 3 3 4 2" xfId="15893" xr:uid="{00000000-0005-0000-0000-0000CE3E0000}"/>
    <cellStyle name="Normal 3 4 2 3 3 4 3" xfId="15894" xr:uid="{00000000-0005-0000-0000-0000CF3E0000}"/>
    <cellStyle name="Normal 3 4 2 3 3 4 4" xfId="15895" xr:uid="{00000000-0005-0000-0000-0000D03E0000}"/>
    <cellStyle name="Normal 3 4 2 3 3 5" xfId="15896" xr:uid="{00000000-0005-0000-0000-0000D13E0000}"/>
    <cellStyle name="Normal 3 4 2 3 3 6" xfId="15897" xr:uid="{00000000-0005-0000-0000-0000D23E0000}"/>
    <cellStyle name="Normal 3 4 2 3 3 7" xfId="15898" xr:uid="{00000000-0005-0000-0000-0000D33E0000}"/>
    <cellStyle name="Normal 3 4 2 3 4" xfId="15899" xr:uid="{00000000-0005-0000-0000-0000D43E0000}"/>
    <cellStyle name="Normal 3 4 2 3 4 2" xfId="15900" xr:uid="{00000000-0005-0000-0000-0000D53E0000}"/>
    <cellStyle name="Normal 3 4 2 3 4 2 2" xfId="15901" xr:uid="{00000000-0005-0000-0000-0000D63E0000}"/>
    <cellStyle name="Normal 3 4 2 3 4 2 3" xfId="15902" xr:uid="{00000000-0005-0000-0000-0000D73E0000}"/>
    <cellStyle name="Normal 3 4 2 3 4 2 4" xfId="15903" xr:uid="{00000000-0005-0000-0000-0000D83E0000}"/>
    <cellStyle name="Normal 3 4 2 3 4 3" xfId="15904" xr:uid="{00000000-0005-0000-0000-0000D93E0000}"/>
    <cellStyle name="Normal 3 4 2 3 4 3 2" xfId="15905" xr:uid="{00000000-0005-0000-0000-0000DA3E0000}"/>
    <cellStyle name="Normal 3 4 2 3 4 3 3" xfId="15906" xr:uid="{00000000-0005-0000-0000-0000DB3E0000}"/>
    <cellStyle name="Normal 3 4 2 3 4 3 4" xfId="15907" xr:uid="{00000000-0005-0000-0000-0000DC3E0000}"/>
    <cellStyle name="Normal 3 4 2 3 4 4" xfId="15908" xr:uid="{00000000-0005-0000-0000-0000DD3E0000}"/>
    <cellStyle name="Normal 3 4 2 3 4 5" xfId="15909" xr:uid="{00000000-0005-0000-0000-0000DE3E0000}"/>
    <cellStyle name="Normal 3 4 2 3 4 6" xfId="15910" xr:uid="{00000000-0005-0000-0000-0000DF3E0000}"/>
    <cellStyle name="Normal 3 4 2 3 5" xfId="15911" xr:uid="{00000000-0005-0000-0000-0000E03E0000}"/>
    <cellStyle name="Normal 3 4 2 3 5 2" xfId="15912" xr:uid="{00000000-0005-0000-0000-0000E13E0000}"/>
    <cellStyle name="Normal 3 4 2 3 5 3" xfId="15913" xr:uid="{00000000-0005-0000-0000-0000E23E0000}"/>
    <cellStyle name="Normal 3 4 2 3 5 4" xfId="15914" xr:uid="{00000000-0005-0000-0000-0000E33E0000}"/>
    <cellStyle name="Normal 3 4 2 3 6" xfId="15915" xr:uid="{00000000-0005-0000-0000-0000E43E0000}"/>
    <cellStyle name="Normal 3 4 2 3 6 2" xfId="15916" xr:uid="{00000000-0005-0000-0000-0000E53E0000}"/>
    <cellStyle name="Normal 3 4 2 3 6 3" xfId="15917" xr:uid="{00000000-0005-0000-0000-0000E63E0000}"/>
    <cellStyle name="Normal 3 4 2 3 6 4" xfId="15918" xr:uid="{00000000-0005-0000-0000-0000E73E0000}"/>
    <cellStyle name="Normal 3 4 2 3 7" xfId="15919" xr:uid="{00000000-0005-0000-0000-0000E83E0000}"/>
    <cellStyle name="Normal 3 4 2 3 8" xfId="15920" xr:uid="{00000000-0005-0000-0000-0000E93E0000}"/>
    <cellStyle name="Normal 3 4 2 3 9" xfId="15921" xr:uid="{00000000-0005-0000-0000-0000EA3E0000}"/>
    <cellStyle name="Normal 3 4 2 4" xfId="15922" xr:uid="{00000000-0005-0000-0000-0000EB3E0000}"/>
    <cellStyle name="Normal 3 4 2 4 2" xfId="15923" xr:uid="{00000000-0005-0000-0000-0000EC3E0000}"/>
    <cellStyle name="Normal 3 4 2 4 2 2" xfId="15924" xr:uid="{00000000-0005-0000-0000-0000ED3E0000}"/>
    <cellStyle name="Normal 3 4 2 4 2 2 2" xfId="15925" xr:uid="{00000000-0005-0000-0000-0000EE3E0000}"/>
    <cellStyle name="Normal 3 4 2 4 2 2 3" xfId="15926" xr:uid="{00000000-0005-0000-0000-0000EF3E0000}"/>
    <cellStyle name="Normal 3 4 2 4 2 2 4" xfId="15927" xr:uid="{00000000-0005-0000-0000-0000F03E0000}"/>
    <cellStyle name="Normal 3 4 2 4 2 3" xfId="15928" xr:uid="{00000000-0005-0000-0000-0000F13E0000}"/>
    <cellStyle name="Normal 3 4 2 4 2 3 2" xfId="15929" xr:uid="{00000000-0005-0000-0000-0000F23E0000}"/>
    <cellStyle name="Normal 3 4 2 4 2 3 3" xfId="15930" xr:uid="{00000000-0005-0000-0000-0000F33E0000}"/>
    <cellStyle name="Normal 3 4 2 4 2 3 4" xfId="15931" xr:uid="{00000000-0005-0000-0000-0000F43E0000}"/>
    <cellStyle name="Normal 3 4 2 4 2 4" xfId="15932" xr:uid="{00000000-0005-0000-0000-0000F53E0000}"/>
    <cellStyle name="Normal 3 4 2 4 2 5" xfId="15933" xr:uid="{00000000-0005-0000-0000-0000F63E0000}"/>
    <cellStyle name="Normal 3 4 2 4 2 6" xfId="15934" xr:uid="{00000000-0005-0000-0000-0000F73E0000}"/>
    <cellStyle name="Normal 3 4 2 4 3" xfId="15935" xr:uid="{00000000-0005-0000-0000-0000F83E0000}"/>
    <cellStyle name="Normal 3 4 2 4 3 2" xfId="15936" xr:uid="{00000000-0005-0000-0000-0000F93E0000}"/>
    <cellStyle name="Normal 3 4 2 4 3 3" xfId="15937" xr:uid="{00000000-0005-0000-0000-0000FA3E0000}"/>
    <cellStyle name="Normal 3 4 2 4 3 4" xfId="15938" xr:uid="{00000000-0005-0000-0000-0000FB3E0000}"/>
    <cellStyle name="Normal 3 4 2 4 4" xfId="15939" xr:uid="{00000000-0005-0000-0000-0000FC3E0000}"/>
    <cellStyle name="Normal 3 4 2 4 4 2" xfId="15940" xr:uid="{00000000-0005-0000-0000-0000FD3E0000}"/>
    <cellStyle name="Normal 3 4 2 4 4 3" xfId="15941" xr:uid="{00000000-0005-0000-0000-0000FE3E0000}"/>
    <cellStyle name="Normal 3 4 2 4 4 4" xfId="15942" xr:uid="{00000000-0005-0000-0000-0000FF3E0000}"/>
    <cellStyle name="Normal 3 4 2 4 5" xfId="15943" xr:uid="{00000000-0005-0000-0000-0000003F0000}"/>
    <cellStyle name="Normal 3 4 2 4 6" xfId="15944" xr:uid="{00000000-0005-0000-0000-0000013F0000}"/>
    <cellStyle name="Normal 3 4 2 4 7" xfId="15945" xr:uid="{00000000-0005-0000-0000-0000023F0000}"/>
    <cellStyle name="Normal 3 4 2 5" xfId="15946" xr:uid="{00000000-0005-0000-0000-0000033F0000}"/>
    <cellStyle name="Normal 3 4 2 5 2" xfId="15947" xr:uid="{00000000-0005-0000-0000-0000043F0000}"/>
    <cellStyle name="Normal 3 4 2 5 2 2" xfId="15948" xr:uid="{00000000-0005-0000-0000-0000053F0000}"/>
    <cellStyle name="Normal 3 4 2 5 2 2 2" xfId="15949" xr:uid="{00000000-0005-0000-0000-0000063F0000}"/>
    <cellStyle name="Normal 3 4 2 5 2 2 3" xfId="15950" xr:uid="{00000000-0005-0000-0000-0000073F0000}"/>
    <cellStyle name="Normal 3 4 2 5 2 2 4" xfId="15951" xr:uid="{00000000-0005-0000-0000-0000083F0000}"/>
    <cellStyle name="Normal 3 4 2 5 2 3" xfId="15952" xr:uid="{00000000-0005-0000-0000-0000093F0000}"/>
    <cellStyle name="Normal 3 4 2 5 2 3 2" xfId="15953" xr:uid="{00000000-0005-0000-0000-00000A3F0000}"/>
    <cellStyle name="Normal 3 4 2 5 2 3 3" xfId="15954" xr:uid="{00000000-0005-0000-0000-00000B3F0000}"/>
    <cellStyle name="Normal 3 4 2 5 2 3 4" xfId="15955" xr:uid="{00000000-0005-0000-0000-00000C3F0000}"/>
    <cellStyle name="Normal 3 4 2 5 2 4" xfId="15956" xr:uid="{00000000-0005-0000-0000-00000D3F0000}"/>
    <cellStyle name="Normal 3 4 2 5 2 5" xfId="15957" xr:uid="{00000000-0005-0000-0000-00000E3F0000}"/>
    <cellStyle name="Normal 3 4 2 5 2 6" xfId="15958" xr:uid="{00000000-0005-0000-0000-00000F3F0000}"/>
    <cellStyle name="Normal 3 4 2 5 3" xfId="15959" xr:uid="{00000000-0005-0000-0000-0000103F0000}"/>
    <cellStyle name="Normal 3 4 2 5 3 2" xfId="15960" xr:uid="{00000000-0005-0000-0000-0000113F0000}"/>
    <cellStyle name="Normal 3 4 2 5 3 3" xfId="15961" xr:uid="{00000000-0005-0000-0000-0000123F0000}"/>
    <cellStyle name="Normal 3 4 2 5 3 4" xfId="15962" xr:uid="{00000000-0005-0000-0000-0000133F0000}"/>
    <cellStyle name="Normal 3 4 2 5 4" xfId="15963" xr:uid="{00000000-0005-0000-0000-0000143F0000}"/>
    <cellStyle name="Normal 3 4 2 5 4 2" xfId="15964" xr:uid="{00000000-0005-0000-0000-0000153F0000}"/>
    <cellStyle name="Normal 3 4 2 5 4 3" xfId="15965" xr:uid="{00000000-0005-0000-0000-0000163F0000}"/>
    <cellStyle name="Normal 3 4 2 5 4 4" xfId="15966" xr:uid="{00000000-0005-0000-0000-0000173F0000}"/>
    <cellStyle name="Normal 3 4 2 5 5" xfId="15967" xr:uid="{00000000-0005-0000-0000-0000183F0000}"/>
    <cellStyle name="Normal 3 4 2 5 6" xfId="15968" xr:uid="{00000000-0005-0000-0000-0000193F0000}"/>
    <cellStyle name="Normal 3 4 2 5 7" xfId="15969" xr:uid="{00000000-0005-0000-0000-00001A3F0000}"/>
    <cellStyle name="Normal 3 4 2 6" xfId="15970" xr:uid="{00000000-0005-0000-0000-00001B3F0000}"/>
    <cellStyle name="Normal 3 4 2 6 2" xfId="15971" xr:uid="{00000000-0005-0000-0000-00001C3F0000}"/>
    <cellStyle name="Normal 3 4 2 6 2 2" xfId="15972" xr:uid="{00000000-0005-0000-0000-00001D3F0000}"/>
    <cellStyle name="Normal 3 4 2 6 2 3" xfId="15973" xr:uid="{00000000-0005-0000-0000-00001E3F0000}"/>
    <cellStyle name="Normal 3 4 2 6 2 4" xfId="15974" xr:uid="{00000000-0005-0000-0000-00001F3F0000}"/>
    <cellStyle name="Normal 3 4 2 6 3" xfId="15975" xr:uid="{00000000-0005-0000-0000-0000203F0000}"/>
    <cellStyle name="Normal 3 4 2 6 3 2" xfId="15976" xr:uid="{00000000-0005-0000-0000-0000213F0000}"/>
    <cellStyle name="Normal 3 4 2 6 3 3" xfId="15977" xr:uid="{00000000-0005-0000-0000-0000223F0000}"/>
    <cellStyle name="Normal 3 4 2 6 3 4" xfId="15978" xr:uid="{00000000-0005-0000-0000-0000233F0000}"/>
    <cellStyle name="Normal 3 4 2 7" xfId="15979" xr:uid="{00000000-0005-0000-0000-0000243F0000}"/>
    <cellStyle name="Normal 3 4 2 7 2" xfId="15980" xr:uid="{00000000-0005-0000-0000-0000253F0000}"/>
    <cellStyle name="Normal 3 4 2 7 2 2" xfId="15981" xr:uid="{00000000-0005-0000-0000-0000263F0000}"/>
    <cellStyle name="Normal 3 4 2 7 2 3" xfId="15982" xr:uid="{00000000-0005-0000-0000-0000273F0000}"/>
    <cellStyle name="Normal 3 4 2 7 2 4" xfId="15983" xr:uid="{00000000-0005-0000-0000-0000283F0000}"/>
    <cellStyle name="Normal 3 4 2 7 3" xfId="15984" xr:uid="{00000000-0005-0000-0000-0000293F0000}"/>
    <cellStyle name="Normal 3 4 2 7 4" xfId="15985" xr:uid="{00000000-0005-0000-0000-00002A3F0000}"/>
    <cellStyle name="Normal 3 4 2 7 5" xfId="15986" xr:uid="{00000000-0005-0000-0000-00002B3F0000}"/>
    <cellStyle name="Normal 3 4 2 8" xfId="15987" xr:uid="{00000000-0005-0000-0000-00002C3F0000}"/>
    <cellStyle name="Normal 3 4 2 8 2" xfId="15988" xr:uid="{00000000-0005-0000-0000-00002D3F0000}"/>
    <cellStyle name="Normal 3 4 2 8 3" xfId="15989" xr:uid="{00000000-0005-0000-0000-00002E3F0000}"/>
    <cellStyle name="Normal 3 4 2 8 4" xfId="15990" xr:uid="{00000000-0005-0000-0000-00002F3F0000}"/>
    <cellStyle name="Normal 3 4 2 9" xfId="15991" xr:uid="{00000000-0005-0000-0000-0000303F0000}"/>
    <cellStyle name="Normal 3 4 3" xfId="15992" xr:uid="{00000000-0005-0000-0000-0000313F0000}"/>
    <cellStyle name="Normal 3 4 3 10" xfId="15993" xr:uid="{00000000-0005-0000-0000-0000323F0000}"/>
    <cellStyle name="Normal 3 4 3 11" xfId="15994" xr:uid="{00000000-0005-0000-0000-0000333F0000}"/>
    <cellStyle name="Normal 3 4 3 2" xfId="15995" xr:uid="{00000000-0005-0000-0000-0000343F0000}"/>
    <cellStyle name="Normal 3 4 3 2 2" xfId="15996" xr:uid="{00000000-0005-0000-0000-0000353F0000}"/>
    <cellStyle name="Normal 3 4 3 2 2 2" xfId="15997" xr:uid="{00000000-0005-0000-0000-0000363F0000}"/>
    <cellStyle name="Normal 3 4 3 2 2 2 2" xfId="15998" xr:uid="{00000000-0005-0000-0000-0000373F0000}"/>
    <cellStyle name="Normal 3 4 3 2 2 2 2 2" xfId="15999" xr:uid="{00000000-0005-0000-0000-0000383F0000}"/>
    <cellStyle name="Normal 3 4 3 2 2 2 2 3" xfId="16000" xr:uid="{00000000-0005-0000-0000-0000393F0000}"/>
    <cellStyle name="Normal 3 4 3 2 2 2 2 4" xfId="16001" xr:uid="{00000000-0005-0000-0000-00003A3F0000}"/>
    <cellStyle name="Normal 3 4 3 2 2 2 3" xfId="16002" xr:uid="{00000000-0005-0000-0000-00003B3F0000}"/>
    <cellStyle name="Normal 3 4 3 2 2 2 3 2" xfId="16003" xr:uid="{00000000-0005-0000-0000-00003C3F0000}"/>
    <cellStyle name="Normal 3 4 3 2 2 2 3 3" xfId="16004" xr:uid="{00000000-0005-0000-0000-00003D3F0000}"/>
    <cellStyle name="Normal 3 4 3 2 2 2 3 4" xfId="16005" xr:uid="{00000000-0005-0000-0000-00003E3F0000}"/>
    <cellStyle name="Normal 3 4 3 2 2 2 4" xfId="16006" xr:uid="{00000000-0005-0000-0000-00003F3F0000}"/>
    <cellStyle name="Normal 3 4 3 2 2 2 5" xfId="16007" xr:uid="{00000000-0005-0000-0000-0000403F0000}"/>
    <cellStyle name="Normal 3 4 3 2 2 2 6" xfId="16008" xr:uid="{00000000-0005-0000-0000-0000413F0000}"/>
    <cellStyle name="Normal 3 4 3 2 2 3" xfId="16009" xr:uid="{00000000-0005-0000-0000-0000423F0000}"/>
    <cellStyle name="Normal 3 4 3 2 2 3 2" xfId="16010" xr:uid="{00000000-0005-0000-0000-0000433F0000}"/>
    <cellStyle name="Normal 3 4 3 2 2 3 3" xfId="16011" xr:uid="{00000000-0005-0000-0000-0000443F0000}"/>
    <cellStyle name="Normal 3 4 3 2 2 3 4" xfId="16012" xr:uid="{00000000-0005-0000-0000-0000453F0000}"/>
    <cellStyle name="Normal 3 4 3 2 2 4" xfId="16013" xr:uid="{00000000-0005-0000-0000-0000463F0000}"/>
    <cellStyle name="Normal 3 4 3 2 2 4 2" xfId="16014" xr:uid="{00000000-0005-0000-0000-0000473F0000}"/>
    <cellStyle name="Normal 3 4 3 2 2 4 3" xfId="16015" xr:uid="{00000000-0005-0000-0000-0000483F0000}"/>
    <cellStyle name="Normal 3 4 3 2 2 4 4" xfId="16016" xr:uid="{00000000-0005-0000-0000-0000493F0000}"/>
    <cellStyle name="Normal 3 4 3 2 2 5" xfId="16017" xr:uid="{00000000-0005-0000-0000-00004A3F0000}"/>
    <cellStyle name="Normal 3 4 3 2 2 6" xfId="16018" xr:uid="{00000000-0005-0000-0000-00004B3F0000}"/>
    <cellStyle name="Normal 3 4 3 2 2 7" xfId="16019" xr:uid="{00000000-0005-0000-0000-00004C3F0000}"/>
    <cellStyle name="Normal 3 4 3 2 3" xfId="16020" xr:uid="{00000000-0005-0000-0000-00004D3F0000}"/>
    <cellStyle name="Normal 3 4 3 2 3 2" xfId="16021" xr:uid="{00000000-0005-0000-0000-00004E3F0000}"/>
    <cellStyle name="Normal 3 4 3 2 3 2 2" xfId="16022" xr:uid="{00000000-0005-0000-0000-00004F3F0000}"/>
    <cellStyle name="Normal 3 4 3 2 3 2 2 2" xfId="16023" xr:uid="{00000000-0005-0000-0000-0000503F0000}"/>
    <cellStyle name="Normal 3 4 3 2 3 2 2 3" xfId="16024" xr:uid="{00000000-0005-0000-0000-0000513F0000}"/>
    <cellStyle name="Normal 3 4 3 2 3 2 2 4" xfId="16025" xr:uid="{00000000-0005-0000-0000-0000523F0000}"/>
    <cellStyle name="Normal 3 4 3 2 3 2 3" xfId="16026" xr:uid="{00000000-0005-0000-0000-0000533F0000}"/>
    <cellStyle name="Normal 3 4 3 2 3 2 3 2" xfId="16027" xr:uid="{00000000-0005-0000-0000-0000543F0000}"/>
    <cellStyle name="Normal 3 4 3 2 3 2 3 3" xfId="16028" xr:uid="{00000000-0005-0000-0000-0000553F0000}"/>
    <cellStyle name="Normal 3 4 3 2 3 2 3 4" xfId="16029" xr:uid="{00000000-0005-0000-0000-0000563F0000}"/>
    <cellStyle name="Normal 3 4 3 2 3 2 4" xfId="16030" xr:uid="{00000000-0005-0000-0000-0000573F0000}"/>
    <cellStyle name="Normal 3 4 3 2 3 2 5" xfId="16031" xr:uid="{00000000-0005-0000-0000-0000583F0000}"/>
    <cellStyle name="Normal 3 4 3 2 3 2 6" xfId="16032" xr:uid="{00000000-0005-0000-0000-0000593F0000}"/>
    <cellStyle name="Normal 3 4 3 2 3 3" xfId="16033" xr:uid="{00000000-0005-0000-0000-00005A3F0000}"/>
    <cellStyle name="Normal 3 4 3 2 3 3 2" xfId="16034" xr:uid="{00000000-0005-0000-0000-00005B3F0000}"/>
    <cellStyle name="Normal 3 4 3 2 3 3 3" xfId="16035" xr:uid="{00000000-0005-0000-0000-00005C3F0000}"/>
    <cellStyle name="Normal 3 4 3 2 3 3 4" xfId="16036" xr:uid="{00000000-0005-0000-0000-00005D3F0000}"/>
    <cellStyle name="Normal 3 4 3 2 3 4" xfId="16037" xr:uid="{00000000-0005-0000-0000-00005E3F0000}"/>
    <cellStyle name="Normal 3 4 3 2 3 4 2" xfId="16038" xr:uid="{00000000-0005-0000-0000-00005F3F0000}"/>
    <cellStyle name="Normal 3 4 3 2 3 4 3" xfId="16039" xr:uid="{00000000-0005-0000-0000-0000603F0000}"/>
    <cellStyle name="Normal 3 4 3 2 3 4 4" xfId="16040" xr:uid="{00000000-0005-0000-0000-0000613F0000}"/>
    <cellStyle name="Normal 3 4 3 2 3 5" xfId="16041" xr:uid="{00000000-0005-0000-0000-0000623F0000}"/>
    <cellStyle name="Normal 3 4 3 2 3 6" xfId="16042" xr:uid="{00000000-0005-0000-0000-0000633F0000}"/>
    <cellStyle name="Normal 3 4 3 2 3 7" xfId="16043" xr:uid="{00000000-0005-0000-0000-0000643F0000}"/>
    <cellStyle name="Normal 3 4 3 2 4" xfId="16044" xr:uid="{00000000-0005-0000-0000-0000653F0000}"/>
    <cellStyle name="Normal 3 4 3 2 4 2" xfId="16045" xr:uid="{00000000-0005-0000-0000-0000663F0000}"/>
    <cellStyle name="Normal 3 4 3 2 4 2 2" xfId="16046" xr:uid="{00000000-0005-0000-0000-0000673F0000}"/>
    <cellStyle name="Normal 3 4 3 2 4 2 3" xfId="16047" xr:uid="{00000000-0005-0000-0000-0000683F0000}"/>
    <cellStyle name="Normal 3 4 3 2 4 2 4" xfId="16048" xr:uid="{00000000-0005-0000-0000-0000693F0000}"/>
    <cellStyle name="Normal 3 4 3 2 4 3" xfId="16049" xr:uid="{00000000-0005-0000-0000-00006A3F0000}"/>
    <cellStyle name="Normal 3 4 3 2 4 3 2" xfId="16050" xr:uid="{00000000-0005-0000-0000-00006B3F0000}"/>
    <cellStyle name="Normal 3 4 3 2 4 3 3" xfId="16051" xr:uid="{00000000-0005-0000-0000-00006C3F0000}"/>
    <cellStyle name="Normal 3 4 3 2 4 3 4" xfId="16052" xr:uid="{00000000-0005-0000-0000-00006D3F0000}"/>
    <cellStyle name="Normal 3 4 3 2 4 4" xfId="16053" xr:uid="{00000000-0005-0000-0000-00006E3F0000}"/>
    <cellStyle name="Normal 3 4 3 2 4 5" xfId="16054" xr:uid="{00000000-0005-0000-0000-00006F3F0000}"/>
    <cellStyle name="Normal 3 4 3 2 4 6" xfId="16055" xr:uid="{00000000-0005-0000-0000-0000703F0000}"/>
    <cellStyle name="Normal 3 4 3 2 5" xfId="16056" xr:uid="{00000000-0005-0000-0000-0000713F0000}"/>
    <cellStyle name="Normal 3 4 3 2 5 2" xfId="16057" xr:uid="{00000000-0005-0000-0000-0000723F0000}"/>
    <cellStyle name="Normal 3 4 3 2 5 3" xfId="16058" xr:uid="{00000000-0005-0000-0000-0000733F0000}"/>
    <cellStyle name="Normal 3 4 3 2 5 4" xfId="16059" xr:uid="{00000000-0005-0000-0000-0000743F0000}"/>
    <cellStyle name="Normal 3 4 3 2 6" xfId="16060" xr:uid="{00000000-0005-0000-0000-0000753F0000}"/>
    <cellStyle name="Normal 3 4 3 2 6 2" xfId="16061" xr:uid="{00000000-0005-0000-0000-0000763F0000}"/>
    <cellStyle name="Normal 3 4 3 2 6 3" xfId="16062" xr:uid="{00000000-0005-0000-0000-0000773F0000}"/>
    <cellStyle name="Normal 3 4 3 2 6 4" xfId="16063" xr:uid="{00000000-0005-0000-0000-0000783F0000}"/>
    <cellStyle name="Normal 3 4 3 2 7" xfId="16064" xr:uid="{00000000-0005-0000-0000-0000793F0000}"/>
    <cellStyle name="Normal 3 4 3 2 8" xfId="16065" xr:uid="{00000000-0005-0000-0000-00007A3F0000}"/>
    <cellStyle name="Normal 3 4 3 2 9" xfId="16066" xr:uid="{00000000-0005-0000-0000-00007B3F0000}"/>
    <cellStyle name="Normal 3 4 3 3" xfId="16067" xr:uid="{00000000-0005-0000-0000-00007C3F0000}"/>
    <cellStyle name="Normal 3 4 3 3 2" xfId="16068" xr:uid="{00000000-0005-0000-0000-00007D3F0000}"/>
    <cellStyle name="Normal 3 4 3 3 2 2" xfId="16069" xr:uid="{00000000-0005-0000-0000-00007E3F0000}"/>
    <cellStyle name="Normal 3 4 3 3 2 2 2" xfId="16070" xr:uid="{00000000-0005-0000-0000-00007F3F0000}"/>
    <cellStyle name="Normal 3 4 3 3 2 2 2 2" xfId="16071" xr:uid="{00000000-0005-0000-0000-0000803F0000}"/>
    <cellStyle name="Normal 3 4 3 3 2 2 2 3" xfId="16072" xr:uid="{00000000-0005-0000-0000-0000813F0000}"/>
    <cellStyle name="Normal 3 4 3 3 2 2 2 4" xfId="16073" xr:uid="{00000000-0005-0000-0000-0000823F0000}"/>
    <cellStyle name="Normal 3 4 3 3 2 2 3" xfId="16074" xr:uid="{00000000-0005-0000-0000-0000833F0000}"/>
    <cellStyle name="Normal 3 4 3 3 2 2 4" xfId="16075" xr:uid="{00000000-0005-0000-0000-0000843F0000}"/>
    <cellStyle name="Normal 3 4 3 3 2 2 5" xfId="16076" xr:uid="{00000000-0005-0000-0000-0000853F0000}"/>
    <cellStyle name="Normal 3 4 3 3 2 3" xfId="16077" xr:uid="{00000000-0005-0000-0000-0000863F0000}"/>
    <cellStyle name="Normal 3 4 3 3 2 3 2" xfId="16078" xr:uid="{00000000-0005-0000-0000-0000873F0000}"/>
    <cellStyle name="Normal 3 4 3 3 2 3 3" xfId="16079" xr:uid="{00000000-0005-0000-0000-0000883F0000}"/>
    <cellStyle name="Normal 3 4 3 3 2 3 4" xfId="16080" xr:uid="{00000000-0005-0000-0000-0000893F0000}"/>
    <cellStyle name="Normal 3 4 3 3 2 4" xfId="16081" xr:uid="{00000000-0005-0000-0000-00008A3F0000}"/>
    <cellStyle name="Normal 3 4 3 3 2 4 2" xfId="16082" xr:uid="{00000000-0005-0000-0000-00008B3F0000}"/>
    <cellStyle name="Normal 3 4 3 3 2 4 3" xfId="16083" xr:uid="{00000000-0005-0000-0000-00008C3F0000}"/>
    <cellStyle name="Normal 3 4 3 3 2 4 4" xfId="16084" xr:uid="{00000000-0005-0000-0000-00008D3F0000}"/>
    <cellStyle name="Normal 3 4 3 3 2 5" xfId="16085" xr:uid="{00000000-0005-0000-0000-00008E3F0000}"/>
    <cellStyle name="Normal 3 4 3 3 2 6" xfId="16086" xr:uid="{00000000-0005-0000-0000-00008F3F0000}"/>
    <cellStyle name="Normal 3 4 3 3 2 7" xfId="16087" xr:uid="{00000000-0005-0000-0000-0000903F0000}"/>
    <cellStyle name="Normal 3 4 3 3 3" xfId="16088" xr:uid="{00000000-0005-0000-0000-0000913F0000}"/>
    <cellStyle name="Normal 3 4 3 3 3 2" xfId="16089" xr:uid="{00000000-0005-0000-0000-0000923F0000}"/>
    <cellStyle name="Normal 3 4 3 3 3 2 2" xfId="16090" xr:uid="{00000000-0005-0000-0000-0000933F0000}"/>
    <cellStyle name="Normal 3 4 3 3 3 2 2 2" xfId="16091" xr:uid="{00000000-0005-0000-0000-0000943F0000}"/>
    <cellStyle name="Normal 3 4 3 3 3 2 2 3" xfId="16092" xr:uid="{00000000-0005-0000-0000-0000953F0000}"/>
    <cellStyle name="Normal 3 4 3 3 3 2 2 4" xfId="16093" xr:uid="{00000000-0005-0000-0000-0000963F0000}"/>
    <cellStyle name="Normal 3 4 3 3 3 2 3" xfId="16094" xr:uid="{00000000-0005-0000-0000-0000973F0000}"/>
    <cellStyle name="Normal 3 4 3 3 3 2 4" xfId="16095" xr:uid="{00000000-0005-0000-0000-0000983F0000}"/>
    <cellStyle name="Normal 3 4 3 3 3 2 5" xfId="16096" xr:uid="{00000000-0005-0000-0000-0000993F0000}"/>
    <cellStyle name="Normal 3 4 3 3 3 3" xfId="16097" xr:uid="{00000000-0005-0000-0000-00009A3F0000}"/>
    <cellStyle name="Normal 3 4 3 3 3 3 2" xfId="16098" xr:uid="{00000000-0005-0000-0000-00009B3F0000}"/>
    <cellStyle name="Normal 3 4 3 3 3 3 3" xfId="16099" xr:uid="{00000000-0005-0000-0000-00009C3F0000}"/>
    <cellStyle name="Normal 3 4 3 3 3 3 4" xfId="16100" xr:uid="{00000000-0005-0000-0000-00009D3F0000}"/>
    <cellStyle name="Normal 3 4 3 3 3 4" xfId="16101" xr:uid="{00000000-0005-0000-0000-00009E3F0000}"/>
    <cellStyle name="Normal 3 4 3 3 3 5" xfId="16102" xr:uid="{00000000-0005-0000-0000-00009F3F0000}"/>
    <cellStyle name="Normal 3 4 3 3 3 6" xfId="16103" xr:uid="{00000000-0005-0000-0000-0000A03F0000}"/>
    <cellStyle name="Normal 3 4 3 3 4" xfId="16104" xr:uid="{00000000-0005-0000-0000-0000A13F0000}"/>
    <cellStyle name="Normal 3 4 3 3 4 2" xfId="16105" xr:uid="{00000000-0005-0000-0000-0000A23F0000}"/>
    <cellStyle name="Normal 3 4 3 3 4 2 2" xfId="16106" xr:uid="{00000000-0005-0000-0000-0000A33F0000}"/>
    <cellStyle name="Normal 3 4 3 3 4 2 3" xfId="16107" xr:uid="{00000000-0005-0000-0000-0000A43F0000}"/>
    <cellStyle name="Normal 3 4 3 3 4 2 4" xfId="16108" xr:uid="{00000000-0005-0000-0000-0000A53F0000}"/>
    <cellStyle name="Normal 3 4 3 3 4 3" xfId="16109" xr:uid="{00000000-0005-0000-0000-0000A63F0000}"/>
    <cellStyle name="Normal 3 4 3 3 4 4" xfId="16110" xr:uid="{00000000-0005-0000-0000-0000A73F0000}"/>
    <cellStyle name="Normal 3 4 3 3 4 5" xfId="16111" xr:uid="{00000000-0005-0000-0000-0000A83F0000}"/>
    <cellStyle name="Normal 3 4 3 3 5" xfId="16112" xr:uid="{00000000-0005-0000-0000-0000A93F0000}"/>
    <cellStyle name="Normal 3 4 3 3 5 2" xfId="16113" xr:uid="{00000000-0005-0000-0000-0000AA3F0000}"/>
    <cellStyle name="Normal 3 4 3 3 5 3" xfId="16114" xr:uid="{00000000-0005-0000-0000-0000AB3F0000}"/>
    <cellStyle name="Normal 3 4 3 3 5 4" xfId="16115" xr:uid="{00000000-0005-0000-0000-0000AC3F0000}"/>
    <cellStyle name="Normal 3 4 3 3 6" xfId="16116" xr:uid="{00000000-0005-0000-0000-0000AD3F0000}"/>
    <cellStyle name="Normal 3 4 3 3 6 2" xfId="16117" xr:uid="{00000000-0005-0000-0000-0000AE3F0000}"/>
    <cellStyle name="Normal 3 4 3 3 6 3" xfId="16118" xr:uid="{00000000-0005-0000-0000-0000AF3F0000}"/>
    <cellStyle name="Normal 3 4 3 3 6 4" xfId="16119" xr:uid="{00000000-0005-0000-0000-0000B03F0000}"/>
    <cellStyle name="Normal 3 4 3 3 7" xfId="16120" xr:uid="{00000000-0005-0000-0000-0000B13F0000}"/>
    <cellStyle name="Normal 3 4 3 3 8" xfId="16121" xr:uid="{00000000-0005-0000-0000-0000B23F0000}"/>
    <cellStyle name="Normal 3 4 3 3 9" xfId="16122" xr:uid="{00000000-0005-0000-0000-0000B33F0000}"/>
    <cellStyle name="Normal 3 4 3 4" xfId="16123" xr:uid="{00000000-0005-0000-0000-0000B43F0000}"/>
    <cellStyle name="Normal 3 4 3 4 2" xfId="16124" xr:uid="{00000000-0005-0000-0000-0000B53F0000}"/>
    <cellStyle name="Normal 3 4 3 4 2 2" xfId="16125" xr:uid="{00000000-0005-0000-0000-0000B63F0000}"/>
    <cellStyle name="Normal 3 4 3 4 2 2 2" xfId="16126" xr:uid="{00000000-0005-0000-0000-0000B73F0000}"/>
    <cellStyle name="Normal 3 4 3 4 2 2 3" xfId="16127" xr:uid="{00000000-0005-0000-0000-0000B83F0000}"/>
    <cellStyle name="Normal 3 4 3 4 2 2 4" xfId="16128" xr:uid="{00000000-0005-0000-0000-0000B93F0000}"/>
    <cellStyle name="Normal 3 4 3 4 2 3" xfId="16129" xr:uid="{00000000-0005-0000-0000-0000BA3F0000}"/>
    <cellStyle name="Normal 3 4 3 4 2 3 2" xfId="16130" xr:uid="{00000000-0005-0000-0000-0000BB3F0000}"/>
    <cellStyle name="Normal 3 4 3 4 2 3 3" xfId="16131" xr:uid="{00000000-0005-0000-0000-0000BC3F0000}"/>
    <cellStyle name="Normal 3 4 3 4 2 3 4" xfId="16132" xr:uid="{00000000-0005-0000-0000-0000BD3F0000}"/>
    <cellStyle name="Normal 3 4 3 4 2 4" xfId="16133" xr:uid="{00000000-0005-0000-0000-0000BE3F0000}"/>
    <cellStyle name="Normal 3 4 3 4 2 5" xfId="16134" xr:uid="{00000000-0005-0000-0000-0000BF3F0000}"/>
    <cellStyle name="Normal 3 4 3 4 2 6" xfId="16135" xr:uid="{00000000-0005-0000-0000-0000C03F0000}"/>
    <cellStyle name="Normal 3 4 3 4 3" xfId="16136" xr:uid="{00000000-0005-0000-0000-0000C13F0000}"/>
    <cellStyle name="Normal 3 4 3 4 3 2" xfId="16137" xr:uid="{00000000-0005-0000-0000-0000C23F0000}"/>
    <cellStyle name="Normal 3 4 3 4 3 3" xfId="16138" xr:uid="{00000000-0005-0000-0000-0000C33F0000}"/>
    <cellStyle name="Normal 3 4 3 4 3 4" xfId="16139" xr:uid="{00000000-0005-0000-0000-0000C43F0000}"/>
    <cellStyle name="Normal 3 4 3 4 4" xfId="16140" xr:uid="{00000000-0005-0000-0000-0000C53F0000}"/>
    <cellStyle name="Normal 3 4 3 4 4 2" xfId="16141" xr:uid="{00000000-0005-0000-0000-0000C63F0000}"/>
    <cellStyle name="Normal 3 4 3 4 4 3" xfId="16142" xr:uid="{00000000-0005-0000-0000-0000C73F0000}"/>
    <cellStyle name="Normal 3 4 3 4 4 4" xfId="16143" xr:uid="{00000000-0005-0000-0000-0000C83F0000}"/>
    <cellStyle name="Normal 3 4 3 4 5" xfId="16144" xr:uid="{00000000-0005-0000-0000-0000C93F0000}"/>
    <cellStyle name="Normal 3 4 3 4 6" xfId="16145" xr:uid="{00000000-0005-0000-0000-0000CA3F0000}"/>
    <cellStyle name="Normal 3 4 3 4 7" xfId="16146" xr:uid="{00000000-0005-0000-0000-0000CB3F0000}"/>
    <cellStyle name="Normal 3 4 3 5" xfId="16147" xr:uid="{00000000-0005-0000-0000-0000CC3F0000}"/>
    <cellStyle name="Normal 3 4 3 5 2" xfId="16148" xr:uid="{00000000-0005-0000-0000-0000CD3F0000}"/>
    <cellStyle name="Normal 3 4 3 5 2 2" xfId="16149" xr:uid="{00000000-0005-0000-0000-0000CE3F0000}"/>
    <cellStyle name="Normal 3 4 3 5 2 2 2" xfId="16150" xr:uid="{00000000-0005-0000-0000-0000CF3F0000}"/>
    <cellStyle name="Normal 3 4 3 5 2 2 3" xfId="16151" xr:uid="{00000000-0005-0000-0000-0000D03F0000}"/>
    <cellStyle name="Normal 3 4 3 5 2 2 4" xfId="16152" xr:uid="{00000000-0005-0000-0000-0000D13F0000}"/>
    <cellStyle name="Normal 3 4 3 5 2 3" xfId="16153" xr:uid="{00000000-0005-0000-0000-0000D23F0000}"/>
    <cellStyle name="Normal 3 4 3 5 2 4" xfId="16154" xr:uid="{00000000-0005-0000-0000-0000D33F0000}"/>
    <cellStyle name="Normal 3 4 3 5 2 5" xfId="16155" xr:uid="{00000000-0005-0000-0000-0000D43F0000}"/>
    <cellStyle name="Normal 3 4 3 5 3" xfId="16156" xr:uid="{00000000-0005-0000-0000-0000D53F0000}"/>
    <cellStyle name="Normal 3 4 3 5 3 2" xfId="16157" xr:uid="{00000000-0005-0000-0000-0000D63F0000}"/>
    <cellStyle name="Normal 3 4 3 5 3 3" xfId="16158" xr:uid="{00000000-0005-0000-0000-0000D73F0000}"/>
    <cellStyle name="Normal 3 4 3 5 3 4" xfId="16159" xr:uid="{00000000-0005-0000-0000-0000D83F0000}"/>
    <cellStyle name="Normal 3 4 3 5 4" xfId="16160" xr:uid="{00000000-0005-0000-0000-0000D93F0000}"/>
    <cellStyle name="Normal 3 4 3 5 4 2" xfId="16161" xr:uid="{00000000-0005-0000-0000-0000DA3F0000}"/>
    <cellStyle name="Normal 3 4 3 5 4 3" xfId="16162" xr:uid="{00000000-0005-0000-0000-0000DB3F0000}"/>
    <cellStyle name="Normal 3 4 3 5 4 4" xfId="16163" xr:uid="{00000000-0005-0000-0000-0000DC3F0000}"/>
    <cellStyle name="Normal 3 4 3 6" xfId="16164" xr:uid="{00000000-0005-0000-0000-0000DD3F0000}"/>
    <cellStyle name="Normal 3 4 3 6 2" xfId="16165" xr:uid="{00000000-0005-0000-0000-0000DE3F0000}"/>
    <cellStyle name="Normal 3 4 3 6 2 2" xfId="16166" xr:uid="{00000000-0005-0000-0000-0000DF3F0000}"/>
    <cellStyle name="Normal 3 4 3 6 2 3" xfId="16167" xr:uid="{00000000-0005-0000-0000-0000E03F0000}"/>
    <cellStyle name="Normal 3 4 3 6 2 4" xfId="16168" xr:uid="{00000000-0005-0000-0000-0000E13F0000}"/>
    <cellStyle name="Normal 3 4 3 6 3" xfId="16169" xr:uid="{00000000-0005-0000-0000-0000E23F0000}"/>
    <cellStyle name="Normal 3 4 3 6 3 2" xfId="16170" xr:uid="{00000000-0005-0000-0000-0000E33F0000}"/>
    <cellStyle name="Normal 3 4 3 6 3 3" xfId="16171" xr:uid="{00000000-0005-0000-0000-0000E43F0000}"/>
    <cellStyle name="Normal 3 4 3 6 3 4" xfId="16172" xr:uid="{00000000-0005-0000-0000-0000E53F0000}"/>
    <cellStyle name="Normal 3 4 3 6 4" xfId="16173" xr:uid="{00000000-0005-0000-0000-0000E63F0000}"/>
    <cellStyle name="Normal 3 4 3 6 5" xfId="16174" xr:uid="{00000000-0005-0000-0000-0000E73F0000}"/>
    <cellStyle name="Normal 3 4 3 6 6" xfId="16175" xr:uid="{00000000-0005-0000-0000-0000E83F0000}"/>
    <cellStyle name="Normal 3 4 3 7" xfId="16176" xr:uid="{00000000-0005-0000-0000-0000E93F0000}"/>
    <cellStyle name="Normal 3 4 3 7 2" xfId="16177" xr:uid="{00000000-0005-0000-0000-0000EA3F0000}"/>
    <cellStyle name="Normal 3 4 3 7 3" xfId="16178" xr:uid="{00000000-0005-0000-0000-0000EB3F0000}"/>
    <cellStyle name="Normal 3 4 3 7 4" xfId="16179" xr:uid="{00000000-0005-0000-0000-0000EC3F0000}"/>
    <cellStyle name="Normal 3 4 3 8" xfId="16180" xr:uid="{00000000-0005-0000-0000-0000ED3F0000}"/>
    <cellStyle name="Normal 3 4 3 8 2" xfId="16181" xr:uid="{00000000-0005-0000-0000-0000EE3F0000}"/>
    <cellStyle name="Normal 3 4 3 8 3" xfId="16182" xr:uid="{00000000-0005-0000-0000-0000EF3F0000}"/>
    <cellStyle name="Normal 3 4 3 8 4" xfId="16183" xr:uid="{00000000-0005-0000-0000-0000F03F0000}"/>
    <cellStyle name="Normal 3 4 3 9" xfId="16184" xr:uid="{00000000-0005-0000-0000-0000F13F0000}"/>
    <cellStyle name="Normal 3 4 4" xfId="16185" xr:uid="{00000000-0005-0000-0000-0000F23F0000}"/>
    <cellStyle name="Normal 3 4 4 2" xfId="16186" xr:uid="{00000000-0005-0000-0000-0000F33F0000}"/>
    <cellStyle name="Normal 3 4 4 2 2" xfId="16187" xr:uid="{00000000-0005-0000-0000-0000F43F0000}"/>
    <cellStyle name="Normal 3 4 4 2 2 2" xfId="16188" xr:uid="{00000000-0005-0000-0000-0000F53F0000}"/>
    <cellStyle name="Normal 3 4 4 2 2 2 2" xfId="16189" xr:uid="{00000000-0005-0000-0000-0000F63F0000}"/>
    <cellStyle name="Normal 3 4 4 2 2 2 3" xfId="16190" xr:uid="{00000000-0005-0000-0000-0000F73F0000}"/>
    <cellStyle name="Normal 3 4 4 2 2 2 4" xfId="16191" xr:uid="{00000000-0005-0000-0000-0000F83F0000}"/>
    <cellStyle name="Normal 3 4 4 2 2 3" xfId="16192" xr:uid="{00000000-0005-0000-0000-0000F93F0000}"/>
    <cellStyle name="Normal 3 4 4 2 2 4" xfId="16193" xr:uid="{00000000-0005-0000-0000-0000FA3F0000}"/>
    <cellStyle name="Normal 3 4 4 2 2 5" xfId="16194" xr:uid="{00000000-0005-0000-0000-0000FB3F0000}"/>
    <cellStyle name="Normal 3 4 4 2 3" xfId="16195" xr:uid="{00000000-0005-0000-0000-0000FC3F0000}"/>
    <cellStyle name="Normal 3 4 4 2 3 2" xfId="16196" xr:uid="{00000000-0005-0000-0000-0000FD3F0000}"/>
    <cellStyle name="Normal 3 4 4 2 3 3" xfId="16197" xr:uid="{00000000-0005-0000-0000-0000FE3F0000}"/>
    <cellStyle name="Normal 3 4 4 2 3 4" xfId="16198" xr:uid="{00000000-0005-0000-0000-0000FF3F0000}"/>
    <cellStyle name="Normal 3 4 4 2 4" xfId="16199" xr:uid="{00000000-0005-0000-0000-000000400000}"/>
    <cellStyle name="Normal 3 4 4 2 4 2" xfId="16200" xr:uid="{00000000-0005-0000-0000-000001400000}"/>
    <cellStyle name="Normal 3 4 4 2 4 3" xfId="16201" xr:uid="{00000000-0005-0000-0000-000002400000}"/>
    <cellStyle name="Normal 3 4 4 2 4 4" xfId="16202" xr:uid="{00000000-0005-0000-0000-000003400000}"/>
    <cellStyle name="Normal 3 4 4 3" xfId="16203" xr:uid="{00000000-0005-0000-0000-000004400000}"/>
    <cellStyle name="Normal 3 4 4 3 2" xfId="16204" xr:uid="{00000000-0005-0000-0000-000005400000}"/>
    <cellStyle name="Normal 3 4 4 3 2 2" xfId="16205" xr:uid="{00000000-0005-0000-0000-000006400000}"/>
    <cellStyle name="Normal 3 4 4 3 2 2 2" xfId="16206" xr:uid="{00000000-0005-0000-0000-000007400000}"/>
    <cellStyle name="Normal 3 4 4 3 2 2 3" xfId="16207" xr:uid="{00000000-0005-0000-0000-000008400000}"/>
    <cellStyle name="Normal 3 4 4 3 2 2 4" xfId="16208" xr:uid="{00000000-0005-0000-0000-000009400000}"/>
    <cellStyle name="Normal 3 4 4 3 2 3" xfId="16209" xr:uid="{00000000-0005-0000-0000-00000A400000}"/>
    <cellStyle name="Normal 3 4 4 3 2 4" xfId="16210" xr:uid="{00000000-0005-0000-0000-00000B400000}"/>
    <cellStyle name="Normal 3 4 4 3 2 5" xfId="16211" xr:uid="{00000000-0005-0000-0000-00000C400000}"/>
    <cellStyle name="Normal 3 4 4 3 3" xfId="16212" xr:uid="{00000000-0005-0000-0000-00000D400000}"/>
    <cellStyle name="Normal 3 4 4 3 3 2" xfId="16213" xr:uid="{00000000-0005-0000-0000-00000E400000}"/>
    <cellStyle name="Normal 3 4 4 3 3 3" xfId="16214" xr:uid="{00000000-0005-0000-0000-00000F400000}"/>
    <cellStyle name="Normal 3 4 4 3 3 4" xfId="16215" xr:uid="{00000000-0005-0000-0000-000010400000}"/>
    <cellStyle name="Normal 3 4 4 3 4" xfId="16216" xr:uid="{00000000-0005-0000-0000-000011400000}"/>
    <cellStyle name="Normal 3 4 4 3 5" xfId="16217" xr:uid="{00000000-0005-0000-0000-000012400000}"/>
    <cellStyle name="Normal 3 4 4 3 6" xfId="16218" xr:uid="{00000000-0005-0000-0000-000013400000}"/>
    <cellStyle name="Normal 3 4 4 4" xfId="16219" xr:uid="{00000000-0005-0000-0000-000014400000}"/>
    <cellStyle name="Normal 3 4 4 4 2" xfId="16220" xr:uid="{00000000-0005-0000-0000-000015400000}"/>
    <cellStyle name="Normal 3 4 4 4 2 2" xfId="16221" xr:uid="{00000000-0005-0000-0000-000016400000}"/>
    <cellStyle name="Normal 3 4 4 4 2 3" xfId="16222" xr:uid="{00000000-0005-0000-0000-000017400000}"/>
    <cellStyle name="Normal 3 4 4 4 2 4" xfId="16223" xr:uid="{00000000-0005-0000-0000-000018400000}"/>
    <cellStyle name="Normal 3 4 4 4 3" xfId="16224" xr:uid="{00000000-0005-0000-0000-000019400000}"/>
    <cellStyle name="Normal 3 4 4 4 4" xfId="16225" xr:uid="{00000000-0005-0000-0000-00001A400000}"/>
    <cellStyle name="Normal 3 4 4 4 5" xfId="16226" xr:uid="{00000000-0005-0000-0000-00001B400000}"/>
    <cellStyle name="Normal 3 4 4 5" xfId="16227" xr:uid="{00000000-0005-0000-0000-00001C400000}"/>
    <cellStyle name="Normal 3 4 4 5 2" xfId="16228" xr:uid="{00000000-0005-0000-0000-00001D400000}"/>
    <cellStyle name="Normal 3 4 4 5 3" xfId="16229" xr:uid="{00000000-0005-0000-0000-00001E400000}"/>
    <cellStyle name="Normal 3 4 4 5 4" xfId="16230" xr:uid="{00000000-0005-0000-0000-00001F400000}"/>
    <cellStyle name="Normal 3 4 4 6" xfId="16231" xr:uid="{00000000-0005-0000-0000-000020400000}"/>
    <cellStyle name="Normal 3 4 4 6 2" xfId="16232" xr:uid="{00000000-0005-0000-0000-000021400000}"/>
    <cellStyle name="Normal 3 4 4 6 3" xfId="16233" xr:uid="{00000000-0005-0000-0000-000022400000}"/>
    <cellStyle name="Normal 3 4 4 6 4" xfId="16234" xr:uid="{00000000-0005-0000-0000-000023400000}"/>
    <cellStyle name="Normal 3 4 5" xfId="16235" xr:uid="{00000000-0005-0000-0000-000024400000}"/>
    <cellStyle name="Normal 3 4 5 2" xfId="16236" xr:uid="{00000000-0005-0000-0000-000025400000}"/>
    <cellStyle name="Normal 3 4 5 2 2" xfId="16237" xr:uid="{00000000-0005-0000-0000-000026400000}"/>
    <cellStyle name="Normal 3 4 5 2 2 2" xfId="16238" xr:uid="{00000000-0005-0000-0000-000027400000}"/>
    <cellStyle name="Normal 3 4 5 2 2 2 2" xfId="16239" xr:uid="{00000000-0005-0000-0000-000028400000}"/>
    <cellStyle name="Normal 3 4 5 2 2 2 2 2" xfId="16240" xr:uid="{00000000-0005-0000-0000-000029400000}"/>
    <cellStyle name="Normal 3 4 5 2 2 2 2 3" xfId="16241" xr:uid="{00000000-0005-0000-0000-00002A400000}"/>
    <cellStyle name="Normal 3 4 5 2 2 2 2 4" xfId="16242" xr:uid="{00000000-0005-0000-0000-00002B400000}"/>
    <cellStyle name="Normal 3 4 5 2 2 2 3" xfId="16243" xr:uid="{00000000-0005-0000-0000-00002C400000}"/>
    <cellStyle name="Normal 3 4 5 2 2 2 4" xfId="16244" xr:uid="{00000000-0005-0000-0000-00002D400000}"/>
    <cellStyle name="Normal 3 4 5 2 2 2 5" xfId="16245" xr:uid="{00000000-0005-0000-0000-00002E400000}"/>
    <cellStyle name="Normal 3 4 5 2 2 3" xfId="16246" xr:uid="{00000000-0005-0000-0000-00002F400000}"/>
    <cellStyle name="Normal 3 4 5 2 2 3 2" xfId="16247" xr:uid="{00000000-0005-0000-0000-000030400000}"/>
    <cellStyle name="Normal 3 4 5 2 2 3 3" xfId="16248" xr:uid="{00000000-0005-0000-0000-000031400000}"/>
    <cellStyle name="Normal 3 4 5 2 2 3 4" xfId="16249" xr:uid="{00000000-0005-0000-0000-000032400000}"/>
    <cellStyle name="Normal 3 4 5 2 2 4" xfId="16250" xr:uid="{00000000-0005-0000-0000-000033400000}"/>
    <cellStyle name="Normal 3 4 5 2 2 5" xfId="16251" xr:uid="{00000000-0005-0000-0000-000034400000}"/>
    <cellStyle name="Normal 3 4 5 2 2 6" xfId="16252" xr:uid="{00000000-0005-0000-0000-000035400000}"/>
    <cellStyle name="Normal 3 4 5 2 3" xfId="16253" xr:uid="{00000000-0005-0000-0000-000036400000}"/>
    <cellStyle name="Normal 3 4 5 2 3 2" xfId="16254" xr:uid="{00000000-0005-0000-0000-000037400000}"/>
    <cellStyle name="Normal 3 4 5 2 3 2 2" xfId="16255" xr:uid="{00000000-0005-0000-0000-000038400000}"/>
    <cellStyle name="Normal 3 4 5 2 3 2 2 2" xfId="16256" xr:uid="{00000000-0005-0000-0000-000039400000}"/>
    <cellStyle name="Normal 3 4 5 2 3 2 2 3" xfId="16257" xr:uid="{00000000-0005-0000-0000-00003A400000}"/>
    <cellStyle name="Normal 3 4 5 2 3 2 2 4" xfId="16258" xr:uid="{00000000-0005-0000-0000-00003B400000}"/>
    <cellStyle name="Normal 3 4 5 2 3 2 3" xfId="16259" xr:uid="{00000000-0005-0000-0000-00003C400000}"/>
    <cellStyle name="Normal 3 4 5 2 3 2 4" xfId="16260" xr:uid="{00000000-0005-0000-0000-00003D400000}"/>
    <cellStyle name="Normal 3 4 5 2 3 2 5" xfId="16261" xr:uid="{00000000-0005-0000-0000-00003E400000}"/>
    <cellStyle name="Normal 3 4 5 2 3 3" xfId="16262" xr:uid="{00000000-0005-0000-0000-00003F400000}"/>
    <cellStyle name="Normal 3 4 5 2 3 3 2" xfId="16263" xr:uid="{00000000-0005-0000-0000-000040400000}"/>
    <cellStyle name="Normal 3 4 5 2 3 3 3" xfId="16264" xr:uid="{00000000-0005-0000-0000-000041400000}"/>
    <cellStyle name="Normal 3 4 5 2 3 3 4" xfId="16265" xr:uid="{00000000-0005-0000-0000-000042400000}"/>
    <cellStyle name="Normal 3 4 5 2 3 4" xfId="16266" xr:uid="{00000000-0005-0000-0000-000043400000}"/>
    <cellStyle name="Normal 3 4 5 2 3 5" xfId="16267" xr:uid="{00000000-0005-0000-0000-000044400000}"/>
    <cellStyle name="Normal 3 4 5 2 3 6" xfId="16268" xr:uid="{00000000-0005-0000-0000-000045400000}"/>
    <cellStyle name="Normal 3 4 5 2 4" xfId="16269" xr:uid="{00000000-0005-0000-0000-000046400000}"/>
    <cellStyle name="Normal 3 4 5 2 4 2" xfId="16270" xr:uid="{00000000-0005-0000-0000-000047400000}"/>
    <cellStyle name="Normal 3 4 5 2 4 2 2" xfId="16271" xr:uid="{00000000-0005-0000-0000-000048400000}"/>
    <cellStyle name="Normal 3 4 5 2 4 2 3" xfId="16272" xr:uid="{00000000-0005-0000-0000-000049400000}"/>
    <cellStyle name="Normal 3 4 5 2 4 2 4" xfId="16273" xr:uid="{00000000-0005-0000-0000-00004A400000}"/>
    <cellStyle name="Normal 3 4 5 2 4 3" xfId="16274" xr:uid="{00000000-0005-0000-0000-00004B400000}"/>
    <cellStyle name="Normal 3 4 5 2 4 4" xfId="16275" xr:uid="{00000000-0005-0000-0000-00004C400000}"/>
    <cellStyle name="Normal 3 4 5 2 4 5" xfId="16276" xr:uid="{00000000-0005-0000-0000-00004D400000}"/>
    <cellStyle name="Normal 3 4 5 2 5" xfId="16277" xr:uid="{00000000-0005-0000-0000-00004E400000}"/>
    <cellStyle name="Normal 3 4 5 2 5 2" xfId="16278" xr:uid="{00000000-0005-0000-0000-00004F400000}"/>
    <cellStyle name="Normal 3 4 5 2 5 3" xfId="16279" xr:uid="{00000000-0005-0000-0000-000050400000}"/>
    <cellStyle name="Normal 3 4 5 2 5 4" xfId="16280" xr:uid="{00000000-0005-0000-0000-000051400000}"/>
    <cellStyle name="Normal 3 4 5 2 6" xfId="16281" xr:uid="{00000000-0005-0000-0000-000052400000}"/>
    <cellStyle name="Normal 3 4 5 2 7" xfId="16282" xr:uid="{00000000-0005-0000-0000-000053400000}"/>
    <cellStyle name="Normal 3 4 5 2 8" xfId="16283" xr:uid="{00000000-0005-0000-0000-000054400000}"/>
    <cellStyle name="Normal 3 4 5 3" xfId="16284" xr:uid="{00000000-0005-0000-0000-000055400000}"/>
    <cellStyle name="Normal 3 4 5 3 2" xfId="16285" xr:uid="{00000000-0005-0000-0000-000056400000}"/>
    <cellStyle name="Normal 3 4 5 3 2 2" xfId="16286" xr:uid="{00000000-0005-0000-0000-000057400000}"/>
    <cellStyle name="Normal 3 4 5 3 2 2 2" xfId="16287" xr:uid="{00000000-0005-0000-0000-000058400000}"/>
    <cellStyle name="Normal 3 4 5 3 2 2 3" xfId="16288" xr:uid="{00000000-0005-0000-0000-000059400000}"/>
    <cellStyle name="Normal 3 4 5 3 2 2 4" xfId="16289" xr:uid="{00000000-0005-0000-0000-00005A400000}"/>
    <cellStyle name="Normal 3 4 5 3 2 3" xfId="16290" xr:uid="{00000000-0005-0000-0000-00005B400000}"/>
    <cellStyle name="Normal 3 4 5 3 2 3 2" xfId="16291" xr:uid="{00000000-0005-0000-0000-00005C400000}"/>
    <cellStyle name="Normal 3 4 5 3 2 3 3" xfId="16292" xr:uid="{00000000-0005-0000-0000-00005D400000}"/>
    <cellStyle name="Normal 3 4 5 3 2 3 4" xfId="16293" xr:uid="{00000000-0005-0000-0000-00005E400000}"/>
    <cellStyle name="Normal 3 4 5 3 2 4" xfId="16294" xr:uid="{00000000-0005-0000-0000-00005F400000}"/>
    <cellStyle name="Normal 3 4 5 3 2 5" xfId="16295" xr:uid="{00000000-0005-0000-0000-000060400000}"/>
    <cellStyle name="Normal 3 4 5 3 2 6" xfId="16296" xr:uid="{00000000-0005-0000-0000-000061400000}"/>
    <cellStyle name="Normal 3 4 5 3 3" xfId="16297" xr:uid="{00000000-0005-0000-0000-000062400000}"/>
    <cellStyle name="Normal 3 4 5 3 3 2" xfId="16298" xr:uid="{00000000-0005-0000-0000-000063400000}"/>
    <cellStyle name="Normal 3 4 5 3 3 3" xfId="16299" xr:uid="{00000000-0005-0000-0000-000064400000}"/>
    <cellStyle name="Normal 3 4 5 3 3 4" xfId="16300" xr:uid="{00000000-0005-0000-0000-000065400000}"/>
    <cellStyle name="Normal 3 4 5 3 4" xfId="16301" xr:uid="{00000000-0005-0000-0000-000066400000}"/>
    <cellStyle name="Normal 3 4 5 3 4 2" xfId="16302" xr:uid="{00000000-0005-0000-0000-000067400000}"/>
    <cellStyle name="Normal 3 4 5 3 4 3" xfId="16303" xr:uid="{00000000-0005-0000-0000-000068400000}"/>
    <cellStyle name="Normal 3 4 5 3 4 4" xfId="16304" xr:uid="{00000000-0005-0000-0000-000069400000}"/>
    <cellStyle name="Normal 3 4 5 3 5" xfId="16305" xr:uid="{00000000-0005-0000-0000-00006A400000}"/>
    <cellStyle name="Normal 3 4 5 3 6" xfId="16306" xr:uid="{00000000-0005-0000-0000-00006B400000}"/>
    <cellStyle name="Normal 3 4 5 3 7" xfId="16307" xr:uid="{00000000-0005-0000-0000-00006C400000}"/>
    <cellStyle name="Normal 3 4 5 4" xfId="16308" xr:uid="{00000000-0005-0000-0000-00006D400000}"/>
    <cellStyle name="Normal 3 4 5 4 2" xfId="16309" xr:uid="{00000000-0005-0000-0000-00006E400000}"/>
    <cellStyle name="Normal 3 4 5 4 2 2" xfId="16310" xr:uid="{00000000-0005-0000-0000-00006F400000}"/>
    <cellStyle name="Normal 3 4 5 4 2 2 2" xfId="16311" xr:uid="{00000000-0005-0000-0000-000070400000}"/>
    <cellStyle name="Normal 3 4 5 4 2 2 3" xfId="16312" xr:uid="{00000000-0005-0000-0000-000071400000}"/>
    <cellStyle name="Normal 3 4 5 4 2 2 4" xfId="16313" xr:uid="{00000000-0005-0000-0000-000072400000}"/>
    <cellStyle name="Normal 3 4 5 4 2 3" xfId="16314" xr:uid="{00000000-0005-0000-0000-000073400000}"/>
    <cellStyle name="Normal 3 4 5 4 2 4" xfId="16315" xr:uid="{00000000-0005-0000-0000-000074400000}"/>
    <cellStyle name="Normal 3 4 5 4 2 5" xfId="16316" xr:uid="{00000000-0005-0000-0000-000075400000}"/>
    <cellStyle name="Normal 3 4 5 4 3" xfId="16317" xr:uid="{00000000-0005-0000-0000-000076400000}"/>
    <cellStyle name="Normal 3 4 5 4 3 2" xfId="16318" xr:uid="{00000000-0005-0000-0000-000077400000}"/>
    <cellStyle name="Normal 3 4 5 4 3 3" xfId="16319" xr:uid="{00000000-0005-0000-0000-000078400000}"/>
    <cellStyle name="Normal 3 4 5 4 3 4" xfId="16320" xr:uid="{00000000-0005-0000-0000-000079400000}"/>
    <cellStyle name="Normal 3 4 5 4 4" xfId="16321" xr:uid="{00000000-0005-0000-0000-00007A400000}"/>
    <cellStyle name="Normal 3 4 5 4 5" xfId="16322" xr:uid="{00000000-0005-0000-0000-00007B400000}"/>
    <cellStyle name="Normal 3 4 5 4 6" xfId="16323" xr:uid="{00000000-0005-0000-0000-00007C400000}"/>
    <cellStyle name="Normal 3 4 5 5" xfId="16324" xr:uid="{00000000-0005-0000-0000-00007D400000}"/>
    <cellStyle name="Normal 3 4 5 5 2" xfId="16325" xr:uid="{00000000-0005-0000-0000-00007E400000}"/>
    <cellStyle name="Normal 3 4 5 5 2 2" xfId="16326" xr:uid="{00000000-0005-0000-0000-00007F400000}"/>
    <cellStyle name="Normal 3 4 5 5 2 3" xfId="16327" xr:uid="{00000000-0005-0000-0000-000080400000}"/>
    <cellStyle name="Normal 3 4 5 5 2 4" xfId="16328" xr:uid="{00000000-0005-0000-0000-000081400000}"/>
    <cellStyle name="Normal 3 4 5 6" xfId="16329" xr:uid="{00000000-0005-0000-0000-000082400000}"/>
    <cellStyle name="Normal 3 4 5 6 2" xfId="16330" xr:uid="{00000000-0005-0000-0000-000083400000}"/>
    <cellStyle name="Normal 3 4 5 6 2 2" xfId="16331" xr:uid="{00000000-0005-0000-0000-000084400000}"/>
    <cellStyle name="Normal 3 4 5 6 2 3" xfId="16332" xr:uid="{00000000-0005-0000-0000-000085400000}"/>
    <cellStyle name="Normal 3 4 5 6 2 4" xfId="16333" xr:uid="{00000000-0005-0000-0000-000086400000}"/>
    <cellStyle name="Normal 3 4 5 6 3" xfId="16334" xr:uid="{00000000-0005-0000-0000-000087400000}"/>
    <cellStyle name="Normal 3 4 5 6 4" xfId="16335" xr:uid="{00000000-0005-0000-0000-000088400000}"/>
    <cellStyle name="Normal 3 4 5 6 5" xfId="16336" xr:uid="{00000000-0005-0000-0000-000089400000}"/>
    <cellStyle name="Normal 3 4 5 7" xfId="16337" xr:uid="{00000000-0005-0000-0000-00008A400000}"/>
    <cellStyle name="Normal 3 4 5 8" xfId="16338" xr:uid="{00000000-0005-0000-0000-00008B400000}"/>
    <cellStyle name="Normal 3 4 5 9" xfId="16339" xr:uid="{00000000-0005-0000-0000-00008C400000}"/>
    <cellStyle name="Normal 3 4 6" xfId="16340" xr:uid="{00000000-0005-0000-0000-00008D400000}"/>
    <cellStyle name="Normal 3 4 6 2" xfId="16341" xr:uid="{00000000-0005-0000-0000-00008E400000}"/>
    <cellStyle name="Normal 3 4 6 2 2" xfId="16342" xr:uid="{00000000-0005-0000-0000-00008F400000}"/>
    <cellStyle name="Normal 3 4 6 2 2 2" xfId="16343" xr:uid="{00000000-0005-0000-0000-000090400000}"/>
    <cellStyle name="Normal 3 4 6 2 2 2 2" xfId="16344" xr:uid="{00000000-0005-0000-0000-000091400000}"/>
    <cellStyle name="Normal 3 4 6 2 2 2 3" xfId="16345" xr:uid="{00000000-0005-0000-0000-000092400000}"/>
    <cellStyle name="Normal 3 4 6 2 2 2 4" xfId="16346" xr:uid="{00000000-0005-0000-0000-000093400000}"/>
    <cellStyle name="Normal 3 4 6 2 2 3" xfId="16347" xr:uid="{00000000-0005-0000-0000-000094400000}"/>
    <cellStyle name="Normal 3 4 6 2 2 4" xfId="16348" xr:uid="{00000000-0005-0000-0000-000095400000}"/>
    <cellStyle name="Normal 3 4 6 2 2 5" xfId="16349" xr:uid="{00000000-0005-0000-0000-000096400000}"/>
    <cellStyle name="Normal 3 4 6 2 3" xfId="16350" xr:uid="{00000000-0005-0000-0000-000097400000}"/>
    <cellStyle name="Normal 3 4 6 2 3 2" xfId="16351" xr:uid="{00000000-0005-0000-0000-000098400000}"/>
    <cellStyle name="Normal 3 4 6 2 3 3" xfId="16352" xr:uid="{00000000-0005-0000-0000-000099400000}"/>
    <cellStyle name="Normal 3 4 6 2 3 4" xfId="16353" xr:uid="{00000000-0005-0000-0000-00009A400000}"/>
    <cellStyle name="Normal 3 4 6 2 4" xfId="16354" xr:uid="{00000000-0005-0000-0000-00009B400000}"/>
    <cellStyle name="Normal 3 4 6 2 5" xfId="16355" xr:uid="{00000000-0005-0000-0000-00009C400000}"/>
    <cellStyle name="Normal 3 4 6 2 6" xfId="16356" xr:uid="{00000000-0005-0000-0000-00009D400000}"/>
    <cellStyle name="Normal 3 4 6 3" xfId="16357" xr:uid="{00000000-0005-0000-0000-00009E400000}"/>
    <cellStyle name="Normal 3 4 6 3 2" xfId="16358" xr:uid="{00000000-0005-0000-0000-00009F400000}"/>
    <cellStyle name="Normal 3 4 6 3 2 2" xfId="16359" xr:uid="{00000000-0005-0000-0000-0000A0400000}"/>
    <cellStyle name="Normal 3 4 6 3 2 2 2" xfId="16360" xr:uid="{00000000-0005-0000-0000-0000A1400000}"/>
    <cellStyle name="Normal 3 4 6 3 2 2 3" xfId="16361" xr:uid="{00000000-0005-0000-0000-0000A2400000}"/>
    <cellStyle name="Normal 3 4 6 3 2 2 4" xfId="16362" xr:uid="{00000000-0005-0000-0000-0000A3400000}"/>
    <cellStyle name="Normal 3 4 6 3 2 3" xfId="16363" xr:uid="{00000000-0005-0000-0000-0000A4400000}"/>
    <cellStyle name="Normal 3 4 6 3 2 4" xfId="16364" xr:uid="{00000000-0005-0000-0000-0000A5400000}"/>
    <cellStyle name="Normal 3 4 6 3 2 5" xfId="16365" xr:uid="{00000000-0005-0000-0000-0000A6400000}"/>
    <cellStyle name="Normal 3 4 6 3 3" xfId="16366" xr:uid="{00000000-0005-0000-0000-0000A7400000}"/>
    <cellStyle name="Normal 3 4 6 3 3 2" xfId="16367" xr:uid="{00000000-0005-0000-0000-0000A8400000}"/>
    <cellStyle name="Normal 3 4 6 3 3 3" xfId="16368" xr:uid="{00000000-0005-0000-0000-0000A9400000}"/>
    <cellStyle name="Normal 3 4 6 3 3 4" xfId="16369" xr:uid="{00000000-0005-0000-0000-0000AA400000}"/>
    <cellStyle name="Normal 3 4 6 3 4" xfId="16370" xr:uid="{00000000-0005-0000-0000-0000AB400000}"/>
    <cellStyle name="Normal 3 4 6 3 5" xfId="16371" xr:uid="{00000000-0005-0000-0000-0000AC400000}"/>
    <cellStyle name="Normal 3 4 6 3 6" xfId="16372" xr:uid="{00000000-0005-0000-0000-0000AD400000}"/>
    <cellStyle name="Normal 3 4 6 4" xfId="16373" xr:uid="{00000000-0005-0000-0000-0000AE400000}"/>
    <cellStyle name="Normal 3 4 6 4 2" xfId="16374" xr:uid="{00000000-0005-0000-0000-0000AF400000}"/>
    <cellStyle name="Normal 3 4 6 4 2 2" xfId="16375" xr:uid="{00000000-0005-0000-0000-0000B0400000}"/>
    <cellStyle name="Normal 3 4 6 4 2 3" xfId="16376" xr:uid="{00000000-0005-0000-0000-0000B1400000}"/>
    <cellStyle name="Normal 3 4 6 4 2 4" xfId="16377" xr:uid="{00000000-0005-0000-0000-0000B2400000}"/>
    <cellStyle name="Normal 3 4 6 5" xfId="16378" xr:uid="{00000000-0005-0000-0000-0000B3400000}"/>
    <cellStyle name="Normal 3 4 6 5 2" xfId="16379" xr:uid="{00000000-0005-0000-0000-0000B4400000}"/>
    <cellStyle name="Normal 3 4 6 5 2 2" xfId="16380" xr:uid="{00000000-0005-0000-0000-0000B5400000}"/>
    <cellStyle name="Normal 3 4 6 5 2 3" xfId="16381" xr:uid="{00000000-0005-0000-0000-0000B6400000}"/>
    <cellStyle name="Normal 3 4 6 5 2 4" xfId="16382" xr:uid="{00000000-0005-0000-0000-0000B7400000}"/>
    <cellStyle name="Normal 3 4 6 5 3" xfId="16383" xr:uid="{00000000-0005-0000-0000-0000B8400000}"/>
    <cellStyle name="Normal 3 4 6 5 4" xfId="16384" xr:uid="{00000000-0005-0000-0000-0000B9400000}"/>
    <cellStyle name="Normal 3 4 6 5 5" xfId="16385" xr:uid="{00000000-0005-0000-0000-0000BA400000}"/>
    <cellStyle name="Normal 3 4 6 6" xfId="16386" xr:uid="{00000000-0005-0000-0000-0000BB400000}"/>
    <cellStyle name="Normal 3 4 6 7" xfId="16387" xr:uid="{00000000-0005-0000-0000-0000BC400000}"/>
    <cellStyle name="Normal 3 4 6 8" xfId="16388" xr:uid="{00000000-0005-0000-0000-0000BD400000}"/>
    <cellStyle name="Normal 3 4 7" xfId="16389" xr:uid="{00000000-0005-0000-0000-0000BE400000}"/>
    <cellStyle name="Normal 3 4 7 2" xfId="16390" xr:uid="{00000000-0005-0000-0000-0000BF400000}"/>
    <cellStyle name="Normal 3 4 7 2 2" xfId="16391" xr:uid="{00000000-0005-0000-0000-0000C0400000}"/>
    <cellStyle name="Normal 3 4 7 2 2 2" xfId="16392" xr:uid="{00000000-0005-0000-0000-0000C1400000}"/>
    <cellStyle name="Normal 3 4 7 2 2 2 2" xfId="16393" xr:uid="{00000000-0005-0000-0000-0000C2400000}"/>
    <cellStyle name="Normal 3 4 7 2 2 2 3" xfId="16394" xr:uid="{00000000-0005-0000-0000-0000C3400000}"/>
    <cellStyle name="Normal 3 4 7 2 2 2 4" xfId="16395" xr:uid="{00000000-0005-0000-0000-0000C4400000}"/>
    <cellStyle name="Normal 3 4 7 2 2 3" xfId="16396" xr:uid="{00000000-0005-0000-0000-0000C5400000}"/>
    <cellStyle name="Normal 3 4 7 2 2 4" xfId="16397" xr:uid="{00000000-0005-0000-0000-0000C6400000}"/>
    <cellStyle name="Normal 3 4 7 2 2 5" xfId="16398" xr:uid="{00000000-0005-0000-0000-0000C7400000}"/>
    <cellStyle name="Normal 3 4 7 2 3" xfId="16399" xr:uid="{00000000-0005-0000-0000-0000C8400000}"/>
    <cellStyle name="Normal 3 4 7 2 3 2" xfId="16400" xr:uid="{00000000-0005-0000-0000-0000C9400000}"/>
    <cellStyle name="Normal 3 4 7 2 3 3" xfId="16401" xr:uid="{00000000-0005-0000-0000-0000CA400000}"/>
    <cellStyle name="Normal 3 4 7 2 3 4" xfId="16402" xr:uid="{00000000-0005-0000-0000-0000CB400000}"/>
    <cellStyle name="Normal 3 4 7 2 4" xfId="16403" xr:uid="{00000000-0005-0000-0000-0000CC400000}"/>
    <cellStyle name="Normal 3 4 7 2 5" xfId="16404" xr:uid="{00000000-0005-0000-0000-0000CD400000}"/>
    <cellStyle name="Normal 3 4 7 2 6" xfId="16405" xr:uid="{00000000-0005-0000-0000-0000CE400000}"/>
    <cellStyle name="Normal 3 4 7 3" xfId="16406" xr:uid="{00000000-0005-0000-0000-0000CF400000}"/>
    <cellStyle name="Normal 3 4 7 3 2" xfId="16407" xr:uid="{00000000-0005-0000-0000-0000D0400000}"/>
    <cellStyle name="Normal 3 4 7 3 2 2" xfId="16408" xr:uid="{00000000-0005-0000-0000-0000D1400000}"/>
    <cellStyle name="Normal 3 4 7 3 2 2 2" xfId="16409" xr:uid="{00000000-0005-0000-0000-0000D2400000}"/>
    <cellStyle name="Normal 3 4 7 3 2 2 3" xfId="16410" xr:uid="{00000000-0005-0000-0000-0000D3400000}"/>
    <cellStyle name="Normal 3 4 7 3 2 2 4" xfId="16411" xr:uid="{00000000-0005-0000-0000-0000D4400000}"/>
    <cellStyle name="Normal 3 4 7 3 2 3" xfId="16412" xr:uid="{00000000-0005-0000-0000-0000D5400000}"/>
    <cellStyle name="Normal 3 4 7 3 2 4" xfId="16413" xr:uid="{00000000-0005-0000-0000-0000D6400000}"/>
    <cellStyle name="Normal 3 4 7 3 2 5" xfId="16414" xr:uid="{00000000-0005-0000-0000-0000D7400000}"/>
    <cellStyle name="Normal 3 4 7 3 3" xfId="16415" xr:uid="{00000000-0005-0000-0000-0000D8400000}"/>
    <cellStyle name="Normal 3 4 7 3 3 2" xfId="16416" xr:uid="{00000000-0005-0000-0000-0000D9400000}"/>
    <cellStyle name="Normal 3 4 7 3 3 3" xfId="16417" xr:uid="{00000000-0005-0000-0000-0000DA400000}"/>
    <cellStyle name="Normal 3 4 7 3 3 4" xfId="16418" xr:uid="{00000000-0005-0000-0000-0000DB400000}"/>
    <cellStyle name="Normal 3 4 7 3 4" xfId="16419" xr:uid="{00000000-0005-0000-0000-0000DC400000}"/>
    <cellStyle name="Normal 3 4 7 3 5" xfId="16420" xr:uid="{00000000-0005-0000-0000-0000DD400000}"/>
    <cellStyle name="Normal 3 4 7 3 6" xfId="16421" xr:uid="{00000000-0005-0000-0000-0000DE400000}"/>
    <cellStyle name="Normal 3 4 7 4" xfId="16422" xr:uid="{00000000-0005-0000-0000-0000DF400000}"/>
    <cellStyle name="Normal 3 4 7 4 2" xfId="16423" xr:uid="{00000000-0005-0000-0000-0000E0400000}"/>
    <cellStyle name="Normal 3 4 7 4 2 2" xfId="16424" xr:uid="{00000000-0005-0000-0000-0000E1400000}"/>
    <cellStyle name="Normal 3 4 7 4 2 3" xfId="16425" xr:uid="{00000000-0005-0000-0000-0000E2400000}"/>
    <cellStyle name="Normal 3 4 7 4 2 4" xfId="16426" xr:uid="{00000000-0005-0000-0000-0000E3400000}"/>
    <cellStyle name="Normal 3 4 7 5" xfId="16427" xr:uid="{00000000-0005-0000-0000-0000E4400000}"/>
    <cellStyle name="Normal 3 4 7 5 2" xfId="16428" xr:uid="{00000000-0005-0000-0000-0000E5400000}"/>
    <cellStyle name="Normal 3 4 7 5 2 2" xfId="16429" xr:uid="{00000000-0005-0000-0000-0000E6400000}"/>
    <cellStyle name="Normal 3 4 7 5 2 3" xfId="16430" xr:uid="{00000000-0005-0000-0000-0000E7400000}"/>
    <cellStyle name="Normal 3 4 7 5 2 4" xfId="16431" xr:uid="{00000000-0005-0000-0000-0000E8400000}"/>
    <cellStyle name="Normal 3 4 7 5 3" xfId="16432" xr:uid="{00000000-0005-0000-0000-0000E9400000}"/>
    <cellStyle name="Normal 3 4 7 5 4" xfId="16433" xr:uid="{00000000-0005-0000-0000-0000EA400000}"/>
    <cellStyle name="Normal 3 4 7 5 5" xfId="16434" xr:uid="{00000000-0005-0000-0000-0000EB400000}"/>
    <cellStyle name="Normal 3 4 7 6" xfId="16435" xr:uid="{00000000-0005-0000-0000-0000EC400000}"/>
    <cellStyle name="Normal 3 4 7 7" xfId="16436" xr:uid="{00000000-0005-0000-0000-0000ED400000}"/>
    <cellStyle name="Normal 3 4 7 8" xfId="16437" xr:uid="{00000000-0005-0000-0000-0000EE400000}"/>
    <cellStyle name="Normal 3 4 8" xfId="16438" xr:uid="{00000000-0005-0000-0000-0000EF400000}"/>
    <cellStyle name="Normal 3 4 8 2" xfId="16439" xr:uid="{00000000-0005-0000-0000-0000F0400000}"/>
    <cellStyle name="Normal 3 4 8 2 2" xfId="16440" xr:uid="{00000000-0005-0000-0000-0000F1400000}"/>
    <cellStyle name="Normal 3 4 8 2 2 2" xfId="16441" xr:uid="{00000000-0005-0000-0000-0000F2400000}"/>
    <cellStyle name="Normal 3 4 8 2 2 3" xfId="16442" xr:uid="{00000000-0005-0000-0000-0000F3400000}"/>
    <cellStyle name="Normal 3 4 8 2 2 4" xfId="16443" xr:uid="{00000000-0005-0000-0000-0000F4400000}"/>
    <cellStyle name="Normal 3 4 8 3" xfId="16444" xr:uid="{00000000-0005-0000-0000-0000F5400000}"/>
    <cellStyle name="Normal 3 4 8 3 2" xfId="16445" xr:uid="{00000000-0005-0000-0000-0000F6400000}"/>
    <cellStyle name="Normal 3 4 8 3 2 2" xfId="16446" xr:uid="{00000000-0005-0000-0000-0000F7400000}"/>
    <cellStyle name="Normal 3 4 8 3 2 3" xfId="16447" xr:uid="{00000000-0005-0000-0000-0000F8400000}"/>
    <cellStyle name="Normal 3 4 8 3 2 4" xfId="16448" xr:uid="{00000000-0005-0000-0000-0000F9400000}"/>
    <cellStyle name="Normal 3 4 8 3 3" xfId="16449" xr:uid="{00000000-0005-0000-0000-0000FA400000}"/>
    <cellStyle name="Normal 3 4 8 3 4" xfId="16450" xr:uid="{00000000-0005-0000-0000-0000FB400000}"/>
    <cellStyle name="Normal 3 4 8 3 5" xfId="16451" xr:uid="{00000000-0005-0000-0000-0000FC400000}"/>
    <cellStyle name="Normal 3 4 8 4" xfId="16452" xr:uid="{00000000-0005-0000-0000-0000FD400000}"/>
    <cellStyle name="Normal 3 4 8 5" xfId="16453" xr:uid="{00000000-0005-0000-0000-0000FE400000}"/>
    <cellStyle name="Normal 3 4 8 6" xfId="16454" xr:uid="{00000000-0005-0000-0000-0000FF400000}"/>
    <cellStyle name="Normal 3 4 9" xfId="16455" xr:uid="{00000000-0005-0000-0000-000000410000}"/>
    <cellStyle name="Normal 3 4 9 2" xfId="16456" xr:uid="{00000000-0005-0000-0000-000001410000}"/>
    <cellStyle name="Normal 3 4 9 2 2" xfId="16457" xr:uid="{00000000-0005-0000-0000-000002410000}"/>
    <cellStyle name="Normal 3 4 9 2 2 2" xfId="16458" xr:uid="{00000000-0005-0000-0000-000003410000}"/>
    <cellStyle name="Normal 3 4 9 2 2 3" xfId="16459" xr:uid="{00000000-0005-0000-0000-000004410000}"/>
    <cellStyle name="Normal 3 4 9 2 2 4" xfId="16460" xr:uid="{00000000-0005-0000-0000-000005410000}"/>
    <cellStyle name="Normal 3 4 9 3" xfId="16461" xr:uid="{00000000-0005-0000-0000-000006410000}"/>
    <cellStyle name="Normal 3 4 9 3 2" xfId="16462" xr:uid="{00000000-0005-0000-0000-000007410000}"/>
    <cellStyle name="Normal 3 4 9 3 2 2" xfId="16463" xr:uid="{00000000-0005-0000-0000-000008410000}"/>
    <cellStyle name="Normal 3 4 9 3 2 3" xfId="16464" xr:uid="{00000000-0005-0000-0000-000009410000}"/>
    <cellStyle name="Normal 3 4 9 3 2 4" xfId="16465" xr:uid="{00000000-0005-0000-0000-00000A410000}"/>
    <cellStyle name="Normal 3 4 9 3 3" xfId="16466" xr:uid="{00000000-0005-0000-0000-00000B410000}"/>
    <cellStyle name="Normal 3 4 9 3 4" xfId="16467" xr:uid="{00000000-0005-0000-0000-00000C410000}"/>
    <cellStyle name="Normal 3 4 9 3 5" xfId="16468" xr:uid="{00000000-0005-0000-0000-00000D410000}"/>
    <cellStyle name="Normal 3 4 9 4" xfId="16469" xr:uid="{00000000-0005-0000-0000-00000E410000}"/>
    <cellStyle name="Normal 3 4 9 5" xfId="16470" xr:uid="{00000000-0005-0000-0000-00000F410000}"/>
    <cellStyle name="Normal 3 4 9 6" xfId="16471" xr:uid="{00000000-0005-0000-0000-000010410000}"/>
    <cellStyle name="Normal 3 4 9 7" xfId="16472" xr:uid="{00000000-0005-0000-0000-000011410000}"/>
    <cellStyle name="Normal 3 40" xfId="16473" xr:uid="{00000000-0005-0000-0000-000012410000}"/>
    <cellStyle name="Normal 3 40 2" xfId="16474" xr:uid="{00000000-0005-0000-0000-000013410000}"/>
    <cellStyle name="Normal 3 41" xfId="16475" xr:uid="{00000000-0005-0000-0000-000014410000}"/>
    <cellStyle name="Normal 3 41 2" xfId="16476" xr:uid="{00000000-0005-0000-0000-000015410000}"/>
    <cellStyle name="Normal 3 42" xfId="16477" xr:uid="{00000000-0005-0000-0000-000016410000}"/>
    <cellStyle name="Normal 3 42 2" xfId="16478" xr:uid="{00000000-0005-0000-0000-000017410000}"/>
    <cellStyle name="Normal 3 43" xfId="16479" xr:uid="{00000000-0005-0000-0000-000018410000}"/>
    <cellStyle name="Normal 3 43 2" xfId="16480" xr:uid="{00000000-0005-0000-0000-000019410000}"/>
    <cellStyle name="Normal 3 44" xfId="16481" xr:uid="{00000000-0005-0000-0000-00001A410000}"/>
    <cellStyle name="Normal 3 44 2" xfId="16482" xr:uid="{00000000-0005-0000-0000-00001B410000}"/>
    <cellStyle name="Normal 3 45" xfId="16483" xr:uid="{00000000-0005-0000-0000-00001C410000}"/>
    <cellStyle name="Normal 3 45 2" xfId="16484" xr:uid="{00000000-0005-0000-0000-00001D410000}"/>
    <cellStyle name="Normal 3 46" xfId="16485" xr:uid="{00000000-0005-0000-0000-00001E410000}"/>
    <cellStyle name="Normal 3 46 2" xfId="16486" xr:uid="{00000000-0005-0000-0000-00001F410000}"/>
    <cellStyle name="Normal 3 47" xfId="16487" xr:uid="{00000000-0005-0000-0000-000020410000}"/>
    <cellStyle name="Normal 3 47 2" xfId="16488" xr:uid="{00000000-0005-0000-0000-000021410000}"/>
    <cellStyle name="Normal 3 5" xfId="16489" xr:uid="{00000000-0005-0000-0000-000022410000}"/>
    <cellStyle name="Normal 3 5 10" xfId="16490" xr:uid="{00000000-0005-0000-0000-000023410000}"/>
    <cellStyle name="Normal 3 5 10 2" xfId="16491" xr:uid="{00000000-0005-0000-0000-000024410000}"/>
    <cellStyle name="Normal 3 5 11" xfId="16492" xr:uid="{00000000-0005-0000-0000-000025410000}"/>
    <cellStyle name="Normal 3 5 11 2" xfId="16493" xr:uid="{00000000-0005-0000-0000-000026410000}"/>
    <cellStyle name="Normal 3 5 12" xfId="16494" xr:uid="{00000000-0005-0000-0000-000027410000}"/>
    <cellStyle name="Normal 3 5 12 2" xfId="16495" xr:uid="{00000000-0005-0000-0000-000028410000}"/>
    <cellStyle name="Normal 3 5 13" xfId="16496" xr:uid="{00000000-0005-0000-0000-000029410000}"/>
    <cellStyle name="Normal 3 5 13 2" xfId="16497" xr:uid="{00000000-0005-0000-0000-00002A410000}"/>
    <cellStyle name="Normal 3 5 14" xfId="16498" xr:uid="{00000000-0005-0000-0000-00002B410000}"/>
    <cellStyle name="Normal 3 5 14 2" xfId="16499" xr:uid="{00000000-0005-0000-0000-00002C410000}"/>
    <cellStyle name="Normal 3 5 14 3" xfId="16500" xr:uid="{00000000-0005-0000-0000-00002D410000}"/>
    <cellStyle name="Normal 3 5 14 3 2" xfId="16501" xr:uid="{00000000-0005-0000-0000-00002E410000}"/>
    <cellStyle name="Normal 3 5 14 3 3" xfId="16502" xr:uid="{00000000-0005-0000-0000-00002F410000}"/>
    <cellStyle name="Normal 3 5 14 3 4" xfId="16503" xr:uid="{00000000-0005-0000-0000-000030410000}"/>
    <cellStyle name="Normal 3 5 14 4" xfId="16504" xr:uid="{00000000-0005-0000-0000-000031410000}"/>
    <cellStyle name="Normal 3 5 14 5" xfId="16505" xr:uid="{00000000-0005-0000-0000-000032410000}"/>
    <cellStyle name="Normal 3 5 14 6" xfId="16506" xr:uid="{00000000-0005-0000-0000-000033410000}"/>
    <cellStyle name="Normal 3 5 15" xfId="16507" xr:uid="{00000000-0005-0000-0000-000034410000}"/>
    <cellStyle name="Normal 3 5 16" xfId="16508" xr:uid="{00000000-0005-0000-0000-000035410000}"/>
    <cellStyle name="Normal 3 5 17" xfId="16509" xr:uid="{00000000-0005-0000-0000-000036410000}"/>
    <cellStyle name="Normal 3 5 18" xfId="16510" xr:uid="{00000000-0005-0000-0000-000037410000}"/>
    <cellStyle name="Normal 3 5 19" xfId="16511" xr:uid="{00000000-0005-0000-0000-000038410000}"/>
    <cellStyle name="Normal 3 5 2" xfId="16512" xr:uid="{00000000-0005-0000-0000-000039410000}"/>
    <cellStyle name="Normal 3 5 2 2" xfId="16513" xr:uid="{00000000-0005-0000-0000-00003A410000}"/>
    <cellStyle name="Normal 3 5 2 2 2" xfId="16514" xr:uid="{00000000-0005-0000-0000-00003B410000}"/>
    <cellStyle name="Normal 3 5 2 2 2 2" xfId="16515" xr:uid="{00000000-0005-0000-0000-00003C410000}"/>
    <cellStyle name="Normal 3 5 2 2 2 2 2" xfId="16516" xr:uid="{00000000-0005-0000-0000-00003D410000}"/>
    <cellStyle name="Normal 3 5 2 2 2 2 3" xfId="16517" xr:uid="{00000000-0005-0000-0000-00003E410000}"/>
    <cellStyle name="Normal 3 5 2 2 2 2 4" xfId="16518" xr:uid="{00000000-0005-0000-0000-00003F410000}"/>
    <cellStyle name="Normal 3 5 2 2 2 3" xfId="16519" xr:uid="{00000000-0005-0000-0000-000040410000}"/>
    <cellStyle name="Normal 3 5 2 2 2 4" xfId="16520" xr:uid="{00000000-0005-0000-0000-000041410000}"/>
    <cellStyle name="Normal 3 5 2 2 2 5" xfId="16521" xr:uid="{00000000-0005-0000-0000-000042410000}"/>
    <cellStyle name="Normal 3 5 2 2 3" xfId="16522" xr:uid="{00000000-0005-0000-0000-000043410000}"/>
    <cellStyle name="Normal 3 5 2 2 4" xfId="16523" xr:uid="{00000000-0005-0000-0000-000044410000}"/>
    <cellStyle name="Normal 3 5 2 2 4 2" xfId="16524" xr:uid="{00000000-0005-0000-0000-000045410000}"/>
    <cellStyle name="Normal 3 5 2 2 4 3" xfId="16525" xr:uid="{00000000-0005-0000-0000-000046410000}"/>
    <cellStyle name="Normal 3 5 2 2 4 4" xfId="16526" xr:uid="{00000000-0005-0000-0000-000047410000}"/>
    <cellStyle name="Normal 3 5 2 2 5" xfId="16527" xr:uid="{00000000-0005-0000-0000-000048410000}"/>
    <cellStyle name="Normal 3 5 2 2 6" xfId="16528" xr:uid="{00000000-0005-0000-0000-000049410000}"/>
    <cellStyle name="Normal 3 5 2 2 7" xfId="16529" xr:uid="{00000000-0005-0000-0000-00004A410000}"/>
    <cellStyle name="Normal 3 5 2 3" xfId="16530" xr:uid="{00000000-0005-0000-0000-00004B410000}"/>
    <cellStyle name="Normal 3 5 2 3 2" xfId="16531" xr:uid="{00000000-0005-0000-0000-00004C410000}"/>
    <cellStyle name="Normal 3 5 2 3 2 2" xfId="16532" xr:uid="{00000000-0005-0000-0000-00004D410000}"/>
    <cellStyle name="Normal 3 5 2 3 2 2 2" xfId="16533" xr:uid="{00000000-0005-0000-0000-00004E410000}"/>
    <cellStyle name="Normal 3 5 2 3 2 2 3" xfId="16534" xr:uid="{00000000-0005-0000-0000-00004F410000}"/>
    <cellStyle name="Normal 3 5 2 3 2 2 4" xfId="16535" xr:uid="{00000000-0005-0000-0000-000050410000}"/>
    <cellStyle name="Normal 3 5 2 3 2 3" xfId="16536" xr:uid="{00000000-0005-0000-0000-000051410000}"/>
    <cellStyle name="Normal 3 5 2 3 2 4" xfId="16537" xr:uid="{00000000-0005-0000-0000-000052410000}"/>
    <cellStyle name="Normal 3 5 2 3 2 5" xfId="16538" xr:uid="{00000000-0005-0000-0000-000053410000}"/>
    <cellStyle name="Normal 3 5 2 3 3" xfId="16539" xr:uid="{00000000-0005-0000-0000-000054410000}"/>
    <cellStyle name="Normal 3 5 2 3 3 2" xfId="16540" xr:uid="{00000000-0005-0000-0000-000055410000}"/>
    <cellStyle name="Normal 3 5 2 3 3 3" xfId="16541" xr:uid="{00000000-0005-0000-0000-000056410000}"/>
    <cellStyle name="Normal 3 5 2 3 3 4" xfId="16542" xr:uid="{00000000-0005-0000-0000-000057410000}"/>
    <cellStyle name="Normal 3 5 2 3 4" xfId="16543" xr:uid="{00000000-0005-0000-0000-000058410000}"/>
    <cellStyle name="Normal 3 5 2 3 5" xfId="16544" xr:uid="{00000000-0005-0000-0000-000059410000}"/>
    <cellStyle name="Normal 3 5 2 3 6" xfId="16545" xr:uid="{00000000-0005-0000-0000-00005A410000}"/>
    <cellStyle name="Normal 3 5 2 4" xfId="16546" xr:uid="{00000000-0005-0000-0000-00005B410000}"/>
    <cellStyle name="Normal 3 5 2 5" xfId="16547" xr:uid="{00000000-0005-0000-0000-00005C410000}"/>
    <cellStyle name="Normal 3 5 2 5 2" xfId="16548" xr:uid="{00000000-0005-0000-0000-00005D410000}"/>
    <cellStyle name="Normal 3 5 2 5 2 2" xfId="16549" xr:uid="{00000000-0005-0000-0000-00005E410000}"/>
    <cellStyle name="Normal 3 5 2 5 2 3" xfId="16550" xr:uid="{00000000-0005-0000-0000-00005F410000}"/>
    <cellStyle name="Normal 3 5 2 5 2 4" xfId="16551" xr:uid="{00000000-0005-0000-0000-000060410000}"/>
    <cellStyle name="Normal 3 5 2 5 3" xfId="16552" xr:uid="{00000000-0005-0000-0000-000061410000}"/>
    <cellStyle name="Normal 3 5 2 5 4" xfId="16553" xr:uid="{00000000-0005-0000-0000-000062410000}"/>
    <cellStyle name="Normal 3 5 2 5 5" xfId="16554" xr:uid="{00000000-0005-0000-0000-000063410000}"/>
    <cellStyle name="Normal 3 5 2 6" xfId="16555" xr:uid="{00000000-0005-0000-0000-000064410000}"/>
    <cellStyle name="Normal 3 5 2 6 2" xfId="16556" xr:uid="{00000000-0005-0000-0000-000065410000}"/>
    <cellStyle name="Normal 3 5 2 6 3" xfId="16557" xr:uid="{00000000-0005-0000-0000-000066410000}"/>
    <cellStyle name="Normal 3 5 2 6 4" xfId="16558" xr:uid="{00000000-0005-0000-0000-000067410000}"/>
    <cellStyle name="Normal 3 5 2 7" xfId="16559" xr:uid="{00000000-0005-0000-0000-000068410000}"/>
    <cellStyle name="Normal 3 5 2 8" xfId="16560" xr:uid="{00000000-0005-0000-0000-000069410000}"/>
    <cellStyle name="Normal 3 5 2 9" xfId="16561" xr:uid="{00000000-0005-0000-0000-00006A410000}"/>
    <cellStyle name="Normal 3 5 20" xfId="16562" xr:uid="{00000000-0005-0000-0000-00006B410000}"/>
    <cellStyle name="Normal 3 5 21" xfId="16563" xr:uid="{00000000-0005-0000-0000-00006C410000}"/>
    <cellStyle name="Normal 3 5 22" xfId="16564" xr:uid="{00000000-0005-0000-0000-00006D410000}"/>
    <cellStyle name="Normal 3 5 23" xfId="16565" xr:uid="{00000000-0005-0000-0000-00006E410000}"/>
    <cellStyle name="Normal 3 5 24" xfId="16566" xr:uid="{00000000-0005-0000-0000-00006F410000}"/>
    <cellStyle name="Normal 3 5 25" xfId="16567" xr:uid="{00000000-0005-0000-0000-000070410000}"/>
    <cellStyle name="Normal 3 5 26" xfId="16568" xr:uid="{00000000-0005-0000-0000-000071410000}"/>
    <cellStyle name="Normal 3 5 27" xfId="16569" xr:uid="{00000000-0005-0000-0000-000072410000}"/>
    <cellStyle name="Normal 3 5 28" xfId="16570" xr:uid="{00000000-0005-0000-0000-000073410000}"/>
    <cellStyle name="Normal 3 5 29" xfId="16571" xr:uid="{00000000-0005-0000-0000-000074410000}"/>
    <cellStyle name="Normal 3 5 3" xfId="16572" xr:uid="{00000000-0005-0000-0000-000075410000}"/>
    <cellStyle name="Normal 3 5 3 2" xfId="16573" xr:uid="{00000000-0005-0000-0000-000076410000}"/>
    <cellStyle name="Normal 3 5 3 2 2" xfId="16574" xr:uid="{00000000-0005-0000-0000-000077410000}"/>
    <cellStyle name="Normal 3 5 3 3" xfId="16575" xr:uid="{00000000-0005-0000-0000-000078410000}"/>
    <cellStyle name="Normal 3 5 3 3 2" xfId="16576" xr:uid="{00000000-0005-0000-0000-000079410000}"/>
    <cellStyle name="Normal 3 5 3 3 2 2" xfId="16577" xr:uid="{00000000-0005-0000-0000-00007A410000}"/>
    <cellStyle name="Normal 3 5 3 3 2 3" xfId="16578" xr:uid="{00000000-0005-0000-0000-00007B410000}"/>
    <cellStyle name="Normal 3 5 3 3 2 4" xfId="16579" xr:uid="{00000000-0005-0000-0000-00007C410000}"/>
    <cellStyle name="Normal 3 5 3 3 3" xfId="16580" xr:uid="{00000000-0005-0000-0000-00007D410000}"/>
    <cellStyle name="Normal 3 5 3 3 4" xfId="16581" xr:uid="{00000000-0005-0000-0000-00007E410000}"/>
    <cellStyle name="Normal 3 5 3 3 5" xfId="16582" xr:uid="{00000000-0005-0000-0000-00007F410000}"/>
    <cellStyle name="Normal 3 5 3 4" xfId="16583" xr:uid="{00000000-0005-0000-0000-000080410000}"/>
    <cellStyle name="Normal 3 5 3 5" xfId="16584" xr:uid="{00000000-0005-0000-0000-000081410000}"/>
    <cellStyle name="Normal 3 5 3 5 2" xfId="16585" xr:uid="{00000000-0005-0000-0000-000082410000}"/>
    <cellStyle name="Normal 3 5 3 5 3" xfId="16586" xr:uid="{00000000-0005-0000-0000-000083410000}"/>
    <cellStyle name="Normal 3 5 3 5 4" xfId="16587" xr:uid="{00000000-0005-0000-0000-000084410000}"/>
    <cellStyle name="Normal 3 5 3 6" xfId="16588" xr:uid="{00000000-0005-0000-0000-000085410000}"/>
    <cellStyle name="Normal 3 5 3 7" xfId="16589" xr:uid="{00000000-0005-0000-0000-000086410000}"/>
    <cellStyle name="Normal 3 5 3 8" xfId="16590" xr:uid="{00000000-0005-0000-0000-000087410000}"/>
    <cellStyle name="Normal 3 5 30" xfId="16591" xr:uid="{00000000-0005-0000-0000-000088410000}"/>
    <cellStyle name="Normal 3 5 31" xfId="16592" xr:uid="{00000000-0005-0000-0000-000089410000}"/>
    <cellStyle name="Normal 3 5 32" xfId="16593" xr:uid="{00000000-0005-0000-0000-00008A410000}"/>
    <cellStyle name="Normal 3 5 33" xfId="16594" xr:uid="{00000000-0005-0000-0000-00008B410000}"/>
    <cellStyle name="Normal 3 5 34" xfId="16595" xr:uid="{00000000-0005-0000-0000-00008C410000}"/>
    <cellStyle name="Normal 3 5 35" xfId="16596" xr:uid="{00000000-0005-0000-0000-00008D410000}"/>
    <cellStyle name="Normal 3 5 36" xfId="16597" xr:uid="{00000000-0005-0000-0000-00008E410000}"/>
    <cellStyle name="Normal 3 5 37" xfId="16598" xr:uid="{00000000-0005-0000-0000-00008F410000}"/>
    <cellStyle name="Normal 3 5 38" xfId="16599" xr:uid="{00000000-0005-0000-0000-000090410000}"/>
    <cellStyle name="Normal 3 5 39" xfId="16600" xr:uid="{00000000-0005-0000-0000-000091410000}"/>
    <cellStyle name="Normal 3 5 4" xfId="16601" xr:uid="{00000000-0005-0000-0000-000092410000}"/>
    <cellStyle name="Normal 3 5 4 2" xfId="16602" xr:uid="{00000000-0005-0000-0000-000093410000}"/>
    <cellStyle name="Normal 3 5 4 2 2" xfId="16603" xr:uid="{00000000-0005-0000-0000-000094410000}"/>
    <cellStyle name="Normal 3 5 4 3" xfId="16604" xr:uid="{00000000-0005-0000-0000-000095410000}"/>
    <cellStyle name="Normal 3 5 4 3 2" xfId="16605" xr:uid="{00000000-0005-0000-0000-000096410000}"/>
    <cellStyle name="Normal 3 5 4 3 2 2" xfId="16606" xr:uid="{00000000-0005-0000-0000-000097410000}"/>
    <cellStyle name="Normal 3 5 4 3 2 3" xfId="16607" xr:uid="{00000000-0005-0000-0000-000098410000}"/>
    <cellStyle name="Normal 3 5 4 3 2 4" xfId="16608" xr:uid="{00000000-0005-0000-0000-000099410000}"/>
    <cellStyle name="Normal 3 5 4 3 3" xfId="16609" xr:uid="{00000000-0005-0000-0000-00009A410000}"/>
    <cellStyle name="Normal 3 5 4 3 4" xfId="16610" xr:uid="{00000000-0005-0000-0000-00009B410000}"/>
    <cellStyle name="Normal 3 5 4 3 5" xfId="16611" xr:uid="{00000000-0005-0000-0000-00009C410000}"/>
    <cellStyle name="Normal 3 5 4 4" xfId="16612" xr:uid="{00000000-0005-0000-0000-00009D410000}"/>
    <cellStyle name="Normal 3 5 4 5" xfId="16613" xr:uid="{00000000-0005-0000-0000-00009E410000}"/>
    <cellStyle name="Normal 3 5 4 5 2" xfId="16614" xr:uid="{00000000-0005-0000-0000-00009F410000}"/>
    <cellStyle name="Normal 3 5 4 5 3" xfId="16615" xr:uid="{00000000-0005-0000-0000-0000A0410000}"/>
    <cellStyle name="Normal 3 5 4 5 4" xfId="16616" xr:uid="{00000000-0005-0000-0000-0000A1410000}"/>
    <cellStyle name="Normal 3 5 4 6" xfId="16617" xr:uid="{00000000-0005-0000-0000-0000A2410000}"/>
    <cellStyle name="Normal 3 5 4 7" xfId="16618" xr:uid="{00000000-0005-0000-0000-0000A3410000}"/>
    <cellStyle name="Normal 3 5 4 8" xfId="16619" xr:uid="{00000000-0005-0000-0000-0000A4410000}"/>
    <cellStyle name="Normal 3 5 40" xfId="16620" xr:uid="{00000000-0005-0000-0000-0000A5410000}"/>
    <cellStyle name="Normal 3 5 41" xfId="16621" xr:uid="{00000000-0005-0000-0000-0000A6410000}"/>
    <cellStyle name="Normal 3 5 42" xfId="16622" xr:uid="{00000000-0005-0000-0000-0000A7410000}"/>
    <cellStyle name="Normal 3 5 43" xfId="16623" xr:uid="{00000000-0005-0000-0000-0000A8410000}"/>
    <cellStyle name="Normal 3 5 44" xfId="16624" xr:uid="{00000000-0005-0000-0000-0000A9410000}"/>
    <cellStyle name="Normal 3 5 45" xfId="16625" xr:uid="{00000000-0005-0000-0000-0000AA410000}"/>
    <cellStyle name="Normal 3 5 46" xfId="16626" xr:uid="{00000000-0005-0000-0000-0000AB410000}"/>
    <cellStyle name="Normal 3 5 47" xfId="16627" xr:uid="{00000000-0005-0000-0000-0000AC410000}"/>
    <cellStyle name="Normal 3 5 48" xfId="16628" xr:uid="{00000000-0005-0000-0000-0000AD410000}"/>
    <cellStyle name="Normal 3 5 49" xfId="16629" xr:uid="{00000000-0005-0000-0000-0000AE410000}"/>
    <cellStyle name="Normal 3 5 5" xfId="16630" xr:uid="{00000000-0005-0000-0000-0000AF410000}"/>
    <cellStyle name="Normal 3 5 5 2" xfId="16631" xr:uid="{00000000-0005-0000-0000-0000B0410000}"/>
    <cellStyle name="Normal 3 5 5 3" xfId="16632" xr:uid="{00000000-0005-0000-0000-0000B1410000}"/>
    <cellStyle name="Normal 3 5 50" xfId="16633" xr:uid="{00000000-0005-0000-0000-0000B2410000}"/>
    <cellStyle name="Normal 3 5 51" xfId="16634" xr:uid="{00000000-0005-0000-0000-0000B3410000}"/>
    <cellStyle name="Normal 3 5 52" xfId="16635" xr:uid="{00000000-0005-0000-0000-0000B4410000}"/>
    <cellStyle name="Normal 3 5 53" xfId="16636" xr:uid="{00000000-0005-0000-0000-0000B5410000}"/>
    <cellStyle name="Normal 3 5 54" xfId="16637" xr:uid="{00000000-0005-0000-0000-0000B6410000}"/>
    <cellStyle name="Normal 3 5 55" xfId="16638" xr:uid="{00000000-0005-0000-0000-0000B7410000}"/>
    <cellStyle name="Normal 3 5 56" xfId="16639" xr:uid="{00000000-0005-0000-0000-0000B8410000}"/>
    <cellStyle name="Normal 3 5 57" xfId="16640" xr:uid="{00000000-0005-0000-0000-0000B9410000}"/>
    <cellStyle name="Normal 3 5 58" xfId="16641" xr:uid="{00000000-0005-0000-0000-0000BA410000}"/>
    <cellStyle name="Normal 3 5 59" xfId="16642" xr:uid="{00000000-0005-0000-0000-0000BB410000}"/>
    <cellStyle name="Normal 3 5 6" xfId="16643" xr:uid="{00000000-0005-0000-0000-0000BC410000}"/>
    <cellStyle name="Normal 3 5 6 2" xfId="16644" xr:uid="{00000000-0005-0000-0000-0000BD410000}"/>
    <cellStyle name="Normal 3 5 60" xfId="16645" xr:uid="{00000000-0005-0000-0000-0000BE410000}"/>
    <cellStyle name="Normal 3 5 61" xfId="16646" xr:uid="{00000000-0005-0000-0000-0000BF410000}"/>
    <cellStyle name="Normal 3 5 62" xfId="16647" xr:uid="{00000000-0005-0000-0000-0000C0410000}"/>
    <cellStyle name="Normal 3 5 63" xfId="16648" xr:uid="{00000000-0005-0000-0000-0000C1410000}"/>
    <cellStyle name="Normal 3 5 64" xfId="16649" xr:uid="{00000000-0005-0000-0000-0000C2410000}"/>
    <cellStyle name="Normal 3 5 65" xfId="16650" xr:uid="{00000000-0005-0000-0000-0000C3410000}"/>
    <cellStyle name="Normal 3 5 66" xfId="16651" xr:uid="{00000000-0005-0000-0000-0000C4410000}"/>
    <cellStyle name="Normal 3 5 67" xfId="16652" xr:uid="{00000000-0005-0000-0000-0000C5410000}"/>
    <cellStyle name="Normal 3 5 68" xfId="16653" xr:uid="{00000000-0005-0000-0000-0000C6410000}"/>
    <cellStyle name="Normal 3 5 69" xfId="16654" xr:uid="{00000000-0005-0000-0000-0000C7410000}"/>
    <cellStyle name="Normal 3 5 7" xfId="16655" xr:uid="{00000000-0005-0000-0000-0000C8410000}"/>
    <cellStyle name="Normal 3 5 7 2" xfId="16656" xr:uid="{00000000-0005-0000-0000-0000C9410000}"/>
    <cellStyle name="Normal 3 5 70" xfId="16657" xr:uid="{00000000-0005-0000-0000-0000CA410000}"/>
    <cellStyle name="Normal 3 5 71" xfId="16658" xr:uid="{00000000-0005-0000-0000-0000CB410000}"/>
    <cellStyle name="Normal 3 5 72" xfId="16659" xr:uid="{00000000-0005-0000-0000-0000CC410000}"/>
    <cellStyle name="Normal 3 5 73" xfId="16660" xr:uid="{00000000-0005-0000-0000-0000CD410000}"/>
    <cellStyle name="Normal 3 5 74" xfId="16661" xr:uid="{00000000-0005-0000-0000-0000CE410000}"/>
    <cellStyle name="Normal 3 5 75" xfId="16662" xr:uid="{00000000-0005-0000-0000-0000CF410000}"/>
    <cellStyle name="Normal 3 5 76" xfId="16663" xr:uid="{00000000-0005-0000-0000-0000D0410000}"/>
    <cellStyle name="Normal 3 5 77" xfId="16664" xr:uid="{00000000-0005-0000-0000-0000D1410000}"/>
    <cellStyle name="Normal 3 5 78" xfId="16665" xr:uid="{00000000-0005-0000-0000-0000D2410000}"/>
    <cellStyle name="Normal 3 5 79" xfId="16666" xr:uid="{00000000-0005-0000-0000-0000D3410000}"/>
    <cellStyle name="Normal 3 5 8" xfId="16667" xr:uid="{00000000-0005-0000-0000-0000D4410000}"/>
    <cellStyle name="Normal 3 5 8 2" xfId="16668" xr:uid="{00000000-0005-0000-0000-0000D5410000}"/>
    <cellStyle name="Normal 3 5 80" xfId="16669" xr:uid="{00000000-0005-0000-0000-0000D6410000}"/>
    <cellStyle name="Normal 3 5 81" xfId="16670" xr:uid="{00000000-0005-0000-0000-0000D7410000}"/>
    <cellStyle name="Normal 3 5 82" xfId="16671" xr:uid="{00000000-0005-0000-0000-0000D8410000}"/>
    <cellStyle name="Normal 3 5 83" xfId="16672" xr:uid="{00000000-0005-0000-0000-0000D9410000}"/>
    <cellStyle name="Normal 3 5 84" xfId="16673" xr:uid="{00000000-0005-0000-0000-0000DA410000}"/>
    <cellStyle name="Normal 3 5 85" xfId="16674" xr:uid="{00000000-0005-0000-0000-0000DB410000}"/>
    <cellStyle name="Normal 3 5 86" xfId="16675" xr:uid="{00000000-0005-0000-0000-0000DC410000}"/>
    <cellStyle name="Normal 3 5 87" xfId="16676" xr:uid="{00000000-0005-0000-0000-0000DD410000}"/>
    <cellStyle name="Normal 3 5 88" xfId="16677" xr:uid="{00000000-0005-0000-0000-0000DE410000}"/>
    <cellStyle name="Normal 3 5 89" xfId="16678" xr:uid="{00000000-0005-0000-0000-0000DF410000}"/>
    <cellStyle name="Normal 3 5 9" xfId="16679" xr:uid="{00000000-0005-0000-0000-0000E0410000}"/>
    <cellStyle name="Normal 3 5 9 2" xfId="16680" xr:uid="{00000000-0005-0000-0000-0000E1410000}"/>
    <cellStyle name="Normal 3 5 90" xfId="16681" xr:uid="{00000000-0005-0000-0000-0000E2410000}"/>
    <cellStyle name="Normal 3 5 91" xfId="16682" xr:uid="{00000000-0005-0000-0000-0000E3410000}"/>
    <cellStyle name="Normal 3 5 92" xfId="16683" xr:uid="{00000000-0005-0000-0000-0000E4410000}"/>
    <cellStyle name="Normal 3 5 93" xfId="16684" xr:uid="{00000000-0005-0000-0000-0000E5410000}"/>
    <cellStyle name="Normal 3 5 94" xfId="16685" xr:uid="{00000000-0005-0000-0000-0000E6410000}"/>
    <cellStyle name="Normal 3 5 95" xfId="16686" xr:uid="{00000000-0005-0000-0000-0000E7410000}"/>
    <cellStyle name="Normal 3 5 95 2" xfId="16687" xr:uid="{00000000-0005-0000-0000-0000E8410000}"/>
    <cellStyle name="Normal 3 5 95 3" xfId="16688" xr:uid="{00000000-0005-0000-0000-0000E9410000}"/>
    <cellStyle name="Normal 3 5 95 4" xfId="16689" xr:uid="{00000000-0005-0000-0000-0000EA410000}"/>
    <cellStyle name="Normal 3 5 96" xfId="16690" xr:uid="{00000000-0005-0000-0000-0000EB410000}"/>
    <cellStyle name="Normal 3 5 97" xfId="16691" xr:uid="{00000000-0005-0000-0000-0000EC410000}"/>
    <cellStyle name="Normal 3 5 98" xfId="16692" xr:uid="{00000000-0005-0000-0000-0000ED410000}"/>
    <cellStyle name="Normal 3 6" xfId="16693" xr:uid="{00000000-0005-0000-0000-0000EE410000}"/>
    <cellStyle name="Normal 3 6 10" xfId="16694" xr:uid="{00000000-0005-0000-0000-0000EF410000}"/>
    <cellStyle name="Normal 3 6 2" xfId="16695" xr:uid="{00000000-0005-0000-0000-0000F0410000}"/>
    <cellStyle name="Normal 3 6 2 2" xfId="16696" xr:uid="{00000000-0005-0000-0000-0000F1410000}"/>
    <cellStyle name="Normal 3 6 2 2 2" xfId="16697" xr:uid="{00000000-0005-0000-0000-0000F2410000}"/>
    <cellStyle name="Normal 3 6 2 2 3" xfId="16698" xr:uid="{00000000-0005-0000-0000-0000F3410000}"/>
    <cellStyle name="Normal 3 6 2 2 3 2" xfId="16699" xr:uid="{00000000-0005-0000-0000-0000F4410000}"/>
    <cellStyle name="Normal 3 6 2 2 3 2 2" xfId="16700" xr:uid="{00000000-0005-0000-0000-0000F5410000}"/>
    <cellStyle name="Normal 3 6 2 2 3 2 3" xfId="16701" xr:uid="{00000000-0005-0000-0000-0000F6410000}"/>
    <cellStyle name="Normal 3 6 2 2 3 2 4" xfId="16702" xr:uid="{00000000-0005-0000-0000-0000F7410000}"/>
    <cellStyle name="Normal 3 6 2 2 3 3" xfId="16703" xr:uid="{00000000-0005-0000-0000-0000F8410000}"/>
    <cellStyle name="Normal 3 6 2 2 3 4" xfId="16704" xr:uid="{00000000-0005-0000-0000-0000F9410000}"/>
    <cellStyle name="Normal 3 6 2 2 3 5" xfId="16705" xr:uid="{00000000-0005-0000-0000-0000FA410000}"/>
    <cellStyle name="Normal 3 6 2 2 4" xfId="16706" xr:uid="{00000000-0005-0000-0000-0000FB410000}"/>
    <cellStyle name="Normal 3 6 2 2 4 2" xfId="16707" xr:uid="{00000000-0005-0000-0000-0000FC410000}"/>
    <cellStyle name="Normal 3 6 2 2 4 3" xfId="16708" xr:uid="{00000000-0005-0000-0000-0000FD410000}"/>
    <cellStyle name="Normal 3 6 2 2 4 4" xfId="16709" xr:uid="{00000000-0005-0000-0000-0000FE410000}"/>
    <cellStyle name="Normal 3 6 2 2 5" xfId="16710" xr:uid="{00000000-0005-0000-0000-0000FF410000}"/>
    <cellStyle name="Normal 3 6 2 2 6" xfId="16711" xr:uid="{00000000-0005-0000-0000-000000420000}"/>
    <cellStyle name="Normal 3 6 2 2 7" xfId="16712" xr:uid="{00000000-0005-0000-0000-000001420000}"/>
    <cellStyle name="Normal 3 6 2 3" xfId="16713" xr:uid="{00000000-0005-0000-0000-000002420000}"/>
    <cellStyle name="Normal 3 6 2 3 2" xfId="16714" xr:uid="{00000000-0005-0000-0000-000003420000}"/>
    <cellStyle name="Normal 3 6 2 3 2 2" xfId="16715" xr:uid="{00000000-0005-0000-0000-000004420000}"/>
    <cellStyle name="Normal 3 6 2 3 2 2 2" xfId="16716" xr:uid="{00000000-0005-0000-0000-000005420000}"/>
    <cellStyle name="Normal 3 6 2 3 2 2 3" xfId="16717" xr:uid="{00000000-0005-0000-0000-000006420000}"/>
    <cellStyle name="Normal 3 6 2 3 2 2 4" xfId="16718" xr:uid="{00000000-0005-0000-0000-000007420000}"/>
    <cellStyle name="Normal 3 6 2 3 2 3" xfId="16719" xr:uid="{00000000-0005-0000-0000-000008420000}"/>
    <cellStyle name="Normal 3 6 2 3 2 4" xfId="16720" xr:uid="{00000000-0005-0000-0000-000009420000}"/>
    <cellStyle name="Normal 3 6 2 3 2 5" xfId="16721" xr:uid="{00000000-0005-0000-0000-00000A420000}"/>
    <cellStyle name="Normal 3 6 2 3 3" xfId="16722" xr:uid="{00000000-0005-0000-0000-00000B420000}"/>
    <cellStyle name="Normal 3 6 2 3 3 2" xfId="16723" xr:uid="{00000000-0005-0000-0000-00000C420000}"/>
    <cellStyle name="Normal 3 6 2 3 3 3" xfId="16724" xr:uid="{00000000-0005-0000-0000-00000D420000}"/>
    <cellStyle name="Normal 3 6 2 3 3 4" xfId="16725" xr:uid="{00000000-0005-0000-0000-00000E420000}"/>
    <cellStyle name="Normal 3 6 2 3 4" xfId="16726" xr:uid="{00000000-0005-0000-0000-00000F420000}"/>
    <cellStyle name="Normal 3 6 2 3 5" xfId="16727" xr:uid="{00000000-0005-0000-0000-000010420000}"/>
    <cellStyle name="Normal 3 6 2 3 6" xfId="16728" xr:uid="{00000000-0005-0000-0000-000011420000}"/>
    <cellStyle name="Normal 3 6 2 4" xfId="16729" xr:uid="{00000000-0005-0000-0000-000012420000}"/>
    <cellStyle name="Normal 3 6 2 5" xfId="16730" xr:uid="{00000000-0005-0000-0000-000013420000}"/>
    <cellStyle name="Normal 3 6 2 5 2" xfId="16731" xr:uid="{00000000-0005-0000-0000-000014420000}"/>
    <cellStyle name="Normal 3 6 2 5 2 2" xfId="16732" xr:uid="{00000000-0005-0000-0000-000015420000}"/>
    <cellStyle name="Normal 3 6 2 5 2 3" xfId="16733" xr:uid="{00000000-0005-0000-0000-000016420000}"/>
    <cellStyle name="Normal 3 6 2 5 2 4" xfId="16734" xr:uid="{00000000-0005-0000-0000-000017420000}"/>
    <cellStyle name="Normal 3 6 2 5 3" xfId="16735" xr:uid="{00000000-0005-0000-0000-000018420000}"/>
    <cellStyle name="Normal 3 6 2 5 4" xfId="16736" xr:uid="{00000000-0005-0000-0000-000019420000}"/>
    <cellStyle name="Normal 3 6 2 5 5" xfId="16737" xr:uid="{00000000-0005-0000-0000-00001A420000}"/>
    <cellStyle name="Normal 3 6 2 6" xfId="16738" xr:uid="{00000000-0005-0000-0000-00001B420000}"/>
    <cellStyle name="Normal 3 6 2 6 2" xfId="16739" xr:uid="{00000000-0005-0000-0000-00001C420000}"/>
    <cellStyle name="Normal 3 6 2 6 3" xfId="16740" xr:uid="{00000000-0005-0000-0000-00001D420000}"/>
    <cellStyle name="Normal 3 6 2 6 4" xfId="16741" xr:uid="{00000000-0005-0000-0000-00001E420000}"/>
    <cellStyle name="Normal 3 6 2 7" xfId="16742" xr:uid="{00000000-0005-0000-0000-00001F420000}"/>
    <cellStyle name="Normal 3 6 2 8" xfId="16743" xr:uid="{00000000-0005-0000-0000-000020420000}"/>
    <cellStyle name="Normal 3 6 2 9" xfId="16744" xr:uid="{00000000-0005-0000-0000-000021420000}"/>
    <cellStyle name="Normal 3 6 3" xfId="16745" xr:uid="{00000000-0005-0000-0000-000022420000}"/>
    <cellStyle name="Normal 3 6 3 2" xfId="16746" xr:uid="{00000000-0005-0000-0000-000023420000}"/>
    <cellStyle name="Normal 3 6 3 3" xfId="16747" xr:uid="{00000000-0005-0000-0000-000024420000}"/>
    <cellStyle name="Normal 3 6 3 3 2" xfId="16748" xr:uid="{00000000-0005-0000-0000-000025420000}"/>
    <cellStyle name="Normal 3 6 3 3 2 2" xfId="16749" xr:uid="{00000000-0005-0000-0000-000026420000}"/>
    <cellStyle name="Normal 3 6 3 3 2 3" xfId="16750" xr:uid="{00000000-0005-0000-0000-000027420000}"/>
    <cellStyle name="Normal 3 6 3 3 2 4" xfId="16751" xr:uid="{00000000-0005-0000-0000-000028420000}"/>
    <cellStyle name="Normal 3 6 3 3 3" xfId="16752" xr:uid="{00000000-0005-0000-0000-000029420000}"/>
    <cellStyle name="Normal 3 6 3 3 4" xfId="16753" xr:uid="{00000000-0005-0000-0000-00002A420000}"/>
    <cellStyle name="Normal 3 6 3 3 5" xfId="16754" xr:uid="{00000000-0005-0000-0000-00002B420000}"/>
    <cellStyle name="Normal 3 6 3 4" xfId="16755" xr:uid="{00000000-0005-0000-0000-00002C420000}"/>
    <cellStyle name="Normal 3 6 3 5" xfId="16756" xr:uid="{00000000-0005-0000-0000-00002D420000}"/>
    <cellStyle name="Normal 3 6 3 5 2" xfId="16757" xr:uid="{00000000-0005-0000-0000-00002E420000}"/>
    <cellStyle name="Normal 3 6 3 5 3" xfId="16758" xr:uid="{00000000-0005-0000-0000-00002F420000}"/>
    <cellStyle name="Normal 3 6 3 5 4" xfId="16759" xr:uid="{00000000-0005-0000-0000-000030420000}"/>
    <cellStyle name="Normal 3 6 3 6" xfId="16760" xr:uid="{00000000-0005-0000-0000-000031420000}"/>
    <cellStyle name="Normal 3 6 3 7" xfId="16761" xr:uid="{00000000-0005-0000-0000-000032420000}"/>
    <cellStyle name="Normal 3 6 3 8" xfId="16762" xr:uid="{00000000-0005-0000-0000-000033420000}"/>
    <cellStyle name="Normal 3 6 4" xfId="16763" xr:uid="{00000000-0005-0000-0000-000034420000}"/>
    <cellStyle name="Normal 3 6 4 2" xfId="16764" xr:uid="{00000000-0005-0000-0000-000035420000}"/>
    <cellStyle name="Normal 3 6 4 2 2" xfId="16765" xr:uid="{00000000-0005-0000-0000-000036420000}"/>
    <cellStyle name="Normal 3 6 4 2 2 2" xfId="16766" xr:uid="{00000000-0005-0000-0000-000037420000}"/>
    <cellStyle name="Normal 3 6 4 2 2 3" xfId="16767" xr:uid="{00000000-0005-0000-0000-000038420000}"/>
    <cellStyle name="Normal 3 6 4 2 2 4" xfId="16768" xr:uid="{00000000-0005-0000-0000-000039420000}"/>
    <cellStyle name="Normal 3 6 4 2 3" xfId="16769" xr:uid="{00000000-0005-0000-0000-00003A420000}"/>
    <cellStyle name="Normal 3 6 4 2 4" xfId="16770" xr:uid="{00000000-0005-0000-0000-00003B420000}"/>
    <cellStyle name="Normal 3 6 4 2 5" xfId="16771" xr:uid="{00000000-0005-0000-0000-00003C420000}"/>
    <cellStyle name="Normal 3 6 4 3" xfId="16772" xr:uid="{00000000-0005-0000-0000-00003D420000}"/>
    <cellStyle name="Normal 3 6 4 3 2" xfId="16773" xr:uid="{00000000-0005-0000-0000-00003E420000}"/>
    <cellStyle name="Normal 3 6 4 3 3" xfId="16774" xr:uid="{00000000-0005-0000-0000-00003F420000}"/>
    <cellStyle name="Normal 3 6 4 3 4" xfId="16775" xr:uid="{00000000-0005-0000-0000-000040420000}"/>
    <cellStyle name="Normal 3 6 4 4" xfId="16776" xr:uid="{00000000-0005-0000-0000-000041420000}"/>
    <cellStyle name="Normal 3 6 4 5" xfId="16777" xr:uid="{00000000-0005-0000-0000-000042420000}"/>
    <cellStyle name="Normal 3 6 4 6" xfId="16778" xr:uid="{00000000-0005-0000-0000-000043420000}"/>
    <cellStyle name="Normal 3 6 5" xfId="16779" xr:uid="{00000000-0005-0000-0000-000044420000}"/>
    <cellStyle name="Normal 3 6 6" xfId="16780" xr:uid="{00000000-0005-0000-0000-000045420000}"/>
    <cellStyle name="Normal 3 6 6 2" xfId="16781" xr:uid="{00000000-0005-0000-0000-000046420000}"/>
    <cellStyle name="Normal 3 6 6 2 2" xfId="16782" xr:uid="{00000000-0005-0000-0000-000047420000}"/>
    <cellStyle name="Normal 3 6 6 2 3" xfId="16783" xr:uid="{00000000-0005-0000-0000-000048420000}"/>
    <cellStyle name="Normal 3 6 6 2 4" xfId="16784" xr:uid="{00000000-0005-0000-0000-000049420000}"/>
    <cellStyle name="Normal 3 6 6 3" xfId="16785" xr:uid="{00000000-0005-0000-0000-00004A420000}"/>
    <cellStyle name="Normal 3 6 6 4" xfId="16786" xr:uid="{00000000-0005-0000-0000-00004B420000}"/>
    <cellStyle name="Normal 3 6 6 5" xfId="16787" xr:uid="{00000000-0005-0000-0000-00004C420000}"/>
    <cellStyle name="Normal 3 6 7" xfId="16788" xr:uid="{00000000-0005-0000-0000-00004D420000}"/>
    <cellStyle name="Normal 3 6 7 2" xfId="16789" xr:uid="{00000000-0005-0000-0000-00004E420000}"/>
    <cellStyle name="Normal 3 6 7 3" xfId="16790" xr:uid="{00000000-0005-0000-0000-00004F420000}"/>
    <cellStyle name="Normal 3 6 7 4" xfId="16791" xr:uid="{00000000-0005-0000-0000-000050420000}"/>
    <cellStyle name="Normal 3 6 8" xfId="16792" xr:uid="{00000000-0005-0000-0000-000051420000}"/>
    <cellStyle name="Normal 3 6 9" xfId="16793" xr:uid="{00000000-0005-0000-0000-000052420000}"/>
    <cellStyle name="Normal 3 7" xfId="16794" xr:uid="{00000000-0005-0000-0000-000053420000}"/>
    <cellStyle name="Normal 3 7 10" xfId="16795" xr:uid="{00000000-0005-0000-0000-000054420000}"/>
    <cellStyle name="Normal 3 7 2" xfId="16796" xr:uid="{00000000-0005-0000-0000-000055420000}"/>
    <cellStyle name="Normal 3 7 2 2" xfId="16797" xr:uid="{00000000-0005-0000-0000-000056420000}"/>
    <cellStyle name="Normal 3 7 2 2 2" xfId="16798" xr:uid="{00000000-0005-0000-0000-000057420000}"/>
    <cellStyle name="Normal 3 7 2 2 2 2" xfId="16799" xr:uid="{00000000-0005-0000-0000-000058420000}"/>
    <cellStyle name="Normal 3 7 2 2 2 2 2" xfId="16800" xr:uid="{00000000-0005-0000-0000-000059420000}"/>
    <cellStyle name="Normal 3 7 2 2 2 2 3" xfId="16801" xr:uid="{00000000-0005-0000-0000-00005A420000}"/>
    <cellStyle name="Normal 3 7 2 2 2 2 4" xfId="16802" xr:uid="{00000000-0005-0000-0000-00005B420000}"/>
    <cellStyle name="Normal 3 7 2 2 2 3" xfId="16803" xr:uid="{00000000-0005-0000-0000-00005C420000}"/>
    <cellStyle name="Normal 3 7 2 2 2 4" xfId="16804" xr:uid="{00000000-0005-0000-0000-00005D420000}"/>
    <cellStyle name="Normal 3 7 2 2 2 5" xfId="16805" xr:uid="{00000000-0005-0000-0000-00005E420000}"/>
    <cellStyle name="Normal 3 7 2 2 3" xfId="16806" xr:uid="{00000000-0005-0000-0000-00005F420000}"/>
    <cellStyle name="Normal 3 7 2 2 3 2" xfId="16807" xr:uid="{00000000-0005-0000-0000-000060420000}"/>
    <cellStyle name="Normal 3 7 2 2 3 3" xfId="16808" xr:uid="{00000000-0005-0000-0000-000061420000}"/>
    <cellStyle name="Normal 3 7 2 2 3 4" xfId="16809" xr:uid="{00000000-0005-0000-0000-000062420000}"/>
    <cellStyle name="Normal 3 7 2 2 4" xfId="16810" xr:uid="{00000000-0005-0000-0000-000063420000}"/>
    <cellStyle name="Normal 3 7 2 2 5" xfId="16811" xr:uid="{00000000-0005-0000-0000-000064420000}"/>
    <cellStyle name="Normal 3 7 2 2 6" xfId="16812" xr:uid="{00000000-0005-0000-0000-000065420000}"/>
    <cellStyle name="Normal 3 7 2 3" xfId="16813" xr:uid="{00000000-0005-0000-0000-000066420000}"/>
    <cellStyle name="Normal 3 7 2 3 2" xfId="16814" xr:uid="{00000000-0005-0000-0000-000067420000}"/>
    <cellStyle name="Normal 3 7 2 3 2 2" xfId="16815" xr:uid="{00000000-0005-0000-0000-000068420000}"/>
    <cellStyle name="Normal 3 7 2 3 2 2 2" xfId="16816" xr:uid="{00000000-0005-0000-0000-000069420000}"/>
    <cellStyle name="Normal 3 7 2 3 2 2 3" xfId="16817" xr:uid="{00000000-0005-0000-0000-00006A420000}"/>
    <cellStyle name="Normal 3 7 2 3 2 2 4" xfId="16818" xr:uid="{00000000-0005-0000-0000-00006B420000}"/>
    <cellStyle name="Normal 3 7 2 3 2 3" xfId="16819" xr:uid="{00000000-0005-0000-0000-00006C420000}"/>
    <cellStyle name="Normal 3 7 2 3 2 4" xfId="16820" xr:uid="{00000000-0005-0000-0000-00006D420000}"/>
    <cellStyle name="Normal 3 7 2 3 2 5" xfId="16821" xr:uid="{00000000-0005-0000-0000-00006E420000}"/>
    <cellStyle name="Normal 3 7 2 3 3" xfId="16822" xr:uid="{00000000-0005-0000-0000-00006F420000}"/>
    <cellStyle name="Normal 3 7 2 3 3 2" xfId="16823" xr:uid="{00000000-0005-0000-0000-000070420000}"/>
    <cellStyle name="Normal 3 7 2 3 3 3" xfId="16824" xr:uid="{00000000-0005-0000-0000-000071420000}"/>
    <cellStyle name="Normal 3 7 2 3 3 4" xfId="16825" xr:uid="{00000000-0005-0000-0000-000072420000}"/>
    <cellStyle name="Normal 3 7 2 3 4" xfId="16826" xr:uid="{00000000-0005-0000-0000-000073420000}"/>
    <cellStyle name="Normal 3 7 2 3 5" xfId="16827" xr:uid="{00000000-0005-0000-0000-000074420000}"/>
    <cellStyle name="Normal 3 7 2 3 6" xfId="16828" xr:uid="{00000000-0005-0000-0000-000075420000}"/>
    <cellStyle name="Normal 3 7 2 4" xfId="16829" xr:uid="{00000000-0005-0000-0000-000076420000}"/>
    <cellStyle name="Normal 3 7 2 5" xfId="16830" xr:uid="{00000000-0005-0000-0000-000077420000}"/>
    <cellStyle name="Normal 3 7 2 5 2" xfId="16831" xr:uid="{00000000-0005-0000-0000-000078420000}"/>
    <cellStyle name="Normal 3 7 2 5 2 2" xfId="16832" xr:uid="{00000000-0005-0000-0000-000079420000}"/>
    <cellStyle name="Normal 3 7 2 5 2 3" xfId="16833" xr:uid="{00000000-0005-0000-0000-00007A420000}"/>
    <cellStyle name="Normal 3 7 2 5 2 4" xfId="16834" xr:uid="{00000000-0005-0000-0000-00007B420000}"/>
    <cellStyle name="Normal 3 7 2 5 3" xfId="16835" xr:uid="{00000000-0005-0000-0000-00007C420000}"/>
    <cellStyle name="Normal 3 7 2 5 4" xfId="16836" xr:uid="{00000000-0005-0000-0000-00007D420000}"/>
    <cellStyle name="Normal 3 7 2 5 5" xfId="16837" xr:uid="{00000000-0005-0000-0000-00007E420000}"/>
    <cellStyle name="Normal 3 7 2 6" xfId="16838" xr:uid="{00000000-0005-0000-0000-00007F420000}"/>
    <cellStyle name="Normal 3 7 2 6 2" xfId="16839" xr:uid="{00000000-0005-0000-0000-000080420000}"/>
    <cellStyle name="Normal 3 7 2 6 3" xfId="16840" xr:uid="{00000000-0005-0000-0000-000081420000}"/>
    <cellStyle name="Normal 3 7 2 6 4" xfId="16841" xr:uid="{00000000-0005-0000-0000-000082420000}"/>
    <cellStyle name="Normal 3 7 2 7" xfId="16842" xr:uid="{00000000-0005-0000-0000-000083420000}"/>
    <cellStyle name="Normal 3 7 2 8" xfId="16843" xr:uid="{00000000-0005-0000-0000-000084420000}"/>
    <cellStyle name="Normal 3 7 2 9" xfId="16844" xr:uid="{00000000-0005-0000-0000-000085420000}"/>
    <cellStyle name="Normal 3 7 3" xfId="16845" xr:uid="{00000000-0005-0000-0000-000086420000}"/>
    <cellStyle name="Normal 3 7 3 2" xfId="16846" xr:uid="{00000000-0005-0000-0000-000087420000}"/>
    <cellStyle name="Normal 3 7 3 2 2" xfId="16847" xr:uid="{00000000-0005-0000-0000-000088420000}"/>
    <cellStyle name="Normal 3 7 3 2 2 2" xfId="16848" xr:uid="{00000000-0005-0000-0000-000089420000}"/>
    <cellStyle name="Normal 3 7 3 2 2 2 2" xfId="16849" xr:uid="{00000000-0005-0000-0000-00008A420000}"/>
    <cellStyle name="Normal 3 7 3 2 2 2 3" xfId="16850" xr:uid="{00000000-0005-0000-0000-00008B420000}"/>
    <cellStyle name="Normal 3 7 3 2 2 2 4" xfId="16851" xr:uid="{00000000-0005-0000-0000-00008C420000}"/>
    <cellStyle name="Normal 3 7 3 2 2 3" xfId="16852" xr:uid="{00000000-0005-0000-0000-00008D420000}"/>
    <cellStyle name="Normal 3 7 3 2 2 4" xfId="16853" xr:uid="{00000000-0005-0000-0000-00008E420000}"/>
    <cellStyle name="Normal 3 7 3 2 2 5" xfId="16854" xr:uid="{00000000-0005-0000-0000-00008F420000}"/>
    <cellStyle name="Normal 3 7 3 2 3" xfId="16855" xr:uid="{00000000-0005-0000-0000-000090420000}"/>
    <cellStyle name="Normal 3 7 3 2 3 2" xfId="16856" xr:uid="{00000000-0005-0000-0000-000091420000}"/>
    <cellStyle name="Normal 3 7 3 2 3 3" xfId="16857" xr:uid="{00000000-0005-0000-0000-000092420000}"/>
    <cellStyle name="Normal 3 7 3 2 3 4" xfId="16858" xr:uid="{00000000-0005-0000-0000-000093420000}"/>
    <cellStyle name="Normal 3 7 3 2 4" xfId="16859" xr:uid="{00000000-0005-0000-0000-000094420000}"/>
    <cellStyle name="Normal 3 7 3 2 5" xfId="16860" xr:uid="{00000000-0005-0000-0000-000095420000}"/>
    <cellStyle name="Normal 3 7 3 2 6" xfId="16861" xr:uid="{00000000-0005-0000-0000-000096420000}"/>
    <cellStyle name="Normal 3 7 3 3" xfId="16862" xr:uid="{00000000-0005-0000-0000-000097420000}"/>
    <cellStyle name="Normal 3 7 3 3 2" xfId="16863" xr:uid="{00000000-0005-0000-0000-000098420000}"/>
    <cellStyle name="Normal 3 7 3 3 2 2" xfId="16864" xr:uid="{00000000-0005-0000-0000-000099420000}"/>
    <cellStyle name="Normal 3 7 3 3 2 3" xfId="16865" xr:uid="{00000000-0005-0000-0000-00009A420000}"/>
    <cellStyle name="Normal 3 7 3 3 2 4" xfId="16866" xr:uid="{00000000-0005-0000-0000-00009B420000}"/>
    <cellStyle name="Normal 3 7 3 3 3" xfId="16867" xr:uid="{00000000-0005-0000-0000-00009C420000}"/>
    <cellStyle name="Normal 3 7 3 3 4" xfId="16868" xr:uid="{00000000-0005-0000-0000-00009D420000}"/>
    <cellStyle name="Normal 3 7 3 3 5" xfId="16869" xr:uid="{00000000-0005-0000-0000-00009E420000}"/>
    <cellStyle name="Normal 3 7 3 4" xfId="16870" xr:uid="{00000000-0005-0000-0000-00009F420000}"/>
    <cellStyle name="Normal 3 7 3 5" xfId="16871" xr:uid="{00000000-0005-0000-0000-0000A0420000}"/>
    <cellStyle name="Normal 3 7 3 5 2" xfId="16872" xr:uid="{00000000-0005-0000-0000-0000A1420000}"/>
    <cellStyle name="Normal 3 7 3 5 3" xfId="16873" xr:uid="{00000000-0005-0000-0000-0000A2420000}"/>
    <cellStyle name="Normal 3 7 3 5 4" xfId="16874" xr:uid="{00000000-0005-0000-0000-0000A3420000}"/>
    <cellStyle name="Normal 3 7 3 6" xfId="16875" xr:uid="{00000000-0005-0000-0000-0000A4420000}"/>
    <cellStyle name="Normal 3 7 3 7" xfId="16876" xr:uid="{00000000-0005-0000-0000-0000A5420000}"/>
    <cellStyle name="Normal 3 7 3 8" xfId="16877" xr:uid="{00000000-0005-0000-0000-0000A6420000}"/>
    <cellStyle name="Normal 3 7 4" xfId="16878" xr:uid="{00000000-0005-0000-0000-0000A7420000}"/>
    <cellStyle name="Normal 3 7 4 2" xfId="16879" xr:uid="{00000000-0005-0000-0000-0000A8420000}"/>
    <cellStyle name="Normal 3 7 4 2 2" xfId="16880" xr:uid="{00000000-0005-0000-0000-0000A9420000}"/>
    <cellStyle name="Normal 3 7 4 2 2 2" xfId="16881" xr:uid="{00000000-0005-0000-0000-0000AA420000}"/>
    <cellStyle name="Normal 3 7 4 2 2 3" xfId="16882" xr:uid="{00000000-0005-0000-0000-0000AB420000}"/>
    <cellStyle name="Normal 3 7 4 2 2 4" xfId="16883" xr:uid="{00000000-0005-0000-0000-0000AC420000}"/>
    <cellStyle name="Normal 3 7 4 2 3" xfId="16884" xr:uid="{00000000-0005-0000-0000-0000AD420000}"/>
    <cellStyle name="Normal 3 7 4 2 4" xfId="16885" xr:uid="{00000000-0005-0000-0000-0000AE420000}"/>
    <cellStyle name="Normal 3 7 4 2 5" xfId="16886" xr:uid="{00000000-0005-0000-0000-0000AF420000}"/>
    <cellStyle name="Normal 3 7 4 3" xfId="16887" xr:uid="{00000000-0005-0000-0000-0000B0420000}"/>
    <cellStyle name="Normal 3 7 4 3 2" xfId="16888" xr:uid="{00000000-0005-0000-0000-0000B1420000}"/>
    <cellStyle name="Normal 3 7 4 3 3" xfId="16889" xr:uid="{00000000-0005-0000-0000-0000B2420000}"/>
    <cellStyle name="Normal 3 7 4 3 4" xfId="16890" xr:uid="{00000000-0005-0000-0000-0000B3420000}"/>
    <cellStyle name="Normal 3 7 4 4" xfId="16891" xr:uid="{00000000-0005-0000-0000-0000B4420000}"/>
    <cellStyle name="Normal 3 7 4 5" xfId="16892" xr:uid="{00000000-0005-0000-0000-0000B5420000}"/>
    <cellStyle name="Normal 3 7 4 6" xfId="16893" xr:uid="{00000000-0005-0000-0000-0000B6420000}"/>
    <cellStyle name="Normal 3 7 5" xfId="16894" xr:uid="{00000000-0005-0000-0000-0000B7420000}"/>
    <cellStyle name="Normal 3 7 6" xfId="16895" xr:uid="{00000000-0005-0000-0000-0000B8420000}"/>
    <cellStyle name="Normal 3 7 6 2" xfId="16896" xr:uid="{00000000-0005-0000-0000-0000B9420000}"/>
    <cellStyle name="Normal 3 7 6 2 2" xfId="16897" xr:uid="{00000000-0005-0000-0000-0000BA420000}"/>
    <cellStyle name="Normal 3 7 6 2 3" xfId="16898" xr:uid="{00000000-0005-0000-0000-0000BB420000}"/>
    <cellStyle name="Normal 3 7 6 2 4" xfId="16899" xr:uid="{00000000-0005-0000-0000-0000BC420000}"/>
    <cellStyle name="Normal 3 7 6 3" xfId="16900" xr:uid="{00000000-0005-0000-0000-0000BD420000}"/>
    <cellStyle name="Normal 3 7 6 4" xfId="16901" xr:uid="{00000000-0005-0000-0000-0000BE420000}"/>
    <cellStyle name="Normal 3 7 6 5" xfId="16902" xr:uid="{00000000-0005-0000-0000-0000BF420000}"/>
    <cellStyle name="Normal 3 7 7" xfId="16903" xr:uid="{00000000-0005-0000-0000-0000C0420000}"/>
    <cellStyle name="Normal 3 7 7 2" xfId="16904" xr:uid="{00000000-0005-0000-0000-0000C1420000}"/>
    <cellStyle name="Normal 3 7 7 3" xfId="16905" xr:uid="{00000000-0005-0000-0000-0000C2420000}"/>
    <cellStyle name="Normal 3 7 7 4" xfId="16906" xr:uid="{00000000-0005-0000-0000-0000C3420000}"/>
    <cellStyle name="Normal 3 7 8" xfId="16907" xr:uid="{00000000-0005-0000-0000-0000C4420000}"/>
    <cellStyle name="Normal 3 7 9" xfId="16908" xr:uid="{00000000-0005-0000-0000-0000C5420000}"/>
    <cellStyle name="Normal 3 8" xfId="16909" xr:uid="{00000000-0005-0000-0000-0000C6420000}"/>
    <cellStyle name="Normal 3 8 10" xfId="16910" xr:uid="{00000000-0005-0000-0000-0000C7420000}"/>
    <cellStyle name="Normal 3 8 11" xfId="16911" xr:uid="{00000000-0005-0000-0000-0000C8420000}"/>
    <cellStyle name="Normal 3 8 11 2" xfId="16912" xr:uid="{00000000-0005-0000-0000-0000C9420000}"/>
    <cellStyle name="Normal 3 8 11 2 2" xfId="16913" xr:uid="{00000000-0005-0000-0000-0000CA420000}"/>
    <cellStyle name="Normal 3 8 11 2 3" xfId="16914" xr:uid="{00000000-0005-0000-0000-0000CB420000}"/>
    <cellStyle name="Normal 3 8 11 2 4" xfId="16915" xr:uid="{00000000-0005-0000-0000-0000CC420000}"/>
    <cellStyle name="Normal 3 8 11 3" xfId="16916" xr:uid="{00000000-0005-0000-0000-0000CD420000}"/>
    <cellStyle name="Normal 3 8 11 4" xfId="16917" xr:uid="{00000000-0005-0000-0000-0000CE420000}"/>
    <cellStyle name="Normal 3 8 11 5" xfId="16918" xr:uid="{00000000-0005-0000-0000-0000CF420000}"/>
    <cellStyle name="Normal 3 8 12" xfId="16919" xr:uid="{00000000-0005-0000-0000-0000D0420000}"/>
    <cellStyle name="Normal 3 8 12 2" xfId="16920" xr:uid="{00000000-0005-0000-0000-0000D1420000}"/>
    <cellStyle name="Normal 3 8 12 3" xfId="16921" xr:uid="{00000000-0005-0000-0000-0000D2420000}"/>
    <cellStyle name="Normal 3 8 12 4" xfId="16922" xr:uid="{00000000-0005-0000-0000-0000D3420000}"/>
    <cellStyle name="Normal 3 8 13" xfId="16923" xr:uid="{00000000-0005-0000-0000-0000D4420000}"/>
    <cellStyle name="Normal 3 8 14" xfId="16924" xr:uid="{00000000-0005-0000-0000-0000D5420000}"/>
    <cellStyle name="Normal 3 8 15" xfId="16925" xr:uid="{00000000-0005-0000-0000-0000D6420000}"/>
    <cellStyle name="Normal 3 8 2" xfId="16926" xr:uid="{00000000-0005-0000-0000-0000D7420000}"/>
    <cellStyle name="Normal 3 8 2 10" xfId="16927" xr:uid="{00000000-0005-0000-0000-0000D8420000}"/>
    <cellStyle name="Normal 3 8 2 10 2" xfId="16928" xr:uid="{00000000-0005-0000-0000-0000D9420000}"/>
    <cellStyle name="Normal 3 8 2 10 2 2" xfId="16929" xr:uid="{00000000-0005-0000-0000-0000DA420000}"/>
    <cellStyle name="Normal 3 8 2 10 2 3" xfId="16930" xr:uid="{00000000-0005-0000-0000-0000DB420000}"/>
    <cellStyle name="Normal 3 8 2 10 2 4" xfId="16931" xr:uid="{00000000-0005-0000-0000-0000DC420000}"/>
    <cellStyle name="Normal 3 8 2 10 3" xfId="16932" xr:uid="{00000000-0005-0000-0000-0000DD420000}"/>
    <cellStyle name="Normal 3 8 2 10 4" xfId="16933" xr:uid="{00000000-0005-0000-0000-0000DE420000}"/>
    <cellStyle name="Normal 3 8 2 10 5" xfId="16934" xr:uid="{00000000-0005-0000-0000-0000DF420000}"/>
    <cellStyle name="Normal 3 8 2 11" xfId="16935" xr:uid="{00000000-0005-0000-0000-0000E0420000}"/>
    <cellStyle name="Normal 3 8 2 11 2" xfId="16936" xr:uid="{00000000-0005-0000-0000-0000E1420000}"/>
    <cellStyle name="Normal 3 8 2 11 3" xfId="16937" xr:uid="{00000000-0005-0000-0000-0000E2420000}"/>
    <cellStyle name="Normal 3 8 2 11 4" xfId="16938" xr:uid="{00000000-0005-0000-0000-0000E3420000}"/>
    <cellStyle name="Normal 3 8 2 12" xfId="16939" xr:uid="{00000000-0005-0000-0000-0000E4420000}"/>
    <cellStyle name="Normal 3 8 2 13" xfId="16940" xr:uid="{00000000-0005-0000-0000-0000E5420000}"/>
    <cellStyle name="Normal 3 8 2 14" xfId="16941" xr:uid="{00000000-0005-0000-0000-0000E6420000}"/>
    <cellStyle name="Normal 3 8 2 2" xfId="16942" xr:uid="{00000000-0005-0000-0000-0000E7420000}"/>
    <cellStyle name="Normal 3 8 2 2 2" xfId="16943" xr:uid="{00000000-0005-0000-0000-0000E8420000}"/>
    <cellStyle name="Normal 3 8 2 2 3" xfId="16944" xr:uid="{00000000-0005-0000-0000-0000E9420000}"/>
    <cellStyle name="Normal 3 8 2 2 4" xfId="16945" xr:uid="{00000000-0005-0000-0000-0000EA420000}"/>
    <cellStyle name="Normal 3 8 2 2 4 2" xfId="16946" xr:uid="{00000000-0005-0000-0000-0000EB420000}"/>
    <cellStyle name="Normal 3 8 2 2 4 2 2" xfId="16947" xr:uid="{00000000-0005-0000-0000-0000EC420000}"/>
    <cellStyle name="Normal 3 8 2 2 4 2 3" xfId="16948" xr:uid="{00000000-0005-0000-0000-0000ED420000}"/>
    <cellStyle name="Normal 3 8 2 2 4 2 4" xfId="16949" xr:uid="{00000000-0005-0000-0000-0000EE420000}"/>
    <cellStyle name="Normal 3 8 2 2 4 3" xfId="16950" xr:uid="{00000000-0005-0000-0000-0000EF420000}"/>
    <cellStyle name="Normal 3 8 2 2 4 4" xfId="16951" xr:uid="{00000000-0005-0000-0000-0000F0420000}"/>
    <cellStyle name="Normal 3 8 2 2 4 5" xfId="16952" xr:uid="{00000000-0005-0000-0000-0000F1420000}"/>
    <cellStyle name="Normal 3 8 2 2 5" xfId="16953" xr:uid="{00000000-0005-0000-0000-0000F2420000}"/>
    <cellStyle name="Normal 3 8 2 2 5 2" xfId="16954" xr:uid="{00000000-0005-0000-0000-0000F3420000}"/>
    <cellStyle name="Normal 3 8 2 2 5 3" xfId="16955" xr:uid="{00000000-0005-0000-0000-0000F4420000}"/>
    <cellStyle name="Normal 3 8 2 2 5 4" xfId="16956" xr:uid="{00000000-0005-0000-0000-0000F5420000}"/>
    <cellStyle name="Normal 3 8 2 2 6" xfId="16957" xr:uid="{00000000-0005-0000-0000-0000F6420000}"/>
    <cellStyle name="Normal 3 8 2 2 7" xfId="16958" xr:uid="{00000000-0005-0000-0000-0000F7420000}"/>
    <cellStyle name="Normal 3 8 2 2 8" xfId="16959" xr:uid="{00000000-0005-0000-0000-0000F8420000}"/>
    <cellStyle name="Normal 3 8 2 3" xfId="16960" xr:uid="{00000000-0005-0000-0000-0000F9420000}"/>
    <cellStyle name="Normal 3 8 2 3 2" xfId="16961" xr:uid="{00000000-0005-0000-0000-0000FA420000}"/>
    <cellStyle name="Normal 3 8 2 3 3" xfId="16962" xr:uid="{00000000-0005-0000-0000-0000FB420000}"/>
    <cellStyle name="Normal 3 8 2 3 3 2" xfId="16963" xr:uid="{00000000-0005-0000-0000-0000FC420000}"/>
    <cellStyle name="Normal 3 8 2 3 3 2 2" xfId="16964" xr:uid="{00000000-0005-0000-0000-0000FD420000}"/>
    <cellStyle name="Normal 3 8 2 3 3 2 3" xfId="16965" xr:uid="{00000000-0005-0000-0000-0000FE420000}"/>
    <cellStyle name="Normal 3 8 2 3 3 2 4" xfId="16966" xr:uid="{00000000-0005-0000-0000-0000FF420000}"/>
    <cellStyle name="Normal 3 8 2 3 3 3" xfId="16967" xr:uid="{00000000-0005-0000-0000-000000430000}"/>
    <cellStyle name="Normal 3 8 2 3 3 4" xfId="16968" xr:uid="{00000000-0005-0000-0000-000001430000}"/>
    <cellStyle name="Normal 3 8 2 3 3 5" xfId="16969" xr:uid="{00000000-0005-0000-0000-000002430000}"/>
    <cellStyle name="Normal 3 8 2 3 4" xfId="16970" xr:uid="{00000000-0005-0000-0000-000003430000}"/>
    <cellStyle name="Normal 3 8 2 3 4 2" xfId="16971" xr:uid="{00000000-0005-0000-0000-000004430000}"/>
    <cellStyle name="Normal 3 8 2 3 4 3" xfId="16972" xr:uid="{00000000-0005-0000-0000-000005430000}"/>
    <cellStyle name="Normal 3 8 2 3 4 4" xfId="16973" xr:uid="{00000000-0005-0000-0000-000006430000}"/>
    <cellStyle name="Normal 3 8 2 3 5" xfId="16974" xr:uid="{00000000-0005-0000-0000-000007430000}"/>
    <cellStyle name="Normal 3 8 2 3 6" xfId="16975" xr:uid="{00000000-0005-0000-0000-000008430000}"/>
    <cellStyle name="Normal 3 8 2 3 7" xfId="16976" xr:uid="{00000000-0005-0000-0000-000009430000}"/>
    <cellStyle name="Normal 3 8 2 4" xfId="16977" xr:uid="{00000000-0005-0000-0000-00000A430000}"/>
    <cellStyle name="Normal 3 8 2 5" xfId="16978" xr:uid="{00000000-0005-0000-0000-00000B430000}"/>
    <cellStyle name="Normal 3 8 2 6" xfId="16979" xr:uid="{00000000-0005-0000-0000-00000C430000}"/>
    <cellStyle name="Normal 3 8 2 7" xfId="16980" xr:uid="{00000000-0005-0000-0000-00000D430000}"/>
    <cellStyle name="Normal 3 8 2 8" xfId="16981" xr:uid="{00000000-0005-0000-0000-00000E430000}"/>
    <cellStyle name="Normal 3 8 2 9" xfId="16982" xr:uid="{00000000-0005-0000-0000-00000F430000}"/>
    <cellStyle name="Normal 3 8 3" xfId="16983" xr:uid="{00000000-0005-0000-0000-000010430000}"/>
    <cellStyle name="Normal 3 8 3 2" xfId="16984" xr:uid="{00000000-0005-0000-0000-000011430000}"/>
    <cellStyle name="Normal 3 8 3 3" xfId="16985" xr:uid="{00000000-0005-0000-0000-000012430000}"/>
    <cellStyle name="Normal 3 8 3 4" xfId="16986" xr:uid="{00000000-0005-0000-0000-000013430000}"/>
    <cellStyle name="Normal 3 8 3 4 2" xfId="16987" xr:uid="{00000000-0005-0000-0000-000014430000}"/>
    <cellStyle name="Normal 3 8 3 4 2 2" xfId="16988" xr:uid="{00000000-0005-0000-0000-000015430000}"/>
    <cellStyle name="Normal 3 8 3 4 2 3" xfId="16989" xr:uid="{00000000-0005-0000-0000-000016430000}"/>
    <cellStyle name="Normal 3 8 3 4 2 4" xfId="16990" xr:uid="{00000000-0005-0000-0000-000017430000}"/>
    <cellStyle name="Normal 3 8 3 4 3" xfId="16991" xr:uid="{00000000-0005-0000-0000-000018430000}"/>
    <cellStyle name="Normal 3 8 3 4 4" xfId="16992" xr:uid="{00000000-0005-0000-0000-000019430000}"/>
    <cellStyle name="Normal 3 8 3 4 5" xfId="16993" xr:uid="{00000000-0005-0000-0000-00001A430000}"/>
    <cellStyle name="Normal 3 8 3 5" xfId="16994" xr:uid="{00000000-0005-0000-0000-00001B430000}"/>
    <cellStyle name="Normal 3 8 3 5 2" xfId="16995" xr:uid="{00000000-0005-0000-0000-00001C430000}"/>
    <cellStyle name="Normal 3 8 3 5 3" xfId="16996" xr:uid="{00000000-0005-0000-0000-00001D430000}"/>
    <cellStyle name="Normal 3 8 3 5 4" xfId="16997" xr:uid="{00000000-0005-0000-0000-00001E430000}"/>
    <cellStyle name="Normal 3 8 3 6" xfId="16998" xr:uid="{00000000-0005-0000-0000-00001F430000}"/>
    <cellStyle name="Normal 3 8 3 7" xfId="16999" xr:uid="{00000000-0005-0000-0000-000020430000}"/>
    <cellStyle name="Normal 3 8 3 8" xfId="17000" xr:uid="{00000000-0005-0000-0000-000021430000}"/>
    <cellStyle name="Normal 3 8 4" xfId="17001" xr:uid="{00000000-0005-0000-0000-000022430000}"/>
    <cellStyle name="Normal 3 8 4 2" xfId="17002" xr:uid="{00000000-0005-0000-0000-000023430000}"/>
    <cellStyle name="Normal 3 8 4 3" xfId="17003" xr:uid="{00000000-0005-0000-0000-000024430000}"/>
    <cellStyle name="Normal 3 8 4 3 2" xfId="17004" xr:uid="{00000000-0005-0000-0000-000025430000}"/>
    <cellStyle name="Normal 3 8 4 3 2 2" xfId="17005" xr:uid="{00000000-0005-0000-0000-000026430000}"/>
    <cellStyle name="Normal 3 8 4 3 2 3" xfId="17006" xr:uid="{00000000-0005-0000-0000-000027430000}"/>
    <cellStyle name="Normal 3 8 4 3 2 4" xfId="17007" xr:uid="{00000000-0005-0000-0000-000028430000}"/>
    <cellStyle name="Normal 3 8 4 3 3" xfId="17008" xr:uid="{00000000-0005-0000-0000-000029430000}"/>
    <cellStyle name="Normal 3 8 4 3 4" xfId="17009" xr:uid="{00000000-0005-0000-0000-00002A430000}"/>
    <cellStyle name="Normal 3 8 4 3 5" xfId="17010" xr:uid="{00000000-0005-0000-0000-00002B430000}"/>
    <cellStyle name="Normal 3 8 4 4" xfId="17011" xr:uid="{00000000-0005-0000-0000-00002C430000}"/>
    <cellStyle name="Normal 3 8 4 4 2" xfId="17012" xr:uid="{00000000-0005-0000-0000-00002D430000}"/>
    <cellStyle name="Normal 3 8 4 4 3" xfId="17013" xr:uid="{00000000-0005-0000-0000-00002E430000}"/>
    <cellStyle name="Normal 3 8 4 4 4" xfId="17014" xr:uid="{00000000-0005-0000-0000-00002F430000}"/>
    <cellStyle name="Normal 3 8 4 5" xfId="17015" xr:uid="{00000000-0005-0000-0000-000030430000}"/>
    <cellStyle name="Normal 3 8 4 6" xfId="17016" xr:uid="{00000000-0005-0000-0000-000031430000}"/>
    <cellStyle name="Normal 3 8 4 7" xfId="17017" xr:uid="{00000000-0005-0000-0000-000032430000}"/>
    <cellStyle name="Normal 3 8 5" xfId="17018" xr:uid="{00000000-0005-0000-0000-000033430000}"/>
    <cellStyle name="Normal 3 8 6" xfId="17019" xr:uid="{00000000-0005-0000-0000-000034430000}"/>
    <cellStyle name="Normal 3 8 7" xfId="17020" xr:uid="{00000000-0005-0000-0000-000035430000}"/>
    <cellStyle name="Normal 3 8 8" xfId="17021" xr:uid="{00000000-0005-0000-0000-000036430000}"/>
    <cellStyle name="Normal 3 8 9" xfId="17022" xr:uid="{00000000-0005-0000-0000-000037430000}"/>
    <cellStyle name="Normal 3 8 9 2" xfId="17023" xr:uid="{00000000-0005-0000-0000-000038430000}"/>
    <cellStyle name="Normal 3 8 9 2 2" xfId="17024" xr:uid="{00000000-0005-0000-0000-000039430000}"/>
    <cellStyle name="Normal 3 8 9 2 2 2" xfId="17025" xr:uid="{00000000-0005-0000-0000-00003A430000}"/>
    <cellStyle name="Normal 3 8 9 2 2 3" xfId="17026" xr:uid="{00000000-0005-0000-0000-00003B430000}"/>
    <cellStyle name="Normal 3 8 9 2 2 4" xfId="17027" xr:uid="{00000000-0005-0000-0000-00003C430000}"/>
    <cellStyle name="Normal 3 8 9 2 3" xfId="17028" xr:uid="{00000000-0005-0000-0000-00003D430000}"/>
    <cellStyle name="Normal 3 8 9 2 4" xfId="17029" xr:uid="{00000000-0005-0000-0000-00003E430000}"/>
    <cellStyle name="Normal 3 8 9 2 5" xfId="17030" xr:uid="{00000000-0005-0000-0000-00003F430000}"/>
    <cellStyle name="Normal 3 8 9 3" xfId="17031" xr:uid="{00000000-0005-0000-0000-000040430000}"/>
    <cellStyle name="Normal 3 8 9 4" xfId="17032" xr:uid="{00000000-0005-0000-0000-000041430000}"/>
    <cellStyle name="Normal 3 8 9 4 2" xfId="17033" xr:uid="{00000000-0005-0000-0000-000042430000}"/>
    <cellStyle name="Normal 3 8 9 4 3" xfId="17034" xr:uid="{00000000-0005-0000-0000-000043430000}"/>
    <cellStyle name="Normal 3 8 9 4 4" xfId="17035" xr:uid="{00000000-0005-0000-0000-000044430000}"/>
    <cellStyle name="Normal 3 8 9 5" xfId="17036" xr:uid="{00000000-0005-0000-0000-000045430000}"/>
    <cellStyle name="Normal 3 8 9 6" xfId="17037" xr:uid="{00000000-0005-0000-0000-000046430000}"/>
    <cellStyle name="Normal 3 8 9 7" xfId="17038" xr:uid="{00000000-0005-0000-0000-000047430000}"/>
    <cellStyle name="Normal 3 9" xfId="17039" xr:uid="{00000000-0005-0000-0000-000048430000}"/>
    <cellStyle name="Normal 3 9 2" xfId="17040" xr:uid="{00000000-0005-0000-0000-000049430000}"/>
    <cellStyle name="Normal 3 9 2 2" xfId="17041" xr:uid="{00000000-0005-0000-0000-00004A430000}"/>
    <cellStyle name="Normal 3 9 2 3" xfId="17042" xr:uid="{00000000-0005-0000-0000-00004B430000}"/>
    <cellStyle name="Normal 3 9 2 3 2" xfId="17043" xr:uid="{00000000-0005-0000-0000-00004C430000}"/>
    <cellStyle name="Normal 3 9 2 3 2 2" xfId="17044" xr:uid="{00000000-0005-0000-0000-00004D430000}"/>
    <cellStyle name="Normal 3 9 2 3 2 3" xfId="17045" xr:uid="{00000000-0005-0000-0000-00004E430000}"/>
    <cellStyle name="Normal 3 9 2 3 2 4" xfId="17046" xr:uid="{00000000-0005-0000-0000-00004F430000}"/>
    <cellStyle name="Normal 3 9 2 3 3" xfId="17047" xr:uid="{00000000-0005-0000-0000-000050430000}"/>
    <cellStyle name="Normal 3 9 2 3 4" xfId="17048" xr:uid="{00000000-0005-0000-0000-000051430000}"/>
    <cellStyle name="Normal 3 9 2 3 5" xfId="17049" xr:uid="{00000000-0005-0000-0000-000052430000}"/>
    <cellStyle name="Normal 3 9 2 4" xfId="17050" xr:uid="{00000000-0005-0000-0000-000053430000}"/>
    <cellStyle name="Normal 3 9 2 4 2" xfId="17051" xr:uid="{00000000-0005-0000-0000-000054430000}"/>
    <cellStyle name="Normal 3 9 2 4 3" xfId="17052" xr:uid="{00000000-0005-0000-0000-000055430000}"/>
    <cellStyle name="Normal 3 9 2 4 4" xfId="17053" xr:uid="{00000000-0005-0000-0000-000056430000}"/>
    <cellStyle name="Normal 3 9 2 5" xfId="17054" xr:uid="{00000000-0005-0000-0000-000057430000}"/>
    <cellStyle name="Normal 3 9 2 6" xfId="17055" xr:uid="{00000000-0005-0000-0000-000058430000}"/>
    <cellStyle name="Normal 3 9 2 7" xfId="17056" xr:uid="{00000000-0005-0000-0000-000059430000}"/>
    <cellStyle name="Normal 3 9 3" xfId="17057" xr:uid="{00000000-0005-0000-0000-00005A430000}"/>
    <cellStyle name="Normal 3 9 3 2" xfId="17058" xr:uid="{00000000-0005-0000-0000-00005B430000}"/>
    <cellStyle name="Normal 3 9 3 2 2" xfId="17059" xr:uid="{00000000-0005-0000-0000-00005C430000}"/>
    <cellStyle name="Normal 3 9 3 2 2 2" xfId="17060" xr:uid="{00000000-0005-0000-0000-00005D430000}"/>
    <cellStyle name="Normal 3 9 3 2 2 3" xfId="17061" xr:uid="{00000000-0005-0000-0000-00005E430000}"/>
    <cellStyle name="Normal 3 9 3 2 2 4" xfId="17062" xr:uid="{00000000-0005-0000-0000-00005F430000}"/>
    <cellStyle name="Normal 3 9 3 2 3" xfId="17063" xr:uid="{00000000-0005-0000-0000-000060430000}"/>
    <cellStyle name="Normal 3 9 3 2 4" xfId="17064" xr:uid="{00000000-0005-0000-0000-000061430000}"/>
    <cellStyle name="Normal 3 9 3 2 5" xfId="17065" xr:uid="{00000000-0005-0000-0000-000062430000}"/>
    <cellStyle name="Normal 3 9 3 3" xfId="17066" xr:uid="{00000000-0005-0000-0000-000063430000}"/>
    <cellStyle name="Normal 3 9 3 3 2" xfId="17067" xr:uid="{00000000-0005-0000-0000-000064430000}"/>
    <cellStyle name="Normal 3 9 3 3 3" xfId="17068" xr:uid="{00000000-0005-0000-0000-000065430000}"/>
    <cellStyle name="Normal 3 9 3 3 4" xfId="17069" xr:uid="{00000000-0005-0000-0000-000066430000}"/>
    <cellStyle name="Normal 3 9 3 4" xfId="17070" xr:uid="{00000000-0005-0000-0000-000067430000}"/>
    <cellStyle name="Normal 3 9 3 5" xfId="17071" xr:uid="{00000000-0005-0000-0000-000068430000}"/>
    <cellStyle name="Normal 3 9 3 6" xfId="17072" xr:uid="{00000000-0005-0000-0000-000069430000}"/>
    <cellStyle name="Normal 3 9 4" xfId="17073" xr:uid="{00000000-0005-0000-0000-00006A430000}"/>
    <cellStyle name="Normal 3 9 5" xfId="17074" xr:uid="{00000000-0005-0000-0000-00006B430000}"/>
    <cellStyle name="Normal 3 9 5 2" xfId="17075" xr:uid="{00000000-0005-0000-0000-00006C430000}"/>
    <cellStyle name="Normal 3 9 5 2 2" xfId="17076" xr:uid="{00000000-0005-0000-0000-00006D430000}"/>
    <cellStyle name="Normal 3 9 5 2 3" xfId="17077" xr:uid="{00000000-0005-0000-0000-00006E430000}"/>
    <cellStyle name="Normal 3 9 5 2 4" xfId="17078" xr:uid="{00000000-0005-0000-0000-00006F430000}"/>
    <cellStyle name="Normal 3 9 5 3" xfId="17079" xr:uid="{00000000-0005-0000-0000-000070430000}"/>
    <cellStyle name="Normal 3 9 5 4" xfId="17080" xr:uid="{00000000-0005-0000-0000-000071430000}"/>
    <cellStyle name="Normal 3 9 5 5" xfId="17081" xr:uid="{00000000-0005-0000-0000-000072430000}"/>
    <cellStyle name="Normal 3 9 6" xfId="17082" xr:uid="{00000000-0005-0000-0000-000073430000}"/>
    <cellStyle name="Normal 3 9 7" xfId="17083" xr:uid="{00000000-0005-0000-0000-000074430000}"/>
    <cellStyle name="Normal 3 9 8" xfId="17084" xr:uid="{00000000-0005-0000-0000-000075430000}"/>
    <cellStyle name="Normal 30" xfId="17085" xr:uid="{00000000-0005-0000-0000-000076430000}"/>
    <cellStyle name="Normal 30 10" xfId="17086" xr:uid="{00000000-0005-0000-0000-000077430000}"/>
    <cellStyle name="Normal 30 10 2" xfId="17087" xr:uid="{00000000-0005-0000-0000-000078430000}"/>
    <cellStyle name="Normal 30 11" xfId="17088" xr:uid="{00000000-0005-0000-0000-000079430000}"/>
    <cellStyle name="Normal 30 11 2" xfId="17089" xr:uid="{00000000-0005-0000-0000-00007A430000}"/>
    <cellStyle name="Normal 30 12" xfId="17090" xr:uid="{00000000-0005-0000-0000-00007B430000}"/>
    <cellStyle name="Normal 30 12 2" xfId="17091" xr:uid="{00000000-0005-0000-0000-00007C430000}"/>
    <cellStyle name="Normal 30 13" xfId="17092" xr:uid="{00000000-0005-0000-0000-00007D430000}"/>
    <cellStyle name="Normal 30 13 2" xfId="17093" xr:uid="{00000000-0005-0000-0000-00007E430000}"/>
    <cellStyle name="Normal 30 13 2 2" xfId="17094" xr:uid="{00000000-0005-0000-0000-00007F430000}"/>
    <cellStyle name="Normal 30 13 2 3" xfId="17095" xr:uid="{00000000-0005-0000-0000-000080430000}"/>
    <cellStyle name="Normal 30 13 2 4" xfId="17096" xr:uid="{00000000-0005-0000-0000-000081430000}"/>
    <cellStyle name="Normal 30 13 3" xfId="17097" xr:uid="{00000000-0005-0000-0000-000082430000}"/>
    <cellStyle name="Normal 30 13 4" xfId="17098" xr:uid="{00000000-0005-0000-0000-000083430000}"/>
    <cellStyle name="Normal 30 13 5" xfId="17099" xr:uid="{00000000-0005-0000-0000-000084430000}"/>
    <cellStyle name="Normal 30 14" xfId="17100" xr:uid="{00000000-0005-0000-0000-000085430000}"/>
    <cellStyle name="Normal 30 14 2" xfId="17101" xr:uid="{00000000-0005-0000-0000-000086430000}"/>
    <cellStyle name="Normal 30 14 3" xfId="17102" xr:uid="{00000000-0005-0000-0000-000087430000}"/>
    <cellStyle name="Normal 30 14 4" xfId="17103" xr:uid="{00000000-0005-0000-0000-000088430000}"/>
    <cellStyle name="Normal 30 15" xfId="17104" xr:uid="{00000000-0005-0000-0000-000089430000}"/>
    <cellStyle name="Normal 30 16" xfId="17105" xr:uid="{00000000-0005-0000-0000-00008A430000}"/>
    <cellStyle name="Normal 30 17" xfId="17106" xr:uid="{00000000-0005-0000-0000-00008B430000}"/>
    <cellStyle name="Normal 30 2" xfId="17107" xr:uid="{00000000-0005-0000-0000-00008C430000}"/>
    <cellStyle name="Normal 30 2 2" xfId="17108" xr:uid="{00000000-0005-0000-0000-00008D430000}"/>
    <cellStyle name="Normal 30 3" xfId="17109" xr:uid="{00000000-0005-0000-0000-00008E430000}"/>
    <cellStyle name="Normal 30 3 2" xfId="17110" xr:uid="{00000000-0005-0000-0000-00008F430000}"/>
    <cellStyle name="Normal 30 4" xfId="17111" xr:uid="{00000000-0005-0000-0000-000090430000}"/>
    <cellStyle name="Normal 30 4 2" xfId="17112" xr:uid="{00000000-0005-0000-0000-000091430000}"/>
    <cellStyle name="Normal 30 5" xfId="17113" xr:uid="{00000000-0005-0000-0000-000092430000}"/>
    <cellStyle name="Normal 30 5 2" xfId="17114" xr:uid="{00000000-0005-0000-0000-000093430000}"/>
    <cellStyle name="Normal 30 6" xfId="17115" xr:uid="{00000000-0005-0000-0000-000094430000}"/>
    <cellStyle name="Normal 30 6 2" xfId="17116" xr:uid="{00000000-0005-0000-0000-000095430000}"/>
    <cellStyle name="Normal 30 7" xfId="17117" xr:uid="{00000000-0005-0000-0000-000096430000}"/>
    <cellStyle name="Normal 30 7 2" xfId="17118" xr:uid="{00000000-0005-0000-0000-000097430000}"/>
    <cellStyle name="Normal 30 8" xfId="17119" xr:uid="{00000000-0005-0000-0000-000098430000}"/>
    <cellStyle name="Normal 30 8 2" xfId="17120" xr:uid="{00000000-0005-0000-0000-000099430000}"/>
    <cellStyle name="Normal 30 9" xfId="17121" xr:uid="{00000000-0005-0000-0000-00009A430000}"/>
    <cellStyle name="Normal 30 9 2" xfId="17122" xr:uid="{00000000-0005-0000-0000-00009B430000}"/>
    <cellStyle name="Normal 31" xfId="17123" xr:uid="{00000000-0005-0000-0000-00009C430000}"/>
    <cellStyle name="Normal 31 2" xfId="17124" xr:uid="{00000000-0005-0000-0000-00009D430000}"/>
    <cellStyle name="Normal 31 3" xfId="17125" xr:uid="{00000000-0005-0000-0000-00009E430000}"/>
    <cellStyle name="Normal 31 3 2" xfId="17126" xr:uid="{00000000-0005-0000-0000-00009F430000}"/>
    <cellStyle name="Normal 31 3 2 2" xfId="17127" xr:uid="{00000000-0005-0000-0000-0000A0430000}"/>
    <cellStyle name="Normal 31 3 2 2 2" xfId="17128" xr:uid="{00000000-0005-0000-0000-0000A1430000}"/>
    <cellStyle name="Normal 31 3 2 2 3" xfId="17129" xr:uid="{00000000-0005-0000-0000-0000A2430000}"/>
    <cellStyle name="Normal 31 3 2 2 4" xfId="17130" xr:uid="{00000000-0005-0000-0000-0000A3430000}"/>
    <cellStyle name="Normal 31 3 2 3" xfId="17131" xr:uid="{00000000-0005-0000-0000-0000A4430000}"/>
    <cellStyle name="Normal 31 3 2 4" xfId="17132" xr:uid="{00000000-0005-0000-0000-0000A5430000}"/>
    <cellStyle name="Normal 31 3 2 5" xfId="17133" xr:uid="{00000000-0005-0000-0000-0000A6430000}"/>
    <cellStyle name="Normal 31 3 3" xfId="17134" xr:uid="{00000000-0005-0000-0000-0000A7430000}"/>
    <cellStyle name="Normal 31 3 3 2" xfId="17135" xr:uid="{00000000-0005-0000-0000-0000A8430000}"/>
    <cellStyle name="Normal 31 3 3 3" xfId="17136" xr:uid="{00000000-0005-0000-0000-0000A9430000}"/>
    <cellStyle name="Normal 31 3 3 4" xfId="17137" xr:uid="{00000000-0005-0000-0000-0000AA430000}"/>
    <cellStyle name="Normal 31 3 4" xfId="17138" xr:uid="{00000000-0005-0000-0000-0000AB430000}"/>
    <cellStyle name="Normal 31 3 5" xfId="17139" xr:uid="{00000000-0005-0000-0000-0000AC430000}"/>
    <cellStyle name="Normal 31 3 6" xfId="17140" xr:uid="{00000000-0005-0000-0000-0000AD430000}"/>
    <cellStyle name="Normal 32" xfId="17141" xr:uid="{00000000-0005-0000-0000-0000AE430000}"/>
    <cellStyle name="Normal 32 2" xfId="17142" xr:uid="{00000000-0005-0000-0000-0000AF430000}"/>
    <cellStyle name="Normal 32 3" xfId="17143" xr:uid="{00000000-0005-0000-0000-0000B0430000}"/>
    <cellStyle name="Normal 32 3 2" xfId="17144" xr:uid="{00000000-0005-0000-0000-0000B1430000}"/>
    <cellStyle name="Normal 32 3 2 2" xfId="17145" xr:uid="{00000000-0005-0000-0000-0000B2430000}"/>
    <cellStyle name="Normal 32 3 2 2 2" xfId="17146" xr:uid="{00000000-0005-0000-0000-0000B3430000}"/>
    <cellStyle name="Normal 32 3 2 2 3" xfId="17147" xr:uid="{00000000-0005-0000-0000-0000B4430000}"/>
    <cellStyle name="Normal 32 3 2 2 4" xfId="17148" xr:uid="{00000000-0005-0000-0000-0000B5430000}"/>
    <cellStyle name="Normal 32 3 2 3" xfId="17149" xr:uid="{00000000-0005-0000-0000-0000B6430000}"/>
    <cellStyle name="Normal 32 3 2 4" xfId="17150" xr:uid="{00000000-0005-0000-0000-0000B7430000}"/>
    <cellStyle name="Normal 32 3 2 5" xfId="17151" xr:uid="{00000000-0005-0000-0000-0000B8430000}"/>
    <cellStyle name="Normal 32 3 3" xfId="17152" xr:uid="{00000000-0005-0000-0000-0000B9430000}"/>
    <cellStyle name="Normal 32 3 3 2" xfId="17153" xr:uid="{00000000-0005-0000-0000-0000BA430000}"/>
    <cellStyle name="Normal 32 3 3 3" xfId="17154" xr:uid="{00000000-0005-0000-0000-0000BB430000}"/>
    <cellStyle name="Normal 32 3 3 4" xfId="17155" xr:uid="{00000000-0005-0000-0000-0000BC430000}"/>
    <cellStyle name="Normal 32 3 4" xfId="17156" xr:uid="{00000000-0005-0000-0000-0000BD430000}"/>
    <cellStyle name="Normal 32 3 5" xfId="17157" xr:uid="{00000000-0005-0000-0000-0000BE430000}"/>
    <cellStyle name="Normal 32 3 6" xfId="17158" xr:uid="{00000000-0005-0000-0000-0000BF430000}"/>
    <cellStyle name="Normal 33" xfId="17159" xr:uid="{00000000-0005-0000-0000-0000C0430000}"/>
    <cellStyle name="Normal 33 2" xfId="17160" xr:uid="{00000000-0005-0000-0000-0000C1430000}"/>
    <cellStyle name="Normal 33 3" xfId="17161" xr:uid="{00000000-0005-0000-0000-0000C2430000}"/>
    <cellStyle name="Normal 33 3 2" xfId="17162" xr:uid="{00000000-0005-0000-0000-0000C3430000}"/>
    <cellStyle name="Normal 33 3 2 2" xfId="17163" xr:uid="{00000000-0005-0000-0000-0000C4430000}"/>
    <cellStyle name="Normal 33 3 2 2 2" xfId="17164" xr:uid="{00000000-0005-0000-0000-0000C5430000}"/>
    <cellStyle name="Normal 33 3 2 2 3" xfId="17165" xr:uid="{00000000-0005-0000-0000-0000C6430000}"/>
    <cellStyle name="Normal 33 3 2 2 4" xfId="17166" xr:uid="{00000000-0005-0000-0000-0000C7430000}"/>
    <cellStyle name="Normal 33 3 2 3" xfId="17167" xr:uid="{00000000-0005-0000-0000-0000C8430000}"/>
    <cellStyle name="Normal 33 3 2 4" xfId="17168" xr:uid="{00000000-0005-0000-0000-0000C9430000}"/>
    <cellStyle name="Normal 33 3 2 5" xfId="17169" xr:uid="{00000000-0005-0000-0000-0000CA430000}"/>
    <cellStyle name="Normal 33 3 3" xfId="17170" xr:uid="{00000000-0005-0000-0000-0000CB430000}"/>
    <cellStyle name="Normal 33 3 3 2" xfId="17171" xr:uid="{00000000-0005-0000-0000-0000CC430000}"/>
    <cellStyle name="Normal 33 3 3 3" xfId="17172" xr:uid="{00000000-0005-0000-0000-0000CD430000}"/>
    <cellStyle name="Normal 33 3 3 4" xfId="17173" xr:uid="{00000000-0005-0000-0000-0000CE430000}"/>
    <cellStyle name="Normal 33 3 4" xfId="17174" xr:uid="{00000000-0005-0000-0000-0000CF430000}"/>
    <cellStyle name="Normal 33 3 5" xfId="17175" xr:uid="{00000000-0005-0000-0000-0000D0430000}"/>
    <cellStyle name="Normal 33 3 6" xfId="17176" xr:uid="{00000000-0005-0000-0000-0000D1430000}"/>
    <cellStyle name="Normal 34" xfId="17177" xr:uid="{00000000-0005-0000-0000-0000D2430000}"/>
    <cellStyle name="Normal 34 2" xfId="17178" xr:uid="{00000000-0005-0000-0000-0000D3430000}"/>
    <cellStyle name="Normal 34 2 2" xfId="17179" xr:uid="{00000000-0005-0000-0000-0000D4430000}"/>
    <cellStyle name="Normal 34 2 2 2" xfId="17180" xr:uid="{00000000-0005-0000-0000-0000D5430000}"/>
    <cellStyle name="Normal 34 2 2 3" xfId="17181" xr:uid="{00000000-0005-0000-0000-0000D6430000}"/>
    <cellStyle name="Normal 34 2 2 4" xfId="17182" xr:uid="{00000000-0005-0000-0000-0000D7430000}"/>
    <cellStyle name="Normal 34 2 3" xfId="17183" xr:uid="{00000000-0005-0000-0000-0000D8430000}"/>
    <cellStyle name="Normal 34 2 4" xfId="17184" xr:uid="{00000000-0005-0000-0000-0000D9430000}"/>
    <cellStyle name="Normal 34 2 5" xfId="17185" xr:uid="{00000000-0005-0000-0000-0000DA430000}"/>
    <cellStyle name="Normal 34 3" xfId="17186" xr:uid="{00000000-0005-0000-0000-0000DB430000}"/>
    <cellStyle name="Normal 34 4" xfId="17187" xr:uid="{00000000-0005-0000-0000-0000DC430000}"/>
    <cellStyle name="Normal 34 4 2" xfId="17188" xr:uid="{00000000-0005-0000-0000-0000DD430000}"/>
    <cellStyle name="Normal 34 4 3" xfId="17189" xr:uid="{00000000-0005-0000-0000-0000DE430000}"/>
    <cellStyle name="Normal 34 4 4" xfId="17190" xr:uid="{00000000-0005-0000-0000-0000DF430000}"/>
    <cellStyle name="Normal 34 5" xfId="17191" xr:uid="{00000000-0005-0000-0000-0000E0430000}"/>
    <cellStyle name="Normal 34 6" xfId="17192" xr:uid="{00000000-0005-0000-0000-0000E1430000}"/>
    <cellStyle name="Normal 34 7" xfId="17193" xr:uid="{00000000-0005-0000-0000-0000E2430000}"/>
    <cellStyle name="Normal 35" xfId="17194" xr:uid="{00000000-0005-0000-0000-0000E3430000}"/>
    <cellStyle name="Normal 35 2" xfId="17195" xr:uid="{00000000-0005-0000-0000-0000E4430000}"/>
    <cellStyle name="Normal 35 2 2" xfId="17196" xr:uid="{00000000-0005-0000-0000-0000E5430000}"/>
    <cellStyle name="Normal 35 2 2 2" xfId="17197" xr:uid="{00000000-0005-0000-0000-0000E6430000}"/>
    <cellStyle name="Normal 35 2 2 2 2" xfId="17198" xr:uid="{00000000-0005-0000-0000-0000E7430000}"/>
    <cellStyle name="Normal 35 2 2 2 3" xfId="17199" xr:uid="{00000000-0005-0000-0000-0000E8430000}"/>
    <cellStyle name="Normal 35 2 2 2 4" xfId="17200" xr:uid="{00000000-0005-0000-0000-0000E9430000}"/>
    <cellStyle name="Normal 35 2 2 3" xfId="17201" xr:uid="{00000000-0005-0000-0000-0000EA430000}"/>
    <cellStyle name="Normal 35 2 2 4" xfId="17202" xr:uid="{00000000-0005-0000-0000-0000EB430000}"/>
    <cellStyle name="Normal 35 2 2 5" xfId="17203" xr:uid="{00000000-0005-0000-0000-0000EC430000}"/>
    <cellStyle name="Normal 35 2 3" xfId="17204" xr:uid="{00000000-0005-0000-0000-0000ED430000}"/>
    <cellStyle name="Normal 35 2 3 2" xfId="17205" xr:uid="{00000000-0005-0000-0000-0000EE430000}"/>
    <cellStyle name="Normal 35 2 3 3" xfId="17206" xr:uid="{00000000-0005-0000-0000-0000EF430000}"/>
    <cellStyle name="Normal 35 2 3 4" xfId="17207" xr:uid="{00000000-0005-0000-0000-0000F0430000}"/>
    <cellStyle name="Normal 35 2 4" xfId="17208" xr:uid="{00000000-0005-0000-0000-0000F1430000}"/>
    <cellStyle name="Normal 35 2 5" xfId="17209" xr:uid="{00000000-0005-0000-0000-0000F2430000}"/>
    <cellStyle name="Normal 35 2 6" xfId="17210" xr:uid="{00000000-0005-0000-0000-0000F3430000}"/>
    <cellStyle name="Normal 36" xfId="17211" xr:uid="{00000000-0005-0000-0000-0000F4430000}"/>
    <cellStyle name="Normal 36 2" xfId="17212" xr:uid="{00000000-0005-0000-0000-0000F5430000}"/>
    <cellStyle name="Normal 36 2 2" xfId="17213" xr:uid="{00000000-0005-0000-0000-0000F6430000}"/>
    <cellStyle name="Normal 36 2 2 2" xfId="17214" xr:uid="{00000000-0005-0000-0000-0000F7430000}"/>
    <cellStyle name="Normal 36 2 2 3" xfId="17215" xr:uid="{00000000-0005-0000-0000-0000F8430000}"/>
    <cellStyle name="Normal 36 2 2 4" xfId="17216" xr:uid="{00000000-0005-0000-0000-0000F9430000}"/>
    <cellStyle name="Normal 36 2 3" xfId="17217" xr:uid="{00000000-0005-0000-0000-0000FA430000}"/>
    <cellStyle name="Normal 36 2 4" xfId="17218" xr:uid="{00000000-0005-0000-0000-0000FB430000}"/>
    <cellStyle name="Normal 36 2 5" xfId="17219" xr:uid="{00000000-0005-0000-0000-0000FC430000}"/>
    <cellStyle name="Normal 36 3" xfId="17220" xr:uid="{00000000-0005-0000-0000-0000FD430000}"/>
    <cellStyle name="Normal 36 4" xfId="17221" xr:uid="{00000000-0005-0000-0000-0000FE430000}"/>
    <cellStyle name="Normal 36 4 2" xfId="17222" xr:uid="{00000000-0005-0000-0000-0000FF430000}"/>
    <cellStyle name="Normal 36 4 3" xfId="17223" xr:uid="{00000000-0005-0000-0000-000000440000}"/>
    <cellStyle name="Normal 36 4 4" xfId="17224" xr:uid="{00000000-0005-0000-0000-000001440000}"/>
    <cellStyle name="Normal 36 5" xfId="17225" xr:uid="{00000000-0005-0000-0000-000002440000}"/>
    <cellStyle name="Normal 36 6" xfId="17226" xr:uid="{00000000-0005-0000-0000-000003440000}"/>
    <cellStyle name="Normal 36 7" xfId="17227" xr:uid="{00000000-0005-0000-0000-000004440000}"/>
    <cellStyle name="Normal 37" xfId="17228" xr:uid="{00000000-0005-0000-0000-000005440000}"/>
    <cellStyle name="Normal 37 2" xfId="17229" xr:uid="{00000000-0005-0000-0000-000006440000}"/>
    <cellStyle name="Normal 37 3" xfId="17230" xr:uid="{00000000-0005-0000-0000-000007440000}"/>
    <cellStyle name="Normal 37 3 2" xfId="17231" xr:uid="{00000000-0005-0000-0000-000008440000}"/>
    <cellStyle name="Normal 37 3 2 2" xfId="17232" xr:uid="{00000000-0005-0000-0000-000009440000}"/>
    <cellStyle name="Normal 37 3 2 2 2" xfId="17233" xr:uid="{00000000-0005-0000-0000-00000A440000}"/>
    <cellStyle name="Normal 37 3 2 2 3" xfId="17234" xr:uid="{00000000-0005-0000-0000-00000B440000}"/>
    <cellStyle name="Normal 37 3 2 2 4" xfId="17235" xr:uid="{00000000-0005-0000-0000-00000C440000}"/>
    <cellStyle name="Normal 37 3 2 3" xfId="17236" xr:uid="{00000000-0005-0000-0000-00000D440000}"/>
    <cellStyle name="Normal 37 3 2 4" xfId="17237" xr:uid="{00000000-0005-0000-0000-00000E440000}"/>
    <cellStyle name="Normal 37 3 2 5" xfId="17238" xr:uid="{00000000-0005-0000-0000-00000F440000}"/>
    <cellStyle name="Normal 37 3 3" xfId="17239" xr:uid="{00000000-0005-0000-0000-000010440000}"/>
    <cellStyle name="Normal 37 3 3 2" xfId="17240" xr:uid="{00000000-0005-0000-0000-000011440000}"/>
    <cellStyle name="Normal 37 3 3 3" xfId="17241" xr:uid="{00000000-0005-0000-0000-000012440000}"/>
    <cellStyle name="Normal 37 3 3 4" xfId="17242" xr:uid="{00000000-0005-0000-0000-000013440000}"/>
    <cellStyle name="Normal 37 3 4" xfId="17243" xr:uid="{00000000-0005-0000-0000-000014440000}"/>
    <cellStyle name="Normal 37 3 5" xfId="17244" xr:uid="{00000000-0005-0000-0000-000015440000}"/>
    <cellStyle name="Normal 37 3 6" xfId="17245" xr:uid="{00000000-0005-0000-0000-000016440000}"/>
    <cellStyle name="Normal 38" xfId="17246" xr:uid="{00000000-0005-0000-0000-000017440000}"/>
    <cellStyle name="Normal 38 2" xfId="17247" xr:uid="{00000000-0005-0000-0000-000018440000}"/>
    <cellStyle name="Normal 38 3" xfId="17248" xr:uid="{00000000-0005-0000-0000-000019440000}"/>
    <cellStyle name="Normal 38 3 2" xfId="17249" xr:uid="{00000000-0005-0000-0000-00001A440000}"/>
    <cellStyle name="Normal 38 3 2 2" xfId="17250" xr:uid="{00000000-0005-0000-0000-00001B440000}"/>
    <cellStyle name="Normal 38 3 2 2 2" xfId="17251" xr:uid="{00000000-0005-0000-0000-00001C440000}"/>
    <cellStyle name="Normal 38 3 2 2 3" xfId="17252" xr:uid="{00000000-0005-0000-0000-00001D440000}"/>
    <cellStyle name="Normal 38 3 2 2 4" xfId="17253" xr:uid="{00000000-0005-0000-0000-00001E440000}"/>
    <cellStyle name="Normal 38 3 2 3" xfId="17254" xr:uid="{00000000-0005-0000-0000-00001F440000}"/>
    <cellStyle name="Normal 38 3 2 4" xfId="17255" xr:uid="{00000000-0005-0000-0000-000020440000}"/>
    <cellStyle name="Normal 38 3 2 5" xfId="17256" xr:uid="{00000000-0005-0000-0000-000021440000}"/>
    <cellStyle name="Normal 38 3 3" xfId="17257" xr:uid="{00000000-0005-0000-0000-000022440000}"/>
    <cellStyle name="Normal 38 3 3 2" xfId="17258" xr:uid="{00000000-0005-0000-0000-000023440000}"/>
    <cellStyle name="Normal 38 3 3 3" xfId="17259" xr:uid="{00000000-0005-0000-0000-000024440000}"/>
    <cellStyle name="Normal 38 3 3 4" xfId="17260" xr:uid="{00000000-0005-0000-0000-000025440000}"/>
    <cellStyle name="Normal 38 3 4" xfId="17261" xr:uid="{00000000-0005-0000-0000-000026440000}"/>
    <cellStyle name="Normal 38 3 5" xfId="17262" xr:uid="{00000000-0005-0000-0000-000027440000}"/>
    <cellStyle name="Normal 38 3 6" xfId="17263" xr:uid="{00000000-0005-0000-0000-000028440000}"/>
    <cellStyle name="Normal 39" xfId="17264" xr:uid="{00000000-0005-0000-0000-000029440000}"/>
    <cellStyle name="Normal 39 2" xfId="17265" xr:uid="{00000000-0005-0000-0000-00002A440000}"/>
    <cellStyle name="Normal 39 3" xfId="17266" xr:uid="{00000000-0005-0000-0000-00002B440000}"/>
    <cellStyle name="Normal 39 3 2" xfId="17267" xr:uid="{00000000-0005-0000-0000-00002C440000}"/>
    <cellStyle name="Normal 39 3 2 2" xfId="17268" xr:uid="{00000000-0005-0000-0000-00002D440000}"/>
    <cellStyle name="Normal 39 3 2 2 2" xfId="17269" xr:uid="{00000000-0005-0000-0000-00002E440000}"/>
    <cellStyle name="Normal 39 3 2 2 3" xfId="17270" xr:uid="{00000000-0005-0000-0000-00002F440000}"/>
    <cellStyle name="Normal 39 3 2 2 4" xfId="17271" xr:uid="{00000000-0005-0000-0000-000030440000}"/>
    <cellStyle name="Normal 39 3 2 3" xfId="17272" xr:uid="{00000000-0005-0000-0000-000031440000}"/>
    <cellStyle name="Normal 39 3 2 4" xfId="17273" xr:uid="{00000000-0005-0000-0000-000032440000}"/>
    <cellStyle name="Normal 39 3 2 5" xfId="17274" xr:uid="{00000000-0005-0000-0000-000033440000}"/>
    <cellStyle name="Normal 39 3 3" xfId="17275" xr:uid="{00000000-0005-0000-0000-000034440000}"/>
    <cellStyle name="Normal 39 3 3 2" xfId="17276" xr:uid="{00000000-0005-0000-0000-000035440000}"/>
    <cellStyle name="Normal 39 3 3 3" xfId="17277" xr:uid="{00000000-0005-0000-0000-000036440000}"/>
    <cellStyle name="Normal 39 3 3 4" xfId="17278" xr:uid="{00000000-0005-0000-0000-000037440000}"/>
    <cellStyle name="Normal 39 3 4" xfId="17279" xr:uid="{00000000-0005-0000-0000-000038440000}"/>
    <cellStyle name="Normal 39 3 5" xfId="17280" xr:uid="{00000000-0005-0000-0000-000039440000}"/>
    <cellStyle name="Normal 39 3 6" xfId="17281" xr:uid="{00000000-0005-0000-0000-00003A440000}"/>
    <cellStyle name="Normal 4" xfId="13" xr:uid="{00000000-0005-0000-0000-00003B440000}"/>
    <cellStyle name="Normal 4 10" xfId="17282" xr:uid="{00000000-0005-0000-0000-00003C440000}"/>
    <cellStyle name="Normal 4 11" xfId="17283" xr:uid="{00000000-0005-0000-0000-00003D440000}"/>
    <cellStyle name="Normal 4 12" xfId="17284" xr:uid="{00000000-0005-0000-0000-00003E440000}"/>
    <cellStyle name="Normal 4 13" xfId="17285" xr:uid="{00000000-0005-0000-0000-00003F440000}"/>
    <cellStyle name="Normal 4 13 2" xfId="17286" xr:uid="{00000000-0005-0000-0000-000040440000}"/>
    <cellStyle name="Normal 4 13 3" xfId="17287" xr:uid="{00000000-0005-0000-0000-000041440000}"/>
    <cellStyle name="Normal 4 13 4" xfId="17288" xr:uid="{00000000-0005-0000-0000-000042440000}"/>
    <cellStyle name="Normal 4 14" xfId="17289" xr:uid="{00000000-0005-0000-0000-000043440000}"/>
    <cellStyle name="Normal 4 14 2" xfId="17290" xr:uid="{00000000-0005-0000-0000-000044440000}"/>
    <cellStyle name="Normal 4 14 3" xfId="17291" xr:uid="{00000000-0005-0000-0000-000045440000}"/>
    <cellStyle name="Normal 4 2" xfId="17292" xr:uid="{00000000-0005-0000-0000-000046440000}"/>
    <cellStyle name="Normal 4 2 10" xfId="17293" xr:uid="{00000000-0005-0000-0000-000047440000}"/>
    <cellStyle name="Normal 4 2 11" xfId="17294" xr:uid="{00000000-0005-0000-0000-000048440000}"/>
    <cellStyle name="Normal 4 2 11 2" xfId="17295" xr:uid="{00000000-0005-0000-0000-000049440000}"/>
    <cellStyle name="Normal 4 2 11 2 2" xfId="17296" xr:uid="{00000000-0005-0000-0000-00004A440000}"/>
    <cellStyle name="Normal 4 2 11 2 3" xfId="17297" xr:uid="{00000000-0005-0000-0000-00004B440000}"/>
    <cellStyle name="Normal 4 2 11 2 4" xfId="17298" xr:uid="{00000000-0005-0000-0000-00004C440000}"/>
    <cellStyle name="Normal 4 2 11 3" xfId="17299" xr:uid="{00000000-0005-0000-0000-00004D440000}"/>
    <cellStyle name="Normal 4 2 11 4" xfId="17300" xr:uid="{00000000-0005-0000-0000-00004E440000}"/>
    <cellStyle name="Normal 4 2 11 5" xfId="17301" xr:uid="{00000000-0005-0000-0000-00004F440000}"/>
    <cellStyle name="Normal 4 2 12" xfId="17302" xr:uid="{00000000-0005-0000-0000-000050440000}"/>
    <cellStyle name="Normal 4 2 13" xfId="17303" xr:uid="{00000000-0005-0000-0000-000051440000}"/>
    <cellStyle name="Normal 4 2 14" xfId="17304" xr:uid="{00000000-0005-0000-0000-000052440000}"/>
    <cellStyle name="Normal 4 2 2" xfId="17305" xr:uid="{00000000-0005-0000-0000-000053440000}"/>
    <cellStyle name="Normal 4 2 2 10" xfId="17306" xr:uid="{00000000-0005-0000-0000-000054440000}"/>
    <cellStyle name="Normal 4 2 2 10 2" xfId="17307" xr:uid="{00000000-0005-0000-0000-000055440000}"/>
    <cellStyle name="Normal 4 2 2 10 2 2" xfId="17308" xr:uid="{00000000-0005-0000-0000-000056440000}"/>
    <cellStyle name="Normal 4 2 2 10 2 3" xfId="17309" xr:uid="{00000000-0005-0000-0000-000057440000}"/>
    <cellStyle name="Normal 4 2 2 10 2 4" xfId="17310" xr:uid="{00000000-0005-0000-0000-000058440000}"/>
    <cellStyle name="Normal 4 2 2 10 3" xfId="17311" xr:uid="{00000000-0005-0000-0000-000059440000}"/>
    <cellStyle name="Normal 4 2 2 10 4" xfId="17312" xr:uid="{00000000-0005-0000-0000-00005A440000}"/>
    <cellStyle name="Normal 4 2 2 10 5" xfId="17313" xr:uid="{00000000-0005-0000-0000-00005B440000}"/>
    <cellStyle name="Normal 4 2 2 11" xfId="17314" xr:uid="{00000000-0005-0000-0000-00005C440000}"/>
    <cellStyle name="Normal 4 2 2 12" xfId="17315" xr:uid="{00000000-0005-0000-0000-00005D440000}"/>
    <cellStyle name="Normal 4 2 2 13" xfId="17316" xr:uid="{00000000-0005-0000-0000-00005E440000}"/>
    <cellStyle name="Normal 4 2 2 14" xfId="17317" xr:uid="{00000000-0005-0000-0000-00005F440000}"/>
    <cellStyle name="Normal 4 2 2 2" xfId="17318" xr:uid="{00000000-0005-0000-0000-000060440000}"/>
    <cellStyle name="Normal 4 2 2 2 2" xfId="17319" xr:uid="{00000000-0005-0000-0000-000061440000}"/>
    <cellStyle name="Normal 4 2 2 2 2 2" xfId="17320" xr:uid="{00000000-0005-0000-0000-000062440000}"/>
    <cellStyle name="Normal 4 2 2 2 2 2 2" xfId="17321" xr:uid="{00000000-0005-0000-0000-000063440000}"/>
    <cellStyle name="Normal 4 2 2 2 2 2 2 2" xfId="17322" xr:uid="{00000000-0005-0000-0000-000064440000}"/>
    <cellStyle name="Normal 4 2 2 2 2 2 2 2 2" xfId="17323" xr:uid="{00000000-0005-0000-0000-000065440000}"/>
    <cellStyle name="Normal 4 2 2 2 2 2 2 2 3" xfId="17324" xr:uid="{00000000-0005-0000-0000-000066440000}"/>
    <cellStyle name="Normal 4 2 2 2 2 2 2 2 4" xfId="17325" xr:uid="{00000000-0005-0000-0000-000067440000}"/>
    <cellStyle name="Normal 4 2 2 2 2 2 2 3" xfId="17326" xr:uid="{00000000-0005-0000-0000-000068440000}"/>
    <cellStyle name="Normal 4 2 2 2 2 2 2 4" xfId="17327" xr:uid="{00000000-0005-0000-0000-000069440000}"/>
    <cellStyle name="Normal 4 2 2 2 2 2 2 5" xfId="17328" xr:uid="{00000000-0005-0000-0000-00006A440000}"/>
    <cellStyle name="Normal 4 2 2 2 2 2 3" xfId="17329" xr:uid="{00000000-0005-0000-0000-00006B440000}"/>
    <cellStyle name="Normal 4 2 2 2 2 2 3 2" xfId="17330" xr:uid="{00000000-0005-0000-0000-00006C440000}"/>
    <cellStyle name="Normal 4 2 2 2 2 2 3 3" xfId="17331" xr:uid="{00000000-0005-0000-0000-00006D440000}"/>
    <cellStyle name="Normal 4 2 2 2 2 2 3 4" xfId="17332" xr:uid="{00000000-0005-0000-0000-00006E440000}"/>
    <cellStyle name="Normal 4 2 2 2 2 2 4" xfId="17333" xr:uid="{00000000-0005-0000-0000-00006F440000}"/>
    <cellStyle name="Normal 4 2 2 2 2 2 5" xfId="17334" xr:uid="{00000000-0005-0000-0000-000070440000}"/>
    <cellStyle name="Normal 4 2 2 2 2 2 6" xfId="17335" xr:uid="{00000000-0005-0000-0000-000071440000}"/>
    <cellStyle name="Normal 4 2 2 2 2 3" xfId="17336" xr:uid="{00000000-0005-0000-0000-000072440000}"/>
    <cellStyle name="Normal 4 2 2 2 2 3 2" xfId="17337" xr:uid="{00000000-0005-0000-0000-000073440000}"/>
    <cellStyle name="Normal 4 2 2 2 2 3 2 2" xfId="17338" xr:uid="{00000000-0005-0000-0000-000074440000}"/>
    <cellStyle name="Normal 4 2 2 2 2 3 2 2 2" xfId="17339" xr:uid="{00000000-0005-0000-0000-000075440000}"/>
    <cellStyle name="Normal 4 2 2 2 2 3 2 2 3" xfId="17340" xr:uid="{00000000-0005-0000-0000-000076440000}"/>
    <cellStyle name="Normal 4 2 2 2 2 3 2 2 4" xfId="17341" xr:uid="{00000000-0005-0000-0000-000077440000}"/>
    <cellStyle name="Normal 4 2 2 2 2 3 2 3" xfId="17342" xr:uid="{00000000-0005-0000-0000-000078440000}"/>
    <cellStyle name="Normal 4 2 2 2 2 3 2 4" xfId="17343" xr:uid="{00000000-0005-0000-0000-000079440000}"/>
    <cellStyle name="Normal 4 2 2 2 2 3 2 5" xfId="17344" xr:uid="{00000000-0005-0000-0000-00007A440000}"/>
    <cellStyle name="Normal 4 2 2 2 2 3 3" xfId="17345" xr:uid="{00000000-0005-0000-0000-00007B440000}"/>
    <cellStyle name="Normal 4 2 2 2 2 3 3 2" xfId="17346" xr:uid="{00000000-0005-0000-0000-00007C440000}"/>
    <cellStyle name="Normal 4 2 2 2 2 3 3 3" xfId="17347" xr:uid="{00000000-0005-0000-0000-00007D440000}"/>
    <cellStyle name="Normal 4 2 2 2 2 3 3 4" xfId="17348" xr:uid="{00000000-0005-0000-0000-00007E440000}"/>
    <cellStyle name="Normal 4 2 2 2 2 3 4" xfId="17349" xr:uid="{00000000-0005-0000-0000-00007F440000}"/>
    <cellStyle name="Normal 4 2 2 2 2 3 5" xfId="17350" xr:uid="{00000000-0005-0000-0000-000080440000}"/>
    <cellStyle name="Normal 4 2 2 2 2 3 6" xfId="17351" xr:uid="{00000000-0005-0000-0000-000081440000}"/>
    <cellStyle name="Normal 4 2 2 2 2 4" xfId="17352" xr:uid="{00000000-0005-0000-0000-000082440000}"/>
    <cellStyle name="Normal 4 2 2 2 2 4 2" xfId="17353" xr:uid="{00000000-0005-0000-0000-000083440000}"/>
    <cellStyle name="Normal 4 2 2 2 2 4 2 2" xfId="17354" xr:uid="{00000000-0005-0000-0000-000084440000}"/>
    <cellStyle name="Normal 4 2 2 2 2 4 2 3" xfId="17355" xr:uid="{00000000-0005-0000-0000-000085440000}"/>
    <cellStyle name="Normal 4 2 2 2 2 4 2 4" xfId="17356" xr:uid="{00000000-0005-0000-0000-000086440000}"/>
    <cellStyle name="Normal 4 2 2 2 2 4 3" xfId="17357" xr:uid="{00000000-0005-0000-0000-000087440000}"/>
    <cellStyle name="Normal 4 2 2 2 2 4 4" xfId="17358" xr:uid="{00000000-0005-0000-0000-000088440000}"/>
    <cellStyle name="Normal 4 2 2 2 2 4 5" xfId="17359" xr:uid="{00000000-0005-0000-0000-000089440000}"/>
    <cellStyle name="Normal 4 2 2 2 2 5" xfId="17360" xr:uid="{00000000-0005-0000-0000-00008A440000}"/>
    <cellStyle name="Normal 4 2 2 2 2 5 2" xfId="17361" xr:uid="{00000000-0005-0000-0000-00008B440000}"/>
    <cellStyle name="Normal 4 2 2 2 2 5 3" xfId="17362" xr:uid="{00000000-0005-0000-0000-00008C440000}"/>
    <cellStyle name="Normal 4 2 2 2 2 5 4" xfId="17363" xr:uid="{00000000-0005-0000-0000-00008D440000}"/>
    <cellStyle name="Normal 4 2 2 2 2 6" xfId="17364" xr:uid="{00000000-0005-0000-0000-00008E440000}"/>
    <cellStyle name="Normal 4 2 2 2 2 7" xfId="17365" xr:uid="{00000000-0005-0000-0000-00008F440000}"/>
    <cellStyle name="Normal 4 2 2 2 2 8" xfId="17366" xr:uid="{00000000-0005-0000-0000-000090440000}"/>
    <cellStyle name="Normal 4 2 2 2 3" xfId="17367" xr:uid="{00000000-0005-0000-0000-000091440000}"/>
    <cellStyle name="Normal 4 2 2 2 3 2" xfId="17368" xr:uid="{00000000-0005-0000-0000-000092440000}"/>
    <cellStyle name="Normal 4 2 2 2 3 2 2" xfId="17369" xr:uid="{00000000-0005-0000-0000-000093440000}"/>
    <cellStyle name="Normal 4 2 2 2 3 2 2 2" xfId="17370" xr:uid="{00000000-0005-0000-0000-000094440000}"/>
    <cellStyle name="Normal 4 2 2 2 3 2 2 3" xfId="17371" xr:uid="{00000000-0005-0000-0000-000095440000}"/>
    <cellStyle name="Normal 4 2 2 2 3 2 2 4" xfId="17372" xr:uid="{00000000-0005-0000-0000-000096440000}"/>
    <cellStyle name="Normal 4 2 2 2 3 2 3" xfId="17373" xr:uid="{00000000-0005-0000-0000-000097440000}"/>
    <cellStyle name="Normal 4 2 2 2 3 2 4" xfId="17374" xr:uid="{00000000-0005-0000-0000-000098440000}"/>
    <cellStyle name="Normal 4 2 2 2 3 2 5" xfId="17375" xr:uid="{00000000-0005-0000-0000-000099440000}"/>
    <cellStyle name="Normal 4 2 2 2 3 3" xfId="17376" xr:uid="{00000000-0005-0000-0000-00009A440000}"/>
    <cellStyle name="Normal 4 2 2 2 3 3 2" xfId="17377" xr:uid="{00000000-0005-0000-0000-00009B440000}"/>
    <cellStyle name="Normal 4 2 2 2 3 3 3" xfId="17378" xr:uid="{00000000-0005-0000-0000-00009C440000}"/>
    <cellStyle name="Normal 4 2 2 2 3 3 4" xfId="17379" xr:uid="{00000000-0005-0000-0000-00009D440000}"/>
    <cellStyle name="Normal 4 2 2 2 3 4" xfId="17380" xr:uid="{00000000-0005-0000-0000-00009E440000}"/>
    <cellStyle name="Normal 4 2 2 2 3 5" xfId="17381" xr:uid="{00000000-0005-0000-0000-00009F440000}"/>
    <cellStyle name="Normal 4 2 2 2 3 6" xfId="17382" xr:uid="{00000000-0005-0000-0000-0000A0440000}"/>
    <cellStyle name="Normal 4 2 2 2 4" xfId="17383" xr:uid="{00000000-0005-0000-0000-0000A1440000}"/>
    <cellStyle name="Normal 4 2 2 2 4 2" xfId="17384" xr:uid="{00000000-0005-0000-0000-0000A2440000}"/>
    <cellStyle name="Normal 4 2 2 2 4 2 2" xfId="17385" xr:uid="{00000000-0005-0000-0000-0000A3440000}"/>
    <cellStyle name="Normal 4 2 2 2 4 2 2 2" xfId="17386" xr:uid="{00000000-0005-0000-0000-0000A4440000}"/>
    <cellStyle name="Normal 4 2 2 2 4 2 2 3" xfId="17387" xr:uid="{00000000-0005-0000-0000-0000A5440000}"/>
    <cellStyle name="Normal 4 2 2 2 4 2 2 4" xfId="17388" xr:uid="{00000000-0005-0000-0000-0000A6440000}"/>
    <cellStyle name="Normal 4 2 2 2 4 2 3" xfId="17389" xr:uid="{00000000-0005-0000-0000-0000A7440000}"/>
    <cellStyle name="Normal 4 2 2 2 4 2 4" xfId="17390" xr:uid="{00000000-0005-0000-0000-0000A8440000}"/>
    <cellStyle name="Normal 4 2 2 2 4 2 5" xfId="17391" xr:uid="{00000000-0005-0000-0000-0000A9440000}"/>
    <cellStyle name="Normal 4 2 2 2 4 3" xfId="17392" xr:uid="{00000000-0005-0000-0000-0000AA440000}"/>
    <cellStyle name="Normal 4 2 2 2 4 3 2" xfId="17393" xr:uid="{00000000-0005-0000-0000-0000AB440000}"/>
    <cellStyle name="Normal 4 2 2 2 4 3 3" xfId="17394" xr:uid="{00000000-0005-0000-0000-0000AC440000}"/>
    <cellStyle name="Normal 4 2 2 2 4 3 4" xfId="17395" xr:uid="{00000000-0005-0000-0000-0000AD440000}"/>
    <cellStyle name="Normal 4 2 2 2 4 4" xfId="17396" xr:uid="{00000000-0005-0000-0000-0000AE440000}"/>
    <cellStyle name="Normal 4 2 2 2 4 5" xfId="17397" xr:uid="{00000000-0005-0000-0000-0000AF440000}"/>
    <cellStyle name="Normal 4 2 2 2 4 6" xfId="17398" xr:uid="{00000000-0005-0000-0000-0000B0440000}"/>
    <cellStyle name="Normal 4 2 2 2 5" xfId="17399" xr:uid="{00000000-0005-0000-0000-0000B1440000}"/>
    <cellStyle name="Normal 4 2 2 2 5 2" xfId="17400" xr:uid="{00000000-0005-0000-0000-0000B2440000}"/>
    <cellStyle name="Normal 4 2 2 2 5 2 2" xfId="17401" xr:uid="{00000000-0005-0000-0000-0000B3440000}"/>
    <cellStyle name="Normal 4 2 2 2 5 2 3" xfId="17402" xr:uid="{00000000-0005-0000-0000-0000B4440000}"/>
    <cellStyle name="Normal 4 2 2 2 5 2 4" xfId="17403" xr:uid="{00000000-0005-0000-0000-0000B5440000}"/>
    <cellStyle name="Normal 4 2 2 2 5 3" xfId="17404" xr:uid="{00000000-0005-0000-0000-0000B6440000}"/>
    <cellStyle name="Normal 4 2 2 2 5 4" xfId="17405" xr:uid="{00000000-0005-0000-0000-0000B7440000}"/>
    <cellStyle name="Normal 4 2 2 2 5 5" xfId="17406" xr:uid="{00000000-0005-0000-0000-0000B8440000}"/>
    <cellStyle name="Normal 4 2 2 2 6" xfId="17407" xr:uid="{00000000-0005-0000-0000-0000B9440000}"/>
    <cellStyle name="Normal 4 2 2 2 6 2" xfId="17408" xr:uid="{00000000-0005-0000-0000-0000BA440000}"/>
    <cellStyle name="Normal 4 2 2 2 6 3" xfId="17409" xr:uid="{00000000-0005-0000-0000-0000BB440000}"/>
    <cellStyle name="Normal 4 2 2 2 6 4" xfId="17410" xr:uid="{00000000-0005-0000-0000-0000BC440000}"/>
    <cellStyle name="Normal 4 2 2 2 7" xfId="17411" xr:uid="{00000000-0005-0000-0000-0000BD440000}"/>
    <cellStyle name="Normal 4 2 2 2 8" xfId="17412" xr:uid="{00000000-0005-0000-0000-0000BE440000}"/>
    <cellStyle name="Normal 4 2 2 2 9" xfId="17413" xr:uid="{00000000-0005-0000-0000-0000BF440000}"/>
    <cellStyle name="Normal 4 2 2 3" xfId="17414" xr:uid="{00000000-0005-0000-0000-0000C0440000}"/>
    <cellStyle name="Normal 4 2 2 3 2" xfId="17415" xr:uid="{00000000-0005-0000-0000-0000C1440000}"/>
    <cellStyle name="Normal 4 2 2 3 2 2" xfId="17416" xr:uid="{00000000-0005-0000-0000-0000C2440000}"/>
    <cellStyle name="Normal 4 2 2 3 2 2 2" xfId="17417" xr:uid="{00000000-0005-0000-0000-0000C3440000}"/>
    <cellStyle name="Normal 4 2 2 3 2 2 2 2" xfId="17418" xr:uid="{00000000-0005-0000-0000-0000C4440000}"/>
    <cellStyle name="Normal 4 2 2 3 2 2 2 2 2" xfId="17419" xr:uid="{00000000-0005-0000-0000-0000C5440000}"/>
    <cellStyle name="Normal 4 2 2 3 2 2 2 2 3" xfId="17420" xr:uid="{00000000-0005-0000-0000-0000C6440000}"/>
    <cellStyle name="Normal 4 2 2 3 2 2 2 2 4" xfId="17421" xr:uid="{00000000-0005-0000-0000-0000C7440000}"/>
    <cellStyle name="Normal 4 2 2 3 2 2 2 3" xfId="17422" xr:uid="{00000000-0005-0000-0000-0000C8440000}"/>
    <cellStyle name="Normal 4 2 2 3 2 2 2 4" xfId="17423" xr:uid="{00000000-0005-0000-0000-0000C9440000}"/>
    <cellStyle name="Normal 4 2 2 3 2 2 2 5" xfId="17424" xr:uid="{00000000-0005-0000-0000-0000CA440000}"/>
    <cellStyle name="Normal 4 2 2 3 2 2 3" xfId="17425" xr:uid="{00000000-0005-0000-0000-0000CB440000}"/>
    <cellStyle name="Normal 4 2 2 3 2 2 3 2" xfId="17426" xr:uid="{00000000-0005-0000-0000-0000CC440000}"/>
    <cellStyle name="Normal 4 2 2 3 2 2 3 3" xfId="17427" xr:uid="{00000000-0005-0000-0000-0000CD440000}"/>
    <cellStyle name="Normal 4 2 2 3 2 2 3 4" xfId="17428" xr:uid="{00000000-0005-0000-0000-0000CE440000}"/>
    <cellStyle name="Normal 4 2 2 3 2 2 4" xfId="17429" xr:uid="{00000000-0005-0000-0000-0000CF440000}"/>
    <cellStyle name="Normal 4 2 2 3 2 2 5" xfId="17430" xr:uid="{00000000-0005-0000-0000-0000D0440000}"/>
    <cellStyle name="Normal 4 2 2 3 2 2 6" xfId="17431" xr:uid="{00000000-0005-0000-0000-0000D1440000}"/>
    <cellStyle name="Normal 4 2 2 3 2 3" xfId="17432" xr:uid="{00000000-0005-0000-0000-0000D2440000}"/>
    <cellStyle name="Normal 4 2 2 3 2 3 2" xfId="17433" xr:uid="{00000000-0005-0000-0000-0000D3440000}"/>
    <cellStyle name="Normal 4 2 2 3 2 3 2 2" xfId="17434" xr:uid="{00000000-0005-0000-0000-0000D4440000}"/>
    <cellStyle name="Normal 4 2 2 3 2 3 2 2 2" xfId="17435" xr:uid="{00000000-0005-0000-0000-0000D5440000}"/>
    <cellStyle name="Normal 4 2 2 3 2 3 2 2 3" xfId="17436" xr:uid="{00000000-0005-0000-0000-0000D6440000}"/>
    <cellStyle name="Normal 4 2 2 3 2 3 2 2 4" xfId="17437" xr:uid="{00000000-0005-0000-0000-0000D7440000}"/>
    <cellStyle name="Normal 4 2 2 3 2 3 2 3" xfId="17438" xr:uid="{00000000-0005-0000-0000-0000D8440000}"/>
    <cellStyle name="Normal 4 2 2 3 2 3 2 4" xfId="17439" xr:uid="{00000000-0005-0000-0000-0000D9440000}"/>
    <cellStyle name="Normal 4 2 2 3 2 3 2 5" xfId="17440" xr:uid="{00000000-0005-0000-0000-0000DA440000}"/>
    <cellStyle name="Normal 4 2 2 3 2 3 3" xfId="17441" xr:uid="{00000000-0005-0000-0000-0000DB440000}"/>
    <cellStyle name="Normal 4 2 2 3 2 3 3 2" xfId="17442" xr:uid="{00000000-0005-0000-0000-0000DC440000}"/>
    <cellStyle name="Normal 4 2 2 3 2 3 3 3" xfId="17443" xr:uid="{00000000-0005-0000-0000-0000DD440000}"/>
    <cellStyle name="Normal 4 2 2 3 2 3 3 4" xfId="17444" xr:uid="{00000000-0005-0000-0000-0000DE440000}"/>
    <cellStyle name="Normal 4 2 2 3 2 3 4" xfId="17445" xr:uid="{00000000-0005-0000-0000-0000DF440000}"/>
    <cellStyle name="Normal 4 2 2 3 2 3 5" xfId="17446" xr:uid="{00000000-0005-0000-0000-0000E0440000}"/>
    <cellStyle name="Normal 4 2 2 3 2 3 6" xfId="17447" xr:uid="{00000000-0005-0000-0000-0000E1440000}"/>
    <cellStyle name="Normal 4 2 2 3 2 4" xfId="17448" xr:uid="{00000000-0005-0000-0000-0000E2440000}"/>
    <cellStyle name="Normal 4 2 2 3 2 4 2" xfId="17449" xr:uid="{00000000-0005-0000-0000-0000E3440000}"/>
    <cellStyle name="Normal 4 2 2 3 2 4 2 2" xfId="17450" xr:uid="{00000000-0005-0000-0000-0000E4440000}"/>
    <cellStyle name="Normal 4 2 2 3 2 4 2 3" xfId="17451" xr:uid="{00000000-0005-0000-0000-0000E5440000}"/>
    <cellStyle name="Normal 4 2 2 3 2 4 2 4" xfId="17452" xr:uid="{00000000-0005-0000-0000-0000E6440000}"/>
    <cellStyle name="Normal 4 2 2 3 2 4 3" xfId="17453" xr:uid="{00000000-0005-0000-0000-0000E7440000}"/>
    <cellStyle name="Normal 4 2 2 3 2 4 4" xfId="17454" xr:uid="{00000000-0005-0000-0000-0000E8440000}"/>
    <cellStyle name="Normal 4 2 2 3 2 4 5" xfId="17455" xr:uid="{00000000-0005-0000-0000-0000E9440000}"/>
    <cellStyle name="Normal 4 2 2 3 2 5" xfId="17456" xr:uid="{00000000-0005-0000-0000-0000EA440000}"/>
    <cellStyle name="Normal 4 2 2 3 2 5 2" xfId="17457" xr:uid="{00000000-0005-0000-0000-0000EB440000}"/>
    <cellStyle name="Normal 4 2 2 3 2 5 3" xfId="17458" xr:uid="{00000000-0005-0000-0000-0000EC440000}"/>
    <cellStyle name="Normal 4 2 2 3 2 5 4" xfId="17459" xr:uid="{00000000-0005-0000-0000-0000ED440000}"/>
    <cellStyle name="Normal 4 2 2 3 2 6" xfId="17460" xr:uid="{00000000-0005-0000-0000-0000EE440000}"/>
    <cellStyle name="Normal 4 2 2 3 2 7" xfId="17461" xr:uid="{00000000-0005-0000-0000-0000EF440000}"/>
    <cellStyle name="Normal 4 2 2 3 2 8" xfId="17462" xr:uid="{00000000-0005-0000-0000-0000F0440000}"/>
    <cellStyle name="Normal 4 2 2 3 3" xfId="17463" xr:uid="{00000000-0005-0000-0000-0000F1440000}"/>
    <cellStyle name="Normal 4 2 2 3 3 2" xfId="17464" xr:uid="{00000000-0005-0000-0000-0000F2440000}"/>
    <cellStyle name="Normal 4 2 2 3 3 2 2" xfId="17465" xr:uid="{00000000-0005-0000-0000-0000F3440000}"/>
    <cellStyle name="Normal 4 2 2 3 3 2 2 2" xfId="17466" xr:uid="{00000000-0005-0000-0000-0000F4440000}"/>
    <cellStyle name="Normal 4 2 2 3 3 2 2 3" xfId="17467" xr:uid="{00000000-0005-0000-0000-0000F5440000}"/>
    <cellStyle name="Normal 4 2 2 3 3 2 2 4" xfId="17468" xr:uid="{00000000-0005-0000-0000-0000F6440000}"/>
    <cellStyle name="Normal 4 2 2 3 3 2 3" xfId="17469" xr:uid="{00000000-0005-0000-0000-0000F7440000}"/>
    <cellStyle name="Normal 4 2 2 3 3 2 4" xfId="17470" xr:uid="{00000000-0005-0000-0000-0000F8440000}"/>
    <cellStyle name="Normal 4 2 2 3 3 2 5" xfId="17471" xr:uid="{00000000-0005-0000-0000-0000F9440000}"/>
    <cellStyle name="Normal 4 2 2 3 3 3" xfId="17472" xr:uid="{00000000-0005-0000-0000-0000FA440000}"/>
    <cellStyle name="Normal 4 2 2 3 3 3 2" xfId="17473" xr:uid="{00000000-0005-0000-0000-0000FB440000}"/>
    <cellStyle name="Normal 4 2 2 3 3 3 3" xfId="17474" xr:uid="{00000000-0005-0000-0000-0000FC440000}"/>
    <cellStyle name="Normal 4 2 2 3 3 3 4" xfId="17475" xr:uid="{00000000-0005-0000-0000-0000FD440000}"/>
    <cellStyle name="Normal 4 2 2 3 3 4" xfId="17476" xr:uid="{00000000-0005-0000-0000-0000FE440000}"/>
    <cellStyle name="Normal 4 2 2 3 3 5" xfId="17477" xr:uid="{00000000-0005-0000-0000-0000FF440000}"/>
    <cellStyle name="Normal 4 2 2 3 3 6" xfId="17478" xr:uid="{00000000-0005-0000-0000-000000450000}"/>
    <cellStyle name="Normal 4 2 2 3 4" xfId="17479" xr:uid="{00000000-0005-0000-0000-000001450000}"/>
    <cellStyle name="Normal 4 2 2 3 4 2" xfId="17480" xr:uid="{00000000-0005-0000-0000-000002450000}"/>
    <cellStyle name="Normal 4 2 2 3 4 2 2" xfId="17481" xr:uid="{00000000-0005-0000-0000-000003450000}"/>
    <cellStyle name="Normal 4 2 2 3 4 2 2 2" xfId="17482" xr:uid="{00000000-0005-0000-0000-000004450000}"/>
    <cellStyle name="Normal 4 2 2 3 4 2 2 3" xfId="17483" xr:uid="{00000000-0005-0000-0000-000005450000}"/>
    <cellStyle name="Normal 4 2 2 3 4 2 2 4" xfId="17484" xr:uid="{00000000-0005-0000-0000-000006450000}"/>
    <cellStyle name="Normal 4 2 2 3 4 2 3" xfId="17485" xr:uid="{00000000-0005-0000-0000-000007450000}"/>
    <cellStyle name="Normal 4 2 2 3 4 2 4" xfId="17486" xr:uid="{00000000-0005-0000-0000-000008450000}"/>
    <cellStyle name="Normal 4 2 2 3 4 2 5" xfId="17487" xr:uid="{00000000-0005-0000-0000-000009450000}"/>
    <cellStyle name="Normal 4 2 2 3 4 3" xfId="17488" xr:uid="{00000000-0005-0000-0000-00000A450000}"/>
    <cellStyle name="Normal 4 2 2 3 4 3 2" xfId="17489" xr:uid="{00000000-0005-0000-0000-00000B450000}"/>
    <cellStyle name="Normal 4 2 2 3 4 3 3" xfId="17490" xr:uid="{00000000-0005-0000-0000-00000C450000}"/>
    <cellStyle name="Normal 4 2 2 3 4 3 4" xfId="17491" xr:uid="{00000000-0005-0000-0000-00000D450000}"/>
    <cellStyle name="Normal 4 2 2 3 4 4" xfId="17492" xr:uid="{00000000-0005-0000-0000-00000E450000}"/>
    <cellStyle name="Normal 4 2 2 3 4 5" xfId="17493" xr:uid="{00000000-0005-0000-0000-00000F450000}"/>
    <cellStyle name="Normal 4 2 2 3 4 6" xfId="17494" xr:uid="{00000000-0005-0000-0000-000010450000}"/>
    <cellStyle name="Normal 4 2 2 3 5" xfId="17495" xr:uid="{00000000-0005-0000-0000-000011450000}"/>
    <cellStyle name="Normal 4 2 2 3 5 2" xfId="17496" xr:uid="{00000000-0005-0000-0000-000012450000}"/>
    <cellStyle name="Normal 4 2 2 3 5 2 2" xfId="17497" xr:uid="{00000000-0005-0000-0000-000013450000}"/>
    <cellStyle name="Normal 4 2 2 3 5 2 3" xfId="17498" xr:uid="{00000000-0005-0000-0000-000014450000}"/>
    <cellStyle name="Normal 4 2 2 3 5 2 4" xfId="17499" xr:uid="{00000000-0005-0000-0000-000015450000}"/>
    <cellStyle name="Normal 4 2 2 3 5 3" xfId="17500" xr:uid="{00000000-0005-0000-0000-000016450000}"/>
    <cellStyle name="Normal 4 2 2 3 5 4" xfId="17501" xr:uid="{00000000-0005-0000-0000-000017450000}"/>
    <cellStyle name="Normal 4 2 2 3 5 5" xfId="17502" xr:uid="{00000000-0005-0000-0000-000018450000}"/>
    <cellStyle name="Normal 4 2 2 3 6" xfId="17503" xr:uid="{00000000-0005-0000-0000-000019450000}"/>
    <cellStyle name="Normal 4 2 2 3 6 2" xfId="17504" xr:uid="{00000000-0005-0000-0000-00001A450000}"/>
    <cellStyle name="Normal 4 2 2 3 6 3" xfId="17505" xr:uid="{00000000-0005-0000-0000-00001B450000}"/>
    <cellStyle name="Normal 4 2 2 3 6 4" xfId="17506" xr:uid="{00000000-0005-0000-0000-00001C450000}"/>
    <cellStyle name="Normal 4 2 2 3 7" xfId="17507" xr:uid="{00000000-0005-0000-0000-00001D450000}"/>
    <cellStyle name="Normal 4 2 2 3 8" xfId="17508" xr:uid="{00000000-0005-0000-0000-00001E450000}"/>
    <cellStyle name="Normal 4 2 2 3 9" xfId="17509" xr:uid="{00000000-0005-0000-0000-00001F450000}"/>
    <cellStyle name="Normal 4 2 2 4" xfId="17510" xr:uid="{00000000-0005-0000-0000-000020450000}"/>
    <cellStyle name="Normal 4 2 2 4 2" xfId="17511" xr:uid="{00000000-0005-0000-0000-000021450000}"/>
    <cellStyle name="Normal 4 2 2 4 2 2" xfId="17512" xr:uid="{00000000-0005-0000-0000-000022450000}"/>
    <cellStyle name="Normal 4 2 2 4 2 2 2" xfId="17513" xr:uid="{00000000-0005-0000-0000-000023450000}"/>
    <cellStyle name="Normal 4 2 2 4 2 2 2 2" xfId="17514" xr:uid="{00000000-0005-0000-0000-000024450000}"/>
    <cellStyle name="Normal 4 2 2 4 2 2 2 2 2" xfId="17515" xr:uid="{00000000-0005-0000-0000-000025450000}"/>
    <cellStyle name="Normal 4 2 2 4 2 2 2 2 3" xfId="17516" xr:uid="{00000000-0005-0000-0000-000026450000}"/>
    <cellStyle name="Normal 4 2 2 4 2 2 2 2 4" xfId="17517" xr:uid="{00000000-0005-0000-0000-000027450000}"/>
    <cellStyle name="Normal 4 2 2 4 2 2 2 3" xfId="17518" xr:uid="{00000000-0005-0000-0000-000028450000}"/>
    <cellStyle name="Normal 4 2 2 4 2 2 2 4" xfId="17519" xr:uid="{00000000-0005-0000-0000-000029450000}"/>
    <cellStyle name="Normal 4 2 2 4 2 2 2 5" xfId="17520" xr:uid="{00000000-0005-0000-0000-00002A450000}"/>
    <cellStyle name="Normal 4 2 2 4 2 2 3" xfId="17521" xr:uid="{00000000-0005-0000-0000-00002B450000}"/>
    <cellStyle name="Normal 4 2 2 4 2 2 3 2" xfId="17522" xr:uid="{00000000-0005-0000-0000-00002C450000}"/>
    <cellStyle name="Normal 4 2 2 4 2 2 3 3" xfId="17523" xr:uid="{00000000-0005-0000-0000-00002D450000}"/>
    <cellStyle name="Normal 4 2 2 4 2 2 3 4" xfId="17524" xr:uid="{00000000-0005-0000-0000-00002E450000}"/>
    <cellStyle name="Normal 4 2 2 4 2 2 4" xfId="17525" xr:uid="{00000000-0005-0000-0000-00002F450000}"/>
    <cellStyle name="Normal 4 2 2 4 2 2 5" xfId="17526" xr:uid="{00000000-0005-0000-0000-000030450000}"/>
    <cellStyle name="Normal 4 2 2 4 2 2 6" xfId="17527" xr:uid="{00000000-0005-0000-0000-000031450000}"/>
    <cellStyle name="Normal 4 2 2 4 2 3" xfId="17528" xr:uid="{00000000-0005-0000-0000-000032450000}"/>
    <cellStyle name="Normal 4 2 2 4 2 3 2" xfId="17529" xr:uid="{00000000-0005-0000-0000-000033450000}"/>
    <cellStyle name="Normal 4 2 2 4 2 3 2 2" xfId="17530" xr:uid="{00000000-0005-0000-0000-000034450000}"/>
    <cellStyle name="Normal 4 2 2 4 2 3 2 2 2" xfId="17531" xr:uid="{00000000-0005-0000-0000-000035450000}"/>
    <cellStyle name="Normal 4 2 2 4 2 3 2 2 3" xfId="17532" xr:uid="{00000000-0005-0000-0000-000036450000}"/>
    <cellStyle name="Normal 4 2 2 4 2 3 2 2 4" xfId="17533" xr:uid="{00000000-0005-0000-0000-000037450000}"/>
    <cellStyle name="Normal 4 2 2 4 2 3 2 3" xfId="17534" xr:uid="{00000000-0005-0000-0000-000038450000}"/>
    <cellStyle name="Normal 4 2 2 4 2 3 2 4" xfId="17535" xr:uid="{00000000-0005-0000-0000-000039450000}"/>
    <cellStyle name="Normal 4 2 2 4 2 3 2 5" xfId="17536" xr:uid="{00000000-0005-0000-0000-00003A450000}"/>
    <cellStyle name="Normal 4 2 2 4 2 3 3" xfId="17537" xr:uid="{00000000-0005-0000-0000-00003B450000}"/>
    <cellStyle name="Normal 4 2 2 4 2 3 3 2" xfId="17538" xr:uid="{00000000-0005-0000-0000-00003C450000}"/>
    <cellStyle name="Normal 4 2 2 4 2 3 3 3" xfId="17539" xr:uid="{00000000-0005-0000-0000-00003D450000}"/>
    <cellStyle name="Normal 4 2 2 4 2 3 3 4" xfId="17540" xr:uid="{00000000-0005-0000-0000-00003E450000}"/>
    <cellStyle name="Normal 4 2 2 4 2 3 4" xfId="17541" xr:uid="{00000000-0005-0000-0000-00003F450000}"/>
    <cellStyle name="Normal 4 2 2 4 2 3 5" xfId="17542" xr:uid="{00000000-0005-0000-0000-000040450000}"/>
    <cellStyle name="Normal 4 2 2 4 2 3 6" xfId="17543" xr:uid="{00000000-0005-0000-0000-000041450000}"/>
    <cellStyle name="Normal 4 2 2 4 2 4" xfId="17544" xr:uid="{00000000-0005-0000-0000-000042450000}"/>
    <cellStyle name="Normal 4 2 2 4 2 4 2" xfId="17545" xr:uid="{00000000-0005-0000-0000-000043450000}"/>
    <cellStyle name="Normal 4 2 2 4 2 4 2 2" xfId="17546" xr:uid="{00000000-0005-0000-0000-000044450000}"/>
    <cellStyle name="Normal 4 2 2 4 2 4 2 3" xfId="17547" xr:uid="{00000000-0005-0000-0000-000045450000}"/>
    <cellStyle name="Normal 4 2 2 4 2 4 2 4" xfId="17548" xr:uid="{00000000-0005-0000-0000-000046450000}"/>
    <cellStyle name="Normal 4 2 2 4 2 4 3" xfId="17549" xr:uid="{00000000-0005-0000-0000-000047450000}"/>
    <cellStyle name="Normal 4 2 2 4 2 4 4" xfId="17550" xr:uid="{00000000-0005-0000-0000-000048450000}"/>
    <cellStyle name="Normal 4 2 2 4 2 4 5" xfId="17551" xr:uid="{00000000-0005-0000-0000-000049450000}"/>
    <cellStyle name="Normal 4 2 2 4 2 5" xfId="17552" xr:uid="{00000000-0005-0000-0000-00004A450000}"/>
    <cellStyle name="Normal 4 2 2 4 2 5 2" xfId="17553" xr:uid="{00000000-0005-0000-0000-00004B450000}"/>
    <cellStyle name="Normal 4 2 2 4 2 5 3" xfId="17554" xr:uid="{00000000-0005-0000-0000-00004C450000}"/>
    <cellStyle name="Normal 4 2 2 4 2 5 4" xfId="17555" xr:uid="{00000000-0005-0000-0000-00004D450000}"/>
    <cellStyle name="Normal 4 2 2 4 2 6" xfId="17556" xr:uid="{00000000-0005-0000-0000-00004E450000}"/>
    <cellStyle name="Normal 4 2 2 4 2 7" xfId="17557" xr:uid="{00000000-0005-0000-0000-00004F450000}"/>
    <cellStyle name="Normal 4 2 2 4 2 8" xfId="17558" xr:uid="{00000000-0005-0000-0000-000050450000}"/>
    <cellStyle name="Normal 4 2 2 4 3" xfId="17559" xr:uid="{00000000-0005-0000-0000-000051450000}"/>
    <cellStyle name="Normal 4 2 2 4 3 2" xfId="17560" xr:uid="{00000000-0005-0000-0000-000052450000}"/>
    <cellStyle name="Normal 4 2 2 4 3 2 2" xfId="17561" xr:uid="{00000000-0005-0000-0000-000053450000}"/>
    <cellStyle name="Normal 4 2 2 4 3 2 2 2" xfId="17562" xr:uid="{00000000-0005-0000-0000-000054450000}"/>
    <cellStyle name="Normal 4 2 2 4 3 2 2 3" xfId="17563" xr:uid="{00000000-0005-0000-0000-000055450000}"/>
    <cellStyle name="Normal 4 2 2 4 3 2 2 4" xfId="17564" xr:uid="{00000000-0005-0000-0000-000056450000}"/>
    <cellStyle name="Normal 4 2 2 4 3 2 3" xfId="17565" xr:uid="{00000000-0005-0000-0000-000057450000}"/>
    <cellStyle name="Normal 4 2 2 4 3 2 4" xfId="17566" xr:uid="{00000000-0005-0000-0000-000058450000}"/>
    <cellStyle name="Normal 4 2 2 4 3 2 5" xfId="17567" xr:uid="{00000000-0005-0000-0000-000059450000}"/>
    <cellStyle name="Normal 4 2 2 4 3 3" xfId="17568" xr:uid="{00000000-0005-0000-0000-00005A450000}"/>
    <cellStyle name="Normal 4 2 2 4 3 3 2" xfId="17569" xr:uid="{00000000-0005-0000-0000-00005B450000}"/>
    <cellStyle name="Normal 4 2 2 4 3 3 3" xfId="17570" xr:uid="{00000000-0005-0000-0000-00005C450000}"/>
    <cellStyle name="Normal 4 2 2 4 3 3 4" xfId="17571" xr:uid="{00000000-0005-0000-0000-00005D450000}"/>
    <cellStyle name="Normal 4 2 2 4 3 4" xfId="17572" xr:uid="{00000000-0005-0000-0000-00005E450000}"/>
    <cellStyle name="Normal 4 2 2 4 3 5" xfId="17573" xr:uid="{00000000-0005-0000-0000-00005F450000}"/>
    <cellStyle name="Normal 4 2 2 4 3 6" xfId="17574" xr:uid="{00000000-0005-0000-0000-000060450000}"/>
    <cellStyle name="Normal 4 2 2 4 4" xfId="17575" xr:uid="{00000000-0005-0000-0000-000061450000}"/>
    <cellStyle name="Normal 4 2 2 4 4 2" xfId="17576" xr:uid="{00000000-0005-0000-0000-000062450000}"/>
    <cellStyle name="Normal 4 2 2 4 4 2 2" xfId="17577" xr:uid="{00000000-0005-0000-0000-000063450000}"/>
    <cellStyle name="Normal 4 2 2 4 4 2 2 2" xfId="17578" xr:uid="{00000000-0005-0000-0000-000064450000}"/>
    <cellStyle name="Normal 4 2 2 4 4 2 2 3" xfId="17579" xr:uid="{00000000-0005-0000-0000-000065450000}"/>
    <cellStyle name="Normal 4 2 2 4 4 2 2 4" xfId="17580" xr:uid="{00000000-0005-0000-0000-000066450000}"/>
    <cellStyle name="Normal 4 2 2 4 4 2 3" xfId="17581" xr:uid="{00000000-0005-0000-0000-000067450000}"/>
    <cellStyle name="Normal 4 2 2 4 4 2 4" xfId="17582" xr:uid="{00000000-0005-0000-0000-000068450000}"/>
    <cellStyle name="Normal 4 2 2 4 4 2 5" xfId="17583" xr:uid="{00000000-0005-0000-0000-000069450000}"/>
    <cellStyle name="Normal 4 2 2 4 4 3" xfId="17584" xr:uid="{00000000-0005-0000-0000-00006A450000}"/>
    <cellStyle name="Normal 4 2 2 4 4 3 2" xfId="17585" xr:uid="{00000000-0005-0000-0000-00006B450000}"/>
    <cellStyle name="Normal 4 2 2 4 4 3 3" xfId="17586" xr:uid="{00000000-0005-0000-0000-00006C450000}"/>
    <cellStyle name="Normal 4 2 2 4 4 3 4" xfId="17587" xr:uid="{00000000-0005-0000-0000-00006D450000}"/>
    <cellStyle name="Normal 4 2 2 4 4 4" xfId="17588" xr:uid="{00000000-0005-0000-0000-00006E450000}"/>
    <cellStyle name="Normal 4 2 2 4 4 5" xfId="17589" xr:uid="{00000000-0005-0000-0000-00006F450000}"/>
    <cellStyle name="Normal 4 2 2 4 4 6" xfId="17590" xr:uid="{00000000-0005-0000-0000-000070450000}"/>
    <cellStyle name="Normal 4 2 2 4 5" xfId="17591" xr:uid="{00000000-0005-0000-0000-000071450000}"/>
    <cellStyle name="Normal 4 2 2 4 5 2" xfId="17592" xr:uid="{00000000-0005-0000-0000-000072450000}"/>
    <cellStyle name="Normal 4 2 2 4 5 2 2" xfId="17593" xr:uid="{00000000-0005-0000-0000-000073450000}"/>
    <cellStyle name="Normal 4 2 2 4 5 2 3" xfId="17594" xr:uid="{00000000-0005-0000-0000-000074450000}"/>
    <cellStyle name="Normal 4 2 2 4 5 2 4" xfId="17595" xr:uid="{00000000-0005-0000-0000-000075450000}"/>
    <cellStyle name="Normal 4 2 2 4 5 3" xfId="17596" xr:uid="{00000000-0005-0000-0000-000076450000}"/>
    <cellStyle name="Normal 4 2 2 4 5 4" xfId="17597" xr:uid="{00000000-0005-0000-0000-000077450000}"/>
    <cellStyle name="Normal 4 2 2 4 5 5" xfId="17598" xr:uid="{00000000-0005-0000-0000-000078450000}"/>
    <cellStyle name="Normal 4 2 2 4 6" xfId="17599" xr:uid="{00000000-0005-0000-0000-000079450000}"/>
    <cellStyle name="Normal 4 2 2 4 6 2" xfId="17600" xr:uid="{00000000-0005-0000-0000-00007A450000}"/>
    <cellStyle name="Normal 4 2 2 4 6 3" xfId="17601" xr:uid="{00000000-0005-0000-0000-00007B450000}"/>
    <cellStyle name="Normal 4 2 2 4 6 4" xfId="17602" xr:uid="{00000000-0005-0000-0000-00007C450000}"/>
    <cellStyle name="Normal 4 2 2 4 7" xfId="17603" xr:uid="{00000000-0005-0000-0000-00007D450000}"/>
    <cellStyle name="Normal 4 2 2 4 8" xfId="17604" xr:uid="{00000000-0005-0000-0000-00007E450000}"/>
    <cellStyle name="Normal 4 2 2 4 9" xfId="17605" xr:uid="{00000000-0005-0000-0000-00007F450000}"/>
    <cellStyle name="Normal 4 2 2 5" xfId="17606" xr:uid="{00000000-0005-0000-0000-000080450000}"/>
    <cellStyle name="Normal 4 2 2 5 2" xfId="17607" xr:uid="{00000000-0005-0000-0000-000081450000}"/>
    <cellStyle name="Normal 4 2 2 5 2 2" xfId="17608" xr:uid="{00000000-0005-0000-0000-000082450000}"/>
    <cellStyle name="Normal 4 2 2 5 2 2 2" xfId="17609" xr:uid="{00000000-0005-0000-0000-000083450000}"/>
    <cellStyle name="Normal 4 2 2 5 2 2 2 2" xfId="17610" xr:uid="{00000000-0005-0000-0000-000084450000}"/>
    <cellStyle name="Normal 4 2 2 5 2 2 2 3" xfId="17611" xr:uid="{00000000-0005-0000-0000-000085450000}"/>
    <cellStyle name="Normal 4 2 2 5 2 2 2 4" xfId="17612" xr:uid="{00000000-0005-0000-0000-000086450000}"/>
    <cellStyle name="Normal 4 2 2 5 2 2 3" xfId="17613" xr:uid="{00000000-0005-0000-0000-000087450000}"/>
    <cellStyle name="Normal 4 2 2 5 2 2 4" xfId="17614" xr:uid="{00000000-0005-0000-0000-000088450000}"/>
    <cellStyle name="Normal 4 2 2 5 2 2 5" xfId="17615" xr:uid="{00000000-0005-0000-0000-000089450000}"/>
    <cellStyle name="Normal 4 2 2 5 2 3" xfId="17616" xr:uid="{00000000-0005-0000-0000-00008A450000}"/>
    <cellStyle name="Normal 4 2 2 5 2 3 2" xfId="17617" xr:uid="{00000000-0005-0000-0000-00008B450000}"/>
    <cellStyle name="Normal 4 2 2 5 2 3 3" xfId="17618" xr:uid="{00000000-0005-0000-0000-00008C450000}"/>
    <cellStyle name="Normal 4 2 2 5 2 3 4" xfId="17619" xr:uid="{00000000-0005-0000-0000-00008D450000}"/>
    <cellStyle name="Normal 4 2 2 5 2 4" xfId="17620" xr:uid="{00000000-0005-0000-0000-00008E450000}"/>
    <cellStyle name="Normal 4 2 2 5 2 5" xfId="17621" xr:uid="{00000000-0005-0000-0000-00008F450000}"/>
    <cellStyle name="Normal 4 2 2 5 2 6" xfId="17622" xr:uid="{00000000-0005-0000-0000-000090450000}"/>
    <cellStyle name="Normal 4 2 2 5 3" xfId="17623" xr:uid="{00000000-0005-0000-0000-000091450000}"/>
    <cellStyle name="Normal 4 2 2 5 3 2" xfId="17624" xr:uid="{00000000-0005-0000-0000-000092450000}"/>
    <cellStyle name="Normal 4 2 2 5 3 2 2" xfId="17625" xr:uid="{00000000-0005-0000-0000-000093450000}"/>
    <cellStyle name="Normal 4 2 2 5 3 2 2 2" xfId="17626" xr:uid="{00000000-0005-0000-0000-000094450000}"/>
    <cellStyle name="Normal 4 2 2 5 3 2 2 3" xfId="17627" xr:uid="{00000000-0005-0000-0000-000095450000}"/>
    <cellStyle name="Normal 4 2 2 5 3 2 2 4" xfId="17628" xr:uid="{00000000-0005-0000-0000-000096450000}"/>
    <cellStyle name="Normal 4 2 2 5 3 2 3" xfId="17629" xr:uid="{00000000-0005-0000-0000-000097450000}"/>
    <cellStyle name="Normal 4 2 2 5 3 2 4" xfId="17630" xr:uid="{00000000-0005-0000-0000-000098450000}"/>
    <cellStyle name="Normal 4 2 2 5 3 2 5" xfId="17631" xr:uid="{00000000-0005-0000-0000-000099450000}"/>
    <cellStyle name="Normal 4 2 2 5 3 3" xfId="17632" xr:uid="{00000000-0005-0000-0000-00009A450000}"/>
    <cellStyle name="Normal 4 2 2 5 3 3 2" xfId="17633" xr:uid="{00000000-0005-0000-0000-00009B450000}"/>
    <cellStyle name="Normal 4 2 2 5 3 3 3" xfId="17634" xr:uid="{00000000-0005-0000-0000-00009C450000}"/>
    <cellStyle name="Normal 4 2 2 5 3 3 4" xfId="17635" xr:uid="{00000000-0005-0000-0000-00009D450000}"/>
    <cellStyle name="Normal 4 2 2 5 3 4" xfId="17636" xr:uid="{00000000-0005-0000-0000-00009E450000}"/>
    <cellStyle name="Normal 4 2 2 5 3 5" xfId="17637" xr:uid="{00000000-0005-0000-0000-00009F450000}"/>
    <cellStyle name="Normal 4 2 2 5 3 6" xfId="17638" xr:uid="{00000000-0005-0000-0000-0000A0450000}"/>
    <cellStyle name="Normal 4 2 2 5 4" xfId="17639" xr:uid="{00000000-0005-0000-0000-0000A1450000}"/>
    <cellStyle name="Normal 4 2 2 5 4 2" xfId="17640" xr:uid="{00000000-0005-0000-0000-0000A2450000}"/>
    <cellStyle name="Normal 4 2 2 5 4 2 2" xfId="17641" xr:uid="{00000000-0005-0000-0000-0000A3450000}"/>
    <cellStyle name="Normal 4 2 2 5 4 2 3" xfId="17642" xr:uid="{00000000-0005-0000-0000-0000A4450000}"/>
    <cellStyle name="Normal 4 2 2 5 4 2 4" xfId="17643" xr:uid="{00000000-0005-0000-0000-0000A5450000}"/>
    <cellStyle name="Normal 4 2 2 5 4 3" xfId="17644" xr:uid="{00000000-0005-0000-0000-0000A6450000}"/>
    <cellStyle name="Normal 4 2 2 5 4 4" xfId="17645" xr:uid="{00000000-0005-0000-0000-0000A7450000}"/>
    <cellStyle name="Normal 4 2 2 5 4 5" xfId="17646" xr:uid="{00000000-0005-0000-0000-0000A8450000}"/>
    <cellStyle name="Normal 4 2 2 5 5" xfId="17647" xr:uid="{00000000-0005-0000-0000-0000A9450000}"/>
    <cellStyle name="Normal 4 2 2 5 5 2" xfId="17648" xr:uid="{00000000-0005-0000-0000-0000AA450000}"/>
    <cellStyle name="Normal 4 2 2 5 5 3" xfId="17649" xr:uid="{00000000-0005-0000-0000-0000AB450000}"/>
    <cellStyle name="Normal 4 2 2 5 5 4" xfId="17650" xr:uid="{00000000-0005-0000-0000-0000AC450000}"/>
    <cellStyle name="Normal 4 2 2 5 6" xfId="17651" xr:uid="{00000000-0005-0000-0000-0000AD450000}"/>
    <cellStyle name="Normal 4 2 2 5 7" xfId="17652" xr:uid="{00000000-0005-0000-0000-0000AE450000}"/>
    <cellStyle name="Normal 4 2 2 5 8" xfId="17653" xr:uid="{00000000-0005-0000-0000-0000AF450000}"/>
    <cellStyle name="Normal 4 2 2 6" xfId="17654" xr:uid="{00000000-0005-0000-0000-0000B0450000}"/>
    <cellStyle name="Normal 4 2 2 6 2" xfId="17655" xr:uid="{00000000-0005-0000-0000-0000B1450000}"/>
    <cellStyle name="Normal 4 2 2 6 2 2" xfId="17656" xr:uid="{00000000-0005-0000-0000-0000B2450000}"/>
    <cellStyle name="Normal 4 2 2 6 2 2 2" xfId="17657" xr:uid="{00000000-0005-0000-0000-0000B3450000}"/>
    <cellStyle name="Normal 4 2 2 6 2 2 2 2" xfId="17658" xr:uid="{00000000-0005-0000-0000-0000B4450000}"/>
    <cellStyle name="Normal 4 2 2 6 2 2 2 3" xfId="17659" xr:uid="{00000000-0005-0000-0000-0000B5450000}"/>
    <cellStyle name="Normal 4 2 2 6 2 2 2 4" xfId="17660" xr:uid="{00000000-0005-0000-0000-0000B6450000}"/>
    <cellStyle name="Normal 4 2 2 6 2 2 3" xfId="17661" xr:uid="{00000000-0005-0000-0000-0000B7450000}"/>
    <cellStyle name="Normal 4 2 2 6 2 2 4" xfId="17662" xr:uid="{00000000-0005-0000-0000-0000B8450000}"/>
    <cellStyle name="Normal 4 2 2 6 2 2 5" xfId="17663" xr:uid="{00000000-0005-0000-0000-0000B9450000}"/>
    <cellStyle name="Normal 4 2 2 6 2 3" xfId="17664" xr:uid="{00000000-0005-0000-0000-0000BA450000}"/>
    <cellStyle name="Normal 4 2 2 6 2 3 2" xfId="17665" xr:uid="{00000000-0005-0000-0000-0000BB450000}"/>
    <cellStyle name="Normal 4 2 2 6 2 3 3" xfId="17666" xr:uid="{00000000-0005-0000-0000-0000BC450000}"/>
    <cellStyle name="Normal 4 2 2 6 2 3 4" xfId="17667" xr:uid="{00000000-0005-0000-0000-0000BD450000}"/>
    <cellStyle name="Normal 4 2 2 6 2 4" xfId="17668" xr:uid="{00000000-0005-0000-0000-0000BE450000}"/>
    <cellStyle name="Normal 4 2 2 6 2 5" xfId="17669" xr:uid="{00000000-0005-0000-0000-0000BF450000}"/>
    <cellStyle name="Normal 4 2 2 6 2 6" xfId="17670" xr:uid="{00000000-0005-0000-0000-0000C0450000}"/>
    <cellStyle name="Normal 4 2 2 6 3" xfId="17671" xr:uid="{00000000-0005-0000-0000-0000C1450000}"/>
    <cellStyle name="Normal 4 2 2 6 3 2" xfId="17672" xr:uid="{00000000-0005-0000-0000-0000C2450000}"/>
    <cellStyle name="Normal 4 2 2 6 3 2 2" xfId="17673" xr:uid="{00000000-0005-0000-0000-0000C3450000}"/>
    <cellStyle name="Normal 4 2 2 6 3 2 2 2" xfId="17674" xr:uid="{00000000-0005-0000-0000-0000C4450000}"/>
    <cellStyle name="Normal 4 2 2 6 3 2 2 3" xfId="17675" xr:uid="{00000000-0005-0000-0000-0000C5450000}"/>
    <cellStyle name="Normal 4 2 2 6 3 2 2 4" xfId="17676" xr:uid="{00000000-0005-0000-0000-0000C6450000}"/>
    <cellStyle name="Normal 4 2 2 6 3 2 3" xfId="17677" xr:uid="{00000000-0005-0000-0000-0000C7450000}"/>
    <cellStyle name="Normal 4 2 2 6 3 2 4" xfId="17678" xr:uid="{00000000-0005-0000-0000-0000C8450000}"/>
    <cellStyle name="Normal 4 2 2 6 3 2 5" xfId="17679" xr:uid="{00000000-0005-0000-0000-0000C9450000}"/>
    <cellStyle name="Normal 4 2 2 6 3 3" xfId="17680" xr:uid="{00000000-0005-0000-0000-0000CA450000}"/>
    <cellStyle name="Normal 4 2 2 6 3 3 2" xfId="17681" xr:uid="{00000000-0005-0000-0000-0000CB450000}"/>
    <cellStyle name="Normal 4 2 2 6 3 3 3" xfId="17682" xr:uid="{00000000-0005-0000-0000-0000CC450000}"/>
    <cellStyle name="Normal 4 2 2 6 3 3 4" xfId="17683" xr:uid="{00000000-0005-0000-0000-0000CD450000}"/>
    <cellStyle name="Normal 4 2 2 6 3 4" xfId="17684" xr:uid="{00000000-0005-0000-0000-0000CE450000}"/>
    <cellStyle name="Normal 4 2 2 6 3 5" xfId="17685" xr:uid="{00000000-0005-0000-0000-0000CF450000}"/>
    <cellStyle name="Normal 4 2 2 6 3 6" xfId="17686" xr:uid="{00000000-0005-0000-0000-0000D0450000}"/>
    <cellStyle name="Normal 4 2 2 6 4" xfId="17687" xr:uid="{00000000-0005-0000-0000-0000D1450000}"/>
    <cellStyle name="Normal 4 2 2 6 4 2" xfId="17688" xr:uid="{00000000-0005-0000-0000-0000D2450000}"/>
    <cellStyle name="Normal 4 2 2 6 4 2 2" xfId="17689" xr:uid="{00000000-0005-0000-0000-0000D3450000}"/>
    <cellStyle name="Normal 4 2 2 6 4 2 3" xfId="17690" xr:uid="{00000000-0005-0000-0000-0000D4450000}"/>
    <cellStyle name="Normal 4 2 2 6 4 2 4" xfId="17691" xr:uid="{00000000-0005-0000-0000-0000D5450000}"/>
    <cellStyle name="Normal 4 2 2 6 4 3" xfId="17692" xr:uid="{00000000-0005-0000-0000-0000D6450000}"/>
    <cellStyle name="Normal 4 2 2 6 4 4" xfId="17693" xr:uid="{00000000-0005-0000-0000-0000D7450000}"/>
    <cellStyle name="Normal 4 2 2 6 4 5" xfId="17694" xr:uid="{00000000-0005-0000-0000-0000D8450000}"/>
    <cellStyle name="Normal 4 2 2 6 5" xfId="17695" xr:uid="{00000000-0005-0000-0000-0000D9450000}"/>
    <cellStyle name="Normal 4 2 2 6 5 2" xfId="17696" xr:uid="{00000000-0005-0000-0000-0000DA450000}"/>
    <cellStyle name="Normal 4 2 2 6 5 3" xfId="17697" xr:uid="{00000000-0005-0000-0000-0000DB450000}"/>
    <cellStyle name="Normal 4 2 2 6 5 4" xfId="17698" xr:uid="{00000000-0005-0000-0000-0000DC450000}"/>
    <cellStyle name="Normal 4 2 2 6 6" xfId="17699" xr:uid="{00000000-0005-0000-0000-0000DD450000}"/>
    <cellStyle name="Normal 4 2 2 6 7" xfId="17700" xr:uid="{00000000-0005-0000-0000-0000DE450000}"/>
    <cellStyle name="Normal 4 2 2 6 8" xfId="17701" xr:uid="{00000000-0005-0000-0000-0000DF450000}"/>
    <cellStyle name="Normal 4 2 2 7" xfId="17702" xr:uid="{00000000-0005-0000-0000-0000E0450000}"/>
    <cellStyle name="Normal 4 2 2 7 2" xfId="17703" xr:uid="{00000000-0005-0000-0000-0000E1450000}"/>
    <cellStyle name="Normal 4 2 2 7 2 2" xfId="17704" xr:uid="{00000000-0005-0000-0000-0000E2450000}"/>
    <cellStyle name="Normal 4 2 2 7 2 2 2" xfId="17705" xr:uid="{00000000-0005-0000-0000-0000E3450000}"/>
    <cellStyle name="Normal 4 2 2 7 2 2 3" xfId="17706" xr:uid="{00000000-0005-0000-0000-0000E4450000}"/>
    <cellStyle name="Normal 4 2 2 7 2 2 4" xfId="17707" xr:uid="{00000000-0005-0000-0000-0000E5450000}"/>
    <cellStyle name="Normal 4 2 2 7 2 3" xfId="17708" xr:uid="{00000000-0005-0000-0000-0000E6450000}"/>
    <cellStyle name="Normal 4 2 2 7 2 4" xfId="17709" xr:uid="{00000000-0005-0000-0000-0000E7450000}"/>
    <cellStyle name="Normal 4 2 2 7 2 5" xfId="17710" xr:uid="{00000000-0005-0000-0000-0000E8450000}"/>
    <cellStyle name="Normal 4 2 2 7 3" xfId="17711" xr:uid="{00000000-0005-0000-0000-0000E9450000}"/>
    <cellStyle name="Normal 4 2 2 7 3 2" xfId="17712" xr:uid="{00000000-0005-0000-0000-0000EA450000}"/>
    <cellStyle name="Normal 4 2 2 7 3 3" xfId="17713" xr:uid="{00000000-0005-0000-0000-0000EB450000}"/>
    <cellStyle name="Normal 4 2 2 7 3 4" xfId="17714" xr:uid="{00000000-0005-0000-0000-0000EC450000}"/>
    <cellStyle name="Normal 4 2 2 7 4" xfId="17715" xr:uid="{00000000-0005-0000-0000-0000ED450000}"/>
    <cellStyle name="Normal 4 2 2 7 5" xfId="17716" xr:uid="{00000000-0005-0000-0000-0000EE450000}"/>
    <cellStyle name="Normal 4 2 2 7 6" xfId="17717" xr:uid="{00000000-0005-0000-0000-0000EF450000}"/>
    <cellStyle name="Normal 4 2 2 8" xfId="17718" xr:uid="{00000000-0005-0000-0000-0000F0450000}"/>
    <cellStyle name="Normal 4 2 2 8 2" xfId="17719" xr:uid="{00000000-0005-0000-0000-0000F1450000}"/>
    <cellStyle name="Normal 4 2 2 8 2 2" xfId="17720" xr:uid="{00000000-0005-0000-0000-0000F2450000}"/>
    <cellStyle name="Normal 4 2 2 8 2 2 2" xfId="17721" xr:uid="{00000000-0005-0000-0000-0000F3450000}"/>
    <cellStyle name="Normal 4 2 2 8 2 2 3" xfId="17722" xr:uid="{00000000-0005-0000-0000-0000F4450000}"/>
    <cellStyle name="Normal 4 2 2 8 2 2 4" xfId="17723" xr:uid="{00000000-0005-0000-0000-0000F5450000}"/>
    <cellStyle name="Normal 4 2 2 8 2 3" xfId="17724" xr:uid="{00000000-0005-0000-0000-0000F6450000}"/>
    <cellStyle name="Normal 4 2 2 8 2 4" xfId="17725" xr:uid="{00000000-0005-0000-0000-0000F7450000}"/>
    <cellStyle name="Normal 4 2 2 8 2 5" xfId="17726" xr:uid="{00000000-0005-0000-0000-0000F8450000}"/>
    <cellStyle name="Normal 4 2 2 8 3" xfId="17727" xr:uid="{00000000-0005-0000-0000-0000F9450000}"/>
    <cellStyle name="Normal 4 2 2 8 3 2" xfId="17728" xr:uid="{00000000-0005-0000-0000-0000FA450000}"/>
    <cellStyle name="Normal 4 2 2 8 3 3" xfId="17729" xr:uid="{00000000-0005-0000-0000-0000FB450000}"/>
    <cellStyle name="Normal 4 2 2 8 3 4" xfId="17730" xr:uid="{00000000-0005-0000-0000-0000FC450000}"/>
    <cellStyle name="Normal 4 2 2 8 4" xfId="17731" xr:uid="{00000000-0005-0000-0000-0000FD450000}"/>
    <cellStyle name="Normal 4 2 2 8 5" xfId="17732" xr:uid="{00000000-0005-0000-0000-0000FE450000}"/>
    <cellStyle name="Normal 4 2 2 8 6" xfId="17733" xr:uid="{00000000-0005-0000-0000-0000FF450000}"/>
    <cellStyle name="Normal 4 2 2 9" xfId="17734" xr:uid="{00000000-0005-0000-0000-000000460000}"/>
    <cellStyle name="Normal 4 2 3" xfId="17735" xr:uid="{00000000-0005-0000-0000-000001460000}"/>
    <cellStyle name="Normal 4 2 3 10" xfId="17736" xr:uid="{00000000-0005-0000-0000-000002460000}"/>
    <cellStyle name="Normal 4 2 3 2" xfId="17737" xr:uid="{00000000-0005-0000-0000-000003460000}"/>
    <cellStyle name="Normal 4 2 3 2 2" xfId="17738" xr:uid="{00000000-0005-0000-0000-000004460000}"/>
    <cellStyle name="Normal 4 2 3 2 2 2" xfId="17739" xr:uid="{00000000-0005-0000-0000-000005460000}"/>
    <cellStyle name="Normal 4 2 3 2 2 2 2" xfId="17740" xr:uid="{00000000-0005-0000-0000-000006460000}"/>
    <cellStyle name="Normal 4 2 3 2 2 2 2 2" xfId="17741" xr:uid="{00000000-0005-0000-0000-000007460000}"/>
    <cellStyle name="Normal 4 2 3 2 2 2 2 3" xfId="17742" xr:uid="{00000000-0005-0000-0000-000008460000}"/>
    <cellStyle name="Normal 4 2 3 2 2 2 2 4" xfId="17743" xr:uid="{00000000-0005-0000-0000-000009460000}"/>
    <cellStyle name="Normal 4 2 3 2 2 2 3" xfId="17744" xr:uid="{00000000-0005-0000-0000-00000A460000}"/>
    <cellStyle name="Normal 4 2 3 2 2 2 4" xfId="17745" xr:uid="{00000000-0005-0000-0000-00000B460000}"/>
    <cellStyle name="Normal 4 2 3 2 2 2 5" xfId="17746" xr:uid="{00000000-0005-0000-0000-00000C460000}"/>
    <cellStyle name="Normal 4 2 3 2 2 3" xfId="17747" xr:uid="{00000000-0005-0000-0000-00000D460000}"/>
    <cellStyle name="Normal 4 2 3 2 2 3 2" xfId="17748" xr:uid="{00000000-0005-0000-0000-00000E460000}"/>
    <cellStyle name="Normal 4 2 3 2 2 3 3" xfId="17749" xr:uid="{00000000-0005-0000-0000-00000F460000}"/>
    <cellStyle name="Normal 4 2 3 2 2 3 4" xfId="17750" xr:uid="{00000000-0005-0000-0000-000010460000}"/>
    <cellStyle name="Normal 4 2 3 2 2 4" xfId="17751" xr:uid="{00000000-0005-0000-0000-000011460000}"/>
    <cellStyle name="Normal 4 2 3 2 2 5" xfId="17752" xr:uid="{00000000-0005-0000-0000-000012460000}"/>
    <cellStyle name="Normal 4 2 3 2 2 6" xfId="17753" xr:uid="{00000000-0005-0000-0000-000013460000}"/>
    <cellStyle name="Normal 4 2 3 2 3" xfId="17754" xr:uid="{00000000-0005-0000-0000-000014460000}"/>
    <cellStyle name="Normal 4 2 3 2 3 2" xfId="17755" xr:uid="{00000000-0005-0000-0000-000015460000}"/>
    <cellStyle name="Normal 4 2 3 2 3 2 2" xfId="17756" xr:uid="{00000000-0005-0000-0000-000016460000}"/>
    <cellStyle name="Normal 4 2 3 2 3 2 2 2" xfId="17757" xr:uid="{00000000-0005-0000-0000-000017460000}"/>
    <cellStyle name="Normal 4 2 3 2 3 2 2 3" xfId="17758" xr:uid="{00000000-0005-0000-0000-000018460000}"/>
    <cellStyle name="Normal 4 2 3 2 3 2 2 4" xfId="17759" xr:uid="{00000000-0005-0000-0000-000019460000}"/>
    <cellStyle name="Normal 4 2 3 2 3 2 3" xfId="17760" xr:uid="{00000000-0005-0000-0000-00001A460000}"/>
    <cellStyle name="Normal 4 2 3 2 3 2 4" xfId="17761" xr:uid="{00000000-0005-0000-0000-00001B460000}"/>
    <cellStyle name="Normal 4 2 3 2 3 2 5" xfId="17762" xr:uid="{00000000-0005-0000-0000-00001C460000}"/>
    <cellStyle name="Normal 4 2 3 2 3 3" xfId="17763" xr:uid="{00000000-0005-0000-0000-00001D460000}"/>
    <cellStyle name="Normal 4 2 3 2 3 3 2" xfId="17764" xr:uid="{00000000-0005-0000-0000-00001E460000}"/>
    <cellStyle name="Normal 4 2 3 2 3 3 3" xfId="17765" xr:uid="{00000000-0005-0000-0000-00001F460000}"/>
    <cellStyle name="Normal 4 2 3 2 3 3 4" xfId="17766" xr:uid="{00000000-0005-0000-0000-000020460000}"/>
    <cellStyle name="Normal 4 2 3 2 3 4" xfId="17767" xr:uid="{00000000-0005-0000-0000-000021460000}"/>
    <cellStyle name="Normal 4 2 3 2 3 5" xfId="17768" xr:uid="{00000000-0005-0000-0000-000022460000}"/>
    <cellStyle name="Normal 4 2 3 2 3 6" xfId="17769" xr:uid="{00000000-0005-0000-0000-000023460000}"/>
    <cellStyle name="Normal 4 2 3 2 4" xfId="17770" xr:uid="{00000000-0005-0000-0000-000024460000}"/>
    <cellStyle name="Normal 4 2 3 2 4 2" xfId="17771" xr:uid="{00000000-0005-0000-0000-000025460000}"/>
    <cellStyle name="Normal 4 2 3 2 4 2 2" xfId="17772" xr:uid="{00000000-0005-0000-0000-000026460000}"/>
    <cellStyle name="Normal 4 2 3 2 4 2 3" xfId="17773" xr:uid="{00000000-0005-0000-0000-000027460000}"/>
    <cellStyle name="Normal 4 2 3 2 4 2 4" xfId="17774" xr:uid="{00000000-0005-0000-0000-000028460000}"/>
    <cellStyle name="Normal 4 2 3 2 4 3" xfId="17775" xr:uid="{00000000-0005-0000-0000-000029460000}"/>
    <cellStyle name="Normal 4 2 3 2 4 4" xfId="17776" xr:uid="{00000000-0005-0000-0000-00002A460000}"/>
    <cellStyle name="Normal 4 2 3 2 4 5" xfId="17777" xr:uid="{00000000-0005-0000-0000-00002B460000}"/>
    <cellStyle name="Normal 4 2 3 2 5" xfId="17778" xr:uid="{00000000-0005-0000-0000-00002C460000}"/>
    <cellStyle name="Normal 4 2 3 2 5 2" xfId="17779" xr:uid="{00000000-0005-0000-0000-00002D460000}"/>
    <cellStyle name="Normal 4 2 3 2 5 3" xfId="17780" xr:uid="{00000000-0005-0000-0000-00002E460000}"/>
    <cellStyle name="Normal 4 2 3 2 5 4" xfId="17781" xr:uid="{00000000-0005-0000-0000-00002F460000}"/>
    <cellStyle name="Normal 4 2 3 2 6" xfId="17782" xr:uid="{00000000-0005-0000-0000-000030460000}"/>
    <cellStyle name="Normal 4 2 3 2 7" xfId="17783" xr:uid="{00000000-0005-0000-0000-000031460000}"/>
    <cellStyle name="Normal 4 2 3 2 8" xfId="17784" xr:uid="{00000000-0005-0000-0000-000032460000}"/>
    <cellStyle name="Normal 4 2 3 3" xfId="17785" xr:uid="{00000000-0005-0000-0000-000033460000}"/>
    <cellStyle name="Normal 4 2 3 3 2" xfId="17786" xr:uid="{00000000-0005-0000-0000-000034460000}"/>
    <cellStyle name="Normal 4 2 3 3 2 2" xfId="17787" xr:uid="{00000000-0005-0000-0000-000035460000}"/>
    <cellStyle name="Normal 4 2 3 3 2 2 2" xfId="17788" xr:uid="{00000000-0005-0000-0000-000036460000}"/>
    <cellStyle name="Normal 4 2 3 3 2 2 3" xfId="17789" xr:uid="{00000000-0005-0000-0000-000037460000}"/>
    <cellStyle name="Normal 4 2 3 3 2 2 4" xfId="17790" xr:uid="{00000000-0005-0000-0000-000038460000}"/>
    <cellStyle name="Normal 4 2 3 3 2 3" xfId="17791" xr:uid="{00000000-0005-0000-0000-000039460000}"/>
    <cellStyle name="Normal 4 2 3 3 2 3 2" xfId="17792" xr:uid="{00000000-0005-0000-0000-00003A460000}"/>
    <cellStyle name="Normal 4 2 3 3 2 3 3" xfId="17793" xr:uid="{00000000-0005-0000-0000-00003B460000}"/>
    <cellStyle name="Normal 4 2 3 3 2 3 4" xfId="17794" xr:uid="{00000000-0005-0000-0000-00003C460000}"/>
    <cellStyle name="Normal 4 2 3 3 2 4" xfId="17795" xr:uid="{00000000-0005-0000-0000-00003D460000}"/>
    <cellStyle name="Normal 4 2 3 3 2 5" xfId="17796" xr:uid="{00000000-0005-0000-0000-00003E460000}"/>
    <cellStyle name="Normal 4 2 3 3 2 6" xfId="17797" xr:uid="{00000000-0005-0000-0000-00003F460000}"/>
    <cellStyle name="Normal 4 2 3 3 3" xfId="17798" xr:uid="{00000000-0005-0000-0000-000040460000}"/>
    <cellStyle name="Normal 4 2 3 3 3 2" xfId="17799" xr:uid="{00000000-0005-0000-0000-000041460000}"/>
    <cellStyle name="Normal 4 2 3 3 3 3" xfId="17800" xr:uid="{00000000-0005-0000-0000-000042460000}"/>
    <cellStyle name="Normal 4 2 3 3 3 4" xfId="17801" xr:uid="{00000000-0005-0000-0000-000043460000}"/>
    <cellStyle name="Normal 4 2 3 3 4" xfId="17802" xr:uid="{00000000-0005-0000-0000-000044460000}"/>
    <cellStyle name="Normal 4 2 3 3 4 2" xfId="17803" xr:uid="{00000000-0005-0000-0000-000045460000}"/>
    <cellStyle name="Normal 4 2 3 3 4 3" xfId="17804" xr:uid="{00000000-0005-0000-0000-000046460000}"/>
    <cellStyle name="Normal 4 2 3 3 4 4" xfId="17805" xr:uid="{00000000-0005-0000-0000-000047460000}"/>
    <cellStyle name="Normal 4 2 3 3 5" xfId="17806" xr:uid="{00000000-0005-0000-0000-000048460000}"/>
    <cellStyle name="Normal 4 2 3 3 6" xfId="17807" xr:uid="{00000000-0005-0000-0000-000049460000}"/>
    <cellStyle name="Normal 4 2 3 3 7" xfId="17808" xr:uid="{00000000-0005-0000-0000-00004A460000}"/>
    <cellStyle name="Normal 4 2 3 4" xfId="17809" xr:uid="{00000000-0005-0000-0000-00004B460000}"/>
    <cellStyle name="Normal 4 2 3 4 2" xfId="17810" xr:uid="{00000000-0005-0000-0000-00004C460000}"/>
    <cellStyle name="Normal 4 2 3 4 2 2" xfId="17811" xr:uid="{00000000-0005-0000-0000-00004D460000}"/>
    <cellStyle name="Normal 4 2 3 4 2 2 2" xfId="17812" xr:uid="{00000000-0005-0000-0000-00004E460000}"/>
    <cellStyle name="Normal 4 2 3 4 2 2 3" xfId="17813" xr:uid="{00000000-0005-0000-0000-00004F460000}"/>
    <cellStyle name="Normal 4 2 3 4 2 2 4" xfId="17814" xr:uid="{00000000-0005-0000-0000-000050460000}"/>
    <cellStyle name="Normal 4 2 3 4 2 3" xfId="17815" xr:uid="{00000000-0005-0000-0000-000051460000}"/>
    <cellStyle name="Normal 4 2 3 4 2 4" xfId="17816" xr:uid="{00000000-0005-0000-0000-000052460000}"/>
    <cellStyle name="Normal 4 2 3 4 2 5" xfId="17817" xr:uid="{00000000-0005-0000-0000-000053460000}"/>
    <cellStyle name="Normal 4 2 3 4 3" xfId="17818" xr:uid="{00000000-0005-0000-0000-000054460000}"/>
    <cellStyle name="Normal 4 2 3 4 3 2" xfId="17819" xr:uid="{00000000-0005-0000-0000-000055460000}"/>
    <cellStyle name="Normal 4 2 3 4 3 3" xfId="17820" xr:uid="{00000000-0005-0000-0000-000056460000}"/>
    <cellStyle name="Normal 4 2 3 4 3 4" xfId="17821" xr:uid="{00000000-0005-0000-0000-000057460000}"/>
    <cellStyle name="Normal 4 2 3 4 4" xfId="17822" xr:uid="{00000000-0005-0000-0000-000058460000}"/>
    <cellStyle name="Normal 4 2 3 4 5" xfId="17823" xr:uid="{00000000-0005-0000-0000-000059460000}"/>
    <cellStyle name="Normal 4 2 3 4 6" xfId="17824" xr:uid="{00000000-0005-0000-0000-00005A460000}"/>
    <cellStyle name="Normal 4 2 3 5" xfId="17825" xr:uid="{00000000-0005-0000-0000-00005B460000}"/>
    <cellStyle name="Normal 4 2 3 5 2" xfId="17826" xr:uid="{00000000-0005-0000-0000-00005C460000}"/>
    <cellStyle name="Normal 4 2 3 5 2 2" xfId="17827" xr:uid="{00000000-0005-0000-0000-00005D460000}"/>
    <cellStyle name="Normal 4 2 3 5 2 2 2" xfId="17828" xr:uid="{00000000-0005-0000-0000-00005E460000}"/>
    <cellStyle name="Normal 4 2 3 5 2 2 3" xfId="17829" xr:uid="{00000000-0005-0000-0000-00005F460000}"/>
    <cellStyle name="Normal 4 2 3 5 2 2 4" xfId="17830" xr:uid="{00000000-0005-0000-0000-000060460000}"/>
    <cellStyle name="Normal 4 2 3 5 2 3" xfId="17831" xr:uid="{00000000-0005-0000-0000-000061460000}"/>
    <cellStyle name="Normal 4 2 3 5 2 4" xfId="17832" xr:uid="{00000000-0005-0000-0000-000062460000}"/>
    <cellStyle name="Normal 4 2 3 5 2 5" xfId="17833" xr:uid="{00000000-0005-0000-0000-000063460000}"/>
    <cellStyle name="Normal 4 2 3 5 3" xfId="17834" xr:uid="{00000000-0005-0000-0000-000064460000}"/>
    <cellStyle name="Normal 4 2 3 5 3 2" xfId="17835" xr:uid="{00000000-0005-0000-0000-000065460000}"/>
    <cellStyle name="Normal 4 2 3 5 3 3" xfId="17836" xr:uid="{00000000-0005-0000-0000-000066460000}"/>
    <cellStyle name="Normal 4 2 3 5 3 4" xfId="17837" xr:uid="{00000000-0005-0000-0000-000067460000}"/>
    <cellStyle name="Normal 4 2 3 5 4" xfId="17838" xr:uid="{00000000-0005-0000-0000-000068460000}"/>
    <cellStyle name="Normal 4 2 3 5 4 2" xfId="17839" xr:uid="{00000000-0005-0000-0000-000069460000}"/>
    <cellStyle name="Normal 4 2 3 5 4 3" xfId="17840" xr:uid="{00000000-0005-0000-0000-00006A460000}"/>
    <cellStyle name="Normal 4 2 3 5 4 4" xfId="17841" xr:uid="{00000000-0005-0000-0000-00006B460000}"/>
    <cellStyle name="Normal 4 2 3 5 5" xfId="17842" xr:uid="{00000000-0005-0000-0000-00006C460000}"/>
    <cellStyle name="Normal 4 2 3 5 6" xfId="17843" xr:uid="{00000000-0005-0000-0000-00006D460000}"/>
    <cellStyle name="Normal 4 2 3 5 7" xfId="17844" xr:uid="{00000000-0005-0000-0000-00006E460000}"/>
    <cellStyle name="Normal 4 2 3 6" xfId="17845" xr:uid="{00000000-0005-0000-0000-00006F460000}"/>
    <cellStyle name="Normal 4 2 3 6 2" xfId="17846" xr:uid="{00000000-0005-0000-0000-000070460000}"/>
    <cellStyle name="Normal 4 2 3 6 2 2" xfId="17847" xr:uid="{00000000-0005-0000-0000-000071460000}"/>
    <cellStyle name="Normal 4 2 3 6 2 3" xfId="17848" xr:uid="{00000000-0005-0000-0000-000072460000}"/>
    <cellStyle name="Normal 4 2 3 6 2 4" xfId="17849" xr:uid="{00000000-0005-0000-0000-000073460000}"/>
    <cellStyle name="Normal 4 2 3 6 3" xfId="17850" xr:uid="{00000000-0005-0000-0000-000074460000}"/>
    <cellStyle name="Normal 4 2 3 6 4" xfId="17851" xr:uid="{00000000-0005-0000-0000-000075460000}"/>
    <cellStyle name="Normal 4 2 3 6 5" xfId="17852" xr:uid="{00000000-0005-0000-0000-000076460000}"/>
    <cellStyle name="Normal 4 2 3 7" xfId="17853" xr:uid="{00000000-0005-0000-0000-000077460000}"/>
    <cellStyle name="Normal 4 2 3 7 2" xfId="17854" xr:uid="{00000000-0005-0000-0000-000078460000}"/>
    <cellStyle name="Normal 4 2 3 7 3" xfId="17855" xr:uid="{00000000-0005-0000-0000-000079460000}"/>
    <cellStyle name="Normal 4 2 3 7 4" xfId="17856" xr:uid="{00000000-0005-0000-0000-00007A460000}"/>
    <cellStyle name="Normal 4 2 3 8" xfId="17857" xr:uid="{00000000-0005-0000-0000-00007B460000}"/>
    <cellStyle name="Normal 4 2 3 9" xfId="17858" xr:uid="{00000000-0005-0000-0000-00007C460000}"/>
    <cellStyle name="Normal 4 2 4" xfId="17859" xr:uid="{00000000-0005-0000-0000-00007D460000}"/>
    <cellStyle name="Normal 4 2 4 10" xfId="17860" xr:uid="{00000000-0005-0000-0000-00007E460000}"/>
    <cellStyle name="Normal 4 2 4 2" xfId="17861" xr:uid="{00000000-0005-0000-0000-00007F460000}"/>
    <cellStyle name="Normal 4 2 4 2 2" xfId="17862" xr:uid="{00000000-0005-0000-0000-000080460000}"/>
    <cellStyle name="Normal 4 2 4 2 2 2" xfId="17863" xr:uid="{00000000-0005-0000-0000-000081460000}"/>
    <cellStyle name="Normal 4 2 4 2 2 2 2" xfId="17864" xr:uid="{00000000-0005-0000-0000-000082460000}"/>
    <cellStyle name="Normal 4 2 4 2 2 2 2 2" xfId="17865" xr:uid="{00000000-0005-0000-0000-000083460000}"/>
    <cellStyle name="Normal 4 2 4 2 2 2 2 3" xfId="17866" xr:uid="{00000000-0005-0000-0000-000084460000}"/>
    <cellStyle name="Normal 4 2 4 2 2 2 2 4" xfId="17867" xr:uid="{00000000-0005-0000-0000-000085460000}"/>
    <cellStyle name="Normal 4 2 4 2 2 2 3" xfId="17868" xr:uid="{00000000-0005-0000-0000-000086460000}"/>
    <cellStyle name="Normal 4 2 4 2 2 2 4" xfId="17869" xr:uid="{00000000-0005-0000-0000-000087460000}"/>
    <cellStyle name="Normal 4 2 4 2 2 2 5" xfId="17870" xr:uid="{00000000-0005-0000-0000-000088460000}"/>
    <cellStyle name="Normal 4 2 4 2 2 3" xfId="17871" xr:uid="{00000000-0005-0000-0000-000089460000}"/>
    <cellStyle name="Normal 4 2 4 2 2 3 2" xfId="17872" xr:uid="{00000000-0005-0000-0000-00008A460000}"/>
    <cellStyle name="Normal 4 2 4 2 2 3 3" xfId="17873" xr:uid="{00000000-0005-0000-0000-00008B460000}"/>
    <cellStyle name="Normal 4 2 4 2 2 3 4" xfId="17874" xr:uid="{00000000-0005-0000-0000-00008C460000}"/>
    <cellStyle name="Normal 4 2 4 2 2 4" xfId="17875" xr:uid="{00000000-0005-0000-0000-00008D460000}"/>
    <cellStyle name="Normal 4 2 4 2 2 5" xfId="17876" xr:uid="{00000000-0005-0000-0000-00008E460000}"/>
    <cellStyle name="Normal 4 2 4 2 2 6" xfId="17877" xr:uid="{00000000-0005-0000-0000-00008F460000}"/>
    <cellStyle name="Normal 4 2 4 2 3" xfId="17878" xr:uid="{00000000-0005-0000-0000-000090460000}"/>
    <cellStyle name="Normal 4 2 4 2 3 2" xfId="17879" xr:uid="{00000000-0005-0000-0000-000091460000}"/>
    <cellStyle name="Normal 4 2 4 2 3 2 2" xfId="17880" xr:uid="{00000000-0005-0000-0000-000092460000}"/>
    <cellStyle name="Normal 4 2 4 2 3 2 2 2" xfId="17881" xr:uid="{00000000-0005-0000-0000-000093460000}"/>
    <cellStyle name="Normal 4 2 4 2 3 2 2 3" xfId="17882" xr:uid="{00000000-0005-0000-0000-000094460000}"/>
    <cellStyle name="Normal 4 2 4 2 3 2 2 4" xfId="17883" xr:uid="{00000000-0005-0000-0000-000095460000}"/>
    <cellStyle name="Normal 4 2 4 2 3 2 3" xfId="17884" xr:uid="{00000000-0005-0000-0000-000096460000}"/>
    <cellStyle name="Normal 4 2 4 2 3 2 4" xfId="17885" xr:uid="{00000000-0005-0000-0000-000097460000}"/>
    <cellStyle name="Normal 4 2 4 2 3 2 5" xfId="17886" xr:uid="{00000000-0005-0000-0000-000098460000}"/>
    <cellStyle name="Normal 4 2 4 2 3 3" xfId="17887" xr:uid="{00000000-0005-0000-0000-000099460000}"/>
    <cellStyle name="Normal 4 2 4 2 3 3 2" xfId="17888" xr:uid="{00000000-0005-0000-0000-00009A460000}"/>
    <cellStyle name="Normal 4 2 4 2 3 3 3" xfId="17889" xr:uid="{00000000-0005-0000-0000-00009B460000}"/>
    <cellStyle name="Normal 4 2 4 2 3 3 4" xfId="17890" xr:uid="{00000000-0005-0000-0000-00009C460000}"/>
    <cellStyle name="Normal 4 2 4 2 3 4" xfId="17891" xr:uid="{00000000-0005-0000-0000-00009D460000}"/>
    <cellStyle name="Normal 4 2 4 2 3 5" xfId="17892" xr:uid="{00000000-0005-0000-0000-00009E460000}"/>
    <cellStyle name="Normal 4 2 4 2 3 6" xfId="17893" xr:uid="{00000000-0005-0000-0000-00009F460000}"/>
    <cellStyle name="Normal 4 2 4 2 4" xfId="17894" xr:uid="{00000000-0005-0000-0000-0000A0460000}"/>
    <cellStyle name="Normal 4 2 4 2 4 2" xfId="17895" xr:uid="{00000000-0005-0000-0000-0000A1460000}"/>
    <cellStyle name="Normal 4 2 4 2 4 2 2" xfId="17896" xr:uid="{00000000-0005-0000-0000-0000A2460000}"/>
    <cellStyle name="Normal 4 2 4 2 4 2 3" xfId="17897" xr:uid="{00000000-0005-0000-0000-0000A3460000}"/>
    <cellStyle name="Normal 4 2 4 2 4 2 4" xfId="17898" xr:uid="{00000000-0005-0000-0000-0000A4460000}"/>
    <cellStyle name="Normal 4 2 4 2 4 3" xfId="17899" xr:uid="{00000000-0005-0000-0000-0000A5460000}"/>
    <cellStyle name="Normal 4 2 4 2 4 4" xfId="17900" xr:uid="{00000000-0005-0000-0000-0000A6460000}"/>
    <cellStyle name="Normal 4 2 4 2 4 5" xfId="17901" xr:uid="{00000000-0005-0000-0000-0000A7460000}"/>
    <cellStyle name="Normal 4 2 4 2 5" xfId="17902" xr:uid="{00000000-0005-0000-0000-0000A8460000}"/>
    <cellStyle name="Normal 4 2 4 2 5 2" xfId="17903" xr:uid="{00000000-0005-0000-0000-0000A9460000}"/>
    <cellStyle name="Normal 4 2 4 2 5 3" xfId="17904" xr:uid="{00000000-0005-0000-0000-0000AA460000}"/>
    <cellStyle name="Normal 4 2 4 2 5 4" xfId="17905" xr:uid="{00000000-0005-0000-0000-0000AB460000}"/>
    <cellStyle name="Normal 4 2 4 2 6" xfId="17906" xr:uid="{00000000-0005-0000-0000-0000AC460000}"/>
    <cellStyle name="Normal 4 2 4 2 7" xfId="17907" xr:uid="{00000000-0005-0000-0000-0000AD460000}"/>
    <cellStyle name="Normal 4 2 4 2 8" xfId="17908" xr:uid="{00000000-0005-0000-0000-0000AE460000}"/>
    <cellStyle name="Normal 4 2 4 3" xfId="17909" xr:uid="{00000000-0005-0000-0000-0000AF460000}"/>
    <cellStyle name="Normal 4 2 4 3 2" xfId="17910" xr:uid="{00000000-0005-0000-0000-0000B0460000}"/>
    <cellStyle name="Normal 4 2 4 3 2 2" xfId="17911" xr:uid="{00000000-0005-0000-0000-0000B1460000}"/>
    <cellStyle name="Normal 4 2 4 3 2 2 2" xfId="17912" xr:uid="{00000000-0005-0000-0000-0000B2460000}"/>
    <cellStyle name="Normal 4 2 4 3 2 2 3" xfId="17913" xr:uid="{00000000-0005-0000-0000-0000B3460000}"/>
    <cellStyle name="Normal 4 2 4 3 2 2 4" xfId="17914" xr:uid="{00000000-0005-0000-0000-0000B4460000}"/>
    <cellStyle name="Normal 4 2 4 3 2 3" xfId="17915" xr:uid="{00000000-0005-0000-0000-0000B5460000}"/>
    <cellStyle name="Normal 4 2 4 3 2 4" xfId="17916" xr:uid="{00000000-0005-0000-0000-0000B6460000}"/>
    <cellStyle name="Normal 4 2 4 3 2 5" xfId="17917" xr:uid="{00000000-0005-0000-0000-0000B7460000}"/>
    <cellStyle name="Normal 4 2 4 3 3" xfId="17918" xr:uid="{00000000-0005-0000-0000-0000B8460000}"/>
    <cellStyle name="Normal 4 2 4 3 3 2" xfId="17919" xr:uid="{00000000-0005-0000-0000-0000B9460000}"/>
    <cellStyle name="Normal 4 2 4 3 3 3" xfId="17920" xr:uid="{00000000-0005-0000-0000-0000BA460000}"/>
    <cellStyle name="Normal 4 2 4 3 3 4" xfId="17921" xr:uid="{00000000-0005-0000-0000-0000BB460000}"/>
    <cellStyle name="Normal 4 2 4 3 4" xfId="17922" xr:uid="{00000000-0005-0000-0000-0000BC460000}"/>
    <cellStyle name="Normal 4 2 4 3 5" xfId="17923" xr:uid="{00000000-0005-0000-0000-0000BD460000}"/>
    <cellStyle name="Normal 4 2 4 3 6" xfId="17924" xr:uid="{00000000-0005-0000-0000-0000BE460000}"/>
    <cellStyle name="Normal 4 2 4 4" xfId="17925" xr:uid="{00000000-0005-0000-0000-0000BF460000}"/>
    <cellStyle name="Normal 4 2 4 4 2" xfId="17926" xr:uid="{00000000-0005-0000-0000-0000C0460000}"/>
    <cellStyle name="Normal 4 2 4 4 2 2" xfId="17927" xr:uid="{00000000-0005-0000-0000-0000C1460000}"/>
    <cellStyle name="Normal 4 2 4 4 2 2 2" xfId="17928" xr:uid="{00000000-0005-0000-0000-0000C2460000}"/>
    <cellStyle name="Normal 4 2 4 4 2 2 3" xfId="17929" xr:uid="{00000000-0005-0000-0000-0000C3460000}"/>
    <cellStyle name="Normal 4 2 4 4 2 2 4" xfId="17930" xr:uid="{00000000-0005-0000-0000-0000C4460000}"/>
    <cellStyle name="Normal 4 2 4 4 2 3" xfId="17931" xr:uid="{00000000-0005-0000-0000-0000C5460000}"/>
    <cellStyle name="Normal 4 2 4 4 2 4" xfId="17932" xr:uid="{00000000-0005-0000-0000-0000C6460000}"/>
    <cellStyle name="Normal 4 2 4 4 2 5" xfId="17933" xr:uid="{00000000-0005-0000-0000-0000C7460000}"/>
    <cellStyle name="Normal 4 2 4 4 3" xfId="17934" xr:uid="{00000000-0005-0000-0000-0000C8460000}"/>
    <cellStyle name="Normal 4 2 4 4 3 2" xfId="17935" xr:uid="{00000000-0005-0000-0000-0000C9460000}"/>
    <cellStyle name="Normal 4 2 4 4 3 3" xfId="17936" xr:uid="{00000000-0005-0000-0000-0000CA460000}"/>
    <cellStyle name="Normal 4 2 4 4 3 4" xfId="17937" xr:uid="{00000000-0005-0000-0000-0000CB460000}"/>
    <cellStyle name="Normal 4 2 4 4 4" xfId="17938" xr:uid="{00000000-0005-0000-0000-0000CC460000}"/>
    <cellStyle name="Normal 4 2 4 4 5" xfId="17939" xr:uid="{00000000-0005-0000-0000-0000CD460000}"/>
    <cellStyle name="Normal 4 2 4 4 6" xfId="17940" xr:uid="{00000000-0005-0000-0000-0000CE460000}"/>
    <cellStyle name="Normal 4 2 4 5" xfId="17941" xr:uid="{00000000-0005-0000-0000-0000CF460000}"/>
    <cellStyle name="Normal 4 2 4 5 2" xfId="17942" xr:uid="{00000000-0005-0000-0000-0000D0460000}"/>
    <cellStyle name="Normal 4 2 4 5 2 2" xfId="17943" xr:uid="{00000000-0005-0000-0000-0000D1460000}"/>
    <cellStyle name="Normal 4 2 4 5 2 2 2" xfId="17944" xr:uid="{00000000-0005-0000-0000-0000D2460000}"/>
    <cellStyle name="Normal 4 2 4 5 2 2 3" xfId="17945" xr:uid="{00000000-0005-0000-0000-0000D3460000}"/>
    <cellStyle name="Normal 4 2 4 5 2 2 4" xfId="17946" xr:uid="{00000000-0005-0000-0000-0000D4460000}"/>
    <cellStyle name="Normal 4 2 4 5 2 3" xfId="17947" xr:uid="{00000000-0005-0000-0000-0000D5460000}"/>
    <cellStyle name="Normal 4 2 4 5 2 4" xfId="17948" xr:uid="{00000000-0005-0000-0000-0000D6460000}"/>
    <cellStyle name="Normal 4 2 4 5 2 5" xfId="17949" xr:uid="{00000000-0005-0000-0000-0000D7460000}"/>
    <cellStyle name="Normal 4 2 4 5 3" xfId="17950" xr:uid="{00000000-0005-0000-0000-0000D8460000}"/>
    <cellStyle name="Normal 4 2 4 5 3 2" xfId="17951" xr:uid="{00000000-0005-0000-0000-0000D9460000}"/>
    <cellStyle name="Normal 4 2 4 5 3 3" xfId="17952" xr:uid="{00000000-0005-0000-0000-0000DA460000}"/>
    <cellStyle name="Normal 4 2 4 5 3 4" xfId="17953" xr:uid="{00000000-0005-0000-0000-0000DB460000}"/>
    <cellStyle name="Normal 4 2 4 5 4" xfId="17954" xr:uid="{00000000-0005-0000-0000-0000DC460000}"/>
    <cellStyle name="Normal 4 2 4 5 5" xfId="17955" xr:uid="{00000000-0005-0000-0000-0000DD460000}"/>
    <cellStyle name="Normal 4 2 4 5 6" xfId="17956" xr:uid="{00000000-0005-0000-0000-0000DE460000}"/>
    <cellStyle name="Normal 4 2 4 6" xfId="17957" xr:uid="{00000000-0005-0000-0000-0000DF460000}"/>
    <cellStyle name="Normal 4 2 4 6 2" xfId="17958" xr:uid="{00000000-0005-0000-0000-0000E0460000}"/>
    <cellStyle name="Normal 4 2 4 6 2 2" xfId="17959" xr:uid="{00000000-0005-0000-0000-0000E1460000}"/>
    <cellStyle name="Normal 4 2 4 6 2 3" xfId="17960" xr:uid="{00000000-0005-0000-0000-0000E2460000}"/>
    <cellStyle name="Normal 4 2 4 6 2 4" xfId="17961" xr:uid="{00000000-0005-0000-0000-0000E3460000}"/>
    <cellStyle name="Normal 4 2 4 6 3" xfId="17962" xr:uid="{00000000-0005-0000-0000-0000E4460000}"/>
    <cellStyle name="Normal 4 2 4 6 4" xfId="17963" xr:uid="{00000000-0005-0000-0000-0000E5460000}"/>
    <cellStyle name="Normal 4 2 4 6 5" xfId="17964" xr:uid="{00000000-0005-0000-0000-0000E6460000}"/>
    <cellStyle name="Normal 4 2 4 7" xfId="17965" xr:uid="{00000000-0005-0000-0000-0000E7460000}"/>
    <cellStyle name="Normal 4 2 4 7 2" xfId="17966" xr:uid="{00000000-0005-0000-0000-0000E8460000}"/>
    <cellStyle name="Normal 4 2 4 7 3" xfId="17967" xr:uid="{00000000-0005-0000-0000-0000E9460000}"/>
    <cellStyle name="Normal 4 2 4 7 4" xfId="17968" xr:uid="{00000000-0005-0000-0000-0000EA460000}"/>
    <cellStyle name="Normal 4 2 4 8" xfId="17969" xr:uid="{00000000-0005-0000-0000-0000EB460000}"/>
    <cellStyle name="Normal 4 2 4 9" xfId="17970" xr:uid="{00000000-0005-0000-0000-0000EC460000}"/>
    <cellStyle name="Normal 4 2 5" xfId="17971" xr:uid="{00000000-0005-0000-0000-0000ED460000}"/>
    <cellStyle name="Normal 4 2 5 2" xfId="17972" xr:uid="{00000000-0005-0000-0000-0000EE460000}"/>
    <cellStyle name="Normal 4 2 5 2 2" xfId="17973" xr:uid="{00000000-0005-0000-0000-0000EF460000}"/>
    <cellStyle name="Normal 4 2 5 2 2 2" xfId="17974" xr:uid="{00000000-0005-0000-0000-0000F0460000}"/>
    <cellStyle name="Normal 4 2 5 2 2 2 2" xfId="17975" xr:uid="{00000000-0005-0000-0000-0000F1460000}"/>
    <cellStyle name="Normal 4 2 5 2 2 2 2 2" xfId="17976" xr:uid="{00000000-0005-0000-0000-0000F2460000}"/>
    <cellStyle name="Normal 4 2 5 2 2 2 2 3" xfId="17977" xr:uid="{00000000-0005-0000-0000-0000F3460000}"/>
    <cellStyle name="Normal 4 2 5 2 2 2 2 4" xfId="17978" xr:uid="{00000000-0005-0000-0000-0000F4460000}"/>
    <cellStyle name="Normal 4 2 5 2 2 2 3" xfId="17979" xr:uid="{00000000-0005-0000-0000-0000F5460000}"/>
    <cellStyle name="Normal 4 2 5 2 2 2 4" xfId="17980" xr:uid="{00000000-0005-0000-0000-0000F6460000}"/>
    <cellStyle name="Normal 4 2 5 2 2 2 5" xfId="17981" xr:uid="{00000000-0005-0000-0000-0000F7460000}"/>
    <cellStyle name="Normal 4 2 5 2 2 3" xfId="17982" xr:uid="{00000000-0005-0000-0000-0000F8460000}"/>
    <cellStyle name="Normal 4 2 5 2 2 3 2" xfId="17983" xr:uid="{00000000-0005-0000-0000-0000F9460000}"/>
    <cellStyle name="Normal 4 2 5 2 2 3 3" xfId="17984" xr:uid="{00000000-0005-0000-0000-0000FA460000}"/>
    <cellStyle name="Normal 4 2 5 2 2 3 4" xfId="17985" xr:uid="{00000000-0005-0000-0000-0000FB460000}"/>
    <cellStyle name="Normal 4 2 5 2 2 4" xfId="17986" xr:uid="{00000000-0005-0000-0000-0000FC460000}"/>
    <cellStyle name="Normal 4 2 5 2 2 5" xfId="17987" xr:uid="{00000000-0005-0000-0000-0000FD460000}"/>
    <cellStyle name="Normal 4 2 5 2 2 6" xfId="17988" xr:uid="{00000000-0005-0000-0000-0000FE460000}"/>
    <cellStyle name="Normal 4 2 5 2 3" xfId="17989" xr:uid="{00000000-0005-0000-0000-0000FF460000}"/>
    <cellStyle name="Normal 4 2 5 2 3 2" xfId="17990" xr:uid="{00000000-0005-0000-0000-000000470000}"/>
    <cellStyle name="Normal 4 2 5 2 3 2 2" xfId="17991" xr:uid="{00000000-0005-0000-0000-000001470000}"/>
    <cellStyle name="Normal 4 2 5 2 3 2 2 2" xfId="17992" xr:uid="{00000000-0005-0000-0000-000002470000}"/>
    <cellStyle name="Normal 4 2 5 2 3 2 2 3" xfId="17993" xr:uid="{00000000-0005-0000-0000-000003470000}"/>
    <cellStyle name="Normal 4 2 5 2 3 2 2 4" xfId="17994" xr:uid="{00000000-0005-0000-0000-000004470000}"/>
    <cellStyle name="Normal 4 2 5 2 3 2 3" xfId="17995" xr:uid="{00000000-0005-0000-0000-000005470000}"/>
    <cellStyle name="Normal 4 2 5 2 3 2 4" xfId="17996" xr:uid="{00000000-0005-0000-0000-000006470000}"/>
    <cellStyle name="Normal 4 2 5 2 3 2 5" xfId="17997" xr:uid="{00000000-0005-0000-0000-000007470000}"/>
    <cellStyle name="Normal 4 2 5 2 3 3" xfId="17998" xr:uid="{00000000-0005-0000-0000-000008470000}"/>
    <cellStyle name="Normal 4 2 5 2 3 3 2" xfId="17999" xr:uid="{00000000-0005-0000-0000-000009470000}"/>
    <cellStyle name="Normal 4 2 5 2 3 3 3" xfId="18000" xr:uid="{00000000-0005-0000-0000-00000A470000}"/>
    <cellStyle name="Normal 4 2 5 2 3 3 4" xfId="18001" xr:uid="{00000000-0005-0000-0000-00000B470000}"/>
    <cellStyle name="Normal 4 2 5 2 3 4" xfId="18002" xr:uid="{00000000-0005-0000-0000-00000C470000}"/>
    <cellStyle name="Normal 4 2 5 2 3 5" xfId="18003" xr:uid="{00000000-0005-0000-0000-00000D470000}"/>
    <cellStyle name="Normal 4 2 5 2 3 6" xfId="18004" xr:uid="{00000000-0005-0000-0000-00000E470000}"/>
    <cellStyle name="Normal 4 2 5 2 4" xfId="18005" xr:uid="{00000000-0005-0000-0000-00000F470000}"/>
    <cellStyle name="Normal 4 2 5 2 4 2" xfId="18006" xr:uid="{00000000-0005-0000-0000-000010470000}"/>
    <cellStyle name="Normal 4 2 5 2 4 2 2" xfId="18007" xr:uid="{00000000-0005-0000-0000-000011470000}"/>
    <cellStyle name="Normal 4 2 5 2 4 2 3" xfId="18008" xr:uid="{00000000-0005-0000-0000-000012470000}"/>
    <cellStyle name="Normal 4 2 5 2 4 2 4" xfId="18009" xr:uid="{00000000-0005-0000-0000-000013470000}"/>
    <cellStyle name="Normal 4 2 5 2 4 3" xfId="18010" xr:uid="{00000000-0005-0000-0000-000014470000}"/>
    <cellStyle name="Normal 4 2 5 2 4 4" xfId="18011" xr:uid="{00000000-0005-0000-0000-000015470000}"/>
    <cellStyle name="Normal 4 2 5 2 4 5" xfId="18012" xr:uid="{00000000-0005-0000-0000-000016470000}"/>
    <cellStyle name="Normal 4 2 5 2 5" xfId="18013" xr:uid="{00000000-0005-0000-0000-000017470000}"/>
    <cellStyle name="Normal 4 2 5 2 5 2" xfId="18014" xr:uid="{00000000-0005-0000-0000-000018470000}"/>
    <cellStyle name="Normal 4 2 5 2 5 3" xfId="18015" xr:uid="{00000000-0005-0000-0000-000019470000}"/>
    <cellStyle name="Normal 4 2 5 2 5 4" xfId="18016" xr:uid="{00000000-0005-0000-0000-00001A470000}"/>
    <cellStyle name="Normal 4 2 5 2 6" xfId="18017" xr:uid="{00000000-0005-0000-0000-00001B470000}"/>
    <cellStyle name="Normal 4 2 5 2 7" xfId="18018" xr:uid="{00000000-0005-0000-0000-00001C470000}"/>
    <cellStyle name="Normal 4 2 5 2 8" xfId="18019" xr:uid="{00000000-0005-0000-0000-00001D470000}"/>
    <cellStyle name="Normal 4 2 5 3" xfId="18020" xr:uid="{00000000-0005-0000-0000-00001E470000}"/>
    <cellStyle name="Normal 4 2 5 3 2" xfId="18021" xr:uid="{00000000-0005-0000-0000-00001F470000}"/>
    <cellStyle name="Normal 4 2 5 3 2 2" xfId="18022" xr:uid="{00000000-0005-0000-0000-000020470000}"/>
    <cellStyle name="Normal 4 2 5 3 2 2 2" xfId="18023" xr:uid="{00000000-0005-0000-0000-000021470000}"/>
    <cellStyle name="Normal 4 2 5 3 2 2 3" xfId="18024" xr:uid="{00000000-0005-0000-0000-000022470000}"/>
    <cellStyle name="Normal 4 2 5 3 2 2 4" xfId="18025" xr:uid="{00000000-0005-0000-0000-000023470000}"/>
    <cellStyle name="Normal 4 2 5 3 2 3" xfId="18026" xr:uid="{00000000-0005-0000-0000-000024470000}"/>
    <cellStyle name="Normal 4 2 5 3 2 4" xfId="18027" xr:uid="{00000000-0005-0000-0000-000025470000}"/>
    <cellStyle name="Normal 4 2 5 3 2 5" xfId="18028" xr:uid="{00000000-0005-0000-0000-000026470000}"/>
    <cellStyle name="Normal 4 2 5 3 3" xfId="18029" xr:uid="{00000000-0005-0000-0000-000027470000}"/>
    <cellStyle name="Normal 4 2 5 3 3 2" xfId="18030" xr:uid="{00000000-0005-0000-0000-000028470000}"/>
    <cellStyle name="Normal 4 2 5 3 3 3" xfId="18031" xr:uid="{00000000-0005-0000-0000-000029470000}"/>
    <cellStyle name="Normal 4 2 5 3 3 4" xfId="18032" xr:uid="{00000000-0005-0000-0000-00002A470000}"/>
    <cellStyle name="Normal 4 2 5 3 4" xfId="18033" xr:uid="{00000000-0005-0000-0000-00002B470000}"/>
    <cellStyle name="Normal 4 2 5 3 5" xfId="18034" xr:uid="{00000000-0005-0000-0000-00002C470000}"/>
    <cellStyle name="Normal 4 2 5 3 6" xfId="18035" xr:uid="{00000000-0005-0000-0000-00002D470000}"/>
    <cellStyle name="Normal 4 2 5 4" xfId="18036" xr:uid="{00000000-0005-0000-0000-00002E470000}"/>
    <cellStyle name="Normal 4 2 5 4 2" xfId="18037" xr:uid="{00000000-0005-0000-0000-00002F470000}"/>
    <cellStyle name="Normal 4 2 5 4 2 2" xfId="18038" xr:uid="{00000000-0005-0000-0000-000030470000}"/>
    <cellStyle name="Normal 4 2 5 4 2 2 2" xfId="18039" xr:uid="{00000000-0005-0000-0000-000031470000}"/>
    <cellStyle name="Normal 4 2 5 4 2 2 3" xfId="18040" xr:uid="{00000000-0005-0000-0000-000032470000}"/>
    <cellStyle name="Normal 4 2 5 4 2 2 4" xfId="18041" xr:uid="{00000000-0005-0000-0000-000033470000}"/>
    <cellStyle name="Normal 4 2 5 4 2 3" xfId="18042" xr:uid="{00000000-0005-0000-0000-000034470000}"/>
    <cellStyle name="Normal 4 2 5 4 2 4" xfId="18043" xr:uid="{00000000-0005-0000-0000-000035470000}"/>
    <cellStyle name="Normal 4 2 5 4 2 5" xfId="18044" xr:uid="{00000000-0005-0000-0000-000036470000}"/>
    <cellStyle name="Normal 4 2 5 4 3" xfId="18045" xr:uid="{00000000-0005-0000-0000-000037470000}"/>
    <cellStyle name="Normal 4 2 5 4 3 2" xfId="18046" xr:uid="{00000000-0005-0000-0000-000038470000}"/>
    <cellStyle name="Normal 4 2 5 4 3 3" xfId="18047" xr:uid="{00000000-0005-0000-0000-000039470000}"/>
    <cellStyle name="Normal 4 2 5 4 3 4" xfId="18048" xr:uid="{00000000-0005-0000-0000-00003A470000}"/>
    <cellStyle name="Normal 4 2 5 4 4" xfId="18049" xr:uid="{00000000-0005-0000-0000-00003B470000}"/>
    <cellStyle name="Normal 4 2 5 4 5" xfId="18050" xr:uid="{00000000-0005-0000-0000-00003C470000}"/>
    <cellStyle name="Normal 4 2 5 4 6" xfId="18051" xr:uid="{00000000-0005-0000-0000-00003D470000}"/>
    <cellStyle name="Normal 4 2 5 5" xfId="18052" xr:uid="{00000000-0005-0000-0000-00003E470000}"/>
    <cellStyle name="Normal 4 2 5 5 2" xfId="18053" xr:uid="{00000000-0005-0000-0000-00003F470000}"/>
    <cellStyle name="Normal 4 2 5 5 2 2" xfId="18054" xr:uid="{00000000-0005-0000-0000-000040470000}"/>
    <cellStyle name="Normal 4 2 5 5 2 3" xfId="18055" xr:uid="{00000000-0005-0000-0000-000041470000}"/>
    <cellStyle name="Normal 4 2 5 5 2 4" xfId="18056" xr:uid="{00000000-0005-0000-0000-000042470000}"/>
    <cellStyle name="Normal 4 2 5 5 3" xfId="18057" xr:uid="{00000000-0005-0000-0000-000043470000}"/>
    <cellStyle name="Normal 4 2 5 5 4" xfId="18058" xr:uid="{00000000-0005-0000-0000-000044470000}"/>
    <cellStyle name="Normal 4 2 5 5 5" xfId="18059" xr:uid="{00000000-0005-0000-0000-000045470000}"/>
    <cellStyle name="Normal 4 2 5 6" xfId="18060" xr:uid="{00000000-0005-0000-0000-000046470000}"/>
    <cellStyle name="Normal 4 2 5 6 2" xfId="18061" xr:uid="{00000000-0005-0000-0000-000047470000}"/>
    <cellStyle name="Normal 4 2 5 6 3" xfId="18062" xr:uid="{00000000-0005-0000-0000-000048470000}"/>
    <cellStyle name="Normal 4 2 5 6 4" xfId="18063" xr:uid="{00000000-0005-0000-0000-000049470000}"/>
    <cellStyle name="Normal 4 2 5 7" xfId="18064" xr:uid="{00000000-0005-0000-0000-00004A470000}"/>
    <cellStyle name="Normal 4 2 5 8" xfId="18065" xr:uid="{00000000-0005-0000-0000-00004B470000}"/>
    <cellStyle name="Normal 4 2 5 9" xfId="18066" xr:uid="{00000000-0005-0000-0000-00004C470000}"/>
    <cellStyle name="Normal 4 2 6" xfId="18067" xr:uid="{00000000-0005-0000-0000-00004D470000}"/>
    <cellStyle name="Normal 4 2 6 2" xfId="18068" xr:uid="{00000000-0005-0000-0000-00004E470000}"/>
    <cellStyle name="Normal 4 2 6 2 2" xfId="18069" xr:uid="{00000000-0005-0000-0000-00004F470000}"/>
    <cellStyle name="Normal 4 2 6 2 2 2" xfId="18070" xr:uid="{00000000-0005-0000-0000-000050470000}"/>
    <cellStyle name="Normal 4 2 6 2 2 2 2" xfId="18071" xr:uid="{00000000-0005-0000-0000-000051470000}"/>
    <cellStyle name="Normal 4 2 6 2 2 2 3" xfId="18072" xr:uid="{00000000-0005-0000-0000-000052470000}"/>
    <cellStyle name="Normal 4 2 6 2 2 2 4" xfId="18073" xr:uid="{00000000-0005-0000-0000-000053470000}"/>
    <cellStyle name="Normal 4 2 6 2 2 3" xfId="18074" xr:uid="{00000000-0005-0000-0000-000054470000}"/>
    <cellStyle name="Normal 4 2 6 2 2 4" xfId="18075" xr:uid="{00000000-0005-0000-0000-000055470000}"/>
    <cellStyle name="Normal 4 2 6 2 2 5" xfId="18076" xr:uid="{00000000-0005-0000-0000-000056470000}"/>
    <cellStyle name="Normal 4 2 6 2 3" xfId="18077" xr:uid="{00000000-0005-0000-0000-000057470000}"/>
    <cellStyle name="Normal 4 2 6 2 3 2" xfId="18078" xr:uid="{00000000-0005-0000-0000-000058470000}"/>
    <cellStyle name="Normal 4 2 6 2 3 3" xfId="18079" xr:uid="{00000000-0005-0000-0000-000059470000}"/>
    <cellStyle name="Normal 4 2 6 2 3 4" xfId="18080" xr:uid="{00000000-0005-0000-0000-00005A470000}"/>
    <cellStyle name="Normal 4 2 6 2 4" xfId="18081" xr:uid="{00000000-0005-0000-0000-00005B470000}"/>
    <cellStyle name="Normal 4 2 6 2 5" xfId="18082" xr:uid="{00000000-0005-0000-0000-00005C470000}"/>
    <cellStyle name="Normal 4 2 6 2 6" xfId="18083" xr:uid="{00000000-0005-0000-0000-00005D470000}"/>
    <cellStyle name="Normal 4 2 6 3" xfId="18084" xr:uid="{00000000-0005-0000-0000-00005E470000}"/>
    <cellStyle name="Normal 4 2 6 3 2" xfId="18085" xr:uid="{00000000-0005-0000-0000-00005F470000}"/>
    <cellStyle name="Normal 4 2 6 3 2 2" xfId="18086" xr:uid="{00000000-0005-0000-0000-000060470000}"/>
    <cellStyle name="Normal 4 2 6 3 2 2 2" xfId="18087" xr:uid="{00000000-0005-0000-0000-000061470000}"/>
    <cellStyle name="Normal 4 2 6 3 2 2 3" xfId="18088" xr:uid="{00000000-0005-0000-0000-000062470000}"/>
    <cellStyle name="Normal 4 2 6 3 2 2 4" xfId="18089" xr:uid="{00000000-0005-0000-0000-000063470000}"/>
    <cellStyle name="Normal 4 2 6 3 2 3" xfId="18090" xr:uid="{00000000-0005-0000-0000-000064470000}"/>
    <cellStyle name="Normal 4 2 6 3 2 4" xfId="18091" xr:uid="{00000000-0005-0000-0000-000065470000}"/>
    <cellStyle name="Normal 4 2 6 3 2 5" xfId="18092" xr:uid="{00000000-0005-0000-0000-000066470000}"/>
    <cellStyle name="Normal 4 2 6 3 3" xfId="18093" xr:uid="{00000000-0005-0000-0000-000067470000}"/>
    <cellStyle name="Normal 4 2 6 3 3 2" xfId="18094" xr:uid="{00000000-0005-0000-0000-000068470000}"/>
    <cellStyle name="Normal 4 2 6 3 3 3" xfId="18095" xr:uid="{00000000-0005-0000-0000-000069470000}"/>
    <cellStyle name="Normal 4 2 6 3 3 4" xfId="18096" xr:uid="{00000000-0005-0000-0000-00006A470000}"/>
    <cellStyle name="Normal 4 2 6 3 4" xfId="18097" xr:uid="{00000000-0005-0000-0000-00006B470000}"/>
    <cellStyle name="Normal 4 2 6 3 5" xfId="18098" xr:uid="{00000000-0005-0000-0000-00006C470000}"/>
    <cellStyle name="Normal 4 2 6 3 6" xfId="18099" xr:uid="{00000000-0005-0000-0000-00006D470000}"/>
    <cellStyle name="Normal 4 2 6 4" xfId="18100" xr:uid="{00000000-0005-0000-0000-00006E470000}"/>
    <cellStyle name="Normal 4 2 6 4 2" xfId="18101" xr:uid="{00000000-0005-0000-0000-00006F470000}"/>
    <cellStyle name="Normal 4 2 6 4 2 2" xfId="18102" xr:uid="{00000000-0005-0000-0000-000070470000}"/>
    <cellStyle name="Normal 4 2 6 4 2 3" xfId="18103" xr:uid="{00000000-0005-0000-0000-000071470000}"/>
    <cellStyle name="Normal 4 2 6 4 2 4" xfId="18104" xr:uid="{00000000-0005-0000-0000-000072470000}"/>
    <cellStyle name="Normal 4 2 6 4 3" xfId="18105" xr:uid="{00000000-0005-0000-0000-000073470000}"/>
    <cellStyle name="Normal 4 2 6 4 4" xfId="18106" xr:uid="{00000000-0005-0000-0000-000074470000}"/>
    <cellStyle name="Normal 4 2 6 4 5" xfId="18107" xr:uid="{00000000-0005-0000-0000-000075470000}"/>
    <cellStyle name="Normal 4 2 6 5" xfId="18108" xr:uid="{00000000-0005-0000-0000-000076470000}"/>
    <cellStyle name="Normal 4 2 6 5 2" xfId="18109" xr:uid="{00000000-0005-0000-0000-000077470000}"/>
    <cellStyle name="Normal 4 2 6 5 3" xfId="18110" xr:uid="{00000000-0005-0000-0000-000078470000}"/>
    <cellStyle name="Normal 4 2 6 5 4" xfId="18111" xr:uid="{00000000-0005-0000-0000-000079470000}"/>
    <cellStyle name="Normal 4 2 6 6" xfId="18112" xr:uid="{00000000-0005-0000-0000-00007A470000}"/>
    <cellStyle name="Normal 4 2 6 7" xfId="18113" xr:uid="{00000000-0005-0000-0000-00007B470000}"/>
    <cellStyle name="Normal 4 2 6 8" xfId="18114" xr:uid="{00000000-0005-0000-0000-00007C470000}"/>
    <cellStyle name="Normal 4 2 7" xfId="18115" xr:uid="{00000000-0005-0000-0000-00007D470000}"/>
    <cellStyle name="Normal 4 2 7 2" xfId="18116" xr:uid="{00000000-0005-0000-0000-00007E470000}"/>
    <cellStyle name="Normal 4 2 7 2 2" xfId="18117" xr:uid="{00000000-0005-0000-0000-00007F470000}"/>
    <cellStyle name="Normal 4 2 7 2 2 2" xfId="18118" xr:uid="{00000000-0005-0000-0000-000080470000}"/>
    <cellStyle name="Normal 4 2 7 2 2 2 2" xfId="18119" xr:uid="{00000000-0005-0000-0000-000081470000}"/>
    <cellStyle name="Normal 4 2 7 2 2 2 3" xfId="18120" xr:uid="{00000000-0005-0000-0000-000082470000}"/>
    <cellStyle name="Normal 4 2 7 2 2 2 4" xfId="18121" xr:uid="{00000000-0005-0000-0000-000083470000}"/>
    <cellStyle name="Normal 4 2 7 2 2 3" xfId="18122" xr:uid="{00000000-0005-0000-0000-000084470000}"/>
    <cellStyle name="Normal 4 2 7 2 2 4" xfId="18123" xr:uid="{00000000-0005-0000-0000-000085470000}"/>
    <cellStyle name="Normal 4 2 7 2 2 5" xfId="18124" xr:uid="{00000000-0005-0000-0000-000086470000}"/>
    <cellStyle name="Normal 4 2 7 2 3" xfId="18125" xr:uid="{00000000-0005-0000-0000-000087470000}"/>
    <cellStyle name="Normal 4 2 7 2 3 2" xfId="18126" xr:uid="{00000000-0005-0000-0000-000088470000}"/>
    <cellStyle name="Normal 4 2 7 2 3 3" xfId="18127" xr:uid="{00000000-0005-0000-0000-000089470000}"/>
    <cellStyle name="Normal 4 2 7 2 3 4" xfId="18128" xr:uid="{00000000-0005-0000-0000-00008A470000}"/>
    <cellStyle name="Normal 4 2 7 2 4" xfId="18129" xr:uid="{00000000-0005-0000-0000-00008B470000}"/>
    <cellStyle name="Normal 4 2 7 2 5" xfId="18130" xr:uid="{00000000-0005-0000-0000-00008C470000}"/>
    <cellStyle name="Normal 4 2 7 2 6" xfId="18131" xr:uid="{00000000-0005-0000-0000-00008D470000}"/>
    <cellStyle name="Normal 4 2 7 3" xfId="18132" xr:uid="{00000000-0005-0000-0000-00008E470000}"/>
    <cellStyle name="Normal 4 2 7 3 2" xfId="18133" xr:uid="{00000000-0005-0000-0000-00008F470000}"/>
    <cellStyle name="Normal 4 2 7 3 2 2" xfId="18134" xr:uid="{00000000-0005-0000-0000-000090470000}"/>
    <cellStyle name="Normal 4 2 7 3 2 2 2" xfId="18135" xr:uid="{00000000-0005-0000-0000-000091470000}"/>
    <cellStyle name="Normal 4 2 7 3 2 2 3" xfId="18136" xr:uid="{00000000-0005-0000-0000-000092470000}"/>
    <cellStyle name="Normal 4 2 7 3 2 2 4" xfId="18137" xr:uid="{00000000-0005-0000-0000-000093470000}"/>
    <cellStyle name="Normal 4 2 7 3 2 3" xfId="18138" xr:uid="{00000000-0005-0000-0000-000094470000}"/>
    <cellStyle name="Normal 4 2 7 3 2 4" xfId="18139" xr:uid="{00000000-0005-0000-0000-000095470000}"/>
    <cellStyle name="Normal 4 2 7 3 2 5" xfId="18140" xr:uid="{00000000-0005-0000-0000-000096470000}"/>
    <cellStyle name="Normal 4 2 7 3 3" xfId="18141" xr:uid="{00000000-0005-0000-0000-000097470000}"/>
    <cellStyle name="Normal 4 2 7 3 3 2" xfId="18142" xr:uid="{00000000-0005-0000-0000-000098470000}"/>
    <cellStyle name="Normal 4 2 7 3 3 3" xfId="18143" xr:uid="{00000000-0005-0000-0000-000099470000}"/>
    <cellStyle name="Normal 4 2 7 3 3 4" xfId="18144" xr:uid="{00000000-0005-0000-0000-00009A470000}"/>
    <cellStyle name="Normal 4 2 7 3 4" xfId="18145" xr:uid="{00000000-0005-0000-0000-00009B470000}"/>
    <cellStyle name="Normal 4 2 7 3 5" xfId="18146" xr:uid="{00000000-0005-0000-0000-00009C470000}"/>
    <cellStyle name="Normal 4 2 7 3 6" xfId="18147" xr:uid="{00000000-0005-0000-0000-00009D470000}"/>
    <cellStyle name="Normal 4 2 7 4" xfId="18148" xr:uid="{00000000-0005-0000-0000-00009E470000}"/>
    <cellStyle name="Normal 4 2 7 4 2" xfId="18149" xr:uid="{00000000-0005-0000-0000-00009F470000}"/>
    <cellStyle name="Normal 4 2 7 4 2 2" xfId="18150" xr:uid="{00000000-0005-0000-0000-0000A0470000}"/>
    <cellStyle name="Normal 4 2 7 4 2 3" xfId="18151" xr:uid="{00000000-0005-0000-0000-0000A1470000}"/>
    <cellStyle name="Normal 4 2 7 4 2 4" xfId="18152" xr:uid="{00000000-0005-0000-0000-0000A2470000}"/>
    <cellStyle name="Normal 4 2 7 4 3" xfId="18153" xr:uid="{00000000-0005-0000-0000-0000A3470000}"/>
    <cellStyle name="Normal 4 2 7 4 4" xfId="18154" xr:uid="{00000000-0005-0000-0000-0000A4470000}"/>
    <cellStyle name="Normal 4 2 7 4 5" xfId="18155" xr:uid="{00000000-0005-0000-0000-0000A5470000}"/>
    <cellStyle name="Normal 4 2 7 5" xfId="18156" xr:uid="{00000000-0005-0000-0000-0000A6470000}"/>
    <cellStyle name="Normal 4 2 7 5 2" xfId="18157" xr:uid="{00000000-0005-0000-0000-0000A7470000}"/>
    <cellStyle name="Normal 4 2 7 5 3" xfId="18158" xr:uid="{00000000-0005-0000-0000-0000A8470000}"/>
    <cellStyle name="Normal 4 2 7 5 4" xfId="18159" xr:uid="{00000000-0005-0000-0000-0000A9470000}"/>
    <cellStyle name="Normal 4 2 7 6" xfId="18160" xr:uid="{00000000-0005-0000-0000-0000AA470000}"/>
    <cellStyle name="Normal 4 2 7 7" xfId="18161" xr:uid="{00000000-0005-0000-0000-0000AB470000}"/>
    <cellStyle name="Normal 4 2 7 8" xfId="18162" xr:uid="{00000000-0005-0000-0000-0000AC470000}"/>
    <cellStyle name="Normal 4 2 8" xfId="18163" xr:uid="{00000000-0005-0000-0000-0000AD470000}"/>
    <cellStyle name="Normal 4 2 8 2" xfId="18164" xr:uid="{00000000-0005-0000-0000-0000AE470000}"/>
    <cellStyle name="Normal 4 2 8 2 2" xfId="18165" xr:uid="{00000000-0005-0000-0000-0000AF470000}"/>
    <cellStyle name="Normal 4 2 8 2 2 2" xfId="18166" xr:uid="{00000000-0005-0000-0000-0000B0470000}"/>
    <cellStyle name="Normal 4 2 8 2 2 3" xfId="18167" xr:uid="{00000000-0005-0000-0000-0000B1470000}"/>
    <cellStyle name="Normal 4 2 8 2 2 4" xfId="18168" xr:uid="{00000000-0005-0000-0000-0000B2470000}"/>
    <cellStyle name="Normal 4 2 8 2 3" xfId="18169" xr:uid="{00000000-0005-0000-0000-0000B3470000}"/>
    <cellStyle name="Normal 4 2 8 2 4" xfId="18170" xr:uid="{00000000-0005-0000-0000-0000B4470000}"/>
    <cellStyle name="Normal 4 2 8 2 5" xfId="18171" xr:uid="{00000000-0005-0000-0000-0000B5470000}"/>
    <cellStyle name="Normal 4 2 8 3" xfId="18172" xr:uid="{00000000-0005-0000-0000-0000B6470000}"/>
    <cellStyle name="Normal 4 2 8 3 2" xfId="18173" xr:uid="{00000000-0005-0000-0000-0000B7470000}"/>
    <cellStyle name="Normal 4 2 8 3 3" xfId="18174" xr:uid="{00000000-0005-0000-0000-0000B8470000}"/>
    <cellStyle name="Normal 4 2 8 3 4" xfId="18175" xr:uid="{00000000-0005-0000-0000-0000B9470000}"/>
    <cellStyle name="Normal 4 2 8 4" xfId="18176" xr:uid="{00000000-0005-0000-0000-0000BA470000}"/>
    <cellStyle name="Normal 4 2 8 5" xfId="18177" xr:uid="{00000000-0005-0000-0000-0000BB470000}"/>
    <cellStyle name="Normal 4 2 8 6" xfId="18178" xr:uid="{00000000-0005-0000-0000-0000BC470000}"/>
    <cellStyle name="Normal 4 2 9" xfId="18179" xr:uid="{00000000-0005-0000-0000-0000BD470000}"/>
    <cellStyle name="Normal 4 2 9 2" xfId="18180" xr:uid="{00000000-0005-0000-0000-0000BE470000}"/>
    <cellStyle name="Normal 4 2 9 2 2" xfId="18181" xr:uid="{00000000-0005-0000-0000-0000BF470000}"/>
    <cellStyle name="Normal 4 2 9 2 2 2" xfId="18182" xr:uid="{00000000-0005-0000-0000-0000C0470000}"/>
    <cellStyle name="Normal 4 2 9 2 2 3" xfId="18183" xr:uid="{00000000-0005-0000-0000-0000C1470000}"/>
    <cellStyle name="Normal 4 2 9 2 2 4" xfId="18184" xr:uid="{00000000-0005-0000-0000-0000C2470000}"/>
    <cellStyle name="Normal 4 2 9 2 3" xfId="18185" xr:uid="{00000000-0005-0000-0000-0000C3470000}"/>
    <cellStyle name="Normal 4 2 9 2 4" xfId="18186" xr:uid="{00000000-0005-0000-0000-0000C4470000}"/>
    <cellStyle name="Normal 4 2 9 2 5" xfId="18187" xr:uid="{00000000-0005-0000-0000-0000C5470000}"/>
    <cellStyle name="Normal 4 2 9 3" xfId="18188" xr:uid="{00000000-0005-0000-0000-0000C6470000}"/>
    <cellStyle name="Normal 4 2 9 3 2" xfId="18189" xr:uid="{00000000-0005-0000-0000-0000C7470000}"/>
    <cellStyle name="Normal 4 2 9 3 3" xfId="18190" xr:uid="{00000000-0005-0000-0000-0000C8470000}"/>
    <cellStyle name="Normal 4 2 9 3 4" xfId="18191" xr:uid="{00000000-0005-0000-0000-0000C9470000}"/>
    <cellStyle name="Normal 4 2 9 4" xfId="18192" xr:uid="{00000000-0005-0000-0000-0000CA470000}"/>
    <cellStyle name="Normal 4 2 9 5" xfId="18193" xr:uid="{00000000-0005-0000-0000-0000CB470000}"/>
    <cellStyle name="Normal 4 2 9 6" xfId="18194" xr:uid="{00000000-0005-0000-0000-0000CC470000}"/>
    <cellStyle name="Normal 4 3" xfId="18195" xr:uid="{00000000-0005-0000-0000-0000CD470000}"/>
    <cellStyle name="Normal 4 3 10" xfId="18196" xr:uid="{00000000-0005-0000-0000-0000CE470000}"/>
    <cellStyle name="Normal 4 3 11" xfId="18197" xr:uid="{00000000-0005-0000-0000-0000CF470000}"/>
    <cellStyle name="Normal 4 3 2" xfId="18198" xr:uid="{00000000-0005-0000-0000-0000D0470000}"/>
    <cellStyle name="Normal 4 3 2 10" xfId="18199" xr:uid="{00000000-0005-0000-0000-0000D1470000}"/>
    <cellStyle name="Normal 4 3 2 2" xfId="18200" xr:uid="{00000000-0005-0000-0000-0000D2470000}"/>
    <cellStyle name="Normal 4 3 2 2 2" xfId="18201" xr:uid="{00000000-0005-0000-0000-0000D3470000}"/>
    <cellStyle name="Normal 4 3 2 2 2 2" xfId="18202" xr:uid="{00000000-0005-0000-0000-0000D4470000}"/>
    <cellStyle name="Normal 4 3 2 2 2 2 2" xfId="18203" xr:uid="{00000000-0005-0000-0000-0000D5470000}"/>
    <cellStyle name="Normal 4 3 2 2 2 2 3" xfId="18204" xr:uid="{00000000-0005-0000-0000-0000D6470000}"/>
    <cellStyle name="Normal 4 3 2 2 2 2 4" xfId="18205" xr:uid="{00000000-0005-0000-0000-0000D7470000}"/>
    <cellStyle name="Normal 4 3 2 2 2 3" xfId="18206" xr:uid="{00000000-0005-0000-0000-0000D8470000}"/>
    <cellStyle name="Normal 4 3 2 2 2 3 2" xfId="18207" xr:uid="{00000000-0005-0000-0000-0000D9470000}"/>
    <cellStyle name="Normal 4 3 2 2 2 3 3" xfId="18208" xr:uid="{00000000-0005-0000-0000-0000DA470000}"/>
    <cellStyle name="Normal 4 3 2 2 2 3 4" xfId="18209" xr:uid="{00000000-0005-0000-0000-0000DB470000}"/>
    <cellStyle name="Normal 4 3 2 2 2 4" xfId="18210" xr:uid="{00000000-0005-0000-0000-0000DC470000}"/>
    <cellStyle name="Normal 4 3 2 2 2 5" xfId="18211" xr:uid="{00000000-0005-0000-0000-0000DD470000}"/>
    <cellStyle name="Normal 4 3 2 2 2 6" xfId="18212" xr:uid="{00000000-0005-0000-0000-0000DE470000}"/>
    <cellStyle name="Normal 4 3 2 2 3" xfId="18213" xr:uid="{00000000-0005-0000-0000-0000DF470000}"/>
    <cellStyle name="Normal 4 3 2 2 3 2" xfId="18214" xr:uid="{00000000-0005-0000-0000-0000E0470000}"/>
    <cellStyle name="Normal 4 3 2 2 3 3" xfId="18215" xr:uid="{00000000-0005-0000-0000-0000E1470000}"/>
    <cellStyle name="Normal 4 3 2 2 3 4" xfId="18216" xr:uid="{00000000-0005-0000-0000-0000E2470000}"/>
    <cellStyle name="Normal 4 3 2 2 4" xfId="18217" xr:uid="{00000000-0005-0000-0000-0000E3470000}"/>
    <cellStyle name="Normal 4 3 2 2 4 2" xfId="18218" xr:uid="{00000000-0005-0000-0000-0000E4470000}"/>
    <cellStyle name="Normal 4 3 2 2 4 3" xfId="18219" xr:uid="{00000000-0005-0000-0000-0000E5470000}"/>
    <cellStyle name="Normal 4 3 2 2 4 4" xfId="18220" xr:uid="{00000000-0005-0000-0000-0000E6470000}"/>
    <cellStyle name="Normal 4 3 2 2 5" xfId="18221" xr:uid="{00000000-0005-0000-0000-0000E7470000}"/>
    <cellStyle name="Normal 4 3 2 2 6" xfId="18222" xr:uid="{00000000-0005-0000-0000-0000E8470000}"/>
    <cellStyle name="Normal 4 3 2 2 7" xfId="18223" xr:uid="{00000000-0005-0000-0000-0000E9470000}"/>
    <cellStyle name="Normal 4 3 2 3" xfId="18224" xr:uid="{00000000-0005-0000-0000-0000EA470000}"/>
    <cellStyle name="Normal 4 3 2 3 2" xfId="18225" xr:uid="{00000000-0005-0000-0000-0000EB470000}"/>
    <cellStyle name="Normal 4 3 2 3 2 2" xfId="18226" xr:uid="{00000000-0005-0000-0000-0000EC470000}"/>
    <cellStyle name="Normal 4 3 2 3 2 2 2" xfId="18227" xr:uid="{00000000-0005-0000-0000-0000ED470000}"/>
    <cellStyle name="Normal 4 3 2 3 2 2 3" xfId="18228" xr:uid="{00000000-0005-0000-0000-0000EE470000}"/>
    <cellStyle name="Normal 4 3 2 3 2 2 4" xfId="18229" xr:uid="{00000000-0005-0000-0000-0000EF470000}"/>
    <cellStyle name="Normal 4 3 2 3 2 3" xfId="18230" xr:uid="{00000000-0005-0000-0000-0000F0470000}"/>
    <cellStyle name="Normal 4 3 2 3 2 3 2" xfId="18231" xr:uid="{00000000-0005-0000-0000-0000F1470000}"/>
    <cellStyle name="Normal 4 3 2 3 2 3 3" xfId="18232" xr:uid="{00000000-0005-0000-0000-0000F2470000}"/>
    <cellStyle name="Normal 4 3 2 3 2 3 4" xfId="18233" xr:uid="{00000000-0005-0000-0000-0000F3470000}"/>
    <cellStyle name="Normal 4 3 2 3 2 4" xfId="18234" xr:uid="{00000000-0005-0000-0000-0000F4470000}"/>
    <cellStyle name="Normal 4 3 2 3 2 5" xfId="18235" xr:uid="{00000000-0005-0000-0000-0000F5470000}"/>
    <cellStyle name="Normal 4 3 2 3 2 6" xfId="18236" xr:uid="{00000000-0005-0000-0000-0000F6470000}"/>
    <cellStyle name="Normal 4 3 2 3 3" xfId="18237" xr:uid="{00000000-0005-0000-0000-0000F7470000}"/>
    <cellStyle name="Normal 4 3 2 3 3 2" xfId="18238" xr:uid="{00000000-0005-0000-0000-0000F8470000}"/>
    <cellStyle name="Normal 4 3 2 3 3 3" xfId="18239" xr:uid="{00000000-0005-0000-0000-0000F9470000}"/>
    <cellStyle name="Normal 4 3 2 3 3 4" xfId="18240" xr:uid="{00000000-0005-0000-0000-0000FA470000}"/>
    <cellStyle name="Normal 4 3 2 3 4" xfId="18241" xr:uid="{00000000-0005-0000-0000-0000FB470000}"/>
    <cellStyle name="Normal 4 3 2 3 4 2" xfId="18242" xr:uid="{00000000-0005-0000-0000-0000FC470000}"/>
    <cellStyle name="Normal 4 3 2 3 4 3" xfId="18243" xr:uid="{00000000-0005-0000-0000-0000FD470000}"/>
    <cellStyle name="Normal 4 3 2 3 4 4" xfId="18244" xr:uid="{00000000-0005-0000-0000-0000FE470000}"/>
    <cellStyle name="Normal 4 3 2 3 5" xfId="18245" xr:uid="{00000000-0005-0000-0000-0000FF470000}"/>
    <cellStyle name="Normal 4 3 2 3 6" xfId="18246" xr:uid="{00000000-0005-0000-0000-000000480000}"/>
    <cellStyle name="Normal 4 3 2 3 7" xfId="18247" xr:uid="{00000000-0005-0000-0000-000001480000}"/>
    <cellStyle name="Normal 4 3 2 4" xfId="18248" xr:uid="{00000000-0005-0000-0000-000002480000}"/>
    <cellStyle name="Normal 4 3 2 4 2" xfId="18249" xr:uid="{00000000-0005-0000-0000-000003480000}"/>
    <cellStyle name="Normal 4 3 2 4 2 2" xfId="18250" xr:uid="{00000000-0005-0000-0000-000004480000}"/>
    <cellStyle name="Normal 4 3 2 4 2 3" xfId="18251" xr:uid="{00000000-0005-0000-0000-000005480000}"/>
    <cellStyle name="Normal 4 3 2 4 2 4" xfId="18252" xr:uid="{00000000-0005-0000-0000-000006480000}"/>
    <cellStyle name="Normal 4 3 2 4 3" xfId="18253" xr:uid="{00000000-0005-0000-0000-000007480000}"/>
    <cellStyle name="Normal 4 3 2 4 3 2" xfId="18254" xr:uid="{00000000-0005-0000-0000-000008480000}"/>
    <cellStyle name="Normal 4 3 2 4 3 3" xfId="18255" xr:uid="{00000000-0005-0000-0000-000009480000}"/>
    <cellStyle name="Normal 4 3 2 4 3 4" xfId="18256" xr:uid="{00000000-0005-0000-0000-00000A480000}"/>
    <cellStyle name="Normal 4 3 2 5" xfId="18257" xr:uid="{00000000-0005-0000-0000-00000B480000}"/>
    <cellStyle name="Normal 4 3 2 5 2" xfId="18258" xr:uid="{00000000-0005-0000-0000-00000C480000}"/>
    <cellStyle name="Normal 4 3 2 5 2 2" xfId="18259" xr:uid="{00000000-0005-0000-0000-00000D480000}"/>
    <cellStyle name="Normal 4 3 2 5 2 3" xfId="18260" xr:uid="{00000000-0005-0000-0000-00000E480000}"/>
    <cellStyle name="Normal 4 3 2 5 2 4" xfId="18261" xr:uid="{00000000-0005-0000-0000-00000F480000}"/>
    <cellStyle name="Normal 4 3 2 5 3" xfId="18262" xr:uid="{00000000-0005-0000-0000-000010480000}"/>
    <cellStyle name="Normal 4 3 2 5 4" xfId="18263" xr:uid="{00000000-0005-0000-0000-000011480000}"/>
    <cellStyle name="Normal 4 3 2 5 5" xfId="18264" xr:uid="{00000000-0005-0000-0000-000012480000}"/>
    <cellStyle name="Normal 4 3 2 6" xfId="18265" xr:uid="{00000000-0005-0000-0000-000013480000}"/>
    <cellStyle name="Normal 4 3 2 6 2" xfId="18266" xr:uid="{00000000-0005-0000-0000-000014480000}"/>
    <cellStyle name="Normal 4 3 2 6 3" xfId="18267" xr:uid="{00000000-0005-0000-0000-000015480000}"/>
    <cellStyle name="Normal 4 3 2 6 4" xfId="18268" xr:uid="{00000000-0005-0000-0000-000016480000}"/>
    <cellStyle name="Normal 4 3 2 7" xfId="18269" xr:uid="{00000000-0005-0000-0000-000017480000}"/>
    <cellStyle name="Normal 4 3 2 8" xfId="18270" xr:uid="{00000000-0005-0000-0000-000018480000}"/>
    <cellStyle name="Normal 4 3 2 9" xfId="18271" xr:uid="{00000000-0005-0000-0000-000019480000}"/>
    <cellStyle name="Normal 4 3 3" xfId="18272" xr:uid="{00000000-0005-0000-0000-00001A480000}"/>
    <cellStyle name="Normal 4 3 3 2" xfId="18273" xr:uid="{00000000-0005-0000-0000-00001B480000}"/>
    <cellStyle name="Normal 4 3 3 2 2" xfId="18274" xr:uid="{00000000-0005-0000-0000-00001C480000}"/>
    <cellStyle name="Normal 4 3 3 2 2 2" xfId="18275" xr:uid="{00000000-0005-0000-0000-00001D480000}"/>
    <cellStyle name="Normal 4 3 3 2 2 2 2" xfId="18276" xr:uid="{00000000-0005-0000-0000-00001E480000}"/>
    <cellStyle name="Normal 4 3 3 2 2 2 3" xfId="18277" xr:uid="{00000000-0005-0000-0000-00001F480000}"/>
    <cellStyle name="Normal 4 3 3 2 2 2 4" xfId="18278" xr:uid="{00000000-0005-0000-0000-000020480000}"/>
    <cellStyle name="Normal 4 3 3 2 2 3" xfId="18279" xr:uid="{00000000-0005-0000-0000-000021480000}"/>
    <cellStyle name="Normal 4 3 3 2 2 3 2" xfId="18280" xr:uid="{00000000-0005-0000-0000-000022480000}"/>
    <cellStyle name="Normal 4 3 3 2 2 3 3" xfId="18281" xr:uid="{00000000-0005-0000-0000-000023480000}"/>
    <cellStyle name="Normal 4 3 3 2 2 3 4" xfId="18282" xr:uid="{00000000-0005-0000-0000-000024480000}"/>
    <cellStyle name="Normal 4 3 3 2 2 4" xfId="18283" xr:uid="{00000000-0005-0000-0000-000025480000}"/>
    <cellStyle name="Normal 4 3 3 2 2 4 2" xfId="18284" xr:uid="{00000000-0005-0000-0000-000026480000}"/>
    <cellStyle name="Normal 4 3 3 2 2 4 3" xfId="18285" xr:uid="{00000000-0005-0000-0000-000027480000}"/>
    <cellStyle name="Normal 4 3 3 2 2 4 4" xfId="18286" xr:uid="{00000000-0005-0000-0000-000028480000}"/>
    <cellStyle name="Normal 4 3 3 2 2 5" xfId="18287" xr:uid="{00000000-0005-0000-0000-000029480000}"/>
    <cellStyle name="Normal 4 3 3 2 2 6" xfId="18288" xr:uid="{00000000-0005-0000-0000-00002A480000}"/>
    <cellStyle name="Normal 4 3 3 2 2 7" xfId="18289" xr:uid="{00000000-0005-0000-0000-00002B480000}"/>
    <cellStyle name="Normal 4 3 3 2 3" xfId="18290" xr:uid="{00000000-0005-0000-0000-00002C480000}"/>
    <cellStyle name="Normal 4 3 3 2 3 2" xfId="18291" xr:uid="{00000000-0005-0000-0000-00002D480000}"/>
    <cellStyle name="Normal 4 3 3 2 3 3" xfId="18292" xr:uid="{00000000-0005-0000-0000-00002E480000}"/>
    <cellStyle name="Normal 4 3 3 2 3 4" xfId="18293" xr:uid="{00000000-0005-0000-0000-00002F480000}"/>
    <cellStyle name="Normal 4 3 3 2 4" xfId="18294" xr:uid="{00000000-0005-0000-0000-000030480000}"/>
    <cellStyle name="Normal 4 3 3 2 4 2" xfId="18295" xr:uid="{00000000-0005-0000-0000-000031480000}"/>
    <cellStyle name="Normal 4 3 3 2 4 3" xfId="18296" xr:uid="{00000000-0005-0000-0000-000032480000}"/>
    <cellStyle name="Normal 4 3 3 2 4 4" xfId="18297" xr:uid="{00000000-0005-0000-0000-000033480000}"/>
    <cellStyle name="Normal 4 3 3 2 5" xfId="18298" xr:uid="{00000000-0005-0000-0000-000034480000}"/>
    <cellStyle name="Normal 4 3 3 2 5 2" xfId="18299" xr:uid="{00000000-0005-0000-0000-000035480000}"/>
    <cellStyle name="Normal 4 3 3 2 5 3" xfId="18300" xr:uid="{00000000-0005-0000-0000-000036480000}"/>
    <cellStyle name="Normal 4 3 3 2 5 4" xfId="18301" xr:uid="{00000000-0005-0000-0000-000037480000}"/>
    <cellStyle name="Normal 4 3 3 2 6" xfId="18302" xr:uid="{00000000-0005-0000-0000-000038480000}"/>
    <cellStyle name="Normal 4 3 3 2 7" xfId="18303" xr:uid="{00000000-0005-0000-0000-000039480000}"/>
    <cellStyle name="Normal 4 3 3 2 8" xfId="18304" xr:uid="{00000000-0005-0000-0000-00003A480000}"/>
    <cellStyle name="Normal 4 3 3 3" xfId="18305" xr:uid="{00000000-0005-0000-0000-00003B480000}"/>
    <cellStyle name="Normal 4 3 3 3 2" xfId="18306" xr:uid="{00000000-0005-0000-0000-00003C480000}"/>
    <cellStyle name="Normal 4 3 3 3 2 2" xfId="18307" xr:uid="{00000000-0005-0000-0000-00003D480000}"/>
    <cellStyle name="Normal 4 3 3 3 2 2 2" xfId="18308" xr:uid="{00000000-0005-0000-0000-00003E480000}"/>
    <cellStyle name="Normal 4 3 3 3 2 2 3" xfId="18309" xr:uid="{00000000-0005-0000-0000-00003F480000}"/>
    <cellStyle name="Normal 4 3 3 3 2 2 4" xfId="18310" xr:uid="{00000000-0005-0000-0000-000040480000}"/>
    <cellStyle name="Normal 4 3 3 3 2 3" xfId="18311" xr:uid="{00000000-0005-0000-0000-000041480000}"/>
    <cellStyle name="Normal 4 3 3 3 2 4" xfId="18312" xr:uid="{00000000-0005-0000-0000-000042480000}"/>
    <cellStyle name="Normal 4 3 3 3 2 5" xfId="18313" xr:uid="{00000000-0005-0000-0000-000043480000}"/>
    <cellStyle name="Normal 4 3 3 3 3" xfId="18314" xr:uid="{00000000-0005-0000-0000-000044480000}"/>
    <cellStyle name="Normal 4 3 3 3 3 2" xfId="18315" xr:uid="{00000000-0005-0000-0000-000045480000}"/>
    <cellStyle name="Normal 4 3 3 3 3 3" xfId="18316" xr:uid="{00000000-0005-0000-0000-000046480000}"/>
    <cellStyle name="Normal 4 3 3 3 3 4" xfId="18317" xr:uid="{00000000-0005-0000-0000-000047480000}"/>
    <cellStyle name="Normal 4 3 3 3 4" xfId="18318" xr:uid="{00000000-0005-0000-0000-000048480000}"/>
    <cellStyle name="Normal 4 3 3 3 4 2" xfId="18319" xr:uid="{00000000-0005-0000-0000-000049480000}"/>
    <cellStyle name="Normal 4 3 3 3 4 3" xfId="18320" xr:uid="{00000000-0005-0000-0000-00004A480000}"/>
    <cellStyle name="Normal 4 3 3 3 4 4" xfId="18321" xr:uid="{00000000-0005-0000-0000-00004B480000}"/>
    <cellStyle name="Normal 4 3 3 3 5" xfId="18322" xr:uid="{00000000-0005-0000-0000-00004C480000}"/>
    <cellStyle name="Normal 4 3 3 3 6" xfId="18323" xr:uid="{00000000-0005-0000-0000-00004D480000}"/>
    <cellStyle name="Normal 4 3 3 3 7" xfId="18324" xr:uid="{00000000-0005-0000-0000-00004E480000}"/>
    <cellStyle name="Normal 4 3 3 4" xfId="18325" xr:uid="{00000000-0005-0000-0000-00004F480000}"/>
    <cellStyle name="Normal 4 3 3 4 2" xfId="18326" xr:uid="{00000000-0005-0000-0000-000050480000}"/>
    <cellStyle name="Normal 4 3 3 4 2 2" xfId="18327" xr:uid="{00000000-0005-0000-0000-000051480000}"/>
    <cellStyle name="Normal 4 3 3 4 2 3" xfId="18328" xr:uid="{00000000-0005-0000-0000-000052480000}"/>
    <cellStyle name="Normal 4 3 3 4 2 4" xfId="18329" xr:uid="{00000000-0005-0000-0000-000053480000}"/>
    <cellStyle name="Normal 4 3 3 4 3" xfId="18330" xr:uid="{00000000-0005-0000-0000-000054480000}"/>
    <cellStyle name="Normal 4 3 3 4 4" xfId="18331" xr:uid="{00000000-0005-0000-0000-000055480000}"/>
    <cellStyle name="Normal 4 3 3 4 5" xfId="18332" xr:uid="{00000000-0005-0000-0000-000056480000}"/>
    <cellStyle name="Normal 4 3 3 5" xfId="18333" xr:uid="{00000000-0005-0000-0000-000057480000}"/>
    <cellStyle name="Normal 4 3 3 5 2" xfId="18334" xr:uid="{00000000-0005-0000-0000-000058480000}"/>
    <cellStyle name="Normal 4 3 3 5 3" xfId="18335" xr:uid="{00000000-0005-0000-0000-000059480000}"/>
    <cellStyle name="Normal 4 3 3 5 4" xfId="18336" xr:uid="{00000000-0005-0000-0000-00005A480000}"/>
    <cellStyle name="Normal 4 3 3 6" xfId="18337" xr:uid="{00000000-0005-0000-0000-00005B480000}"/>
    <cellStyle name="Normal 4 3 3 6 2" xfId="18338" xr:uid="{00000000-0005-0000-0000-00005C480000}"/>
    <cellStyle name="Normal 4 3 3 6 3" xfId="18339" xr:uid="{00000000-0005-0000-0000-00005D480000}"/>
    <cellStyle name="Normal 4 3 3 6 4" xfId="18340" xr:uid="{00000000-0005-0000-0000-00005E480000}"/>
    <cellStyle name="Normal 4 3 3 7" xfId="18341" xr:uid="{00000000-0005-0000-0000-00005F480000}"/>
    <cellStyle name="Normal 4 3 3 8" xfId="18342" xr:uid="{00000000-0005-0000-0000-000060480000}"/>
    <cellStyle name="Normal 4 3 3 9" xfId="18343" xr:uid="{00000000-0005-0000-0000-000061480000}"/>
    <cellStyle name="Normal 4 3 4" xfId="18344" xr:uid="{00000000-0005-0000-0000-000062480000}"/>
    <cellStyle name="Normal 4 3 4 2" xfId="18345" xr:uid="{00000000-0005-0000-0000-000063480000}"/>
    <cellStyle name="Normal 4 3 4 2 2" xfId="18346" xr:uid="{00000000-0005-0000-0000-000064480000}"/>
    <cellStyle name="Normal 4 3 4 2 2 2" xfId="18347" xr:uid="{00000000-0005-0000-0000-000065480000}"/>
    <cellStyle name="Normal 4 3 4 2 2 3" xfId="18348" xr:uid="{00000000-0005-0000-0000-000066480000}"/>
    <cellStyle name="Normal 4 3 4 2 2 4" xfId="18349" xr:uid="{00000000-0005-0000-0000-000067480000}"/>
    <cellStyle name="Normal 4 3 4 2 3" xfId="18350" xr:uid="{00000000-0005-0000-0000-000068480000}"/>
    <cellStyle name="Normal 4 3 4 2 3 2" xfId="18351" xr:uid="{00000000-0005-0000-0000-000069480000}"/>
    <cellStyle name="Normal 4 3 4 2 3 3" xfId="18352" xr:uid="{00000000-0005-0000-0000-00006A480000}"/>
    <cellStyle name="Normal 4 3 4 2 3 4" xfId="18353" xr:uid="{00000000-0005-0000-0000-00006B480000}"/>
    <cellStyle name="Normal 4 3 4 2 4" xfId="18354" xr:uid="{00000000-0005-0000-0000-00006C480000}"/>
    <cellStyle name="Normal 4 3 4 2 5" xfId="18355" xr:uid="{00000000-0005-0000-0000-00006D480000}"/>
    <cellStyle name="Normal 4 3 4 2 6" xfId="18356" xr:uid="{00000000-0005-0000-0000-00006E480000}"/>
    <cellStyle name="Normal 4 3 4 3" xfId="18357" xr:uid="{00000000-0005-0000-0000-00006F480000}"/>
    <cellStyle name="Normal 4 3 4 3 2" xfId="18358" xr:uid="{00000000-0005-0000-0000-000070480000}"/>
    <cellStyle name="Normal 4 3 4 3 3" xfId="18359" xr:uid="{00000000-0005-0000-0000-000071480000}"/>
    <cellStyle name="Normal 4 3 4 3 4" xfId="18360" xr:uid="{00000000-0005-0000-0000-000072480000}"/>
    <cellStyle name="Normal 4 3 4 4" xfId="18361" xr:uid="{00000000-0005-0000-0000-000073480000}"/>
    <cellStyle name="Normal 4 3 4 4 2" xfId="18362" xr:uid="{00000000-0005-0000-0000-000074480000}"/>
    <cellStyle name="Normal 4 3 4 4 3" xfId="18363" xr:uid="{00000000-0005-0000-0000-000075480000}"/>
    <cellStyle name="Normal 4 3 4 4 4" xfId="18364" xr:uid="{00000000-0005-0000-0000-000076480000}"/>
    <cellStyle name="Normal 4 3 4 5" xfId="18365" xr:uid="{00000000-0005-0000-0000-000077480000}"/>
    <cellStyle name="Normal 4 3 4 6" xfId="18366" xr:uid="{00000000-0005-0000-0000-000078480000}"/>
    <cellStyle name="Normal 4 3 4 7" xfId="18367" xr:uid="{00000000-0005-0000-0000-000079480000}"/>
    <cellStyle name="Normal 4 3 5" xfId="18368" xr:uid="{00000000-0005-0000-0000-00007A480000}"/>
    <cellStyle name="Normal 4 3 5 2" xfId="18369" xr:uid="{00000000-0005-0000-0000-00007B480000}"/>
    <cellStyle name="Normal 4 3 5 2 2" xfId="18370" xr:uid="{00000000-0005-0000-0000-00007C480000}"/>
    <cellStyle name="Normal 4 3 5 2 2 2" xfId="18371" xr:uid="{00000000-0005-0000-0000-00007D480000}"/>
    <cellStyle name="Normal 4 3 5 2 2 3" xfId="18372" xr:uid="{00000000-0005-0000-0000-00007E480000}"/>
    <cellStyle name="Normal 4 3 5 2 2 4" xfId="18373" xr:uid="{00000000-0005-0000-0000-00007F480000}"/>
    <cellStyle name="Normal 4 3 5 2 3" xfId="18374" xr:uid="{00000000-0005-0000-0000-000080480000}"/>
    <cellStyle name="Normal 4 3 5 2 3 2" xfId="18375" xr:uid="{00000000-0005-0000-0000-000081480000}"/>
    <cellStyle name="Normal 4 3 5 2 3 3" xfId="18376" xr:uid="{00000000-0005-0000-0000-000082480000}"/>
    <cellStyle name="Normal 4 3 5 2 3 4" xfId="18377" xr:uid="{00000000-0005-0000-0000-000083480000}"/>
    <cellStyle name="Normal 4 3 5 2 4" xfId="18378" xr:uid="{00000000-0005-0000-0000-000084480000}"/>
    <cellStyle name="Normal 4 3 5 2 4 2" xfId="18379" xr:uid="{00000000-0005-0000-0000-000085480000}"/>
    <cellStyle name="Normal 4 3 5 2 4 3" xfId="18380" xr:uid="{00000000-0005-0000-0000-000086480000}"/>
    <cellStyle name="Normal 4 3 5 2 4 4" xfId="18381" xr:uid="{00000000-0005-0000-0000-000087480000}"/>
    <cellStyle name="Normal 4 3 5 2 5" xfId="18382" xr:uid="{00000000-0005-0000-0000-000088480000}"/>
    <cellStyle name="Normal 4 3 5 2 6" xfId="18383" xr:uid="{00000000-0005-0000-0000-000089480000}"/>
    <cellStyle name="Normal 4 3 5 2 7" xfId="18384" xr:uid="{00000000-0005-0000-0000-00008A480000}"/>
    <cellStyle name="Normal 4 3 5 3" xfId="18385" xr:uid="{00000000-0005-0000-0000-00008B480000}"/>
    <cellStyle name="Normal 4 3 5 3 2" xfId="18386" xr:uid="{00000000-0005-0000-0000-00008C480000}"/>
    <cellStyle name="Normal 4 3 5 3 3" xfId="18387" xr:uid="{00000000-0005-0000-0000-00008D480000}"/>
    <cellStyle name="Normal 4 3 5 3 4" xfId="18388" xr:uid="{00000000-0005-0000-0000-00008E480000}"/>
    <cellStyle name="Normal 4 3 5 4" xfId="18389" xr:uid="{00000000-0005-0000-0000-00008F480000}"/>
    <cellStyle name="Normal 4 3 5 4 2" xfId="18390" xr:uid="{00000000-0005-0000-0000-000090480000}"/>
    <cellStyle name="Normal 4 3 5 4 3" xfId="18391" xr:uid="{00000000-0005-0000-0000-000091480000}"/>
    <cellStyle name="Normal 4 3 5 4 4" xfId="18392" xr:uid="{00000000-0005-0000-0000-000092480000}"/>
    <cellStyle name="Normal 4 3 5 5" xfId="18393" xr:uid="{00000000-0005-0000-0000-000093480000}"/>
    <cellStyle name="Normal 4 3 5 5 2" xfId="18394" xr:uid="{00000000-0005-0000-0000-000094480000}"/>
    <cellStyle name="Normal 4 3 5 5 3" xfId="18395" xr:uid="{00000000-0005-0000-0000-000095480000}"/>
    <cellStyle name="Normal 4 3 5 5 4" xfId="18396" xr:uid="{00000000-0005-0000-0000-000096480000}"/>
    <cellStyle name="Normal 4 3 5 6" xfId="18397" xr:uid="{00000000-0005-0000-0000-000097480000}"/>
    <cellStyle name="Normal 4 3 5 7" xfId="18398" xr:uid="{00000000-0005-0000-0000-000098480000}"/>
    <cellStyle name="Normal 4 3 5 8" xfId="18399" xr:uid="{00000000-0005-0000-0000-000099480000}"/>
    <cellStyle name="Normal 4 3 6" xfId="18400" xr:uid="{00000000-0005-0000-0000-00009A480000}"/>
    <cellStyle name="Normal 4 3 6 2" xfId="18401" xr:uid="{00000000-0005-0000-0000-00009B480000}"/>
    <cellStyle name="Normal 4 3 6 2 2" xfId="18402" xr:uid="{00000000-0005-0000-0000-00009C480000}"/>
    <cellStyle name="Normal 4 3 6 2 3" xfId="18403" xr:uid="{00000000-0005-0000-0000-00009D480000}"/>
    <cellStyle name="Normal 4 3 6 2 4" xfId="18404" xr:uid="{00000000-0005-0000-0000-00009E480000}"/>
    <cellStyle name="Normal 4 3 6 3" xfId="18405" xr:uid="{00000000-0005-0000-0000-00009F480000}"/>
    <cellStyle name="Normal 4 3 6 3 2" xfId="18406" xr:uid="{00000000-0005-0000-0000-0000A0480000}"/>
    <cellStyle name="Normal 4 3 6 3 3" xfId="18407" xr:uid="{00000000-0005-0000-0000-0000A1480000}"/>
    <cellStyle name="Normal 4 3 6 3 4" xfId="18408" xr:uid="{00000000-0005-0000-0000-0000A2480000}"/>
    <cellStyle name="Normal 4 3 6 4" xfId="18409" xr:uid="{00000000-0005-0000-0000-0000A3480000}"/>
    <cellStyle name="Normal 4 3 6 5" xfId="18410" xr:uid="{00000000-0005-0000-0000-0000A4480000}"/>
    <cellStyle name="Normal 4 3 6 6" xfId="18411" xr:uid="{00000000-0005-0000-0000-0000A5480000}"/>
    <cellStyle name="Normal 4 3 7" xfId="18412" xr:uid="{00000000-0005-0000-0000-0000A6480000}"/>
    <cellStyle name="Normal 4 3 7 2" xfId="18413" xr:uid="{00000000-0005-0000-0000-0000A7480000}"/>
    <cellStyle name="Normal 4 3 7 3" xfId="18414" xr:uid="{00000000-0005-0000-0000-0000A8480000}"/>
    <cellStyle name="Normal 4 3 7 4" xfId="18415" xr:uid="{00000000-0005-0000-0000-0000A9480000}"/>
    <cellStyle name="Normal 4 3 8" xfId="18416" xr:uid="{00000000-0005-0000-0000-0000AA480000}"/>
    <cellStyle name="Normal 4 3 8 2" xfId="18417" xr:uid="{00000000-0005-0000-0000-0000AB480000}"/>
    <cellStyle name="Normal 4 3 8 3" xfId="18418" xr:uid="{00000000-0005-0000-0000-0000AC480000}"/>
    <cellStyle name="Normal 4 3 8 4" xfId="18419" xr:uid="{00000000-0005-0000-0000-0000AD480000}"/>
    <cellStyle name="Normal 4 3 9" xfId="18420" xr:uid="{00000000-0005-0000-0000-0000AE480000}"/>
    <cellStyle name="Normal 4 4" xfId="18421" xr:uid="{00000000-0005-0000-0000-0000AF480000}"/>
    <cellStyle name="Normal 4 4 2" xfId="18422" xr:uid="{00000000-0005-0000-0000-0000B0480000}"/>
    <cellStyle name="Normal 4 4 2 2" xfId="18423" xr:uid="{00000000-0005-0000-0000-0000B1480000}"/>
    <cellStyle name="Normal 4 4 2 2 2" xfId="18424" xr:uid="{00000000-0005-0000-0000-0000B2480000}"/>
    <cellStyle name="Normal 4 4 2 2 2 2" xfId="18425" xr:uid="{00000000-0005-0000-0000-0000B3480000}"/>
    <cellStyle name="Normal 4 4 2 2 2 3" xfId="18426" xr:uid="{00000000-0005-0000-0000-0000B4480000}"/>
    <cellStyle name="Normal 4 4 2 2 2 4" xfId="18427" xr:uid="{00000000-0005-0000-0000-0000B5480000}"/>
    <cellStyle name="Normal 4 4 2 2 3" xfId="18428" xr:uid="{00000000-0005-0000-0000-0000B6480000}"/>
    <cellStyle name="Normal 4 4 2 2 3 2" xfId="18429" xr:uid="{00000000-0005-0000-0000-0000B7480000}"/>
    <cellStyle name="Normal 4 4 2 2 3 3" xfId="18430" xr:uid="{00000000-0005-0000-0000-0000B8480000}"/>
    <cellStyle name="Normal 4 4 2 2 3 4" xfId="18431" xr:uid="{00000000-0005-0000-0000-0000B9480000}"/>
    <cellStyle name="Normal 4 4 2 2 4" xfId="18432" xr:uid="{00000000-0005-0000-0000-0000BA480000}"/>
    <cellStyle name="Normal 4 4 2 2 5" xfId="18433" xr:uid="{00000000-0005-0000-0000-0000BB480000}"/>
    <cellStyle name="Normal 4 4 2 2 6" xfId="18434" xr:uid="{00000000-0005-0000-0000-0000BC480000}"/>
    <cellStyle name="Normal 4 4 2 3" xfId="18435" xr:uid="{00000000-0005-0000-0000-0000BD480000}"/>
    <cellStyle name="Normal 4 4 2 3 2" xfId="18436" xr:uid="{00000000-0005-0000-0000-0000BE480000}"/>
    <cellStyle name="Normal 4 4 2 3 3" xfId="18437" xr:uid="{00000000-0005-0000-0000-0000BF480000}"/>
    <cellStyle name="Normal 4 4 2 3 4" xfId="18438" xr:uid="{00000000-0005-0000-0000-0000C0480000}"/>
    <cellStyle name="Normal 4 4 2 4" xfId="18439" xr:uid="{00000000-0005-0000-0000-0000C1480000}"/>
    <cellStyle name="Normal 4 4 2 4 2" xfId="18440" xr:uid="{00000000-0005-0000-0000-0000C2480000}"/>
    <cellStyle name="Normal 4 4 2 4 3" xfId="18441" xr:uid="{00000000-0005-0000-0000-0000C3480000}"/>
    <cellStyle name="Normal 4 4 2 4 4" xfId="18442" xr:uid="{00000000-0005-0000-0000-0000C4480000}"/>
    <cellStyle name="Normal 4 4 2 5" xfId="18443" xr:uid="{00000000-0005-0000-0000-0000C5480000}"/>
    <cellStyle name="Normal 4 4 2 6" xfId="18444" xr:uid="{00000000-0005-0000-0000-0000C6480000}"/>
    <cellStyle name="Normal 4 4 2 7" xfId="18445" xr:uid="{00000000-0005-0000-0000-0000C7480000}"/>
    <cellStyle name="Normal 4 4 2 8" xfId="18446" xr:uid="{00000000-0005-0000-0000-0000C8480000}"/>
    <cellStyle name="Normal 4 4 3" xfId="18447" xr:uid="{00000000-0005-0000-0000-0000C9480000}"/>
    <cellStyle name="Normal 4 4 3 2" xfId="18448" xr:uid="{00000000-0005-0000-0000-0000CA480000}"/>
    <cellStyle name="Normal 4 4 3 2 2" xfId="18449" xr:uid="{00000000-0005-0000-0000-0000CB480000}"/>
    <cellStyle name="Normal 4 4 3 2 2 2" xfId="18450" xr:uid="{00000000-0005-0000-0000-0000CC480000}"/>
    <cellStyle name="Normal 4 4 3 2 2 3" xfId="18451" xr:uid="{00000000-0005-0000-0000-0000CD480000}"/>
    <cellStyle name="Normal 4 4 3 2 2 4" xfId="18452" xr:uid="{00000000-0005-0000-0000-0000CE480000}"/>
    <cellStyle name="Normal 4 4 3 2 3" xfId="18453" xr:uid="{00000000-0005-0000-0000-0000CF480000}"/>
    <cellStyle name="Normal 4 4 3 2 4" xfId="18454" xr:uid="{00000000-0005-0000-0000-0000D0480000}"/>
    <cellStyle name="Normal 4 4 3 2 5" xfId="18455" xr:uid="{00000000-0005-0000-0000-0000D1480000}"/>
    <cellStyle name="Normal 4 4 3 3" xfId="18456" xr:uid="{00000000-0005-0000-0000-0000D2480000}"/>
    <cellStyle name="Normal 4 4 3 3 2" xfId="18457" xr:uid="{00000000-0005-0000-0000-0000D3480000}"/>
    <cellStyle name="Normal 4 4 3 3 3" xfId="18458" xr:uid="{00000000-0005-0000-0000-0000D4480000}"/>
    <cellStyle name="Normal 4 4 3 3 4" xfId="18459" xr:uid="{00000000-0005-0000-0000-0000D5480000}"/>
    <cellStyle name="Normal 4 4 3 4" xfId="18460" xr:uid="{00000000-0005-0000-0000-0000D6480000}"/>
    <cellStyle name="Normal 4 4 3 5" xfId="18461" xr:uid="{00000000-0005-0000-0000-0000D7480000}"/>
    <cellStyle name="Normal 4 4 3 6" xfId="18462" xr:uid="{00000000-0005-0000-0000-0000D8480000}"/>
    <cellStyle name="Normal 4 4 4" xfId="18463" xr:uid="{00000000-0005-0000-0000-0000D9480000}"/>
    <cellStyle name="Normal 4 4 4 2" xfId="18464" xr:uid="{00000000-0005-0000-0000-0000DA480000}"/>
    <cellStyle name="Normal 4 4 4 2 2" xfId="18465" xr:uid="{00000000-0005-0000-0000-0000DB480000}"/>
    <cellStyle name="Normal 4 4 4 2 3" xfId="18466" xr:uid="{00000000-0005-0000-0000-0000DC480000}"/>
    <cellStyle name="Normal 4 4 4 2 4" xfId="18467" xr:uid="{00000000-0005-0000-0000-0000DD480000}"/>
    <cellStyle name="Normal 4 4 4 3" xfId="18468" xr:uid="{00000000-0005-0000-0000-0000DE480000}"/>
    <cellStyle name="Normal 4 4 4 4" xfId="18469" xr:uid="{00000000-0005-0000-0000-0000DF480000}"/>
    <cellStyle name="Normal 4 4 4 5" xfId="18470" xr:uid="{00000000-0005-0000-0000-0000E0480000}"/>
    <cellStyle name="Normal 4 4 5" xfId="18471" xr:uid="{00000000-0005-0000-0000-0000E1480000}"/>
    <cellStyle name="Normal 4 4 5 2" xfId="18472" xr:uid="{00000000-0005-0000-0000-0000E2480000}"/>
    <cellStyle name="Normal 4 4 5 3" xfId="18473" xr:uid="{00000000-0005-0000-0000-0000E3480000}"/>
    <cellStyle name="Normal 4 4 5 4" xfId="18474" xr:uid="{00000000-0005-0000-0000-0000E4480000}"/>
    <cellStyle name="Normal 4 4 6" xfId="18475" xr:uid="{00000000-0005-0000-0000-0000E5480000}"/>
    <cellStyle name="Normal 4 4 6 2" xfId="18476" xr:uid="{00000000-0005-0000-0000-0000E6480000}"/>
    <cellStyle name="Normal 4 4 6 3" xfId="18477" xr:uid="{00000000-0005-0000-0000-0000E7480000}"/>
    <cellStyle name="Normal 4 4 6 4" xfId="18478" xr:uid="{00000000-0005-0000-0000-0000E8480000}"/>
    <cellStyle name="Normal 4 5" xfId="18479" xr:uid="{00000000-0005-0000-0000-0000E9480000}"/>
    <cellStyle name="Normal 4 5 10" xfId="18480" xr:uid="{00000000-0005-0000-0000-0000EA480000}"/>
    <cellStyle name="Normal 4 5 11" xfId="18481" xr:uid="{00000000-0005-0000-0000-0000EB480000}"/>
    <cellStyle name="Normal 4 5 12" xfId="18482" xr:uid="{00000000-0005-0000-0000-0000EC480000}"/>
    <cellStyle name="Normal 4 5 13" xfId="18483" xr:uid="{00000000-0005-0000-0000-0000ED480000}"/>
    <cellStyle name="Normal 4 5 14" xfId="18484" xr:uid="{00000000-0005-0000-0000-0000EE480000}"/>
    <cellStyle name="Normal 4 5 15" xfId="18485" xr:uid="{00000000-0005-0000-0000-0000EF480000}"/>
    <cellStyle name="Normal 4 5 16" xfId="18486" xr:uid="{00000000-0005-0000-0000-0000F0480000}"/>
    <cellStyle name="Normal 4 5 17" xfId="18487" xr:uid="{00000000-0005-0000-0000-0000F1480000}"/>
    <cellStyle name="Normal 4 5 18" xfId="18488" xr:uid="{00000000-0005-0000-0000-0000F2480000}"/>
    <cellStyle name="Normal 4 5 19" xfId="18489" xr:uid="{00000000-0005-0000-0000-0000F3480000}"/>
    <cellStyle name="Normal 4 5 2" xfId="18490" xr:uid="{00000000-0005-0000-0000-0000F4480000}"/>
    <cellStyle name="Normal 4 5 2 2" xfId="18491" xr:uid="{00000000-0005-0000-0000-0000F5480000}"/>
    <cellStyle name="Normal 4 5 2 2 2" xfId="18492" xr:uid="{00000000-0005-0000-0000-0000F6480000}"/>
    <cellStyle name="Normal 4 5 2 2 2 2" xfId="18493" xr:uid="{00000000-0005-0000-0000-0000F7480000}"/>
    <cellStyle name="Normal 4 5 2 2 2 3" xfId="18494" xr:uid="{00000000-0005-0000-0000-0000F8480000}"/>
    <cellStyle name="Normal 4 5 2 2 2 4" xfId="18495" xr:uid="{00000000-0005-0000-0000-0000F9480000}"/>
    <cellStyle name="Normal 4 5 2 2 3" xfId="18496" xr:uid="{00000000-0005-0000-0000-0000FA480000}"/>
    <cellStyle name="Normal 4 5 2 2 4" xfId="18497" xr:uid="{00000000-0005-0000-0000-0000FB480000}"/>
    <cellStyle name="Normal 4 5 2 2 5" xfId="18498" xr:uid="{00000000-0005-0000-0000-0000FC480000}"/>
    <cellStyle name="Normal 4 5 2 3" xfId="18499" xr:uid="{00000000-0005-0000-0000-0000FD480000}"/>
    <cellStyle name="Normal 4 5 2 3 2" xfId="18500" xr:uid="{00000000-0005-0000-0000-0000FE480000}"/>
    <cellStyle name="Normal 4 5 2 3 3" xfId="18501" xr:uid="{00000000-0005-0000-0000-0000FF480000}"/>
    <cellStyle name="Normal 4 5 2 3 4" xfId="18502" xr:uid="{00000000-0005-0000-0000-000000490000}"/>
    <cellStyle name="Normal 4 5 2 4" xfId="18503" xr:uid="{00000000-0005-0000-0000-000001490000}"/>
    <cellStyle name="Normal 4 5 2 4 2" xfId="18504" xr:uid="{00000000-0005-0000-0000-000002490000}"/>
    <cellStyle name="Normal 4 5 2 4 3" xfId="18505" xr:uid="{00000000-0005-0000-0000-000003490000}"/>
    <cellStyle name="Normal 4 5 2 4 4" xfId="18506" xr:uid="{00000000-0005-0000-0000-000004490000}"/>
    <cellStyle name="Normal 4 5 20" xfId="18507" xr:uid="{00000000-0005-0000-0000-000005490000}"/>
    <cellStyle name="Normal 4 5 21" xfId="18508" xr:uid="{00000000-0005-0000-0000-000006490000}"/>
    <cellStyle name="Normal 4 5 22" xfId="18509" xr:uid="{00000000-0005-0000-0000-000007490000}"/>
    <cellStyle name="Normal 4 5 23" xfId="18510" xr:uid="{00000000-0005-0000-0000-000008490000}"/>
    <cellStyle name="Normal 4 5 24" xfId="18511" xr:uid="{00000000-0005-0000-0000-000009490000}"/>
    <cellStyle name="Normal 4 5 25" xfId="18512" xr:uid="{00000000-0005-0000-0000-00000A490000}"/>
    <cellStyle name="Normal 4 5 26" xfId="18513" xr:uid="{00000000-0005-0000-0000-00000B490000}"/>
    <cellStyle name="Normal 4 5 27" xfId="18514" xr:uid="{00000000-0005-0000-0000-00000C490000}"/>
    <cellStyle name="Normal 4 5 28" xfId="18515" xr:uid="{00000000-0005-0000-0000-00000D490000}"/>
    <cellStyle name="Normal 4 5 29" xfId="18516" xr:uid="{00000000-0005-0000-0000-00000E490000}"/>
    <cellStyle name="Normal 4 5 3" xfId="18517" xr:uid="{00000000-0005-0000-0000-00000F490000}"/>
    <cellStyle name="Normal 4 5 3 2" xfId="18518" xr:uid="{00000000-0005-0000-0000-000010490000}"/>
    <cellStyle name="Normal 4 5 3 2 2" xfId="18519" xr:uid="{00000000-0005-0000-0000-000011490000}"/>
    <cellStyle name="Normal 4 5 3 2 2 2" xfId="18520" xr:uid="{00000000-0005-0000-0000-000012490000}"/>
    <cellStyle name="Normal 4 5 3 2 2 3" xfId="18521" xr:uid="{00000000-0005-0000-0000-000013490000}"/>
    <cellStyle name="Normal 4 5 3 2 2 4" xfId="18522" xr:uid="{00000000-0005-0000-0000-000014490000}"/>
    <cellStyle name="Normal 4 5 3 2 3" xfId="18523" xr:uid="{00000000-0005-0000-0000-000015490000}"/>
    <cellStyle name="Normal 4 5 3 2 4" xfId="18524" xr:uid="{00000000-0005-0000-0000-000016490000}"/>
    <cellStyle name="Normal 4 5 3 2 5" xfId="18525" xr:uid="{00000000-0005-0000-0000-000017490000}"/>
    <cellStyle name="Normal 4 5 3 3" xfId="18526" xr:uid="{00000000-0005-0000-0000-000018490000}"/>
    <cellStyle name="Normal 4 5 3 3 2" xfId="18527" xr:uid="{00000000-0005-0000-0000-000019490000}"/>
    <cellStyle name="Normal 4 5 3 3 3" xfId="18528" xr:uid="{00000000-0005-0000-0000-00001A490000}"/>
    <cellStyle name="Normal 4 5 3 3 4" xfId="18529" xr:uid="{00000000-0005-0000-0000-00001B490000}"/>
    <cellStyle name="Normal 4 5 3 4" xfId="18530" xr:uid="{00000000-0005-0000-0000-00001C490000}"/>
    <cellStyle name="Normal 4 5 3 4 2" xfId="18531" xr:uid="{00000000-0005-0000-0000-00001D490000}"/>
    <cellStyle name="Normal 4 5 3 4 3" xfId="18532" xr:uid="{00000000-0005-0000-0000-00001E490000}"/>
    <cellStyle name="Normal 4 5 3 4 4" xfId="18533" xr:uid="{00000000-0005-0000-0000-00001F490000}"/>
    <cellStyle name="Normal 4 5 30" xfId="18534" xr:uid="{00000000-0005-0000-0000-000020490000}"/>
    <cellStyle name="Normal 4 5 31" xfId="18535" xr:uid="{00000000-0005-0000-0000-000021490000}"/>
    <cellStyle name="Normal 4 5 32" xfId="18536" xr:uid="{00000000-0005-0000-0000-000022490000}"/>
    <cellStyle name="Normal 4 5 33" xfId="18537" xr:uid="{00000000-0005-0000-0000-000023490000}"/>
    <cellStyle name="Normal 4 5 34" xfId="18538" xr:uid="{00000000-0005-0000-0000-000024490000}"/>
    <cellStyle name="Normal 4 5 35" xfId="18539" xr:uid="{00000000-0005-0000-0000-000025490000}"/>
    <cellStyle name="Normal 4 5 36" xfId="18540" xr:uid="{00000000-0005-0000-0000-000026490000}"/>
    <cellStyle name="Normal 4 5 37" xfId="18541" xr:uid="{00000000-0005-0000-0000-000027490000}"/>
    <cellStyle name="Normal 4 5 38" xfId="18542" xr:uid="{00000000-0005-0000-0000-000028490000}"/>
    <cellStyle name="Normal 4 5 39" xfId="18543" xr:uid="{00000000-0005-0000-0000-000029490000}"/>
    <cellStyle name="Normal 4 5 4" xfId="18544" xr:uid="{00000000-0005-0000-0000-00002A490000}"/>
    <cellStyle name="Normal 4 5 4 2" xfId="18545" xr:uid="{00000000-0005-0000-0000-00002B490000}"/>
    <cellStyle name="Normal 4 5 4 2 2" xfId="18546" xr:uid="{00000000-0005-0000-0000-00002C490000}"/>
    <cellStyle name="Normal 4 5 4 2 3" xfId="18547" xr:uid="{00000000-0005-0000-0000-00002D490000}"/>
    <cellStyle name="Normal 4 5 4 2 4" xfId="18548" xr:uid="{00000000-0005-0000-0000-00002E490000}"/>
    <cellStyle name="Normal 4 5 4 3" xfId="18549" xr:uid="{00000000-0005-0000-0000-00002F490000}"/>
    <cellStyle name="Normal 4 5 4 3 2" xfId="18550" xr:uid="{00000000-0005-0000-0000-000030490000}"/>
    <cellStyle name="Normal 4 5 4 3 3" xfId="18551" xr:uid="{00000000-0005-0000-0000-000031490000}"/>
    <cellStyle name="Normal 4 5 4 3 4" xfId="18552" xr:uid="{00000000-0005-0000-0000-000032490000}"/>
    <cellStyle name="Normal 4 5 40" xfId="18553" xr:uid="{00000000-0005-0000-0000-000033490000}"/>
    <cellStyle name="Normal 4 5 41" xfId="18554" xr:uid="{00000000-0005-0000-0000-000034490000}"/>
    <cellStyle name="Normal 4 5 42" xfId="18555" xr:uid="{00000000-0005-0000-0000-000035490000}"/>
    <cellStyle name="Normal 4 5 43" xfId="18556" xr:uid="{00000000-0005-0000-0000-000036490000}"/>
    <cellStyle name="Normal 4 5 44" xfId="18557" xr:uid="{00000000-0005-0000-0000-000037490000}"/>
    <cellStyle name="Normal 4 5 45" xfId="18558" xr:uid="{00000000-0005-0000-0000-000038490000}"/>
    <cellStyle name="Normal 4 5 46" xfId="18559" xr:uid="{00000000-0005-0000-0000-000039490000}"/>
    <cellStyle name="Normal 4 5 47" xfId="18560" xr:uid="{00000000-0005-0000-0000-00003A490000}"/>
    <cellStyle name="Normal 4 5 48" xfId="18561" xr:uid="{00000000-0005-0000-0000-00003B490000}"/>
    <cellStyle name="Normal 4 5 49" xfId="18562" xr:uid="{00000000-0005-0000-0000-00003C490000}"/>
    <cellStyle name="Normal 4 5 5" xfId="18563" xr:uid="{00000000-0005-0000-0000-00003D490000}"/>
    <cellStyle name="Normal 4 5 5 2" xfId="18564" xr:uid="{00000000-0005-0000-0000-00003E490000}"/>
    <cellStyle name="Normal 4 5 5 2 2" xfId="18565" xr:uid="{00000000-0005-0000-0000-00003F490000}"/>
    <cellStyle name="Normal 4 5 5 2 3" xfId="18566" xr:uid="{00000000-0005-0000-0000-000040490000}"/>
    <cellStyle name="Normal 4 5 5 2 4" xfId="18567" xr:uid="{00000000-0005-0000-0000-000041490000}"/>
    <cellStyle name="Normal 4 5 50" xfId="18568" xr:uid="{00000000-0005-0000-0000-000042490000}"/>
    <cellStyle name="Normal 4 5 51" xfId="18569" xr:uid="{00000000-0005-0000-0000-000043490000}"/>
    <cellStyle name="Normal 4 5 52" xfId="18570" xr:uid="{00000000-0005-0000-0000-000044490000}"/>
    <cellStyle name="Normal 4 5 53" xfId="18571" xr:uid="{00000000-0005-0000-0000-000045490000}"/>
    <cellStyle name="Normal 4 5 54" xfId="18572" xr:uid="{00000000-0005-0000-0000-000046490000}"/>
    <cellStyle name="Normal 4 5 55" xfId="18573" xr:uid="{00000000-0005-0000-0000-000047490000}"/>
    <cellStyle name="Normal 4 5 56" xfId="18574" xr:uid="{00000000-0005-0000-0000-000048490000}"/>
    <cellStyle name="Normal 4 5 57" xfId="18575" xr:uid="{00000000-0005-0000-0000-000049490000}"/>
    <cellStyle name="Normal 4 5 58" xfId="18576" xr:uid="{00000000-0005-0000-0000-00004A490000}"/>
    <cellStyle name="Normal 4 5 59" xfId="18577" xr:uid="{00000000-0005-0000-0000-00004B490000}"/>
    <cellStyle name="Normal 4 5 6" xfId="18578" xr:uid="{00000000-0005-0000-0000-00004C490000}"/>
    <cellStyle name="Normal 4 5 60" xfId="18579" xr:uid="{00000000-0005-0000-0000-00004D490000}"/>
    <cellStyle name="Normal 4 5 61" xfId="18580" xr:uid="{00000000-0005-0000-0000-00004E490000}"/>
    <cellStyle name="Normal 4 5 62" xfId="18581" xr:uid="{00000000-0005-0000-0000-00004F490000}"/>
    <cellStyle name="Normal 4 5 63" xfId="18582" xr:uid="{00000000-0005-0000-0000-000050490000}"/>
    <cellStyle name="Normal 4 5 64" xfId="18583" xr:uid="{00000000-0005-0000-0000-000051490000}"/>
    <cellStyle name="Normal 4 5 65" xfId="18584" xr:uid="{00000000-0005-0000-0000-000052490000}"/>
    <cellStyle name="Normal 4 5 66" xfId="18585" xr:uid="{00000000-0005-0000-0000-000053490000}"/>
    <cellStyle name="Normal 4 5 67" xfId="18586" xr:uid="{00000000-0005-0000-0000-000054490000}"/>
    <cellStyle name="Normal 4 5 68" xfId="18587" xr:uid="{00000000-0005-0000-0000-000055490000}"/>
    <cellStyle name="Normal 4 5 69" xfId="18588" xr:uid="{00000000-0005-0000-0000-000056490000}"/>
    <cellStyle name="Normal 4 5 7" xfId="18589" xr:uid="{00000000-0005-0000-0000-000057490000}"/>
    <cellStyle name="Normal 4 5 70" xfId="18590" xr:uid="{00000000-0005-0000-0000-000058490000}"/>
    <cellStyle name="Normal 4 5 71" xfId="18591" xr:uid="{00000000-0005-0000-0000-000059490000}"/>
    <cellStyle name="Normal 4 5 72" xfId="18592" xr:uid="{00000000-0005-0000-0000-00005A490000}"/>
    <cellStyle name="Normal 4 5 73" xfId="18593" xr:uid="{00000000-0005-0000-0000-00005B490000}"/>
    <cellStyle name="Normal 4 5 74" xfId="18594" xr:uid="{00000000-0005-0000-0000-00005C490000}"/>
    <cellStyle name="Normal 4 5 75" xfId="18595" xr:uid="{00000000-0005-0000-0000-00005D490000}"/>
    <cellStyle name="Normal 4 5 76" xfId="18596" xr:uid="{00000000-0005-0000-0000-00005E490000}"/>
    <cellStyle name="Normal 4 5 77" xfId="18597" xr:uid="{00000000-0005-0000-0000-00005F490000}"/>
    <cellStyle name="Normal 4 5 78" xfId="18598" xr:uid="{00000000-0005-0000-0000-000060490000}"/>
    <cellStyle name="Normal 4 5 79" xfId="18599" xr:uid="{00000000-0005-0000-0000-000061490000}"/>
    <cellStyle name="Normal 4 5 8" xfId="18600" xr:uid="{00000000-0005-0000-0000-000062490000}"/>
    <cellStyle name="Normal 4 5 80" xfId="18601" xr:uid="{00000000-0005-0000-0000-000063490000}"/>
    <cellStyle name="Normal 4 5 81" xfId="18602" xr:uid="{00000000-0005-0000-0000-000064490000}"/>
    <cellStyle name="Normal 4 5 82" xfId="18603" xr:uid="{00000000-0005-0000-0000-000065490000}"/>
    <cellStyle name="Normal 4 5 83" xfId="18604" xr:uid="{00000000-0005-0000-0000-000066490000}"/>
    <cellStyle name="Normal 4 5 84" xfId="18605" xr:uid="{00000000-0005-0000-0000-000067490000}"/>
    <cellStyle name="Normal 4 5 85" xfId="18606" xr:uid="{00000000-0005-0000-0000-000068490000}"/>
    <cellStyle name="Normal 4 5 86" xfId="18607" xr:uid="{00000000-0005-0000-0000-000069490000}"/>
    <cellStyle name="Normal 4 5 87" xfId="18608" xr:uid="{00000000-0005-0000-0000-00006A490000}"/>
    <cellStyle name="Normal 4 5 88" xfId="18609" xr:uid="{00000000-0005-0000-0000-00006B490000}"/>
    <cellStyle name="Normal 4 5 89" xfId="18610" xr:uid="{00000000-0005-0000-0000-00006C490000}"/>
    <cellStyle name="Normal 4 5 9" xfId="18611" xr:uid="{00000000-0005-0000-0000-00006D490000}"/>
    <cellStyle name="Normal 4 5 90" xfId="18612" xr:uid="{00000000-0005-0000-0000-00006E490000}"/>
    <cellStyle name="Normal 4 5 91" xfId="18613" xr:uid="{00000000-0005-0000-0000-00006F490000}"/>
    <cellStyle name="Normal 4 5 92" xfId="18614" xr:uid="{00000000-0005-0000-0000-000070490000}"/>
    <cellStyle name="Normal 4 5 93" xfId="18615" xr:uid="{00000000-0005-0000-0000-000071490000}"/>
    <cellStyle name="Normal 4 5 94" xfId="18616" xr:uid="{00000000-0005-0000-0000-000072490000}"/>
    <cellStyle name="Normal 4 5 94 2" xfId="18617" xr:uid="{00000000-0005-0000-0000-000073490000}"/>
    <cellStyle name="Normal 4 5 94 3" xfId="18618" xr:uid="{00000000-0005-0000-0000-000074490000}"/>
    <cellStyle name="Normal 4 5 94 4" xfId="18619" xr:uid="{00000000-0005-0000-0000-000075490000}"/>
    <cellStyle name="Normal 4 6" xfId="18620" xr:uid="{00000000-0005-0000-0000-000076490000}"/>
    <cellStyle name="Normal 4 6 2" xfId="18621" xr:uid="{00000000-0005-0000-0000-000077490000}"/>
    <cellStyle name="Normal 4 6 2 2" xfId="18622" xr:uid="{00000000-0005-0000-0000-000078490000}"/>
    <cellStyle name="Normal 4 6 2 2 2" xfId="18623" xr:uid="{00000000-0005-0000-0000-000079490000}"/>
    <cellStyle name="Normal 4 6 2 2 3" xfId="18624" xr:uid="{00000000-0005-0000-0000-00007A490000}"/>
    <cellStyle name="Normal 4 6 2 2 4" xfId="18625" xr:uid="{00000000-0005-0000-0000-00007B490000}"/>
    <cellStyle name="Normal 4 6 2 3" xfId="18626" xr:uid="{00000000-0005-0000-0000-00007C490000}"/>
    <cellStyle name="Normal 4 6 2 3 2" xfId="18627" xr:uid="{00000000-0005-0000-0000-00007D490000}"/>
    <cellStyle name="Normal 4 6 2 3 3" xfId="18628" xr:uid="{00000000-0005-0000-0000-00007E490000}"/>
    <cellStyle name="Normal 4 6 2 3 4" xfId="18629" xr:uid="{00000000-0005-0000-0000-00007F490000}"/>
    <cellStyle name="Normal 4 6 3" xfId="18630" xr:uid="{00000000-0005-0000-0000-000080490000}"/>
    <cellStyle name="Normal 4 6 3 2" xfId="18631" xr:uid="{00000000-0005-0000-0000-000081490000}"/>
    <cellStyle name="Normal 4 6 3 3" xfId="18632" xr:uid="{00000000-0005-0000-0000-000082490000}"/>
    <cellStyle name="Normal 4 6 3 4" xfId="18633" xr:uid="{00000000-0005-0000-0000-000083490000}"/>
    <cellStyle name="Normal 4 6 4" xfId="18634" xr:uid="{00000000-0005-0000-0000-000084490000}"/>
    <cellStyle name="Normal 4 6 4 2" xfId="18635" xr:uid="{00000000-0005-0000-0000-000085490000}"/>
    <cellStyle name="Normal 4 6 4 3" xfId="18636" xr:uid="{00000000-0005-0000-0000-000086490000}"/>
    <cellStyle name="Normal 4 6 4 4" xfId="18637" xr:uid="{00000000-0005-0000-0000-000087490000}"/>
    <cellStyle name="Normal 4 7" xfId="18638" xr:uid="{00000000-0005-0000-0000-000088490000}"/>
    <cellStyle name="Normal 4 7 2" xfId="18639" xr:uid="{00000000-0005-0000-0000-000089490000}"/>
    <cellStyle name="Normal 4 7 2 2" xfId="18640" xr:uid="{00000000-0005-0000-0000-00008A490000}"/>
    <cellStyle name="Normal 4 7 2 2 2" xfId="18641" xr:uid="{00000000-0005-0000-0000-00008B490000}"/>
    <cellStyle name="Normal 4 7 2 2 3" xfId="18642" xr:uid="{00000000-0005-0000-0000-00008C490000}"/>
    <cellStyle name="Normal 4 7 2 2 4" xfId="18643" xr:uid="{00000000-0005-0000-0000-00008D490000}"/>
    <cellStyle name="Normal 4 7 2 3" xfId="18644" xr:uid="{00000000-0005-0000-0000-00008E490000}"/>
    <cellStyle name="Normal 4 7 2 3 2" xfId="18645" xr:uid="{00000000-0005-0000-0000-00008F490000}"/>
    <cellStyle name="Normal 4 7 2 3 3" xfId="18646" xr:uid="{00000000-0005-0000-0000-000090490000}"/>
    <cellStyle name="Normal 4 7 2 3 4" xfId="18647" xr:uid="{00000000-0005-0000-0000-000091490000}"/>
    <cellStyle name="Normal 4 7 3" xfId="18648" xr:uid="{00000000-0005-0000-0000-000092490000}"/>
    <cellStyle name="Normal 4 7 3 2" xfId="18649" xr:uid="{00000000-0005-0000-0000-000093490000}"/>
    <cellStyle name="Normal 4 7 3 3" xfId="18650" xr:uid="{00000000-0005-0000-0000-000094490000}"/>
    <cellStyle name="Normal 4 7 3 4" xfId="18651" xr:uid="{00000000-0005-0000-0000-000095490000}"/>
    <cellStyle name="Normal 4 7 4" xfId="18652" xr:uid="{00000000-0005-0000-0000-000096490000}"/>
    <cellStyle name="Normal 4 7 4 2" xfId="18653" xr:uid="{00000000-0005-0000-0000-000097490000}"/>
    <cellStyle name="Normal 4 7 4 3" xfId="18654" xr:uid="{00000000-0005-0000-0000-000098490000}"/>
    <cellStyle name="Normal 4 7 4 4" xfId="18655" xr:uid="{00000000-0005-0000-0000-000099490000}"/>
    <cellStyle name="Normal 4 8" xfId="18656" xr:uid="{00000000-0005-0000-0000-00009A490000}"/>
    <cellStyle name="Normal 4 8 2" xfId="18657" xr:uid="{00000000-0005-0000-0000-00009B490000}"/>
    <cellStyle name="Normal 4 8 2 2" xfId="18658" xr:uid="{00000000-0005-0000-0000-00009C490000}"/>
    <cellStyle name="Normal 4 8 2 2 2" xfId="18659" xr:uid="{00000000-0005-0000-0000-00009D490000}"/>
    <cellStyle name="Normal 4 8 2 2 3" xfId="18660" xr:uid="{00000000-0005-0000-0000-00009E490000}"/>
    <cellStyle name="Normal 4 8 2 2 4" xfId="18661" xr:uid="{00000000-0005-0000-0000-00009F490000}"/>
    <cellStyle name="Normal 4 8 3" xfId="18662" xr:uid="{00000000-0005-0000-0000-0000A0490000}"/>
    <cellStyle name="Normal 4 8 3 2" xfId="18663" xr:uid="{00000000-0005-0000-0000-0000A1490000}"/>
    <cellStyle name="Normal 4 8 3 3" xfId="18664" xr:uid="{00000000-0005-0000-0000-0000A2490000}"/>
    <cellStyle name="Normal 4 8 3 4" xfId="18665" xr:uid="{00000000-0005-0000-0000-0000A3490000}"/>
    <cellStyle name="Normal 4 9" xfId="18666" xr:uid="{00000000-0005-0000-0000-0000A4490000}"/>
    <cellStyle name="Normal 4 9 2" xfId="18667" xr:uid="{00000000-0005-0000-0000-0000A5490000}"/>
    <cellStyle name="Normal 4 9 2 2" xfId="18668" xr:uid="{00000000-0005-0000-0000-0000A6490000}"/>
    <cellStyle name="Normal 4 9 2 3" xfId="18669" xr:uid="{00000000-0005-0000-0000-0000A7490000}"/>
    <cellStyle name="Normal 4 9 2 4" xfId="18670" xr:uid="{00000000-0005-0000-0000-0000A8490000}"/>
    <cellStyle name="Normal 4 9 3" xfId="18671" xr:uid="{00000000-0005-0000-0000-0000A9490000}"/>
    <cellStyle name="Normal 40" xfId="18672" xr:uid="{00000000-0005-0000-0000-0000AA490000}"/>
    <cellStyle name="Normal 40 2" xfId="18673" xr:uid="{00000000-0005-0000-0000-0000AB490000}"/>
    <cellStyle name="Normal 40 3" xfId="18674" xr:uid="{00000000-0005-0000-0000-0000AC490000}"/>
    <cellStyle name="Normal 40 3 2" xfId="18675" xr:uid="{00000000-0005-0000-0000-0000AD490000}"/>
    <cellStyle name="Normal 40 3 2 2" xfId="18676" xr:uid="{00000000-0005-0000-0000-0000AE490000}"/>
    <cellStyle name="Normal 40 3 2 2 2" xfId="18677" xr:uid="{00000000-0005-0000-0000-0000AF490000}"/>
    <cellStyle name="Normal 40 3 2 2 3" xfId="18678" xr:uid="{00000000-0005-0000-0000-0000B0490000}"/>
    <cellStyle name="Normal 40 3 2 2 4" xfId="18679" xr:uid="{00000000-0005-0000-0000-0000B1490000}"/>
    <cellStyle name="Normal 40 3 2 3" xfId="18680" xr:uid="{00000000-0005-0000-0000-0000B2490000}"/>
    <cellStyle name="Normal 40 3 2 4" xfId="18681" xr:uid="{00000000-0005-0000-0000-0000B3490000}"/>
    <cellStyle name="Normal 40 3 2 5" xfId="18682" xr:uid="{00000000-0005-0000-0000-0000B4490000}"/>
    <cellStyle name="Normal 40 3 3" xfId="18683" xr:uid="{00000000-0005-0000-0000-0000B5490000}"/>
    <cellStyle name="Normal 40 3 3 2" xfId="18684" xr:uid="{00000000-0005-0000-0000-0000B6490000}"/>
    <cellStyle name="Normal 40 3 3 3" xfId="18685" xr:uid="{00000000-0005-0000-0000-0000B7490000}"/>
    <cellStyle name="Normal 40 3 3 4" xfId="18686" xr:uid="{00000000-0005-0000-0000-0000B8490000}"/>
    <cellStyle name="Normal 40 3 4" xfId="18687" xr:uid="{00000000-0005-0000-0000-0000B9490000}"/>
    <cellStyle name="Normal 40 3 5" xfId="18688" xr:uid="{00000000-0005-0000-0000-0000BA490000}"/>
    <cellStyle name="Normal 40 3 6" xfId="18689" xr:uid="{00000000-0005-0000-0000-0000BB490000}"/>
    <cellStyle name="Normal 41" xfId="18690" xr:uid="{00000000-0005-0000-0000-0000BC490000}"/>
    <cellStyle name="Normal 41 2" xfId="18691" xr:uid="{00000000-0005-0000-0000-0000BD490000}"/>
    <cellStyle name="Normal 41 3" xfId="18692" xr:uid="{00000000-0005-0000-0000-0000BE490000}"/>
    <cellStyle name="Normal 41 3 2" xfId="18693" xr:uid="{00000000-0005-0000-0000-0000BF490000}"/>
    <cellStyle name="Normal 41 3 2 2" xfId="18694" xr:uid="{00000000-0005-0000-0000-0000C0490000}"/>
    <cellStyle name="Normal 41 3 2 2 2" xfId="18695" xr:uid="{00000000-0005-0000-0000-0000C1490000}"/>
    <cellStyle name="Normal 41 3 2 2 3" xfId="18696" xr:uid="{00000000-0005-0000-0000-0000C2490000}"/>
    <cellStyle name="Normal 41 3 2 2 4" xfId="18697" xr:uid="{00000000-0005-0000-0000-0000C3490000}"/>
    <cellStyle name="Normal 41 3 2 3" xfId="18698" xr:uid="{00000000-0005-0000-0000-0000C4490000}"/>
    <cellStyle name="Normal 41 3 2 4" xfId="18699" xr:uid="{00000000-0005-0000-0000-0000C5490000}"/>
    <cellStyle name="Normal 41 3 2 5" xfId="18700" xr:uid="{00000000-0005-0000-0000-0000C6490000}"/>
    <cellStyle name="Normal 41 3 3" xfId="18701" xr:uid="{00000000-0005-0000-0000-0000C7490000}"/>
    <cellStyle name="Normal 41 3 3 2" xfId="18702" xr:uid="{00000000-0005-0000-0000-0000C8490000}"/>
    <cellStyle name="Normal 41 3 3 3" xfId="18703" xr:uid="{00000000-0005-0000-0000-0000C9490000}"/>
    <cellStyle name="Normal 41 3 3 4" xfId="18704" xr:uid="{00000000-0005-0000-0000-0000CA490000}"/>
    <cellStyle name="Normal 41 3 4" xfId="18705" xr:uid="{00000000-0005-0000-0000-0000CB490000}"/>
    <cellStyle name="Normal 41 3 5" xfId="18706" xr:uid="{00000000-0005-0000-0000-0000CC490000}"/>
    <cellStyle name="Normal 41 3 6" xfId="18707" xr:uid="{00000000-0005-0000-0000-0000CD490000}"/>
    <cellStyle name="Normal 42" xfId="18708" xr:uid="{00000000-0005-0000-0000-0000CE490000}"/>
    <cellStyle name="Normal 42 2" xfId="18709" xr:uid="{00000000-0005-0000-0000-0000CF490000}"/>
    <cellStyle name="Normal 42 3" xfId="18710" xr:uid="{00000000-0005-0000-0000-0000D0490000}"/>
    <cellStyle name="Normal 42 3 2" xfId="18711" xr:uid="{00000000-0005-0000-0000-0000D1490000}"/>
    <cellStyle name="Normal 42 3 2 2" xfId="18712" xr:uid="{00000000-0005-0000-0000-0000D2490000}"/>
    <cellStyle name="Normal 42 3 2 2 2" xfId="18713" xr:uid="{00000000-0005-0000-0000-0000D3490000}"/>
    <cellStyle name="Normal 42 3 2 2 3" xfId="18714" xr:uid="{00000000-0005-0000-0000-0000D4490000}"/>
    <cellStyle name="Normal 42 3 2 2 4" xfId="18715" xr:uid="{00000000-0005-0000-0000-0000D5490000}"/>
    <cellStyle name="Normal 42 3 2 3" xfId="18716" xr:uid="{00000000-0005-0000-0000-0000D6490000}"/>
    <cellStyle name="Normal 42 3 2 4" xfId="18717" xr:uid="{00000000-0005-0000-0000-0000D7490000}"/>
    <cellStyle name="Normal 42 3 2 5" xfId="18718" xr:uid="{00000000-0005-0000-0000-0000D8490000}"/>
    <cellStyle name="Normal 42 3 3" xfId="18719" xr:uid="{00000000-0005-0000-0000-0000D9490000}"/>
    <cellStyle name="Normal 42 3 3 2" xfId="18720" xr:uid="{00000000-0005-0000-0000-0000DA490000}"/>
    <cellStyle name="Normal 42 3 3 3" xfId="18721" xr:uid="{00000000-0005-0000-0000-0000DB490000}"/>
    <cellStyle name="Normal 42 3 3 4" xfId="18722" xr:uid="{00000000-0005-0000-0000-0000DC490000}"/>
    <cellStyle name="Normal 42 3 4" xfId="18723" xr:uid="{00000000-0005-0000-0000-0000DD490000}"/>
    <cellStyle name="Normal 42 3 5" xfId="18724" xr:uid="{00000000-0005-0000-0000-0000DE490000}"/>
    <cellStyle name="Normal 42 3 6" xfId="18725" xr:uid="{00000000-0005-0000-0000-0000DF490000}"/>
    <cellStyle name="Normal 43" xfId="18726" xr:uid="{00000000-0005-0000-0000-0000E0490000}"/>
    <cellStyle name="Normal 43 2" xfId="18727" xr:uid="{00000000-0005-0000-0000-0000E1490000}"/>
    <cellStyle name="Normal 43 3" xfId="18728" xr:uid="{00000000-0005-0000-0000-0000E2490000}"/>
    <cellStyle name="Normal 43 3 2" xfId="18729" xr:uid="{00000000-0005-0000-0000-0000E3490000}"/>
    <cellStyle name="Normal 43 3 2 2" xfId="18730" xr:uid="{00000000-0005-0000-0000-0000E4490000}"/>
    <cellStyle name="Normal 43 3 2 2 2" xfId="18731" xr:uid="{00000000-0005-0000-0000-0000E5490000}"/>
    <cellStyle name="Normal 43 3 2 2 3" xfId="18732" xr:uid="{00000000-0005-0000-0000-0000E6490000}"/>
    <cellStyle name="Normal 43 3 2 2 4" xfId="18733" xr:uid="{00000000-0005-0000-0000-0000E7490000}"/>
    <cellStyle name="Normal 43 3 2 3" xfId="18734" xr:uid="{00000000-0005-0000-0000-0000E8490000}"/>
    <cellStyle name="Normal 43 3 2 4" xfId="18735" xr:uid="{00000000-0005-0000-0000-0000E9490000}"/>
    <cellStyle name="Normal 43 3 2 5" xfId="18736" xr:uid="{00000000-0005-0000-0000-0000EA490000}"/>
    <cellStyle name="Normal 43 3 3" xfId="18737" xr:uid="{00000000-0005-0000-0000-0000EB490000}"/>
    <cellStyle name="Normal 43 3 3 2" xfId="18738" xr:uid="{00000000-0005-0000-0000-0000EC490000}"/>
    <cellStyle name="Normal 43 3 3 3" xfId="18739" xr:uid="{00000000-0005-0000-0000-0000ED490000}"/>
    <cellStyle name="Normal 43 3 3 4" xfId="18740" xr:uid="{00000000-0005-0000-0000-0000EE490000}"/>
    <cellStyle name="Normal 43 3 4" xfId="18741" xr:uid="{00000000-0005-0000-0000-0000EF490000}"/>
    <cellStyle name="Normal 43 3 5" xfId="18742" xr:uid="{00000000-0005-0000-0000-0000F0490000}"/>
    <cellStyle name="Normal 43 3 6" xfId="18743" xr:uid="{00000000-0005-0000-0000-0000F1490000}"/>
    <cellStyle name="Normal 44" xfId="18744" xr:uid="{00000000-0005-0000-0000-0000F2490000}"/>
    <cellStyle name="Normal 44 2" xfId="18745" xr:uid="{00000000-0005-0000-0000-0000F3490000}"/>
    <cellStyle name="Normal 44 2 2" xfId="18746" xr:uid="{00000000-0005-0000-0000-0000F4490000}"/>
    <cellStyle name="Normal 44 2 2 2" xfId="18747" xr:uid="{00000000-0005-0000-0000-0000F5490000}"/>
    <cellStyle name="Normal 44 2 2 2 2" xfId="18748" xr:uid="{00000000-0005-0000-0000-0000F6490000}"/>
    <cellStyle name="Normal 44 2 2 2 2 2" xfId="18749" xr:uid="{00000000-0005-0000-0000-0000F7490000}"/>
    <cellStyle name="Normal 44 2 2 2 2 3" xfId="18750" xr:uid="{00000000-0005-0000-0000-0000F8490000}"/>
    <cellStyle name="Normal 44 2 2 2 2 4" xfId="18751" xr:uid="{00000000-0005-0000-0000-0000F9490000}"/>
    <cellStyle name="Normal 44 2 2 2 3" xfId="18752" xr:uid="{00000000-0005-0000-0000-0000FA490000}"/>
    <cellStyle name="Normal 44 2 2 2 4" xfId="18753" xr:uid="{00000000-0005-0000-0000-0000FB490000}"/>
    <cellStyle name="Normal 44 2 2 2 5" xfId="18754" xr:uid="{00000000-0005-0000-0000-0000FC490000}"/>
    <cellStyle name="Normal 44 2 2 3" xfId="18755" xr:uid="{00000000-0005-0000-0000-0000FD490000}"/>
    <cellStyle name="Normal 44 2 2 3 2" xfId="18756" xr:uid="{00000000-0005-0000-0000-0000FE490000}"/>
    <cellStyle name="Normal 44 2 2 3 3" xfId="18757" xr:uid="{00000000-0005-0000-0000-0000FF490000}"/>
    <cellStyle name="Normal 44 2 2 3 4" xfId="18758" xr:uid="{00000000-0005-0000-0000-0000004A0000}"/>
    <cellStyle name="Normal 44 2 2 4" xfId="18759" xr:uid="{00000000-0005-0000-0000-0000014A0000}"/>
    <cellStyle name="Normal 44 2 2 5" xfId="18760" xr:uid="{00000000-0005-0000-0000-0000024A0000}"/>
    <cellStyle name="Normal 44 2 2 6" xfId="18761" xr:uid="{00000000-0005-0000-0000-0000034A0000}"/>
    <cellStyle name="Normal 44 3" xfId="18762" xr:uid="{00000000-0005-0000-0000-0000044A0000}"/>
    <cellStyle name="Normal 44 3 2" xfId="18763" xr:uid="{00000000-0005-0000-0000-0000054A0000}"/>
    <cellStyle name="Normal 44 3 2 2" xfId="18764" xr:uid="{00000000-0005-0000-0000-0000064A0000}"/>
    <cellStyle name="Normal 44 3 2 2 2" xfId="18765" xr:uid="{00000000-0005-0000-0000-0000074A0000}"/>
    <cellStyle name="Normal 44 3 2 2 3" xfId="18766" xr:uid="{00000000-0005-0000-0000-0000084A0000}"/>
    <cellStyle name="Normal 44 3 2 2 4" xfId="18767" xr:uid="{00000000-0005-0000-0000-0000094A0000}"/>
    <cellStyle name="Normal 44 3 2 3" xfId="18768" xr:uid="{00000000-0005-0000-0000-00000A4A0000}"/>
    <cellStyle name="Normal 44 3 2 4" xfId="18769" xr:uid="{00000000-0005-0000-0000-00000B4A0000}"/>
    <cellStyle name="Normal 44 3 2 5" xfId="18770" xr:uid="{00000000-0005-0000-0000-00000C4A0000}"/>
    <cellStyle name="Normal 44 3 3" xfId="18771" xr:uid="{00000000-0005-0000-0000-00000D4A0000}"/>
    <cellStyle name="Normal 44 3 3 2" xfId="18772" xr:uid="{00000000-0005-0000-0000-00000E4A0000}"/>
    <cellStyle name="Normal 44 3 3 3" xfId="18773" xr:uid="{00000000-0005-0000-0000-00000F4A0000}"/>
    <cellStyle name="Normal 44 3 3 4" xfId="18774" xr:uid="{00000000-0005-0000-0000-0000104A0000}"/>
    <cellStyle name="Normal 44 3 4" xfId="18775" xr:uid="{00000000-0005-0000-0000-0000114A0000}"/>
    <cellStyle name="Normal 44 3 5" xfId="18776" xr:uid="{00000000-0005-0000-0000-0000124A0000}"/>
    <cellStyle name="Normal 44 3 6" xfId="18777" xr:uid="{00000000-0005-0000-0000-0000134A0000}"/>
    <cellStyle name="Normal 44 4" xfId="18778" xr:uid="{00000000-0005-0000-0000-0000144A0000}"/>
    <cellStyle name="Normal 44 4 2" xfId="18779" xr:uid="{00000000-0005-0000-0000-0000154A0000}"/>
    <cellStyle name="Normal 44 4 2 2" xfId="18780" xr:uid="{00000000-0005-0000-0000-0000164A0000}"/>
    <cellStyle name="Normal 44 4 2 2 2" xfId="18781" xr:uid="{00000000-0005-0000-0000-0000174A0000}"/>
    <cellStyle name="Normal 44 4 2 2 3" xfId="18782" xr:uid="{00000000-0005-0000-0000-0000184A0000}"/>
    <cellStyle name="Normal 44 4 2 2 4" xfId="18783" xr:uid="{00000000-0005-0000-0000-0000194A0000}"/>
    <cellStyle name="Normal 44 4 2 3" xfId="18784" xr:uid="{00000000-0005-0000-0000-00001A4A0000}"/>
    <cellStyle name="Normal 44 4 2 4" xfId="18785" xr:uid="{00000000-0005-0000-0000-00001B4A0000}"/>
    <cellStyle name="Normal 44 4 2 5" xfId="18786" xr:uid="{00000000-0005-0000-0000-00001C4A0000}"/>
    <cellStyle name="Normal 44 4 3" xfId="18787" xr:uid="{00000000-0005-0000-0000-00001D4A0000}"/>
    <cellStyle name="Normal 44 4 3 2" xfId="18788" xr:uid="{00000000-0005-0000-0000-00001E4A0000}"/>
    <cellStyle name="Normal 44 4 3 3" xfId="18789" xr:uid="{00000000-0005-0000-0000-00001F4A0000}"/>
    <cellStyle name="Normal 44 4 3 4" xfId="18790" xr:uid="{00000000-0005-0000-0000-0000204A0000}"/>
    <cellStyle name="Normal 44 4 4" xfId="18791" xr:uid="{00000000-0005-0000-0000-0000214A0000}"/>
    <cellStyle name="Normal 44 4 5" xfId="18792" xr:uid="{00000000-0005-0000-0000-0000224A0000}"/>
    <cellStyle name="Normal 44 4 6" xfId="18793" xr:uid="{00000000-0005-0000-0000-0000234A0000}"/>
    <cellStyle name="Normal 44 5" xfId="18794" xr:uid="{00000000-0005-0000-0000-0000244A0000}"/>
    <cellStyle name="Normal 44 5 2" xfId="18795" xr:uid="{00000000-0005-0000-0000-0000254A0000}"/>
    <cellStyle name="Normal 44 5 2 2" xfId="18796" xr:uid="{00000000-0005-0000-0000-0000264A0000}"/>
    <cellStyle name="Normal 44 5 2 2 2" xfId="18797" xr:uid="{00000000-0005-0000-0000-0000274A0000}"/>
    <cellStyle name="Normal 44 5 2 2 3" xfId="18798" xr:uid="{00000000-0005-0000-0000-0000284A0000}"/>
    <cellStyle name="Normal 44 5 2 2 4" xfId="18799" xr:uid="{00000000-0005-0000-0000-0000294A0000}"/>
    <cellStyle name="Normal 44 5 2 3" xfId="18800" xr:uid="{00000000-0005-0000-0000-00002A4A0000}"/>
    <cellStyle name="Normal 44 5 2 4" xfId="18801" xr:uid="{00000000-0005-0000-0000-00002B4A0000}"/>
    <cellStyle name="Normal 44 5 2 5" xfId="18802" xr:uid="{00000000-0005-0000-0000-00002C4A0000}"/>
    <cellStyle name="Normal 44 5 3" xfId="18803" xr:uid="{00000000-0005-0000-0000-00002D4A0000}"/>
    <cellStyle name="Normal 44 5 3 2" xfId="18804" xr:uid="{00000000-0005-0000-0000-00002E4A0000}"/>
    <cellStyle name="Normal 44 5 3 3" xfId="18805" xr:uid="{00000000-0005-0000-0000-00002F4A0000}"/>
    <cellStyle name="Normal 44 5 3 4" xfId="18806" xr:uid="{00000000-0005-0000-0000-0000304A0000}"/>
    <cellStyle name="Normal 44 5 4" xfId="18807" xr:uid="{00000000-0005-0000-0000-0000314A0000}"/>
    <cellStyle name="Normal 44 5 5" xfId="18808" xr:uid="{00000000-0005-0000-0000-0000324A0000}"/>
    <cellStyle name="Normal 44 5 6" xfId="18809" xr:uid="{00000000-0005-0000-0000-0000334A0000}"/>
    <cellStyle name="Normal 45" xfId="18810" xr:uid="{00000000-0005-0000-0000-0000344A0000}"/>
    <cellStyle name="Normal 45 2" xfId="18811" xr:uid="{00000000-0005-0000-0000-0000354A0000}"/>
    <cellStyle name="Normal 45 2 2" xfId="18812" xr:uid="{00000000-0005-0000-0000-0000364A0000}"/>
    <cellStyle name="Normal 45 2 2 2" xfId="18813" xr:uid="{00000000-0005-0000-0000-0000374A0000}"/>
    <cellStyle name="Normal 45 2 2 3" xfId="18814" xr:uid="{00000000-0005-0000-0000-0000384A0000}"/>
    <cellStyle name="Normal 45 2 2 4" xfId="18815" xr:uid="{00000000-0005-0000-0000-0000394A0000}"/>
    <cellStyle name="Normal 45 2 3" xfId="18816" xr:uid="{00000000-0005-0000-0000-00003A4A0000}"/>
    <cellStyle name="Normal 45 2 4" xfId="18817" xr:uid="{00000000-0005-0000-0000-00003B4A0000}"/>
    <cellStyle name="Normal 45 2 5" xfId="18818" xr:uid="{00000000-0005-0000-0000-00003C4A0000}"/>
    <cellStyle name="Normal 45 3" xfId="18819" xr:uid="{00000000-0005-0000-0000-00003D4A0000}"/>
    <cellStyle name="Normal 45 4" xfId="18820" xr:uid="{00000000-0005-0000-0000-00003E4A0000}"/>
    <cellStyle name="Normal 45 4 2" xfId="18821" xr:uid="{00000000-0005-0000-0000-00003F4A0000}"/>
    <cellStyle name="Normal 45 4 3" xfId="18822" xr:uid="{00000000-0005-0000-0000-0000404A0000}"/>
    <cellStyle name="Normal 45 4 4" xfId="18823" xr:uid="{00000000-0005-0000-0000-0000414A0000}"/>
    <cellStyle name="Normal 45 5" xfId="18824" xr:uid="{00000000-0005-0000-0000-0000424A0000}"/>
    <cellStyle name="Normal 45 6" xfId="18825" xr:uid="{00000000-0005-0000-0000-0000434A0000}"/>
    <cellStyle name="Normal 45 7" xfId="18826" xr:uid="{00000000-0005-0000-0000-0000444A0000}"/>
    <cellStyle name="Normal 46" xfId="18827" xr:uid="{00000000-0005-0000-0000-0000454A0000}"/>
    <cellStyle name="Normal 46 2" xfId="18828" xr:uid="{00000000-0005-0000-0000-0000464A0000}"/>
    <cellStyle name="Normal 46 2 2" xfId="18829" xr:uid="{00000000-0005-0000-0000-0000474A0000}"/>
    <cellStyle name="Normal 46 2 2 2" xfId="18830" xr:uid="{00000000-0005-0000-0000-0000484A0000}"/>
    <cellStyle name="Normal 46 2 2 3" xfId="18831" xr:uid="{00000000-0005-0000-0000-0000494A0000}"/>
    <cellStyle name="Normal 46 2 2 4" xfId="18832" xr:uid="{00000000-0005-0000-0000-00004A4A0000}"/>
    <cellStyle name="Normal 46 2 3" xfId="18833" xr:uid="{00000000-0005-0000-0000-00004B4A0000}"/>
    <cellStyle name="Normal 46 2 4" xfId="18834" xr:uid="{00000000-0005-0000-0000-00004C4A0000}"/>
    <cellStyle name="Normal 46 2 5" xfId="18835" xr:uid="{00000000-0005-0000-0000-00004D4A0000}"/>
    <cellStyle name="Normal 46 3" xfId="18836" xr:uid="{00000000-0005-0000-0000-00004E4A0000}"/>
    <cellStyle name="Normal 46 4" xfId="18837" xr:uid="{00000000-0005-0000-0000-00004F4A0000}"/>
    <cellStyle name="Normal 46 4 2" xfId="18838" xr:uid="{00000000-0005-0000-0000-0000504A0000}"/>
    <cellStyle name="Normal 46 4 3" xfId="18839" xr:uid="{00000000-0005-0000-0000-0000514A0000}"/>
    <cellStyle name="Normal 46 4 4" xfId="18840" xr:uid="{00000000-0005-0000-0000-0000524A0000}"/>
    <cellStyle name="Normal 46 5" xfId="18841" xr:uid="{00000000-0005-0000-0000-0000534A0000}"/>
    <cellStyle name="Normal 46 6" xfId="18842" xr:uid="{00000000-0005-0000-0000-0000544A0000}"/>
    <cellStyle name="Normal 46 7" xfId="18843" xr:uid="{00000000-0005-0000-0000-0000554A0000}"/>
    <cellStyle name="Normal 47" xfId="18844" xr:uid="{00000000-0005-0000-0000-0000564A0000}"/>
    <cellStyle name="Normal 47 2" xfId="18845" xr:uid="{00000000-0005-0000-0000-0000574A0000}"/>
    <cellStyle name="Normal 47 2 2" xfId="18846" xr:uid="{00000000-0005-0000-0000-0000584A0000}"/>
    <cellStyle name="Normal 47 2 2 2" xfId="18847" xr:uid="{00000000-0005-0000-0000-0000594A0000}"/>
    <cellStyle name="Normal 47 2 2 3" xfId="18848" xr:uid="{00000000-0005-0000-0000-00005A4A0000}"/>
    <cellStyle name="Normal 47 2 2 4" xfId="18849" xr:uid="{00000000-0005-0000-0000-00005B4A0000}"/>
    <cellStyle name="Normal 47 2 3" xfId="18850" xr:uid="{00000000-0005-0000-0000-00005C4A0000}"/>
    <cellStyle name="Normal 47 2 4" xfId="18851" xr:uid="{00000000-0005-0000-0000-00005D4A0000}"/>
    <cellStyle name="Normal 47 2 5" xfId="18852" xr:uid="{00000000-0005-0000-0000-00005E4A0000}"/>
    <cellStyle name="Normal 47 3" xfId="18853" xr:uid="{00000000-0005-0000-0000-00005F4A0000}"/>
    <cellStyle name="Normal 47 4" xfId="18854" xr:uid="{00000000-0005-0000-0000-0000604A0000}"/>
    <cellStyle name="Normal 47 4 2" xfId="18855" xr:uid="{00000000-0005-0000-0000-0000614A0000}"/>
    <cellStyle name="Normal 47 4 3" xfId="18856" xr:uid="{00000000-0005-0000-0000-0000624A0000}"/>
    <cellStyle name="Normal 47 4 4" xfId="18857" xr:uid="{00000000-0005-0000-0000-0000634A0000}"/>
    <cellStyle name="Normal 47 5" xfId="18858" xr:uid="{00000000-0005-0000-0000-0000644A0000}"/>
    <cellStyle name="Normal 47 6" xfId="18859" xr:uid="{00000000-0005-0000-0000-0000654A0000}"/>
    <cellStyle name="Normal 47 7" xfId="18860" xr:uid="{00000000-0005-0000-0000-0000664A0000}"/>
    <cellStyle name="Normal 48" xfId="18861" xr:uid="{00000000-0005-0000-0000-0000674A0000}"/>
    <cellStyle name="Normal 48 2" xfId="18862" xr:uid="{00000000-0005-0000-0000-0000684A0000}"/>
    <cellStyle name="Normal 48 2 2" xfId="18863" xr:uid="{00000000-0005-0000-0000-0000694A0000}"/>
    <cellStyle name="Normal 48 2 2 2" xfId="18864" xr:uid="{00000000-0005-0000-0000-00006A4A0000}"/>
    <cellStyle name="Normal 48 2 2 3" xfId="18865" xr:uid="{00000000-0005-0000-0000-00006B4A0000}"/>
    <cellStyle name="Normal 48 2 2 4" xfId="18866" xr:uid="{00000000-0005-0000-0000-00006C4A0000}"/>
    <cellStyle name="Normal 48 2 3" xfId="18867" xr:uid="{00000000-0005-0000-0000-00006D4A0000}"/>
    <cellStyle name="Normal 48 2 4" xfId="18868" xr:uid="{00000000-0005-0000-0000-00006E4A0000}"/>
    <cellStyle name="Normal 48 2 5" xfId="18869" xr:uid="{00000000-0005-0000-0000-00006F4A0000}"/>
    <cellStyle name="Normal 48 3" xfId="18870" xr:uid="{00000000-0005-0000-0000-0000704A0000}"/>
    <cellStyle name="Normal 48 4" xfId="18871" xr:uid="{00000000-0005-0000-0000-0000714A0000}"/>
    <cellStyle name="Normal 48 4 2" xfId="18872" xr:uid="{00000000-0005-0000-0000-0000724A0000}"/>
    <cellStyle name="Normal 48 4 3" xfId="18873" xr:uid="{00000000-0005-0000-0000-0000734A0000}"/>
    <cellStyle name="Normal 48 4 4" xfId="18874" xr:uid="{00000000-0005-0000-0000-0000744A0000}"/>
    <cellStyle name="Normal 48 5" xfId="18875" xr:uid="{00000000-0005-0000-0000-0000754A0000}"/>
    <cellStyle name="Normal 48 6" xfId="18876" xr:uid="{00000000-0005-0000-0000-0000764A0000}"/>
    <cellStyle name="Normal 48 7" xfId="18877" xr:uid="{00000000-0005-0000-0000-0000774A0000}"/>
    <cellStyle name="Normal 49" xfId="18878" xr:uid="{00000000-0005-0000-0000-0000784A0000}"/>
    <cellStyle name="Normal 49 2" xfId="18879" xr:uid="{00000000-0005-0000-0000-0000794A0000}"/>
    <cellStyle name="Normal 49 2 2" xfId="18880" xr:uid="{00000000-0005-0000-0000-00007A4A0000}"/>
    <cellStyle name="Normal 49 2 2 2" xfId="18881" xr:uid="{00000000-0005-0000-0000-00007B4A0000}"/>
    <cellStyle name="Normal 49 2 2 3" xfId="18882" xr:uid="{00000000-0005-0000-0000-00007C4A0000}"/>
    <cellStyle name="Normal 49 2 2 4" xfId="18883" xr:uid="{00000000-0005-0000-0000-00007D4A0000}"/>
    <cellStyle name="Normal 49 2 3" xfId="18884" xr:uid="{00000000-0005-0000-0000-00007E4A0000}"/>
    <cellStyle name="Normal 49 2 4" xfId="18885" xr:uid="{00000000-0005-0000-0000-00007F4A0000}"/>
    <cellStyle name="Normal 49 2 5" xfId="18886" xr:uid="{00000000-0005-0000-0000-0000804A0000}"/>
    <cellStyle name="Normal 49 3" xfId="18887" xr:uid="{00000000-0005-0000-0000-0000814A0000}"/>
    <cellStyle name="Normal 49 4" xfId="18888" xr:uid="{00000000-0005-0000-0000-0000824A0000}"/>
    <cellStyle name="Normal 49 4 2" xfId="18889" xr:uid="{00000000-0005-0000-0000-0000834A0000}"/>
    <cellStyle name="Normal 49 4 3" xfId="18890" xr:uid="{00000000-0005-0000-0000-0000844A0000}"/>
    <cellStyle name="Normal 49 4 4" xfId="18891" xr:uid="{00000000-0005-0000-0000-0000854A0000}"/>
    <cellStyle name="Normal 49 5" xfId="18892" xr:uid="{00000000-0005-0000-0000-0000864A0000}"/>
    <cellStyle name="Normal 49 6" xfId="18893" xr:uid="{00000000-0005-0000-0000-0000874A0000}"/>
    <cellStyle name="Normal 49 7" xfId="18894" xr:uid="{00000000-0005-0000-0000-0000884A0000}"/>
    <cellStyle name="Normal 5" xfId="18895" xr:uid="{00000000-0005-0000-0000-0000894A0000}"/>
    <cellStyle name="Normal 5 10" xfId="18896" xr:uid="{00000000-0005-0000-0000-00008A4A0000}"/>
    <cellStyle name="Normal 5 10 2" xfId="18897" xr:uid="{00000000-0005-0000-0000-00008B4A0000}"/>
    <cellStyle name="Normal 5 100" xfId="18898" xr:uid="{00000000-0005-0000-0000-00008C4A0000}"/>
    <cellStyle name="Normal 5 101" xfId="18899" xr:uid="{00000000-0005-0000-0000-00008D4A0000}"/>
    <cellStyle name="Normal 5 102" xfId="18900" xr:uid="{00000000-0005-0000-0000-00008E4A0000}"/>
    <cellStyle name="Normal 5 103" xfId="18901" xr:uid="{00000000-0005-0000-0000-00008F4A0000}"/>
    <cellStyle name="Normal 5 104" xfId="18902" xr:uid="{00000000-0005-0000-0000-0000904A0000}"/>
    <cellStyle name="Normal 5 105" xfId="18903" xr:uid="{00000000-0005-0000-0000-0000914A0000}"/>
    <cellStyle name="Normal 5 106" xfId="18904" xr:uid="{00000000-0005-0000-0000-0000924A0000}"/>
    <cellStyle name="Normal 5 107" xfId="18905" xr:uid="{00000000-0005-0000-0000-0000934A0000}"/>
    <cellStyle name="Normal 5 108" xfId="18906" xr:uid="{00000000-0005-0000-0000-0000944A0000}"/>
    <cellStyle name="Normal 5 109" xfId="18907" xr:uid="{00000000-0005-0000-0000-0000954A0000}"/>
    <cellStyle name="Normal 5 11" xfId="18908" xr:uid="{00000000-0005-0000-0000-0000964A0000}"/>
    <cellStyle name="Normal 5 11 2" xfId="18909" xr:uid="{00000000-0005-0000-0000-0000974A0000}"/>
    <cellStyle name="Normal 5 11 3" xfId="18910" xr:uid="{00000000-0005-0000-0000-0000984A0000}"/>
    <cellStyle name="Normal 5 11 3 2" xfId="18911" xr:uid="{00000000-0005-0000-0000-0000994A0000}"/>
    <cellStyle name="Normal 5 11 3 3" xfId="18912" xr:uid="{00000000-0005-0000-0000-00009A4A0000}"/>
    <cellStyle name="Normal 5 11 3 4" xfId="18913" xr:uid="{00000000-0005-0000-0000-00009B4A0000}"/>
    <cellStyle name="Normal 5 110" xfId="18914" xr:uid="{00000000-0005-0000-0000-00009C4A0000}"/>
    <cellStyle name="Normal 5 111" xfId="18915" xr:uid="{00000000-0005-0000-0000-00009D4A0000}"/>
    <cellStyle name="Normal 5 112" xfId="18916" xr:uid="{00000000-0005-0000-0000-00009E4A0000}"/>
    <cellStyle name="Normal 5 113" xfId="18917" xr:uid="{00000000-0005-0000-0000-00009F4A0000}"/>
    <cellStyle name="Normal 5 12" xfId="18918" xr:uid="{00000000-0005-0000-0000-0000A04A0000}"/>
    <cellStyle name="Normal 5 12 2" xfId="18919" xr:uid="{00000000-0005-0000-0000-0000A14A0000}"/>
    <cellStyle name="Normal 5 12 3" xfId="18920" xr:uid="{00000000-0005-0000-0000-0000A24A0000}"/>
    <cellStyle name="Normal 5 12 3 2" xfId="18921" xr:uid="{00000000-0005-0000-0000-0000A34A0000}"/>
    <cellStyle name="Normal 5 12 3 3" xfId="18922" xr:uid="{00000000-0005-0000-0000-0000A44A0000}"/>
    <cellStyle name="Normal 5 12 3 4" xfId="18923" xr:uid="{00000000-0005-0000-0000-0000A54A0000}"/>
    <cellStyle name="Normal 5 13" xfId="18924" xr:uid="{00000000-0005-0000-0000-0000A64A0000}"/>
    <cellStyle name="Normal 5 13 2" xfId="18925" xr:uid="{00000000-0005-0000-0000-0000A74A0000}"/>
    <cellStyle name="Normal 5 13 3" xfId="18926" xr:uid="{00000000-0005-0000-0000-0000A84A0000}"/>
    <cellStyle name="Normal 5 13 4" xfId="18927" xr:uid="{00000000-0005-0000-0000-0000A94A0000}"/>
    <cellStyle name="Normal 5 13 5" xfId="18928" xr:uid="{00000000-0005-0000-0000-0000AA4A0000}"/>
    <cellStyle name="Normal 5 14" xfId="18929" xr:uid="{00000000-0005-0000-0000-0000AB4A0000}"/>
    <cellStyle name="Normal 5 14 2" xfId="18930" xr:uid="{00000000-0005-0000-0000-0000AC4A0000}"/>
    <cellStyle name="Normal 5 15" xfId="18931" xr:uid="{00000000-0005-0000-0000-0000AD4A0000}"/>
    <cellStyle name="Normal 5 15 2" xfId="18932" xr:uid="{00000000-0005-0000-0000-0000AE4A0000}"/>
    <cellStyle name="Normal 5 16" xfId="18933" xr:uid="{00000000-0005-0000-0000-0000AF4A0000}"/>
    <cellStyle name="Normal 5 16 2" xfId="18934" xr:uid="{00000000-0005-0000-0000-0000B04A0000}"/>
    <cellStyle name="Normal 5 17" xfId="18935" xr:uid="{00000000-0005-0000-0000-0000B14A0000}"/>
    <cellStyle name="Normal 5 17 2" xfId="18936" xr:uid="{00000000-0005-0000-0000-0000B24A0000}"/>
    <cellStyle name="Normal 5 18" xfId="18937" xr:uid="{00000000-0005-0000-0000-0000B34A0000}"/>
    <cellStyle name="Normal 5 18 2" xfId="18938" xr:uid="{00000000-0005-0000-0000-0000B44A0000}"/>
    <cellStyle name="Normal 5 19" xfId="18939" xr:uid="{00000000-0005-0000-0000-0000B54A0000}"/>
    <cellStyle name="Normal 5 19 2" xfId="18940" xr:uid="{00000000-0005-0000-0000-0000B64A0000}"/>
    <cellStyle name="Normal 5 2" xfId="18941" xr:uid="{00000000-0005-0000-0000-0000B74A0000}"/>
    <cellStyle name="Normal 5 2 2" xfId="18942" xr:uid="{00000000-0005-0000-0000-0000B84A0000}"/>
    <cellStyle name="Normal 5 2 2 2" xfId="18943" xr:uid="{00000000-0005-0000-0000-0000B94A0000}"/>
    <cellStyle name="Normal 5 2 2 3" xfId="18944" xr:uid="{00000000-0005-0000-0000-0000BA4A0000}"/>
    <cellStyle name="Normal 5 2 3" xfId="18945" xr:uid="{00000000-0005-0000-0000-0000BB4A0000}"/>
    <cellStyle name="Normal 5 2 3 2" xfId="18946" xr:uid="{00000000-0005-0000-0000-0000BC4A0000}"/>
    <cellStyle name="Normal 5 2 4" xfId="18947" xr:uid="{00000000-0005-0000-0000-0000BD4A0000}"/>
    <cellStyle name="Normal 5 20" xfId="18948" xr:uid="{00000000-0005-0000-0000-0000BE4A0000}"/>
    <cellStyle name="Normal 5 20 2" xfId="18949" xr:uid="{00000000-0005-0000-0000-0000BF4A0000}"/>
    <cellStyle name="Normal 5 21" xfId="18950" xr:uid="{00000000-0005-0000-0000-0000C04A0000}"/>
    <cellStyle name="Normal 5 21 2" xfId="18951" xr:uid="{00000000-0005-0000-0000-0000C14A0000}"/>
    <cellStyle name="Normal 5 22" xfId="18952" xr:uid="{00000000-0005-0000-0000-0000C24A0000}"/>
    <cellStyle name="Normal 5 22 2" xfId="18953" xr:uid="{00000000-0005-0000-0000-0000C34A0000}"/>
    <cellStyle name="Normal 5 23" xfId="18954" xr:uid="{00000000-0005-0000-0000-0000C44A0000}"/>
    <cellStyle name="Normal 5 23 2" xfId="18955" xr:uid="{00000000-0005-0000-0000-0000C54A0000}"/>
    <cellStyle name="Normal 5 24" xfId="18956" xr:uid="{00000000-0005-0000-0000-0000C64A0000}"/>
    <cellStyle name="Normal 5 24 2" xfId="18957" xr:uid="{00000000-0005-0000-0000-0000C74A0000}"/>
    <cellStyle name="Normal 5 25" xfId="18958" xr:uid="{00000000-0005-0000-0000-0000C84A0000}"/>
    <cellStyle name="Normal 5 25 2" xfId="18959" xr:uid="{00000000-0005-0000-0000-0000C94A0000}"/>
    <cellStyle name="Normal 5 26" xfId="18960" xr:uid="{00000000-0005-0000-0000-0000CA4A0000}"/>
    <cellStyle name="Normal 5 26 2" xfId="18961" xr:uid="{00000000-0005-0000-0000-0000CB4A0000}"/>
    <cellStyle name="Normal 5 27" xfId="18962" xr:uid="{00000000-0005-0000-0000-0000CC4A0000}"/>
    <cellStyle name="Normal 5 27 2" xfId="18963" xr:uid="{00000000-0005-0000-0000-0000CD4A0000}"/>
    <cellStyle name="Normal 5 28" xfId="18964" xr:uid="{00000000-0005-0000-0000-0000CE4A0000}"/>
    <cellStyle name="Normal 5 28 2" xfId="18965" xr:uid="{00000000-0005-0000-0000-0000CF4A0000}"/>
    <cellStyle name="Normal 5 29" xfId="18966" xr:uid="{00000000-0005-0000-0000-0000D04A0000}"/>
    <cellStyle name="Normal 5 29 2" xfId="18967" xr:uid="{00000000-0005-0000-0000-0000D14A0000}"/>
    <cellStyle name="Normal 5 3" xfId="18968" xr:uid="{00000000-0005-0000-0000-0000D24A0000}"/>
    <cellStyle name="Normal 5 3 2" xfId="18969" xr:uid="{00000000-0005-0000-0000-0000D34A0000}"/>
    <cellStyle name="Normal 5 3 2 2" xfId="18970" xr:uid="{00000000-0005-0000-0000-0000D44A0000}"/>
    <cellStyle name="Normal 5 3 2 2 2" xfId="18971" xr:uid="{00000000-0005-0000-0000-0000D54A0000}"/>
    <cellStyle name="Normal 5 3 2 2 3" xfId="18972" xr:uid="{00000000-0005-0000-0000-0000D64A0000}"/>
    <cellStyle name="Normal 5 3 2 2 3 2" xfId="18973" xr:uid="{00000000-0005-0000-0000-0000D74A0000}"/>
    <cellStyle name="Normal 5 3 2 2 3 3" xfId="18974" xr:uid="{00000000-0005-0000-0000-0000D84A0000}"/>
    <cellStyle name="Normal 5 3 2 2 3 4" xfId="18975" xr:uid="{00000000-0005-0000-0000-0000D94A0000}"/>
    <cellStyle name="Normal 5 3 2 2 4" xfId="18976" xr:uid="{00000000-0005-0000-0000-0000DA4A0000}"/>
    <cellStyle name="Normal 5 3 2 2 5" xfId="18977" xr:uid="{00000000-0005-0000-0000-0000DB4A0000}"/>
    <cellStyle name="Normal 5 3 2 2 6" xfId="18978" xr:uid="{00000000-0005-0000-0000-0000DC4A0000}"/>
    <cellStyle name="Normal 5 3 2 3" xfId="18979" xr:uid="{00000000-0005-0000-0000-0000DD4A0000}"/>
    <cellStyle name="Normal 5 3 2 4" xfId="18980" xr:uid="{00000000-0005-0000-0000-0000DE4A0000}"/>
    <cellStyle name="Normal 5 3 2 4 2" xfId="18981" xr:uid="{00000000-0005-0000-0000-0000DF4A0000}"/>
    <cellStyle name="Normal 5 3 2 4 3" xfId="18982" xr:uid="{00000000-0005-0000-0000-0000E04A0000}"/>
    <cellStyle name="Normal 5 3 2 4 4" xfId="18983" xr:uid="{00000000-0005-0000-0000-0000E14A0000}"/>
    <cellStyle name="Normal 5 3 2 5" xfId="18984" xr:uid="{00000000-0005-0000-0000-0000E24A0000}"/>
    <cellStyle name="Normal 5 3 2 6" xfId="18985" xr:uid="{00000000-0005-0000-0000-0000E34A0000}"/>
    <cellStyle name="Normal 5 3 2 7" xfId="18986" xr:uid="{00000000-0005-0000-0000-0000E44A0000}"/>
    <cellStyle name="Normal 5 3 3" xfId="18987" xr:uid="{00000000-0005-0000-0000-0000E54A0000}"/>
    <cellStyle name="Normal 5 3 3 2" xfId="18988" xr:uid="{00000000-0005-0000-0000-0000E64A0000}"/>
    <cellStyle name="Normal 5 3 3 2 2" xfId="18989" xr:uid="{00000000-0005-0000-0000-0000E74A0000}"/>
    <cellStyle name="Normal 5 3 3 2 2 2" xfId="18990" xr:uid="{00000000-0005-0000-0000-0000E84A0000}"/>
    <cellStyle name="Normal 5 3 3 2 2 3" xfId="18991" xr:uid="{00000000-0005-0000-0000-0000E94A0000}"/>
    <cellStyle name="Normal 5 3 3 2 2 4" xfId="18992" xr:uid="{00000000-0005-0000-0000-0000EA4A0000}"/>
    <cellStyle name="Normal 5 3 3 2 3" xfId="18993" xr:uid="{00000000-0005-0000-0000-0000EB4A0000}"/>
    <cellStyle name="Normal 5 3 3 2 4" xfId="18994" xr:uid="{00000000-0005-0000-0000-0000EC4A0000}"/>
    <cellStyle name="Normal 5 3 3 2 5" xfId="18995" xr:uid="{00000000-0005-0000-0000-0000ED4A0000}"/>
    <cellStyle name="Normal 5 3 3 3" xfId="18996" xr:uid="{00000000-0005-0000-0000-0000EE4A0000}"/>
    <cellStyle name="Normal 5 3 3 4" xfId="18997" xr:uid="{00000000-0005-0000-0000-0000EF4A0000}"/>
    <cellStyle name="Normal 5 3 3 4 2" xfId="18998" xr:uid="{00000000-0005-0000-0000-0000F04A0000}"/>
    <cellStyle name="Normal 5 3 3 4 3" xfId="18999" xr:uid="{00000000-0005-0000-0000-0000F14A0000}"/>
    <cellStyle name="Normal 5 3 3 4 4" xfId="19000" xr:uid="{00000000-0005-0000-0000-0000F24A0000}"/>
    <cellStyle name="Normal 5 3 3 5" xfId="19001" xr:uid="{00000000-0005-0000-0000-0000F34A0000}"/>
    <cellStyle name="Normal 5 3 3 6" xfId="19002" xr:uid="{00000000-0005-0000-0000-0000F44A0000}"/>
    <cellStyle name="Normal 5 3 3 7" xfId="19003" xr:uid="{00000000-0005-0000-0000-0000F54A0000}"/>
    <cellStyle name="Normal 5 3 4" xfId="19004" xr:uid="{00000000-0005-0000-0000-0000F64A0000}"/>
    <cellStyle name="Normal 5 30" xfId="19005" xr:uid="{00000000-0005-0000-0000-0000F74A0000}"/>
    <cellStyle name="Normal 5 30 2" xfId="19006" xr:uid="{00000000-0005-0000-0000-0000F84A0000}"/>
    <cellStyle name="Normal 5 31" xfId="19007" xr:uid="{00000000-0005-0000-0000-0000F94A0000}"/>
    <cellStyle name="Normal 5 31 2" xfId="19008" xr:uid="{00000000-0005-0000-0000-0000FA4A0000}"/>
    <cellStyle name="Normal 5 32" xfId="19009" xr:uid="{00000000-0005-0000-0000-0000FB4A0000}"/>
    <cellStyle name="Normal 5 32 2" xfId="19010" xr:uid="{00000000-0005-0000-0000-0000FC4A0000}"/>
    <cellStyle name="Normal 5 33" xfId="19011" xr:uid="{00000000-0005-0000-0000-0000FD4A0000}"/>
    <cellStyle name="Normal 5 33 2" xfId="19012" xr:uid="{00000000-0005-0000-0000-0000FE4A0000}"/>
    <cellStyle name="Normal 5 34" xfId="19013" xr:uid="{00000000-0005-0000-0000-0000FF4A0000}"/>
    <cellStyle name="Normal 5 34 2" xfId="19014" xr:uid="{00000000-0005-0000-0000-0000004B0000}"/>
    <cellStyle name="Normal 5 35" xfId="19015" xr:uid="{00000000-0005-0000-0000-0000014B0000}"/>
    <cellStyle name="Normal 5 35 2" xfId="19016" xr:uid="{00000000-0005-0000-0000-0000024B0000}"/>
    <cellStyle name="Normal 5 36" xfId="19017" xr:uid="{00000000-0005-0000-0000-0000034B0000}"/>
    <cellStyle name="Normal 5 36 2" xfId="19018" xr:uid="{00000000-0005-0000-0000-0000044B0000}"/>
    <cellStyle name="Normal 5 37" xfId="19019" xr:uid="{00000000-0005-0000-0000-0000054B0000}"/>
    <cellStyle name="Normal 5 37 2" xfId="19020" xr:uid="{00000000-0005-0000-0000-0000064B0000}"/>
    <cellStyle name="Normal 5 38" xfId="19021" xr:uid="{00000000-0005-0000-0000-0000074B0000}"/>
    <cellStyle name="Normal 5 38 2" xfId="19022" xr:uid="{00000000-0005-0000-0000-0000084B0000}"/>
    <cellStyle name="Normal 5 39" xfId="19023" xr:uid="{00000000-0005-0000-0000-0000094B0000}"/>
    <cellStyle name="Normal 5 39 2" xfId="19024" xr:uid="{00000000-0005-0000-0000-00000A4B0000}"/>
    <cellStyle name="Normal 5 4" xfId="19025" xr:uid="{00000000-0005-0000-0000-00000B4B0000}"/>
    <cellStyle name="Normal 5 4 2" xfId="19026" xr:uid="{00000000-0005-0000-0000-00000C4B0000}"/>
    <cellStyle name="Normal 5 4 2 2" xfId="19027" xr:uid="{00000000-0005-0000-0000-00000D4B0000}"/>
    <cellStyle name="Normal 5 4 2 2 2" xfId="19028" xr:uid="{00000000-0005-0000-0000-00000E4B0000}"/>
    <cellStyle name="Normal 5 4 2 2 2 2" xfId="19029" xr:uid="{00000000-0005-0000-0000-00000F4B0000}"/>
    <cellStyle name="Normal 5 4 2 2 2 3" xfId="19030" xr:uid="{00000000-0005-0000-0000-0000104B0000}"/>
    <cellStyle name="Normal 5 4 2 2 2 4" xfId="19031" xr:uid="{00000000-0005-0000-0000-0000114B0000}"/>
    <cellStyle name="Normal 5 4 2 2 3" xfId="19032" xr:uid="{00000000-0005-0000-0000-0000124B0000}"/>
    <cellStyle name="Normal 5 4 2 2 4" xfId="19033" xr:uid="{00000000-0005-0000-0000-0000134B0000}"/>
    <cellStyle name="Normal 5 4 2 2 5" xfId="19034" xr:uid="{00000000-0005-0000-0000-0000144B0000}"/>
    <cellStyle name="Normal 5 4 2 3" xfId="19035" xr:uid="{00000000-0005-0000-0000-0000154B0000}"/>
    <cellStyle name="Normal 5 4 2 4" xfId="19036" xr:uid="{00000000-0005-0000-0000-0000164B0000}"/>
    <cellStyle name="Normal 5 4 2 4 2" xfId="19037" xr:uid="{00000000-0005-0000-0000-0000174B0000}"/>
    <cellStyle name="Normal 5 4 2 4 3" xfId="19038" xr:uid="{00000000-0005-0000-0000-0000184B0000}"/>
    <cellStyle name="Normal 5 4 2 4 4" xfId="19039" xr:uid="{00000000-0005-0000-0000-0000194B0000}"/>
    <cellStyle name="Normal 5 4 2 5" xfId="19040" xr:uid="{00000000-0005-0000-0000-00001A4B0000}"/>
    <cellStyle name="Normal 5 4 2 6" xfId="19041" xr:uid="{00000000-0005-0000-0000-00001B4B0000}"/>
    <cellStyle name="Normal 5 4 2 7" xfId="19042" xr:uid="{00000000-0005-0000-0000-00001C4B0000}"/>
    <cellStyle name="Normal 5 4 3" xfId="19043" xr:uid="{00000000-0005-0000-0000-00001D4B0000}"/>
    <cellStyle name="Normal 5 4 3 2" xfId="19044" xr:uid="{00000000-0005-0000-0000-00001E4B0000}"/>
    <cellStyle name="Normal 5 4 3 3" xfId="19045" xr:uid="{00000000-0005-0000-0000-00001F4B0000}"/>
    <cellStyle name="Normal 5 4 3 3 2" xfId="19046" xr:uid="{00000000-0005-0000-0000-0000204B0000}"/>
    <cellStyle name="Normal 5 4 3 3 3" xfId="19047" xr:uid="{00000000-0005-0000-0000-0000214B0000}"/>
    <cellStyle name="Normal 5 4 3 3 4" xfId="19048" xr:uid="{00000000-0005-0000-0000-0000224B0000}"/>
    <cellStyle name="Normal 5 4 3 4" xfId="19049" xr:uid="{00000000-0005-0000-0000-0000234B0000}"/>
    <cellStyle name="Normal 5 4 3 5" xfId="19050" xr:uid="{00000000-0005-0000-0000-0000244B0000}"/>
    <cellStyle name="Normal 5 4 3 6" xfId="19051" xr:uid="{00000000-0005-0000-0000-0000254B0000}"/>
    <cellStyle name="Normal 5 4 4" xfId="19052" xr:uid="{00000000-0005-0000-0000-0000264B0000}"/>
    <cellStyle name="Normal 5 4 5" xfId="19053" xr:uid="{00000000-0005-0000-0000-0000274B0000}"/>
    <cellStyle name="Normal 5 4 5 2" xfId="19054" xr:uid="{00000000-0005-0000-0000-0000284B0000}"/>
    <cellStyle name="Normal 5 4 5 3" xfId="19055" xr:uid="{00000000-0005-0000-0000-0000294B0000}"/>
    <cellStyle name="Normal 5 4 5 4" xfId="19056" xr:uid="{00000000-0005-0000-0000-00002A4B0000}"/>
    <cellStyle name="Normal 5 4 6" xfId="19057" xr:uid="{00000000-0005-0000-0000-00002B4B0000}"/>
    <cellStyle name="Normal 5 4 7" xfId="19058" xr:uid="{00000000-0005-0000-0000-00002C4B0000}"/>
    <cellStyle name="Normal 5 4 8" xfId="19059" xr:uid="{00000000-0005-0000-0000-00002D4B0000}"/>
    <cellStyle name="Normal 5 40" xfId="19060" xr:uid="{00000000-0005-0000-0000-00002E4B0000}"/>
    <cellStyle name="Normal 5 40 2" xfId="19061" xr:uid="{00000000-0005-0000-0000-00002F4B0000}"/>
    <cellStyle name="Normal 5 41" xfId="19062" xr:uid="{00000000-0005-0000-0000-0000304B0000}"/>
    <cellStyle name="Normal 5 41 2" xfId="19063" xr:uid="{00000000-0005-0000-0000-0000314B0000}"/>
    <cellStyle name="Normal 5 42" xfId="19064" xr:uid="{00000000-0005-0000-0000-0000324B0000}"/>
    <cellStyle name="Normal 5 42 2" xfId="19065" xr:uid="{00000000-0005-0000-0000-0000334B0000}"/>
    <cellStyle name="Normal 5 43" xfId="19066" xr:uid="{00000000-0005-0000-0000-0000344B0000}"/>
    <cellStyle name="Normal 5 43 2" xfId="19067" xr:uid="{00000000-0005-0000-0000-0000354B0000}"/>
    <cellStyle name="Normal 5 44" xfId="19068" xr:uid="{00000000-0005-0000-0000-0000364B0000}"/>
    <cellStyle name="Normal 5 44 2" xfId="19069" xr:uid="{00000000-0005-0000-0000-0000374B0000}"/>
    <cellStyle name="Normal 5 45" xfId="19070" xr:uid="{00000000-0005-0000-0000-0000384B0000}"/>
    <cellStyle name="Normal 5 45 2" xfId="19071" xr:uid="{00000000-0005-0000-0000-0000394B0000}"/>
    <cellStyle name="Normal 5 46" xfId="19072" xr:uid="{00000000-0005-0000-0000-00003A4B0000}"/>
    <cellStyle name="Normal 5 46 2" xfId="19073" xr:uid="{00000000-0005-0000-0000-00003B4B0000}"/>
    <cellStyle name="Normal 5 47" xfId="19074" xr:uid="{00000000-0005-0000-0000-00003C4B0000}"/>
    <cellStyle name="Normal 5 48" xfId="19075" xr:uid="{00000000-0005-0000-0000-00003D4B0000}"/>
    <cellStyle name="Normal 5 49" xfId="19076" xr:uid="{00000000-0005-0000-0000-00003E4B0000}"/>
    <cellStyle name="Normal 5 5" xfId="19077" xr:uid="{00000000-0005-0000-0000-00003F4B0000}"/>
    <cellStyle name="Normal 5 5 10" xfId="19078" xr:uid="{00000000-0005-0000-0000-0000404B0000}"/>
    <cellStyle name="Normal 5 5 11" xfId="19079" xr:uid="{00000000-0005-0000-0000-0000414B0000}"/>
    <cellStyle name="Normal 5 5 12" xfId="19080" xr:uid="{00000000-0005-0000-0000-0000424B0000}"/>
    <cellStyle name="Normal 5 5 13" xfId="19081" xr:uid="{00000000-0005-0000-0000-0000434B0000}"/>
    <cellStyle name="Normal 5 5 14" xfId="19082" xr:uid="{00000000-0005-0000-0000-0000444B0000}"/>
    <cellStyle name="Normal 5 5 15" xfId="19083" xr:uid="{00000000-0005-0000-0000-0000454B0000}"/>
    <cellStyle name="Normal 5 5 16" xfId="19084" xr:uid="{00000000-0005-0000-0000-0000464B0000}"/>
    <cellStyle name="Normal 5 5 17" xfId="19085" xr:uid="{00000000-0005-0000-0000-0000474B0000}"/>
    <cellStyle name="Normal 5 5 18" xfId="19086" xr:uid="{00000000-0005-0000-0000-0000484B0000}"/>
    <cellStyle name="Normal 5 5 19" xfId="19087" xr:uid="{00000000-0005-0000-0000-0000494B0000}"/>
    <cellStyle name="Normal 5 5 2" xfId="19088" xr:uid="{00000000-0005-0000-0000-00004A4B0000}"/>
    <cellStyle name="Normal 5 5 20" xfId="19089" xr:uid="{00000000-0005-0000-0000-00004B4B0000}"/>
    <cellStyle name="Normal 5 5 21" xfId="19090" xr:uid="{00000000-0005-0000-0000-00004C4B0000}"/>
    <cellStyle name="Normal 5 5 22" xfId="19091" xr:uid="{00000000-0005-0000-0000-00004D4B0000}"/>
    <cellStyle name="Normal 5 5 23" xfId="19092" xr:uid="{00000000-0005-0000-0000-00004E4B0000}"/>
    <cellStyle name="Normal 5 5 24" xfId="19093" xr:uid="{00000000-0005-0000-0000-00004F4B0000}"/>
    <cellStyle name="Normal 5 5 25" xfId="19094" xr:uid="{00000000-0005-0000-0000-0000504B0000}"/>
    <cellStyle name="Normal 5 5 26" xfId="19095" xr:uid="{00000000-0005-0000-0000-0000514B0000}"/>
    <cellStyle name="Normal 5 5 27" xfId="19096" xr:uid="{00000000-0005-0000-0000-0000524B0000}"/>
    <cellStyle name="Normal 5 5 28" xfId="19097" xr:uid="{00000000-0005-0000-0000-0000534B0000}"/>
    <cellStyle name="Normal 5 5 29" xfId="19098" xr:uid="{00000000-0005-0000-0000-0000544B0000}"/>
    <cellStyle name="Normal 5 5 3" xfId="19099" xr:uid="{00000000-0005-0000-0000-0000554B0000}"/>
    <cellStyle name="Normal 5 5 30" xfId="19100" xr:uid="{00000000-0005-0000-0000-0000564B0000}"/>
    <cellStyle name="Normal 5 5 31" xfId="19101" xr:uid="{00000000-0005-0000-0000-0000574B0000}"/>
    <cellStyle name="Normal 5 5 32" xfId="19102" xr:uid="{00000000-0005-0000-0000-0000584B0000}"/>
    <cellStyle name="Normal 5 5 33" xfId="19103" xr:uid="{00000000-0005-0000-0000-0000594B0000}"/>
    <cellStyle name="Normal 5 5 34" xfId="19104" xr:uid="{00000000-0005-0000-0000-00005A4B0000}"/>
    <cellStyle name="Normal 5 5 35" xfId="19105" xr:uid="{00000000-0005-0000-0000-00005B4B0000}"/>
    <cellStyle name="Normal 5 5 36" xfId="19106" xr:uid="{00000000-0005-0000-0000-00005C4B0000}"/>
    <cellStyle name="Normal 5 5 37" xfId="19107" xr:uid="{00000000-0005-0000-0000-00005D4B0000}"/>
    <cellStyle name="Normal 5 5 38" xfId="19108" xr:uid="{00000000-0005-0000-0000-00005E4B0000}"/>
    <cellStyle name="Normal 5 5 39" xfId="19109" xr:uid="{00000000-0005-0000-0000-00005F4B0000}"/>
    <cellStyle name="Normal 5 5 4" xfId="19110" xr:uid="{00000000-0005-0000-0000-0000604B0000}"/>
    <cellStyle name="Normal 5 5 40" xfId="19111" xr:uid="{00000000-0005-0000-0000-0000614B0000}"/>
    <cellStyle name="Normal 5 5 41" xfId="19112" xr:uid="{00000000-0005-0000-0000-0000624B0000}"/>
    <cellStyle name="Normal 5 5 42" xfId="19113" xr:uid="{00000000-0005-0000-0000-0000634B0000}"/>
    <cellStyle name="Normal 5 5 43" xfId="19114" xr:uid="{00000000-0005-0000-0000-0000644B0000}"/>
    <cellStyle name="Normal 5 5 44" xfId="19115" xr:uid="{00000000-0005-0000-0000-0000654B0000}"/>
    <cellStyle name="Normal 5 5 45" xfId="19116" xr:uid="{00000000-0005-0000-0000-0000664B0000}"/>
    <cellStyle name="Normal 5 5 46" xfId="19117" xr:uid="{00000000-0005-0000-0000-0000674B0000}"/>
    <cellStyle name="Normal 5 5 47" xfId="19118" xr:uid="{00000000-0005-0000-0000-0000684B0000}"/>
    <cellStyle name="Normal 5 5 48" xfId="19119" xr:uid="{00000000-0005-0000-0000-0000694B0000}"/>
    <cellStyle name="Normal 5 5 49" xfId="19120" xr:uid="{00000000-0005-0000-0000-00006A4B0000}"/>
    <cellStyle name="Normal 5 5 5" xfId="19121" xr:uid="{00000000-0005-0000-0000-00006B4B0000}"/>
    <cellStyle name="Normal 5 5 50" xfId="19122" xr:uid="{00000000-0005-0000-0000-00006C4B0000}"/>
    <cellStyle name="Normal 5 5 51" xfId="19123" xr:uid="{00000000-0005-0000-0000-00006D4B0000}"/>
    <cellStyle name="Normal 5 5 52" xfId="19124" xr:uid="{00000000-0005-0000-0000-00006E4B0000}"/>
    <cellStyle name="Normal 5 5 53" xfId="19125" xr:uid="{00000000-0005-0000-0000-00006F4B0000}"/>
    <cellStyle name="Normal 5 5 54" xfId="19126" xr:uid="{00000000-0005-0000-0000-0000704B0000}"/>
    <cellStyle name="Normal 5 5 55" xfId="19127" xr:uid="{00000000-0005-0000-0000-0000714B0000}"/>
    <cellStyle name="Normal 5 5 56" xfId="19128" xr:uid="{00000000-0005-0000-0000-0000724B0000}"/>
    <cellStyle name="Normal 5 5 57" xfId="19129" xr:uid="{00000000-0005-0000-0000-0000734B0000}"/>
    <cellStyle name="Normal 5 5 58" xfId="19130" xr:uid="{00000000-0005-0000-0000-0000744B0000}"/>
    <cellStyle name="Normal 5 5 59" xfId="19131" xr:uid="{00000000-0005-0000-0000-0000754B0000}"/>
    <cellStyle name="Normal 5 5 6" xfId="19132" xr:uid="{00000000-0005-0000-0000-0000764B0000}"/>
    <cellStyle name="Normal 5 5 60" xfId="19133" xr:uid="{00000000-0005-0000-0000-0000774B0000}"/>
    <cellStyle name="Normal 5 5 61" xfId="19134" xr:uid="{00000000-0005-0000-0000-0000784B0000}"/>
    <cellStyle name="Normal 5 5 62" xfId="19135" xr:uid="{00000000-0005-0000-0000-0000794B0000}"/>
    <cellStyle name="Normal 5 5 63" xfId="19136" xr:uid="{00000000-0005-0000-0000-00007A4B0000}"/>
    <cellStyle name="Normal 5 5 64" xfId="19137" xr:uid="{00000000-0005-0000-0000-00007B4B0000}"/>
    <cellStyle name="Normal 5 5 65" xfId="19138" xr:uid="{00000000-0005-0000-0000-00007C4B0000}"/>
    <cellStyle name="Normal 5 5 66" xfId="19139" xr:uid="{00000000-0005-0000-0000-00007D4B0000}"/>
    <cellStyle name="Normal 5 5 67" xfId="19140" xr:uid="{00000000-0005-0000-0000-00007E4B0000}"/>
    <cellStyle name="Normal 5 5 68" xfId="19141" xr:uid="{00000000-0005-0000-0000-00007F4B0000}"/>
    <cellStyle name="Normal 5 5 69" xfId="19142" xr:uid="{00000000-0005-0000-0000-0000804B0000}"/>
    <cellStyle name="Normal 5 5 7" xfId="19143" xr:uid="{00000000-0005-0000-0000-0000814B0000}"/>
    <cellStyle name="Normal 5 5 70" xfId="19144" xr:uid="{00000000-0005-0000-0000-0000824B0000}"/>
    <cellStyle name="Normal 5 5 71" xfId="19145" xr:uid="{00000000-0005-0000-0000-0000834B0000}"/>
    <cellStyle name="Normal 5 5 72" xfId="19146" xr:uid="{00000000-0005-0000-0000-0000844B0000}"/>
    <cellStyle name="Normal 5 5 73" xfId="19147" xr:uid="{00000000-0005-0000-0000-0000854B0000}"/>
    <cellStyle name="Normal 5 5 74" xfId="19148" xr:uid="{00000000-0005-0000-0000-0000864B0000}"/>
    <cellStyle name="Normal 5 5 75" xfId="19149" xr:uid="{00000000-0005-0000-0000-0000874B0000}"/>
    <cellStyle name="Normal 5 5 76" xfId="19150" xr:uid="{00000000-0005-0000-0000-0000884B0000}"/>
    <cellStyle name="Normal 5 5 77" xfId="19151" xr:uid="{00000000-0005-0000-0000-0000894B0000}"/>
    <cellStyle name="Normal 5 5 78" xfId="19152" xr:uid="{00000000-0005-0000-0000-00008A4B0000}"/>
    <cellStyle name="Normal 5 5 79" xfId="19153" xr:uid="{00000000-0005-0000-0000-00008B4B0000}"/>
    <cellStyle name="Normal 5 5 8" xfId="19154" xr:uid="{00000000-0005-0000-0000-00008C4B0000}"/>
    <cellStyle name="Normal 5 5 80" xfId="19155" xr:uid="{00000000-0005-0000-0000-00008D4B0000}"/>
    <cellStyle name="Normal 5 5 81" xfId="19156" xr:uid="{00000000-0005-0000-0000-00008E4B0000}"/>
    <cellStyle name="Normal 5 5 82" xfId="19157" xr:uid="{00000000-0005-0000-0000-00008F4B0000}"/>
    <cellStyle name="Normal 5 5 83" xfId="19158" xr:uid="{00000000-0005-0000-0000-0000904B0000}"/>
    <cellStyle name="Normal 5 5 84" xfId="19159" xr:uid="{00000000-0005-0000-0000-0000914B0000}"/>
    <cellStyle name="Normal 5 5 85" xfId="19160" xr:uid="{00000000-0005-0000-0000-0000924B0000}"/>
    <cellStyle name="Normal 5 5 86" xfId="19161" xr:uid="{00000000-0005-0000-0000-0000934B0000}"/>
    <cellStyle name="Normal 5 5 87" xfId="19162" xr:uid="{00000000-0005-0000-0000-0000944B0000}"/>
    <cellStyle name="Normal 5 5 88" xfId="19163" xr:uid="{00000000-0005-0000-0000-0000954B0000}"/>
    <cellStyle name="Normal 5 5 89" xfId="19164" xr:uid="{00000000-0005-0000-0000-0000964B0000}"/>
    <cellStyle name="Normal 5 5 9" xfId="19165" xr:uid="{00000000-0005-0000-0000-0000974B0000}"/>
    <cellStyle name="Normal 5 5 90" xfId="19166" xr:uid="{00000000-0005-0000-0000-0000984B0000}"/>
    <cellStyle name="Normal 5 5 91" xfId="19167" xr:uid="{00000000-0005-0000-0000-0000994B0000}"/>
    <cellStyle name="Normal 5 5 92" xfId="19168" xr:uid="{00000000-0005-0000-0000-00009A4B0000}"/>
    <cellStyle name="Normal 5 5 93" xfId="19169" xr:uid="{00000000-0005-0000-0000-00009B4B0000}"/>
    <cellStyle name="Normal 5 50" xfId="19170" xr:uid="{00000000-0005-0000-0000-00009C4B0000}"/>
    <cellStyle name="Normal 5 51" xfId="19171" xr:uid="{00000000-0005-0000-0000-00009D4B0000}"/>
    <cellStyle name="Normal 5 52" xfId="19172" xr:uid="{00000000-0005-0000-0000-00009E4B0000}"/>
    <cellStyle name="Normal 5 53" xfId="19173" xr:uid="{00000000-0005-0000-0000-00009F4B0000}"/>
    <cellStyle name="Normal 5 54" xfId="19174" xr:uid="{00000000-0005-0000-0000-0000A04B0000}"/>
    <cellStyle name="Normal 5 55" xfId="19175" xr:uid="{00000000-0005-0000-0000-0000A14B0000}"/>
    <cellStyle name="Normal 5 56" xfId="19176" xr:uid="{00000000-0005-0000-0000-0000A24B0000}"/>
    <cellStyle name="Normal 5 57" xfId="19177" xr:uid="{00000000-0005-0000-0000-0000A34B0000}"/>
    <cellStyle name="Normal 5 58" xfId="19178" xr:uid="{00000000-0005-0000-0000-0000A44B0000}"/>
    <cellStyle name="Normal 5 59" xfId="19179" xr:uid="{00000000-0005-0000-0000-0000A54B0000}"/>
    <cellStyle name="Normal 5 6" xfId="19180" xr:uid="{00000000-0005-0000-0000-0000A64B0000}"/>
    <cellStyle name="Normal 5 6 2" xfId="19181" xr:uid="{00000000-0005-0000-0000-0000A74B0000}"/>
    <cellStyle name="Normal 5 60" xfId="19182" xr:uid="{00000000-0005-0000-0000-0000A84B0000}"/>
    <cellStyle name="Normal 5 61" xfId="19183" xr:uid="{00000000-0005-0000-0000-0000A94B0000}"/>
    <cellStyle name="Normal 5 62" xfId="19184" xr:uid="{00000000-0005-0000-0000-0000AA4B0000}"/>
    <cellStyle name="Normal 5 63" xfId="19185" xr:uid="{00000000-0005-0000-0000-0000AB4B0000}"/>
    <cellStyle name="Normal 5 64" xfId="19186" xr:uid="{00000000-0005-0000-0000-0000AC4B0000}"/>
    <cellStyle name="Normal 5 65" xfId="19187" xr:uid="{00000000-0005-0000-0000-0000AD4B0000}"/>
    <cellStyle name="Normal 5 66" xfId="19188" xr:uid="{00000000-0005-0000-0000-0000AE4B0000}"/>
    <cellStyle name="Normal 5 67" xfId="19189" xr:uid="{00000000-0005-0000-0000-0000AF4B0000}"/>
    <cellStyle name="Normal 5 68" xfId="19190" xr:uid="{00000000-0005-0000-0000-0000B04B0000}"/>
    <cellStyle name="Normal 5 69" xfId="19191" xr:uid="{00000000-0005-0000-0000-0000B14B0000}"/>
    <cellStyle name="Normal 5 7" xfId="19192" xr:uid="{00000000-0005-0000-0000-0000B24B0000}"/>
    <cellStyle name="Normal 5 7 2" xfId="19193" xr:uid="{00000000-0005-0000-0000-0000B34B0000}"/>
    <cellStyle name="Normal 5 70" xfId="19194" xr:uid="{00000000-0005-0000-0000-0000B44B0000}"/>
    <cellStyle name="Normal 5 71" xfId="19195" xr:uid="{00000000-0005-0000-0000-0000B54B0000}"/>
    <cellStyle name="Normal 5 72" xfId="19196" xr:uid="{00000000-0005-0000-0000-0000B64B0000}"/>
    <cellStyle name="Normal 5 73" xfId="19197" xr:uid="{00000000-0005-0000-0000-0000B74B0000}"/>
    <cellStyle name="Normal 5 74" xfId="19198" xr:uid="{00000000-0005-0000-0000-0000B84B0000}"/>
    <cellStyle name="Normal 5 75" xfId="19199" xr:uid="{00000000-0005-0000-0000-0000B94B0000}"/>
    <cellStyle name="Normal 5 76" xfId="19200" xr:uid="{00000000-0005-0000-0000-0000BA4B0000}"/>
    <cellStyle name="Normal 5 77" xfId="19201" xr:uid="{00000000-0005-0000-0000-0000BB4B0000}"/>
    <cellStyle name="Normal 5 78" xfId="19202" xr:uid="{00000000-0005-0000-0000-0000BC4B0000}"/>
    <cellStyle name="Normal 5 79" xfId="19203" xr:uid="{00000000-0005-0000-0000-0000BD4B0000}"/>
    <cellStyle name="Normal 5 8" xfId="19204" xr:uid="{00000000-0005-0000-0000-0000BE4B0000}"/>
    <cellStyle name="Normal 5 8 2" xfId="19205" xr:uid="{00000000-0005-0000-0000-0000BF4B0000}"/>
    <cellStyle name="Normal 5 80" xfId="19206" xr:uid="{00000000-0005-0000-0000-0000C04B0000}"/>
    <cellStyle name="Normal 5 81" xfId="19207" xr:uid="{00000000-0005-0000-0000-0000C14B0000}"/>
    <cellStyle name="Normal 5 82" xfId="19208" xr:uid="{00000000-0005-0000-0000-0000C24B0000}"/>
    <cellStyle name="Normal 5 83" xfId="19209" xr:uid="{00000000-0005-0000-0000-0000C34B0000}"/>
    <cellStyle name="Normal 5 84" xfId="19210" xr:uid="{00000000-0005-0000-0000-0000C44B0000}"/>
    <cellStyle name="Normal 5 85" xfId="19211" xr:uid="{00000000-0005-0000-0000-0000C54B0000}"/>
    <cellStyle name="Normal 5 86" xfId="19212" xr:uid="{00000000-0005-0000-0000-0000C64B0000}"/>
    <cellStyle name="Normal 5 87" xfId="19213" xr:uid="{00000000-0005-0000-0000-0000C74B0000}"/>
    <cellStyle name="Normal 5 88" xfId="19214" xr:uid="{00000000-0005-0000-0000-0000C84B0000}"/>
    <cellStyle name="Normal 5 89" xfId="19215" xr:uid="{00000000-0005-0000-0000-0000C94B0000}"/>
    <cellStyle name="Normal 5 9" xfId="19216" xr:uid="{00000000-0005-0000-0000-0000CA4B0000}"/>
    <cellStyle name="Normal 5 9 2" xfId="19217" xr:uid="{00000000-0005-0000-0000-0000CB4B0000}"/>
    <cellStyle name="Normal 5 90" xfId="19218" xr:uid="{00000000-0005-0000-0000-0000CC4B0000}"/>
    <cellStyle name="Normal 5 91" xfId="19219" xr:uid="{00000000-0005-0000-0000-0000CD4B0000}"/>
    <cellStyle name="Normal 5 92" xfId="19220" xr:uid="{00000000-0005-0000-0000-0000CE4B0000}"/>
    <cellStyle name="Normal 5 93" xfId="19221" xr:uid="{00000000-0005-0000-0000-0000CF4B0000}"/>
    <cellStyle name="Normal 5 94" xfId="19222" xr:uid="{00000000-0005-0000-0000-0000D04B0000}"/>
    <cellStyle name="Normal 5 95" xfId="19223" xr:uid="{00000000-0005-0000-0000-0000D14B0000}"/>
    <cellStyle name="Normal 5 96" xfId="19224" xr:uid="{00000000-0005-0000-0000-0000D24B0000}"/>
    <cellStyle name="Normal 5 97" xfId="19225" xr:uid="{00000000-0005-0000-0000-0000D34B0000}"/>
    <cellStyle name="Normal 5 98" xfId="19226" xr:uid="{00000000-0005-0000-0000-0000D44B0000}"/>
    <cellStyle name="Normal 5 99" xfId="19227" xr:uid="{00000000-0005-0000-0000-0000D54B0000}"/>
    <cellStyle name="Normal 50" xfId="19228" xr:uid="{00000000-0005-0000-0000-0000D64B0000}"/>
    <cellStyle name="Normal 50 2" xfId="19229" xr:uid="{00000000-0005-0000-0000-0000D74B0000}"/>
    <cellStyle name="Normal 50 2 2" xfId="19230" xr:uid="{00000000-0005-0000-0000-0000D84B0000}"/>
    <cellStyle name="Normal 50 2 2 2" xfId="19231" xr:uid="{00000000-0005-0000-0000-0000D94B0000}"/>
    <cellStyle name="Normal 50 2 2 3" xfId="19232" xr:uid="{00000000-0005-0000-0000-0000DA4B0000}"/>
    <cellStyle name="Normal 50 2 2 4" xfId="19233" xr:uid="{00000000-0005-0000-0000-0000DB4B0000}"/>
    <cellStyle name="Normal 50 2 3" xfId="19234" xr:uid="{00000000-0005-0000-0000-0000DC4B0000}"/>
    <cellStyle name="Normal 50 2 4" xfId="19235" xr:uid="{00000000-0005-0000-0000-0000DD4B0000}"/>
    <cellStyle name="Normal 50 2 5" xfId="19236" xr:uid="{00000000-0005-0000-0000-0000DE4B0000}"/>
    <cellStyle name="Normal 50 3" xfId="19237" xr:uid="{00000000-0005-0000-0000-0000DF4B0000}"/>
    <cellStyle name="Normal 50 4" xfId="19238" xr:uid="{00000000-0005-0000-0000-0000E04B0000}"/>
    <cellStyle name="Normal 50 4 2" xfId="19239" xr:uid="{00000000-0005-0000-0000-0000E14B0000}"/>
    <cellStyle name="Normal 50 4 3" xfId="19240" xr:uid="{00000000-0005-0000-0000-0000E24B0000}"/>
    <cellStyle name="Normal 50 4 4" xfId="19241" xr:uid="{00000000-0005-0000-0000-0000E34B0000}"/>
    <cellStyle name="Normal 50 5" xfId="19242" xr:uid="{00000000-0005-0000-0000-0000E44B0000}"/>
    <cellStyle name="Normal 50 6" xfId="19243" xr:uid="{00000000-0005-0000-0000-0000E54B0000}"/>
    <cellStyle name="Normal 50 7" xfId="19244" xr:uid="{00000000-0005-0000-0000-0000E64B0000}"/>
    <cellStyle name="Normal 51" xfId="19245" xr:uid="{00000000-0005-0000-0000-0000E74B0000}"/>
    <cellStyle name="Normal 51 2" xfId="19246" xr:uid="{00000000-0005-0000-0000-0000E84B0000}"/>
    <cellStyle name="Normal 51 2 2" xfId="19247" xr:uid="{00000000-0005-0000-0000-0000E94B0000}"/>
    <cellStyle name="Normal 51 2 2 2" xfId="19248" xr:uid="{00000000-0005-0000-0000-0000EA4B0000}"/>
    <cellStyle name="Normal 51 2 2 3" xfId="19249" xr:uid="{00000000-0005-0000-0000-0000EB4B0000}"/>
    <cellStyle name="Normal 51 2 2 4" xfId="19250" xr:uid="{00000000-0005-0000-0000-0000EC4B0000}"/>
    <cellStyle name="Normal 51 2 3" xfId="19251" xr:uid="{00000000-0005-0000-0000-0000ED4B0000}"/>
    <cellStyle name="Normal 51 2 4" xfId="19252" xr:uid="{00000000-0005-0000-0000-0000EE4B0000}"/>
    <cellStyle name="Normal 51 2 5" xfId="19253" xr:uid="{00000000-0005-0000-0000-0000EF4B0000}"/>
    <cellStyle name="Normal 51 3" xfId="19254" xr:uid="{00000000-0005-0000-0000-0000F04B0000}"/>
    <cellStyle name="Normal 51 4" xfId="19255" xr:uid="{00000000-0005-0000-0000-0000F14B0000}"/>
    <cellStyle name="Normal 51 4 2" xfId="19256" xr:uid="{00000000-0005-0000-0000-0000F24B0000}"/>
    <cellStyle name="Normal 51 4 3" xfId="19257" xr:uid="{00000000-0005-0000-0000-0000F34B0000}"/>
    <cellStyle name="Normal 51 4 4" xfId="19258" xr:uid="{00000000-0005-0000-0000-0000F44B0000}"/>
    <cellStyle name="Normal 51 5" xfId="19259" xr:uid="{00000000-0005-0000-0000-0000F54B0000}"/>
    <cellStyle name="Normal 51 6" xfId="19260" xr:uid="{00000000-0005-0000-0000-0000F64B0000}"/>
    <cellStyle name="Normal 51 7" xfId="19261" xr:uid="{00000000-0005-0000-0000-0000F74B0000}"/>
    <cellStyle name="Normal 52" xfId="19262" xr:uid="{00000000-0005-0000-0000-0000F84B0000}"/>
    <cellStyle name="Normal 53" xfId="19263" xr:uid="{00000000-0005-0000-0000-0000F94B0000}"/>
    <cellStyle name="Normal 54" xfId="19264" xr:uid="{00000000-0005-0000-0000-0000FA4B0000}"/>
    <cellStyle name="Normal 55" xfId="19265" xr:uid="{00000000-0005-0000-0000-0000FB4B0000}"/>
    <cellStyle name="Normal 55 2" xfId="19266" xr:uid="{00000000-0005-0000-0000-0000FC4B0000}"/>
    <cellStyle name="Normal 55 2 2" xfId="19267" xr:uid="{00000000-0005-0000-0000-0000FD4B0000}"/>
    <cellStyle name="Normal 55 2 2 2" xfId="19268" xr:uid="{00000000-0005-0000-0000-0000FE4B0000}"/>
    <cellStyle name="Normal 55 2 2 3" xfId="19269" xr:uid="{00000000-0005-0000-0000-0000FF4B0000}"/>
    <cellStyle name="Normal 55 2 2 4" xfId="19270" xr:uid="{00000000-0005-0000-0000-0000004C0000}"/>
    <cellStyle name="Normal 55 2 3" xfId="19271" xr:uid="{00000000-0005-0000-0000-0000014C0000}"/>
    <cellStyle name="Normal 55 2 4" xfId="19272" xr:uid="{00000000-0005-0000-0000-0000024C0000}"/>
    <cellStyle name="Normal 55 2 5" xfId="19273" xr:uid="{00000000-0005-0000-0000-0000034C0000}"/>
    <cellStyle name="Normal 55 3" xfId="19274" xr:uid="{00000000-0005-0000-0000-0000044C0000}"/>
    <cellStyle name="Normal 55 4" xfId="19275" xr:uid="{00000000-0005-0000-0000-0000054C0000}"/>
    <cellStyle name="Normal 55 4 2" xfId="19276" xr:uid="{00000000-0005-0000-0000-0000064C0000}"/>
    <cellStyle name="Normal 55 4 3" xfId="19277" xr:uid="{00000000-0005-0000-0000-0000074C0000}"/>
    <cellStyle name="Normal 55 4 4" xfId="19278" xr:uid="{00000000-0005-0000-0000-0000084C0000}"/>
    <cellStyle name="Normal 55 5" xfId="19279" xr:uid="{00000000-0005-0000-0000-0000094C0000}"/>
    <cellStyle name="Normal 55 6" xfId="19280" xr:uid="{00000000-0005-0000-0000-00000A4C0000}"/>
    <cellStyle name="Normal 55 7" xfId="19281" xr:uid="{00000000-0005-0000-0000-00000B4C0000}"/>
    <cellStyle name="Normal 56" xfId="19282" xr:uid="{00000000-0005-0000-0000-00000C4C0000}"/>
    <cellStyle name="Normal 56 2" xfId="19283" xr:uid="{00000000-0005-0000-0000-00000D4C0000}"/>
    <cellStyle name="Normal 56 2 2" xfId="19284" xr:uid="{00000000-0005-0000-0000-00000E4C0000}"/>
    <cellStyle name="Normal 56 2 2 2" xfId="19285" xr:uid="{00000000-0005-0000-0000-00000F4C0000}"/>
    <cellStyle name="Normal 56 2 2 3" xfId="19286" xr:uid="{00000000-0005-0000-0000-0000104C0000}"/>
    <cellStyle name="Normal 56 2 2 4" xfId="19287" xr:uid="{00000000-0005-0000-0000-0000114C0000}"/>
    <cellStyle name="Normal 56 2 3" xfId="19288" xr:uid="{00000000-0005-0000-0000-0000124C0000}"/>
    <cellStyle name="Normal 56 2 4" xfId="19289" xr:uid="{00000000-0005-0000-0000-0000134C0000}"/>
    <cellStyle name="Normal 56 2 5" xfId="19290" xr:uid="{00000000-0005-0000-0000-0000144C0000}"/>
    <cellStyle name="Normal 56 3" xfId="19291" xr:uid="{00000000-0005-0000-0000-0000154C0000}"/>
    <cellStyle name="Normal 56 4" xfId="19292" xr:uid="{00000000-0005-0000-0000-0000164C0000}"/>
    <cellStyle name="Normal 56 4 2" xfId="19293" xr:uid="{00000000-0005-0000-0000-0000174C0000}"/>
    <cellStyle name="Normal 56 4 3" xfId="19294" xr:uid="{00000000-0005-0000-0000-0000184C0000}"/>
    <cellStyle name="Normal 56 4 4" xfId="19295" xr:uid="{00000000-0005-0000-0000-0000194C0000}"/>
    <cellStyle name="Normal 56 5" xfId="19296" xr:uid="{00000000-0005-0000-0000-00001A4C0000}"/>
    <cellStyle name="Normal 56 6" xfId="19297" xr:uid="{00000000-0005-0000-0000-00001B4C0000}"/>
    <cellStyle name="Normal 56 7" xfId="19298" xr:uid="{00000000-0005-0000-0000-00001C4C0000}"/>
    <cellStyle name="Normal 57" xfId="19299" xr:uid="{00000000-0005-0000-0000-00001D4C0000}"/>
    <cellStyle name="Normal 57 2" xfId="19300" xr:uid="{00000000-0005-0000-0000-00001E4C0000}"/>
    <cellStyle name="Normal 58" xfId="19301" xr:uid="{00000000-0005-0000-0000-00001F4C0000}"/>
    <cellStyle name="Normal 58 2" xfId="19302" xr:uid="{00000000-0005-0000-0000-0000204C0000}"/>
    <cellStyle name="Normal 58 3" xfId="19303" xr:uid="{00000000-0005-0000-0000-0000214C0000}"/>
    <cellStyle name="Normal 58 4" xfId="19304" xr:uid="{00000000-0005-0000-0000-0000224C0000}"/>
    <cellStyle name="Normal 59" xfId="19305" xr:uid="{00000000-0005-0000-0000-0000234C0000}"/>
    <cellStyle name="Normal 59 2" xfId="19306" xr:uid="{00000000-0005-0000-0000-0000244C0000}"/>
    <cellStyle name="Normal 59 3" xfId="19307" xr:uid="{00000000-0005-0000-0000-0000254C0000}"/>
    <cellStyle name="Normal 59 4" xfId="19308" xr:uid="{00000000-0005-0000-0000-0000264C0000}"/>
    <cellStyle name="Normal 6" xfId="19309" xr:uid="{00000000-0005-0000-0000-0000274C0000}"/>
    <cellStyle name="Normal 6 2" xfId="19310" xr:uid="{00000000-0005-0000-0000-0000284C0000}"/>
    <cellStyle name="Normal 6 2 10" xfId="19311" xr:uid="{00000000-0005-0000-0000-0000294C0000}"/>
    <cellStyle name="Normal 6 2 11" xfId="19312" xr:uid="{00000000-0005-0000-0000-00002A4C0000}"/>
    <cellStyle name="Normal 6 2 12" xfId="19313" xr:uid="{00000000-0005-0000-0000-00002B4C0000}"/>
    <cellStyle name="Normal 6 2 13" xfId="19314" xr:uid="{00000000-0005-0000-0000-00002C4C0000}"/>
    <cellStyle name="Normal 6 2 14" xfId="19315" xr:uid="{00000000-0005-0000-0000-00002D4C0000}"/>
    <cellStyle name="Normal 6 2 15" xfId="19316" xr:uid="{00000000-0005-0000-0000-00002E4C0000}"/>
    <cellStyle name="Normal 6 2 16" xfId="19317" xr:uid="{00000000-0005-0000-0000-00002F4C0000}"/>
    <cellStyle name="Normal 6 2 17" xfId="19318" xr:uid="{00000000-0005-0000-0000-0000304C0000}"/>
    <cellStyle name="Normal 6 2 18" xfId="19319" xr:uid="{00000000-0005-0000-0000-0000314C0000}"/>
    <cellStyle name="Normal 6 2 19" xfId="19320" xr:uid="{00000000-0005-0000-0000-0000324C0000}"/>
    <cellStyle name="Normal 6 2 2" xfId="19321" xr:uid="{00000000-0005-0000-0000-0000334C0000}"/>
    <cellStyle name="Normal 6 2 2 2" xfId="19322" xr:uid="{00000000-0005-0000-0000-0000344C0000}"/>
    <cellStyle name="Normal 6 2 2 3" xfId="19323" xr:uid="{00000000-0005-0000-0000-0000354C0000}"/>
    <cellStyle name="Normal 6 2 20" xfId="19324" xr:uid="{00000000-0005-0000-0000-0000364C0000}"/>
    <cellStyle name="Normal 6 2 21" xfId="19325" xr:uid="{00000000-0005-0000-0000-0000374C0000}"/>
    <cellStyle name="Normal 6 2 22" xfId="19326" xr:uid="{00000000-0005-0000-0000-0000384C0000}"/>
    <cellStyle name="Normal 6 2 23" xfId="19327" xr:uid="{00000000-0005-0000-0000-0000394C0000}"/>
    <cellStyle name="Normal 6 2 24" xfId="19328" xr:uid="{00000000-0005-0000-0000-00003A4C0000}"/>
    <cellStyle name="Normal 6 2 25" xfId="19329" xr:uid="{00000000-0005-0000-0000-00003B4C0000}"/>
    <cellStyle name="Normal 6 2 26" xfId="19330" xr:uid="{00000000-0005-0000-0000-00003C4C0000}"/>
    <cellStyle name="Normal 6 2 27" xfId="19331" xr:uid="{00000000-0005-0000-0000-00003D4C0000}"/>
    <cellStyle name="Normal 6 2 28" xfId="19332" xr:uid="{00000000-0005-0000-0000-00003E4C0000}"/>
    <cellStyle name="Normal 6 2 29" xfId="19333" xr:uid="{00000000-0005-0000-0000-00003F4C0000}"/>
    <cellStyle name="Normal 6 2 3" xfId="19334" xr:uid="{00000000-0005-0000-0000-0000404C0000}"/>
    <cellStyle name="Normal 6 2 3 2" xfId="19335" xr:uid="{00000000-0005-0000-0000-0000414C0000}"/>
    <cellStyle name="Normal 6 2 3 2 2" xfId="19336" xr:uid="{00000000-0005-0000-0000-0000424C0000}"/>
    <cellStyle name="Normal 6 2 3 2 2 2" xfId="19337" xr:uid="{00000000-0005-0000-0000-0000434C0000}"/>
    <cellStyle name="Normal 6 2 3 2 2 3" xfId="19338" xr:uid="{00000000-0005-0000-0000-0000444C0000}"/>
    <cellStyle name="Normal 6 2 3 2 2 4" xfId="19339" xr:uid="{00000000-0005-0000-0000-0000454C0000}"/>
    <cellStyle name="Normal 6 2 3 2 3" xfId="19340" xr:uid="{00000000-0005-0000-0000-0000464C0000}"/>
    <cellStyle name="Normal 6 2 3 2 4" xfId="19341" xr:uid="{00000000-0005-0000-0000-0000474C0000}"/>
    <cellStyle name="Normal 6 2 3 2 5" xfId="19342" xr:uid="{00000000-0005-0000-0000-0000484C0000}"/>
    <cellStyle name="Normal 6 2 3 3" xfId="19343" xr:uid="{00000000-0005-0000-0000-0000494C0000}"/>
    <cellStyle name="Normal 6 2 3 4" xfId="19344" xr:uid="{00000000-0005-0000-0000-00004A4C0000}"/>
    <cellStyle name="Normal 6 2 3 4 2" xfId="19345" xr:uid="{00000000-0005-0000-0000-00004B4C0000}"/>
    <cellStyle name="Normal 6 2 3 4 3" xfId="19346" xr:uid="{00000000-0005-0000-0000-00004C4C0000}"/>
    <cellStyle name="Normal 6 2 3 4 4" xfId="19347" xr:uid="{00000000-0005-0000-0000-00004D4C0000}"/>
    <cellStyle name="Normal 6 2 3 5" xfId="19348" xr:uid="{00000000-0005-0000-0000-00004E4C0000}"/>
    <cellStyle name="Normal 6 2 3 6" xfId="19349" xr:uid="{00000000-0005-0000-0000-00004F4C0000}"/>
    <cellStyle name="Normal 6 2 3 7" xfId="19350" xr:uid="{00000000-0005-0000-0000-0000504C0000}"/>
    <cellStyle name="Normal 6 2 30" xfId="19351" xr:uid="{00000000-0005-0000-0000-0000514C0000}"/>
    <cellStyle name="Normal 6 2 31" xfId="19352" xr:uid="{00000000-0005-0000-0000-0000524C0000}"/>
    <cellStyle name="Normal 6 2 32" xfId="19353" xr:uid="{00000000-0005-0000-0000-0000534C0000}"/>
    <cellStyle name="Normal 6 2 33" xfId="19354" xr:uid="{00000000-0005-0000-0000-0000544C0000}"/>
    <cellStyle name="Normal 6 2 34" xfId="19355" xr:uid="{00000000-0005-0000-0000-0000554C0000}"/>
    <cellStyle name="Normal 6 2 35" xfId="19356" xr:uid="{00000000-0005-0000-0000-0000564C0000}"/>
    <cellStyle name="Normal 6 2 36" xfId="19357" xr:uid="{00000000-0005-0000-0000-0000574C0000}"/>
    <cellStyle name="Normal 6 2 37" xfId="19358" xr:uid="{00000000-0005-0000-0000-0000584C0000}"/>
    <cellStyle name="Normal 6 2 38" xfId="19359" xr:uid="{00000000-0005-0000-0000-0000594C0000}"/>
    <cellStyle name="Normal 6 2 39" xfId="19360" xr:uid="{00000000-0005-0000-0000-00005A4C0000}"/>
    <cellStyle name="Normal 6 2 4" xfId="19361" xr:uid="{00000000-0005-0000-0000-00005B4C0000}"/>
    <cellStyle name="Normal 6 2 40" xfId="19362" xr:uid="{00000000-0005-0000-0000-00005C4C0000}"/>
    <cellStyle name="Normal 6 2 41" xfId="19363" xr:uid="{00000000-0005-0000-0000-00005D4C0000}"/>
    <cellStyle name="Normal 6 2 42" xfId="19364" xr:uid="{00000000-0005-0000-0000-00005E4C0000}"/>
    <cellStyle name="Normal 6 2 43" xfId="19365" xr:uid="{00000000-0005-0000-0000-00005F4C0000}"/>
    <cellStyle name="Normal 6 2 44" xfId="19366" xr:uid="{00000000-0005-0000-0000-0000604C0000}"/>
    <cellStyle name="Normal 6 2 45" xfId="19367" xr:uid="{00000000-0005-0000-0000-0000614C0000}"/>
    <cellStyle name="Normal 6 2 46" xfId="19368" xr:uid="{00000000-0005-0000-0000-0000624C0000}"/>
    <cellStyle name="Normal 6 2 47" xfId="19369" xr:uid="{00000000-0005-0000-0000-0000634C0000}"/>
    <cellStyle name="Normal 6 2 48" xfId="19370" xr:uid="{00000000-0005-0000-0000-0000644C0000}"/>
    <cellStyle name="Normal 6 2 49" xfId="19371" xr:uid="{00000000-0005-0000-0000-0000654C0000}"/>
    <cellStyle name="Normal 6 2 5" xfId="19372" xr:uid="{00000000-0005-0000-0000-0000664C0000}"/>
    <cellStyle name="Normal 6 2 50" xfId="19373" xr:uid="{00000000-0005-0000-0000-0000674C0000}"/>
    <cellStyle name="Normal 6 2 51" xfId="19374" xr:uid="{00000000-0005-0000-0000-0000684C0000}"/>
    <cellStyle name="Normal 6 2 52" xfId="19375" xr:uid="{00000000-0005-0000-0000-0000694C0000}"/>
    <cellStyle name="Normal 6 2 53" xfId="19376" xr:uid="{00000000-0005-0000-0000-00006A4C0000}"/>
    <cellStyle name="Normal 6 2 54" xfId="19377" xr:uid="{00000000-0005-0000-0000-00006B4C0000}"/>
    <cellStyle name="Normal 6 2 55" xfId="19378" xr:uid="{00000000-0005-0000-0000-00006C4C0000}"/>
    <cellStyle name="Normal 6 2 56" xfId="19379" xr:uid="{00000000-0005-0000-0000-00006D4C0000}"/>
    <cellStyle name="Normal 6 2 57" xfId="19380" xr:uid="{00000000-0005-0000-0000-00006E4C0000}"/>
    <cellStyle name="Normal 6 2 58" xfId="19381" xr:uid="{00000000-0005-0000-0000-00006F4C0000}"/>
    <cellStyle name="Normal 6 2 59" xfId="19382" xr:uid="{00000000-0005-0000-0000-0000704C0000}"/>
    <cellStyle name="Normal 6 2 6" xfId="19383" xr:uid="{00000000-0005-0000-0000-0000714C0000}"/>
    <cellStyle name="Normal 6 2 60" xfId="19384" xr:uid="{00000000-0005-0000-0000-0000724C0000}"/>
    <cellStyle name="Normal 6 2 61" xfId="19385" xr:uid="{00000000-0005-0000-0000-0000734C0000}"/>
    <cellStyle name="Normal 6 2 62" xfId="19386" xr:uid="{00000000-0005-0000-0000-0000744C0000}"/>
    <cellStyle name="Normal 6 2 63" xfId="19387" xr:uid="{00000000-0005-0000-0000-0000754C0000}"/>
    <cellStyle name="Normal 6 2 64" xfId="19388" xr:uid="{00000000-0005-0000-0000-0000764C0000}"/>
    <cellStyle name="Normal 6 2 65" xfId="19389" xr:uid="{00000000-0005-0000-0000-0000774C0000}"/>
    <cellStyle name="Normal 6 2 66" xfId="19390" xr:uid="{00000000-0005-0000-0000-0000784C0000}"/>
    <cellStyle name="Normal 6 2 67" xfId="19391" xr:uid="{00000000-0005-0000-0000-0000794C0000}"/>
    <cellStyle name="Normal 6 2 68" xfId="19392" xr:uid="{00000000-0005-0000-0000-00007A4C0000}"/>
    <cellStyle name="Normal 6 2 69" xfId="19393" xr:uid="{00000000-0005-0000-0000-00007B4C0000}"/>
    <cellStyle name="Normal 6 2 7" xfId="19394" xr:uid="{00000000-0005-0000-0000-00007C4C0000}"/>
    <cellStyle name="Normal 6 2 70" xfId="19395" xr:uid="{00000000-0005-0000-0000-00007D4C0000}"/>
    <cellStyle name="Normal 6 2 71" xfId="19396" xr:uid="{00000000-0005-0000-0000-00007E4C0000}"/>
    <cellStyle name="Normal 6 2 72" xfId="19397" xr:uid="{00000000-0005-0000-0000-00007F4C0000}"/>
    <cellStyle name="Normal 6 2 73" xfId="19398" xr:uid="{00000000-0005-0000-0000-0000804C0000}"/>
    <cellStyle name="Normal 6 2 74" xfId="19399" xr:uid="{00000000-0005-0000-0000-0000814C0000}"/>
    <cellStyle name="Normal 6 2 75" xfId="19400" xr:uid="{00000000-0005-0000-0000-0000824C0000}"/>
    <cellStyle name="Normal 6 2 76" xfId="19401" xr:uid="{00000000-0005-0000-0000-0000834C0000}"/>
    <cellStyle name="Normal 6 2 77" xfId="19402" xr:uid="{00000000-0005-0000-0000-0000844C0000}"/>
    <cellStyle name="Normal 6 2 78" xfId="19403" xr:uid="{00000000-0005-0000-0000-0000854C0000}"/>
    <cellStyle name="Normal 6 2 79" xfId="19404" xr:uid="{00000000-0005-0000-0000-0000864C0000}"/>
    <cellStyle name="Normal 6 2 8" xfId="19405" xr:uid="{00000000-0005-0000-0000-0000874C0000}"/>
    <cellStyle name="Normal 6 2 80" xfId="19406" xr:uid="{00000000-0005-0000-0000-0000884C0000}"/>
    <cellStyle name="Normal 6 2 81" xfId="19407" xr:uid="{00000000-0005-0000-0000-0000894C0000}"/>
    <cellStyle name="Normal 6 2 82" xfId="19408" xr:uid="{00000000-0005-0000-0000-00008A4C0000}"/>
    <cellStyle name="Normal 6 2 83" xfId="19409" xr:uid="{00000000-0005-0000-0000-00008B4C0000}"/>
    <cellStyle name="Normal 6 2 84" xfId="19410" xr:uid="{00000000-0005-0000-0000-00008C4C0000}"/>
    <cellStyle name="Normal 6 2 85" xfId="19411" xr:uid="{00000000-0005-0000-0000-00008D4C0000}"/>
    <cellStyle name="Normal 6 2 86" xfId="19412" xr:uid="{00000000-0005-0000-0000-00008E4C0000}"/>
    <cellStyle name="Normal 6 2 87" xfId="19413" xr:uid="{00000000-0005-0000-0000-00008F4C0000}"/>
    <cellStyle name="Normal 6 2 88" xfId="19414" xr:uid="{00000000-0005-0000-0000-0000904C0000}"/>
    <cellStyle name="Normal 6 2 89" xfId="19415" xr:uid="{00000000-0005-0000-0000-0000914C0000}"/>
    <cellStyle name="Normal 6 2 9" xfId="19416" xr:uid="{00000000-0005-0000-0000-0000924C0000}"/>
    <cellStyle name="Normal 6 2 90" xfId="19417" xr:uid="{00000000-0005-0000-0000-0000934C0000}"/>
    <cellStyle name="Normal 6 2 91" xfId="19418" xr:uid="{00000000-0005-0000-0000-0000944C0000}"/>
    <cellStyle name="Normal 6 2 92" xfId="19419" xr:uid="{00000000-0005-0000-0000-0000954C0000}"/>
    <cellStyle name="Normal 6 2 93" xfId="19420" xr:uid="{00000000-0005-0000-0000-0000964C0000}"/>
    <cellStyle name="Normal 6 2 94" xfId="19421" xr:uid="{00000000-0005-0000-0000-0000974C0000}"/>
    <cellStyle name="Normal 6 2 95" xfId="19422" xr:uid="{00000000-0005-0000-0000-0000984C0000}"/>
    <cellStyle name="Normal 6 2 95 2" xfId="19423" xr:uid="{00000000-0005-0000-0000-0000994C0000}"/>
    <cellStyle name="Normal 6 2 95 3" xfId="19424" xr:uid="{00000000-0005-0000-0000-00009A4C0000}"/>
    <cellStyle name="Normal 6 2 95 4" xfId="19425" xr:uid="{00000000-0005-0000-0000-00009B4C0000}"/>
    <cellStyle name="Normal 6 3" xfId="19426" xr:uid="{00000000-0005-0000-0000-00009C4C0000}"/>
    <cellStyle name="Normal 6 3 2" xfId="19427" xr:uid="{00000000-0005-0000-0000-00009D4C0000}"/>
    <cellStyle name="Normal 6 3 3" xfId="19428" xr:uid="{00000000-0005-0000-0000-00009E4C0000}"/>
    <cellStyle name="Normal 6 3 3 2" xfId="19429" xr:uid="{00000000-0005-0000-0000-00009F4C0000}"/>
    <cellStyle name="Normal 6 3 3 2 2" xfId="19430" xr:uid="{00000000-0005-0000-0000-0000A04C0000}"/>
    <cellStyle name="Normal 6 3 3 2 2 2" xfId="19431" xr:uid="{00000000-0005-0000-0000-0000A14C0000}"/>
    <cellStyle name="Normal 6 3 3 2 2 3" xfId="19432" xr:uid="{00000000-0005-0000-0000-0000A24C0000}"/>
    <cellStyle name="Normal 6 3 3 2 2 4" xfId="19433" xr:uid="{00000000-0005-0000-0000-0000A34C0000}"/>
    <cellStyle name="Normal 6 3 3 2 3" xfId="19434" xr:uid="{00000000-0005-0000-0000-0000A44C0000}"/>
    <cellStyle name="Normal 6 3 3 2 4" xfId="19435" xr:uid="{00000000-0005-0000-0000-0000A54C0000}"/>
    <cellStyle name="Normal 6 3 3 2 5" xfId="19436" xr:uid="{00000000-0005-0000-0000-0000A64C0000}"/>
    <cellStyle name="Normal 6 3 3 3" xfId="19437" xr:uid="{00000000-0005-0000-0000-0000A74C0000}"/>
    <cellStyle name="Normal 6 3 3 4" xfId="19438" xr:uid="{00000000-0005-0000-0000-0000A84C0000}"/>
    <cellStyle name="Normal 6 3 3 4 2" xfId="19439" xr:uid="{00000000-0005-0000-0000-0000A94C0000}"/>
    <cellStyle name="Normal 6 3 3 4 3" xfId="19440" xr:uid="{00000000-0005-0000-0000-0000AA4C0000}"/>
    <cellStyle name="Normal 6 3 3 4 4" xfId="19441" xr:uid="{00000000-0005-0000-0000-0000AB4C0000}"/>
    <cellStyle name="Normal 6 3 3 5" xfId="19442" xr:uid="{00000000-0005-0000-0000-0000AC4C0000}"/>
    <cellStyle name="Normal 6 3 3 6" xfId="19443" xr:uid="{00000000-0005-0000-0000-0000AD4C0000}"/>
    <cellStyle name="Normal 6 3 3 7" xfId="19444" xr:uid="{00000000-0005-0000-0000-0000AE4C0000}"/>
    <cellStyle name="Normal 6 3 4" xfId="19445" xr:uid="{00000000-0005-0000-0000-0000AF4C0000}"/>
    <cellStyle name="Normal 6 4" xfId="19446" xr:uid="{00000000-0005-0000-0000-0000B04C0000}"/>
    <cellStyle name="Normal 6 4 2" xfId="19447" xr:uid="{00000000-0005-0000-0000-0000B14C0000}"/>
    <cellStyle name="Normal 6 4 3" xfId="19448" xr:uid="{00000000-0005-0000-0000-0000B24C0000}"/>
    <cellStyle name="Normal 6 4 3 2" xfId="19449" xr:uid="{00000000-0005-0000-0000-0000B34C0000}"/>
    <cellStyle name="Normal 6 4 3 2 2" xfId="19450" xr:uid="{00000000-0005-0000-0000-0000B44C0000}"/>
    <cellStyle name="Normal 6 4 3 2 2 2" xfId="19451" xr:uid="{00000000-0005-0000-0000-0000B54C0000}"/>
    <cellStyle name="Normal 6 4 3 2 2 3" xfId="19452" xr:uid="{00000000-0005-0000-0000-0000B64C0000}"/>
    <cellStyle name="Normal 6 4 3 2 2 4" xfId="19453" xr:uid="{00000000-0005-0000-0000-0000B74C0000}"/>
    <cellStyle name="Normal 6 4 3 2 3" xfId="19454" xr:uid="{00000000-0005-0000-0000-0000B84C0000}"/>
    <cellStyle name="Normal 6 4 3 2 4" xfId="19455" xr:uid="{00000000-0005-0000-0000-0000B94C0000}"/>
    <cellStyle name="Normal 6 4 3 2 5" xfId="19456" xr:uid="{00000000-0005-0000-0000-0000BA4C0000}"/>
    <cellStyle name="Normal 6 4 3 3" xfId="19457" xr:uid="{00000000-0005-0000-0000-0000BB4C0000}"/>
    <cellStyle name="Normal 6 4 3 3 2" xfId="19458" xr:uid="{00000000-0005-0000-0000-0000BC4C0000}"/>
    <cellStyle name="Normal 6 4 3 3 3" xfId="19459" xr:uid="{00000000-0005-0000-0000-0000BD4C0000}"/>
    <cellStyle name="Normal 6 4 3 3 4" xfId="19460" xr:uid="{00000000-0005-0000-0000-0000BE4C0000}"/>
    <cellStyle name="Normal 6 4 3 4" xfId="19461" xr:uid="{00000000-0005-0000-0000-0000BF4C0000}"/>
    <cellStyle name="Normal 6 4 3 5" xfId="19462" xr:uid="{00000000-0005-0000-0000-0000C04C0000}"/>
    <cellStyle name="Normal 6 4 3 6" xfId="19463" xr:uid="{00000000-0005-0000-0000-0000C14C0000}"/>
    <cellStyle name="Normal 6 5" xfId="19464" xr:uid="{00000000-0005-0000-0000-0000C24C0000}"/>
    <cellStyle name="Normal 6 5 2" xfId="19465" xr:uid="{00000000-0005-0000-0000-0000C34C0000}"/>
    <cellStyle name="Normal 6 5 2 2" xfId="19466" xr:uid="{00000000-0005-0000-0000-0000C44C0000}"/>
    <cellStyle name="Normal 6 5 2 2 2" xfId="19467" xr:uid="{00000000-0005-0000-0000-0000C54C0000}"/>
    <cellStyle name="Normal 6 5 2 2 3" xfId="19468" xr:uid="{00000000-0005-0000-0000-0000C64C0000}"/>
    <cellStyle name="Normal 6 5 2 2 4" xfId="19469" xr:uid="{00000000-0005-0000-0000-0000C74C0000}"/>
    <cellStyle name="Normal 6 5 2 3" xfId="19470" xr:uid="{00000000-0005-0000-0000-0000C84C0000}"/>
    <cellStyle name="Normal 6 5 2 4" xfId="19471" xr:uid="{00000000-0005-0000-0000-0000C94C0000}"/>
    <cellStyle name="Normal 6 5 2 5" xfId="19472" xr:uid="{00000000-0005-0000-0000-0000CA4C0000}"/>
    <cellStyle name="Normal 6 5 3" xfId="19473" xr:uid="{00000000-0005-0000-0000-0000CB4C0000}"/>
    <cellStyle name="Normal 6 5 4" xfId="19474" xr:uid="{00000000-0005-0000-0000-0000CC4C0000}"/>
    <cellStyle name="Normal 6 5 4 2" xfId="19475" xr:uid="{00000000-0005-0000-0000-0000CD4C0000}"/>
    <cellStyle name="Normal 6 5 4 3" xfId="19476" xr:uid="{00000000-0005-0000-0000-0000CE4C0000}"/>
    <cellStyle name="Normal 6 5 4 4" xfId="19477" xr:uid="{00000000-0005-0000-0000-0000CF4C0000}"/>
    <cellStyle name="Normal 6 5 5" xfId="19478" xr:uid="{00000000-0005-0000-0000-0000D04C0000}"/>
    <cellStyle name="Normal 6 5 6" xfId="19479" xr:uid="{00000000-0005-0000-0000-0000D14C0000}"/>
    <cellStyle name="Normal 6 5 7" xfId="19480" xr:uid="{00000000-0005-0000-0000-0000D24C0000}"/>
    <cellStyle name="Normal 6 6" xfId="19481" xr:uid="{00000000-0005-0000-0000-0000D34C0000}"/>
    <cellStyle name="Normal 6 6 2" xfId="19482" xr:uid="{00000000-0005-0000-0000-0000D44C0000}"/>
    <cellStyle name="Normal 6 6 3" xfId="19483" xr:uid="{00000000-0005-0000-0000-0000D54C0000}"/>
    <cellStyle name="Normal 6 6 4" xfId="19484" xr:uid="{00000000-0005-0000-0000-0000D64C0000}"/>
    <cellStyle name="Normal 60" xfId="19485" xr:uid="{00000000-0005-0000-0000-0000D74C0000}"/>
    <cellStyle name="Normal 60 2" xfId="19486" xr:uid="{00000000-0005-0000-0000-0000D84C0000}"/>
    <cellStyle name="Normal 60 3" xfId="19487" xr:uid="{00000000-0005-0000-0000-0000D94C0000}"/>
    <cellStyle name="Normal 60 4" xfId="19488" xr:uid="{00000000-0005-0000-0000-0000DA4C0000}"/>
    <cellStyle name="Normal 61" xfId="19489" xr:uid="{00000000-0005-0000-0000-0000DB4C0000}"/>
    <cellStyle name="Normal 61 2" xfId="19490" xr:uid="{00000000-0005-0000-0000-0000DC4C0000}"/>
    <cellStyle name="Normal 61 3" xfId="19491" xr:uid="{00000000-0005-0000-0000-0000DD4C0000}"/>
    <cellStyle name="Normal 61 4" xfId="19492" xr:uid="{00000000-0005-0000-0000-0000DE4C0000}"/>
    <cellStyle name="Normal 62" xfId="19493" xr:uid="{00000000-0005-0000-0000-0000DF4C0000}"/>
    <cellStyle name="Normal 62 2" xfId="19494" xr:uid="{00000000-0005-0000-0000-0000E04C0000}"/>
    <cellStyle name="Normal 62 3" xfId="19495" xr:uid="{00000000-0005-0000-0000-0000E14C0000}"/>
    <cellStyle name="Normal 62 4" xfId="19496" xr:uid="{00000000-0005-0000-0000-0000E24C0000}"/>
    <cellStyle name="Normal 63" xfId="19497" xr:uid="{00000000-0005-0000-0000-0000E34C0000}"/>
    <cellStyle name="Normal 63 2" xfId="19498" xr:uid="{00000000-0005-0000-0000-0000E44C0000}"/>
    <cellStyle name="Normal 63 3" xfId="19499" xr:uid="{00000000-0005-0000-0000-0000E54C0000}"/>
    <cellStyle name="Normal 63 4" xfId="19500" xr:uid="{00000000-0005-0000-0000-0000E64C0000}"/>
    <cellStyle name="Normal 64" xfId="19501" xr:uid="{00000000-0005-0000-0000-0000E74C0000}"/>
    <cellStyle name="Normal 64 2" xfId="19502" xr:uid="{00000000-0005-0000-0000-0000E84C0000}"/>
    <cellStyle name="Normal 64 3" xfId="19503" xr:uid="{00000000-0005-0000-0000-0000E94C0000}"/>
    <cellStyle name="Normal 64 4" xfId="19504" xr:uid="{00000000-0005-0000-0000-0000EA4C0000}"/>
    <cellStyle name="Normal 65" xfId="19505" xr:uid="{00000000-0005-0000-0000-0000EB4C0000}"/>
    <cellStyle name="Normal 65 2" xfId="19506" xr:uid="{00000000-0005-0000-0000-0000EC4C0000}"/>
    <cellStyle name="Normal 65 3" xfId="19507" xr:uid="{00000000-0005-0000-0000-0000ED4C0000}"/>
    <cellStyle name="Normal 65 4" xfId="19508" xr:uid="{00000000-0005-0000-0000-0000EE4C0000}"/>
    <cellStyle name="Normal 66" xfId="19509" xr:uid="{00000000-0005-0000-0000-0000EF4C0000}"/>
    <cellStyle name="Normal 66 2" xfId="19510" xr:uid="{00000000-0005-0000-0000-0000F04C0000}"/>
    <cellStyle name="Normal 66 3" xfId="19511" xr:uid="{00000000-0005-0000-0000-0000F14C0000}"/>
    <cellStyle name="Normal 66 4" xfId="19512" xr:uid="{00000000-0005-0000-0000-0000F24C0000}"/>
    <cellStyle name="Normal 67" xfId="19513" xr:uid="{00000000-0005-0000-0000-0000F34C0000}"/>
    <cellStyle name="Normal 67 2" xfId="19514" xr:uid="{00000000-0005-0000-0000-0000F44C0000}"/>
    <cellStyle name="Normal 67 3" xfId="19515" xr:uid="{00000000-0005-0000-0000-0000F54C0000}"/>
    <cellStyle name="Normal 67 4" xfId="19516" xr:uid="{00000000-0005-0000-0000-0000F64C0000}"/>
    <cellStyle name="Normal 68" xfId="19517" xr:uid="{00000000-0005-0000-0000-0000F74C0000}"/>
    <cellStyle name="Normal 68 2" xfId="19518" xr:uid="{00000000-0005-0000-0000-0000F84C0000}"/>
    <cellStyle name="Normal 68 3" xfId="19519" xr:uid="{00000000-0005-0000-0000-0000F94C0000}"/>
    <cellStyle name="Normal 68 4" xfId="19520" xr:uid="{00000000-0005-0000-0000-0000FA4C0000}"/>
    <cellStyle name="Normal 69" xfId="19521" xr:uid="{00000000-0005-0000-0000-0000FB4C0000}"/>
    <cellStyle name="Normal 69 2" xfId="19522" xr:uid="{00000000-0005-0000-0000-0000FC4C0000}"/>
    <cellStyle name="Normal 69 3" xfId="19523" xr:uid="{00000000-0005-0000-0000-0000FD4C0000}"/>
    <cellStyle name="Normal 69 4" xfId="19524" xr:uid="{00000000-0005-0000-0000-0000FE4C0000}"/>
    <cellStyle name="Normal 7" xfId="19525" xr:uid="{00000000-0005-0000-0000-0000FF4C0000}"/>
    <cellStyle name="Normal 7 10" xfId="19526" xr:uid="{00000000-0005-0000-0000-0000004D0000}"/>
    <cellStyle name="Normal 7 10 2" xfId="19527" xr:uid="{00000000-0005-0000-0000-0000014D0000}"/>
    <cellStyle name="Normal 7 10 2 2" xfId="19528" xr:uid="{00000000-0005-0000-0000-0000024D0000}"/>
    <cellStyle name="Normal 7 10 2 2 2" xfId="19529" xr:uid="{00000000-0005-0000-0000-0000034D0000}"/>
    <cellStyle name="Normal 7 10 2 2 3" xfId="19530" xr:uid="{00000000-0005-0000-0000-0000044D0000}"/>
    <cellStyle name="Normal 7 10 2 2 4" xfId="19531" xr:uid="{00000000-0005-0000-0000-0000054D0000}"/>
    <cellStyle name="Normal 7 10 2 3" xfId="19532" xr:uid="{00000000-0005-0000-0000-0000064D0000}"/>
    <cellStyle name="Normal 7 10 2 4" xfId="19533" xr:uid="{00000000-0005-0000-0000-0000074D0000}"/>
    <cellStyle name="Normal 7 10 2 5" xfId="19534" xr:uid="{00000000-0005-0000-0000-0000084D0000}"/>
    <cellStyle name="Normal 7 10 3" xfId="19535" xr:uid="{00000000-0005-0000-0000-0000094D0000}"/>
    <cellStyle name="Normal 7 10 3 2" xfId="19536" xr:uid="{00000000-0005-0000-0000-00000A4D0000}"/>
    <cellStyle name="Normal 7 10 3 3" xfId="19537" xr:uid="{00000000-0005-0000-0000-00000B4D0000}"/>
    <cellStyle name="Normal 7 10 3 4" xfId="19538" xr:uid="{00000000-0005-0000-0000-00000C4D0000}"/>
    <cellStyle name="Normal 7 10 4" xfId="19539" xr:uid="{00000000-0005-0000-0000-00000D4D0000}"/>
    <cellStyle name="Normal 7 10 5" xfId="19540" xr:uid="{00000000-0005-0000-0000-00000E4D0000}"/>
    <cellStyle name="Normal 7 10 6" xfId="19541" xr:uid="{00000000-0005-0000-0000-00000F4D0000}"/>
    <cellStyle name="Normal 7 11" xfId="19542" xr:uid="{00000000-0005-0000-0000-0000104D0000}"/>
    <cellStyle name="Normal 7 11 2" xfId="19543" xr:uid="{00000000-0005-0000-0000-0000114D0000}"/>
    <cellStyle name="Normal 7 11 2 2" xfId="19544" xr:uid="{00000000-0005-0000-0000-0000124D0000}"/>
    <cellStyle name="Normal 7 11 2 2 2" xfId="19545" xr:uid="{00000000-0005-0000-0000-0000134D0000}"/>
    <cellStyle name="Normal 7 11 2 2 3" xfId="19546" xr:uid="{00000000-0005-0000-0000-0000144D0000}"/>
    <cellStyle name="Normal 7 11 2 2 4" xfId="19547" xr:uid="{00000000-0005-0000-0000-0000154D0000}"/>
    <cellStyle name="Normal 7 11 2 3" xfId="19548" xr:uid="{00000000-0005-0000-0000-0000164D0000}"/>
    <cellStyle name="Normal 7 11 2 4" xfId="19549" xr:uid="{00000000-0005-0000-0000-0000174D0000}"/>
    <cellStyle name="Normal 7 11 2 5" xfId="19550" xr:uid="{00000000-0005-0000-0000-0000184D0000}"/>
    <cellStyle name="Normal 7 11 3" xfId="19551" xr:uid="{00000000-0005-0000-0000-0000194D0000}"/>
    <cellStyle name="Normal 7 11 3 2" xfId="19552" xr:uid="{00000000-0005-0000-0000-00001A4D0000}"/>
    <cellStyle name="Normal 7 11 3 3" xfId="19553" xr:uid="{00000000-0005-0000-0000-00001B4D0000}"/>
    <cellStyle name="Normal 7 11 3 4" xfId="19554" xr:uid="{00000000-0005-0000-0000-00001C4D0000}"/>
    <cellStyle name="Normal 7 11 4" xfId="19555" xr:uid="{00000000-0005-0000-0000-00001D4D0000}"/>
    <cellStyle name="Normal 7 11 5" xfId="19556" xr:uid="{00000000-0005-0000-0000-00001E4D0000}"/>
    <cellStyle name="Normal 7 11 6" xfId="19557" xr:uid="{00000000-0005-0000-0000-00001F4D0000}"/>
    <cellStyle name="Normal 7 12" xfId="19558" xr:uid="{00000000-0005-0000-0000-0000204D0000}"/>
    <cellStyle name="Normal 7 12 2" xfId="19559" xr:uid="{00000000-0005-0000-0000-0000214D0000}"/>
    <cellStyle name="Normal 7 12 2 2" xfId="19560" xr:uid="{00000000-0005-0000-0000-0000224D0000}"/>
    <cellStyle name="Normal 7 12 2 2 2" xfId="19561" xr:uid="{00000000-0005-0000-0000-0000234D0000}"/>
    <cellStyle name="Normal 7 12 2 2 3" xfId="19562" xr:uid="{00000000-0005-0000-0000-0000244D0000}"/>
    <cellStyle name="Normal 7 12 2 2 4" xfId="19563" xr:uid="{00000000-0005-0000-0000-0000254D0000}"/>
    <cellStyle name="Normal 7 12 2 3" xfId="19564" xr:uid="{00000000-0005-0000-0000-0000264D0000}"/>
    <cellStyle name="Normal 7 12 2 4" xfId="19565" xr:uid="{00000000-0005-0000-0000-0000274D0000}"/>
    <cellStyle name="Normal 7 12 2 5" xfId="19566" xr:uid="{00000000-0005-0000-0000-0000284D0000}"/>
    <cellStyle name="Normal 7 12 3" xfId="19567" xr:uid="{00000000-0005-0000-0000-0000294D0000}"/>
    <cellStyle name="Normal 7 12 3 2" xfId="19568" xr:uid="{00000000-0005-0000-0000-00002A4D0000}"/>
    <cellStyle name="Normal 7 12 3 3" xfId="19569" xr:uid="{00000000-0005-0000-0000-00002B4D0000}"/>
    <cellStyle name="Normal 7 12 3 4" xfId="19570" xr:uid="{00000000-0005-0000-0000-00002C4D0000}"/>
    <cellStyle name="Normal 7 12 4" xfId="19571" xr:uid="{00000000-0005-0000-0000-00002D4D0000}"/>
    <cellStyle name="Normal 7 12 5" xfId="19572" xr:uid="{00000000-0005-0000-0000-00002E4D0000}"/>
    <cellStyle name="Normal 7 12 6" xfId="19573" xr:uid="{00000000-0005-0000-0000-00002F4D0000}"/>
    <cellStyle name="Normal 7 2" xfId="19574" xr:uid="{00000000-0005-0000-0000-0000304D0000}"/>
    <cellStyle name="Normal 7 2 10" xfId="19575" xr:uid="{00000000-0005-0000-0000-0000314D0000}"/>
    <cellStyle name="Normal 7 2 11" xfId="19576" xr:uid="{00000000-0005-0000-0000-0000324D0000}"/>
    <cellStyle name="Normal 7 2 12" xfId="19577" xr:uid="{00000000-0005-0000-0000-0000334D0000}"/>
    <cellStyle name="Normal 7 2 13" xfId="19578" xr:uid="{00000000-0005-0000-0000-0000344D0000}"/>
    <cellStyle name="Normal 7 2 14" xfId="19579" xr:uid="{00000000-0005-0000-0000-0000354D0000}"/>
    <cellStyle name="Normal 7 2 15" xfId="19580" xr:uid="{00000000-0005-0000-0000-0000364D0000}"/>
    <cellStyle name="Normal 7 2 16" xfId="19581" xr:uid="{00000000-0005-0000-0000-0000374D0000}"/>
    <cellStyle name="Normal 7 2 17" xfId="19582" xr:uid="{00000000-0005-0000-0000-0000384D0000}"/>
    <cellStyle name="Normal 7 2 18" xfId="19583" xr:uid="{00000000-0005-0000-0000-0000394D0000}"/>
    <cellStyle name="Normal 7 2 19" xfId="19584" xr:uid="{00000000-0005-0000-0000-00003A4D0000}"/>
    <cellStyle name="Normal 7 2 2" xfId="19585" xr:uid="{00000000-0005-0000-0000-00003B4D0000}"/>
    <cellStyle name="Normal 7 2 2 2" xfId="19586" xr:uid="{00000000-0005-0000-0000-00003C4D0000}"/>
    <cellStyle name="Normal 7 2 2 3" xfId="19587" xr:uid="{00000000-0005-0000-0000-00003D4D0000}"/>
    <cellStyle name="Normal 7 2 20" xfId="19588" xr:uid="{00000000-0005-0000-0000-00003E4D0000}"/>
    <cellStyle name="Normal 7 2 21" xfId="19589" xr:uid="{00000000-0005-0000-0000-00003F4D0000}"/>
    <cellStyle name="Normal 7 2 22" xfId="19590" xr:uid="{00000000-0005-0000-0000-0000404D0000}"/>
    <cellStyle name="Normal 7 2 23" xfId="19591" xr:uid="{00000000-0005-0000-0000-0000414D0000}"/>
    <cellStyle name="Normal 7 2 24" xfId="19592" xr:uid="{00000000-0005-0000-0000-0000424D0000}"/>
    <cellStyle name="Normal 7 2 25" xfId="19593" xr:uid="{00000000-0005-0000-0000-0000434D0000}"/>
    <cellStyle name="Normal 7 2 26" xfId="19594" xr:uid="{00000000-0005-0000-0000-0000444D0000}"/>
    <cellStyle name="Normal 7 2 27" xfId="19595" xr:uid="{00000000-0005-0000-0000-0000454D0000}"/>
    <cellStyle name="Normal 7 2 28" xfId="19596" xr:uid="{00000000-0005-0000-0000-0000464D0000}"/>
    <cellStyle name="Normal 7 2 29" xfId="19597" xr:uid="{00000000-0005-0000-0000-0000474D0000}"/>
    <cellStyle name="Normal 7 2 3" xfId="19598" xr:uid="{00000000-0005-0000-0000-0000484D0000}"/>
    <cellStyle name="Normal 7 2 3 2" xfId="19599" xr:uid="{00000000-0005-0000-0000-0000494D0000}"/>
    <cellStyle name="Normal 7 2 3 2 2" xfId="19600" xr:uid="{00000000-0005-0000-0000-00004A4D0000}"/>
    <cellStyle name="Normal 7 2 3 2 3" xfId="19601" xr:uid="{00000000-0005-0000-0000-00004B4D0000}"/>
    <cellStyle name="Normal 7 2 3 2 3 2" xfId="19602" xr:uid="{00000000-0005-0000-0000-00004C4D0000}"/>
    <cellStyle name="Normal 7 2 3 2 3 3" xfId="19603" xr:uid="{00000000-0005-0000-0000-00004D4D0000}"/>
    <cellStyle name="Normal 7 2 3 2 3 4" xfId="19604" xr:uid="{00000000-0005-0000-0000-00004E4D0000}"/>
    <cellStyle name="Normal 7 2 3 2 4" xfId="19605" xr:uid="{00000000-0005-0000-0000-00004F4D0000}"/>
    <cellStyle name="Normal 7 2 3 2 5" xfId="19606" xr:uid="{00000000-0005-0000-0000-0000504D0000}"/>
    <cellStyle name="Normal 7 2 3 2 6" xfId="19607" xr:uid="{00000000-0005-0000-0000-0000514D0000}"/>
    <cellStyle name="Normal 7 2 3 3" xfId="19608" xr:uid="{00000000-0005-0000-0000-0000524D0000}"/>
    <cellStyle name="Normal 7 2 3 3 2" xfId="19609" xr:uid="{00000000-0005-0000-0000-0000534D0000}"/>
    <cellStyle name="Normal 7 2 3 3 3" xfId="19610" xr:uid="{00000000-0005-0000-0000-0000544D0000}"/>
    <cellStyle name="Normal 7 2 3 3 4" xfId="19611" xr:uid="{00000000-0005-0000-0000-0000554D0000}"/>
    <cellStyle name="Normal 7 2 3 4" xfId="19612" xr:uid="{00000000-0005-0000-0000-0000564D0000}"/>
    <cellStyle name="Normal 7 2 3 5" xfId="19613" xr:uid="{00000000-0005-0000-0000-0000574D0000}"/>
    <cellStyle name="Normal 7 2 3 6" xfId="19614" xr:uid="{00000000-0005-0000-0000-0000584D0000}"/>
    <cellStyle name="Normal 7 2 30" xfId="19615" xr:uid="{00000000-0005-0000-0000-0000594D0000}"/>
    <cellStyle name="Normal 7 2 31" xfId="19616" xr:uid="{00000000-0005-0000-0000-00005A4D0000}"/>
    <cellStyle name="Normal 7 2 32" xfId="19617" xr:uid="{00000000-0005-0000-0000-00005B4D0000}"/>
    <cellStyle name="Normal 7 2 33" xfId="19618" xr:uid="{00000000-0005-0000-0000-00005C4D0000}"/>
    <cellStyle name="Normal 7 2 34" xfId="19619" xr:uid="{00000000-0005-0000-0000-00005D4D0000}"/>
    <cellStyle name="Normal 7 2 35" xfId="19620" xr:uid="{00000000-0005-0000-0000-00005E4D0000}"/>
    <cellStyle name="Normal 7 2 36" xfId="19621" xr:uid="{00000000-0005-0000-0000-00005F4D0000}"/>
    <cellStyle name="Normal 7 2 37" xfId="19622" xr:uid="{00000000-0005-0000-0000-0000604D0000}"/>
    <cellStyle name="Normal 7 2 38" xfId="19623" xr:uid="{00000000-0005-0000-0000-0000614D0000}"/>
    <cellStyle name="Normal 7 2 39" xfId="19624" xr:uid="{00000000-0005-0000-0000-0000624D0000}"/>
    <cellStyle name="Normal 7 2 4" xfId="19625" xr:uid="{00000000-0005-0000-0000-0000634D0000}"/>
    <cellStyle name="Normal 7 2 40" xfId="19626" xr:uid="{00000000-0005-0000-0000-0000644D0000}"/>
    <cellStyle name="Normal 7 2 41" xfId="19627" xr:uid="{00000000-0005-0000-0000-0000654D0000}"/>
    <cellStyle name="Normal 7 2 42" xfId="19628" xr:uid="{00000000-0005-0000-0000-0000664D0000}"/>
    <cellStyle name="Normal 7 2 43" xfId="19629" xr:uid="{00000000-0005-0000-0000-0000674D0000}"/>
    <cellStyle name="Normal 7 2 44" xfId="19630" xr:uid="{00000000-0005-0000-0000-0000684D0000}"/>
    <cellStyle name="Normal 7 2 45" xfId="19631" xr:uid="{00000000-0005-0000-0000-0000694D0000}"/>
    <cellStyle name="Normal 7 2 46" xfId="19632" xr:uid="{00000000-0005-0000-0000-00006A4D0000}"/>
    <cellStyle name="Normal 7 2 47" xfId="19633" xr:uid="{00000000-0005-0000-0000-00006B4D0000}"/>
    <cellStyle name="Normal 7 2 48" xfId="19634" xr:uid="{00000000-0005-0000-0000-00006C4D0000}"/>
    <cellStyle name="Normal 7 2 49" xfId="19635" xr:uid="{00000000-0005-0000-0000-00006D4D0000}"/>
    <cellStyle name="Normal 7 2 5" xfId="19636" xr:uid="{00000000-0005-0000-0000-00006E4D0000}"/>
    <cellStyle name="Normal 7 2 50" xfId="19637" xr:uid="{00000000-0005-0000-0000-00006F4D0000}"/>
    <cellStyle name="Normal 7 2 51" xfId="19638" xr:uid="{00000000-0005-0000-0000-0000704D0000}"/>
    <cellStyle name="Normal 7 2 52" xfId="19639" xr:uid="{00000000-0005-0000-0000-0000714D0000}"/>
    <cellStyle name="Normal 7 2 53" xfId="19640" xr:uid="{00000000-0005-0000-0000-0000724D0000}"/>
    <cellStyle name="Normal 7 2 54" xfId="19641" xr:uid="{00000000-0005-0000-0000-0000734D0000}"/>
    <cellStyle name="Normal 7 2 55" xfId="19642" xr:uid="{00000000-0005-0000-0000-0000744D0000}"/>
    <cellStyle name="Normal 7 2 56" xfId="19643" xr:uid="{00000000-0005-0000-0000-0000754D0000}"/>
    <cellStyle name="Normal 7 2 57" xfId="19644" xr:uid="{00000000-0005-0000-0000-0000764D0000}"/>
    <cellStyle name="Normal 7 2 58" xfId="19645" xr:uid="{00000000-0005-0000-0000-0000774D0000}"/>
    <cellStyle name="Normal 7 2 59" xfId="19646" xr:uid="{00000000-0005-0000-0000-0000784D0000}"/>
    <cellStyle name="Normal 7 2 6" xfId="19647" xr:uid="{00000000-0005-0000-0000-0000794D0000}"/>
    <cellStyle name="Normal 7 2 60" xfId="19648" xr:uid="{00000000-0005-0000-0000-00007A4D0000}"/>
    <cellStyle name="Normal 7 2 61" xfId="19649" xr:uid="{00000000-0005-0000-0000-00007B4D0000}"/>
    <cellStyle name="Normal 7 2 62" xfId="19650" xr:uid="{00000000-0005-0000-0000-00007C4D0000}"/>
    <cellStyle name="Normal 7 2 63" xfId="19651" xr:uid="{00000000-0005-0000-0000-00007D4D0000}"/>
    <cellStyle name="Normal 7 2 64" xfId="19652" xr:uid="{00000000-0005-0000-0000-00007E4D0000}"/>
    <cellStyle name="Normal 7 2 65" xfId="19653" xr:uid="{00000000-0005-0000-0000-00007F4D0000}"/>
    <cellStyle name="Normal 7 2 66" xfId="19654" xr:uid="{00000000-0005-0000-0000-0000804D0000}"/>
    <cellStyle name="Normal 7 2 67" xfId="19655" xr:uid="{00000000-0005-0000-0000-0000814D0000}"/>
    <cellStyle name="Normal 7 2 68" xfId="19656" xr:uid="{00000000-0005-0000-0000-0000824D0000}"/>
    <cellStyle name="Normal 7 2 69" xfId="19657" xr:uid="{00000000-0005-0000-0000-0000834D0000}"/>
    <cellStyle name="Normal 7 2 7" xfId="19658" xr:uid="{00000000-0005-0000-0000-0000844D0000}"/>
    <cellStyle name="Normal 7 2 70" xfId="19659" xr:uid="{00000000-0005-0000-0000-0000854D0000}"/>
    <cellStyle name="Normal 7 2 71" xfId="19660" xr:uid="{00000000-0005-0000-0000-0000864D0000}"/>
    <cellStyle name="Normal 7 2 72" xfId="19661" xr:uid="{00000000-0005-0000-0000-0000874D0000}"/>
    <cellStyle name="Normal 7 2 73" xfId="19662" xr:uid="{00000000-0005-0000-0000-0000884D0000}"/>
    <cellStyle name="Normal 7 2 74" xfId="19663" xr:uid="{00000000-0005-0000-0000-0000894D0000}"/>
    <cellStyle name="Normal 7 2 75" xfId="19664" xr:uid="{00000000-0005-0000-0000-00008A4D0000}"/>
    <cellStyle name="Normal 7 2 76" xfId="19665" xr:uid="{00000000-0005-0000-0000-00008B4D0000}"/>
    <cellStyle name="Normal 7 2 77" xfId="19666" xr:uid="{00000000-0005-0000-0000-00008C4D0000}"/>
    <cellStyle name="Normal 7 2 78" xfId="19667" xr:uid="{00000000-0005-0000-0000-00008D4D0000}"/>
    <cellStyle name="Normal 7 2 79" xfId="19668" xr:uid="{00000000-0005-0000-0000-00008E4D0000}"/>
    <cellStyle name="Normal 7 2 8" xfId="19669" xr:uid="{00000000-0005-0000-0000-00008F4D0000}"/>
    <cellStyle name="Normal 7 2 80" xfId="19670" xr:uid="{00000000-0005-0000-0000-0000904D0000}"/>
    <cellStyle name="Normal 7 2 81" xfId="19671" xr:uid="{00000000-0005-0000-0000-0000914D0000}"/>
    <cellStyle name="Normal 7 2 82" xfId="19672" xr:uid="{00000000-0005-0000-0000-0000924D0000}"/>
    <cellStyle name="Normal 7 2 83" xfId="19673" xr:uid="{00000000-0005-0000-0000-0000934D0000}"/>
    <cellStyle name="Normal 7 2 84" xfId="19674" xr:uid="{00000000-0005-0000-0000-0000944D0000}"/>
    <cellStyle name="Normal 7 2 85" xfId="19675" xr:uid="{00000000-0005-0000-0000-0000954D0000}"/>
    <cellStyle name="Normal 7 2 86" xfId="19676" xr:uid="{00000000-0005-0000-0000-0000964D0000}"/>
    <cellStyle name="Normal 7 2 87" xfId="19677" xr:uid="{00000000-0005-0000-0000-0000974D0000}"/>
    <cellStyle name="Normal 7 2 88" xfId="19678" xr:uid="{00000000-0005-0000-0000-0000984D0000}"/>
    <cellStyle name="Normal 7 2 89" xfId="19679" xr:uid="{00000000-0005-0000-0000-0000994D0000}"/>
    <cellStyle name="Normal 7 2 9" xfId="19680" xr:uid="{00000000-0005-0000-0000-00009A4D0000}"/>
    <cellStyle name="Normal 7 2 90" xfId="19681" xr:uid="{00000000-0005-0000-0000-00009B4D0000}"/>
    <cellStyle name="Normal 7 2 91" xfId="19682" xr:uid="{00000000-0005-0000-0000-00009C4D0000}"/>
    <cellStyle name="Normal 7 2 92" xfId="19683" xr:uid="{00000000-0005-0000-0000-00009D4D0000}"/>
    <cellStyle name="Normal 7 2 93" xfId="19684" xr:uid="{00000000-0005-0000-0000-00009E4D0000}"/>
    <cellStyle name="Normal 7 3" xfId="19685" xr:uid="{00000000-0005-0000-0000-00009F4D0000}"/>
    <cellStyle name="Normal 7 3 2" xfId="19686" xr:uid="{00000000-0005-0000-0000-0000A04D0000}"/>
    <cellStyle name="Normal 7 3 3" xfId="19687" xr:uid="{00000000-0005-0000-0000-0000A14D0000}"/>
    <cellStyle name="Normal 7 3 3 2" xfId="19688" xr:uid="{00000000-0005-0000-0000-0000A24D0000}"/>
    <cellStyle name="Normal 7 4" xfId="19689" xr:uid="{00000000-0005-0000-0000-0000A34D0000}"/>
    <cellStyle name="Normal 7 4 2" xfId="19690" xr:uid="{00000000-0005-0000-0000-0000A44D0000}"/>
    <cellStyle name="Normal 7 4 2 2" xfId="19691" xr:uid="{00000000-0005-0000-0000-0000A54D0000}"/>
    <cellStyle name="Normal 7 5" xfId="19692" xr:uid="{00000000-0005-0000-0000-0000A64D0000}"/>
    <cellStyle name="Normal 7 6" xfId="19693" xr:uid="{00000000-0005-0000-0000-0000A74D0000}"/>
    <cellStyle name="Normal 7 7" xfId="19694" xr:uid="{00000000-0005-0000-0000-0000A84D0000}"/>
    <cellStyle name="Normal 7 8" xfId="19695" xr:uid="{00000000-0005-0000-0000-0000A94D0000}"/>
    <cellStyle name="Normal 7 9" xfId="19696" xr:uid="{00000000-0005-0000-0000-0000AA4D0000}"/>
    <cellStyle name="Normal 7 9 2" xfId="19697" xr:uid="{00000000-0005-0000-0000-0000AB4D0000}"/>
    <cellStyle name="Normal 70" xfId="19698" xr:uid="{00000000-0005-0000-0000-0000AC4D0000}"/>
    <cellStyle name="Normal 70 2" xfId="19699" xr:uid="{00000000-0005-0000-0000-0000AD4D0000}"/>
    <cellStyle name="Normal 70 3" xfId="19700" xr:uid="{00000000-0005-0000-0000-0000AE4D0000}"/>
    <cellStyle name="Normal 70 4" xfId="19701" xr:uid="{00000000-0005-0000-0000-0000AF4D0000}"/>
    <cellStyle name="Normal 71" xfId="19702" xr:uid="{00000000-0005-0000-0000-0000B04D0000}"/>
    <cellStyle name="Normal 71 2" xfId="19703" xr:uid="{00000000-0005-0000-0000-0000B14D0000}"/>
    <cellStyle name="Normal 71 3" xfId="19704" xr:uid="{00000000-0005-0000-0000-0000B24D0000}"/>
    <cellStyle name="Normal 71 4" xfId="19705" xr:uid="{00000000-0005-0000-0000-0000B34D0000}"/>
    <cellStyle name="Normal 72" xfId="19706" xr:uid="{00000000-0005-0000-0000-0000B44D0000}"/>
    <cellStyle name="Normal 72 2" xfId="19707" xr:uid="{00000000-0005-0000-0000-0000B54D0000}"/>
    <cellStyle name="Normal 72 3" xfId="19708" xr:uid="{00000000-0005-0000-0000-0000B64D0000}"/>
    <cellStyle name="Normal 72 4" xfId="19709" xr:uid="{00000000-0005-0000-0000-0000B74D0000}"/>
    <cellStyle name="Normal 73" xfId="19710" xr:uid="{00000000-0005-0000-0000-0000B84D0000}"/>
    <cellStyle name="Normal 73 2" xfId="19711" xr:uid="{00000000-0005-0000-0000-0000B94D0000}"/>
    <cellStyle name="Normal 73 3" xfId="19712" xr:uid="{00000000-0005-0000-0000-0000BA4D0000}"/>
    <cellStyle name="Normal 73 4" xfId="19713" xr:uid="{00000000-0005-0000-0000-0000BB4D0000}"/>
    <cellStyle name="Normal 74" xfId="19714" xr:uid="{00000000-0005-0000-0000-0000BC4D0000}"/>
    <cellStyle name="Normal 74 2" xfId="19715" xr:uid="{00000000-0005-0000-0000-0000BD4D0000}"/>
    <cellStyle name="Normal 74 3" xfId="19716" xr:uid="{00000000-0005-0000-0000-0000BE4D0000}"/>
    <cellStyle name="Normal 74 4" xfId="19717" xr:uid="{00000000-0005-0000-0000-0000BF4D0000}"/>
    <cellStyle name="Normal 75" xfId="19718" xr:uid="{00000000-0005-0000-0000-0000C04D0000}"/>
    <cellStyle name="Normal 75 2" xfId="19719" xr:uid="{00000000-0005-0000-0000-0000C14D0000}"/>
    <cellStyle name="Normal 75 3" xfId="19720" xr:uid="{00000000-0005-0000-0000-0000C24D0000}"/>
    <cellStyle name="Normal 75 4" xfId="19721" xr:uid="{00000000-0005-0000-0000-0000C34D0000}"/>
    <cellStyle name="Normal 76" xfId="19722" xr:uid="{00000000-0005-0000-0000-0000C44D0000}"/>
    <cellStyle name="Normal 76 2" xfId="19723" xr:uid="{00000000-0005-0000-0000-0000C54D0000}"/>
    <cellStyle name="Normal 76 3" xfId="19724" xr:uid="{00000000-0005-0000-0000-0000C64D0000}"/>
    <cellStyle name="Normal 76 4" xfId="19725" xr:uid="{00000000-0005-0000-0000-0000C74D0000}"/>
    <cellStyle name="Normal 77" xfId="19726" xr:uid="{00000000-0005-0000-0000-0000C84D0000}"/>
    <cellStyle name="Normal 77 2" xfId="19727" xr:uid="{00000000-0005-0000-0000-0000C94D0000}"/>
    <cellStyle name="Normal 77 3" xfId="19728" xr:uid="{00000000-0005-0000-0000-0000CA4D0000}"/>
    <cellStyle name="Normal 77 4" xfId="19729" xr:uid="{00000000-0005-0000-0000-0000CB4D0000}"/>
    <cellStyle name="Normal 78" xfId="19730" xr:uid="{00000000-0005-0000-0000-0000CC4D0000}"/>
    <cellStyle name="Normal 78 2" xfId="19731" xr:uid="{00000000-0005-0000-0000-0000CD4D0000}"/>
    <cellStyle name="Normal 78 3" xfId="19732" xr:uid="{00000000-0005-0000-0000-0000CE4D0000}"/>
    <cellStyle name="Normal 78 4" xfId="19733" xr:uid="{00000000-0005-0000-0000-0000CF4D0000}"/>
    <cellStyle name="Normal 79" xfId="19734" xr:uid="{00000000-0005-0000-0000-0000D04D0000}"/>
    <cellStyle name="Normal 79 2" xfId="19735" xr:uid="{00000000-0005-0000-0000-0000D14D0000}"/>
    <cellStyle name="Normal 79 3" xfId="19736" xr:uid="{00000000-0005-0000-0000-0000D24D0000}"/>
    <cellStyle name="Normal 79 4" xfId="19737" xr:uid="{00000000-0005-0000-0000-0000D34D0000}"/>
    <cellStyle name="Normal 8" xfId="19738" xr:uid="{00000000-0005-0000-0000-0000D44D0000}"/>
    <cellStyle name="Normal 8 10" xfId="19739" xr:uid="{00000000-0005-0000-0000-0000D54D0000}"/>
    <cellStyle name="Normal 8 10 2" xfId="19740" xr:uid="{00000000-0005-0000-0000-0000D64D0000}"/>
    <cellStyle name="Normal 8 11" xfId="19741" xr:uid="{00000000-0005-0000-0000-0000D74D0000}"/>
    <cellStyle name="Normal 8 11 2" xfId="19742" xr:uid="{00000000-0005-0000-0000-0000D84D0000}"/>
    <cellStyle name="Normal 8 11 2 2" xfId="19743" xr:uid="{00000000-0005-0000-0000-0000D94D0000}"/>
    <cellStyle name="Normal 8 11 2 2 2" xfId="19744" xr:uid="{00000000-0005-0000-0000-0000DA4D0000}"/>
    <cellStyle name="Normal 8 11 2 2 3" xfId="19745" xr:uid="{00000000-0005-0000-0000-0000DB4D0000}"/>
    <cellStyle name="Normal 8 11 2 2 4" xfId="19746" xr:uid="{00000000-0005-0000-0000-0000DC4D0000}"/>
    <cellStyle name="Normal 8 11 2 3" xfId="19747" xr:uid="{00000000-0005-0000-0000-0000DD4D0000}"/>
    <cellStyle name="Normal 8 11 2 4" xfId="19748" xr:uid="{00000000-0005-0000-0000-0000DE4D0000}"/>
    <cellStyle name="Normal 8 11 2 5" xfId="19749" xr:uid="{00000000-0005-0000-0000-0000DF4D0000}"/>
    <cellStyle name="Normal 8 11 3" xfId="19750" xr:uid="{00000000-0005-0000-0000-0000E04D0000}"/>
    <cellStyle name="Normal 8 11 4" xfId="19751" xr:uid="{00000000-0005-0000-0000-0000E14D0000}"/>
    <cellStyle name="Normal 8 11 4 2" xfId="19752" xr:uid="{00000000-0005-0000-0000-0000E24D0000}"/>
    <cellStyle name="Normal 8 11 4 3" xfId="19753" xr:uid="{00000000-0005-0000-0000-0000E34D0000}"/>
    <cellStyle name="Normal 8 11 4 4" xfId="19754" xr:uid="{00000000-0005-0000-0000-0000E44D0000}"/>
    <cellStyle name="Normal 8 11 5" xfId="19755" xr:uid="{00000000-0005-0000-0000-0000E54D0000}"/>
    <cellStyle name="Normal 8 11 6" xfId="19756" xr:uid="{00000000-0005-0000-0000-0000E64D0000}"/>
    <cellStyle name="Normal 8 11 7" xfId="19757" xr:uid="{00000000-0005-0000-0000-0000E74D0000}"/>
    <cellStyle name="Normal 8 12" xfId="19758" xr:uid="{00000000-0005-0000-0000-0000E84D0000}"/>
    <cellStyle name="Normal 8 13" xfId="19759" xr:uid="{00000000-0005-0000-0000-0000E94D0000}"/>
    <cellStyle name="Normal 8 14" xfId="19760" xr:uid="{00000000-0005-0000-0000-0000EA4D0000}"/>
    <cellStyle name="Normal 8 15" xfId="19761" xr:uid="{00000000-0005-0000-0000-0000EB4D0000}"/>
    <cellStyle name="Normal 8 16" xfId="19762" xr:uid="{00000000-0005-0000-0000-0000EC4D0000}"/>
    <cellStyle name="Normal 8 17" xfId="19763" xr:uid="{00000000-0005-0000-0000-0000ED4D0000}"/>
    <cellStyle name="Normal 8 18" xfId="19764" xr:uid="{00000000-0005-0000-0000-0000EE4D0000}"/>
    <cellStyle name="Normal 8 19" xfId="19765" xr:uid="{00000000-0005-0000-0000-0000EF4D0000}"/>
    <cellStyle name="Normal 8 2" xfId="19766" xr:uid="{00000000-0005-0000-0000-0000F04D0000}"/>
    <cellStyle name="Normal 8 2 2" xfId="19767" xr:uid="{00000000-0005-0000-0000-0000F14D0000}"/>
    <cellStyle name="Normal 8 2 2 2" xfId="19768" xr:uid="{00000000-0005-0000-0000-0000F24D0000}"/>
    <cellStyle name="Normal 8 2 2 2 2" xfId="19769" xr:uid="{00000000-0005-0000-0000-0000F34D0000}"/>
    <cellStyle name="Normal 8 2 2 2 2 2" xfId="19770" xr:uid="{00000000-0005-0000-0000-0000F44D0000}"/>
    <cellStyle name="Normal 8 2 2 2 2 3" xfId="19771" xr:uid="{00000000-0005-0000-0000-0000F54D0000}"/>
    <cellStyle name="Normal 8 2 2 2 2 4" xfId="19772" xr:uid="{00000000-0005-0000-0000-0000F64D0000}"/>
    <cellStyle name="Normal 8 2 2 2 3" xfId="19773" xr:uid="{00000000-0005-0000-0000-0000F74D0000}"/>
    <cellStyle name="Normal 8 2 2 2 4" xfId="19774" xr:uid="{00000000-0005-0000-0000-0000F84D0000}"/>
    <cellStyle name="Normal 8 2 2 2 5" xfId="19775" xr:uid="{00000000-0005-0000-0000-0000F94D0000}"/>
    <cellStyle name="Normal 8 2 2 3" xfId="19776" xr:uid="{00000000-0005-0000-0000-0000FA4D0000}"/>
    <cellStyle name="Normal 8 2 2 4" xfId="19777" xr:uid="{00000000-0005-0000-0000-0000FB4D0000}"/>
    <cellStyle name="Normal 8 2 2 4 2" xfId="19778" xr:uid="{00000000-0005-0000-0000-0000FC4D0000}"/>
    <cellStyle name="Normal 8 2 2 4 3" xfId="19779" xr:uid="{00000000-0005-0000-0000-0000FD4D0000}"/>
    <cellStyle name="Normal 8 2 2 4 4" xfId="19780" xr:uid="{00000000-0005-0000-0000-0000FE4D0000}"/>
    <cellStyle name="Normal 8 2 2 5" xfId="19781" xr:uid="{00000000-0005-0000-0000-0000FF4D0000}"/>
    <cellStyle name="Normal 8 2 2 6" xfId="19782" xr:uid="{00000000-0005-0000-0000-0000004E0000}"/>
    <cellStyle name="Normal 8 2 2 7" xfId="19783" xr:uid="{00000000-0005-0000-0000-0000014E0000}"/>
    <cellStyle name="Normal 8 2 3" xfId="19784" xr:uid="{00000000-0005-0000-0000-0000024E0000}"/>
    <cellStyle name="Normal 8 2 3 2" xfId="19785" xr:uid="{00000000-0005-0000-0000-0000034E0000}"/>
    <cellStyle name="Normal 8 2 3 2 2" xfId="19786" xr:uid="{00000000-0005-0000-0000-0000044E0000}"/>
    <cellStyle name="Normal 8 2 3 2 2 2" xfId="19787" xr:uid="{00000000-0005-0000-0000-0000054E0000}"/>
    <cellStyle name="Normal 8 2 3 2 2 3" xfId="19788" xr:uid="{00000000-0005-0000-0000-0000064E0000}"/>
    <cellStyle name="Normal 8 2 3 2 2 4" xfId="19789" xr:uid="{00000000-0005-0000-0000-0000074E0000}"/>
    <cellStyle name="Normal 8 2 3 2 3" xfId="19790" xr:uid="{00000000-0005-0000-0000-0000084E0000}"/>
    <cellStyle name="Normal 8 2 3 2 4" xfId="19791" xr:uid="{00000000-0005-0000-0000-0000094E0000}"/>
    <cellStyle name="Normal 8 2 3 2 5" xfId="19792" xr:uid="{00000000-0005-0000-0000-00000A4E0000}"/>
    <cellStyle name="Normal 8 2 3 3" xfId="19793" xr:uid="{00000000-0005-0000-0000-00000B4E0000}"/>
    <cellStyle name="Normal 8 2 3 4" xfId="19794" xr:uid="{00000000-0005-0000-0000-00000C4E0000}"/>
    <cellStyle name="Normal 8 2 3 4 2" xfId="19795" xr:uid="{00000000-0005-0000-0000-00000D4E0000}"/>
    <cellStyle name="Normal 8 2 3 4 3" xfId="19796" xr:uid="{00000000-0005-0000-0000-00000E4E0000}"/>
    <cellStyle name="Normal 8 2 3 4 4" xfId="19797" xr:uid="{00000000-0005-0000-0000-00000F4E0000}"/>
    <cellStyle name="Normal 8 2 3 5" xfId="19798" xr:uid="{00000000-0005-0000-0000-0000104E0000}"/>
    <cellStyle name="Normal 8 2 3 6" xfId="19799" xr:uid="{00000000-0005-0000-0000-0000114E0000}"/>
    <cellStyle name="Normal 8 2 3 7" xfId="19800" xr:uid="{00000000-0005-0000-0000-0000124E0000}"/>
    <cellStyle name="Normal 8 2 4" xfId="19801" xr:uid="{00000000-0005-0000-0000-0000134E0000}"/>
    <cellStyle name="Normal 8 20" xfId="19802" xr:uid="{00000000-0005-0000-0000-0000144E0000}"/>
    <cellStyle name="Normal 8 21" xfId="19803" xr:uid="{00000000-0005-0000-0000-0000154E0000}"/>
    <cellStyle name="Normal 8 22" xfId="19804" xr:uid="{00000000-0005-0000-0000-0000164E0000}"/>
    <cellStyle name="Normal 8 23" xfId="19805" xr:uid="{00000000-0005-0000-0000-0000174E0000}"/>
    <cellStyle name="Normal 8 24" xfId="19806" xr:uid="{00000000-0005-0000-0000-0000184E0000}"/>
    <cellStyle name="Normal 8 25" xfId="19807" xr:uid="{00000000-0005-0000-0000-0000194E0000}"/>
    <cellStyle name="Normal 8 26" xfId="19808" xr:uid="{00000000-0005-0000-0000-00001A4E0000}"/>
    <cellStyle name="Normal 8 27" xfId="19809" xr:uid="{00000000-0005-0000-0000-00001B4E0000}"/>
    <cellStyle name="Normal 8 28" xfId="19810" xr:uid="{00000000-0005-0000-0000-00001C4E0000}"/>
    <cellStyle name="Normal 8 29" xfId="19811" xr:uid="{00000000-0005-0000-0000-00001D4E0000}"/>
    <cellStyle name="Normal 8 3" xfId="19812" xr:uid="{00000000-0005-0000-0000-00001E4E0000}"/>
    <cellStyle name="Normal 8 3 2" xfId="19813" xr:uid="{00000000-0005-0000-0000-00001F4E0000}"/>
    <cellStyle name="Normal 8 3 3" xfId="19814" xr:uid="{00000000-0005-0000-0000-0000204E0000}"/>
    <cellStyle name="Normal 8 3 3 2" xfId="19815" xr:uid="{00000000-0005-0000-0000-0000214E0000}"/>
    <cellStyle name="Normal 8 3 4" xfId="19816" xr:uid="{00000000-0005-0000-0000-0000224E0000}"/>
    <cellStyle name="Normal 8 30" xfId="19817" xr:uid="{00000000-0005-0000-0000-0000234E0000}"/>
    <cellStyle name="Normal 8 31" xfId="19818" xr:uid="{00000000-0005-0000-0000-0000244E0000}"/>
    <cellStyle name="Normal 8 32" xfId="19819" xr:uid="{00000000-0005-0000-0000-0000254E0000}"/>
    <cellStyle name="Normal 8 33" xfId="19820" xr:uid="{00000000-0005-0000-0000-0000264E0000}"/>
    <cellStyle name="Normal 8 34" xfId="19821" xr:uid="{00000000-0005-0000-0000-0000274E0000}"/>
    <cellStyle name="Normal 8 35" xfId="19822" xr:uid="{00000000-0005-0000-0000-0000284E0000}"/>
    <cellStyle name="Normal 8 36" xfId="19823" xr:uid="{00000000-0005-0000-0000-0000294E0000}"/>
    <cellStyle name="Normal 8 37" xfId="19824" xr:uid="{00000000-0005-0000-0000-00002A4E0000}"/>
    <cellStyle name="Normal 8 38" xfId="19825" xr:uid="{00000000-0005-0000-0000-00002B4E0000}"/>
    <cellStyle name="Normal 8 39" xfId="19826" xr:uid="{00000000-0005-0000-0000-00002C4E0000}"/>
    <cellStyle name="Normal 8 4" xfId="19827" xr:uid="{00000000-0005-0000-0000-00002D4E0000}"/>
    <cellStyle name="Normal 8 4 2" xfId="19828" xr:uid="{00000000-0005-0000-0000-00002E4E0000}"/>
    <cellStyle name="Normal 8 4 2 2" xfId="19829" xr:uid="{00000000-0005-0000-0000-00002F4E0000}"/>
    <cellStyle name="Normal 8 4 2 2 2" xfId="19830" xr:uid="{00000000-0005-0000-0000-0000304E0000}"/>
    <cellStyle name="Normal 8 4 2 2 2 2" xfId="19831" xr:uid="{00000000-0005-0000-0000-0000314E0000}"/>
    <cellStyle name="Normal 8 4 2 2 2 3" xfId="19832" xr:uid="{00000000-0005-0000-0000-0000324E0000}"/>
    <cellStyle name="Normal 8 4 2 2 2 4" xfId="19833" xr:uid="{00000000-0005-0000-0000-0000334E0000}"/>
    <cellStyle name="Normal 8 4 2 2 3" xfId="19834" xr:uid="{00000000-0005-0000-0000-0000344E0000}"/>
    <cellStyle name="Normal 8 4 2 2 4" xfId="19835" xr:uid="{00000000-0005-0000-0000-0000354E0000}"/>
    <cellStyle name="Normal 8 4 2 2 5" xfId="19836" xr:uid="{00000000-0005-0000-0000-0000364E0000}"/>
    <cellStyle name="Normal 8 4 2 3" xfId="19837" xr:uid="{00000000-0005-0000-0000-0000374E0000}"/>
    <cellStyle name="Normal 8 4 2 4" xfId="19838" xr:uid="{00000000-0005-0000-0000-0000384E0000}"/>
    <cellStyle name="Normal 8 4 2 4 2" xfId="19839" xr:uid="{00000000-0005-0000-0000-0000394E0000}"/>
    <cellStyle name="Normal 8 4 2 4 3" xfId="19840" xr:uid="{00000000-0005-0000-0000-00003A4E0000}"/>
    <cellStyle name="Normal 8 4 2 4 4" xfId="19841" xr:uid="{00000000-0005-0000-0000-00003B4E0000}"/>
    <cellStyle name="Normal 8 4 2 5" xfId="19842" xr:uid="{00000000-0005-0000-0000-00003C4E0000}"/>
    <cellStyle name="Normal 8 4 2 6" xfId="19843" xr:uid="{00000000-0005-0000-0000-00003D4E0000}"/>
    <cellStyle name="Normal 8 4 2 7" xfId="19844" xr:uid="{00000000-0005-0000-0000-00003E4E0000}"/>
    <cellStyle name="Normal 8 4 3" xfId="19845" xr:uid="{00000000-0005-0000-0000-00003F4E0000}"/>
    <cellStyle name="Normal 8 40" xfId="19846" xr:uid="{00000000-0005-0000-0000-0000404E0000}"/>
    <cellStyle name="Normal 8 41" xfId="19847" xr:uid="{00000000-0005-0000-0000-0000414E0000}"/>
    <cellStyle name="Normal 8 42" xfId="19848" xr:uid="{00000000-0005-0000-0000-0000424E0000}"/>
    <cellStyle name="Normal 8 43" xfId="19849" xr:uid="{00000000-0005-0000-0000-0000434E0000}"/>
    <cellStyle name="Normal 8 44" xfId="19850" xr:uid="{00000000-0005-0000-0000-0000444E0000}"/>
    <cellStyle name="Normal 8 45" xfId="19851" xr:uid="{00000000-0005-0000-0000-0000454E0000}"/>
    <cellStyle name="Normal 8 46" xfId="19852" xr:uid="{00000000-0005-0000-0000-0000464E0000}"/>
    <cellStyle name="Normal 8 47" xfId="19853" xr:uid="{00000000-0005-0000-0000-0000474E0000}"/>
    <cellStyle name="Normal 8 48" xfId="19854" xr:uid="{00000000-0005-0000-0000-0000484E0000}"/>
    <cellStyle name="Normal 8 49" xfId="19855" xr:uid="{00000000-0005-0000-0000-0000494E0000}"/>
    <cellStyle name="Normal 8 5" xfId="19856" xr:uid="{00000000-0005-0000-0000-00004A4E0000}"/>
    <cellStyle name="Normal 8 5 2" xfId="19857" xr:uid="{00000000-0005-0000-0000-00004B4E0000}"/>
    <cellStyle name="Normal 8 5 2 2" xfId="19858" xr:uid="{00000000-0005-0000-0000-00004C4E0000}"/>
    <cellStyle name="Normal 8 5 2 2 2" xfId="19859" xr:uid="{00000000-0005-0000-0000-00004D4E0000}"/>
    <cellStyle name="Normal 8 5 2 2 3" xfId="19860" xr:uid="{00000000-0005-0000-0000-00004E4E0000}"/>
    <cellStyle name="Normal 8 5 2 2 4" xfId="19861" xr:uid="{00000000-0005-0000-0000-00004F4E0000}"/>
    <cellStyle name="Normal 8 5 2 3" xfId="19862" xr:uid="{00000000-0005-0000-0000-0000504E0000}"/>
    <cellStyle name="Normal 8 5 2 4" xfId="19863" xr:uid="{00000000-0005-0000-0000-0000514E0000}"/>
    <cellStyle name="Normal 8 5 2 5" xfId="19864" xr:uid="{00000000-0005-0000-0000-0000524E0000}"/>
    <cellStyle name="Normal 8 5 3" xfId="19865" xr:uid="{00000000-0005-0000-0000-0000534E0000}"/>
    <cellStyle name="Normal 8 5 4" xfId="19866" xr:uid="{00000000-0005-0000-0000-0000544E0000}"/>
    <cellStyle name="Normal 8 5 4 2" xfId="19867" xr:uid="{00000000-0005-0000-0000-0000554E0000}"/>
    <cellStyle name="Normal 8 5 4 3" xfId="19868" xr:uid="{00000000-0005-0000-0000-0000564E0000}"/>
    <cellStyle name="Normal 8 5 4 4" xfId="19869" xr:uid="{00000000-0005-0000-0000-0000574E0000}"/>
    <cellStyle name="Normal 8 5 5" xfId="19870" xr:uid="{00000000-0005-0000-0000-0000584E0000}"/>
    <cellStyle name="Normal 8 5 6" xfId="19871" xr:uid="{00000000-0005-0000-0000-0000594E0000}"/>
    <cellStyle name="Normal 8 5 7" xfId="19872" xr:uid="{00000000-0005-0000-0000-00005A4E0000}"/>
    <cellStyle name="Normal 8 50" xfId="19873" xr:uid="{00000000-0005-0000-0000-00005B4E0000}"/>
    <cellStyle name="Normal 8 51" xfId="19874" xr:uid="{00000000-0005-0000-0000-00005C4E0000}"/>
    <cellStyle name="Normal 8 52" xfId="19875" xr:uid="{00000000-0005-0000-0000-00005D4E0000}"/>
    <cellStyle name="Normal 8 53" xfId="19876" xr:uid="{00000000-0005-0000-0000-00005E4E0000}"/>
    <cellStyle name="Normal 8 54" xfId="19877" xr:uid="{00000000-0005-0000-0000-00005F4E0000}"/>
    <cellStyle name="Normal 8 55" xfId="19878" xr:uid="{00000000-0005-0000-0000-0000604E0000}"/>
    <cellStyle name="Normal 8 56" xfId="19879" xr:uid="{00000000-0005-0000-0000-0000614E0000}"/>
    <cellStyle name="Normal 8 57" xfId="19880" xr:uid="{00000000-0005-0000-0000-0000624E0000}"/>
    <cellStyle name="Normal 8 58" xfId="19881" xr:uid="{00000000-0005-0000-0000-0000634E0000}"/>
    <cellStyle name="Normal 8 59" xfId="19882" xr:uid="{00000000-0005-0000-0000-0000644E0000}"/>
    <cellStyle name="Normal 8 6" xfId="19883" xr:uid="{00000000-0005-0000-0000-0000654E0000}"/>
    <cellStyle name="Normal 8 6 2" xfId="19884" xr:uid="{00000000-0005-0000-0000-0000664E0000}"/>
    <cellStyle name="Normal 8 6 2 2" xfId="19885" xr:uid="{00000000-0005-0000-0000-0000674E0000}"/>
    <cellStyle name="Normal 8 6 2 2 2" xfId="19886" xr:uid="{00000000-0005-0000-0000-0000684E0000}"/>
    <cellStyle name="Normal 8 6 2 2 3" xfId="19887" xr:uid="{00000000-0005-0000-0000-0000694E0000}"/>
    <cellStyle name="Normal 8 6 2 2 4" xfId="19888" xr:uid="{00000000-0005-0000-0000-00006A4E0000}"/>
    <cellStyle name="Normal 8 6 2 3" xfId="19889" xr:uid="{00000000-0005-0000-0000-00006B4E0000}"/>
    <cellStyle name="Normal 8 6 2 4" xfId="19890" xr:uid="{00000000-0005-0000-0000-00006C4E0000}"/>
    <cellStyle name="Normal 8 6 2 5" xfId="19891" xr:uid="{00000000-0005-0000-0000-00006D4E0000}"/>
    <cellStyle name="Normal 8 6 3" xfId="19892" xr:uid="{00000000-0005-0000-0000-00006E4E0000}"/>
    <cellStyle name="Normal 8 6 4" xfId="19893" xr:uid="{00000000-0005-0000-0000-00006F4E0000}"/>
    <cellStyle name="Normal 8 6 4 2" xfId="19894" xr:uid="{00000000-0005-0000-0000-0000704E0000}"/>
    <cellStyle name="Normal 8 6 4 3" xfId="19895" xr:uid="{00000000-0005-0000-0000-0000714E0000}"/>
    <cellStyle name="Normal 8 6 4 4" xfId="19896" xr:uid="{00000000-0005-0000-0000-0000724E0000}"/>
    <cellStyle name="Normal 8 6 5" xfId="19897" xr:uid="{00000000-0005-0000-0000-0000734E0000}"/>
    <cellStyle name="Normal 8 6 6" xfId="19898" xr:uid="{00000000-0005-0000-0000-0000744E0000}"/>
    <cellStyle name="Normal 8 6 7" xfId="19899" xr:uid="{00000000-0005-0000-0000-0000754E0000}"/>
    <cellStyle name="Normal 8 60" xfId="19900" xr:uid="{00000000-0005-0000-0000-0000764E0000}"/>
    <cellStyle name="Normal 8 61" xfId="19901" xr:uid="{00000000-0005-0000-0000-0000774E0000}"/>
    <cellStyle name="Normal 8 62" xfId="19902" xr:uid="{00000000-0005-0000-0000-0000784E0000}"/>
    <cellStyle name="Normal 8 63" xfId="19903" xr:uid="{00000000-0005-0000-0000-0000794E0000}"/>
    <cellStyle name="Normal 8 64" xfId="19904" xr:uid="{00000000-0005-0000-0000-00007A4E0000}"/>
    <cellStyle name="Normal 8 65" xfId="19905" xr:uid="{00000000-0005-0000-0000-00007B4E0000}"/>
    <cellStyle name="Normal 8 66" xfId="19906" xr:uid="{00000000-0005-0000-0000-00007C4E0000}"/>
    <cellStyle name="Normal 8 67" xfId="19907" xr:uid="{00000000-0005-0000-0000-00007D4E0000}"/>
    <cellStyle name="Normal 8 68" xfId="19908" xr:uid="{00000000-0005-0000-0000-00007E4E0000}"/>
    <cellStyle name="Normal 8 69" xfId="19909" xr:uid="{00000000-0005-0000-0000-00007F4E0000}"/>
    <cellStyle name="Normal 8 7" xfId="19910" xr:uid="{00000000-0005-0000-0000-0000804E0000}"/>
    <cellStyle name="Normal 8 7 2" xfId="19911" xr:uid="{00000000-0005-0000-0000-0000814E0000}"/>
    <cellStyle name="Normal 8 7 2 2" xfId="19912" xr:uid="{00000000-0005-0000-0000-0000824E0000}"/>
    <cellStyle name="Normal 8 7 2 2 2" xfId="19913" xr:uid="{00000000-0005-0000-0000-0000834E0000}"/>
    <cellStyle name="Normal 8 7 2 2 3" xfId="19914" xr:uid="{00000000-0005-0000-0000-0000844E0000}"/>
    <cellStyle name="Normal 8 7 2 2 4" xfId="19915" xr:uid="{00000000-0005-0000-0000-0000854E0000}"/>
    <cellStyle name="Normal 8 7 2 3" xfId="19916" xr:uid="{00000000-0005-0000-0000-0000864E0000}"/>
    <cellStyle name="Normal 8 7 2 4" xfId="19917" xr:uid="{00000000-0005-0000-0000-0000874E0000}"/>
    <cellStyle name="Normal 8 7 2 5" xfId="19918" xr:uid="{00000000-0005-0000-0000-0000884E0000}"/>
    <cellStyle name="Normal 8 7 3" xfId="19919" xr:uid="{00000000-0005-0000-0000-0000894E0000}"/>
    <cellStyle name="Normal 8 7 4" xfId="19920" xr:uid="{00000000-0005-0000-0000-00008A4E0000}"/>
    <cellStyle name="Normal 8 7 4 2" xfId="19921" xr:uid="{00000000-0005-0000-0000-00008B4E0000}"/>
    <cellStyle name="Normal 8 7 4 3" xfId="19922" xr:uid="{00000000-0005-0000-0000-00008C4E0000}"/>
    <cellStyle name="Normal 8 7 4 4" xfId="19923" xr:uid="{00000000-0005-0000-0000-00008D4E0000}"/>
    <cellStyle name="Normal 8 7 5" xfId="19924" xr:uid="{00000000-0005-0000-0000-00008E4E0000}"/>
    <cellStyle name="Normal 8 7 6" xfId="19925" xr:uid="{00000000-0005-0000-0000-00008F4E0000}"/>
    <cellStyle name="Normal 8 7 7" xfId="19926" xr:uid="{00000000-0005-0000-0000-0000904E0000}"/>
    <cellStyle name="Normal 8 70" xfId="19927" xr:uid="{00000000-0005-0000-0000-0000914E0000}"/>
    <cellStyle name="Normal 8 71" xfId="19928" xr:uid="{00000000-0005-0000-0000-0000924E0000}"/>
    <cellStyle name="Normal 8 72" xfId="19929" xr:uid="{00000000-0005-0000-0000-0000934E0000}"/>
    <cellStyle name="Normal 8 73" xfId="19930" xr:uid="{00000000-0005-0000-0000-0000944E0000}"/>
    <cellStyle name="Normal 8 74" xfId="19931" xr:uid="{00000000-0005-0000-0000-0000954E0000}"/>
    <cellStyle name="Normal 8 75" xfId="19932" xr:uid="{00000000-0005-0000-0000-0000964E0000}"/>
    <cellStyle name="Normal 8 76" xfId="19933" xr:uid="{00000000-0005-0000-0000-0000974E0000}"/>
    <cellStyle name="Normal 8 77" xfId="19934" xr:uid="{00000000-0005-0000-0000-0000984E0000}"/>
    <cellStyle name="Normal 8 78" xfId="19935" xr:uid="{00000000-0005-0000-0000-0000994E0000}"/>
    <cellStyle name="Normal 8 79" xfId="19936" xr:uid="{00000000-0005-0000-0000-00009A4E0000}"/>
    <cellStyle name="Normal 8 8" xfId="19937" xr:uid="{00000000-0005-0000-0000-00009B4E0000}"/>
    <cellStyle name="Normal 8 8 2" xfId="19938" xr:uid="{00000000-0005-0000-0000-00009C4E0000}"/>
    <cellStyle name="Normal 8 8 2 2" xfId="19939" xr:uid="{00000000-0005-0000-0000-00009D4E0000}"/>
    <cellStyle name="Normal 8 8 2 2 2" xfId="19940" xr:uid="{00000000-0005-0000-0000-00009E4E0000}"/>
    <cellStyle name="Normal 8 8 2 2 3" xfId="19941" xr:uid="{00000000-0005-0000-0000-00009F4E0000}"/>
    <cellStyle name="Normal 8 8 2 2 4" xfId="19942" xr:uid="{00000000-0005-0000-0000-0000A04E0000}"/>
    <cellStyle name="Normal 8 8 2 3" xfId="19943" xr:uid="{00000000-0005-0000-0000-0000A14E0000}"/>
    <cellStyle name="Normal 8 8 2 4" xfId="19944" xr:uid="{00000000-0005-0000-0000-0000A24E0000}"/>
    <cellStyle name="Normal 8 8 2 5" xfId="19945" xr:uid="{00000000-0005-0000-0000-0000A34E0000}"/>
    <cellStyle name="Normal 8 8 3" xfId="19946" xr:uid="{00000000-0005-0000-0000-0000A44E0000}"/>
    <cellStyle name="Normal 8 8 4" xfId="19947" xr:uid="{00000000-0005-0000-0000-0000A54E0000}"/>
    <cellStyle name="Normal 8 8 4 2" xfId="19948" xr:uid="{00000000-0005-0000-0000-0000A64E0000}"/>
    <cellStyle name="Normal 8 8 4 3" xfId="19949" xr:uid="{00000000-0005-0000-0000-0000A74E0000}"/>
    <cellStyle name="Normal 8 8 4 4" xfId="19950" xr:uid="{00000000-0005-0000-0000-0000A84E0000}"/>
    <cellStyle name="Normal 8 8 5" xfId="19951" xr:uid="{00000000-0005-0000-0000-0000A94E0000}"/>
    <cellStyle name="Normal 8 8 6" xfId="19952" xr:uid="{00000000-0005-0000-0000-0000AA4E0000}"/>
    <cellStyle name="Normal 8 8 7" xfId="19953" xr:uid="{00000000-0005-0000-0000-0000AB4E0000}"/>
    <cellStyle name="Normal 8 80" xfId="19954" xr:uid="{00000000-0005-0000-0000-0000AC4E0000}"/>
    <cellStyle name="Normal 8 81" xfId="19955" xr:uid="{00000000-0005-0000-0000-0000AD4E0000}"/>
    <cellStyle name="Normal 8 82" xfId="19956" xr:uid="{00000000-0005-0000-0000-0000AE4E0000}"/>
    <cellStyle name="Normal 8 83" xfId="19957" xr:uid="{00000000-0005-0000-0000-0000AF4E0000}"/>
    <cellStyle name="Normal 8 84" xfId="19958" xr:uid="{00000000-0005-0000-0000-0000B04E0000}"/>
    <cellStyle name="Normal 8 85" xfId="19959" xr:uid="{00000000-0005-0000-0000-0000B14E0000}"/>
    <cellStyle name="Normal 8 86" xfId="19960" xr:uid="{00000000-0005-0000-0000-0000B24E0000}"/>
    <cellStyle name="Normal 8 87" xfId="19961" xr:uid="{00000000-0005-0000-0000-0000B34E0000}"/>
    <cellStyle name="Normal 8 88" xfId="19962" xr:uid="{00000000-0005-0000-0000-0000B44E0000}"/>
    <cellStyle name="Normal 8 89" xfId="19963" xr:uid="{00000000-0005-0000-0000-0000B54E0000}"/>
    <cellStyle name="Normal 8 9" xfId="19964" xr:uid="{00000000-0005-0000-0000-0000B64E0000}"/>
    <cellStyle name="Normal 8 9 2" xfId="19965" xr:uid="{00000000-0005-0000-0000-0000B74E0000}"/>
    <cellStyle name="Normal 8 90" xfId="19966" xr:uid="{00000000-0005-0000-0000-0000B84E0000}"/>
    <cellStyle name="Normal 8 91" xfId="19967" xr:uid="{00000000-0005-0000-0000-0000B94E0000}"/>
    <cellStyle name="Normal 8 92" xfId="19968" xr:uid="{00000000-0005-0000-0000-0000BA4E0000}"/>
    <cellStyle name="Normal 8 93" xfId="19969" xr:uid="{00000000-0005-0000-0000-0000BB4E0000}"/>
    <cellStyle name="Normal 8 94" xfId="19970" xr:uid="{00000000-0005-0000-0000-0000BC4E0000}"/>
    <cellStyle name="Normal 8 95" xfId="19971" xr:uid="{00000000-0005-0000-0000-0000BD4E0000}"/>
    <cellStyle name="Normal 8 95 2" xfId="19972" xr:uid="{00000000-0005-0000-0000-0000BE4E0000}"/>
    <cellStyle name="Normal 8 95 3" xfId="19973" xr:uid="{00000000-0005-0000-0000-0000BF4E0000}"/>
    <cellStyle name="Normal 8 95 4" xfId="19974" xr:uid="{00000000-0005-0000-0000-0000C04E0000}"/>
    <cellStyle name="Normal 80" xfId="19975" xr:uid="{00000000-0005-0000-0000-0000C14E0000}"/>
    <cellStyle name="Normal 80 2" xfId="19976" xr:uid="{00000000-0005-0000-0000-0000C24E0000}"/>
    <cellStyle name="Normal 80 3" xfId="19977" xr:uid="{00000000-0005-0000-0000-0000C34E0000}"/>
    <cellStyle name="Normal 80 4" xfId="19978" xr:uid="{00000000-0005-0000-0000-0000C44E0000}"/>
    <cellStyle name="Normal 81" xfId="19979" xr:uid="{00000000-0005-0000-0000-0000C54E0000}"/>
    <cellStyle name="Normal 81 2" xfId="19980" xr:uid="{00000000-0005-0000-0000-0000C64E0000}"/>
    <cellStyle name="Normal 81 3" xfId="19981" xr:uid="{00000000-0005-0000-0000-0000C74E0000}"/>
    <cellStyle name="Normal 81 4" xfId="19982" xr:uid="{00000000-0005-0000-0000-0000C84E0000}"/>
    <cellStyle name="Normal 82" xfId="19983" xr:uid="{00000000-0005-0000-0000-0000C94E0000}"/>
    <cellStyle name="Normal 82 2" xfId="19984" xr:uid="{00000000-0005-0000-0000-0000CA4E0000}"/>
    <cellStyle name="Normal 82 3" xfId="19985" xr:uid="{00000000-0005-0000-0000-0000CB4E0000}"/>
    <cellStyle name="Normal 82 4" xfId="19986" xr:uid="{00000000-0005-0000-0000-0000CC4E0000}"/>
    <cellStyle name="Normal 83" xfId="19987" xr:uid="{00000000-0005-0000-0000-0000CD4E0000}"/>
    <cellStyle name="Normal 83 2" xfId="19988" xr:uid="{00000000-0005-0000-0000-0000CE4E0000}"/>
    <cellStyle name="Normal 83 3" xfId="19989" xr:uid="{00000000-0005-0000-0000-0000CF4E0000}"/>
    <cellStyle name="Normal 83 4" xfId="19990" xr:uid="{00000000-0005-0000-0000-0000D04E0000}"/>
    <cellStyle name="Normal 84" xfId="19991" xr:uid="{00000000-0005-0000-0000-0000D14E0000}"/>
    <cellStyle name="Normal 84 2" xfId="19992" xr:uid="{00000000-0005-0000-0000-0000D24E0000}"/>
    <cellStyle name="Normal 84 3" xfId="19993" xr:uid="{00000000-0005-0000-0000-0000D34E0000}"/>
    <cellStyle name="Normal 84 4" xfId="19994" xr:uid="{00000000-0005-0000-0000-0000D44E0000}"/>
    <cellStyle name="Normal 85" xfId="19995" xr:uid="{00000000-0005-0000-0000-0000D54E0000}"/>
    <cellStyle name="Normal 85 2" xfId="19996" xr:uid="{00000000-0005-0000-0000-0000D64E0000}"/>
    <cellStyle name="Normal 85 3" xfId="19997" xr:uid="{00000000-0005-0000-0000-0000D74E0000}"/>
    <cellStyle name="Normal 85 4" xfId="19998" xr:uid="{00000000-0005-0000-0000-0000D84E0000}"/>
    <cellStyle name="Normal 86" xfId="19999" xr:uid="{00000000-0005-0000-0000-0000D94E0000}"/>
    <cellStyle name="Normal 86 2" xfId="20000" xr:uid="{00000000-0005-0000-0000-0000DA4E0000}"/>
    <cellStyle name="Normal 86 3" xfId="20001" xr:uid="{00000000-0005-0000-0000-0000DB4E0000}"/>
    <cellStyle name="Normal 86 4" xfId="20002" xr:uid="{00000000-0005-0000-0000-0000DC4E0000}"/>
    <cellStyle name="Normal 87" xfId="20003" xr:uid="{00000000-0005-0000-0000-0000DD4E0000}"/>
    <cellStyle name="Normal 87 2" xfId="20004" xr:uid="{00000000-0005-0000-0000-0000DE4E0000}"/>
    <cellStyle name="Normal 87 3" xfId="20005" xr:uid="{00000000-0005-0000-0000-0000DF4E0000}"/>
    <cellStyle name="Normal 87 4" xfId="20006" xr:uid="{00000000-0005-0000-0000-0000E04E0000}"/>
    <cellStyle name="Normal 88" xfId="20007" xr:uid="{00000000-0005-0000-0000-0000E14E0000}"/>
    <cellStyle name="Normal 88 2" xfId="20008" xr:uid="{00000000-0005-0000-0000-0000E24E0000}"/>
    <cellStyle name="Normal 88 3" xfId="20009" xr:uid="{00000000-0005-0000-0000-0000E34E0000}"/>
    <cellStyle name="Normal 88 4" xfId="20010" xr:uid="{00000000-0005-0000-0000-0000E44E0000}"/>
    <cellStyle name="Normal 89" xfId="20011" xr:uid="{00000000-0005-0000-0000-0000E54E0000}"/>
    <cellStyle name="Normal 89 2" xfId="20012" xr:uid="{00000000-0005-0000-0000-0000E64E0000}"/>
    <cellStyle name="Normal 89 3" xfId="20013" xr:uid="{00000000-0005-0000-0000-0000E74E0000}"/>
    <cellStyle name="Normal 89 4" xfId="20014" xr:uid="{00000000-0005-0000-0000-0000E84E0000}"/>
    <cellStyle name="Normal 9" xfId="20015" xr:uid="{00000000-0005-0000-0000-0000E94E0000}"/>
    <cellStyle name="Normal 9 10" xfId="20016" xr:uid="{00000000-0005-0000-0000-0000EA4E0000}"/>
    <cellStyle name="Normal 9 10 2" xfId="20017" xr:uid="{00000000-0005-0000-0000-0000EB4E0000}"/>
    <cellStyle name="Normal 9 11" xfId="20018" xr:uid="{00000000-0005-0000-0000-0000EC4E0000}"/>
    <cellStyle name="Normal 9 11 2" xfId="20019" xr:uid="{00000000-0005-0000-0000-0000ED4E0000}"/>
    <cellStyle name="Normal 9 11 3" xfId="20020" xr:uid="{00000000-0005-0000-0000-0000EE4E0000}"/>
    <cellStyle name="Normal 9 11 3 2" xfId="20021" xr:uid="{00000000-0005-0000-0000-0000EF4E0000}"/>
    <cellStyle name="Normal 9 11 3 3" xfId="20022" xr:uid="{00000000-0005-0000-0000-0000F04E0000}"/>
    <cellStyle name="Normal 9 11 3 4" xfId="20023" xr:uid="{00000000-0005-0000-0000-0000F14E0000}"/>
    <cellStyle name="Normal 9 11 4" xfId="20024" xr:uid="{00000000-0005-0000-0000-0000F24E0000}"/>
    <cellStyle name="Normal 9 11 5" xfId="20025" xr:uid="{00000000-0005-0000-0000-0000F34E0000}"/>
    <cellStyle name="Normal 9 11 6" xfId="20026" xr:uid="{00000000-0005-0000-0000-0000F44E0000}"/>
    <cellStyle name="Normal 9 12" xfId="20027" xr:uid="{00000000-0005-0000-0000-0000F54E0000}"/>
    <cellStyle name="Normal 9 13" xfId="20028" xr:uid="{00000000-0005-0000-0000-0000F64E0000}"/>
    <cellStyle name="Normal 9 14" xfId="20029" xr:uid="{00000000-0005-0000-0000-0000F74E0000}"/>
    <cellStyle name="Normal 9 15" xfId="20030" xr:uid="{00000000-0005-0000-0000-0000F84E0000}"/>
    <cellStyle name="Normal 9 16" xfId="20031" xr:uid="{00000000-0005-0000-0000-0000F94E0000}"/>
    <cellStyle name="Normal 9 17" xfId="20032" xr:uid="{00000000-0005-0000-0000-0000FA4E0000}"/>
    <cellStyle name="Normal 9 18" xfId="20033" xr:uid="{00000000-0005-0000-0000-0000FB4E0000}"/>
    <cellStyle name="Normal 9 19" xfId="20034" xr:uid="{00000000-0005-0000-0000-0000FC4E0000}"/>
    <cellStyle name="Normal 9 2" xfId="20035" xr:uid="{00000000-0005-0000-0000-0000FD4E0000}"/>
    <cellStyle name="Normal 9 2 2" xfId="20036" xr:uid="{00000000-0005-0000-0000-0000FE4E0000}"/>
    <cellStyle name="Normal 9 2 3" xfId="20037" xr:uid="{00000000-0005-0000-0000-0000FF4E0000}"/>
    <cellStyle name="Normal 9 2 3 2" xfId="20038" xr:uid="{00000000-0005-0000-0000-0000004F0000}"/>
    <cellStyle name="Normal 9 2 3 2 2" xfId="20039" xr:uid="{00000000-0005-0000-0000-0000014F0000}"/>
    <cellStyle name="Normal 9 2 3 2 2 2" xfId="20040" xr:uid="{00000000-0005-0000-0000-0000024F0000}"/>
    <cellStyle name="Normal 9 2 3 2 2 3" xfId="20041" xr:uid="{00000000-0005-0000-0000-0000034F0000}"/>
    <cellStyle name="Normal 9 2 3 2 2 4" xfId="20042" xr:uid="{00000000-0005-0000-0000-0000044F0000}"/>
    <cellStyle name="Normal 9 2 3 2 3" xfId="20043" xr:uid="{00000000-0005-0000-0000-0000054F0000}"/>
    <cellStyle name="Normal 9 2 3 2 4" xfId="20044" xr:uid="{00000000-0005-0000-0000-0000064F0000}"/>
    <cellStyle name="Normal 9 2 3 2 5" xfId="20045" xr:uid="{00000000-0005-0000-0000-0000074F0000}"/>
    <cellStyle name="Normal 9 2 3 3" xfId="20046" xr:uid="{00000000-0005-0000-0000-0000084F0000}"/>
    <cellStyle name="Normal 9 2 3 4" xfId="20047" xr:uid="{00000000-0005-0000-0000-0000094F0000}"/>
    <cellStyle name="Normal 9 2 3 4 2" xfId="20048" xr:uid="{00000000-0005-0000-0000-00000A4F0000}"/>
    <cellStyle name="Normal 9 2 3 4 3" xfId="20049" xr:uid="{00000000-0005-0000-0000-00000B4F0000}"/>
    <cellStyle name="Normal 9 2 3 4 4" xfId="20050" xr:uid="{00000000-0005-0000-0000-00000C4F0000}"/>
    <cellStyle name="Normal 9 2 3 5" xfId="20051" xr:uid="{00000000-0005-0000-0000-00000D4F0000}"/>
    <cellStyle name="Normal 9 2 3 6" xfId="20052" xr:uid="{00000000-0005-0000-0000-00000E4F0000}"/>
    <cellStyle name="Normal 9 2 3 7" xfId="20053" xr:uid="{00000000-0005-0000-0000-00000F4F0000}"/>
    <cellStyle name="Normal 9 2 4" xfId="20054" xr:uid="{00000000-0005-0000-0000-0000104F0000}"/>
    <cellStyle name="Normal 9 20" xfId="20055" xr:uid="{00000000-0005-0000-0000-0000114F0000}"/>
    <cellStyle name="Normal 9 21" xfId="20056" xr:uid="{00000000-0005-0000-0000-0000124F0000}"/>
    <cellStyle name="Normal 9 22" xfId="20057" xr:uid="{00000000-0005-0000-0000-0000134F0000}"/>
    <cellStyle name="Normal 9 23" xfId="20058" xr:uid="{00000000-0005-0000-0000-0000144F0000}"/>
    <cellStyle name="Normal 9 24" xfId="20059" xr:uid="{00000000-0005-0000-0000-0000154F0000}"/>
    <cellStyle name="Normal 9 25" xfId="20060" xr:uid="{00000000-0005-0000-0000-0000164F0000}"/>
    <cellStyle name="Normal 9 26" xfId="20061" xr:uid="{00000000-0005-0000-0000-0000174F0000}"/>
    <cellStyle name="Normal 9 27" xfId="20062" xr:uid="{00000000-0005-0000-0000-0000184F0000}"/>
    <cellStyle name="Normal 9 28" xfId="20063" xr:uid="{00000000-0005-0000-0000-0000194F0000}"/>
    <cellStyle name="Normal 9 29" xfId="20064" xr:uid="{00000000-0005-0000-0000-00001A4F0000}"/>
    <cellStyle name="Normal 9 3" xfId="20065" xr:uid="{00000000-0005-0000-0000-00001B4F0000}"/>
    <cellStyle name="Normal 9 3 2" xfId="20066" xr:uid="{00000000-0005-0000-0000-00001C4F0000}"/>
    <cellStyle name="Normal 9 3 2 2" xfId="20067" xr:uid="{00000000-0005-0000-0000-00001D4F0000}"/>
    <cellStyle name="Normal 9 3 2 2 2" xfId="20068" xr:uid="{00000000-0005-0000-0000-00001E4F0000}"/>
    <cellStyle name="Normal 9 3 2 2 2 2" xfId="20069" xr:uid="{00000000-0005-0000-0000-00001F4F0000}"/>
    <cellStyle name="Normal 9 3 2 2 2 3" xfId="20070" xr:uid="{00000000-0005-0000-0000-0000204F0000}"/>
    <cellStyle name="Normal 9 3 2 2 2 4" xfId="20071" xr:uid="{00000000-0005-0000-0000-0000214F0000}"/>
    <cellStyle name="Normal 9 3 2 2 3" xfId="20072" xr:uid="{00000000-0005-0000-0000-0000224F0000}"/>
    <cellStyle name="Normal 9 3 2 2 4" xfId="20073" xr:uid="{00000000-0005-0000-0000-0000234F0000}"/>
    <cellStyle name="Normal 9 3 2 2 5" xfId="20074" xr:uid="{00000000-0005-0000-0000-0000244F0000}"/>
    <cellStyle name="Normal 9 3 2 3" xfId="20075" xr:uid="{00000000-0005-0000-0000-0000254F0000}"/>
    <cellStyle name="Normal 9 3 2 4" xfId="20076" xr:uid="{00000000-0005-0000-0000-0000264F0000}"/>
    <cellStyle name="Normal 9 3 2 4 2" xfId="20077" xr:uid="{00000000-0005-0000-0000-0000274F0000}"/>
    <cellStyle name="Normal 9 3 2 4 3" xfId="20078" xr:uid="{00000000-0005-0000-0000-0000284F0000}"/>
    <cellStyle name="Normal 9 3 2 4 4" xfId="20079" xr:uid="{00000000-0005-0000-0000-0000294F0000}"/>
    <cellStyle name="Normal 9 3 2 5" xfId="20080" xr:uid="{00000000-0005-0000-0000-00002A4F0000}"/>
    <cellStyle name="Normal 9 3 2 6" xfId="20081" xr:uid="{00000000-0005-0000-0000-00002B4F0000}"/>
    <cellStyle name="Normal 9 3 2 7" xfId="20082" xr:uid="{00000000-0005-0000-0000-00002C4F0000}"/>
    <cellStyle name="Normal 9 3 3" xfId="20083" xr:uid="{00000000-0005-0000-0000-00002D4F0000}"/>
    <cellStyle name="Normal 9 3 4" xfId="20084" xr:uid="{00000000-0005-0000-0000-00002E4F0000}"/>
    <cellStyle name="Normal 9 30" xfId="20085" xr:uid="{00000000-0005-0000-0000-00002F4F0000}"/>
    <cellStyle name="Normal 9 31" xfId="20086" xr:uid="{00000000-0005-0000-0000-0000304F0000}"/>
    <cellStyle name="Normal 9 32" xfId="20087" xr:uid="{00000000-0005-0000-0000-0000314F0000}"/>
    <cellStyle name="Normal 9 33" xfId="20088" xr:uid="{00000000-0005-0000-0000-0000324F0000}"/>
    <cellStyle name="Normal 9 34" xfId="20089" xr:uid="{00000000-0005-0000-0000-0000334F0000}"/>
    <cellStyle name="Normal 9 35" xfId="20090" xr:uid="{00000000-0005-0000-0000-0000344F0000}"/>
    <cellStyle name="Normal 9 36" xfId="20091" xr:uid="{00000000-0005-0000-0000-0000354F0000}"/>
    <cellStyle name="Normal 9 37" xfId="20092" xr:uid="{00000000-0005-0000-0000-0000364F0000}"/>
    <cellStyle name="Normal 9 38" xfId="20093" xr:uid="{00000000-0005-0000-0000-0000374F0000}"/>
    <cellStyle name="Normal 9 39" xfId="20094" xr:uid="{00000000-0005-0000-0000-0000384F0000}"/>
    <cellStyle name="Normal 9 4" xfId="20095" xr:uid="{00000000-0005-0000-0000-0000394F0000}"/>
    <cellStyle name="Normal 9 4 2" xfId="20096" xr:uid="{00000000-0005-0000-0000-00003A4F0000}"/>
    <cellStyle name="Normal 9 4 3" xfId="20097" xr:uid="{00000000-0005-0000-0000-00003B4F0000}"/>
    <cellStyle name="Normal 9 4 3 2" xfId="20098" xr:uid="{00000000-0005-0000-0000-00003C4F0000}"/>
    <cellStyle name="Normal 9 4 3 2 2" xfId="20099" xr:uid="{00000000-0005-0000-0000-00003D4F0000}"/>
    <cellStyle name="Normal 9 4 3 2 2 2" xfId="20100" xr:uid="{00000000-0005-0000-0000-00003E4F0000}"/>
    <cellStyle name="Normal 9 4 3 2 2 3" xfId="20101" xr:uid="{00000000-0005-0000-0000-00003F4F0000}"/>
    <cellStyle name="Normal 9 4 3 2 2 4" xfId="20102" xr:uid="{00000000-0005-0000-0000-0000404F0000}"/>
    <cellStyle name="Normal 9 4 3 2 3" xfId="20103" xr:uid="{00000000-0005-0000-0000-0000414F0000}"/>
    <cellStyle name="Normal 9 4 3 2 4" xfId="20104" xr:uid="{00000000-0005-0000-0000-0000424F0000}"/>
    <cellStyle name="Normal 9 4 3 2 5" xfId="20105" xr:uid="{00000000-0005-0000-0000-0000434F0000}"/>
    <cellStyle name="Normal 9 4 3 3" xfId="20106" xr:uid="{00000000-0005-0000-0000-0000444F0000}"/>
    <cellStyle name="Normal 9 4 3 4" xfId="20107" xr:uid="{00000000-0005-0000-0000-0000454F0000}"/>
    <cellStyle name="Normal 9 4 3 4 2" xfId="20108" xr:uid="{00000000-0005-0000-0000-0000464F0000}"/>
    <cellStyle name="Normal 9 4 3 4 3" xfId="20109" xr:uid="{00000000-0005-0000-0000-0000474F0000}"/>
    <cellStyle name="Normal 9 4 3 4 4" xfId="20110" xr:uid="{00000000-0005-0000-0000-0000484F0000}"/>
    <cellStyle name="Normal 9 4 3 5" xfId="20111" xr:uid="{00000000-0005-0000-0000-0000494F0000}"/>
    <cellStyle name="Normal 9 4 3 6" xfId="20112" xr:uid="{00000000-0005-0000-0000-00004A4F0000}"/>
    <cellStyle name="Normal 9 4 3 7" xfId="20113" xr:uid="{00000000-0005-0000-0000-00004B4F0000}"/>
    <cellStyle name="Normal 9 4 4" xfId="20114" xr:uid="{00000000-0005-0000-0000-00004C4F0000}"/>
    <cellStyle name="Normal 9 40" xfId="20115" xr:uid="{00000000-0005-0000-0000-00004D4F0000}"/>
    <cellStyle name="Normal 9 41" xfId="20116" xr:uid="{00000000-0005-0000-0000-00004E4F0000}"/>
    <cellStyle name="Normal 9 42" xfId="20117" xr:uid="{00000000-0005-0000-0000-00004F4F0000}"/>
    <cellStyle name="Normal 9 43" xfId="20118" xr:uid="{00000000-0005-0000-0000-0000504F0000}"/>
    <cellStyle name="Normal 9 44" xfId="20119" xr:uid="{00000000-0005-0000-0000-0000514F0000}"/>
    <cellStyle name="Normal 9 45" xfId="20120" xr:uid="{00000000-0005-0000-0000-0000524F0000}"/>
    <cellStyle name="Normal 9 46" xfId="20121" xr:uid="{00000000-0005-0000-0000-0000534F0000}"/>
    <cellStyle name="Normal 9 47" xfId="20122" xr:uid="{00000000-0005-0000-0000-0000544F0000}"/>
    <cellStyle name="Normal 9 48" xfId="20123" xr:uid="{00000000-0005-0000-0000-0000554F0000}"/>
    <cellStyle name="Normal 9 49" xfId="20124" xr:uid="{00000000-0005-0000-0000-0000564F0000}"/>
    <cellStyle name="Normal 9 5" xfId="20125" xr:uid="{00000000-0005-0000-0000-0000574F0000}"/>
    <cellStyle name="Normal 9 5 10" xfId="20126" xr:uid="{00000000-0005-0000-0000-0000584F0000}"/>
    <cellStyle name="Normal 9 5 2" xfId="20127" xr:uid="{00000000-0005-0000-0000-0000594F0000}"/>
    <cellStyle name="Normal 9 5 2 2" xfId="20128" xr:uid="{00000000-0005-0000-0000-00005A4F0000}"/>
    <cellStyle name="Normal 9 5 2 2 2" xfId="20129" xr:uid="{00000000-0005-0000-0000-00005B4F0000}"/>
    <cellStyle name="Normal 9 5 2 2 2 2" xfId="20130" xr:uid="{00000000-0005-0000-0000-00005C4F0000}"/>
    <cellStyle name="Normal 9 5 2 2 2 3" xfId="20131" xr:uid="{00000000-0005-0000-0000-00005D4F0000}"/>
    <cellStyle name="Normal 9 5 2 2 2 4" xfId="20132" xr:uid="{00000000-0005-0000-0000-00005E4F0000}"/>
    <cellStyle name="Normal 9 5 2 2 3" xfId="20133" xr:uid="{00000000-0005-0000-0000-00005F4F0000}"/>
    <cellStyle name="Normal 9 5 2 2 4" xfId="20134" xr:uid="{00000000-0005-0000-0000-0000604F0000}"/>
    <cellStyle name="Normal 9 5 2 2 5" xfId="20135" xr:uid="{00000000-0005-0000-0000-0000614F0000}"/>
    <cellStyle name="Normal 9 5 2 3" xfId="20136" xr:uid="{00000000-0005-0000-0000-0000624F0000}"/>
    <cellStyle name="Normal 9 5 2 4" xfId="20137" xr:uid="{00000000-0005-0000-0000-0000634F0000}"/>
    <cellStyle name="Normal 9 5 2 4 2" xfId="20138" xr:uid="{00000000-0005-0000-0000-0000644F0000}"/>
    <cellStyle name="Normal 9 5 2 4 3" xfId="20139" xr:uid="{00000000-0005-0000-0000-0000654F0000}"/>
    <cellStyle name="Normal 9 5 2 4 4" xfId="20140" xr:uid="{00000000-0005-0000-0000-0000664F0000}"/>
    <cellStyle name="Normal 9 5 2 5" xfId="20141" xr:uid="{00000000-0005-0000-0000-0000674F0000}"/>
    <cellStyle name="Normal 9 5 2 6" xfId="20142" xr:uid="{00000000-0005-0000-0000-0000684F0000}"/>
    <cellStyle name="Normal 9 5 2 7" xfId="20143" xr:uid="{00000000-0005-0000-0000-0000694F0000}"/>
    <cellStyle name="Normal 9 5 3" xfId="20144" xr:uid="{00000000-0005-0000-0000-00006A4F0000}"/>
    <cellStyle name="Normal 9 5 3 2" xfId="20145" xr:uid="{00000000-0005-0000-0000-00006B4F0000}"/>
    <cellStyle name="Normal 9 5 3 2 2" xfId="20146" xr:uid="{00000000-0005-0000-0000-00006C4F0000}"/>
    <cellStyle name="Normal 9 5 3 2 2 2" xfId="20147" xr:uid="{00000000-0005-0000-0000-00006D4F0000}"/>
    <cellStyle name="Normal 9 5 3 2 2 3" xfId="20148" xr:uid="{00000000-0005-0000-0000-00006E4F0000}"/>
    <cellStyle name="Normal 9 5 3 2 2 4" xfId="20149" xr:uid="{00000000-0005-0000-0000-00006F4F0000}"/>
    <cellStyle name="Normal 9 5 3 2 3" xfId="20150" xr:uid="{00000000-0005-0000-0000-0000704F0000}"/>
    <cellStyle name="Normal 9 5 3 2 4" xfId="20151" xr:uid="{00000000-0005-0000-0000-0000714F0000}"/>
    <cellStyle name="Normal 9 5 3 2 5" xfId="20152" xr:uid="{00000000-0005-0000-0000-0000724F0000}"/>
    <cellStyle name="Normal 9 5 3 3" xfId="20153" xr:uid="{00000000-0005-0000-0000-0000734F0000}"/>
    <cellStyle name="Normal 9 5 3 3 2" xfId="20154" xr:uid="{00000000-0005-0000-0000-0000744F0000}"/>
    <cellStyle name="Normal 9 5 3 3 3" xfId="20155" xr:uid="{00000000-0005-0000-0000-0000754F0000}"/>
    <cellStyle name="Normal 9 5 3 3 4" xfId="20156" xr:uid="{00000000-0005-0000-0000-0000764F0000}"/>
    <cellStyle name="Normal 9 5 3 4" xfId="20157" xr:uid="{00000000-0005-0000-0000-0000774F0000}"/>
    <cellStyle name="Normal 9 5 3 5" xfId="20158" xr:uid="{00000000-0005-0000-0000-0000784F0000}"/>
    <cellStyle name="Normal 9 5 3 6" xfId="20159" xr:uid="{00000000-0005-0000-0000-0000794F0000}"/>
    <cellStyle name="Normal 9 5 4" xfId="20160" xr:uid="{00000000-0005-0000-0000-00007A4F0000}"/>
    <cellStyle name="Normal 9 5 4 2" xfId="20161" xr:uid="{00000000-0005-0000-0000-00007B4F0000}"/>
    <cellStyle name="Normal 9 5 4 2 2" xfId="20162" xr:uid="{00000000-0005-0000-0000-00007C4F0000}"/>
    <cellStyle name="Normal 9 5 4 2 2 2" xfId="20163" xr:uid="{00000000-0005-0000-0000-00007D4F0000}"/>
    <cellStyle name="Normal 9 5 4 2 2 3" xfId="20164" xr:uid="{00000000-0005-0000-0000-00007E4F0000}"/>
    <cellStyle name="Normal 9 5 4 2 2 4" xfId="20165" xr:uid="{00000000-0005-0000-0000-00007F4F0000}"/>
    <cellStyle name="Normal 9 5 4 2 3" xfId="20166" xr:uid="{00000000-0005-0000-0000-0000804F0000}"/>
    <cellStyle name="Normal 9 5 4 2 4" xfId="20167" xr:uid="{00000000-0005-0000-0000-0000814F0000}"/>
    <cellStyle name="Normal 9 5 4 2 5" xfId="20168" xr:uid="{00000000-0005-0000-0000-0000824F0000}"/>
    <cellStyle name="Normal 9 5 4 3" xfId="20169" xr:uid="{00000000-0005-0000-0000-0000834F0000}"/>
    <cellStyle name="Normal 9 5 4 3 2" xfId="20170" xr:uid="{00000000-0005-0000-0000-0000844F0000}"/>
    <cellStyle name="Normal 9 5 4 3 3" xfId="20171" xr:uid="{00000000-0005-0000-0000-0000854F0000}"/>
    <cellStyle name="Normal 9 5 4 3 4" xfId="20172" xr:uid="{00000000-0005-0000-0000-0000864F0000}"/>
    <cellStyle name="Normal 9 5 4 4" xfId="20173" xr:uid="{00000000-0005-0000-0000-0000874F0000}"/>
    <cellStyle name="Normal 9 5 4 5" xfId="20174" xr:uid="{00000000-0005-0000-0000-0000884F0000}"/>
    <cellStyle name="Normal 9 5 4 6" xfId="20175" xr:uid="{00000000-0005-0000-0000-0000894F0000}"/>
    <cellStyle name="Normal 9 5 5" xfId="20176" xr:uid="{00000000-0005-0000-0000-00008A4F0000}"/>
    <cellStyle name="Normal 9 5 5 2" xfId="20177" xr:uid="{00000000-0005-0000-0000-00008B4F0000}"/>
    <cellStyle name="Normal 9 5 5 2 2" xfId="20178" xr:uid="{00000000-0005-0000-0000-00008C4F0000}"/>
    <cellStyle name="Normal 9 5 5 2 3" xfId="20179" xr:uid="{00000000-0005-0000-0000-00008D4F0000}"/>
    <cellStyle name="Normal 9 5 5 2 4" xfId="20180" xr:uid="{00000000-0005-0000-0000-00008E4F0000}"/>
    <cellStyle name="Normal 9 5 5 3" xfId="20181" xr:uid="{00000000-0005-0000-0000-00008F4F0000}"/>
    <cellStyle name="Normal 9 5 5 4" xfId="20182" xr:uid="{00000000-0005-0000-0000-0000904F0000}"/>
    <cellStyle name="Normal 9 5 5 5" xfId="20183" xr:uid="{00000000-0005-0000-0000-0000914F0000}"/>
    <cellStyle name="Normal 9 5 6" xfId="20184" xr:uid="{00000000-0005-0000-0000-0000924F0000}"/>
    <cellStyle name="Normal 9 5 7" xfId="20185" xr:uid="{00000000-0005-0000-0000-0000934F0000}"/>
    <cellStyle name="Normal 9 5 7 2" xfId="20186" xr:uid="{00000000-0005-0000-0000-0000944F0000}"/>
    <cellStyle name="Normal 9 5 7 3" xfId="20187" xr:uid="{00000000-0005-0000-0000-0000954F0000}"/>
    <cellStyle name="Normal 9 5 7 4" xfId="20188" xr:uid="{00000000-0005-0000-0000-0000964F0000}"/>
    <cellStyle name="Normal 9 5 8" xfId="20189" xr:uid="{00000000-0005-0000-0000-0000974F0000}"/>
    <cellStyle name="Normal 9 5 9" xfId="20190" xr:uid="{00000000-0005-0000-0000-0000984F0000}"/>
    <cellStyle name="Normal 9 50" xfId="20191" xr:uid="{00000000-0005-0000-0000-0000994F0000}"/>
    <cellStyle name="Normal 9 51" xfId="20192" xr:uid="{00000000-0005-0000-0000-00009A4F0000}"/>
    <cellStyle name="Normal 9 52" xfId="20193" xr:uid="{00000000-0005-0000-0000-00009B4F0000}"/>
    <cellStyle name="Normal 9 53" xfId="20194" xr:uid="{00000000-0005-0000-0000-00009C4F0000}"/>
    <cellStyle name="Normal 9 54" xfId="20195" xr:uid="{00000000-0005-0000-0000-00009D4F0000}"/>
    <cellStyle name="Normal 9 55" xfId="20196" xr:uid="{00000000-0005-0000-0000-00009E4F0000}"/>
    <cellStyle name="Normal 9 56" xfId="20197" xr:uid="{00000000-0005-0000-0000-00009F4F0000}"/>
    <cellStyle name="Normal 9 57" xfId="20198" xr:uid="{00000000-0005-0000-0000-0000A04F0000}"/>
    <cellStyle name="Normal 9 58" xfId="20199" xr:uid="{00000000-0005-0000-0000-0000A14F0000}"/>
    <cellStyle name="Normal 9 59" xfId="20200" xr:uid="{00000000-0005-0000-0000-0000A24F0000}"/>
    <cellStyle name="Normal 9 6" xfId="20201" xr:uid="{00000000-0005-0000-0000-0000A34F0000}"/>
    <cellStyle name="Normal 9 6 2" xfId="20202" xr:uid="{00000000-0005-0000-0000-0000A44F0000}"/>
    <cellStyle name="Normal 9 6 2 2" xfId="20203" xr:uid="{00000000-0005-0000-0000-0000A54F0000}"/>
    <cellStyle name="Normal 9 6 2 2 2" xfId="20204" xr:uid="{00000000-0005-0000-0000-0000A64F0000}"/>
    <cellStyle name="Normal 9 6 2 2 2 2" xfId="20205" xr:uid="{00000000-0005-0000-0000-0000A74F0000}"/>
    <cellStyle name="Normal 9 6 2 2 2 3" xfId="20206" xr:uid="{00000000-0005-0000-0000-0000A84F0000}"/>
    <cellStyle name="Normal 9 6 2 2 2 4" xfId="20207" xr:uid="{00000000-0005-0000-0000-0000A94F0000}"/>
    <cellStyle name="Normal 9 6 2 2 3" xfId="20208" xr:uid="{00000000-0005-0000-0000-0000AA4F0000}"/>
    <cellStyle name="Normal 9 6 2 2 4" xfId="20209" xr:uid="{00000000-0005-0000-0000-0000AB4F0000}"/>
    <cellStyle name="Normal 9 6 2 2 5" xfId="20210" xr:uid="{00000000-0005-0000-0000-0000AC4F0000}"/>
    <cellStyle name="Normal 9 6 2 3" xfId="20211" xr:uid="{00000000-0005-0000-0000-0000AD4F0000}"/>
    <cellStyle name="Normal 9 6 2 3 2" xfId="20212" xr:uid="{00000000-0005-0000-0000-0000AE4F0000}"/>
    <cellStyle name="Normal 9 6 2 3 3" xfId="20213" xr:uid="{00000000-0005-0000-0000-0000AF4F0000}"/>
    <cellStyle name="Normal 9 6 2 3 4" xfId="20214" xr:uid="{00000000-0005-0000-0000-0000B04F0000}"/>
    <cellStyle name="Normal 9 6 2 4" xfId="20215" xr:uid="{00000000-0005-0000-0000-0000B14F0000}"/>
    <cellStyle name="Normal 9 6 2 5" xfId="20216" xr:uid="{00000000-0005-0000-0000-0000B24F0000}"/>
    <cellStyle name="Normal 9 6 2 6" xfId="20217" xr:uid="{00000000-0005-0000-0000-0000B34F0000}"/>
    <cellStyle name="Normal 9 6 3" xfId="20218" xr:uid="{00000000-0005-0000-0000-0000B44F0000}"/>
    <cellStyle name="Normal 9 6 3 2" xfId="20219" xr:uid="{00000000-0005-0000-0000-0000B54F0000}"/>
    <cellStyle name="Normal 9 6 3 2 2" xfId="20220" xr:uid="{00000000-0005-0000-0000-0000B64F0000}"/>
    <cellStyle name="Normal 9 6 3 2 3" xfId="20221" xr:uid="{00000000-0005-0000-0000-0000B74F0000}"/>
    <cellStyle name="Normal 9 6 3 2 4" xfId="20222" xr:uid="{00000000-0005-0000-0000-0000B84F0000}"/>
    <cellStyle name="Normal 9 6 3 3" xfId="20223" xr:uid="{00000000-0005-0000-0000-0000B94F0000}"/>
    <cellStyle name="Normal 9 6 3 4" xfId="20224" xr:uid="{00000000-0005-0000-0000-0000BA4F0000}"/>
    <cellStyle name="Normal 9 6 3 5" xfId="20225" xr:uid="{00000000-0005-0000-0000-0000BB4F0000}"/>
    <cellStyle name="Normal 9 6 4" xfId="20226" xr:uid="{00000000-0005-0000-0000-0000BC4F0000}"/>
    <cellStyle name="Normal 9 6 5" xfId="20227" xr:uid="{00000000-0005-0000-0000-0000BD4F0000}"/>
    <cellStyle name="Normal 9 6 5 2" xfId="20228" xr:uid="{00000000-0005-0000-0000-0000BE4F0000}"/>
    <cellStyle name="Normal 9 6 5 3" xfId="20229" xr:uid="{00000000-0005-0000-0000-0000BF4F0000}"/>
    <cellStyle name="Normal 9 6 5 4" xfId="20230" xr:uid="{00000000-0005-0000-0000-0000C04F0000}"/>
    <cellStyle name="Normal 9 6 6" xfId="20231" xr:uid="{00000000-0005-0000-0000-0000C14F0000}"/>
    <cellStyle name="Normal 9 6 7" xfId="20232" xr:uid="{00000000-0005-0000-0000-0000C24F0000}"/>
    <cellStyle name="Normal 9 6 8" xfId="20233" xr:uid="{00000000-0005-0000-0000-0000C34F0000}"/>
    <cellStyle name="Normal 9 60" xfId="20234" xr:uid="{00000000-0005-0000-0000-0000C44F0000}"/>
    <cellStyle name="Normal 9 61" xfId="20235" xr:uid="{00000000-0005-0000-0000-0000C54F0000}"/>
    <cellStyle name="Normal 9 62" xfId="20236" xr:uid="{00000000-0005-0000-0000-0000C64F0000}"/>
    <cellStyle name="Normal 9 63" xfId="20237" xr:uid="{00000000-0005-0000-0000-0000C74F0000}"/>
    <cellStyle name="Normal 9 64" xfId="20238" xr:uid="{00000000-0005-0000-0000-0000C84F0000}"/>
    <cellStyle name="Normal 9 65" xfId="20239" xr:uid="{00000000-0005-0000-0000-0000C94F0000}"/>
    <cellStyle name="Normal 9 66" xfId="20240" xr:uid="{00000000-0005-0000-0000-0000CA4F0000}"/>
    <cellStyle name="Normal 9 67" xfId="20241" xr:uid="{00000000-0005-0000-0000-0000CB4F0000}"/>
    <cellStyle name="Normal 9 68" xfId="20242" xr:uid="{00000000-0005-0000-0000-0000CC4F0000}"/>
    <cellStyle name="Normal 9 69" xfId="20243" xr:uid="{00000000-0005-0000-0000-0000CD4F0000}"/>
    <cellStyle name="Normal 9 7" xfId="20244" xr:uid="{00000000-0005-0000-0000-0000CE4F0000}"/>
    <cellStyle name="Normal 9 7 2" xfId="20245" xr:uid="{00000000-0005-0000-0000-0000CF4F0000}"/>
    <cellStyle name="Normal 9 7 2 2" xfId="20246" xr:uid="{00000000-0005-0000-0000-0000D04F0000}"/>
    <cellStyle name="Normal 9 7 2 2 2" xfId="20247" xr:uid="{00000000-0005-0000-0000-0000D14F0000}"/>
    <cellStyle name="Normal 9 7 2 2 2 2" xfId="20248" xr:uid="{00000000-0005-0000-0000-0000D24F0000}"/>
    <cellStyle name="Normal 9 7 2 2 2 3" xfId="20249" xr:uid="{00000000-0005-0000-0000-0000D34F0000}"/>
    <cellStyle name="Normal 9 7 2 2 2 4" xfId="20250" xr:uid="{00000000-0005-0000-0000-0000D44F0000}"/>
    <cellStyle name="Normal 9 7 2 2 3" xfId="20251" xr:uid="{00000000-0005-0000-0000-0000D54F0000}"/>
    <cellStyle name="Normal 9 7 2 2 4" xfId="20252" xr:uid="{00000000-0005-0000-0000-0000D64F0000}"/>
    <cellStyle name="Normal 9 7 2 2 5" xfId="20253" xr:uid="{00000000-0005-0000-0000-0000D74F0000}"/>
    <cellStyle name="Normal 9 7 2 3" xfId="20254" xr:uid="{00000000-0005-0000-0000-0000D84F0000}"/>
    <cellStyle name="Normal 9 7 2 3 2" xfId="20255" xr:uid="{00000000-0005-0000-0000-0000D94F0000}"/>
    <cellStyle name="Normal 9 7 2 3 3" xfId="20256" xr:uid="{00000000-0005-0000-0000-0000DA4F0000}"/>
    <cellStyle name="Normal 9 7 2 3 4" xfId="20257" xr:uid="{00000000-0005-0000-0000-0000DB4F0000}"/>
    <cellStyle name="Normal 9 7 2 4" xfId="20258" xr:uid="{00000000-0005-0000-0000-0000DC4F0000}"/>
    <cellStyle name="Normal 9 7 2 5" xfId="20259" xr:uid="{00000000-0005-0000-0000-0000DD4F0000}"/>
    <cellStyle name="Normal 9 7 2 6" xfId="20260" xr:uid="{00000000-0005-0000-0000-0000DE4F0000}"/>
    <cellStyle name="Normal 9 7 3" xfId="20261" xr:uid="{00000000-0005-0000-0000-0000DF4F0000}"/>
    <cellStyle name="Normal 9 7 3 2" xfId="20262" xr:uid="{00000000-0005-0000-0000-0000E04F0000}"/>
    <cellStyle name="Normal 9 7 3 2 2" xfId="20263" xr:uid="{00000000-0005-0000-0000-0000E14F0000}"/>
    <cellStyle name="Normal 9 7 3 2 3" xfId="20264" xr:uid="{00000000-0005-0000-0000-0000E24F0000}"/>
    <cellStyle name="Normal 9 7 3 2 4" xfId="20265" xr:uid="{00000000-0005-0000-0000-0000E34F0000}"/>
    <cellStyle name="Normal 9 7 3 3" xfId="20266" xr:uid="{00000000-0005-0000-0000-0000E44F0000}"/>
    <cellStyle name="Normal 9 7 3 4" xfId="20267" xr:uid="{00000000-0005-0000-0000-0000E54F0000}"/>
    <cellStyle name="Normal 9 7 3 5" xfId="20268" xr:uid="{00000000-0005-0000-0000-0000E64F0000}"/>
    <cellStyle name="Normal 9 7 4" xfId="20269" xr:uid="{00000000-0005-0000-0000-0000E74F0000}"/>
    <cellStyle name="Normal 9 7 5" xfId="20270" xr:uid="{00000000-0005-0000-0000-0000E84F0000}"/>
    <cellStyle name="Normal 9 7 5 2" xfId="20271" xr:uid="{00000000-0005-0000-0000-0000E94F0000}"/>
    <cellStyle name="Normal 9 7 5 3" xfId="20272" xr:uid="{00000000-0005-0000-0000-0000EA4F0000}"/>
    <cellStyle name="Normal 9 7 5 4" xfId="20273" xr:uid="{00000000-0005-0000-0000-0000EB4F0000}"/>
    <cellStyle name="Normal 9 7 6" xfId="20274" xr:uid="{00000000-0005-0000-0000-0000EC4F0000}"/>
    <cellStyle name="Normal 9 7 7" xfId="20275" xr:uid="{00000000-0005-0000-0000-0000ED4F0000}"/>
    <cellStyle name="Normal 9 7 8" xfId="20276" xr:uid="{00000000-0005-0000-0000-0000EE4F0000}"/>
    <cellStyle name="Normal 9 70" xfId="20277" xr:uid="{00000000-0005-0000-0000-0000EF4F0000}"/>
    <cellStyle name="Normal 9 71" xfId="20278" xr:uid="{00000000-0005-0000-0000-0000F04F0000}"/>
    <cellStyle name="Normal 9 72" xfId="20279" xr:uid="{00000000-0005-0000-0000-0000F14F0000}"/>
    <cellStyle name="Normal 9 73" xfId="20280" xr:uid="{00000000-0005-0000-0000-0000F24F0000}"/>
    <cellStyle name="Normal 9 74" xfId="20281" xr:uid="{00000000-0005-0000-0000-0000F34F0000}"/>
    <cellStyle name="Normal 9 75" xfId="20282" xr:uid="{00000000-0005-0000-0000-0000F44F0000}"/>
    <cellStyle name="Normal 9 76" xfId="20283" xr:uid="{00000000-0005-0000-0000-0000F54F0000}"/>
    <cellStyle name="Normal 9 77" xfId="20284" xr:uid="{00000000-0005-0000-0000-0000F64F0000}"/>
    <cellStyle name="Normal 9 78" xfId="20285" xr:uid="{00000000-0005-0000-0000-0000F74F0000}"/>
    <cellStyle name="Normal 9 79" xfId="20286" xr:uid="{00000000-0005-0000-0000-0000F84F0000}"/>
    <cellStyle name="Normal 9 8" xfId="20287" xr:uid="{00000000-0005-0000-0000-0000F94F0000}"/>
    <cellStyle name="Normal 9 8 2" xfId="20288" xr:uid="{00000000-0005-0000-0000-0000FA4F0000}"/>
    <cellStyle name="Normal 9 8 2 2" xfId="20289" xr:uid="{00000000-0005-0000-0000-0000FB4F0000}"/>
    <cellStyle name="Normal 9 8 2 2 2" xfId="20290" xr:uid="{00000000-0005-0000-0000-0000FC4F0000}"/>
    <cellStyle name="Normal 9 8 2 2 3" xfId="20291" xr:uid="{00000000-0005-0000-0000-0000FD4F0000}"/>
    <cellStyle name="Normal 9 8 2 2 4" xfId="20292" xr:uid="{00000000-0005-0000-0000-0000FE4F0000}"/>
    <cellStyle name="Normal 9 8 2 3" xfId="20293" xr:uid="{00000000-0005-0000-0000-0000FF4F0000}"/>
    <cellStyle name="Normal 9 8 2 4" xfId="20294" xr:uid="{00000000-0005-0000-0000-000000500000}"/>
    <cellStyle name="Normal 9 8 2 5" xfId="20295" xr:uid="{00000000-0005-0000-0000-000001500000}"/>
    <cellStyle name="Normal 9 8 3" xfId="20296" xr:uid="{00000000-0005-0000-0000-000002500000}"/>
    <cellStyle name="Normal 9 8 4" xfId="20297" xr:uid="{00000000-0005-0000-0000-000003500000}"/>
    <cellStyle name="Normal 9 8 4 2" xfId="20298" xr:uid="{00000000-0005-0000-0000-000004500000}"/>
    <cellStyle name="Normal 9 8 4 3" xfId="20299" xr:uid="{00000000-0005-0000-0000-000005500000}"/>
    <cellStyle name="Normal 9 8 4 4" xfId="20300" xr:uid="{00000000-0005-0000-0000-000006500000}"/>
    <cellStyle name="Normal 9 8 5" xfId="20301" xr:uid="{00000000-0005-0000-0000-000007500000}"/>
    <cellStyle name="Normal 9 8 6" xfId="20302" xr:uid="{00000000-0005-0000-0000-000008500000}"/>
    <cellStyle name="Normal 9 8 7" xfId="20303" xr:uid="{00000000-0005-0000-0000-000009500000}"/>
    <cellStyle name="Normal 9 80" xfId="20304" xr:uid="{00000000-0005-0000-0000-00000A500000}"/>
    <cellStyle name="Normal 9 81" xfId="20305" xr:uid="{00000000-0005-0000-0000-00000B500000}"/>
    <cellStyle name="Normal 9 82" xfId="20306" xr:uid="{00000000-0005-0000-0000-00000C500000}"/>
    <cellStyle name="Normal 9 83" xfId="20307" xr:uid="{00000000-0005-0000-0000-00000D500000}"/>
    <cellStyle name="Normal 9 84" xfId="20308" xr:uid="{00000000-0005-0000-0000-00000E500000}"/>
    <cellStyle name="Normal 9 85" xfId="20309" xr:uid="{00000000-0005-0000-0000-00000F500000}"/>
    <cellStyle name="Normal 9 86" xfId="20310" xr:uid="{00000000-0005-0000-0000-000010500000}"/>
    <cellStyle name="Normal 9 87" xfId="20311" xr:uid="{00000000-0005-0000-0000-000011500000}"/>
    <cellStyle name="Normal 9 88" xfId="20312" xr:uid="{00000000-0005-0000-0000-000012500000}"/>
    <cellStyle name="Normal 9 89" xfId="20313" xr:uid="{00000000-0005-0000-0000-000013500000}"/>
    <cellStyle name="Normal 9 9" xfId="20314" xr:uid="{00000000-0005-0000-0000-000014500000}"/>
    <cellStyle name="Normal 9 9 2" xfId="20315" xr:uid="{00000000-0005-0000-0000-000015500000}"/>
    <cellStyle name="Normal 9 90" xfId="20316" xr:uid="{00000000-0005-0000-0000-000016500000}"/>
    <cellStyle name="Normal 9 91" xfId="20317" xr:uid="{00000000-0005-0000-0000-000017500000}"/>
    <cellStyle name="Normal 9 92" xfId="20318" xr:uid="{00000000-0005-0000-0000-000018500000}"/>
    <cellStyle name="Normal 9 93" xfId="20319" xr:uid="{00000000-0005-0000-0000-000019500000}"/>
    <cellStyle name="Normal 9 94" xfId="20320" xr:uid="{00000000-0005-0000-0000-00001A500000}"/>
    <cellStyle name="Normal 9 95" xfId="20321" xr:uid="{00000000-0005-0000-0000-00001B500000}"/>
    <cellStyle name="Normal 9 95 2" xfId="20322" xr:uid="{00000000-0005-0000-0000-00001C500000}"/>
    <cellStyle name="Normal 9 95 3" xfId="20323" xr:uid="{00000000-0005-0000-0000-00001D500000}"/>
    <cellStyle name="Normal 9 95 4" xfId="20324" xr:uid="{00000000-0005-0000-0000-00001E500000}"/>
    <cellStyle name="Normal 9 96" xfId="20325" xr:uid="{00000000-0005-0000-0000-00001F500000}"/>
    <cellStyle name="Normal 9 97" xfId="20326" xr:uid="{00000000-0005-0000-0000-000020500000}"/>
    <cellStyle name="Normal 9 98" xfId="20327" xr:uid="{00000000-0005-0000-0000-000021500000}"/>
    <cellStyle name="Normal 90" xfId="20328" xr:uid="{00000000-0005-0000-0000-000022500000}"/>
    <cellStyle name="Normal 90 2" xfId="20329" xr:uid="{00000000-0005-0000-0000-000023500000}"/>
    <cellStyle name="Normal 90 3" xfId="20330" xr:uid="{00000000-0005-0000-0000-000024500000}"/>
    <cellStyle name="Normal 90 4" xfId="20331" xr:uid="{00000000-0005-0000-0000-000025500000}"/>
    <cellStyle name="Normal 91" xfId="20332" xr:uid="{00000000-0005-0000-0000-000026500000}"/>
    <cellStyle name="Normal 91 2" xfId="20333" xr:uid="{00000000-0005-0000-0000-000027500000}"/>
    <cellStyle name="Normal 91 3" xfId="20334" xr:uid="{00000000-0005-0000-0000-000028500000}"/>
    <cellStyle name="Normal 91 4" xfId="20335" xr:uid="{00000000-0005-0000-0000-000029500000}"/>
    <cellStyle name="Normal 92" xfId="20336" xr:uid="{00000000-0005-0000-0000-00002A500000}"/>
    <cellStyle name="Normal 92 2" xfId="20337" xr:uid="{00000000-0005-0000-0000-00002B500000}"/>
    <cellStyle name="Normal 92 3" xfId="20338" xr:uid="{00000000-0005-0000-0000-00002C500000}"/>
    <cellStyle name="Normal 92 4" xfId="20339" xr:uid="{00000000-0005-0000-0000-00002D500000}"/>
    <cellStyle name="Normal 93" xfId="20340" xr:uid="{00000000-0005-0000-0000-00002E500000}"/>
    <cellStyle name="Normal 93 2" xfId="20341" xr:uid="{00000000-0005-0000-0000-00002F500000}"/>
    <cellStyle name="Normal 94" xfId="20342" xr:uid="{00000000-0005-0000-0000-000030500000}"/>
    <cellStyle name="Normal 94 2" xfId="20343" xr:uid="{00000000-0005-0000-0000-000031500000}"/>
    <cellStyle name="Normal 94 3" xfId="20344" xr:uid="{00000000-0005-0000-0000-000032500000}"/>
    <cellStyle name="Normal 94 4" xfId="20345" xr:uid="{00000000-0005-0000-0000-000033500000}"/>
    <cellStyle name="Normal 95" xfId="20346" xr:uid="{00000000-0005-0000-0000-000034500000}"/>
    <cellStyle name="Normal 95 2" xfId="20347" xr:uid="{00000000-0005-0000-0000-000035500000}"/>
    <cellStyle name="Normal 95 3" xfId="20348" xr:uid="{00000000-0005-0000-0000-000036500000}"/>
    <cellStyle name="Normal 95 4" xfId="20349" xr:uid="{00000000-0005-0000-0000-000037500000}"/>
    <cellStyle name="Normal 96" xfId="20350" xr:uid="{00000000-0005-0000-0000-000038500000}"/>
    <cellStyle name="Normal 96 2" xfId="20351" xr:uid="{00000000-0005-0000-0000-000039500000}"/>
    <cellStyle name="Normal 96 2 2" xfId="20352" xr:uid="{00000000-0005-0000-0000-00003A500000}"/>
    <cellStyle name="Normal 96 2 2 2" xfId="20353" xr:uid="{00000000-0005-0000-0000-00003B500000}"/>
    <cellStyle name="Normal 96 2 2 3" xfId="20354" xr:uid="{00000000-0005-0000-0000-00003C500000}"/>
    <cellStyle name="Normal 96 2 2 4" xfId="20355" xr:uid="{00000000-0005-0000-0000-00003D500000}"/>
    <cellStyle name="Normal 96 2 3" xfId="20356" xr:uid="{00000000-0005-0000-0000-00003E500000}"/>
    <cellStyle name="Normal 96 2 4" xfId="20357" xr:uid="{00000000-0005-0000-0000-00003F500000}"/>
    <cellStyle name="Normal 96 2 5" xfId="20358" xr:uid="{00000000-0005-0000-0000-000040500000}"/>
    <cellStyle name="Normal 96 3" xfId="20359" xr:uid="{00000000-0005-0000-0000-000041500000}"/>
    <cellStyle name="Normal 96 3 2" xfId="20360" xr:uid="{00000000-0005-0000-0000-000042500000}"/>
    <cellStyle name="Normal 96 3 3" xfId="20361" xr:uid="{00000000-0005-0000-0000-000043500000}"/>
    <cellStyle name="Normal 96 3 4" xfId="20362" xr:uid="{00000000-0005-0000-0000-000044500000}"/>
    <cellStyle name="Normal 96 4" xfId="20363" xr:uid="{00000000-0005-0000-0000-000045500000}"/>
    <cellStyle name="Normal 96 4 2" xfId="20364" xr:uid="{00000000-0005-0000-0000-000046500000}"/>
    <cellStyle name="Normal 96 4 3" xfId="20365" xr:uid="{00000000-0005-0000-0000-000047500000}"/>
    <cellStyle name="Normal 96 4 4" xfId="20366" xr:uid="{00000000-0005-0000-0000-000048500000}"/>
    <cellStyle name="Normal 96 5" xfId="20367" xr:uid="{00000000-0005-0000-0000-000049500000}"/>
    <cellStyle name="Normal 96 6" xfId="20368" xr:uid="{00000000-0005-0000-0000-00004A500000}"/>
    <cellStyle name="Normal 96 7" xfId="20369" xr:uid="{00000000-0005-0000-0000-00004B500000}"/>
    <cellStyle name="Normal 97" xfId="20370" xr:uid="{00000000-0005-0000-0000-00004C500000}"/>
    <cellStyle name="Normal 97 2" xfId="20371" xr:uid="{00000000-0005-0000-0000-00004D500000}"/>
    <cellStyle name="Normal 97 3" xfId="20372" xr:uid="{00000000-0005-0000-0000-00004E500000}"/>
    <cellStyle name="Normal 97 4" xfId="20373" xr:uid="{00000000-0005-0000-0000-00004F500000}"/>
    <cellStyle name="Normal 98" xfId="20374" xr:uid="{00000000-0005-0000-0000-000050500000}"/>
    <cellStyle name="Normal 98 2" xfId="20375" xr:uid="{00000000-0005-0000-0000-000051500000}"/>
    <cellStyle name="Normal 98 3" xfId="20376" xr:uid="{00000000-0005-0000-0000-000052500000}"/>
    <cellStyle name="Normal 98 4" xfId="20377" xr:uid="{00000000-0005-0000-0000-000053500000}"/>
    <cellStyle name="Normal 99" xfId="20378" xr:uid="{00000000-0005-0000-0000-000054500000}"/>
    <cellStyle name="Normal 99 2" xfId="20379" xr:uid="{00000000-0005-0000-0000-000055500000}"/>
    <cellStyle name="Normal 99 3" xfId="20380" xr:uid="{00000000-0005-0000-0000-000056500000}"/>
    <cellStyle name="Normal 99 4" xfId="20381" xr:uid="{00000000-0005-0000-0000-000057500000}"/>
    <cellStyle name="Normal_Capital &amp; RWA N" xfId="8" xr:uid="{00000000-0005-0000-0000-000058500000}"/>
    <cellStyle name="Normal_Capital &amp; RWA N 2" xfId="16" xr:uid="{00000000-0005-0000-0000-000059500000}"/>
    <cellStyle name="Normal_Casestdy draft" xfId="15" xr:uid="{00000000-0005-0000-0000-00005A500000}"/>
    <cellStyle name="Normal_Casestdy draft 2" xfId="9" xr:uid="{00000000-0005-0000-0000-00005B500000}"/>
    <cellStyle name="Normalny_Eksport 2000 - F" xfId="20382" xr:uid="{00000000-0005-0000-0000-00005C500000}"/>
    <cellStyle name="Note 2" xfId="20383" xr:uid="{00000000-0005-0000-0000-00005D500000}"/>
    <cellStyle name="Note 2 10" xfId="20384" xr:uid="{00000000-0005-0000-0000-00005E500000}"/>
    <cellStyle name="Note 2 10 2" xfId="20385" xr:uid="{00000000-0005-0000-0000-00005F500000}"/>
    <cellStyle name="Note 2 10 2 2" xfId="21221" xr:uid="{00000000-0005-0000-0000-000060500000}"/>
    <cellStyle name="Note 2 10 3" xfId="20386" xr:uid="{00000000-0005-0000-0000-000061500000}"/>
    <cellStyle name="Note 2 10 3 2" xfId="21220" xr:uid="{00000000-0005-0000-0000-000062500000}"/>
    <cellStyle name="Note 2 10 4" xfId="20387" xr:uid="{00000000-0005-0000-0000-000063500000}"/>
    <cellStyle name="Note 2 10 4 2" xfId="21219" xr:uid="{00000000-0005-0000-0000-000064500000}"/>
    <cellStyle name="Note 2 10 5" xfId="20388" xr:uid="{00000000-0005-0000-0000-000065500000}"/>
    <cellStyle name="Note 2 10 5 2" xfId="21218" xr:uid="{00000000-0005-0000-0000-000066500000}"/>
    <cellStyle name="Note 2 11" xfId="20389" xr:uid="{00000000-0005-0000-0000-000067500000}"/>
    <cellStyle name="Note 2 11 2" xfId="20390" xr:uid="{00000000-0005-0000-0000-000068500000}"/>
    <cellStyle name="Note 2 11 2 2" xfId="21217" xr:uid="{00000000-0005-0000-0000-000069500000}"/>
    <cellStyle name="Note 2 11 3" xfId="20391" xr:uid="{00000000-0005-0000-0000-00006A500000}"/>
    <cellStyle name="Note 2 11 3 2" xfId="21216" xr:uid="{00000000-0005-0000-0000-00006B500000}"/>
    <cellStyle name="Note 2 11 4" xfId="20392" xr:uid="{00000000-0005-0000-0000-00006C500000}"/>
    <cellStyle name="Note 2 11 4 2" xfId="21215" xr:uid="{00000000-0005-0000-0000-00006D500000}"/>
    <cellStyle name="Note 2 11 5" xfId="20393" xr:uid="{00000000-0005-0000-0000-00006E500000}"/>
    <cellStyle name="Note 2 11 5 2" xfId="21214" xr:uid="{00000000-0005-0000-0000-00006F500000}"/>
    <cellStyle name="Note 2 12" xfId="20394" xr:uid="{00000000-0005-0000-0000-000070500000}"/>
    <cellStyle name="Note 2 12 2" xfId="20395" xr:uid="{00000000-0005-0000-0000-000071500000}"/>
    <cellStyle name="Note 2 12 2 2" xfId="21213" xr:uid="{00000000-0005-0000-0000-000072500000}"/>
    <cellStyle name="Note 2 12 3" xfId="20396" xr:uid="{00000000-0005-0000-0000-000073500000}"/>
    <cellStyle name="Note 2 12 3 2" xfId="21212" xr:uid="{00000000-0005-0000-0000-000074500000}"/>
    <cellStyle name="Note 2 12 4" xfId="20397" xr:uid="{00000000-0005-0000-0000-000075500000}"/>
    <cellStyle name="Note 2 12 4 2" xfId="21211" xr:uid="{00000000-0005-0000-0000-000076500000}"/>
    <cellStyle name="Note 2 12 5" xfId="20398" xr:uid="{00000000-0005-0000-0000-000077500000}"/>
    <cellStyle name="Note 2 12 5 2" xfId="21210" xr:uid="{00000000-0005-0000-0000-000078500000}"/>
    <cellStyle name="Note 2 13" xfId="20399" xr:uid="{00000000-0005-0000-0000-000079500000}"/>
    <cellStyle name="Note 2 13 2" xfId="20400" xr:uid="{00000000-0005-0000-0000-00007A500000}"/>
    <cellStyle name="Note 2 13 2 2" xfId="21209" xr:uid="{00000000-0005-0000-0000-00007B500000}"/>
    <cellStyle name="Note 2 13 3" xfId="20401" xr:uid="{00000000-0005-0000-0000-00007C500000}"/>
    <cellStyle name="Note 2 13 3 2" xfId="21208" xr:uid="{00000000-0005-0000-0000-00007D500000}"/>
    <cellStyle name="Note 2 13 4" xfId="20402" xr:uid="{00000000-0005-0000-0000-00007E500000}"/>
    <cellStyle name="Note 2 13 4 2" xfId="21207" xr:uid="{00000000-0005-0000-0000-00007F500000}"/>
    <cellStyle name="Note 2 13 5" xfId="20403" xr:uid="{00000000-0005-0000-0000-000080500000}"/>
    <cellStyle name="Note 2 13 5 2" xfId="21206" xr:uid="{00000000-0005-0000-0000-000081500000}"/>
    <cellStyle name="Note 2 14" xfId="20404" xr:uid="{00000000-0005-0000-0000-000082500000}"/>
    <cellStyle name="Note 2 14 2" xfId="20405" xr:uid="{00000000-0005-0000-0000-000083500000}"/>
    <cellStyle name="Note 2 14 2 2" xfId="21204" xr:uid="{00000000-0005-0000-0000-000084500000}"/>
    <cellStyle name="Note 2 14 3" xfId="21205" xr:uid="{00000000-0005-0000-0000-000085500000}"/>
    <cellStyle name="Note 2 15" xfId="20406" xr:uid="{00000000-0005-0000-0000-000086500000}"/>
    <cellStyle name="Note 2 15 2" xfId="20407" xr:uid="{00000000-0005-0000-0000-000087500000}"/>
    <cellStyle name="Note 2 15 2 2" xfId="21203" xr:uid="{00000000-0005-0000-0000-000088500000}"/>
    <cellStyle name="Note 2 16" xfId="20408" xr:uid="{00000000-0005-0000-0000-000089500000}"/>
    <cellStyle name="Note 2 16 2" xfId="21202" xr:uid="{00000000-0005-0000-0000-00008A500000}"/>
    <cellStyle name="Note 2 17" xfId="20409" xr:uid="{00000000-0005-0000-0000-00008B500000}"/>
    <cellStyle name="Note 2 17 2" xfId="21201" xr:uid="{00000000-0005-0000-0000-00008C500000}"/>
    <cellStyle name="Note 2 18" xfId="21222" xr:uid="{00000000-0005-0000-0000-00008D500000}"/>
    <cellStyle name="Note 2 2" xfId="20410" xr:uid="{00000000-0005-0000-0000-00008E500000}"/>
    <cellStyle name="Note 2 2 10" xfId="20411" xr:uid="{00000000-0005-0000-0000-00008F500000}"/>
    <cellStyle name="Note 2 2 10 2" xfId="21199" xr:uid="{00000000-0005-0000-0000-000090500000}"/>
    <cellStyle name="Note 2 2 11" xfId="21200" xr:uid="{00000000-0005-0000-0000-000091500000}"/>
    <cellStyle name="Note 2 2 2" xfId="20412" xr:uid="{00000000-0005-0000-0000-000092500000}"/>
    <cellStyle name="Note 2 2 2 2" xfId="20413" xr:uid="{00000000-0005-0000-0000-000093500000}"/>
    <cellStyle name="Note 2 2 2 2 2" xfId="21197" xr:uid="{00000000-0005-0000-0000-000094500000}"/>
    <cellStyle name="Note 2 2 2 3" xfId="20414" xr:uid="{00000000-0005-0000-0000-000095500000}"/>
    <cellStyle name="Note 2 2 2 3 2" xfId="21196" xr:uid="{00000000-0005-0000-0000-000096500000}"/>
    <cellStyle name="Note 2 2 2 4" xfId="20415" xr:uid="{00000000-0005-0000-0000-000097500000}"/>
    <cellStyle name="Note 2 2 2 4 2" xfId="21195" xr:uid="{00000000-0005-0000-0000-000098500000}"/>
    <cellStyle name="Note 2 2 2 5" xfId="20416" xr:uid="{00000000-0005-0000-0000-000099500000}"/>
    <cellStyle name="Note 2 2 2 5 2" xfId="21194" xr:uid="{00000000-0005-0000-0000-00009A500000}"/>
    <cellStyle name="Note 2 2 2 6" xfId="21198" xr:uid="{00000000-0005-0000-0000-00009B500000}"/>
    <cellStyle name="Note 2 2 3" xfId="20417" xr:uid="{00000000-0005-0000-0000-00009C500000}"/>
    <cellStyle name="Note 2 2 3 2" xfId="20418" xr:uid="{00000000-0005-0000-0000-00009D500000}"/>
    <cellStyle name="Note 2 2 3 2 2" xfId="21193" xr:uid="{00000000-0005-0000-0000-00009E500000}"/>
    <cellStyle name="Note 2 2 3 3" xfId="20419" xr:uid="{00000000-0005-0000-0000-00009F500000}"/>
    <cellStyle name="Note 2 2 3 3 2" xfId="21192" xr:uid="{00000000-0005-0000-0000-0000A0500000}"/>
    <cellStyle name="Note 2 2 3 4" xfId="20420" xr:uid="{00000000-0005-0000-0000-0000A1500000}"/>
    <cellStyle name="Note 2 2 3 4 2" xfId="21191" xr:uid="{00000000-0005-0000-0000-0000A2500000}"/>
    <cellStyle name="Note 2 2 3 5" xfId="20421" xr:uid="{00000000-0005-0000-0000-0000A3500000}"/>
    <cellStyle name="Note 2 2 3 5 2" xfId="21190" xr:uid="{00000000-0005-0000-0000-0000A4500000}"/>
    <cellStyle name="Note 2 2 4" xfId="20422" xr:uid="{00000000-0005-0000-0000-0000A5500000}"/>
    <cellStyle name="Note 2 2 4 2" xfId="20423" xr:uid="{00000000-0005-0000-0000-0000A6500000}"/>
    <cellStyle name="Note 2 2 4 2 2" xfId="21188" xr:uid="{00000000-0005-0000-0000-0000A7500000}"/>
    <cellStyle name="Note 2 2 4 3" xfId="20424" xr:uid="{00000000-0005-0000-0000-0000A8500000}"/>
    <cellStyle name="Note 2 2 4 3 2" xfId="21187" xr:uid="{00000000-0005-0000-0000-0000A9500000}"/>
    <cellStyle name="Note 2 2 4 4" xfId="20425" xr:uid="{00000000-0005-0000-0000-0000AA500000}"/>
    <cellStyle name="Note 2 2 4 4 2" xfId="21186" xr:uid="{00000000-0005-0000-0000-0000AB500000}"/>
    <cellStyle name="Note 2 2 4 5" xfId="21189" xr:uid="{00000000-0005-0000-0000-0000AC500000}"/>
    <cellStyle name="Note 2 2 5" xfId="20426" xr:uid="{00000000-0005-0000-0000-0000AD500000}"/>
    <cellStyle name="Note 2 2 5 2" xfId="20427" xr:uid="{00000000-0005-0000-0000-0000AE500000}"/>
    <cellStyle name="Note 2 2 5 2 2" xfId="21184" xr:uid="{00000000-0005-0000-0000-0000AF500000}"/>
    <cellStyle name="Note 2 2 5 3" xfId="20428" xr:uid="{00000000-0005-0000-0000-0000B0500000}"/>
    <cellStyle name="Note 2 2 5 3 2" xfId="21183" xr:uid="{00000000-0005-0000-0000-0000B1500000}"/>
    <cellStyle name="Note 2 2 5 4" xfId="20429" xr:uid="{00000000-0005-0000-0000-0000B2500000}"/>
    <cellStyle name="Note 2 2 5 4 2" xfId="21182" xr:uid="{00000000-0005-0000-0000-0000B3500000}"/>
    <cellStyle name="Note 2 2 5 5" xfId="21185" xr:uid="{00000000-0005-0000-0000-0000B4500000}"/>
    <cellStyle name="Note 2 2 6" xfId="20430" xr:uid="{00000000-0005-0000-0000-0000B5500000}"/>
    <cellStyle name="Note 2 2 6 2" xfId="21181" xr:uid="{00000000-0005-0000-0000-0000B6500000}"/>
    <cellStyle name="Note 2 2 7" xfId="20431" xr:uid="{00000000-0005-0000-0000-0000B7500000}"/>
    <cellStyle name="Note 2 2 7 2" xfId="21180" xr:uid="{00000000-0005-0000-0000-0000B8500000}"/>
    <cellStyle name="Note 2 2 8" xfId="20432" xr:uid="{00000000-0005-0000-0000-0000B9500000}"/>
    <cellStyle name="Note 2 2 8 2" xfId="21179" xr:uid="{00000000-0005-0000-0000-0000BA500000}"/>
    <cellStyle name="Note 2 2 9" xfId="20433" xr:uid="{00000000-0005-0000-0000-0000BB500000}"/>
    <cellStyle name="Note 2 2 9 2" xfId="21178" xr:uid="{00000000-0005-0000-0000-0000BC500000}"/>
    <cellStyle name="Note 2 3" xfId="20434" xr:uid="{00000000-0005-0000-0000-0000BD500000}"/>
    <cellStyle name="Note 2 3 2" xfId="20435" xr:uid="{00000000-0005-0000-0000-0000BE500000}"/>
    <cellStyle name="Note 2 3 2 2" xfId="21177" xr:uid="{00000000-0005-0000-0000-0000BF500000}"/>
    <cellStyle name="Note 2 3 3" xfId="20436" xr:uid="{00000000-0005-0000-0000-0000C0500000}"/>
    <cellStyle name="Note 2 3 3 2" xfId="21176" xr:uid="{00000000-0005-0000-0000-0000C1500000}"/>
    <cellStyle name="Note 2 3 4" xfId="20437" xr:uid="{00000000-0005-0000-0000-0000C2500000}"/>
    <cellStyle name="Note 2 3 4 2" xfId="21175" xr:uid="{00000000-0005-0000-0000-0000C3500000}"/>
    <cellStyle name="Note 2 3 5" xfId="20438" xr:uid="{00000000-0005-0000-0000-0000C4500000}"/>
    <cellStyle name="Note 2 3 5 2" xfId="21174" xr:uid="{00000000-0005-0000-0000-0000C5500000}"/>
    <cellStyle name="Note 2 4" xfId="20439" xr:uid="{00000000-0005-0000-0000-0000C6500000}"/>
    <cellStyle name="Note 2 4 2" xfId="20440" xr:uid="{00000000-0005-0000-0000-0000C7500000}"/>
    <cellStyle name="Note 2 4 2 2" xfId="20441" xr:uid="{00000000-0005-0000-0000-0000C8500000}"/>
    <cellStyle name="Note 2 4 2 2 2" xfId="21173" xr:uid="{00000000-0005-0000-0000-0000C9500000}"/>
    <cellStyle name="Note 2 4 3" xfId="20442" xr:uid="{00000000-0005-0000-0000-0000CA500000}"/>
    <cellStyle name="Note 2 4 3 2" xfId="20443" xr:uid="{00000000-0005-0000-0000-0000CB500000}"/>
    <cellStyle name="Note 2 4 3 2 2" xfId="21172" xr:uid="{00000000-0005-0000-0000-0000CC500000}"/>
    <cellStyle name="Note 2 4 4" xfId="20444" xr:uid="{00000000-0005-0000-0000-0000CD500000}"/>
    <cellStyle name="Note 2 4 4 2" xfId="20445" xr:uid="{00000000-0005-0000-0000-0000CE500000}"/>
    <cellStyle name="Note 2 4 4 2 2" xfId="21171" xr:uid="{00000000-0005-0000-0000-0000CF500000}"/>
    <cellStyle name="Note 2 4 5" xfId="20446" xr:uid="{00000000-0005-0000-0000-0000D0500000}"/>
    <cellStyle name="Note 2 4 6" xfId="20447" xr:uid="{00000000-0005-0000-0000-0000D1500000}"/>
    <cellStyle name="Note 2 4 7" xfId="20448" xr:uid="{00000000-0005-0000-0000-0000D2500000}"/>
    <cellStyle name="Note 2 4 7 2" xfId="21170" xr:uid="{00000000-0005-0000-0000-0000D3500000}"/>
    <cellStyle name="Note 2 5" xfId="20449" xr:uid="{00000000-0005-0000-0000-0000D4500000}"/>
    <cellStyle name="Note 2 5 2" xfId="20450" xr:uid="{00000000-0005-0000-0000-0000D5500000}"/>
    <cellStyle name="Note 2 5 2 2" xfId="20451" xr:uid="{00000000-0005-0000-0000-0000D6500000}"/>
    <cellStyle name="Note 2 5 2 2 2" xfId="21169" xr:uid="{00000000-0005-0000-0000-0000D7500000}"/>
    <cellStyle name="Note 2 5 3" xfId="20452" xr:uid="{00000000-0005-0000-0000-0000D8500000}"/>
    <cellStyle name="Note 2 5 3 2" xfId="20453" xr:uid="{00000000-0005-0000-0000-0000D9500000}"/>
    <cellStyle name="Note 2 5 3 2 2" xfId="21168" xr:uid="{00000000-0005-0000-0000-0000DA500000}"/>
    <cellStyle name="Note 2 5 4" xfId="20454" xr:uid="{00000000-0005-0000-0000-0000DB500000}"/>
    <cellStyle name="Note 2 5 4 2" xfId="20455" xr:uid="{00000000-0005-0000-0000-0000DC500000}"/>
    <cellStyle name="Note 2 5 4 2 2" xfId="21167" xr:uid="{00000000-0005-0000-0000-0000DD500000}"/>
    <cellStyle name="Note 2 5 5" xfId="20456" xr:uid="{00000000-0005-0000-0000-0000DE500000}"/>
    <cellStyle name="Note 2 5 6" xfId="20457" xr:uid="{00000000-0005-0000-0000-0000DF500000}"/>
    <cellStyle name="Note 2 5 7" xfId="20458" xr:uid="{00000000-0005-0000-0000-0000E0500000}"/>
    <cellStyle name="Note 2 5 7 2" xfId="21166" xr:uid="{00000000-0005-0000-0000-0000E1500000}"/>
    <cellStyle name="Note 2 6" xfId="20459" xr:uid="{00000000-0005-0000-0000-0000E2500000}"/>
    <cellStyle name="Note 2 6 2" xfId="20460" xr:uid="{00000000-0005-0000-0000-0000E3500000}"/>
    <cellStyle name="Note 2 6 2 2" xfId="20461" xr:uid="{00000000-0005-0000-0000-0000E4500000}"/>
    <cellStyle name="Note 2 6 2 2 2" xfId="21165" xr:uid="{00000000-0005-0000-0000-0000E5500000}"/>
    <cellStyle name="Note 2 6 3" xfId="20462" xr:uid="{00000000-0005-0000-0000-0000E6500000}"/>
    <cellStyle name="Note 2 6 3 2" xfId="20463" xr:uid="{00000000-0005-0000-0000-0000E7500000}"/>
    <cellStyle name="Note 2 6 3 2 2" xfId="21164" xr:uid="{00000000-0005-0000-0000-0000E8500000}"/>
    <cellStyle name="Note 2 6 4" xfId="20464" xr:uid="{00000000-0005-0000-0000-0000E9500000}"/>
    <cellStyle name="Note 2 6 4 2" xfId="20465" xr:uid="{00000000-0005-0000-0000-0000EA500000}"/>
    <cellStyle name="Note 2 6 4 2 2" xfId="21163" xr:uid="{00000000-0005-0000-0000-0000EB500000}"/>
    <cellStyle name="Note 2 6 5" xfId="20466" xr:uid="{00000000-0005-0000-0000-0000EC500000}"/>
    <cellStyle name="Note 2 6 6" xfId="20467" xr:uid="{00000000-0005-0000-0000-0000ED500000}"/>
    <cellStyle name="Note 2 6 7" xfId="20468" xr:uid="{00000000-0005-0000-0000-0000EE500000}"/>
    <cellStyle name="Note 2 6 7 2" xfId="21162" xr:uid="{00000000-0005-0000-0000-0000EF500000}"/>
    <cellStyle name="Note 2 7" xfId="20469" xr:uid="{00000000-0005-0000-0000-0000F0500000}"/>
    <cellStyle name="Note 2 7 2" xfId="20470" xr:uid="{00000000-0005-0000-0000-0000F1500000}"/>
    <cellStyle name="Note 2 7 2 2" xfId="20471" xr:uid="{00000000-0005-0000-0000-0000F2500000}"/>
    <cellStyle name="Note 2 7 2 2 2" xfId="21161" xr:uid="{00000000-0005-0000-0000-0000F3500000}"/>
    <cellStyle name="Note 2 7 3" xfId="20472" xr:uid="{00000000-0005-0000-0000-0000F4500000}"/>
    <cellStyle name="Note 2 7 3 2" xfId="20473" xr:uid="{00000000-0005-0000-0000-0000F5500000}"/>
    <cellStyle name="Note 2 7 3 2 2" xfId="21160" xr:uid="{00000000-0005-0000-0000-0000F6500000}"/>
    <cellStyle name="Note 2 7 4" xfId="20474" xr:uid="{00000000-0005-0000-0000-0000F7500000}"/>
    <cellStyle name="Note 2 7 4 2" xfId="20475" xr:uid="{00000000-0005-0000-0000-0000F8500000}"/>
    <cellStyle name="Note 2 7 4 2 2" xfId="21159" xr:uid="{00000000-0005-0000-0000-0000F9500000}"/>
    <cellStyle name="Note 2 7 5" xfId="20476" xr:uid="{00000000-0005-0000-0000-0000FA500000}"/>
    <cellStyle name="Note 2 7 6" xfId="20477" xr:uid="{00000000-0005-0000-0000-0000FB500000}"/>
    <cellStyle name="Note 2 7 7" xfId="20478" xr:uid="{00000000-0005-0000-0000-0000FC500000}"/>
    <cellStyle name="Note 2 7 7 2" xfId="21158" xr:uid="{00000000-0005-0000-0000-0000FD500000}"/>
    <cellStyle name="Note 2 8" xfId="20479" xr:uid="{00000000-0005-0000-0000-0000FE500000}"/>
    <cellStyle name="Note 2 8 2" xfId="20480" xr:uid="{00000000-0005-0000-0000-0000FF500000}"/>
    <cellStyle name="Note 2 8 2 2" xfId="21157" xr:uid="{00000000-0005-0000-0000-000000510000}"/>
    <cellStyle name="Note 2 8 3" xfId="20481" xr:uid="{00000000-0005-0000-0000-000001510000}"/>
    <cellStyle name="Note 2 8 3 2" xfId="21156" xr:uid="{00000000-0005-0000-0000-000002510000}"/>
    <cellStyle name="Note 2 8 4" xfId="20482" xr:uid="{00000000-0005-0000-0000-000003510000}"/>
    <cellStyle name="Note 2 8 4 2" xfId="21155" xr:uid="{00000000-0005-0000-0000-000004510000}"/>
    <cellStyle name="Note 2 8 5" xfId="20483" xr:uid="{00000000-0005-0000-0000-000005510000}"/>
    <cellStyle name="Note 2 8 5 2" xfId="21154" xr:uid="{00000000-0005-0000-0000-000006510000}"/>
    <cellStyle name="Note 2 9" xfId="20484" xr:uid="{00000000-0005-0000-0000-000007510000}"/>
    <cellStyle name="Note 2 9 2" xfId="20485" xr:uid="{00000000-0005-0000-0000-000008510000}"/>
    <cellStyle name="Note 2 9 2 2" xfId="21153" xr:uid="{00000000-0005-0000-0000-000009510000}"/>
    <cellStyle name="Note 2 9 3" xfId="20486" xr:uid="{00000000-0005-0000-0000-00000A510000}"/>
    <cellStyle name="Note 2 9 3 2" xfId="21152" xr:uid="{00000000-0005-0000-0000-00000B510000}"/>
    <cellStyle name="Note 2 9 4" xfId="20487" xr:uid="{00000000-0005-0000-0000-00000C510000}"/>
    <cellStyle name="Note 2 9 4 2" xfId="21151" xr:uid="{00000000-0005-0000-0000-00000D510000}"/>
    <cellStyle name="Note 2 9 5" xfId="20488" xr:uid="{00000000-0005-0000-0000-00000E510000}"/>
    <cellStyle name="Note 2 9 5 2" xfId="21150" xr:uid="{00000000-0005-0000-0000-00000F510000}"/>
    <cellStyle name="Note 3 2" xfId="20489" xr:uid="{00000000-0005-0000-0000-000010510000}"/>
    <cellStyle name="Note 3 2 2" xfId="20490" xr:uid="{00000000-0005-0000-0000-000011510000}"/>
    <cellStyle name="Note 3 2 2 2" xfId="21148" xr:uid="{00000000-0005-0000-0000-000012510000}"/>
    <cellStyle name="Note 3 2 3" xfId="20491" xr:uid="{00000000-0005-0000-0000-000013510000}"/>
    <cellStyle name="Note 3 2 4" xfId="21149" xr:uid="{00000000-0005-0000-0000-000014510000}"/>
    <cellStyle name="Note 3 3" xfId="20492" xr:uid="{00000000-0005-0000-0000-000015510000}"/>
    <cellStyle name="Note 3 3 2" xfId="20493" xr:uid="{00000000-0005-0000-0000-000016510000}"/>
    <cellStyle name="Note 3 3 3" xfId="21147" xr:uid="{00000000-0005-0000-0000-000017510000}"/>
    <cellStyle name="Note 3 4" xfId="20494" xr:uid="{00000000-0005-0000-0000-000018510000}"/>
    <cellStyle name="Note 3 4 2" xfId="21146" xr:uid="{00000000-0005-0000-0000-000019510000}"/>
    <cellStyle name="Note 3 5" xfId="20495" xr:uid="{00000000-0005-0000-0000-00001A510000}"/>
    <cellStyle name="Note 4 2" xfId="20496" xr:uid="{00000000-0005-0000-0000-00001B510000}"/>
    <cellStyle name="Note 4 2 2" xfId="20497" xr:uid="{00000000-0005-0000-0000-00001C510000}"/>
    <cellStyle name="Note 4 2 2 2" xfId="21144" xr:uid="{00000000-0005-0000-0000-00001D510000}"/>
    <cellStyle name="Note 4 2 3" xfId="20498" xr:uid="{00000000-0005-0000-0000-00001E510000}"/>
    <cellStyle name="Note 4 2 4" xfId="21145" xr:uid="{00000000-0005-0000-0000-00001F510000}"/>
    <cellStyle name="Note 4 3" xfId="20499" xr:uid="{00000000-0005-0000-0000-000020510000}"/>
    <cellStyle name="Note 4 4" xfId="20500" xr:uid="{00000000-0005-0000-0000-000021510000}"/>
    <cellStyle name="Note 4 4 2" xfId="21143" xr:uid="{00000000-0005-0000-0000-000022510000}"/>
    <cellStyle name="Note 4 5" xfId="20501" xr:uid="{00000000-0005-0000-0000-000023510000}"/>
    <cellStyle name="Note 5" xfId="20502" xr:uid="{00000000-0005-0000-0000-000024510000}"/>
    <cellStyle name="Note 5 2" xfId="20503" xr:uid="{00000000-0005-0000-0000-000025510000}"/>
    <cellStyle name="Note 5 2 2" xfId="20504" xr:uid="{00000000-0005-0000-0000-000026510000}"/>
    <cellStyle name="Note 5 2 3" xfId="21141" xr:uid="{00000000-0005-0000-0000-000027510000}"/>
    <cellStyle name="Note 5 3" xfId="20505" xr:uid="{00000000-0005-0000-0000-000028510000}"/>
    <cellStyle name="Note 5 3 2" xfId="20506" xr:uid="{00000000-0005-0000-0000-000029510000}"/>
    <cellStyle name="Note 5 3 3" xfId="21140" xr:uid="{00000000-0005-0000-0000-00002A510000}"/>
    <cellStyle name="Note 5 4" xfId="20507" xr:uid="{00000000-0005-0000-0000-00002B510000}"/>
    <cellStyle name="Note 5 4 2" xfId="21139" xr:uid="{00000000-0005-0000-0000-00002C510000}"/>
    <cellStyle name="Note 5 5" xfId="20508" xr:uid="{00000000-0005-0000-0000-00002D510000}"/>
    <cellStyle name="Note 5 6" xfId="21142" xr:uid="{00000000-0005-0000-0000-00002E510000}"/>
    <cellStyle name="Note 6" xfId="20509" xr:uid="{00000000-0005-0000-0000-00002F510000}"/>
    <cellStyle name="Note 6 2" xfId="20510" xr:uid="{00000000-0005-0000-0000-000030510000}"/>
    <cellStyle name="Note 6 2 2" xfId="20511" xr:uid="{00000000-0005-0000-0000-000031510000}"/>
    <cellStyle name="Note 6 2 3" xfId="21137" xr:uid="{00000000-0005-0000-0000-000032510000}"/>
    <cellStyle name="Note 6 3" xfId="20512" xr:uid="{00000000-0005-0000-0000-000033510000}"/>
    <cellStyle name="Note 6 4" xfId="20513" xr:uid="{00000000-0005-0000-0000-000034510000}"/>
    <cellStyle name="Note 6 5" xfId="21138" xr:uid="{00000000-0005-0000-0000-000035510000}"/>
    <cellStyle name="Note 7" xfId="20514" xr:uid="{00000000-0005-0000-0000-000036510000}"/>
    <cellStyle name="Note 7 2" xfId="21136" xr:uid="{00000000-0005-0000-0000-000037510000}"/>
    <cellStyle name="Note 8" xfId="20515" xr:uid="{00000000-0005-0000-0000-000038510000}"/>
    <cellStyle name="Note 8 2" xfId="20516" xr:uid="{00000000-0005-0000-0000-000039510000}"/>
    <cellStyle name="Note 8 2 2" xfId="21134" xr:uid="{00000000-0005-0000-0000-00003A510000}"/>
    <cellStyle name="Note 8 3" xfId="21135" xr:uid="{00000000-0005-0000-0000-00003B510000}"/>
    <cellStyle name="Note 9" xfId="20517" xr:uid="{00000000-0005-0000-0000-00003C510000}"/>
    <cellStyle name="Note 9 2" xfId="21133" xr:uid="{00000000-0005-0000-0000-00003D510000}"/>
    <cellStyle name="Ôèíàíñîâûé [0]_Ëèñò1" xfId="20518" xr:uid="{00000000-0005-0000-0000-00003E510000}"/>
    <cellStyle name="Ôèíàíñîâûé_Ëèñò1" xfId="20519" xr:uid="{00000000-0005-0000-0000-00003F510000}"/>
    <cellStyle name="Option" xfId="20520" xr:uid="{00000000-0005-0000-0000-000040510000}"/>
    <cellStyle name="Option 2" xfId="20521" xr:uid="{00000000-0005-0000-0000-000041510000}"/>
    <cellStyle name="Option 3" xfId="20522" xr:uid="{00000000-0005-0000-0000-000042510000}"/>
    <cellStyle name="Option 4" xfId="20523" xr:uid="{00000000-0005-0000-0000-000043510000}"/>
    <cellStyle name="optionalExposure" xfId="20524" xr:uid="{00000000-0005-0000-0000-000044510000}"/>
    <cellStyle name="optionalExposure 2" xfId="21132" xr:uid="{00000000-0005-0000-0000-000045510000}"/>
    <cellStyle name="OptionHeading" xfId="20525" xr:uid="{00000000-0005-0000-0000-000046510000}"/>
    <cellStyle name="OptionHeading 2" xfId="20526" xr:uid="{00000000-0005-0000-0000-000047510000}"/>
    <cellStyle name="OptionHeading 3" xfId="20527" xr:uid="{00000000-0005-0000-0000-000048510000}"/>
    <cellStyle name="Output 2" xfId="20528" xr:uid="{00000000-0005-0000-0000-000049510000}"/>
    <cellStyle name="Output 2 10" xfId="20529" xr:uid="{00000000-0005-0000-0000-00004A510000}"/>
    <cellStyle name="Output 2 10 2" xfId="20530" xr:uid="{00000000-0005-0000-0000-00004B510000}"/>
    <cellStyle name="Output 2 10 2 2" xfId="21130" xr:uid="{00000000-0005-0000-0000-00004C510000}"/>
    <cellStyle name="Output 2 10 3" xfId="20531" xr:uid="{00000000-0005-0000-0000-00004D510000}"/>
    <cellStyle name="Output 2 10 3 2" xfId="21129" xr:uid="{00000000-0005-0000-0000-00004E510000}"/>
    <cellStyle name="Output 2 10 4" xfId="20532" xr:uid="{00000000-0005-0000-0000-00004F510000}"/>
    <cellStyle name="Output 2 10 4 2" xfId="21128" xr:uid="{00000000-0005-0000-0000-000050510000}"/>
    <cellStyle name="Output 2 10 5" xfId="20533" xr:uid="{00000000-0005-0000-0000-000051510000}"/>
    <cellStyle name="Output 2 10 5 2" xfId="21127" xr:uid="{00000000-0005-0000-0000-000052510000}"/>
    <cellStyle name="Output 2 11" xfId="20534" xr:uid="{00000000-0005-0000-0000-000053510000}"/>
    <cellStyle name="Output 2 11 2" xfId="20535" xr:uid="{00000000-0005-0000-0000-000054510000}"/>
    <cellStyle name="Output 2 11 2 2" xfId="21125" xr:uid="{00000000-0005-0000-0000-000055510000}"/>
    <cellStyle name="Output 2 11 3" xfId="20536" xr:uid="{00000000-0005-0000-0000-000056510000}"/>
    <cellStyle name="Output 2 11 3 2" xfId="21124" xr:uid="{00000000-0005-0000-0000-000057510000}"/>
    <cellStyle name="Output 2 11 4" xfId="20537" xr:uid="{00000000-0005-0000-0000-000058510000}"/>
    <cellStyle name="Output 2 11 4 2" xfId="21123" xr:uid="{00000000-0005-0000-0000-000059510000}"/>
    <cellStyle name="Output 2 11 5" xfId="20538" xr:uid="{00000000-0005-0000-0000-00005A510000}"/>
    <cellStyle name="Output 2 11 5 2" xfId="21122" xr:uid="{00000000-0005-0000-0000-00005B510000}"/>
    <cellStyle name="Output 2 11 6" xfId="21126" xr:uid="{00000000-0005-0000-0000-00005C510000}"/>
    <cellStyle name="Output 2 12" xfId="20539" xr:uid="{00000000-0005-0000-0000-00005D510000}"/>
    <cellStyle name="Output 2 12 2" xfId="20540" xr:uid="{00000000-0005-0000-0000-00005E510000}"/>
    <cellStyle name="Output 2 12 2 2" xfId="21120" xr:uid="{00000000-0005-0000-0000-00005F510000}"/>
    <cellStyle name="Output 2 12 3" xfId="20541" xr:uid="{00000000-0005-0000-0000-000060510000}"/>
    <cellStyle name="Output 2 12 3 2" xfId="21119" xr:uid="{00000000-0005-0000-0000-000061510000}"/>
    <cellStyle name="Output 2 12 4" xfId="20542" xr:uid="{00000000-0005-0000-0000-000062510000}"/>
    <cellStyle name="Output 2 12 4 2" xfId="21118" xr:uid="{00000000-0005-0000-0000-000063510000}"/>
    <cellStyle name="Output 2 12 5" xfId="20543" xr:uid="{00000000-0005-0000-0000-000064510000}"/>
    <cellStyle name="Output 2 12 5 2" xfId="21117" xr:uid="{00000000-0005-0000-0000-000065510000}"/>
    <cellStyle name="Output 2 12 6" xfId="21121" xr:uid="{00000000-0005-0000-0000-000066510000}"/>
    <cellStyle name="Output 2 13" xfId="20544" xr:uid="{00000000-0005-0000-0000-000067510000}"/>
    <cellStyle name="Output 2 13 2" xfId="20545" xr:uid="{00000000-0005-0000-0000-000068510000}"/>
    <cellStyle name="Output 2 13 2 2" xfId="21115" xr:uid="{00000000-0005-0000-0000-000069510000}"/>
    <cellStyle name="Output 2 13 3" xfId="20546" xr:uid="{00000000-0005-0000-0000-00006A510000}"/>
    <cellStyle name="Output 2 13 3 2" xfId="21114" xr:uid="{00000000-0005-0000-0000-00006B510000}"/>
    <cellStyle name="Output 2 13 4" xfId="20547" xr:uid="{00000000-0005-0000-0000-00006C510000}"/>
    <cellStyle name="Output 2 13 4 2" xfId="21113" xr:uid="{00000000-0005-0000-0000-00006D510000}"/>
    <cellStyle name="Output 2 13 5" xfId="21116" xr:uid="{00000000-0005-0000-0000-00006E510000}"/>
    <cellStyle name="Output 2 14" xfId="20548" xr:uid="{00000000-0005-0000-0000-00006F510000}"/>
    <cellStyle name="Output 2 14 2" xfId="21112" xr:uid="{00000000-0005-0000-0000-000070510000}"/>
    <cellStyle name="Output 2 15" xfId="20549" xr:uid="{00000000-0005-0000-0000-000071510000}"/>
    <cellStyle name="Output 2 15 2" xfId="21111" xr:uid="{00000000-0005-0000-0000-000072510000}"/>
    <cellStyle name="Output 2 16" xfId="20550" xr:uid="{00000000-0005-0000-0000-000073510000}"/>
    <cellStyle name="Output 2 16 2" xfId="21110" xr:uid="{00000000-0005-0000-0000-000074510000}"/>
    <cellStyle name="Output 2 17" xfId="21131" xr:uid="{00000000-0005-0000-0000-000075510000}"/>
    <cellStyle name="Output 2 2" xfId="20551" xr:uid="{00000000-0005-0000-0000-000076510000}"/>
    <cellStyle name="Output 2 2 10" xfId="21109" xr:uid="{00000000-0005-0000-0000-000077510000}"/>
    <cellStyle name="Output 2 2 2" xfId="20552" xr:uid="{00000000-0005-0000-0000-000078510000}"/>
    <cellStyle name="Output 2 2 2 2" xfId="20553" xr:uid="{00000000-0005-0000-0000-000079510000}"/>
    <cellStyle name="Output 2 2 2 2 2" xfId="21107" xr:uid="{00000000-0005-0000-0000-00007A510000}"/>
    <cellStyle name="Output 2 2 2 3" xfId="20554" xr:uid="{00000000-0005-0000-0000-00007B510000}"/>
    <cellStyle name="Output 2 2 2 3 2" xfId="21106" xr:uid="{00000000-0005-0000-0000-00007C510000}"/>
    <cellStyle name="Output 2 2 2 4" xfId="20555" xr:uid="{00000000-0005-0000-0000-00007D510000}"/>
    <cellStyle name="Output 2 2 2 4 2" xfId="21105" xr:uid="{00000000-0005-0000-0000-00007E510000}"/>
    <cellStyle name="Output 2 2 2 5" xfId="21108" xr:uid="{00000000-0005-0000-0000-00007F510000}"/>
    <cellStyle name="Output 2 2 3" xfId="20556" xr:uid="{00000000-0005-0000-0000-000080510000}"/>
    <cellStyle name="Output 2 2 3 2" xfId="20557" xr:uid="{00000000-0005-0000-0000-000081510000}"/>
    <cellStyle name="Output 2 2 3 2 2" xfId="21103" xr:uid="{00000000-0005-0000-0000-000082510000}"/>
    <cellStyle name="Output 2 2 3 3" xfId="20558" xr:uid="{00000000-0005-0000-0000-000083510000}"/>
    <cellStyle name="Output 2 2 3 3 2" xfId="21102" xr:uid="{00000000-0005-0000-0000-000084510000}"/>
    <cellStyle name="Output 2 2 3 4" xfId="20559" xr:uid="{00000000-0005-0000-0000-000085510000}"/>
    <cellStyle name="Output 2 2 3 4 2" xfId="21101" xr:uid="{00000000-0005-0000-0000-000086510000}"/>
    <cellStyle name="Output 2 2 3 5" xfId="21104" xr:uid="{00000000-0005-0000-0000-000087510000}"/>
    <cellStyle name="Output 2 2 4" xfId="20560" xr:uid="{00000000-0005-0000-0000-000088510000}"/>
    <cellStyle name="Output 2 2 4 2" xfId="20561" xr:uid="{00000000-0005-0000-0000-000089510000}"/>
    <cellStyle name="Output 2 2 4 2 2" xfId="21099" xr:uid="{00000000-0005-0000-0000-00008A510000}"/>
    <cellStyle name="Output 2 2 4 3" xfId="20562" xr:uid="{00000000-0005-0000-0000-00008B510000}"/>
    <cellStyle name="Output 2 2 4 3 2" xfId="21098" xr:uid="{00000000-0005-0000-0000-00008C510000}"/>
    <cellStyle name="Output 2 2 4 4" xfId="20563" xr:uid="{00000000-0005-0000-0000-00008D510000}"/>
    <cellStyle name="Output 2 2 4 4 2" xfId="21097" xr:uid="{00000000-0005-0000-0000-00008E510000}"/>
    <cellStyle name="Output 2 2 4 5" xfId="21100" xr:uid="{00000000-0005-0000-0000-00008F510000}"/>
    <cellStyle name="Output 2 2 5" xfId="20564" xr:uid="{00000000-0005-0000-0000-000090510000}"/>
    <cellStyle name="Output 2 2 5 2" xfId="20565" xr:uid="{00000000-0005-0000-0000-000091510000}"/>
    <cellStyle name="Output 2 2 5 2 2" xfId="21095" xr:uid="{00000000-0005-0000-0000-000092510000}"/>
    <cellStyle name="Output 2 2 5 3" xfId="20566" xr:uid="{00000000-0005-0000-0000-000093510000}"/>
    <cellStyle name="Output 2 2 5 3 2" xfId="21094" xr:uid="{00000000-0005-0000-0000-000094510000}"/>
    <cellStyle name="Output 2 2 5 4" xfId="20567" xr:uid="{00000000-0005-0000-0000-000095510000}"/>
    <cellStyle name="Output 2 2 5 4 2" xfId="21093" xr:uid="{00000000-0005-0000-0000-000096510000}"/>
    <cellStyle name="Output 2 2 5 5" xfId="21096" xr:uid="{00000000-0005-0000-0000-000097510000}"/>
    <cellStyle name="Output 2 2 6" xfId="20568" xr:uid="{00000000-0005-0000-0000-000098510000}"/>
    <cellStyle name="Output 2 2 6 2" xfId="21092" xr:uid="{00000000-0005-0000-0000-000099510000}"/>
    <cellStyle name="Output 2 2 7" xfId="20569" xr:uid="{00000000-0005-0000-0000-00009A510000}"/>
    <cellStyle name="Output 2 2 7 2" xfId="21091" xr:uid="{00000000-0005-0000-0000-00009B510000}"/>
    <cellStyle name="Output 2 2 8" xfId="20570" xr:uid="{00000000-0005-0000-0000-00009C510000}"/>
    <cellStyle name="Output 2 2 8 2" xfId="21090" xr:uid="{00000000-0005-0000-0000-00009D510000}"/>
    <cellStyle name="Output 2 2 9" xfId="20571" xr:uid="{00000000-0005-0000-0000-00009E510000}"/>
    <cellStyle name="Output 2 2 9 2" xfId="21089" xr:uid="{00000000-0005-0000-0000-00009F510000}"/>
    <cellStyle name="Output 2 3" xfId="20572" xr:uid="{00000000-0005-0000-0000-0000A0510000}"/>
    <cellStyle name="Output 2 3 2" xfId="20573" xr:uid="{00000000-0005-0000-0000-0000A1510000}"/>
    <cellStyle name="Output 2 3 2 2" xfId="21088" xr:uid="{00000000-0005-0000-0000-0000A2510000}"/>
    <cellStyle name="Output 2 3 3" xfId="20574" xr:uid="{00000000-0005-0000-0000-0000A3510000}"/>
    <cellStyle name="Output 2 3 3 2" xfId="21087" xr:uid="{00000000-0005-0000-0000-0000A4510000}"/>
    <cellStyle name="Output 2 3 4" xfId="20575" xr:uid="{00000000-0005-0000-0000-0000A5510000}"/>
    <cellStyle name="Output 2 3 4 2" xfId="21086" xr:uid="{00000000-0005-0000-0000-0000A6510000}"/>
    <cellStyle name="Output 2 3 5" xfId="20576" xr:uid="{00000000-0005-0000-0000-0000A7510000}"/>
    <cellStyle name="Output 2 3 5 2" xfId="21085" xr:uid="{00000000-0005-0000-0000-0000A8510000}"/>
    <cellStyle name="Output 2 4" xfId="20577" xr:uid="{00000000-0005-0000-0000-0000A9510000}"/>
    <cellStyle name="Output 2 4 2" xfId="20578" xr:uid="{00000000-0005-0000-0000-0000AA510000}"/>
    <cellStyle name="Output 2 4 2 2" xfId="21084" xr:uid="{00000000-0005-0000-0000-0000AB510000}"/>
    <cellStyle name="Output 2 4 3" xfId="20579" xr:uid="{00000000-0005-0000-0000-0000AC510000}"/>
    <cellStyle name="Output 2 4 3 2" xfId="21083" xr:uid="{00000000-0005-0000-0000-0000AD510000}"/>
    <cellStyle name="Output 2 4 4" xfId="20580" xr:uid="{00000000-0005-0000-0000-0000AE510000}"/>
    <cellStyle name="Output 2 4 4 2" xfId="21082" xr:uid="{00000000-0005-0000-0000-0000AF510000}"/>
    <cellStyle name="Output 2 4 5" xfId="20581" xr:uid="{00000000-0005-0000-0000-0000B0510000}"/>
    <cellStyle name="Output 2 4 5 2" xfId="21081" xr:uid="{00000000-0005-0000-0000-0000B1510000}"/>
    <cellStyle name="Output 2 5" xfId="20582" xr:uid="{00000000-0005-0000-0000-0000B2510000}"/>
    <cellStyle name="Output 2 5 2" xfId="20583" xr:uid="{00000000-0005-0000-0000-0000B3510000}"/>
    <cellStyle name="Output 2 5 2 2" xfId="21080" xr:uid="{00000000-0005-0000-0000-0000B4510000}"/>
    <cellStyle name="Output 2 5 3" xfId="20584" xr:uid="{00000000-0005-0000-0000-0000B5510000}"/>
    <cellStyle name="Output 2 5 3 2" xfId="21079" xr:uid="{00000000-0005-0000-0000-0000B6510000}"/>
    <cellStyle name="Output 2 5 4" xfId="20585" xr:uid="{00000000-0005-0000-0000-0000B7510000}"/>
    <cellStyle name="Output 2 5 4 2" xfId="21078" xr:uid="{00000000-0005-0000-0000-0000B8510000}"/>
    <cellStyle name="Output 2 5 5" xfId="20586" xr:uid="{00000000-0005-0000-0000-0000B9510000}"/>
    <cellStyle name="Output 2 5 5 2" xfId="21077" xr:uid="{00000000-0005-0000-0000-0000BA510000}"/>
    <cellStyle name="Output 2 6" xfId="20587" xr:uid="{00000000-0005-0000-0000-0000BB510000}"/>
    <cellStyle name="Output 2 6 2" xfId="20588" xr:uid="{00000000-0005-0000-0000-0000BC510000}"/>
    <cellStyle name="Output 2 6 2 2" xfId="21076" xr:uid="{00000000-0005-0000-0000-0000BD510000}"/>
    <cellStyle name="Output 2 6 3" xfId="20589" xr:uid="{00000000-0005-0000-0000-0000BE510000}"/>
    <cellStyle name="Output 2 6 3 2" xfId="21075" xr:uid="{00000000-0005-0000-0000-0000BF510000}"/>
    <cellStyle name="Output 2 6 4" xfId="20590" xr:uid="{00000000-0005-0000-0000-0000C0510000}"/>
    <cellStyle name="Output 2 6 4 2" xfId="21074" xr:uid="{00000000-0005-0000-0000-0000C1510000}"/>
    <cellStyle name="Output 2 6 5" xfId="20591" xr:uid="{00000000-0005-0000-0000-0000C2510000}"/>
    <cellStyle name="Output 2 6 5 2" xfId="21073" xr:uid="{00000000-0005-0000-0000-0000C3510000}"/>
    <cellStyle name="Output 2 7" xfId="20592" xr:uid="{00000000-0005-0000-0000-0000C4510000}"/>
    <cellStyle name="Output 2 7 2" xfId="20593" xr:uid="{00000000-0005-0000-0000-0000C5510000}"/>
    <cellStyle name="Output 2 7 2 2" xfId="21072" xr:uid="{00000000-0005-0000-0000-0000C6510000}"/>
    <cellStyle name="Output 2 7 3" xfId="20594" xr:uid="{00000000-0005-0000-0000-0000C7510000}"/>
    <cellStyle name="Output 2 7 3 2" xfId="21071" xr:uid="{00000000-0005-0000-0000-0000C8510000}"/>
    <cellStyle name="Output 2 7 4" xfId="20595" xr:uid="{00000000-0005-0000-0000-0000C9510000}"/>
    <cellStyle name="Output 2 7 4 2" xfId="21070" xr:uid="{00000000-0005-0000-0000-0000CA510000}"/>
    <cellStyle name="Output 2 7 5" xfId="20596" xr:uid="{00000000-0005-0000-0000-0000CB510000}"/>
    <cellStyle name="Output 2 7 5 2" xfId="21069" xr:uid="{00000000-0005-0000-0000-0000CC510000}"/>
    <cellStyle name="Output 2 8" xfId="20597" xr:uid="{00000000-0005-0000-0000-0000CD510000}"/>
    <cellStyle name="Output 2 8 2" xfId="20598" xr:uid="{00000000-0005-0000-0000-0000CE510000}"/>
    <cellStyle name="Output 2 8 2 2" xfId="21068" xr:uid="{00000000-0005-0000-0000-0000CF510000}"/>
    <cellStyle name="Output 2 8 3" xfId="20599" xr:uid="{00000000-0005-0000-0000-0000D0510000}"/>
    <cellStyle name="Output 2 8 3 2" xfId="21067" xr:uid="{00000000-0005-0000-0000-0000D1510000}"/>
    <cellStyle name="Output 2 8 4" xfId="20600" xr:uid="{00000000-0005-0000-0000-0000D2510000}"/>
    <cellStyle name="Output 2 8 4 2" xfId="21066" xr:uid="{00000000-0005-0000-0000-0000D3510000}"/>
    <cellStyle name="Output 2 8 5" xfId="20601" xr:uid="{00000000-0005-0000-0000-0000D4510000}"/>
    <cellStyle name="Output 2 8 5 2" xfId="21065" xr:uid="{00000000-0005-0000-0000-0000D5510000}"/>
    <cellStyle name="Output 2 9" xfId="20602" xr:uid="{00000000-0005-0000-0000-0000D6510000}"/>
    <cellStyle name="Output 2 9 2" xfId="20603" xr:uid="{00000000-0005-0000-0000-0000D7510000}"/>
    <cellStyle name="Output 2 9 2 2" xfId="21064" xr:uid="{00000000-0005-0000-0000-0000D8510000}"/>
    <cellStyle name="Output 2 9 3" xfId="20604" xr:uid="{00000000-0005-0000-0000-0000D9510000}"/>
    <cellStyle name="Output 2 9 3 2" xfId="21063" xr:uid="{00000000-0005-0000-0000-0000DA510000}"/>
    <cellStyle name="Output 2 9 4" xfId="20605" xr:uid="{00000000-0005-0000-0000-0000DB510000}"/>
    <cellStyle name="Output 2 9 4 2" xfId="21062" xr:uid="{00000000-0005-0000-0000-0000DC510000}"/>
    <cellStyle name="Output 2 9 5" xfId="20606" xr:uid="{00000000-0005-0000-0000-0000DD510000}"/>
    <cellStyle name="Output 2 9 5 2" xfId="21061" xr:uid="{00000000-0005-0000-0000-0000DE510000}"/>
    <cellStyle name="Output 3" xfId="20607" xr:uid="{00000000-0005-0000-0000-0000DF510000}"/>
    <cellStyle name="Output 3 2" xfId="20608" xr:uid="{00000000-0005-0000-0000-0000E0510000}"/>
    <cellStyle name="Output 3 2 2" xfId="21059" xr:uid="{00000000-0005-0000-0000-0000E1510000}"/>
    <cellStyle name="Output 3 3" xfId="20609" xr:uid="{00000000-0005-0000-0000-0000E2510000}"/>
    <cellStyle name="Output 3 3 2" xfId="21058" xr:uid="{00000000-0005-0000-0000-0000E3510000}"/>
    <cellStyle name="Output 3 4" xfId="21060" xr:uid="{00000000-0005-0000-0000-0000E4510000}"/>
    <cellStyle name="Output 4" xfId="20610" xr:uid="{00000000-0005-0000-0000-0000E5510000}"/>
    <cellStyle name="Output 4 2" xfId="20611" xr:uid="{00000000-0005-0000-0000-0000E6510000}"/>
    <cellStyle name="Output 4 2 2" xfId="21056" xr:uid="{00000000-0005-0000-0000-0000E7510000}"/>
    <cellStyle name="Output 4 3" xfId="20612" xr:uid="{00000000-0005-0000-0000-0000E8510000}"/>
    <cellStyle name="Output 4 3 2" xfId="21055" xr:uid="{00000000-0005-0000-0000-0000E9510000}"/>
    <cellStyle name="Output 4 4" xfId="21057" xr:uid="{00000000-0005-0000-0000-0000EA510000}"/>
    <cellStyle name="Output 5" xfId="20613" xr:uid="{00000000-0005-0000-0000-0000EB510000}"/>
    <cellStyle name="Output 5 2" xfId="20614" xr:uid="{00000000-0005-0000-0000-0000EC510000}"/>
    <cellStyle name="Output 5 2 2" xfId="21053" xr:uid="{00000000-0005-0000-0000-0000ED510000}"/>
    <cellStyle name="Output 5 3" xfId="20615" xr:uid="{00000000-0005-0000-0000-0000EE510000}"/>
    <cellStyle name="Output 5 3 2" xfId="21052" xr:uid="{00000000-0005-0000-0000-0000EF510000}"/>
    <cellStyle name="Output 5 4" xfId="21054" xr:uid="{00000000-0005-0000-0000-0000F0510000}"/>
    <cellStyle name="Output 6" xfId="20616" xr:uid="{00000000-0005-0000-0000-0000F1510000}"/>
    <cellStyle name="Output 6 2" xfId="20617" xr:uid="{00000000-0005-0000-0000-0000F2510000}"/>
    <cellStyle name="Output 6 2 2" xfId="21050" xr:uid="{00000000-0005-0000-0000-0000F3510000}"/>
    <cellStyle name="Output 6 3" xfId="20618" xr:uid="{00000000-0005-0000-0000-0000F4510000}"/>
    <cellStyle name="Output 6 3 2" xfId="21049" xr:uid="{00000000-0005-0000-0000-0000F5510000}"/>
    <cellStyle name="Output 6 4" xfId="21051" xr:uid="{00000000-0005-0000-0000-0000F6510000}"/>
    <cellStyle name="Output 7" xfId="20619" xr:uid="{00000000-0005-0000-0000-0000F7510000}"/>
    <cellStyle name="Output 7 2" xfId="21048" xr:uid="{00000000-0005-0000-0000-0000F8510000}"/>
    <cellStyle name="Percen - Style1" xfId="20620" xr:uid="{00000000-0005-0000-0000-0000F9510000}"/>
    <cellStyle name="Percent" xfId="20961" builtinId="5"/>
    <cellStyle name="Percent [0]" xfId="20621" xr:uid="{00000000-0005-0000-0000-0000FB510000}"/>
    <cellStyle name="Percent [00]" xfId="20622" xr:uid="{00000000-0005-0000-0000-0000FC510000}"/>
    <cellStyle name="Percent 10" xfId="20623" xr:uid="{00000000-0005-0000-0000-0000FD510000}"/>
    <cellStyle name="Percent 10 2" xfId="20624" xr:uid="{00000000-0005-0000-0000-0000FE510000}"/>
    <cellStyle name="Percent 10 2 2" xfId="20625" xr:uid="{00000000-0005-0000-0000-0000FF510000}"/>
    <cellStyle name="Percent 10 3" xfId="20626" xr:uid="{00000000-0005-0000-0000-000000520000}"/>
    <cellStyle name="Percent 10 4" xfId="20627" xr:uid="{00000000-0005-0000-0000-000001520000}"/>
    <cellStyle name="Percent 11" xfId="20628" xr:uid="{00000000-0005-0000-0000-000002520000}"/>
    <cellStyle name="Percent 11 2" xfId="20629" xr:uid="{00000000-0005-0000-0000-000003520000}"/>
    <cellStyle name="Percent 12" xfId="20630" xr:uid="{00000000-0005-0000-0000-000004520000}"/>
    <cellStyle name="Percent 12 2" xfId="20631" xr:uid="{00000000-0005-0000-0000-000005520000}"/>
    <cellStyle name="Percent 13" xfId="20632" xr:uid="{00000000-0005-0000-0000-000006520000}"/>
    <cellStyle name="Percent 13 2" xfId="20633" xr:uid="{00000000-0005-0000-0000-000007520000}"/>
    <cellStyle name="Percent 14" xfId="20634" xr:uid="{00000000-0005-0000-0000-000008520000}"/>
    <cellStyle name="Percent 15" xfId="20635" xr:uid="{00000000-0005-0000-0000-000009520000}"/>
    <cellStyle name="Percent 15 2" xfId="20636" xr:uid="{00000000-0005-0000-0000-00000A520000}"/>
    <cellStyle name="Percent 16" xfId="20637" xr:uid="{00000000-0005-0000-0000-00000B520000}"/>
    <cellStyle name="Percent 17" xfId="20638" xr:uid="{00000000-0005-0000-0000-00000C520000}"/>
    <cellStyle name="Percent 18" xfId="20639" xr:uid="{00000000-0005-0000-0000-00000D520000}"/>
    <cellStyle name="Percent 19" xfId="20640" xr:uid="{00000000-0005-0000-0000-00000E520000}"/>
    <cellStyle name="Percent 2" xfId="6" xr:uid="{00000000-0005-0000-0000-00000F520000}"/>
    <cellStyle name="Percent 2 2" xfId="20641" xr:uid="{00000000-0005-0000-0000-000010520000}"/>
    <cellStyle name="Percent 2 2 2" xfId="20642" xr:uid="{00000000-0005-0000-0000-000011520000}"/>
    <cellStyle name="Percent 2 2 3" xfId="20643" xr:uid="{00000000-0005-0000-0000-000012520000}"/>
    <cellStyle name="Percent 2 2 4" xfId="20644" xr:uid="{00000000-0005-0000-0000-000013520000}"/>
    <cellStyle name="Percent 2 2 4 2" xfId="20645" xr:uid="{00000000-0005-0000-0000-000014520000}"/>
    <cellStyle name="Percent 2 2 4 2 2" xfId="20646" xr:uid="{00000000-0005-0000-0000-000015520000}"/>
    <cellStyle name="Percent 2 2 4 2 2 2" xfId="20647" xr:uid="{00000000-0005-0000-0000-000016520000}"/>
    <cellStyle name="Percent 2 2 4 2 2 3" xfId="20648" xr:uid="{00000000-0005-0000-0000-000017520000}"/>
    <cellStyle name="Percent 2 2 4 2 2 4" xfId="20649" xr:uid="{00000000-0005-0000-0000-000018520000}"/>
    <cellStyle name="Percent 2 2 4 2 3" xfId="20650" xr:uid="{00000000-0005-0000-0000-000019520000}"/>
    <cellStyle name="Percent 2 2 4 2 4" xfId="20651" xr:uid="{00000000-0005-0000-0000-00001A520000}"/>
    <cellStyle name="Percent 2 2 4 2 5" xfId="20652" xr:uid="{00000000-0005-0000-0000-00001B520000}"/>
    <cellStyle name="Percent 2 2 4 3" xfId="20653" xr:uid="{00000000-0005-0000-0000-00001C520000}"/>
    <cellStyle name="Percent 2 2 4 3 2" xfId="20654" xr:uid="{00000000-0005-0000-0000-00001D520000}"/>
    <cellStyle name="Percent 2 2 4 3 3" xfId="20655" xr:uid="{00000000-0005-0000-0000-00001E520000}"/>
    <cellStyle name="Percent 2 2 4 3 4" xfId="20656" xr:uid="{00000000-0005-0000-0000-00001F520000}"/>
    <cellStyle name="Percent 2 2 4 4" xfId="20657" xr:uid="{00000000-0005-0000-0000-000020520000}"/>
    <cellStyle name="Percent 2 2 4 5" xfId="20658" xr:uid="{00000000-0005-0000-0000-000021520000}"/>
    <cellStyle name="Percent 2 2 4 6" xfId="20659" xr:uid="{00000000-0005-0000-0000-000022520000}"/>
    <cellStyle name="Percent 2 2 5" xfId="20660" xr:uid="{00000000-0005-0000-0000-000023520000}"/>
    <cellStyle name="Percent 2 3" xfId="20661" xr:uid="{00000000-0005-0000-0000-000024520000}"/>
    <cellStyle name="Percent 2 4" xfId="20662" xr:uid="{00000000-0005-0000-0000-000025520000}"/>
    <cellStyle name="Percent 2 5" xfId="20663" xr:uid="{00000000-0005-0000-0000-000026520000}"/>
    <cellStyle name="Percent 2 6" xfId="20664" xr:uid="{00000000-0005-0000-0000-000027520000}"/>
    <cellStyle name="Percent 2 7" xfId="20665" xr:uid="{00000000-0005-0000-0000-000028520000}"/>
    <cellStyle name="Percent 2 8" xfId="20666" xr:uid="{00000000-0005-0000-0000-000029520000}"/>
    <cellStyle name="Percent 2 8 2" xfId="20667" xr:uid="{00000000-0005-0000-0000-00002A520000}"/>
    <cellStyle name="Percent 2 9" xfId="20668" xr:uid="{00000000-0005-0000-0000-00002B520000}"/>
    <cellStyle name="Percent 2 9 2" xfId="20669" xr:uid="{00000000-0005-0000-0000-00002C520000}"/>
    <cellStyle name="Percent 2 9 2 2" xfId="20670" xr:uid="{00000000-0005-0000-0000-00002D520000}"/>
    <cellStyle name="Percent 2 9 2 2 2" xfId="20671" xr:uid="{00000000-0005-0000-0000-00002E520000}"/>
    <cellStyle name="Percent 2 9 2 2 3" xfId="20672" xr:uid="{00000000-0005-0000-0000-00002F520000}"/>
    <cellStyle name="Percent 2 9 2 2 4" xfId="20673" xr:uid="{00000000-0005-0000-0000-000030520000}"/>
    <cellStyle name="Percent 2 9 2 3" xfId="20674" xr:uid="{00000000-0005-0000-0000-000031520000}"/>
    <cellStyle name="Percent 2 9 2 4" xfId="20675" xr:uid="{00000000-0005-0000-0000-000032520000}"/>
    <cellStyle name="Percent 2 9 2 5" xfId="20676" xr:uid="{00000000-0005-0000-0000-000033520000}"/>
    <cellStyle name="Percent 2 9 3" xfId="20677" xr:uid="{00000000-0005-0000-0000-000034520000}"/>
    <cellStyle name="Percent 2 9 3 2" xfId="20678" xr:uid="{00000000-0005-0000-0000-000035520000}"/>
    <cellStyle name="Percent 2 9 3 3" xfId="20679" xr:uid="{00000000-0005-0000-0000-000036520000}"/>
    <cellStyle name="Percent 2 9 3 4" xfId="20680" xr:uid="{00000000-0005-0000-0000-000037520000}"/>
    <cellStyle name="Percent 2 9 4" xfId="20681" xr:uid="{00000000-0005-0000-0000-000038520000}"/>
    <cellStyle name="Percent 2 9 5" xfId="20682" xr:uid="{00000000-0005-0000-0000-000039520000}"/>
    <cellStyle name="Percent 2 9 6" xfId="20683" xr:uid="{00000000-0005-0000-0000-00003A520000}"/>
    <cellStyle name="Percent 20" xfId="20684" xr:uid="{00000000-0005-0000-0000-00003B520000}"/>
    <cellStyle name="Percent 21" xfId="20685" xr:uid="{00000000-0005-0000-0000-00003C520000}"/>
    <cellStyle name="Percent 21 2" xfId="20686" xr:uid="{00000000-0005-0000-0000-00003D520000}"/>
    <cellStyle name="Percent 21 3" xfId="20687" xr:uid="{00000000-0005-0000-0000-00003E520000}"/>
    <cellStyle name="Percent 21 4" xfId="20688" xr:uid="{00000000-0005-0000-0000-00003F520000}"/>
    <cellStyle name="Percent 3" xfId="14" xr:uid="{00000000-0005-0000-0000-000040520000}"/>
    <cellStyle name="Percent 3 2" xfId="20689" xr:uid="{00000000-0005-0000-0000-000041520000}"/>
    <cellStyle name="Percent 3 2 2" xfId="20690" xr:uid="{00000000-0005-0000-0000-000042520000}"/>
    <cellStyle name="Percent 3 2 2 2" xfId="20691" xr:uid="{00000000-0005-0000-0000-000043520000}"/>
    <cellStyle name="Percent 3 2 2 3" xfId="20692" xr:uid="{00000000-0005-0000-0000-000044520000}"/>
    <cellStyle name="Percent 3 2 3" xfId="20693" xr:uid="{00000000-0005-0000-0000-000045520000}"/>
    <cellStyle name="Percent 3 2 4" xfId="20694" xr:uid="{00000000-0005-0000-0000-000046520000}"/>
    <cellStyle name="Percent 3 3" xfId="20695" xr:uid="{00000000-0005-0000-0000-000047520000}"/>
    <cellStyle name="Percent 3 3 2" xfId="20696" xr:uid="{00000000-0005-0000-0000-000048520000}"/>
    <cellStyle name="Percent 3 4" xfId="20697" xr:uid="{00000000-0005-0000-0000-000049520000}"/>
    <cellStyle name="Percent 3 4 2" xfId="20698" xr:uid="{00000000-0005-0000-0000-00004A520000}"/>
    <cellStyle name="Percent 3 4 3" xfId="20699" xr:uid="{00000000-0005-0000-0000-00004B520000}"/>
    <cellStyle name="Percent 4" xfId="20700" xr:uid="{00000000-0005-0000-0000-00004C520000}"/>
    <cellStyle name="Percent 4 2" xfId="20701" xr:uid="{00000000-0005-0000-0000-00004D520000}"/>
    <cellStyle name="Percent 4 2 2" xfId="20702" xr:uid="{00000000-0005-0000-0000-00004E520000}"/>
    <cellStyle name="Percent 4 2 2 2" xfId="20703" xr:uid="{00000000-0005-0000-0000-00004F520000}"/>
    <cellStyle name="Percent 4 3" xfId="20704" xr:uid="{00000000-0005-0000-0000-000050520000}"/>
    <cellStyle name="Percent 4 3 2" xfId="20705" xr:uid="{00000000-0005-0000-0000-000051520000}"/>
    <cellStyle name="Percent 4 4" xfId="20706" xr:uid="{00000000-0005-0000-0000-000052520000}"/>
    <cellStyle name="Percent 5" xfId="20707" xr:uid="{00000000-0005-0000-0000-000053520000}"/>
    <cellStyle name="Percent 5 2" xfId="20708" xr:uid="{00000000-0005-0000-0000-000054520000}"/>
    <cellStyle name="Percent 5 2 2" xfId="20709" xr:uid="{00000000-0005-0000-0000-000055520000}"/>
    <cellStyle name="Percent 5 2 2 2" xfId="20710" xr:uid="{00000000-0005-0000-0000-000056520000}"/>
    <cellStyle name="Percent 5 2 3" xfId="20711" xr:uid="{00000000-0005-0000-0000-000057520000}"/>
    <cellStyle name="Percent 5 2 4" xfId="20712" xr:uid="{00000000-0005-0000-0000-000058520000}"/>
    <cellStyle name="Percent 5 2 4 2" xfId="20713" xr:uid="{00000000-0005-0000-0000-000059520000}"/>
    <cellStyle name="Percent 5 2 4 2 2" xfId="20714" xr:uid="{00000000-0005-0000-0000-00005A520000}"/>
    <cellStyle name="Percent 5 2 4 2 3" xfId="20715" xr:uid="{00000000-0005-0000-0000-00005B520000}"/>
    <cellStyle name="Percent 5 2 4 2 4" xfId="20716" xr:uid="{00000000-0005-0000-0000-00005C520000}"/>
    <cellStyle name="Percent 5 2 4 3" xfId="20717" xr:uid="{00000000-0005-0000-0000-00005D520000}"/>
    <cellStyle name="Percent 5 2 4 4" xfId="20718" xr:uid="{00000000-0005-0000-0000-00005E520000}"/>
    <cellStyle name="Percent 5 2 4 5" xfId="20719" xr:uid="{00000000-0005-0000-0000-00005F520000}"/>
    <cellStyle name="Percent 5 2 5" xfId="20720" xr:uid="{00000000-0005-0000-0000-000060520000}"/>
    <cellStyle name="Percent 5 2 5 2" xfId="20721" xr:uid="{00000000-0005-0000-0000-000061520000}"/>
    <cellStyle name="Percent 5 2 5 3" xfId="20722" xr:uid="{00000000-0005-0000-0000-000062520000}"/>
    <cellStyle name="Percent 5 2 5 4" xfId="20723" xr:uid="{00000000-0005-0000-0000-000063520000}"/>
    <cellStyle name="Percent 5 2 6" xfId="20724" xr:uid="{00000000-0005-0000-0000-000064520000}"/>
    <cellStyle name="Percent 5 2 7" xfId="20725" xr:uid="{00000000-0005-0000-0000-000065520000}"/>
    <cellStyle name="Percent 5 2 8" xfId="20726" xr:uid="{00000000-0005-0000-0000-000066520000}"/>
    <cellStyle name="Percent 5 3" xfId="20727" xr:uid="{00000000-0005-0000-0000-000067520000}"/>
    <cellStyle name="Percent 5 3 2" xfId="20728" xr:uid="{00000000-0005-0000-0000-000068520000}"/>
    <cellStyle name="Percent 5 4" xfId="20729" xr:uid="{00000000-0005-0000-0000-000069520000}"/>
    <cellStyle name="Percent 5 4 2" xfId="20730" xr:uid="{00000000-0005-0000-0000-00006A520000}"/>
    <cellStyle name="Percent 5 4 2 2" xfId="20731" xr:uid="{00000000-0005-0000-0000-00006B520000}"/>
    <cellStyle name="Percent 5 4 2 3" xfId="20732" xr:uid="{00000000-0005-0000-0000-00006C520000}"/>
    <cellStyle name="Percent 5 4 2 4" xfId="20733" xr:uid="{00000000-0005-0000-0000-00006D520000}"/>
    <cellStyle name="Percent 5 4 3" xfId="20734" xr:uid="{00000000-0005-0000-0000-00006E520000}"/>
    <cellStyle name="Percent 5 4 4" xfId="20735" xr:uid="{00000000-0005-0000-0000-00006F520000}"/>
    <cellStyle name="Percent 5 4 5" xfId="20736" xr:uid="{00000000-0005-0000-0000-000070520000}"/>
    <cellStyle name="Percent 5 5" xfId="20737" xr:uid="{00000000-0005-0000-0000-000071520000}"/>
    <cellStyle name="Percent 5 5 2" xfId="20738" xr:uid="{00000000-0005-0000-0000-000072520000}"/>
    <cellStyle name="Percent 5 5 3" xfId="20739" xr:uid="{00000000-0005-0000-0000-000073520000}"/>
    <cellStyle name="Percent 5 5 4" xfId="20740" xr:uid="{00000000-0005-0000-0000-000074520000}"/>
    <cellStyle name="Percent 5 6" xfId="20741" xr:uid="{00000000-0005-0000-0000-000075520000}"/>
    <cellStyle name="Percent 5 7" xfId="20742" xr:uid="{00000000-0005-0000-0000-000076520000}"/>
    <cellStyle name="Percent 5 8" xfId="20743" xr:uid="{00000000-0005-0000-0000-000077520000}"/>
    <cellStyle name="Percent 6" xfId="20744" xr:uid="{00000000-0005-0000-0000-000078520000}"/>
    <cellStyle name="Percent 6 2" xfId="20745" xr:uid="{00000000-0005-0000-0000-000079520000}"/>
    <cellStyle name="Percent 6 2 2" xfId="20746" xr:uid="{00000000-0005-0000-0000-00007A520000}"/>
    <cellStyle name="Percent 6 3" xfId="20747" xr:uid="{00000000-0005-0000-0000-00007B520000}"/>
    <cellStyle name="Percent 6 3 2" xfId="20748" xr:uid="{00000000-0005-0000-0000-00007C520000}"/>
    <cellStyle name="Percent 7" xfId="20749" xr:uid="{00000000-0005-0000-0000-00007D520000}"/>
    <cellStyle name="Percent 7 2" xfId="20750" xr:uid="{00000000-0005-0000-0000-00007E520000}"/>
    <cellStyle name="Percent 7 2 2" xfId="20751" xr:uid="{00000000-0005-0000-0000-00007F520000}"/>
    <cellStyle name="Percent 7 3" xfId="20752" xr:uid="{00000000-0005-0000-0000-000080520000}"/>
    <cellStyle name="Percent 8" xfId="20753" xr:uid="{00000000-0005-0000-0000-000081520000}"/>
    <cellStyle name="Percent 8 10" xfId="20754" xr:uid="{00000000-0005-0000-0000-000082520000}"/>
    <cellStyle name="Percent 8 11" xfId="20755" xr:uid="{00000000-0005-0000-0000-000083520000}"/>
    <cellStyle name="Percent 8 12" xfId="20756" xr:uid="{00000000-0005-0000-0000-000084520000}"/>
    <cellStyle name="Percent 8 2" xfId="20757" xr:uid="{00000000-0005-0000-0000-000085520000}"/>
    <cellStyle name="Percent 8 3" xfId="20758" xr:uid="{00000000-0005-0000-0000-000086520000}"/>
    <cellStyle name="Percent 8 4" xfId="20759" xr:uid="{00000000-0005-0000-0000-000087520000}"/>
    <cellStyle name="Percent 8 5" xfId="20760" xr:uid="{00000000-0005-0000-0000-000088520000}"/>
    <cellStyle name="Percent 8 6" xfId="20761" xr:uid="{00000000-0005-0000-0000-000089520000}"/>
    <cellStyle name="Percent 8 7" xfId="20762" xr:uid="{00000000-0005-0000-0000-00008A520000}"/>
    <cellStyle name="Percent 8 8" xfId="20763" xr:uid="{00000000-0005-0000-0000-00008B520000}"/>
    <cellStyle name="Percent 8 9" xfId="20764" xr:uid="{00000000-0005-0000-0000-00008C520000}"/>
    <cellStyle name="Percent 9" xfId="20765" xr:uid="{00000000-0005-0000-0000-00008D520000}"/>
    <cellStyle name="Percent 9 10" xfId="20766" xr:uid="{00000000-0005-0000-0000-00008E520000}"/>
    <cellStyle name="Percent 9 11" xfId="20767" xr:uid="{00000000-0005-0000-0000-00008F520000}"/>
    <cellStyle name="Percent 9 2" xfId="20768" xr:uid="{00000000-0005-0000-0000-000090520000}"/>
    <cellStyle name="Percent 9 3" xfId="20769" xr:uid="{00000000-0005-0000-0000-000091520000}"/>
    <cellStyle name="Percent 9 4" xfId="20770" xr:uid="{00000000-0005-0000-0000-000092520000}"/>
    <cellStyle name="Percent 9 5" xfId="20771" xr:uid="{00000000-0005-0000-0000-000093520000}"/>
    <cellStyle name="Percent 9 6" xfId="20772" xr:uid="{00000000-0005-0000-0000-000094520000}"/>
    <cellStyle name="Percent 9 7" xfId="20773" xr:uid="{00000000-0005-0000-0000-000095520000}"/>
    <cellStyle name="Percent 9 8" xfId="20774" xr:uid="{00000000-0005-0000-0000-000096520000}"/>
    <cellStyle name="Percent 9 9" xfId="20775" xr:uid="{00000000-0005-0000-0000-000097520000}"/>
    <cellStyle name="PrePop Currency (0)" xfId="20776" xr:uid="{00000000-0005-0000-0000-000098520000}"/>
    <cellStyle name="PrePop Currency (2)" xfId="20777" xr:uid="{00000000-0005-0000-0000-000099520000}"/>
    <cellStyle name="PrePop Units (0)" xfId="20778" xr:uid="{00000000-0005-0000-0000-00009A520000}"/>
    <cellStyle name="PrePop Units (1)" xfId="20779" xr:uid="{00000000-0005-0000-0000-00009B520000}"/>
    <cellStyle name="PrePop Units (2)" xfId="20780" xr:uid="{00000000-0005-0000-0000-00009C520000}"/>
    <cellStyle name="Price" xfId="20781" xr:uid="{00000000-0005-0000-0000-00009D520000}"/>
    <cellStyle name="Price 2" xfId="20782" xr:uid="{00000000-0005-0000-0000-00009E520000}"/>
    <cellStyle name="Price 3" xfId="20783" xr:uid="{00000000-0005-0000-0000-00009F520000}"/>
    <cellStyle name="RunRep_Header" xfId="20784" xr:uid="{00000000-0005-0000-0000-0000A0520000}"/>
    <cellStyle name="Sheet Title" xfId="20785" xr:uid="{00000000-0005-0000-0000-0000A1520000}"/>
    <cellStyle name="showExposure" xfId="20786" xr:uid="{00000000-0005-0000-0000-0000A2520000}"/>
    <cellStyle name="showExposure 2" xfId="21047" xr:uid="{00000000-0005-0000-0000-0000A3520000}"/>
    <cellStyle name="showParameterE" xfId="20787" xr:uid="{00000000-0005-0000-0000-0000A4520000}"/>
    <cellStyle name="showParameterE 2" xfId="21046" xr:uid="{00000000-0005-0000-0000-0000A5520000}"/>
    <cellStyle name="Standard_AX-4-4-Profit-Loss-310899" xfId="20788" xr:uid="{00000000-0005-0000-0000-0000A6520000}"/>
    <cellStyle name="Style 1" xfId="20789" xr:uid="{00000000-0005-0000-0000-0000A7520000}"/>
    <cellStyle name="Style 1 2" xfId="20790" xr:uid="{00000000-0005-0000-0000-0000A8520000}"/>
    <cellStyle name="Style 1 2 2" xfId="20791" xr:uid="{00000000-0005-0000-0000-0000A9520000}"/>
    <cellStyle name="Style 1 3" xfId="20792" xr:uid="{00000000-0005-0000-0000-0000AA520000}"/>
    <cellStyle name="Style 1 4" xfId="20793" xr:uid="{00000000-0005-0000-0000-0000AB520000}"/>
    <cellStyle name="Style 2" xfId="20794" xr:uid="{00000000-0005-0000-0000-0000AC520000}"/>
    <cellStyle name="Style 3" xfId="20795" xr:uid="{00000000-0005-0000-0000-0000AD520000}"/>
    <cellStyle name="Style 4" xfId="20796" xr:uid="{00000000-0005-0000-0000-0000AE520000}"/>
    <cellStyle name="Style 5" xfId="20797" xr:uid="{00000000-0005-0000-0000-0000AF520000}"/>
    <cellStyle name="Style 6" xfId="20798" xr:uid="{00000000-0005-0000-0000-0000B0520000}"/>
    <cellStyle name="Style 7" xfId="20799" xr:uid="{00000000-0005-0000-0000-0000B1520000}"/>
    <cellStyle name="Style 8" xfId="20800" xr:uid="{00000000-0005-0000-0000-0000B2520000}"/>
    <cellStyle name="Style 9" xfId="21411" xr:uid="{00000000-0005-0000-0000-0000B3520000}"/>
    <cellStyle name="Text Indent A" xfId="20801" xr:uid="{00000000-0005-0000-0000-0000B4520000}"/>
    <cellStyle name="Text Indent B" xfId="20802" xr:uid="{00000000-0005-0000-0000-0000B5520000}"/>
    <cellStyle name="Text Indent C" xfId="20803" xr:uid="{00000000-0005-0000-0000-0000B6520000}"/>
    <cellStyle name="Tickmark" xfId="20804" xr:uid="{00000000-0005-0000-0000-0000B7520000}"/>
    <cellStyle name="Title 2" xfId="20805" xr:uid="{00000000-0005-0000-0000-0000B8520000}"/>
    <cellStyle name="Title 2 2" xfId="20806" xr:uid="{00000000-0005-0000-0000-0000B9520000}"/>
    <cellStyle name="Title 2 2 2" xfId="20807" xr:uid="{00000000-0005-0000-0000-0000BA520000}"/>
    <cellStyle name="Title 2 3" xfId="20808" xr:uid="{00000000-0005-0000-0000-0000BB520000}"/>
    <cellStyle name="Title 2 4" xfId="20809" xr:uid="{00000000-0005-0000-0000-0000BC520000}"/>
    <cellStyle name="Title 3" xfId="20810" xr:uid="{00000000-0005-0000-0000-0000BD520000}"/>
    <cellStyle name="Title 3 2" xfId="20811" xr:uid="{00000000-0005-0000-0000-0000BE520000}"/>
    <cellStyle name="Title 3 3" xfId="20812" xr:uid="{00000000-0005-0000-0000-0000BF520000}"/>
    <cellStyle name="Title 4" xfId="20813" xr:uid="{00000000-0005-0000-0000-0000C0520000}"/>
    <cellStyle name="Title 4 2" xfId="20814" xr:uid="{00000000-0005-0000-0000-0000C1520000}"/>
    <cellStyle name="Title 4 3" xfId="20815" xr:uid="{00000000-0005-0000-0000-0000C2520000}"/>
    <cellStyle name="Title 5" xfId="20816" xr:uid="{00000000-0005-0000-0000-0000C3520000}"/>
    <cellStyle name="Title 5 2" xfId="20817" xr:uid="{00000000-0005-0000-0000-0000C4520000}"/>
    <cellStyle name="Title 5 3" xfId="20818" xr:uid="{00000000-0005-0000-0000-0000C5520000}"/>
    <cellStyle name="Title 6" xfId="20819" xr:uid="{00000000-0005-0000-0000-0000C6520000}"/>
    <cellStyle name="Title 6 2" xfId="20820" xr:uid="{00000000-0005-0000-0000-0000C7520000}"/>
    <cellStyle name="Title 6 3" xfId="20821" xr:uid="{00000000-0005-0000-0000-0000C8520000}"/>
    <cellStyle name="Title 7" xfId="20822" xr:uid="{00000000-0005-0000-0000-0000C9520000}"/>
    <cellStyle name="Total 2" xfId="20823" xr:uid="{00000000-0005-0000-0000-0000CA520000}"/>
    <cellStyle name="Total 2 10" xfId="20824" xr:uid="{00000000-0005-0000-0000-0000CB520000}"/>
    <cellStyle name="Total 2 10 2" xfId="20825" xr:uid="{00000000-0005-0000-0000-0000CC520000}"/>
    <cellStyle name="Total 2 10 2 2" xfId="21044" xr:uid="{00000000-0005-0000-0000-0000CD520000}"/>
    <cellStyle name="Total 2 10 3" xfId="20826" xr:uid="{00000000-0005-0000-0000-0000CE520000}"/>
    <cellStyle name="Total 2 10 3 2" xfId="21043" xr:uid="{00000000-0005-0000-0000-0000CF520000}"/>
    <cellStyle name="Total 2 10 4" xfId="20827" xr:uid="{00000000-0005-0000-0000-0000D0520000}"/>
    <cellStyle name="Total 2 10 4 2" xfId="21042" xr:uid="{00000000-0005-0000-0000-0000D1520000}"/>
    <cellStyle name="Total 2 10 5" xfId="20828" xr:uid="{00000000-0005-0000-0000-0000D2520000}"/>
    <cellStyle name="Total 2 10 5 2" xfId="21041" xr:uid="{00000000-0005-0000-0000-0000D3520000}"/>
    <cellStyle name="Total 2 11" xfId="20829" xr:uid="{00000000-0005-0000-0000-0000D4520000}"/>
    <cellStyle name="Total 2 11 2" xfId="20830" xr:uid="{00000000-0005-0000-0000-0000D5520000}"/>
    <cellStyle name="Total 2 11 2 2" xfId="21039" xr:uid="{00000000-0005-0000-0000-0000D6520000}"/>
    <cellStyle name="Total 2 11 3" xfId="20831" xr:uid="{00000000-0005-0000-0000-0000D7520000}"/>
    <cellStyle name="Total 2 11 3 2" xfId="21038" xr:uid="{00000000-0005-0000-0000-0000D8520000}"/>
    <cellStyle name="Total 2 11 4" xfId="20832" xr:uid="{00000000-0005-0000-0000-0000D9520000}"/>
    <cellStyle name="Total 2 11 4 2" xfId="21037" xr:uid="{00000000-0005-0000-0000-0000DA520000}"/>
    <cellStyle name="Total 2 11 5" xfId="20833" xr:uid="{00000000-0005-0000-0000-0000DB520000}"/>
    <cellStyle name="Total 2 11 5 2" xfId="21036" xr:uid="{00000000-0005-0000-0000-0000DC520000}"/>
    <cellStyle name="Total 2 11 6" xfId="21040" xr:uid="{00000000-0005-0000-0000-0000DD520000}"/>
    <cellStyle name="Total 2 12" xfId="20834" xr:uid="{00000000-0005-0000-0000-0000DE520000}"/>
    <cellStyle name="Total 2 12 2" xfId="20835" xr:uid="{00000000-0005-0000-0000-0000DF520000}"/>
    <cellStyle name="Total 2 12 2 2" xfId="21034" xr:uid="{00000000-0005-0000-0000-0000E0520000}"/>
    <cellStyle name="Total 2 12 3" xfId="20836" xr:uid="{00000000-0005-0000-0000-0000E1520000}"/>
    <cellStyle name="Total 2 12 3 2" xfId="21033" xr:uid="{00000000-0005-0000-0000-0000E2520000}"/>
    <cellStyle name="Total 2 12 4" xfId="20837" xr:uid="{00000000-0005-0000-0000-0000E3520000}"/>
    <cellStyle name="Total 2 12 4 2" xfId="21032" xr:uid="{00000000-0005-0000-0000-0000E4520000}"/>
    <cellStyle name="Total 2 12 5" xfId="20838" xr:uid="{00000000-0005-0000-0000-0000E5520000}"/>
    <cellStyle name="Total 2 12 5 2" xfId="21031" xr:uid="{00000000-0005-0000-0000-0000E6520000}"/>
    <cellStyle name="Total 2 12 6" xfId="21035" xr:uid="{00000000-0005-0000-0000-0000E7520000}"/>
    <cellStyle name="Total 2 13" xfId="20839" xr:uid="{00000000-0005-0000-0000-0000E8520000}"/>
    <cellStyle name="Total 2 13 2" xfId="20840" xr:uid="{00000000-0005-0000-0000-0000E9520000}"/>
    <cellStyle name="Total 2 13 2 2" xfId="21029" xr:uid="{00000000-0005-0000-0000-0000EA520000}"/>
    <cellStyle name="Total 2 13 3" xfId="20841" xr:uid="{00000000-0005-0000-0000-0000EB520000}"/>
    <cellStyle name="Total 2 13 3 2" xfId="21028" xr:uid="{00000000-0005-0000-0000-0000EC520000}"/>
    <cellStyle name="Total 2 13 4" xfId="20842" xr:uid="{00000000-0005-0000-0000-0000ED520000}"/>
    <cellStyle name="Total 2 13 4 2" xfId="21027" xr:uid="{00000000-0005-0000-0000-0000EE520000}"/>
    <cellStyle name="Total 2 13 5" xfId="21030" xr:uid="{00000000-0005-0000-0000-0000EF520000}"/>
    <cellStyle name="Total 2 14" xfId="20843" xr:uid="{00000000-0005-0000-0000-0000F0520000}"/>
    <cellStyle name="Total 2 14 2" xfId="21026" xr:uid="{00000000-0005-0000-0000-0000F1520000}"/>
    <cellStyle name="Total 2 15" xfId="20844" xr:uid="{00000000-0005-0000-0000-0000F2520000}"/>
    <cellStyle name="Total 2 15 2" xfId="21025" xr:uid="{00000000-0005-0000-0000-0000F3520000}"/>
    <cellStyle name="Total 2 16" xfId="20845" xr:uid="{00000000-0005-0000-0000-0000F4520000}"/>
    <cellStyle name="Total 2 16 2" xfId="21024" xr:uid="{00000000-0005-0000-0000-0000F5520000}"/>
    <cellStyle name="Total 2 17" xfId="21045" xr:uid="{00000000-0005-0000-0000-0000F6520000}"/>
    <cellStyle name="Total 2 2" xfId="20846" xr:uid="{00000000-0005-0000-0000-0000F7520000}"/>
    <cellStyle name="Total 2 2 10" xfId="21023" xr:uid="{00000000-0005-0000-0000-0000F8520000}"/>
    <cellStyle name="Total 2 2 2" xfId="20847" xr:uid="{00000000-0005-0000-0000-0000F9520000}"/>
    <cellStyle name="Total 2 2 2 2" xfId="20848" xr:uid="{00000000-0005-0000-0000-0000FA520000}"/>
    <cellStyle name="Total 2 2 2 2 2" xfId="21021" xr:uid="{00000000-0005-0000-0000-0000FB520000}"/>
    <cellStyle name="Total 2 2 2 3" xfId="20849" xr:uid="{00000000-0005-0000-0000-0000FC520000}"/>
    <cellStyle name="Total 2 2 2 3 2" xfId="21020" xr:uid="{00000000-0005-0000-0000-0000FD520000}"/>
    <cellStyle name="Total 2 2 2 4" xfId="20850" xr:uid="{00000000-0005-0000-0000-0000FE520000}"/>
    <cellStyle name="Total 2 2 2 4 2" xfId="21019" xr:uid="{00000000-0005-0000-0000-0000FF520000}"/>
    <cellStyle name="Total 2 2 2 5" xfId="21022" xr:uid="{00000000-0005-0000-0000-000000530000}"/>
    <cellStyle name="Total 2 2 3" xfId="20851" xr:uid="{00000000-0005-0000-0000-000001530000}"/>
    <cellStyle name="Total 2 2 3 2" xfId="20852" xr:uid="{00000000-0005-0000-0000-000002530000}"/>
    <cellStyle name="Total 2 2 3 2 2" xfId="21017" xr:uid="{00000000-0005-0000-0000-000003530000}"/>
    <cellStyle name="Total 2 2 3 3" xfId="20853" xr:uid="{00000000-0005-0000-0000-000004530000}"/>
    <cellStyle name="Total 2 2 3 3 2" xfId="21016" xr:uid="{00000000-0005-0000-0000-000005530000}"/>
    <cellStyle name="Total 2 2 3 4" xfId="20854" xr:uid="{00000000-0005-0000-0000-000006530000}"/>
    <cellStyle name="Total 2 2 3 4 2" xfId="21015" xr:uid="{00000000-0005-0000-0000-000007530000}"/>
    <cellStyle name="Total 2 2 3 5" xfId="21018" xr:uid="{00000000-0005-0000-0000-000008530000}"/>
    <cellStyle name="Total 2 2 4" xfId="20855" xr:uid="{00000000-0005-0000-0000-000009530000}"/>
    <cellStyle name="Total 2 2 4 2" xfId="20856" xr:uid="{00000000-0005-0000-0000-00000A530000}"/>
    <cellStyle name="Total 2 2 4 2 2" xfId="21013" xr:uid="{00000000-0005-0000-0000-00000B530000}"/>
    <cellStyle name="Total 2 2 4 3" xfId="20857" xr:uid="{00000000-0005-0000-0000-00000C530000}"/>
    <cellStyle name="Total 2 2 4 3 2" xfId="21012" xr:uid="{00000000-0005-0000-0000-00000D530000}"/>
    <cellStyle name="Total 2 2 4 4" xfId="20858" xr:uid="{00000000-0005-0000-0000-00000E530000}"/>
    <cellStyle name="Total 2 2 4 4 2" xfId="21011" xr:uid="{00000000-0005-0000-0000-00000F530000}"/>
    <cellStyle name="Total 2 2 4 5" xfId="21014" xr:uid="{00000000-0005-0000-0000-000010530000}"/>
    <cellStyle name="Total 2 2 5" xfId="20859" xr:uid="{00000000-0005-0000-0000-000011530000}"/>
    <cellStyle name="Total 2 2 5 2" xfId="20860" xr:uid="{00000000-0005-0000-0000-000012530000}"/>
    <cellStyle name="Total 2 2 5 2 2" xfId="21009" xr:uid="{00000000-0005-0000-0000-000013530000}"/>
    <cellStyle name="Total 2 2 5 3" xfId="20861" xr:uid="{00000000-0005-0000-0000-000014530000}"/>
    <cellStyle name="Total 2 2 5 3 2" xfId="21008" xr:uid="{00000000-0005-0000-0000-000015530000}"/>
    <cellStyle name="Total 2 2 5 4" xfId="20862" xr:uid="{00000000-0005-0000-0000-000016530000}"/>
    <cellStyle name="Total 2 2 5 4 2" xfId="21007" xr:uid="{00000000-0005-0000-0000-000017530000}"/>
    <cellStyle name="Total 2 2 5 5" xfId="21010" xr:uid="{00000000-0005-0000-0000-000018530000}"/>
    <cellStyle name="Total 2 2 6" xfId="20863" xr:uid="{00000000-0005-0000-0000-000019530000}"/>
    <cellStyle name="Total 2 2 6 2" xfId="21006" xr:uid="{00000000-0005-0000-0000-00001A530000}"/>
    <cellStyle name="Total 2 2 7" xfId="20864" xr:uid="{00000000-0005-0000-0000-00001B530000}"/>
    <cellStyle name="Total 2 2 7 2" xfId="21005" xr:uid="{00000000-0005-0000-0000-00001C530000}"/>
    <cellStyle name="Total 2 2 8" xfId="20865" xr:uid="{00000000-0005-0000-0000-00001D530000}"/>
    <cellStyle name="Total 2 2 8 2" xfId="21004" xr:uid="{00000000-0005-0000-0000-00001E530000}"/>
    <cellStyle name="Total 2 2 9" xfId="20866" xr:uid="{00000000-0005-0000-0000-00001F530000}"/>
    <cellStyle name="Total 2 2 9 2" xfId="21003" xr:uid="{00000000-0005-0000-0000-000020530000}"/>
    <cellStyle name="Total 2 3" xfId="20867" xr:uid="{00000000-0005-0000-0000-000021530000}"/>
    <cellStyle name="Total 2 3 2" xfId="20868" xr:uid="{00000000-0005-0000-0000-000022530000}"/>
    <cellStyle name="Total 2 3 2 2" xfId="21002" xr:uid="{00000000-0005-0000-0000-000023530000}"/>
    <cellStyle name="Total 2 3 3" xfId="20869" xr:uid="{00000000-0005-0000-0000-000024530000}"/>
    <cellStyle name="Total 2 3 3 2" xfId="21001" xr:uid="{00000000-0005-0000-0000-000025530000}"/>
    <cellStyle name="Total 2 3 4" xfId="20870" xr:uid="{00000000-0005-0000-0000-000026530000}"/>
    <cellStyle name="Total 2 3 4 2" xfId="21000" xr:uid="{00000000-0005-0000-0000-000027530000}"/>
    <cellStyle name="Total 2 3 5" xfId="20871" xr:uid="{00000000-0005-0000-0000-000028530000}"/>
    <cellStyle name="Total 2 3 5 2" xfId="20999" xr:uid="{00000000-0005-0000-0000-000029530000}"/>
    <cellStyle name="Total 2 4" xfId="20872" xr:uid="{00000000-0005-0000-0000-00002A530000}"/>
    <cellStyle name="Total 2 4 2" xfId="20873" xr:uid="{00000000-0005-0000-0000-00002B530000}"/>
    <cellStyle name="Total 2 4 2 2" xfId="20998" xr:uid="{00000000-0005-0000-0000-00002C530000}"/>
    <cellStyle name="Total 2 4 3" xfId="20874" xr:uid="{00000000-0005-0000-0000-00002D530000}"/>
    <cellStyle name="Total 2 4 3 2" xfId="20997" xr:uid="{00000000-0005-0000-0000-00002E530000}"/>
    <cellStyle name="Total 2 4 4" xfId="20875" xr:uid="{00000000-0005-0000-0000-00002F530000}"/>
    <cellStyle name="Total 2 4 4 2" xfId="20996" xr:uid="{00000000-0005-0000-0000-000030530000}"/>
    <cellStyle name="Total 2 4 5" xfId="20876" xr:uid="{00000000-0005-0000-0000-000031530000}"/>
    <cellStyle name="Total 2 4 5 2" xfId="20995" xr:uid="{00000000-0005-0000-0000-000032530000}"/>
    <cellStyle name="Total 2 5" xfId="20877" xr:uid="{00000000-0005-0000-0000-000033530000}"/>
    <cellStyle name="Total 2 5 2" xfId="20878" xr:uid="{00000000-0005-0000-0000-000034530000}"/>
    <cellStyle name="Total 2 5 2 2" xfId="20994" xr:uid="{00000000-0005-0000-0000-000035530000}"/>
    <cellStyle name="Total 2 5 3" xfId="20879" xr:uid="{00000000-0005-0000-0000-000036530000}"/>
    <cellStyle name="Total 2 5 3 2" xfId="20993" xr:uid="{00000000-0005-0000-0000-000037530000}"/>
    <cellStyle name="Total 2 5 4" xfId="20880" xr:uid="{00000000-0005-0000-0000-000038530000}"/>
    <cellStyle name="Total 2 5 4 2" xfId="20992" xr:uid="{00000000-0005-0000-0000-000039530000}"/>
    <cellStyle name="Total 2 5 5" xfId="20881" xr:uid="{00000000-0005-0000-0000-00003A530000}"/>
    <cellStyle name="Total 2 5 5 2" xfId="20991" xr:uid="{00000000-0005-0000-0000-00003B530000}"/>
    <cellStyle name="Total 2 6" xfId="20882" xr:uid="{00000000-0005-0000-0000-00003C530000}"/>
    <cellStyle name="Total 2 6 2" xfId="20883" xr:uid="{00000000-0005-0000-0000-00003D530000}"/>
    <cellStyle name="Total 2 6 2 2" xfId="20990" xr:uid="{00000000-0005-0000-0000-00003E530000}"/>
    <cellStyle name="Total 2 6 3" xfId="20884" xr:uid="{00000000-0005-0000-0000-00003F530000}"/>
    <cellStyle name="Total 2 6 3 2" xfId="20989" xr:uid="{00000000-0005-0000-0000-000040530000}"/>
    <cellStyle name="Total 2 6 4" xfId="20885" xr:uid="{00000000-0005-0000-0000-000041530000}"/>
    <cellStyle name="Total 2 6 4 2" xfId="20988" xr:uid="{00000000-0005-0000-0000-000042530000}"/>
    <cellStyle name="Total 2 6 5" xfId="20886" xr:uid="{00000000-0005-0000-0000-000043530000}"/>
    <cellStyle name="Total 2 6 5 2" xfId="20987" xr:uid="{00000000-0005-0000-0000-000044530000}"/>
    <cellStyle name="Total 2 7" xfId="20887" xr:uid="{00000000-0005-0000-0000-000045530000}"/>
    <cellStyle name="Total 2 7 2" xfId="20888" xr:uid="{00000000-0005-0000-0000-000046530000}"/>
    <cellStyle name="Total 2 7 2 2" xfId="20986" xr:uid="{00000000-0005-0000-0000-000047530000}"/>
    <cellStyle name="Total 2 7 3" xfId="20889" xr:uid="{00000000-0005-0000-0000-000048530000}"/>
    <cellStyle name="Total 2 7 3 2" xfId="20985" xr:uid="{00000000-0005-0000-0000-000049530000}"/>
    <cellStyle name="Total 2 7 4" xfId="20890" xr:uid="{00000000-0005-0000-0000-00004A530000}"/>
    <cellStyle name="Total 2 7 4 2" xfId="20984" xr:uid="{00000000-0005-0000-0000-00004B530000}"/>
    <cellStyle name="Total 2 7 5" xfId="20891" xr:uid="{00000000-0005-0000-0000-00004C530000}"/>
    <cellStyle name="Total 2 7 5 2" xfId="20983" xr:uid="{00000000-0005-0000-0000-00004D530000}"/>
    <cellStyle name="Total 2 8" xfId="20892" xr:uid="{00000000-0005-0000-0000-00004E530000}"/>
    <cellStyle name="Total 2 8 2" xfId="20893" xr:uid="{00000000-0005-0000-0000-00004F530000}"/>
    <cellStyle name="Total 2 8 2 2" xfId="20982" xr:uid="{00000000-0005-0000-0000-000050530000}"/>
    <cellStyle name="Total 2 8 3" xfId="20894" xr:uid="{00000000-0005-0000-0000-000051530000}"/>
    <cellStyle name="Total 2 8 3 2" xfId="20981" xr:uid="{00000000-0005-0000-0000-000052530000}"/>
    <cellStyle name="Total 2 8 4" xfId="20895" xr:uid="{00000000-0005-0000-0000-000053530000}"/>
    <cellStyle name="Total 2 8 4 2" xfId="20980" xr:uid="{00000000-0005-0000-0000-000054530000}"/>
    <cellStyle name="Total 2 8 5" xfId="20896" xr:uid="{00000000-0005-0000-0000-000055530000}"/>
    <cellStyle name="Total 2 8 5 2" xfId="20979" xr:uid="{00000000-0005-0000-0000-000056530000}"/>
    <cellStyle name="Total 2 9" xfId="20897" xr:uid="{00000000-0005-0000-0000-000057530000}"/>
    <cellStyle name="Total 2 9 2" xfId="20898" xr:uid="{00000000-0005-0000-0000-000058530000}"/>
    <cellStyle name="Total 2 9 2 2" xfId="20978" xr:uid="{00000000-0005-0000-0000-000059530000}"/>
    <cellStyle name="Total 2 9 3" xfId="20899" xr:uid="{00000000-0005-0000-0000-00005A530000}"/>
    <cellStyle name="Total 2 9 3 2" xfId="20977" xr:uid="{00000000-0005-0000-0000-00005B530000}"/>
    <cellStyle name="Total 2 9 4" xfId="20900" xr:uid="{00000000-0005-0000-0000-00005C530000}"/>
    <cellStyle name="Total 2 9 4 2" xfId="20976" xr:uid="{00000000-0005-0000-0000-00005D530000}"/>
    <cellStyle name="Total 2 9 5" xfId="20901" xr:uid="{00000000-0005-0000-0000-00005E530000}"/>
    <cellStyle name="Total 2 9 5 2" xfId="20975" xr:uid="{00000000-0005-0000-0000-00005F530000}"/>
    <cellStyle name="Total 3" xfId="20902" xr:uid="{00000000-0005-0000-0000-000060530000}"/>
    <cellStyle name="Total 3 2" xfId="20903" xr:uid="{00000000-0005-0000-0000-000061530000}"/>
    <cellStyle name="Total 3 2 2" xfId="20973" xr:uid="{00000000-0005-0000-0000-000062530000}"/>
    <cellStyle name="Total 3 3" xfId="20904" xr:uid="{00000000-0005-0000-0000-000063530000}"/>
    <cellStyle name="Total 3 3 2" xfId="20972" xr:uid="{00000000-0005-0000-0000-000064530000}"/>
    <cellStyle name="Total 3 4" xfId="20974" xr:uid="{00000000-0005-0000-0000-000065530000}"/>
    <cellStyle name="Total 4" xfId="20905" xr:uid="{00000000-0005-0000-0000-000066530000}"/>
    <cellStyle name="Total 4 2" xfId="20906" xr:uid="{00000000-0005-0000-0000-000067530000}"/>
    <cellStyle name="Total 4 2 2" xfId="20970" xr:uid="{00000000-0005-0000-0000-000068530000}"/>
    <cellStyle name="Total 4 3" xfId="20907" xr:uid="{00000000-0005-0000-0000-000069530000}"/>
    <cellStyle name="Total 4 3 2" xfId="20969" xr:uid="{00000000-0005-0000-0000-00006A530000}"/>
    <cellStyle name="Total 4 4" xfId="20971" xr:uid="{00000000-0005-0000-0000-00006B530000}"/>
    <cellStyle name="Total 5" xfId="20908" xr:uid="{00000000-0005-0000-0000-00006C530000}"/>
    <cellStyle name="Total 5 2" xfId="20909" xr:uid="{00000000-0005-0000-0000-00006D530000}"/>
    <cellStyle name="Total 5 2 2" xfId="20967" xr:uid="{00000000-0005-0000-0000-00006E530000}"/>
    <cellStyle name="Total 5 3" xfId="20910" xr:uid="{00000000-0005-0000-0000-00006F530000}"/>
    <cellStyle name="Total 5 3 2" xfId="20966" xr:uid="{00000000-0005-0000-0000-000070530000}"/>
    <cellStyle name="Total 5 4" xfId="20968" xr:uid="{00000000-0005-0000-0000-000071530000}"/>
    <cellStyle name="Total 6" xfId="20911" xr:uid="{00000000-0005-0000-0000-000072530000}"/>
    <cellStyle name="Total 6 2" xfId="20912" xr:uid="{00000000-0005-0000-0000-000073530000}"/>
    <cellStyle name="Total 6 2 2" xfId="20964" xr:uid="{00000000-0005-0000-0000-000074530000}"/>
    <cellStyle name="Total 6 3" xfId="20913" xr:uid="{00000000-0005-0000-0000-000075530000}"/>
    <cellStyle name="Total 6 3 2" xfId="20963" xr:uid="{00000000-0005-0000-0000-000076530000}"/>
    <cellStyle name="Total 6 4" xfId="20965" xr:uid="{00000000-0005-0000-0000-000077530000}"/>
    <cellStyle name="Total 7" xfId="20914" xr:uid="{00000000-0005-0000-0000-000078530000}"/>
    <cellStyle name="Total 7 2" xfId="20962" xr:uid="{00000000-0005-0000-0000-000079530000}"/>
    <cellStyle name="Total2 - Style2" xfId="20915" xr:uid="{00000000-0005-0000-0000-00007A530000}"/>
    <cellStyle name="Unit" xfId="20916" xr:uid="{00000000-0005-0000-0000-00007B530000}"/>
    <cellStyle name="Unit 2" xfId="20917" xr:uid="{00000000-0005-0000-0000-00007C530000}"/>
    <cellStyle name="Unit 3" xfId="20918" xr:uid="{00000000-0005-0000-0000-00007D530000}"/>
    <cellStyle name="Unit 4" xfId="20919" xr:uid="{00000000-0005-0000-0000-00007E530000}"/>
    <cellStyle name="Vertical" xfId="20920" xr:uid="{00000000-0005-0000-0000-00007F530000}"/>
    <cellStyle name="Vertical 2" xfId="20921" xr:uid="{00000000-0005-0000-0000-000080530000}"/>
    <cellStyle name="Vertical 3" xfId="20922" xr:uid="{00000000-0005-0000-0000-000081530000}"/>
    <cellStyle name="Währung [0]" xfId="20923" xr:uid="{00000000-0005-0000-0000-000082530000}"/>
    <cellStyle name="Währung_AX-3-4-Balance-Sheet-310899" xfId="20924" xr:uid="{00000000-0005-0000-0000-000083530000}"/>
    <cellStyle name="Warning Text 2" xfId="20925" xr:uid="{00000000-0005-0000-0000-000084530000}"/>
    <cellStyle name="Warning Text 2 10" xfId="20926" xr:uid="{00000000-0005-0000-0000-000085530000}"/>
    <cellStyle name="Warning Text 2 11" xfId="20927" xr:uid="{00000000-0005-0000-0000-000086530000}"/>
    <cellStyle name="Warning Text 2 12" xfId="20928" xr:uid="{00000000-0005-0000-0000-000087530000}"/>
    <cellStyle name="Warning Text 2 2" xfId="20929" xr:uid="{00000000-0005-0000-0000-000088530000}"/>
    <cellStyle name="Warning Text 2 2 2" xfId="20930" xr:uid="{00000000-0005-0000-0000-000089530000}"/>
    <cellStyle name="Warning Text 2 3" xfId="20931" xr:uid="{00000000-0005-0000-0000-00008A530000}"/>
    <cellStyle name="Warning Text 2 4" xfId="20932" xr:uid="{00000000-0005-0000-0000-00008B530000}"/>
    <cellStyle name="Warning Text 2 5" xfId="20933" xr:uid="{00000000-0005-0000-0000-00008C530000}"/>
    <cellStyle name="Warning Text 2 6" xfId="20934" xr:uid="{00000000-0005-0000-0000-00008D530000}"/>
    <cellStyle name="Warning Text 2 7" xfId="20935" xr:uid="{00000000-0005-0000-0000-00008E530000}"/>
    <cellStyle name="Warning Text 2 8" xfId="20936" xr:uid="{00000000-0005-0000-0000-00008F530000}"/>
    <cellStyle name="Warning Text 2 9" xfId="20937" xr:uid="{00000000-0005-0000-0000-000090530000}"/>
    <cellStyle name="Warning Text 3" xfId="20938" xr:uid="{00000000-0005-0000-0000-000091530000}"/>
    <cellStyle name="Warning Text 3 2" xfId="20939" xr:uid="{00000000-0005-0000-0000-000092530000}"/>
    <cellStyle name="Warning Text 3 3" xfId="20940" xr:uid="{00000000-0005-0000-0000-000093530000}"/>
    <cellStyle name="Warning Text 4" xfId="20941" xr:uid="{00000000-0005-0000-0000-000094530000}"/>
    <cellStyle name="Warning Text 4 2" xfId="20942" xr:uid="{00000000-0005-0000-0000-000095530000}"/>
    <cellStyle name="Warning Text 4 3" xfId="20943" xr:uid="{00000000-0005-0000-0000-000096530000}"/>
    <cellStyle name="Warning Text 5" xfId="20944" xr:uid="{00000000-0005-0000-0000-000097530000}"/>
    <cellStyle name="Warning Text 5 2" xfId="20945" xr:uid="{00000000-0005-0000-0000-000098530000}"/>
    <cellStyle name="Warning Text 5 3" xfId="20946" xr:uid="{00000000-0005-0000-0000-000099530000}"/>
    <cellStyle name="Warning Text 6" xfId="20947" xr:uid="{00000000-0005-0000-0000-00009A530000}"/>
    <cellStyle name="Warning Text 6 2" xfId="20948" xr:uid="{00000000-0005-0000-0000-00009B530000}"/>
    <cellStyle name="Warning Text 6 3" xfId="20949" xr:uid="{00000000-0005-0000-0000-00009C530000}"/>
    <cellStyle name="Warning Text 7" xfId="20950" xr:uid="{00000000-0005-0000-0000-00009D530000}"/>
    <cellStyle name="Years" xfId="20951" xr:uid="{00000000-0005-0000-0000-00009E530000}"/>
    <cellStyle name="Денежный [0]_Capex" xfId="20952" xr:uid="{00000000-0005-0000-0000-00009F530000}"/>
    <cellStyle name="Денежный_Capex" xfId="20953" xr:uid="{00000000-0005-0000-0000-0000A0530000}"/>
    <cellStyle name="Обычный_7.1" xfId="20954" xr:uid="{00000000-0005-0000-0000-0000A1530000}"/>
    <cellStyle name="ТЕКСТ" xfId="20955" xr:uid="{00000000-0005-0000-0000-0000A2530000}"/>
    <cellStyle name="Тысячи [0]_Chart1 (Sales &amp; Costs)" xfId="20956" xr:uid="{00000000-0005-0000-0000-0000A3530000}"/>
    <cellStyle name="Тысячи_Chart1 (Sales &amp; Costs)" xfId="20957" xr:uid="{00000000-0005-0000-0000-0000A4530000}"/>
    <cellStyle name="Финансовый [0]_Capex" xfId="20958" xr:uid="{00000000-0005-0000-0000-0000A5530000}"/>
    <cellStyle name="Финансовый_Capex" xfId="20959" xr:uid="{00000000-0005-0000-0000-0000A6530000}"/>
  </cellStyles>
  <dxfs count="2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sheetPr>
  <dimension ref="A1:C35"/>
  <sheetViews>
    <sheetView tabSelected="1" zoomScale="85" zoomScaleNormal="85" workbookViewId="0">
      <pane xSplit="1" ySplit="7" topLeftCell="B8" activePane="bottomRight" state="frozen"/>
      <selection pane="topRight" activeCell="B1" sqref="B1"/>
      <selection pane="bottomLeft" activeCell="A8" sqref="A8"/>
      <selection pane="bottomRight" activeCell="A11" sqref="A11"/>
    </sheetView>
  </sheetViews>
  <sheetFormatPr defaultRowHeight="14.4"/>
  <cols>
    <col min="1" max="1" width="10.21875" style="2" customWidth="1"/>
    <col min="2" max="2" width="153" bestFit="1" customWidth="1"/>
    <col min="3" max="3" width="39.44140625" customWidth="1"/>
    <col min="7" max="7" width="25" customWidth="1"/>
  </cols>
  <sheetData>
    <row r="1" spans="1:3">
      <c r="A1" s="7"/>
      <c r="B1" s="124" t="s">
        <v>159</v>
      </c>
      <c r="C1" s="51"/>
    </row>
    <row r="2" spans="1:3" s="121" customFormat="1" ht="15.6">
      <c r="A2" s="164">
        <v>1</v>
      </c>
      <c r="B2" s="122" t="s">
        <v>160</v>
      </c>
      <c r="C2" s="647" t="s">
        <v>959</v>
      </c>
    </row>
    <row r="3" spans="1:3" s="121" customFormat="1">
      <c r="A3" s="164">
        <v>2</v>
      </c>
      <c r="B3" s="123" t="s">
        <v>161</v>
      </c>
      <c r="C3" s="648" t="s">
        <v>965</v>
      </c>
    </row>
    <row r="4" spans="1:3" s="121" customFormat="1">
      <c r="A4" s="164">
        <v>3</v>
      </c>
      <c r="B4" s="123" t="s">
        <v>162</v>
      </c>
      <c r="C4" s="648" t="s">
        <v>966</v>
      </c>
    </row>
    <row r="5" spans="1:3" s="121" customFormat="1" ht="15.6">
      <c r="A5" s="165">
        <v>4</v>
      </c>
      <c r="B5" s="126" t="s">
        <v>163</v>
      </c>
      <c r="C5" s="647" t="s">
        <v>960</v>
      </c>
    </row>
    <row r="6" spans="1:3" s="125" customFormat="1" ht="65.25" customHeight="1">
      <c r="A6" s="751" t="s">
        <v>321</v>
      </c>
      <c r="B6" s="752"/>
      <c r="C6" s="752"/>
    </row>
    <row r="7" spans="1:3">
      <c r="A7" s="259" t="s">
        <v>251</v>
      </c>
      <c r="B7" s="260" t="s">
        <v>164</v>
      </c>
    </row>
    <row r="8" spans="1:3">
      <c r="A8" s="261">
        <v>1</v>
      </c>
      <c r="B8" s="257" t="s">
        <v>139</v>
      </c>
    </row>
    <row r="9" spans="1:3">
      <c r="A9" s="261">
        <v>2</v>
      </c>
      <c r="B9" s="257" t="s">
        <v>165</v>
      </c>
    </row>
    <row r="10" spans="1:3">
      <c r="A10" s="261">
        <v>3</v>
      </c>
      <c r="B10" s="257" t="s">
        <v>166</v>
      </c>
    </row>
    <row r="11" spans="1:3">
      <c r="A11" s="261">
        <v>4</v>
      </c>
      <c r="B11" s="257" t="s">
        <v>167</v>
      </c>
      <c r="C11" s="120"/>
    </row>
    <row r="12" spans="1:3">
      <c r="A12" s="261">
        <v>5</v>
      </c>
      <c r="B12" s="257" t="s">
        <v>107</v>
      </c>
    </row>
    <row r="13" spans="1:3">
      <c r="A13" s="261">
        <v>6</v>
      </c>
      <c r="B13" s="262" t="s">
        <v>91</v>
      </c>
    </row>
    <row r="14" spans="1:3">
      <c r="A14" s="261">
        <v>7</v>
      </c>
      <c r="B14" s="257" t="s">
        <v>168</v>
      </c>
    </row>
    <row r="15" spans="1:3">
      <c r="A15" s="261">
        <v>8</v>
      </c>
      <c r="B15" s="257" t="s">
        <v>171</v>
      </c>
    </row>
    <row r="16" spans="1:3">
      <c r="A16" s="261">
        <v>9</v>
      </c>
      <c r="B16" s="257" t="s">
        <v>85</v>
      </c>
    </row>
    <row r="17" spans="1:2">
      <c r="A17" s="263" t="s">
        <v>378</v>
      </c>
      <c r="B17" s="257" t="s">
        <v>358</v>
      </c>
    </row>
    <row r="18" spans="1:2">
      <c r="A18" s="261">
        <v>10</v>
      </c>
      <c r="B18" s="257" t="s">
        <v>172</v>
      </c>
    </row>
    <row r="19" spans="1:2">
      <c r="A19" s="261">
        <v>11</v>
      </c>
      <c r="B19" s="262" t="s">
        <v>155</v>
      </c>
    </row>
    <row r="20" spans="1:2">
      <c r="A20" s="261">
        <v>12</v>
      </c>
      <c r="B20" s="262" t="s">
        <v>152</v>
      </c>
    </row>
    <row r="21" spans="1:2">
      <c r="A21" s="261">
        <v>13</v>
      </c>
      <c r="B21" s="264" t="s">
        <v>297</v>
      </c>
    </row>
    <row r="22" spans="1:2">
      <c r="A22" s="261">
        <v>14</v>
      </c>
      <c r="B22" s="257" t="s">
        <v>351</v>
      </c>
    </row>
    <row r="23" spans="1:2">
      <c r="A23" s="265">
        <v>15</v>
      </c>
      <c r="B23" s="257" t="s">
        <v>74</v>
      </c>
    </row>
    <row r="24" spans="1:2">
      <c r="A24" s="265">
        <v>15.1</v>
      </c>
      <c r="B24" s="257" t="s">
        <v>387</v>
      </c>
    </row>
    <row r="25" spans="1:2">
      <c r="A25" s="265">
        <v>16</v>
      </c>
      <c r="B25" s="257" t="s">
        <v>453</v>
      </c>
    </row>
    <row r="26" spans="1:2">
      <c r="A26" s="265">
        <v>17</v>
      </c>
      <c r="B26" s="257" t="s">
        <v>677</v>
      </c>
    </row>
    <row r="27" spans="1:2">
      <c r="A27" s="265">
        <v>18</v>
      </c>
      <c r="B27" s="257" t="s">
        <v>938</v>
      </c>
    </row>
    <row r="28" spans="1:2">
      <c r="A28" s="265">
        <v>19</v>
      </c>
      <c r="B28" s="257" t="s">
        <v>939</v>
      </c>
    </row>
    <row r="29" spans="1:2">
      <c r="A29" s="265">
        <v>20</v>
      </c>
      <c r="B29" s="257" t="s">
        <v>940</v>
      </c>
    </row>
    <row r="30" spans="1:2">
      <c r="A30" s="265">
        <v>21</v>
      </c>
      <c r="B30" s="257" t="s">
        <v>546</v>
      </c>
    </row>
    <row r="31" spans="1:2">
      <c r="A31" s="265">
        <v>22</v>
      </c>
      <c r="B31" s="257" t="s">
        <v>941</v>
      </c>
    </row>
    <row r="32" spans="1:2" ht="26.4">
      <c r="A32" s="265">
        <v>23</v>
      </c>
      <c r="B32" s="627" t="s">
        <v>937</v>
      </c>
    </row>
    <row r="33" spans="1:2">
      <c r="A33" s="265">
        <v>24</v>
      </c>
      <c r="B33" s="257" t="s">
        <v>942</v>
      </c>
    </row>
    <row r="34" spans="1:2">
      <c r="A34" s="265">
        <v>25</v>
      </c>
      <c r="B34" s="257" t="s">
        <v>943</v>
      </c>
    </row>
    <row r="35" spans="1:2">
      <c r="A35" s="261">
        <v>26</v>
      </c>
      <c r="B35" s="257" t="s">
        <v>723</v>
      </c>
    </row>
  </sheetData>
  <mergeCells count="1">
    <mergeCell ref="A6:C6"/>
  </mergeCells>
  <hyperlinks>
    <hyperlink ref="B8" location="'1. key ratios'!A1" display="ცხრილი 1: ძირითადი მაჩვენებლები" xr:uid="{00000000-0004-0000-0000-000000000000}"/>
    <hyperlink ref="B9" location="'2. SOFP'!A1" display="საბალანსო უწყისი" xr:uid="{00000000-0004-0000-0000-000001000000}"/>
    <hyperlink ref="B10" location="'3. SOPL'!A1" display="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 ref="B25" location="'16. NSFR'!A1" display="წმინდა სტაბილური დაფინანსების კოეფიციენტი" xr:uid="{00000000-0004-0000-0000-000011000000}"/>
    <hyperlink ref="B26" location="' 17. Residual Maturity'!A1" display="რისკის პოზიციის ღირებულება ნარჩენი ვადიანობის  და რისკის კლასების მიხედვით" xr:uid="{00000000-0004-0000-0000-000012000000}"/>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xr:uid="{00000000-0004-0000-0000-000013000000}"/>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xr:uid="{00000000-0004-0000-0000-000014000000}"/>
    <hyperlink ref="B30" location="'21. NPL'!A1" display="უმოქმედო სესხების ცვლილება" xr:uid="{00000000-0004-0000-0000-000015000000}"/>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xr:uid="{00000000-0004-0000-0000-000016000000}"/>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xr:uid="{00000000-0004-0000-0000-000017000000}"/>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xr:uid="{00000000-0004-0000-0000-000018000000}"/>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xr:uid="{00000000-0004-0000-0000-000019000000}"/>
    <hyperlink ref="B29" location="'20. Reserves'!A1" display="რეზერვის ცვლილება სესხებზე და კორპორატიულ სავალო ფასიანი ქაღალდებზე" xr:uid="{00000000-0004-0000-0000-00001A000000}"/>
    <hyperlink ref="B35" location="'26. Retail Products'!A1" display="ზოგადი ინფორმაცია საცალო პროდუქტებზე" xr:uid="{00000000-0004-0000-0000-00001B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tint="-9.9978637043366805E-2"/>
  </sheetPr>
  <dimension ref="A1:F56"/>
  <sheetViews>
    <sheetView zoomScale="85" zoomScaleNormal="85" workbookViewId="0">
      <pane xSplit="1" ySplit="5" topLeftCell="B6" activePane="bottomRight" state="frozen"/>
      <selection activeCell="D15" sqref="D15"/>
      <selection pane="topRight" activeCell="D15" sqref="D15"/>
      <selection pane="bottomLeft" activeCell="D15" sqref="D15"/>
      <selection pane="bottomRight" activeCell="B6" sqref="B6"/>
    </sheetView>
  </sheetViews>
  <sheetFormatPr defaultRowHeight="14.4"/>
  <cols>
    <col min="1" max="1" width="9.5546875" style="5" bestFit="1" customWidth="1"/>
    <col min="2" max="2" width="132.44140625" style="2" customWidth="1"/>
    <col min="3" max="3" width="18.44140625" style="651" customWidth="1"/>
    <col min="4" max="4" width="11.77734375" bestFit="1" customWidth="1"/>
  </cols>
  <sheetData>
    <row r="1" spans="1:6">
      <c r="A1" s="14" t="s">
        <v>108</v>
      </c>
      <c r="B1" s="13" t="str">
        <f>Info!C2</f>
        <v>სს თიბისი ბანკი</v>
      </c>
      <c r="D1" s="2"/>
      <c r="E1" s="2"/>
      <c r="F1" s="2"/>
    </row>
    <row r="2" spans="1:6" s="18" customFormat="1" ht="15.75" customHeight="1">
      <c r="A2" s="18" t="s">
        <v>109</v>
      </c>
      <c r="B2" s="333">
        <f>'1. key ratios'!B2</f>
        <v>45199</v>
      </c>
      <c r="C2" s="672"/>
    </row>
    <row r="3" spans="1:6" s="18" customFormat="1" ht="15.75" customHeight="1">
      <c r="C3" s="672"/>
    </row>
    <row r="4" spans="1:6" ht="15" thickBot="1">
      <c r="A4" s="5" t="s">
        <v>257</v>
      </c>
      <c r="B4" s="27" t="s">
        <v>85</v>
      </c>
    </row>
    <row r="5" spans="1:6">
      <c r="A5" s="83" t="s">
        <v>25</v>
      </c>
      <c r="B5" s="84"/>
      <c r="C5" s="673" t="s">
        <v>26</v>
      </c>
    </row>
    <row r="6" spans="1:6">
      <c r="A6" s="85">
        <v>1</v>
      </c>
      <c r="B6" s="47" t="s">
        <v>27</v>
      </c>
      <c r="C6" s="674">
        <f>SUM(C7:C11)</f>
        <v>4317009512.2621002</v>
      </c>
      <c r="D6" s="663"/>
    </row>
    <row r="7" spans="1:6">
      <c r="A7" s="85">
        <v>2</v>
      </c>
      <c r="B7" s="44" t="s">
        <v>28</v>
      </c>
      <c r="C7" s="675">
        <v>21015907.690000001</v>
      </c>
      <c r="D7" s="663"/>
    </row>
    <row r="8" spans="1:6">
      <c r="A8" s="85">
        <v>3</v>
      </c>
      <c r="B8" s="38" t="s">
        <v>29</v>
      </c>
      <c r="C8" s="675">
        <v>521190199.20999998</v>
      </c>
      <c r="D8" s="663"/>
    </row>
    <row r="9" spans="1:6">
      <c r="A9" s="85">
        <v>4</v>
      </c>
      <c r="B9" s="38" t="s">
        <v>30</v>
      </c>
      <c r="C9" s="675">
        <v>10862262.186800001</v>
      </c>
      <c r="D9" s="663"/>
    </row>
    <row r="10" spans="1:6">
      <c r="A10" s="85">
        <v>5</v>
      </c>
      <c r="B10" s="38" t="s">
        <v>31</v>
      </c>
      <c r="C10" s="675">
        <v>-93262627.140000001</v>
      </c>
      <c r="D10" s="663"/>
    </row>
    <row r="11" spans="1:6">
      <c r="A11" s="85">
        <v>6</v>
      </c>
      <c r="B11" s="45" t="s">
        <v>32</v>
      </c>
      <c r="C11" s="675">
        <v>3857203770.3153</v>
      </c>
      <c r="D11" s="663"/>
    </row>
    <row r="12" spans="1:6" s="4" customFormat="1">
      <c r="A12" s="85">
        <v>7</v>
      </c>
      <c r="B12" s="47" t="s">
        <v>33</v>
      </c>
      <c r="C12" s="676">
        <f>SUM(C13:C28)</f>
        <v>350108712.54380012</v>
      </c>
      <c r="D12" s="663"/>
    </row>
    <row r="13" spans="1:6" s="4" customFormat="1">
      <c r="A13" s="85">
        <v>8</v>
      </c>
      <c r="B13" s="46" t="s">
        <v>34</v>
      </c>
      <c r="C13" s="675">
        <v>10862262.186800001</v>
      </c>
      <c r="D13" s="663"/>
    </row>
    <row r="14" spans="1:6" s="4" customFormat="1" ht="27.6">
      <c r="A14" s="85">
        <v>9</v>
      </c>
      <c r="B14" s="39" t="s">
        <v>35</v>
      </c>
      <c r="C14" s="675">
        <v>0</v>
      </c>
      <c r="D14" s="663"/>
    </row>
    <row r="15" spans="1:6" s="4" customFormat="1">
      <c r="A15" s="85">
        <v>10</v>
      </c>
      <c r="B15" s="40" t="s">
        <v>36</v>
      </c>
      <c r="C15" s="675">
        <v>334097341.98700011</v>
      </c>
      <c r="D15" s="663"/>
    </row>
    <row r="16" spans="1:6" s="4" customFormat="1">
      <c r="A16" s="85">
        <v>11</v>
      </c>
      <c r="B16" s="41" t="s">
        <v>37</v>
      </c>
      <c r="C16" s="675">
        <v>0</v>
      </c>
      <c r="D16" s="663"/>
    </row>
    <row r="17" spans="1:4" s="4" customFormat="1">
      <c r="A17" s="85">
        <v>12</v>
      </c>
      <c r="B17" s="40" t="s">
        <v>38</v>
      </c>
      <c r="C17" s="675">
        <v>100</v>
      </c>
      <c r="D17" s="663"/>
    </row>
    <row r="18" spans="1:4" s="4" customFormat="1">
      <c r="A18" s="85">
        <v>13</v>
      </c>
      <c r="B18" s="40" t="s">
        <v>39</v>
      </c>
      <c r="C18" s="675">
        <v>0</v>
      </c>
      <c r="D18" s="663"/>
    </row>
    <row r="19" spans="1:4" s="4" customFormat="1">
      <c r="A19" s="85">
        <v>14</v>
      </c>
      <c r="B19" s="40" t="s">
        <v>40</v>
      </c>
      <c r="C19" s="675">
        <v>0</v>
      </c>
      <c r="D19" s="663"/>
    </row>
    <row r="20" spans="1:4" s="4" customFormat="1" ht="27.6">
      <c r="A20" s="85">
        <v>15</v>
      </c>
      <c r="B20" s="40" t="s">
        <v>41</v>
      </c>
      <c r="C20" s="675">
        <v>0</v>
      </c>
      <c r="D20" s="663"/>
    </row>
    <row r="21" spans="1:4" s="4" customFormat="1" ht="27.6">
      <c r="A21" s="85">
        <v>16</v>
      </c>
      <c r="B21" s="39" t="s">
        <v>42</v>
      </c>
      <c r="C21" s="675">
        <v>0</v>
      </c>
      <c r="D21" s="663"/>
    </row>
    <row r="22" spans="1:4" s="4" customFormat="1">
      <c r="A22" s="85">
        <v>17</v>
      </c>
      <c r="B22" s="86" t="s">
        <v>43</v>
      </c>
      <c r="C22" s="675">
        <v>5149008.3699999992</v>
      </c>
      <c r="D22" s="663"/>
    </row>
    <row r="23" spans="1:4" s="4" customFormat="1">
      <c r="A23" s="85">
        <v>18</v>
      </c>
      <c r="B23" s="733" t="s">
        <v>726</v>
      </c>
      <c r="C23" s="675">
        <v>0</v>
      </c>
      <c r="D23" s="663"/>
    </row>
    <row r="24" spans="1:4" s="4" customFormat="1" ht="27.6">
      <c r="A24" s="85">
        <v>19</v>
      </c>
      <c r="B24" s="39" t="s">
        <v>44</v>
      </c>
      <c r="C24" s="675">
        <v>0</v>
      </c>
      <c r="D24" s="663"/>
    </row>
    <row r="25" spans="1:4" s="4" customFormat="1" ht="27.6">
      <c r="A25" s="85">
        <v>20</v>
      </c>
      <c r="B25" s="39" t="s">
        <v>45</v>
      </c>
      <c r="C25" s="675">
        <v>0</v>
      </c>
      <c r="D25" s="663"/>
    </row>
    <row r="26" spans="1:4" s="4" customFormat="1" ht="27.6">
      <c r="A26" s="85">
        <v>21</v>
      </c>
      <c r="B26" s="42" t="s">
        <v>46</v>
      </c>
      <c r="C26" s="675">
        <v>0</v>
      </c>
      <c r="D26" s="663"/>
    </row>
    <row r="27" spans="1:4" s="4" customFormat="1">
      <c r="A27" s="85">
        <v>22</v>
      </c>
      <c r="B27" s="42" t="s">
        <v>47</v>
      </c>
      <c r="C27" s="675">
        <v>0</v>
      </c>
      <c r="D27" s="663"/>
    </row>
    <row r="28" spans="1:4" s="4" customFormat="1" ht="27.6">
      <c r="A28" s="85">
        <v>23</v>
      </c>
      <c r="B28" s="42" t="s">
        <v>48</v>
      </c>
      <c r="C28" s="675">
        <v>0</v>
      </c>
      <c r="D28" s="663"/>
    </row>
    <row r="29" spans="1:4" s="4" customFormat="1">
      <c r="A29" s="85">
        <v>24</v>
      </c>
      <c r="B29" s="48" t="s">
        <v>22</v>
      </c>
      <c r="C29" s="676">
        <f>C6-C12</f>
        <v>3966900799.7182999</v>
      </c>
      <c r="D29" s="663"/>
    </row>
    <row r="30" spans="1:4" s="4" customFormat="1">
      <c r="A30" s="87"/>
      <c r="B30" s="43"/>
      <c r="C30" s="675">
        <v>0</v>
      </c>
      <c r="D30" s="663"/>
    </row>
    <row r="31" spans="1:4" s="4" customFormat="1">
      <c r="A31" s="87">
        <v>25</v>
      </c>
      <c r="B31" s="48" t="s">
        <v>49</v>
      </c>
      <c r="C31" s="676">
        <f>C32+C35</f>
        <v>535660000</v>
      </c>
      <c r="D31" s="663"/>
    </row>
    <row r="32" spans="1:4" s="4" customFormat="1">
      <c r="A32" s="87">
        <v>26</v>
      </c>
      <c r="B32" s="38" t="s">
        <v>50</v>
      </c>
      <c r="C32" s="677">
        <f>C33+C34</f>
        <v>535660000</v>
      </c>
      <c r="D32" s="663"/>
    </row>
    <row r="33" spans="1:4" s="4" customFormat="1">
      <c r="A33" s="87">
        <v>27</v>
      </c>
      <c r="B33" s="118" t="s">
        <v>51</v>
      </c>
      <c r="C33" s="675">
        <v>0</v>
      </c>
      <c r="D33" s="663"/>
    </row>
    <row r="34" spans="1:4" s="4" customFormat="1">
      <c r="A34" s="87">
        <v>28</v>
      </c>
      <c r="B34" s="118" t="s">
        <v>52</v>
      </c>
      <c r="C34" s="675">
        <v>535660000</v>
      </c>
      <c r="D34" s="663"/>
    </row>
    <row r="35" spans="1:4" s="4" customFormat="1">
      <c r="A35" s="87">
        <v>29</v>
      </c>
      <c r="B35" s="38" t="s">
        <v>53</v>
      </c>
      <c r="C35" s="675">
        <v>0</v>
      </c>
      <c r="D35" s="663"/>
    </row>
    <row r="36" spans="1:4" s="4" customFormat="1">
      <c r="A36" s="87">
        <v>30</v>
      </c>
      <c r="B36" s="48" t="s">
        <v>54</v>
      </c>
      <c r="C36" s="676">
        <f>SUM(C37:C41)</f>
        <v>0</v>
      </c>
      <c r="D36" s="663"/>
    </row>
    <row r="37" spans="1:4" s="4" customFormat="1">
      <c r="A37" s="87">
        <v>31</v>
      </c>
      <c r="B37" s="39" t="s">
        <v>55</v>
      </c>
      <c r="C37" s="675">
        <v>0</v>
      </c>
      <c r="D37" s="663"/>
    </row>
    <row r="38" spans="1:4" s="4" customFormat="1">
      <c r="A38" s="87">
        <v>32</v>
      </c>
      <c r="B38" s="40" t="s">
        <v>56</v>
      </c>
      <c r="C38" s="675">
        <v>0</v>
      </c>
      <c r="D38" s="663"/>
    </row>
    <row r="39" spans="1:4" s="4" customFormat="1" ht="27.6">
      <c r="A39" s="87">
        <v>33</v>
      </c>
      <c r="B39" s="39" t="s">
        <v>57</v>
      </c>
      <c r="C39" s="675">
        <v>0</v>
      </c>
      <c r="D39" s="663"/>
    </row>
    <row r="40" spans="1:4" s="4" customFormat="1" ht="27.6">
      <c r="A40" s="87">
        <v>34</v>
      </c>
      <c r="B40" s="39" t="s">
        <v>45</v>
      </c>
      <c r="C40" s="675">
        <v>0</v>
      </c>
      <c r="D40" s="663"/>
    </row>
    <row r="41" spans="1:4" s="4" customFormat="1" ht="27.6">
      <c r="A41" s="87">
        <v>35</v>
      </c>
      <c r="B41" s="42" t="s">
        <v>58</v>
      </c>
      <c r="C41" s="675">
        <v>0</v>
      </c>
      <c r="D41" s="663"/>
    </row>
    <row r="42" spans="1:4" s="4" customFormat="1">
      <c r="A42" s="87">
        <v>36</v>
      </c>
      <c r="B42" s="48" t="s">
        <v>23</v>
      </c>
      <c r="C42" s="676">
        <f>C31-C36</f>
        <v>535660000</v>
      </c>
      <c r="D42" s="663"/>
    </row>
    <row r="43" spans="1:4" s="4" customFormat="1">
      <c r="A43" s="87"/>
      <c r="B43" s="43"/>
      <c r="C43" s="675">
        <v>0</v>
      </c>
      <c r="D43" s="663"/>
    </row>
    <row r="44" spans="1:4" s="4" customFormat="1">
      <c r="A44" s="87">
        <v>37</v>
      </c>
      <c r="B44" s="49" t="s">
        <v>59</v>
      </c>
      <c r="C44" s="676">
        <f>SUM(C45:C47)</f>
        <v>556135603.5</v>
      </c>
      <c r="D44" s="663"/>
    </row>
    <row r="45" spans="1:4" s="4" customFormat="1">
      <c r="A45" s="87">
        <v>38</v>
      </c>
      <c r="B45" s="38" t="s">
        <v>60</v>
      </c>
      <c r="C45" s="750">
        <v>556135603.5</v>
      </c>
      <c r="D45" s="663"/>
    </row>
    <row r="46" spans="1:4" s="4" customFormat="1">
      <c r="A46" s="87">
        <v>39</v>
      </c>
      <c r="B46" s="38" t="s">
        <v>61</v>
      </c>
      <c r="C46" s="675">
        <v>0</v>
      </c>
      <c r="D46" s="663"/>
    </row>
    <row r="47" spans="1:4" s="4" customFormat="1">
      <c r="A47" s="87">
        <v>40</v>
      </c>
      <c r="B47" s="734" t="s">
        <v>725</v>
      </c>
      <c r="C47" s="675">
        <v>0</v>
      </c>
      <c r="D47" s="663"/>
    </row>
    <row r="48" spans="1:4" s="4" customFormat="1">
      <c r="A48" s="87">
        <v>41</v>
      </c>
      <c r="B48" s="49" t="s">
        <v>62</v>
      </c>
      <c r="C48" s="676">
        <f>SUM(C49:C52)</f>
        <v>0</v>
      </c>
      <c r="D48" s="663"/>
    </row>
    <row r="49" spans="1:4" s="4" customFormat="1">
      <c r="A49" s="87">
        <v>42</v>
      </c>
      <c r="B49" s="39" t="s">
        <v>63</v>
      </c>
      <c r="C49" s="675">
        <v>0</v>
      </c>
      <c r="D49" s="663"/>
    </row>
    <row r="50" spans="1:4" s="4" customFormat="1">
      <c r="A50" s="87">
        <v>43</v>
      </c>
      <c r="B50" s="40" t="s">
        <v>64</v>
      </c>
      <c r="C50" s="675">
        <v>0</v>
      </c>
      <c r="D50" s="663"/>
    </row>
    <row r="51" spans="1:4" s="4" customFormat="1" ht="27.6">
      <c r="A51" s="87">
        <v>44</v>
      </c>
      <c r="B51" s="39" t="s">
        <v>65</v>
      </c>
      <c r="C51" s="675">
        <v>0</v>
      </c>
      <c r="D51" s="663"/>
    </row>
    <row r="52" spans="1:4" s="4" customFormat="1" ht="27.6">
      <c r="A52" s="87">
        <v>45</v>
      </c>
      <c r="B52" s="39" t="s">
        <v>45</v>
      </c>
      <c r="C52" s="675">
        <v>0</v>
      </c>
      <c r="D52" s="663"/>
    </row>
    <row r="53" spans="1:4" s="4" customFormat="1" ht="15" thickBot="1">
      <c r="A53" s="87">
        <v>46</v>
      </c>
      <c r="B53" s="88" t="s">
        <v>24</v>
      </c>
      <c r="C53" s="678">
        <f>C44-C48</f>
        <v>556135603.5</v>
      </c>
      <c r="D53" s="663"/>
    </row>
    <row r="56" spans="1:4">
      <c r="B56" s="2" t="s">
        <v>141</v>
      </c>
    </row>
  </sheetData>
  <dataValidations count="1">
    <dataValidation operator="lessThanOrEqual" allowBlank="1" showInputMessage="1" showErrorMessage="1" errorTitle="Should be negative number" error="Should be whole negative number or 0" sqref="C29 C31:C32 C36 C42 C44:C45 C48 C53" xr:uid="{00000000-0002-0000-0900-000000000000}"/>
  </dataValidations>
  <pageMargins left="0.7" right="0.7" top="0.75" bottom="0.75" header="0.3" footer="0.3"/>
  <ignoredErrors>
    <ignoredError sqref="C32"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2" tint="-9.9978637043366805E-2"/>
  </sheetPr>
  <dimension ref="A1:H23"/>
  <sheetViews>
    <sheetView zoomScale="85" zoomScaleNormal="85" workbookViewId="0"/>
  </sheetViews>
  <sheetFormatPr defaultColWidth="9.21875" defaultRowHeight="13.8"/>
  <cols>
    <col min="1" max="1" width="10.77734375" style="216" bestFit="1" customWidth="1"/>
    <col min="2" max="2" width="59" style="216" customWidth="1"/>
    <col min="3" max="3" width="16.77734375" style="216" bestFit="1" customWidth="1"/>
    <col min="4" max="4" width="22.21875" style="216" customWidth="1"/>
    <col min="5" max="16384" width="9.21875" style="216"/>
  </cols>
  <sheetData>
    <row r="1" spans="1:8">
      <c r="A1" s="14" t="s">
        <v>108</v>
      </c>
      <c r="B1" s="13" t="str">
        <f>Info!C2</f>
        <v>სს თიბისი ბანკი</v>
      </c>
    </row>
    <row r="2" spans="1:8" s="18" customFormat="1" ht="15.75" customHeight="1">
      <c r="A2" s="18" t="s">
        <v>109</v>
      </c>
      <c r="B2" s="333">
        <f>'1. key ratios'!B2</f>
        <v>45199</v>
      </c>
    </row>
    <row r="3" spans="1:8" s="18" customFormat="1" ht="15.75" customHeight="1"/>
    <row r="4" spans="1:8" ht="14.4" thickBot="1">
      <c r="A4" s="217" t="s">
        <v>357</v>
      </c>
      <c r="B4" s="245" t="s">
        <v>358</v>
      </c>
    </row>
    <row r="5" spans="1:8" s="246" customFormat="1">
      <c r="A5" s="784" t="s">
        <v>359</v>
      </c>
      <c r="B5" s="785"/>
      <c r="C5" s="235" t="s">
        <v>360</v>
      </c>
      <c r="D5" s="236" t="s">
        <v>361</v>
      </c>
    </row>
    <row r="6" spans="1:8" s="247" customFormat="1">
      <c r="A6" s="237">
        <v>1</v>
      </c>
      <c r="B6" s="238" t="s">
        <v>362</v>
      </c>
      <c r="C6" s="238"/>
      <c r="D6" s="239"/>
    </row>
    <row r="7" spans="1:8" s="247" customFormat="1">
      <c r="A7" s="240" t="s">
        <v>363</v>
      </c>
      <c r="B7" s="241" t="s">
        <v>364</v>
      </c>
      <c r="C7" s="293">
        <v>4.4999999999999998E-2</v>
      </c>
      <c r="D7" s="679">
        <v>1020075075.2381339</v>
      </c>
      <c r="G7" s="681"/>
      <c r="H7" s="681"/>
    </row>
    <row r="8" spans="1:8" s="247" customFormat="1">
      <c r="A8" s="240" t="s">
        <v>365</v>
      </c>
      <c r="B8" s="241" t="s">
        <v>366</v>
      </c>
      <c r="C8" s="293">
        <v>0.06</v>
      </c>
      <c r="D8" s="679">
        <v>1360100100.317512</v>
      </c>
      <c r="G8" s="681"/>
      <c r="H8" s="681"/>
    </row>
    <row r="9" spans="1:8" s="247" customFormat="1">
      <c r="A9" s="240" t="s">
        <v>367</v>
      </c>
      <c r="B9" s="241" t="s">
        <v>368</v>
      </c>
      <c r="C9" s="293">
        <v>0.08</v>
      </c>
      <c r="D9" s="679">
        <v>1813466800.4233494</v>
      </c>
      <c r="G9" s="681"/>
      <c r="H9" s="681"/>
    </row>
    <row r="10" spans="1:8" s="247" customFormat="1">
      <c r="A10" s="237" t="s">
        <v>369</v>
      </c>
      <c r="B10" s="238" t="s">
        <v>370</v>
      </c>
      <c r="C10" s="294"/>
      <c r="D10" s="291"/>
      <c r="G10" s="681"/>
      <c r="H10" s="681"/>
    </row>
    <row r="11" spans="1:8" s="248" customFormat="1">
      <c r="A11" s="242" t="s">
        <v>371</v>
      </c>
      <c r="B11" s="243" t="s">
        <v>433</v>
      </c>
      <c r="C11" s="293">
        <v>2.5000000000000001E-2</v>
      </c>
      <c r="D11" s="679">
        <v>566708375.13229668</v>
      </c>
      <c r="G11" s="681"/>
      <c r="H11" s="681"/>
    </row>
    <row r="12" spans="1:8" s="248" customFormat="1">
      <c r="A12" s="242" t="s">
        <v>372</v>
      </c>
      <c r="B12" s="243" t="s">
        <v>373</v>
      </c>
      <c r="C12" s="293">
        <v>0</v>
      </c>
      <c r="D12" s="679">
        <v>0</v>
      </c>
      <c r="G12" s="681"/>
      <c r="H12" s="681"/>
    </row>
    <row r="13" spans="1:8" s="248" customFormat="1">
      <c r="A13" s="242" t="s">
        <v>374</v>
      </c>
      <c r="B13" s="243" t="s">
        <v>375</v>
      </c>
      <c r="C13" s="293">
        <v>2.5000000000000001E-2</v>
      </c>
      <c r="D13" s="679">
        <v>566708375.13229668</v>
      </c>
      <c r="G13" s="681"/>
      <c r="H13" s="681"/>
    </row>
    <row r="14" spans="1:8" s="247" customFormat="1">
      <c r="A14" s="237" t="s">
        <v>376</v>
      </c>
      <c r="B14" s="238" t="s">
        <v>431</v>
      </c>
      <c r="C14" s="296"/>
      <c r="D14" s="291"/>
      <c r="G14" s="681"/>
      <c r="H14" s="681"/>
    </row>
    <row r="15" spans="1:8" s="247" customFormat="1">
      <c r="A15" s="258" t="s">
        <v>379</v>
      </c>
      <c r="B15" s="243" t="s">
        <v>432</v>
      </c>
      <c r="C15" s="293">
        <v>4.8793855597338391E-2</v>
      </c>
      <c r="D15" s="679">
        <v>584442731.66350198</v>
      </c>
      <c r="G15" s="681"/>
      <c r="H15" s="681"/>
    </row>
    <row r="16" spans="1:8" s="247" customFormat="1">
      <c r="A16" s="258" t="s">
        <v>380</v>
      </c>
      <c r="B16" s="243" t="s">
        <v>382</v>
      </c>
      <c r="C16" s="293">
        <v>5.7541435409673714E-2</v>
      </c>
      <c r="D16" s="679">
        <v>782735801.33504713</v>
      </c>
      <c r="G16" s="681"/>
      <c r="H16" s="681"/>
    </row>
    <row r="17" spans="1:8" s="247" customFormat="1">
      <c r="A17" s="258" t="s">
        <v>381</v>
      </c>
      <c r="B17" s="243" t="s">
        <v>429</v>
      </c>
      <c r="C17" s="293">
        <v>6.9051408846957041E-2</v>
      </c>
      <c r="D17" s="679">
        <v>1565280468.3301966</v>
      </c>
      <c r="G17" s="681"/>
      <c r="H17" s="681"/>
    </row>
    <row r="18" spans="1:8" s="246" customFormat="1">
      <c r="A18" s="786" t="s">
        <v>430</v>
      </c>
      <c r="B18" s="787"/>
      <c r="C18" s="297" t="s">
        <v>360</v>
      </c>
      <c r="D18" s="292" t="s">
        <v>361</v>
      </c>
      <c r="G18" s="681"/>
      <c r="H18" s="681"/>
    </row>
    <row r="19" spans="1:8" s="247" customFormat="1">
      <c r="A19" s="244">
        <v>4</v>
      </c>
      <c r="B19" s="243" t="s">
        <v>22</v>
      </c>
      <c r="C19" s="295">
        <v>0.1437938555973384</v>
      </c>
      <c r="D19" s="680">
        <v>3259567290.3830299</v>
      </c>
      <c r="G19" s="681"/>
      <c r="H19" s="681"/>
    </row>
    <row r="20" spans="1:8" s="247" customFormat="1">
      <c r="A20" s="244">
        <v>5</v>
      </c>
      <c r="B20" s="243" t="s">
        <v>86</v>
      </c>
      <c r="C20" s="295">
        <v>0.1675414354096737</v>
      </c>
      <c r="D20" s="680">
        <v>3797885385.1339526</v>
      </c>
      <c r="G20" s="681"/>
      <c r="H20" s="681"/>
    </row>
    <row r="21" spans="1:8" s="247" customFormat="1" ht="14.4" thickBot="1">
      <c r="A21" s="249" t="s">
        <v>377</v>
      </c>
      <c r="B21" s="250" t="s">
        <v>85</v>
      </c>
      <c r="C21" s="295">
        <v>0.19905140884695705</v>
      </c>
      <c r="D21" s="680">
        <v>4512164019.0181398</v>
      </c>
      <c r="G21" s="681"/>
      <c r="H21" s="681"/>
    </row>
    <row r="22" spans="1:8">
      <c r="F22" s="217"/>
    </row>
    <row r="23" spans="1:8" ht="69">
      <c r="B23" s="20" t="s">
        <v>434</v>
      </c>
    </row>
  </sheetData>
  <mergeCells count="2">
    <mergeCell ref="A5:B5"/>
    <mergeCell ref="A18:B18"/>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2" tint="-9.9978637043366805E-2"/>
  </sheetPr>
  <dimension ref="A1:F69"/>
  <sheetViews>
    <sheetView zoomScale="85" zoomScaleNormal="85" workbookViewId="0">
      <pane xSplit="1" ySplit="5" topLeftCell="B6" activePane="bottomRight" state="frozen"/>
      <selection pane="topRight" activeCell="B1" sqref="B1"/>
      <selection pane="bottomLeft" activeCell="A5" sqref="A5"/>
      <selection pane="bottomRight" activeCell="B6" sqref="B6"/>
    </sheetView>
  </sheetViews>
  <sheetFormatPr defaultRowHeight="14.4"/>
  <cols>
    <col min="1" max="1" width="10.77734375" style="35" customWidth="1"/>
    <col min="2" max="2" width="91.77734375" style="35" customWidth="1"/>
    <col min="3" max="3" width="53.21875" style="35" customWidth="1"/>
    <col min="4" max="4" width="32.21875" style="35" customWidth="1"/>
    <col min="5" max="5" width="9.44140625" customWidth="1"/>
  </cols>
  <sheetData>
    <row r="1" spans="1:6">
      <c r="A1" s="14" t="s">
        <v>108</v>
      </c>
      <c r="B1" s="16" t="str">
        <f>Info!C2</f>
        <v>სს თიბისი ბანკი</v>
      </c>
      <c r="E1" s="2"/>
      <c r="F1" s="2"/>
    </row>
    <row r="2" spans="1:6" s="18" customFormat="1" ht="15.75" customHeight="1">
      <c r="A2" s="18" t="s">
        <v>109</v>
      </c>
      <c r="B2" s="333">
        <f>'1. key ratios'!B2</f>
        <v>45199</v>
      </c>
      <c r="C2" s="683"/>
      <c r="D2" s="683"/>
    </row>
    <row r="3" spans="1:6" s="18" customFormat="1" ht="15.75" customHeight="1">
      <c r="A3" s="23"/>
      <c r="C3" s="683"/>
      <c r="D3" s="683"/>
    </row>
    <row r="4" spans="1:6" s="18" customFormat="1" ht="15.75" customHeight="1" thickBot="1">
      <c r="A4" s="18" t="s">
        <v>258</v>
      </c>
      <c r="B4" s="141" t="s">
        <v>172</v>
      </c>
      <c r="C4" s="683"/>
      <c r="D4" s="684" t="s">
        <v>87</v>
      </c>
    </row>
    <row r="5" spans="1:6" ht="27.6">
      <c r="A5" s="93" t="s">
        <v>25</v>
      </c>
      <c r="B5" s="94" t="s">
        <v>144</v>
      </c>
      <c r="C5" s="685" t="s">
        <v>858</v>
      </c>
      <c r="D5" s="686" t="s">
        <v>173</v>
      </c>
    </row>
    <row r="6" spans="1:6">
      <c r="A6" s="442">
        <v>1</v>
      </c>
      <c r="B6" s="401" t="s">
        <v>843</v>
      </c>
      <c r="C6" s="687">
        <f>SUM(C7:C9)</f>
        <v>4426729477.2600002</v>
      </c>
      <c r="D6" s="688"/>
      <c r="E6" s="6"/>
    </row>
    <row r="7" spans="1:6">
      <c r="A7" s="442">
        <v>1.1000000000000001</v>
      </c>
      <c r="B7" s="402" t="s">
        <v>96</v>
      </c>
      <c r="C7" s="464">
        <v>844116231.20000005</v>
      </c>
      <c r="D7" s="89">
        <v>0</v>
      </c>
      <c r="E7" s="6"/>
    </row>
    <row r="8" spans="1:6">
      <c r="A8" s="442">
        <v>1.2</v>
      </c>
      <c r="B8" s="402" t="s">
        <v>97</v>
      </c>
      <c r="C8" s="464">
        <v>2159063344.9499998</v>
      </c>
      <c r="D8" s="89">
        <v>0</v>
      </c>
      <c r="E8" s="6"/>
    </row>
    <row r="9" spans="1:6">
      <c r="A9" s="442">
        <v>1.3</v>
      </c>
      <c r="B9" s="402" t="s">
        <v>98</v>
      </c>
      <c r="C9" s="464">
        <v>1423549901.1100001</v>
      </c>
      <c r="D9" s="89">
        <v>0</v>
      </c>
      <c r="E9" s="6"/>
    </row>
    <row r="10" spans="1:6">
      <c r="A10" s="442">
        <v>2</v>
      </c>
      <c r="B10" s="403" t="s">
        <v>730</v>
      </c>
      <c r="C10" s="464">
        <v>102797683.75999999</v>
      </c>
      <c r="D10" s="89">
        <v>0</v>
      </c>
      <c r="E10" s="6"/>
    </row>
    <row r="11" spans="1:6">
      <c r="A11" s="442">
        <v>2.1</v>
      </c>
      <c r="B11" s="404" t="s">
        <v>731</v>
      </c>
      <c r="C11" s="464">
        <v>102797683.75999999</v>
      </c>
      <c r="D11" s="90">
        <v>0</v>
      </c>
      <c r="E11" s="6"/>
    </row>
    <row r="12" spans="1:6" ht="23.55" customHeight="1">
      <c r="A12" s="442">
        <v>3</v>
      </c>
      <c r="B12" s="405" t="s">
        <v>732</v>
      </c>
      <c r="C12" s="464">
        <v>0</v>
      </c>
      <c r="D12" s="90">
        <v>0</v>
      </c>
      <c r="E12" s="6"/>
    </row>
    <row r="13" spans="1:6" ht="22.95" customHeight="1">
      <c r="A13" s="442">
        <v>4</v>
      </c>
      <c r="B13" s="406" t="s">
        <v>733</v>
      </c>
      <c r="C13" s="464">
        <v>0</v>
      </c>
      <c r="D13" s="90">
        <v>0</v>
      </c>
      <c r="E13" s="6"/>
    </row>
    <row r="14" spans="1:6">
      <c r="A14" s="442">
        <v>5</v>
      </c>
      <c r="B14" s="406" t="s">
        <v>734</v>
      </c>
      <c r="C14" s="467">
        <f>SUM(C15:C17)</f>
        <v>3095760940.8899999</v>
      </c>
      <c r="D14" s="90"/>
      <c r="E14" s="6"/>
    </row>
    <row r="15" spans="1:6">
      <c r="A15" s="442">
        <v>5.0999999999999996</v>
      </c>
      <c r="B15" s="407" t="s">
        <v>735</v>
      </c>
      <c r="C15" s="464">
        <v>671229.43999999994</v>
      </c>
      <c r="D15" s="90">
        <v>0</v>
      </c>
      <c r="E15" s="6"/>
    </row>
    <row r="16" spans="1:6">
      <c r="A16" s="442">
        <v>5.2</v>
      </c>
      <c r="B16" s="407" t="s">
        <v>569</v>
      </c>
      <c r="C16" s="464">
        <v>3095089711.4499998</v>
      </c>
      <c r="D16" s="89">
        <v>0</v>
      </c>
      <c r="E16" s="6"/>
    </row>
    <row r="17" spans="1:5">
      <c r="A17" s="442">
        <v>5.3</v>
      </c>
      <c r="B17" s="407" t="s">
        <v>736</v>
      </c>
      <c r="C17" s="464">
        <v>0</v>
      </c>
      <c r="D17" s="89">
        <v>0</v>
      </c>
      <c r="E17" s="6"/>
    </row>
    <row r="18" spans="1:5">
      <c r="A18" s="442">
        <v>6</v>
      </c>
      <c r="B18" s="405" t="s">
        <v>737</v>
      </c>
      <c r="C18" s="468">
        <f>SUM(C19:C20)</f>
        <v>19391666768.700001</v>
      </c>
      <c r="D18" s="89"/>
      <c r="E18" s="6"/>
    </row>
    <row r="19" spans="1:5">
      <c r="A19" s="442">
        <v>6.1</v>
      </c>
      <c r="B19" s="407" t="s">
        <v>569</v>
      </c>
      <c r="C19" s="465">
        <v>0</v>
      </c>
      <c r="D19" s="89">
        <v>0</v>
      </c>
      <c r="E19" s="6"/>
    </row>
    <row r="20" spans="1:5">
      <c r="A20" s="442">
        <v>6.2</v>
      </c>
      <c r="B20" s="407" t="s">
        <v>736</v>
      </c>
      <c r="C20" s="465">
        <v>19391666768.700001</v>
      </c>
      <c r="D20" s="89">
        <v>0</v>
      </c>
      <c r="E20" s="6"/>
    </row>
    <row r="21" spans="1:5">
      <c r="A21" s="442">
        <v>7</v>
      </c>
      <c r="B21" s="408" t="s">
        <v>738</v>
      </c>
      <c r="C21" s="465">
        <v>34257553.230000004</v>
      </c>
      <c r="D21" s="89">
        <v>0</v>
      </c>
      <c r="E21" s="6"/>
    </row>
    <row r="22" spans="1:5">
      <c r="A22" s="442">
        <v>8</v>
      </c>
      <c r="B22" s="409" t="s">
        <v>739</v>
      </c>
      <c r="C22" s="465">
        <v>0</v>
      </c>
      <c r="D22" s="89">
        <v>0</v>
      </c>
      <c r="E22" s="6"/>
    </row>
    <row r="23" spans="1:5">
      <c r="A23" s="442">
        <v>9</v>
      </c>
      <c r="B23" s="406" t="s">
        <v>740</v>
      </c>
      <c r="C23" s="468">
        <f>SUM(C24:C25)</f>
        <v>559683707.41999984</v>
      </c>
      <c r="D23" s="689"/>
      <c r="E23" s="6"/>
    </row>
    <row r="24" spans="1:5">
      <c r="A24" s="442">
        <v>9.1</v>
      </c>
      <c r="B24" s="410" t="s">
        <v>741</v>
      </c>
      <c r="C24" s="466">
        <v>539910864.2299999</v>
      </c>
      <c r="D24" s="91">
        <v>0</v>
      </c>
      <c r="E24" s="6"/>
    </row>
    <row r="25" spans="1:5">
      <c r="A25" s="442">
        <v>9.1999999999999993</v>
      </c>
      <c r="B25" s="410" t="s">
        <v>742</v>
      </c>
      <c r="C25" s="466">
        <v>19772843.189999998</v>
      </c>
      <c r="D25" s="690">
        <v>0</v>
      </c>
      <c r="E25" s="6"/>
    </row>
    <row r="26" spans="1:5">
      <c r="A26" s="442">
        <v>10</v>
      </c>
      <c r="B26" s="406" t="s">
        <v>36</v>
      </c>
      <c r="C26" s="469">
        <f>SUM(C27:C28)</f>
        <v>334097341.98000002</v>
      </c>
      <c r="D26" s="697" t="s">
        <v>990</v>
      </c>
      <c r="E26" s="6"/>
    </row>
    <row r="27" spans="1:5">
      <c r="A27" s="442">
        <v>10.1</v>
      </c>
      <c r="B27" s="410" t="s">
        <v>743</v>
      </c>
      <c r="C27" s="464">
        <v>27502089.170000002</v>
      </c>
      <c r="D27" s="89">
        <v>0</v>
      </c>
      <c r="E27" s="6"/>
    </row>
    <row r="28" spans="1:5">
      <c r="A28" s="442">
        <v>10.199999999999999</v>
      </c>
      <c r="B28" s="410" t="s">
        <v>744</v>
      </c>
      <c r="C28" s="464">
        <v>306595252.81</v>
      </c>
      <c r="D28" s="89">
        <v>0</v>
      </c>
      <c r="E28" s="6"/>
    </row>
    <row r="29" spans="1:5">
      <c r="A29" s="442">
        <v>11</v>
      </c>
      <c r="B29" s="406" t="s">
        <v>745</v>
      </c>
      <c r="C29" s="468">
        <f>SUM(C30:C31)</f>
        <v>13890056.640000001</v>
      </c>
      <c r="D29" s="89"/>
      <c r="E29" s="6"/>
    </row>
    <row r="30" spans="1:5">
      <c r="A30" s="442">
        <v>11.1</v>
      </c>
      <c r="B30" s="410" t="s">
        <v>746</v>
      </c>
      <c r="C30" s="464">
        <v>13890056.640000001</v>
      </c>
      <c r="D30" s="89">
        <v>0</v>
      </c>
      <c r="E30" s="6"/>
    </row>
    <row r="31" spans="1:5">
      <c r="A31" s="442">
        <v>11.2</v>
      </c>
      <c r="B31" s="410" t="s">
        <v>747</v>
      </c>
      <c r="C31" s="464">
        <v>0</v>
      </c>
      <c r="D31" s="89">
        <v>0</v>
      </c>
      <c r="E31" s="6"/>
    </row>
    <row r="32" spans="1:5">
      <c r="A32" s="442">
        <v>13</v>
      </c>
      <c r="B32" s="406" t="s">
        <v>99</v>
      </c>
      <c r="C32" s="464">
        <v>578605367.59000003</v>
      </c>
      <c r="D32" s="89">
        <v>0</v>
      </c>
      <c r="E32" s="6"/>
    </row>
    <row r="33" spans="1:5">
      <c r="A33" s="442">
        <v>13.1</v>
      </c>
      <c r="B33" s="411" t="s">
        <v>748</v>
      </c>
      <c r="C33" s="464">
        <v>277871766.55000001</v>
      </c>
      <c r="D33" s="89">
        <v>0</v>
      </c>
      <c r="E33" s="6"/>
    </row>
    <row r="34" spans="1:5">
      <c r="A34" s="442">
        <v>13.2</v>
      </c>
      <c r="B34" s="411" t="s">
        <v>749</v>
      </c>
      <c r="C34" s="464">
        <v>0</v>
      </c>
      <c r="D34" s="91">
        <v>0</v>
      </c>
      <c r="E34" s="6"/>
    </row>
    <row r="35" spans="1:5">
      <c r="A35" s="442">
        <v>14</v>
      </c>
      <c r="B35" s="412" t="s">
        <v>750</v>
      </c>
      <c r="C35" s="470">
        <f>SUM(C6,C10,C12,C13,C14,C18,C21,C22,C23,C26,C29,C32)</f>
        <v>28537488897.469997</v>
      </c>
      <c r="D35" s="91"/>
      <c r="E35" s="6"/>
    </row>
    <row r="36" spans="1:5">
      <c r="A36" s="442"/>
      <c r="B36" s="413" t="s">
        <v>104</v>
      </c>
      <c r="C36" s="699">
        <v>0</v>
      </c>
      <c r="D36" s="92">
        <v>0</v>
      </c>
      <c r="E36" s="6"/>
    </row>
    <row r="37" spans="1:5">
      <c r="A37" s="442">
        <v>15</v>
      </c>
      <c r="B37" s="414" t="s">
        <v>751</v>
      </c>
      <c r="C37" s="691">
        <v>80285279.12999998</v>
      </c>
      <c r="D37" s="690">
        <v>0</v>
      </c>
      <c r="E37" s="6"/>
    </row>
    <row r="38" spans="1:5">
      <c r="A38" s="442">
        <v>15.1</v>
      </c>
      <c r="B38" s="415" t="s">
        <v>731</v>
      </c>
      <c r="C38" s="691">
        <v>80285279.12999998</v>
      </c>
      <c r="D38" s="89">
        <v>0</v>
      </c>
      <c r="E38" s="6"/>
    </row>
    <row r="39" spans="1:5" ht="20.399999999999999">
      <c r="A39" s="442">
        <v>16</v>
      </c>
      <c r="B39" s="408" t="s">
        <v>752</v>
      </c>
      <c r="C39" s="691">
        <v>0</v>
      </c>
      <c r="D39" s="89">
        <v>0</v>
      </c>
      <c r="E39" s="6"/>
    </row>
    <row r="40" spans="1:5">
      <c r="A40" s="442">
        <v>17</v>
      </c>
      <c r="B40" s="408" t="s">
        <v>753</v>
      </c>
      <c r="C40" s="468">
        <f>SUM(C41:C44)</f>
        <v>22476723869.599995</v>
      </c>
      <c r="D40" s="89"/>
      <c r="E40" s="6"/>
    </row>
    <row r="41" spans="1:5">
      <c r="A41" s="442">
        <v>17.100000000000001</v>
      </c>
      <c r="B41" s="416" t="s">
        <v>754</v>
      </c>
      <c r="C41" s="464">
        <v>18963719141.229996</v>
      </c>
      <c r="D41" s="89">
        <v>0</v>
      </c>
      <c r="E41" s="6"/>
    </row>
    <row r="42" spans="1:5">
      <c r="A42" s="456">
        <v>17.2</v>
      </c>
      <c r="B42" s="457" t="s">
        <v>100</v>
      </c>
      <c r="C42" s="464">
        <v>2595869865.1599998</v>
      </c>
      <c r="D42" s="91">
        <v>0</v>
      </c>
      <c r="E42" s="6"/>
    </row>
    <row r="43" spans="1:5">
      <c r="A43" s="442">
        <v>17.3</v>
      </c>
      <c r="B43" s="458" t="s">
        <v>755</v>
      </c>
      <c r="C43" s="464">
        <v>620622160.5</v>
      </c>
      <c r="D43" s="692">
        <v>0</v>
      </c>
      <c r="E43" s="6"/>
    </row>
    <row r="44" spans="1:5">
      <c r="A44" s="442">
        <v>17.399999999999999</v>
      </c>
      <c r="B44" s="458" t="s">
        <v>756</v>
      </c>
      <c r="C44" s="464">
        <v>296512702.70999998</v>
      </c>
      <c r="D44" s="692">
        <v>0</v>
      </c>
      <c r="E44" s="6"/>
    </row>
    <row r="45" spans="1:5">
      <c r="A45" s="442">
        <v>18</v>
      </c>
      <c r="B45" s="459" t="s">
        <v>757</v>
      </c>
      <c r="C45" s="464">
        <v>20381078.220000003</v>
      </c>
      <c r="D45" s="692">
        <v>0</v>
      </c>
      <c r="E45" s="6"/>
    </row>
    <row r="46" spans="1:5">
      <c r="A46" s="442">
        <v>19</v>
      </c>
      <c r="B46" s="459" t="s">
        <v>758</v>
      </c>
      <c r="C46" s="468">
        <f>SUM(C47:C48)</f>
        <v>128126238.91</v>
      </c>
      <c r="D46" s="692"/>
      <c r="E46" s="6"/>
    </row>
    <row r="47" spans="1:5">
      <c r="A47" s="442">
        <v>19.100000000000001</v>
      </c>
      <c r="B47" s="460" t="s">
        <v>759</v>
      </c>
      <c r="C47" s="464">
        <v>18272712.129999999</v>
      </c>
      <c r="D47" s="692">
        <v>0</v>
      </c>
      <c r="E47" s="6"/>
    </row>
    <row r="48" spans="1:5">
      <c r="A48" s="442">
        <v>19.2</v>
      </c>
      <c r="B48" s="460" t="s">
        <v>760</v>
      </c>
      <c r="C48" s="464">
        <v>109853526.78</v>
      </c>
      <c r="D48" s="692">
        <v>0</v>
      </c>
      <c r="E48" s="6"/>
    </row>
    <row r="49" spans="1:5">
      <c r="A49" s="442">
        <v>20</v>
      </c>
      <c r="B49" s="421" t="s">
        <v>101</v>
      </c>
      <c r="C49" s="464">
        <v>1314207597.1500001</v>
      </c>
      <c r="D49" s="692">
        <v>0</v>
      </c>
      <c r="E49" s="6"/>
    </row>
    <row r="50" spans="1:5">
      <c r="A50" s="442">
        <v>21</v>
      </c>
      <c r="B50" s="422" t="s">
        <v>89</v>
      </c>
      <c r="C50" s="464">
        <v>200755421.00999999</v>
      </c>
      <c r="D50" s="692">
        <v>0</v>
      </c>
      <c r="E50" s="6"/>
    </row>
    <row r="51" spans="1:5">
      <c r="A51" s="442">
        <v>21.1</v>
      </c>
      <c r="B51" s="417" t="s">
        <v>761</v>
      </c>
      <c r="C51" s="464">
        <v>221145142.94</v>
      </c>
      <c r="D51" s="692">
        <v>0</v>
      </c>
      <c r="E51" s="6"/>
    </row>
    <row r="52" spans="1:5">
      <c r="A52" s="442">
        <v>22</v>
      </c>
      <c r="B52" s="421" t="s">
        <v>762</v>
      </c>
      <c r="C52" s="468">
        <f>SUM(C37,C39,C40,C45,C46,C49,C50)</f>
        <v>24220479484.019997</v>
      </c>
      <c r="D52" s="692"/>
      <c r="E52" s="6"/>
    </row>
    <row r="53" spans="1:5">
      <c r="A53" s="442"/>
      <c r="B53" s="423" t="s">
        <v>763</v>
      </c>
      <c r="C53" s="693">
        <v>0</v>
      </c>
      <c r="D53" s="692">
        <v>0</v>
      </c>
      <c r="E53" s="6"/>
    </row>
    <row r="54" spans="1:5">
      <c r="A54" s="442">
        <v>23</v>
      </c>
      <c r="B54" s="421" t="s">
        <v>105</v>
      </c>
      <c r="C54" s="468">
        <v>21015907.690000001</v>
      </c>
      <c r="D54" s="697" t="s">
        <v>991</v>
      </c>
      <c r="E54" s="6"/>
    </row>
    <row r="55" spans="1:5">
      <c r="A55" s="442">
        <v>24</v>
      </c>
      <c r="B55" s="421" t="s">
        <v>764</v>
      </c>
      <c r="C55" s="694">
        <v>0</v>
      </c>
      <c r="D55" s="698">
        <v>0</v>
      </c>
      <c r="E55" s="6"/>
    </row>
    <row r="56" spans="1:5">
      <c r="A56" s="442">
        <v>25</v>
      </c>
      <c r="B56" s="424" t="s">
        <v>102</v>
      </c>
      <c r="C56" s="468">
        <v>521190199.20999998</v>
      </c>
      <c r="D56" s="697" t="s">
        <v>992</v>
      </c>
      <c r="E56" s="6"/>
    </row>
    <row r="57" spans="1:5">
      <c r="A57" s="442">
        <v>26</v>
      </c>
      <c r="B57" s="459" t="s">
        <v>765</v>
      </c>
      <c r="C57" s="694">
        <v>-100</v>
      </c>
      <c r="D57" s="698">
        <v>0</v>
      </c>
      <c r="E57" s="6"/>
    </row>
    <row r="58" spans="1:5">
      <c r="A58" s="442">
        <v>27</v>
      </c>
      <c r="B58" s="459" t="s">
        <v>766</v>
      </c>
      <c r="C58" s="468">
        <f>SUM(C59:C60)</f>
        <v>-93262627.140000001</v>
      </c>
      <c r="D58" s="697" t="s">
        <v>993</v>
      </c>
      <c r="E58" s="6"/>
    </row>
    <row r="59" spans="1:5">
      <c r="A59" s="442">
        <v>27.1</v>
      </c>
      <c r="B59" s="461" t="s">
        <v>767</v>
      </c>
      <c r="C59" s="464">
        <v>0</v>
      </c>
      <c r="D59" s="698">
        <v>0</v>
      </c>
      <c r="E59" s="6"/>
    </row>
    <row r="60" spans="1:5">
      <c r="A60" s="442">
        <v>27.2</v>
      </c>
      <c r="B60" s="458" t="s">
        <v>768</v>
      </c>
      <c r="C60" s="464">
        <v>-93262627.140000001</v>
      </c>
      <c r="D60" s="698">
        <v>0</v>
      </c>
      <c r="E60" s="6"/>
    </row>
    <row r="61" spans="1:5">
      <c r="A61" s="442">
        <v>28</v>
      </c>
      <c r="B61" s="422" t="s">
        <v>769</v>
      </c>
      <c r="C61" s="695">
        <v>0</v>
      </c>
      <c r="D61" s="698">
        <v>0</v>
      </c>
      <c r="E61" s="6"/>
    </row>
    <row r="62" spans="1:5">
      <c r="A62" s="442">
        <v>29</v>
      </c>
      <c r="B62" s="459" t="s">
        <v>770</v>
      </c>
      <c r="C62" s="468">
        <f>SUM(C63:C65)</f>
        <v>10862262.57</v>
      </c>
      <c r="D62" s="697" t="s">
        <v>994</v>
      </c>
      <c r="E62" s="6"/>
    </row>
    <row r="63" spans="1:5">
      <c r="A63" s="442">
        <v>29.1</v>
      </c>
      <c r="B63" s="462" t="s">
        <v>771</v>
      </c>
      <c r="C63" s="695">
        <v>0</v>
      </c>
      <c r="D63" s="698">
        <v>0</v>
      </c>
      <c r="E63" s="6"/>
    </row>
    <row r="64" spans="1:5" ht="24" customHeight="1">
      <c r="A64" s="442">
        <v>29.2</v>
      </c>
      <c r="B64" s="461" t="s">
        <v>772</v>
      </c>
      <c r="C64" s="695">
        <v>0</v>
      </c>
      <c r="D64" s="698">
        <v>0</v>
      </c>
      <c r="E64" s="6"/>
    </row>
    <row r="65" spans="1:5" ht="22.05" customHeight="1">
      <c r="A65" s="442">
        <v>29.3</v>
      </c>
      <c r="B65" s="463" t="s">
        <v>773</v>
      </c>
      <c r="C65" s="464">
        <v>10862262.57</v>
      </c>
      <c r="D65" s="698">
        <v>0</v>
      </c>
      <c r="E65" s="6"/>
    </row>
    <row r="66" spans="1:5">
      <c r="A66" s="442">
        <v>30</v>
      </c>
      <c r="B66" s="427" t="s">
        <v>103</v>
      </c>
      <c r="C66" s="464">
        <v>3857203770.7600007</v>
      </c>
      <c r="D66" s="697" t="s">
        <v>995</v>
      </c>
      <c r="E66" s="6"/>
    </row>
    <row r="67" spans="1:5">
      <c r="A67" s="442">
        <v>31</v>
      </c>
      <c r="B67" s="426" t="s">
        <v>774</v>
      </c>
      <c r="C67" s="468">
        <f>SUM(C54,C55,C56,C57,C58,C61,C62,C66)</f>
        <v>4317009413.0900011</v>
      </c>
      <c r="D67" s="698">
        <v>0</v>
      </c>
      <c r="E67" s="6"/>
    </row>
    <row r="68" spans="1:5">
      <c r="A68" s="442">
        <v>32</v>
      </c>
      <c r="B68" s="427" t="s">
        <v>775</v>
      </c>
      <c r="C68" s="468">
        <f>SUM(C52,C67)</f>
        <v>28537488897.109997</v>
      </c>
      <c r="D68" s="698">
        <v>0</v>
      </c>
      <c r="E68" s="6"/>
    </row>
    <row r="69" spans="1:5">
      <c r="C69" s="696"/>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tint="-9.9978637043366805E-2"/>
  </sheetPr>
  <dimension ref="A1:S22"/>
  <sheetViews>
    <sheetView zoomScale="85" zoomScaleNormal="85" workbookViewId="0">
      <pane xSplit="2" ySplit="7" topLeftCell="C8" activePane="bottomRight" state="frozen"/>
      <selection pane="topRight" activeCell="C1" sqref="C1"/>
      <selection pane="bottomLeft" activeCell="A8" sqref="A8"/>
      <selection pane="bottomRight" activeCell="C8" sqref="C8"/>
    </sheetView>
  </sheetViews>
  <sheetFormatPr defaultColWidth="9.21875" defaultRowHeight="13.8"/>
  <cols>
    <col min="1" max="1" width="10.5546875" style="2" bestFit="1" customWidth="1"/>
    <col min="2" max="2" width="97" style="2" bestFit="1" customWidth="1"/>
    <col min="3" max="3" width="15" style="2" bestFit="1" customWidth="1"/>
    <col min="4" max="4" width="13.33203125" style="2" bestFit="1" customWidth="1"/>
    <col min="5" max="5" width="13.6640625" style="2" bestFit="1" customWidth="1"/>
    <col min="6" max="6" width="13.33203125" style="2" bestFit="1" customWidth="1"/>
    <col min="7" max="7" width="15" style="2" bestFit="1" customWidth="1"/>
    <col min="8" max="8" width="13.33203125" style="2" bestFit="1" customWidth="1"/>
    <col min="9" max="9" width="12.77734375" style="2" bestFit="1" customWidth="1"/>
    <col min="10" max="10" width="13.6640625" style="2" bestFit="1" customWidth="1"/>
    <col min="11" max="11" width="15" style="2" bestFit="1" customWidth="1"/>
    <col min="12" max="12" width="13.6640625" style="2" bestFit="1" customWidth="1"/>
    <col min="13" max="13" width="16.109375" style="2" bestFit="1" customWidth="1"/>
    <col min="14" max="14" width="15" style="2" bestFit="1" customWidth="1"/>
    <col min="15" max="15" width="11.6640625" style="2" bestFit="1" customWidth="1"/>
    <col min="16" max="16" width="13.33203125" style="2" bestFit="1" customWidth="1"/>
    <col min="17" max="17" width="12.77734375" style="2" bestFit="1" customWidth="1"/>
    <col min="18" max="18" width="13.33203125" style="2" bestFit="1" customWidth="1"/>
    <col min="19" max="19" width="31.6640625" style="2" bestFit="1" customWidth="1"/>
    <col min="20" max="16384" width="9.21875" style="10"/>
  </cols>
  <sheetData>
    <row r="1" spans="1:19">
      <c r="A1" s="2" t="s">
        <v>108</v>
      </c>
      <c r="B1" s="216" t="str">
        <f>Info!C2</f>
        <v>სს თიბისი ბანკი</v>
      </c>
    </row>
    <row r="2" spans="1:19">
      <c r="A2" s="2" t="s">
        <v>109</v>
      </c>
      <c r="B2" s="333">
        <f>'1. key ratios'!B2</f>
        <v>45199</v>
      </c>
    </row>
    <row r="4" spans="1:19" ht="28.2" thickBot="1">
      <c r="A4" s="34" t="s">
        <v>259</v>
      </c>
      <c r="B4" s="190" t="s">
        <v>294</v>
      </c>
    </row>
    <row r="5" spans="1:19">
      <c r="A5" s="80"/>
      <c r="B5" s="82"/>
      <c r="C5" s="74" t="s">
        <v>0</v>
      </c>
      <c r="D5" s="74" t="s">
        <v>1</v>
      </c>
      <c r="E5" s="74" t="s">
        <v>2</v>
      </c>
      <c r="F5" s="74" t="s">
        <v>3</v>
      </c>
      <c r="G5" s="74" t="s">
        <v>4</v>
      </c>
      <c r="H5" s="74" t="s">
        <v>5</v>
      </c>
      <c r="I5" s="74" t="s">
        <v>145</v>
      </c>
      <c r="J5" s="74" t="s">
        <v>146</v>
      </c>
      <c r="K5" s="74" t="s">
        <v>147</v>
      </c>
      <c r="L5" s="74" t="s">
        <v>148</v>
      </c>
      <c r="M5" s="74" t="s">
        <v>149</v>
      </c>
      <c r="N5" s="74" t="s">
        <v>150</v>
      </c>
      <c r="O5" s="74" t="s">
        <v>281</v>
      </c>
      <c r="P5" s="74" t="s">
        <v>282</v>
      </c>
      <c r="Q5" s="74" t="s">
        <v>283</v>
      </c>
      <c r="R5" s="185" t="s">
        <v>284</v>
      </c>
      <c r="S5" s="75" t="s">
        <v>285</v>
      </c>
    </row>
    <row r="6" spans="1:19" ht="46.5" customHeight="1">
      <c r="A6" s="96"/>
      <c r="B6" s="792" t="s">
        <v>286</v>
      </c>
      <c r="C6" s="790">
        <v>0</v>
      </c>
      <c r="D6" s="791"/>
      <c r="E6" s="790">
        <v>0.2</v>
      </c>
      <c r="F6" s="791"/>
      <c r="G6" s="790">
        <v>0.35</v>
      </c>
      <c r="H6" s="791"/>
      <c r="I6" s="790">
        <v>0.5</v>
      </c>
      <c r="J6" s="791"/>
      <c r="K6" s="790">
        <v>0.75</v>
      </c>
      <c r="L6" s="791"/>
      <c r="M6" s="790">
        <v>1</v>
      </c>
      <c r="N6" s="791"/>
      <c r="O6" s="790">
        <v>1.5</v>
      </c>
      <c r="P6" s="791"/>
      <c r="Q6" s="790">
        <v>2.5</v>
      </c>
      <c r="R6" s="791"/>
      <c r="S6" s="788" t="s">
        <v>156</v>
      </c>
    </row>
    <row r="7" spans="1:19">
      <c r="A7" s="96"/>
      <c r="B7" s="793"/>
      <c r="C7" s="189" t="s">
        <v>279</v>
      </c>
      <c r="D7" s="189" t="s">
        <v>280</v>
      </c>
      <c r="E7" s="189" t="s">
        <v>279</v>
      </c>
      <c r="F7" s="189" t="s">
        <v>280</v>
      </c>
      <c r="G7" s="189" t="s">
        <v>279</v>
      </c>
      <c r="H7" s="189" t="s">
        <v>280</v>
      </c>
      <c r="I7" s="189" t="s">
        <v>279</v>
      </c>
      <c r="J7" s="189" t="s">
        <v>280</v>
      </c>
      <c r="K7" s="189" t="s">
        <v>279</v>
      </c>
      <c r="L7" s="189" t="s">
        <v>280</v>
      </c>
      <c r="M7" s="189" t="s">
        <v>279</v>
      </c>
      <c r="N7" s="189" t="s">
        <v>280</v>
      </c>
      <c r="O7" s="189" t="s">
        <v>279</v>
      </c>
      <c r="P7" s="189" t="s">
        <v>280</v>
      </c>
      <c r="Q7" s="189" t="s">
        <v>279</v>
      </c>
      <c r="R7" s="189" t="s">
        <v>280</v>
      </c>
      <c r="S7" s="789"/>
    </row>
    <row r="8" spans="1:19" s="99" customFormat="1">
      <c r="A8" s="78">
        <v>1</v>
      </c>
      <c r="B8" s="117" t="s">
        <v>134</v>
      </c>
      <c r="C8" s="700">
        <v>1926238764.8599999</v>
      </c>
      <c r="D8" s="700">
        <v>0</v>
      </c>
      <c r="E8" s="700">
        <v>33702320.717537999</v>
      </c>
      <c r="F8" s="700">
        <v>0</v>
      </c>
      <c r="G8" s="700">
        <v>0</v>
      </c>
      <c r="H8" s="700">
        <v>0</v>
      </c>
      <c r="I8" s="700">
        <v>0</v>
      </c>
      <c r="J8" s="700">
        <v>0</v>
      </c>
      <c r="K8" s="700">
        <v>0</v>
      </c>
      <c r="L8" s="700">
        <v>0</v>
      </c>
      <c r="M8" s="700">
        <v>1933565691.2593169</v>
      </c>
      <c r="N8" s="700">
        <v>0</v>
      </c>
      <c r="O8" s="700">
        <v>0</v>
      </c>
      <c r="P8" s="700">
        <v>0</v>
      </c>
      <c r="Q8" s="700">
        <v>0</v>
      </c>
      <c r="R8" s="700">
        <v>0</v>
      </c>
      <c r="S8" s="701">
        <f>$C$6*SUM(C8:D8)+$E$6*SUM(E8:F8)+$G$6*SUM(G8:H8)+$I$6*SUM(I8:J8)+$K$6*SUM(K8:L8)+$M$6*SUM(M8:N8)+$O$6*SUM(O8:P8)+$Q$6*SUM(Q8:R8)</f>
        <v>1940306155.4028244</v>
      </c>
    </row>
    <row r="9" spans="1:19" s="99" customFormat="1">
      <c r="A9" s="78">
        <v>2</v>
      </c>
      <c r="B9" s="117" t="s">
        <v>135</v>
      </c>
      <c r="C9" s="700">
        <v>0</v>
      </c>
      <c r="D9" s="700">
        <v>0</v>
      </c>
      <c r="E9" s="700">
        <v>0</v>
      </c>
      <c r="F9" s="700">
        <v>0</v>
      </c>
      <c r="G9" s="700">
        <v>0</v>
      </c>
      <c r="H9" s="700">
        <v>0</v>
      </c>
      <c r="I9" s="700">
        <v>0</v>
      </c>
      <c r="J9" s="700">
        <v>0</v>
      </c>
      <c r="K9" s="700">
        <v>0</v>
      </c>
      <c r="L9" s="700">
        <v>0</v>
      </c>
      <c r="M9" s="700">
        <v>0</v>
      </c>
      <c r="N9" s="700">
        <v>0</v>
      </c>
      <c r="O9" s="700">
        <v>0</v>
      </c>
      <c r="P9" s="700">
        <v>0</v>
      </c>
      <c r="Q9" s="700">
        <v>0</v>
      </c>
      <c r="R9" s="700">
        <v>0</v>
      </c>
      <c r="S9" s="701">
        <f t="shared" ref="S9:S21" si="0">$C$6*SUM(C9:D9)+$E$6*SUM(E9:F9)+$G$6*SUM(G9:H9)+$I$6*SUM(I9:J9)+$K$6*SUM(K9:L9)+$M$6*SUM(M9:N9)+$O$6*SUM(O9:P9)+$Q$6*SUM(Q9:R9)</f>
        <v>0</v>
      </c>
    </row>
    <row r="10" spans="1:19" s="99" customFormat="1">
      <c r="A10" s="78">
        <v>3</v>
      </c>
      <c r="B10" s="117" t="s">
        <v>136</v>
      </c>
      <c r="C10" s="700">
        <v>407929846.82999998</v>
      </c>
      <c r="D10" s="700">
        <v>0</v>
      </c>
      <c r="E10" s="700">
        <v>0</v>
      </c>
      <c r="F10" s="700">
        <v>0</v>
      </c>
      <c r="G10" s="700">
        <v>0</v>
      </c>
      <c r="H10" s="700">
        <v>0</v>
      </c>
      <c r="I10" s="700">
        <v>0</v>
      </c>
      <c r="J10" s="700">
        <v>0</v>
      </c>
      <c r="K10" s="700">
        <v>0</v>
      </c>
      <c r="L10" s="700">
        <v>0</v>
      </c>
      <c r="M10" s="700">
        <v>0</v>
      </c>
      <c r="N10" s="700">
        <v>0</v>
      </c>
      <c r="O10" s="700">
        <v>0</v>
      </c>
      <c r="P10" s="700">
        <v>0</v>
      </c>
      <c r="Q10" s="700">
        <v>0</v>
      </c>
      <c r="R10" s="700">
        <v>0</v>
      </c>
      <c r="S10" s="701">
        <f t="shared" si="0"/>
        <v>0</v>
      </c>
    </row>
    <row r="11" spans="1:19" s="99" customFormat="1">
      <c r="A11" s="78">
        <v>4</v>
      </c>
      <c r="B11" s="117" t="s">
        <v>137</v>
      </c>
      <c r="C11" s="700">
        <v>734141660.36458898</v>
      </c>
      <c r="D11" s="700">
        <v>0</v>
      </c>
      <c r="E11" s="700">
        <v>0</v>
      </c>
      <c r="F11" s="700">
        <v>0</v>
      </c>
      <c r="G11" s="700">
        <v>0</v>
      </c>
      <c r="H11" s="700">
        <v>0</v>
      </c>
      <c r="I11" s="700">
        <v>0</v>
      </c>
      <c r="J11" s="700">
        <v>0</v>
      </c>
      <c r="K11" s="700">
        <v>0</v>
      </c>
      <c r="L11" s="700">
        <v>0</v>
      </c>
      <c r="M11" s="700">
        <v>0</v>
      </c>
      <c r="N11" s="700">
        <v>0</v>
      </c>
      <c r="O11" s="700">
        <v>0</v>
      </c>
      <c r="P11" s="700">
        <v>0</v>
      </c>
      <c r="Q11" s="700">
        <v>0</v>
      </c>
      <c r="R11" s="700">
        <v>0</v>
      </c>
      <c r="S11" s="701">
        <f t="shared" si="0"/>
        <v>0</v>
      </c>
    </row>
    <row r="12" spans="1:19" s="99" customFormat="1">
      <c r="A12" s="78">
        <v>5</v>
      </c>
      <c r="B12" s="117" t="s">
        <v>948</v>
      </c>
      <c r="C12" s="700">
        <v>0</v>
      </c>
      <c r="D12" s="700">
        <v>0</v>
      </c>
      <c r="E12" s="700">
        <v>0</v>
      </c>
      <c r="F12" s="700">
        <v>0</v>
      </c>
      <c r="G12" s="700">
        <v>0</v>
      </c>
      <c r="H12" s="700">
        <v>0</v>
      </c>
      <c r="I12" s="700">
        <v>0</v>
      </c>
      <c r="J12" s="700">
        <v>0</v>
      </c>
      <c r="K12" s="700">
        <v>0</v>
      </c>
      <c r="L12" s="700">
        <v>0</v>
      </c>
      <c r="M12" s="700">
        <v>0</v>
      </c>
      <c r="N12" s="700">
        <v>0</v>
      </c>
      <c r="O12" s="700">
        <v>0</v>
      </c>
      <c r="P12" s="700">
        <v>0</v>
      </c>
      <c r="Q12" s="700">
        <v>0</v>
      </c>
      <c r="R12" s="700">
        <v>0</v>
      </c>
      <c r="S12" s="701">
        <f t="shared" si="0"/>
        <v>0</v>
      </c>
    </row>
    <row r="13" spans="1:19" s="99" customFormat="1">
      <c r="A13" s="78">
        <v>6</v>
      </c>
      <c r="B13" s="117" t="s">
        <v>138</v>
      </c>
      <c r="C13" s="700">
        <v>0</v>
      </c>
      <c r="D13" s="700">
        <v>0</v>
      </c>
      <c r="E13" s="700">
        <v>1466115522.3919845</v>
      </c>
      <c r="F13" s="700">
        <v>22960235.059999999</v>
      </c>
      <c r="G13" s="700">
        <v>0</v>
      </c>
      <c r="H13" s="700">
        <v>0</v>
      </c>
      <c r="I13" s="700">
        <v>21331995.733473998</v>
      </c>
      <c r="J13" s="700">
        <v>193795162.67500001</v>
      </c>
      <c r="K13" s="700">
        <v>0</v>
      </c>
      <c r="L13" s="700">
        <v>0</v>
      </c>
      <c r="M13" s="700">
        <v>1815282.23188352</v>
      </c>
      <c r="N13" s="700">
        <v>63550033.579999998</v>
      </c>
      <c r="O13" s="700">
        <v>0</v>
      </c>
      <c r="P13" s="700">
        <v>0</v>
      </c>
      <c r="Q13" s="700">
        <v>0</v>
      </c>
      <c r="R13" s="700">
        <v>0</v>
      </c>
      <c r="S13" s="701">
        <f t="shared" si="0"/>
        <v>470744046.50651741</v>
      </c>
    </row>
    <row r="14" spans="1:19" s="99" customFormat="1">
      <c r="A14" s="78">
        <v>7</v>
      </c>
      <c r="B14" s="117" t="s">
        <v>71</v>
      </c>
      <c r="C14" s="700">
        <v>0</v>
      </c>
      <c r="D14" s="700">
        <v>0</v>
      </c>
      <c r="E14" s="700">
        <v>0</v>
      </c>
      <c r="F14" s="700">
        <v>0</v>
      </c>
      <c r="G14" s="700">
        <v>0</v>
      </c>
      <c r="H14" s="700">
        <v>0</v>
      </c>
      <c r="I14" s="700">
        <v>0</v>
      </c>
      <c r="J14" s="700">
        <v>0</v>
      </c>
      <c r="K14" s="700">
        <v>0</v>
      </c>
      <c r="L14" s="700">
        <v>0</v>
      </c>
      <c r="M14" s="700">
        <v>7137166704.595418</v>
      </c>
      <c r="N14" s="700">
        <v>1017767211.4462</v>
      </c>
      <c r="O14" s="700">
        <v>0</v>
      </c>
      <c r="P14" s="700">
        <v>0</v>
      </c>
      <c r="Q14" s="700">
        <v>0</v>
      </c>
      <c r="R14" s="700">
        <v>0</v>
      </c>
      <c r="S14" s="701">
        <f t="shared" si="0"/>
        <v>8154933916.0416183</v>
      </c>
    </row>
    <row r="15" spans="1:19" s="99" customFormat="1">
      <c r="A15" s="78">
        <v>8</v>
      </c>
      <c r="B15" s="117" t="s">
        <v>72</v>
      </c>
      <c r="C15" s="700">
        <v>0</v>
      </c>
      <c r="D15" s="700">
        <v>0</v>
      </c>
      <c r="E15" s="700">
        <v>0</v>
      </c>
      <c r="F15" s="700">
        <v>0</v>
      </c>
      <c r="G15" s="700">
        <v>0</v>
      </c>
      <c r="H15" s="700">
        <v>0</v>
      </c>
      <c r="I15" s="700">
        <v>0</v>
      </c>
      <c r="J15" s="700">
        <v>0</v>
      </c>
      <c r="K15" s="700">
        <v>5679145511.4700022</v>
      </c>
      <c r="L15" s="700">
        <v>97839170.799250007</v>
      </c>
      <c r="M15" s="700">
        <v>0</v>
      </c>
      <c r="N15" s="700">
        <v>0</v>
      </c>
      <c r="O15" s="700">
        <v>0</v>
      </c>
      <c r="P15" s="700">
        <v>0</v>
      </c>
      <c r="Q15" s="700">
        <v>0</v>
      </c>
      <c r="R15" s="700">
        <v>0</v>
      </c>
      <c r="S15" s="701">
        <f t="shared" si="0"/>
        <v>4332738511.7019386</v>
      </c>
    </row>
    <row r="16" spans="1:19" s="99" customFormat="1">
      <c r="A16" s="78">
        <v>9</v>
      </c>
      <c r="B16" s="117" t="s">
        <v>949</v>
      </c>
      <c r="C16" s="700">
        <v>0</v>
      </c>
      <c r="D16" s="700">
        <v>0</v>
      </c>
      <c r="E16" s="700">
        <v>0</v>
      </c>
      <c r="F16" s="700">
        <v>0</v>
      </c>
      <c r="G16" s="700">
        <v>3911573296.0600009</v>
      </c>
      <c r="H16" s="700">
        <v>12708493.44655</v>
      </c>
      <c r="I16" s="700">
        <v>0</v>
      </c>
      <c r="J16" s="700">
        <v>0</v>
      </c>
      <c r="K16" s="700">
        <v>0</v>
      </c>
      <c r="L16" s="700">
        <v>0</v>
      </c>
      <c r="M16" s="700">
        <v>0</v>
      </c>
      <c r="N16" s="700">
        <v>0</v>
      </c>
      <c r="O16" s="700">
        <v>0</v>
      </c>
      <c r="P16" s="700">
        <v>0</v>
      </c>
      <c r="Q16" s="700">
        <v>0</v>
      </c>
      <c r="R16" s="700">
        <v>0</v>
      </c>
      <c r="S16" s="701">
        <f t="shared" si="0"/>
        <v>1373498626.3272927</v>
      </c>
    </row>
    <row r="17" spans="1:19" s="99" customFormat="1">
      <c r="A17" s="78">
        <v>10</v>
      </c>
      <c r="B17" s="117" t="s">
        <v>67</v>
      </c>
      <c r="C17" s="700">
        <v>0</v>
      </c>
      <c r="D17" s="700">
        <v>0</v>
      </c>
      <c r="E17" s="700">
        <v>0</v>
      </c>
      <c r="F17" s="700">
        <v>0</v>
      </c>
      <c r="G17" s="700">
        <v>0</v>
      </c>
      <c r="H17" s="700">
        <v>0</v>
      </c>
      <c r="I17" s="700">
        <v>12121204.630000003</v>
      </c>
      <c r="J17" s="700">
        <v>0</v>
      </c>
      <c r="K17" s="700">
        <v>0</v>
      </c>
      <c r="L17" s="700">
        <v>0</v>
      </c>
      <c r="M17" s="700">
        <v>70451297.829999983</v>
      </c>
      <c r="N17" s="700">
        <v>106884.29</v>
      </c>
      <c r="O17" s="700">
        <v>67699464.099999979</v>
      </c>
      <c r="P17" s="700">
        <v>834189.74714999995</v>
      </c>
      <c r="Q17" s="700">
        <v>0</v>
      </c>
      <c r="R17" s="700">
        <v>0</v>
      </c>
      <c r="S17" s="701">
        <f t="shared" si="0"/>
        <v>179419265.20572495</v>
      </c>
    </row>
    <row r="18" spans="1:19" s="99" customFormat="1">
      <c r="A18" s="78">
        <v>11</v>
      </c>
      <c r="B18" s="117" t="s">
        <v>68</v>
      </c>
      <c r="C18" s="700">
        <v>0</v>
      </c>
      <c r="D18" s="700">
        <v>0</v>
      </c>
      <c r="E18" s="700">
        <v>0</v>
      </c>
      <c r="F18" s="700">
        <v>0</v>
      </c>
      <c r="G18" s="700">
        <v>0</v>
      </c>
      <c r="H18" s="700">
        <v>0</v>
      </c>
      <c r="I18" s="700">
        <v>0</v>
      </c>
      <c r="J18" s="700">
        <v>0</v>
      </c>
      <c r="K18" s="700">
        <v>0</v>
      </c>
      <c r="L18" s="700">
        <v>0</v>
      </c>
      <c r="M18" s="700">
        <v>332505467.03999996</v>
      </c>
      <c r="N18" s="700">
        <v>0</v>
      </c>
      <c r="O18" s="700">
        <v>0</v>
      </c>
      <c r="P18" s="700">
        <v>0</v>
      </c>
      <c r="Q18" s="700">
        <v>9189303.7996999808</v>
      </c>
      <c r="R18" s="700">
        <v>0</v>
      </c>
      <c r="S18" s="701">
        <f t="shared" si="0"/>
        <v>355478726.5392499</v>
      </c>
    </row>
    <row r="19" spans="1:19" s="99" customFormat="1">
      <c r="A19" s="78">
        <v>12</v>
      </c>
      <c r="B19" s="117" t="s">
        <v>69</v>
      </c>
      <c r="C19" s="700">
        <v>0</v>
      </c>
      <c r="D19" s="700">
        <v>0</v>
      </c>
      <c r="E19" s="700">
        <v>0</v>
      </c>
      <c r="F19" s="700">
        <v>0</v>
      </c>
      <c r="G19" s="700">
        <v>0</v>
      </c>
      <c r="H19" s="700">
        <v>0</v>
      </c>
      <c r="I19" s="700">
        <v>0</v>
      </c>
      <c r="J19" s="700">
        <v>0</v>
      </c>
      <c r="K19" s="700">
        <v>0</v>
      </c>
      <c r="L19" s="700">
        <v>0</v>
      </c>
      <c r="M19" s="700">
        <v>0</v>
      </c>
      <c r="N19" s="700">
        <v>0</v>
      </c>
      <c r="O19" s="700">
        <v>0</v>
      </c>
      <c r="P19" s="700">
        <v>0</v>
      </c>
      <c r="Q19" s="700">
        <v>0</v>
      </c>
      <c r="R19" s="700">
        <v>0</v>
      </c>
      <c r="S19" s="701">
        <f t="shared" si="0"/>
        <v>0</v>
      </c>
    </row>
    <row r="20" spans="1:19" s="99" customFormat="1">
      <c r="A20" s="78">
        <v>13</v>
      </c>
      <c r="B20" s="117" t="s">
        <v>70</v>
      </c>
      <c r="C20" s="700">
        <v>0</v>
      </c>
      <c r="D20" s="700">
        <v>0</v>
      </c>
      <c r="E20" s="700">
        <v>0</v>
      </c>
      <c r="F20" s="700">
        <v>0</v>
      </c>
      <c r="G20" s="700">
        <v>0</v>
      </c>
      <c r="H20" s="700">
        <v>0</v>
      </c>
      <c r="I20" s="700">
        <v>0</v>
      </c>
      <c r="J20" s="700">
        <v>0</v>
      </c>
      <c r="K20" s="700">
        <v>0</v>
      </c>
      <c r="L20" s="700">
        <v>0</v>
      </c>
      <c r="M20" s="700">
        <v>0</v>
      </c>
      <c r="N20" s="700">
        <v>0</v>
      </c>
      <c r="O20" s="700">
        <v>0</v>
      </c>
      <c r="P20" s="700">
        <v>0</v>
      </c>
      <c r="Q20" s="700">
        <v>0</v>
      </c>
      <c r="R20" s="700">
        <v>0</v>
      </c>
      <c r="S20" s="701">
        <f t="shared" si="0"/>
        <v>0</v>
      </c>
    </row>
    <row r="21" spans="1:19" s="99" customFormat="1">
      <c r="A21" s="78">
        <v>14</v>
      </c>
      <c r="B21" s="117" t="s">
        <v>154</v>
      </c>
      <c r="C21" s="700">
        <v>844116231.18089974</v>
      </c>
      <c r="D21" s="700">
        <v>0</v>
      </c>
      <c r="E21" s="700">
        <v>0</v>
      </c>
      <c r="F21" s="700">
        <v>0</v>
      </c>
      <c r="G21" s="700">
        <v>0</v>
      </c>
      <c r="H21" s="700">
        <v>0</v>
      </c>
      <c r="I21" s="700">
        <v>0</v>
      </c>
      <c r="J21" s="700">
        <v>0</v>
      </c>
      <c r="K21" s="700">
        <v>0</v>
      </c>
      <c r="L21" s="700">
        <v>0</v>
      </c>
      <c r="M21" s="700">
        <v>3580324489.5867157</v>
      </c>
      <c r="N21" s="700">
        <v>60209054.152850002</v>
      </c>
      <c r="O21" s="700">
        <v>0</v>
      </c>
      <c r="P21" s="700">
        <v>0</v>
      </c>
      <c r="Q21" s="700">
        <v>29108544.867899999</v>
      </c>
      <c r="R21" s="700">
        <v>0</v>
      </c>
      <c r="S21" s="701">
        <f t="shared" si="0"/>
        <v>3713304905.9093161</v>
      </c>
    </row>
    <row r="22" spans="1:19" ht="14.4" thickBot="1">
      <c r="A22" s="61"/>
      <c r="B22" s="101" t="s">
        <v>66</v>
      </c>
      <c r="C22" s="702">
        <f>SUM(C8:C21)</f>
        <v>3912426503.2354889</v>
      </c>
      <c r="D22" s="702">
        <f t="shared" ref="D22:S22" si="1">SUM(D8:D21)</f>
        <v>0</v>
      </c>
      <c r="E22" s="702">
        <f t="shared" si="1"/>
        <v>1499817843.1095223</v>
      </c>
      <c r="F22" s="702">
        <f t="shared" si="1"/>
        <v>22960235.059999999</v>
      </c>
      <c r="G22" s="702">
        <f t="shared" si="1"/>
        <v>3911573296.0600009</v>
      </c>
      <c r="H22" s="702">
        <f t="shared" si="1"/>
        <v>12708493.44655</v>
      </c>
      <c r="I22" s="702">
        <f t="shared" si="1"/>
        <v>33453200.363474</v>
      </c>
      <c r="J22" s="702">
        <f t="shared" si="1"/>
        <v>193795162.67500001</v>
      </c>
      <c r="K22" s="702">
        <f t="shared" si="1"/>
        <v>5679145511.4700022</v>
      </c>
      <c r="L22" s="702">
        <f t="shared" si="1"/>
        <v>97839170.799250007</v>
      </c>
      <c r="M22" s="702">
        <f t="shared" si="1"/>
        <v>13055828932.543335</v>
      </c>
      <c r="N22" s="702">
        <f t="shared" si="1"/>
        <v>1141633183.4690499</v>
      </c>
      <c r="O22" s="702">
        <f t="shared" si="1"/>
        <v>67699464.099999979</v>
      </c>
      <c r="P22" s="702">
        <f t="shared" si="1"/>
        <v>834189.74714999995</v>
      </c>
      <c r="Q22" s="702">
        <f t="shared" si="1"/>
        <v>38297848.667599976</v>
      </c>
      <c r="R22" s="702">
        <f t="shared" si="1"/>
        <v>0</v>
      </c>
      <c r="S22" s="703">
        <f t="shared" si="1"/>
        <v>20520424153.634483</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tint="-9.9978637043366805E-2"/>
  </sheetPr>
  <dimension ref="A1:V28"/>
  <sheetViews>
    <sheetView zoomScale="85" zoomScaleNormal="85" workbookViewId="0">
      <pane xSplit="2" ySplit="6" topLeftCell="C7" activePane="bottomRight" state="frozen"/>
      <selection pane="topRight" activeCell="C1" sqref="C1"/>
      <selection pane="bottomLeft" activeCell="A6" sqref="A6"/>
      <selection pane="bottomRight" activeCell="C7" sqref="C7"/>
    </sheetView>
  </sheetViews>
  <sheetFormatPr defaultColWidth="9.21875" defaultRowHeight="13.8"/>
  <cols>
    <col min="1" max="1" width="10.5546875" style="2" bestFit="1" customWidth="1"/>
    <col min="2" max="2" width="97" style="2" bestFit="1" customWidth="1"/>
    <col min="3" max="3" width="19" style="2" customWidth="1"/>
    <col min="4" max="4" width="19.5546875" style="2" customWidth="1"/>
    <col min="5" max="5" width="31.21875" style="2" customWidth="1"/>
    <col min="6" max="6" width="29.21875" style="2" customWidth="1"/>
    <col min="7" max="7" width="28.5546875" style="2" customWidth="1"/>
    <col min="8" max="8" width="26.44140625" style="2" customWidth="1"/>
    <col min="9" max="9" width="23.77734375" style="2" customWidth="1"/>
    <col min="10" max="10" width="21.5546875" style="2" customWidth="1"/>
    <col min="11" max="11" width="15.77734375" style="2" customWidth="1"/>
    <col min="12" max="12" width="13.21875" style="2" customWidth="1"/>
    <col min="13" max="13" width="20.77734375" style="2" customWidth="1"/>
    <col min="14" max="14" width="19.21875" style="2" customWidth="1"/>
    <col min="15" max="15" width="18.44140625" style="2" customWidth="1"/>
    <col min="16" max="16" width="19" style="2" customWidth="1"/>
    <col min="17" max="17" width="20.21875" style="2" customWidth="1"/>
    <col min="18" max="18" width="18" style="2" customWidth="1"/>
    <col min="19" max="19" width="36" style="2" customWidth="1"/>
    <col min="20" max="20" width="19.44140625" style="2" customWidth="1"/>
    <col min="21" max="21" width="19.21875" style="2" customWidth="1"/>
    <col min="22" max="22" width="20" style="2" customWidth="1"/>
    <col min="23" max="16384" width="9.21875" style="10"/>
  </cols>
  <sheetData>
    <row r="1" spans="1:22">
      <c r="A1" s="2" t="s">
        <v>108</v>
      </c>
      <c r="B1" s="216" t="str">
        <f>Info!C2</f>
        <v>სს თიბისი ბანკი</v>
      </c>
    </row>
    <row r="2" spans="1:22">
      <c r="A2" s="2" t="s">
        <v>109</v>
      </c>
      <c r="B2" s="333">
        <f>'1. key ratios'!B2</f>
        <v>45199</v>
      </c>
    </row>
    <row r="4" spans="1:22" ht="28.2" thickBot="1">
      <c r="A4" s="2" t="s">
        <v>260</v>
      </c>
      <c r="B4" s="191" t="s">
        <v>295</v>
      </c>
      <c r="V4" s="142" t="s">
        <v>87</v>
      </c>
    </row>
    <row r="5" spans="1:22">
      <c r="A5" s="59"/>
      <c r="B5" s="60"/>
      <c r="C5" s="794" t="s">
        <v>116</v>
      </c>
      <c r="D5" s="795"/>
      <c r="E5" s="795"/>
      <c r="F5" s="795"/>
      <c r="G5" s="795"/>
      <c r="H5" s="795"/>
      <c r="I5" s="795"/>
      <c r="J5" s="795"/>
      <c r="K5" s="795"/>
      <c r="L5" s="796"/>
      <c r="M5" s="794" t="s">
        <v>117</v>
      </c>
      <c r="N5" s="795"/>
      <c r="O5" s="795"/>
      <c r="P5" s="795"/>
      <c r="Q5" s="795"/>
      <c r="R5" s="795"/>
      <c r="S5" s="796"/>
      <c r="T5" s="799" t="s">
        <v>293</v>
      </c>
      <c r="U5" s="799" t="s">
        <v>292</v>
      </c>
      <c r="V5" s="797" t="s">
        <v>118</v>
      </c>
    </row>
    <row r="6" spans="1:22" s="34" customFormat="1" ht="138">
      <c r="A6" s="76"/>
      <c r="B6" s="119"/>
      <c r="C6" s="57" t="s">
        <v>119</v>
      </c>
      <c r="D6" s="56" t="s">
        <v>120</v>
      </c>
      <c r="E6" s="53" t="s">
        <v>121</v>
      </c>
      <c r="F6" s="192" t="s">
        <v>287</v>
      </c>
      <c r="G6" s="56" t="s">
        <v>122</v>
      </c>
      <c r="H6" s="56" t="s">
        <v>123</v>
      </c>
      <c r="I6" s="56" t="s">
        <v>124</v>
      </c>
      <c r="J6" s="56" t="s">
        <v>153</v>
      </c>
      <c r="K6" s="56" t="s">
        <v>125</v>
      </c>
      <c r="L6" s="58" t="s">
        <v>126</v>
      </c>
      <c r="M6" s="57" t="s">
        <v>127</v>
      </c>
      <c r="N6" s="56" t="s">
        <v>128</v>
      </c>
      <c r="O6" s="56" t="s">
        <v>129</v>
      </c>
      <c r="P6" s="56" t="s">
        <v>130</v>
      </c>
      <c r="Q6" s="56" t="s">
        <v>131</v>
      </c>
      <c r="R6" s="56" t="s">
        <v>132</v>
      </c>
      <c r="S6" s="58" t="s">
        <v>133</v>
      </c>
      <c r="T6" s="800"/>
      <c r="U6" s="800"/>
      <c r="V6" s="798"/>
    </row>
    <row r="7" spans="1:22" s="99" customFormat="1">
      <c r="A7" s="100">
        <v>1</v>
      </c>
      <c r="B7" s="117" t="s">
        <v>134</v>
      </c>
      <c r="C7" s="704">
        <v>0</v>
      </c>
      <c r="D7" s="704">
        <v>0</v>
      </c>
      <c r="E7" s="704">
        <v>0</v>
      </c>
      <c r="F7" s="704">
        <v>0</v>
      </c>
      <c r="G7" s="704">
        <v>0</v>
      </c>
      <c r="H7" s="704">
        <v>0</v>
      </c>
      <c r="I7" s="704">
        <v>0</v>
      </c>
      <c r="J7" s="704">
        <v>0</v>
      </c>
      <c r="K7" s="704">
        <v>0</v>
      </c>
      <c r="L7" s="704">
        <v>0</v>
      </c>
      <c r="M7" s="704">
        <v>0</v>
      </c>
      <c r="N7" s="704">
        <v>0</v>
      </c>
      <c r="O7" s="704">
        <v>0</v>
      </c>
      <c r="P7" s="704">
        <v>0</v>
      </c>
      <c r="Q7" s="704">
        <v>0</v>
      </c>
      <c r="R7" s="704">
        <v>0</v>
      </c>
      <c r="S7" s="704">
        <v>0</v>
      </c>
      <c r="T7" s="704">
        <v>0</v>
      </c>
      <c r="U7" s="704">
        <v>0</v>
      </c>
      <c r="V7" s="174">
        <f>SUM(C7:S7)</f>
        <v>0</v>
      </c>
    </row>
    <row r="8" spans="1:22" s="99" customFormat="1">
      <c r="A8" s="100">
        <v>2</v>
      </c>
      <c r="B8" s="117" t="s">
        <v>135</v>
      </c>
      <c r="C8" s="704">
        <v>0</v>
      </c>
      <c r="D8" s="704">
        <v>0</v>
      </c>
      <c r="E8" s="704">
        <v>0</v>
      </c>
      <c r="F8" s="704">
        <v>0</v>
      </c>
      <c r="G8" s="704">
        <v>0</v>
      </c>
      <c r="H8" s="704">
        <v>0</v>
      </c>
      <c r="I8" s="704">
        <v>0</v>
      </c>
      <c r="J8" s="704">
        <v>0</v>
      </c>
      <c r="K8" s="704">
        <v>0</v>
      </c>
      <c r="L8" s="704">
        <v>0</v>
      </c>
      <c r="M8" s="704">
        <v>0</v>
      </c>
      <c r="N8" s="704">
        <v>0</v>
      </c>
      <c r="O8" s="704">
        <v>0</v>
      </c>
      <c r="P8" s="704">
        <v>0</v>
      </c>
      <c r="Q8" s="704">
        <v>0</v>
      </c>
      <c r="R8" s="704">
        <v>0</v>
      </c>
      <c r="S8" s="704">
        <v>0</v>
      </c>
      <c r="T8" s="704">
        <v>0</v>
      </c>
      <c r="U8" s="704">
        <v>0</v>
      </c>
      <c r="V8" s="174">
        <f t="shared" ref="V8:V20" si="0">SUM(C8:S8)</f>
        <v>0</v>
      </c>
    </row>
    <row r="9" spans="1:22" s="99" customFormat="1">
      <c r="A9" s="100">
        <v>3</v>
      </c>
      <c r="B9" s="117" t="s">
        <v>136</v>
      </c>
      <c r="C9" s="704">
        <v>0</v>
      </c>
      <c r="D9" s="704">
        <v>0</v>
      </c>
      <c r="E9" s="704">
        <v>0</v>
      </c>
      <c r="F9" s="704">
        <v>0</v>
      </c>
      <c r="G9" s="704">
        <v>0</v>
      </c>
      <c r="H9" s="704">
        <v>0</v>
      </c>
      <c r="I9" s="704">
        <v>0</v>
      </c>
      <c r="J9" s="704">
        <v>0</v>
      </c>
      <c r="K9" s="704">
        <v>0</v>
      </c>
      <c r="L9" s="704">
        <v>0</v>
      </c>
      <c r="M9" s="704">
        <v>0</v>
      </c>
      <c r="N9" s="704">
        <v>0</v>
      </c>
      <c r="O9" s="704">
        <v>0</v>
      </c>
      <c r="P9" s="704">
        <v>0</v>
      </c>
      <c r="Q9" s="704">
        <v>0</v>
      </c>
      <c r="R9" s="704">
        <v>0</v>
      </c>
      <c r="S9" s="704">
        <v>0</v>
      </c>
      <c r="T9" s="704">
        <v>0</v>
      </c>
      <c r="U9" s="704">
        <v>0</v>
      </c>
      <c r="V9" s="174">
        <f>SUM(C9:S9)</f>
        <v>0</v>
      </c>
    </row>
    <row r="10" spans="1:22" s="99" customFormat="1">
      <c r="A10" s="100">
        <v>4</v>
      </c>
      <c r="B10" s="117" t="s">
        <v>137</v>
      </c>
      <c r="C10" s="704">
        <v>0</v>
      </c>
      <c r="D10" s="704">
        <v>0</v>
      </c>
      <c r="E10" s="704">
        <v>0</v>
      </c>
      <c r="F10" s="704">
        <v>0</v>
      </c>
      <c r="G10" s="704">
        <v>0</v>
      </c>
      <c r="H10" s="704">
        <v>0</v>
      </c>
      <c r="I10" s="704">
        <v>0</v>
      </c>
      <c r="J10" s="704">
        <v>0</v>
      </c>
      <c r="K10" s="704">
        <v>0</v>
      </c>
      <c r="L10" s="704">
        <v>0</v>
      </c>
      <c r="M10" s="704">
        <v>0</v>
      </c>
      <c r="N10" s="704">
        <v>0</v>
      </c>
      <c r="O10" s="704">
        <v>0</v>
      </c>
      <c r="P10" s="704">
        <v>0</v>
      </c>
      <c r="Q10" s="704">
        <v>0</v>
      </c>
      <c r="R10" s="704">
        <v>0</v>
      </c>
      <c r="S10" s="704">
        <v>0</v>
      </c>
      <c r="T10" s="704">
        <v>0</v>
      </c>
      <c r="U10" s="704">
        <v>0</v>
      </c>
      <c r="V10" s="174">
        <f t="shared" si="0"/>
        <v>0</v>
      </c>
    </row>
    <row r="11" spans="1:22" s="99" customFormat="1">
      <c r="A11" s="100">
        <v>5</v>
      </c>
      <c r="B11" s="117" t="s">
        <v>948</v>
      </c>
      <c r="C11" s="704">
        <v>0</v>
      </c>
      <c r="D11" s="704">
        <v>0</v>
      </c>
      <c r="E11" s="704">
        <v>0</v>
      </c>
      <c r="F11" s="704">
        <v>0</v>
      </c>
      <c r="G11" s="704">
        <v>0</v>
      </c>
      <c r="H11" s="704">
        <v>0</v>
      </c>
      <c r="I11" s="704">
        <v>0</v>
      </c>
      <c r="J11" s="704">
        <v>0</v>
      </c>
      <c r="K11" s="704">
        <v>0</v>
      </c>
      <c r="L11" s="704">
        <v>0</v>
      </c>
      <c r="M11" s="704">
        <v>0</v>
      </c>
      <c r="N11" s="704">
        <v>0</v>
      </c>
      <c r="O11" s="704">
        <v>0</v>
      </c>
      <c r="P11" s="704">
        <v>0</v>
      </c>
      <c r="Q11" s="704">
        <v>0</v>
      </c>
      <c r="R11" s="704">
        <v>0</v>
      </c>
      <c r="S11" s="704">
        <v>0</v>
      </c>
      <c r="T11" s="704">
        <v>0</v>
      </c>
      <c r="U11" s="704">
        <v>0</v>
      </c>
      <c r="V11" s="174">
        <f t="shared" si="0"/>
        <v>0</v>
      </c>
    </row>
    <row r="12" spans="1:22" s="99" customFormat="1">
      <c r="A12" s="100">
        <v>6</v>
      </c>
      <c r="B12" s="117" t="s">
        <v>138</v>
      </c>
      <c r="C12" s="704">
        <v>0</v>
      </c>
      <c r="D12" s="704">
        <v>0</v>
      </c>
      <c r="E12" s="704">
        <v>0</v>
      </c>
      <c r="F12" s="704">
        <v>0</v>
      </c>
      <c r="G12" s="704">
        <v>0</v>
      </c>
      <c r="H12" s="704">
        <v>0</v>
      </c>
      <c r="I12" s="704">
        <v>0</v>
      </c>
      <c r="J12" s="704">
        <v>0</v>
      </c>
      <c r="K12" s="704">
        <v>0</v>
      </c>
      <c r="L12" s="704">
        <v>0</v>
      </c>
      <c r="M12" s="704">
        <v>0</v>
      </c>
      <c r="N12" s="704">
        <v>0</v>
      </c>
      <c r="O12" s="704">
        <v>0</v>
      </c>
      <c r="P12" s="704">
        <v>0</v>
      </c>
      <c r="Q12" s="704">
        <v>0</v>
      </c>
      <c r="R12" s="704">
        <v>0</v>
      </c>
      <c r="S12" s="704">
        <v>0</v>
      </c>
      <c r="T12" s="704">
        <v>0</v>
      </c>
      <c r="U12" s="704">
        <v>136701.18150000001</v>
      </c>
      <c r="V12" s="174">
        <f t="shared" si="0"/>
        <v>0</v>
      </c>
    </row>
    <row r="13" spans="1:22" s="99" customFormat="1">
      <c r="A13" s="100">
        <v>7</v>
      </c>
      <c r="B13" s="117" t="s">
        <v>71</v>
      </c>
      <c r="C13" s="704">
        <v>0</v>
      </c>
      <c r="D13" s="704">
        <v>93131007.120000005</v>
      </c>
      <c r="E13" s="704">
        <v>0</v>
      </c>
      <c r="F13" s="704">
        <v>0</v>
      </c>
      <c r="G13" s="704">
        <v>0</v>
      </c>
      <c r="H13" s="704">
        <v>0</v>
      </c>
      <c r="I13" s="704">
        <v>0</v>
      </c>
      <c r="J13" s="704">
        <v>0</v>
      </c>
      <c r="K13" s="704">
        <v>0</v>
      </c>
      <c r="L13" s="704">
        <v>0</v>
      </c>
      <c r="M13" s="704">
        <v>20373811.91</v>
      </c>
      <c r="N13" s="704">
        <v>0</v>
      </c>
      <c r="O13" s="704">
        <v>36375882.120000005</v>
      </c>
      <c r="P13" s="704">
        <v>0</v>
      </c>
      <c r="Q13" s="704">
        <v>0</v>
      </c>
      <c r="R13" s="704">
        <v>0</v>
      </c>
      <c r="S13" s="704">
        <v>0</v>
      </c>
      <c r="T13" s="704">
        <v>149880701.15000001</v>
      </c>
      <c r="U13" s="704">
        <v>40697602.7377</v>
      </c>
      <c r="V13" s="174">
        <f t="shared" si="0"/>
        <v>149880701.15000001</v>
      </c>
    </row>
    <row r="14" spans="1:22" s="99" customFormat="1">
      <c r="A14" s="100">
        <v>8</v>
      </c>
      <c r="B14" s="117" t="s">
        <v>72</v>
      </c>
      <c r="C14" s="704">
        <v>0</v>
      </c>
      <c r="D14" s="704">
        <v>49837327.68</v>
      </c>
      <c r="E14" s="704">
        <v>0</v>
      </c>
      <c r="F14" s="704">
        <v>0</v>
      </c>
      <c r="G14" s="704">
        <v>0</v>
      </c>
      <c r="H14" s="704">
        <v>0</v>
      </c>
      <c r="I14" s="704">
        <v>0</v>
      </c>
      <c r="J14" s="704">
        <v>0</v>
      </c>
      <c r="K14" s="704">
        <v>0</v>
      </c>
      <c r="L14" s="704">
        <v>0</v>
      </c>
      <c r="M14" s="704">
        <v>2372795.7999999998</v>
      </c>
      <c r="N14" s="704">
        <v>0</v>
      </c>
      <c r="O14" s="704">
        <v>1838351.1099999999</v>
      </c>
      <c r="P14" s="704">
        <v>0</v>
      </c>
      <c r="Q14" s="704">
        <v>0</v>
      </c>
      <c r="R14" s="704">
        <v>0</v>
      </c>
      <c r="S14" s="704">
        <v>0</v>
      </c>
      <c r="T14" s="704">
        <v>54048474.590000004</v>
      </c>
      <c r="U14" s="704">
        <v>7956787.2255999995</v>
      </c>
      <c r="V14" s="174">
        <f t="shared" si="0"/>
        <v>54048474.589999996</v>
      </c>
    </row>
    <row r="15" spans="1:22" s="99" customFormat="1">
      <c r="A15" s="100">
        <v>9</v>
      </c>
      <c r="B15" s="117" t="s">
        <v>949</v>
      </c>
      <c r="C15" s="704">
        <v>0</v>
      </c>
      <c r="D15" s="704">
        <v>5563705.2300000004</v>
      </c>
      <c r="E15" s="704">
        <v>0</v>
      </c>
      <c r="F15" s="704">
        <v>0</v>
      </c>
      <c r="G15" s="704">
        <v>0</v>
      </c>
      <c r="H15" s="704">
        <v>0</v>
      </c>
      <c r="I15" s="704">
        <v>0</v>
      </c>
      <c r="J15" s="704">
        <v>0</v>
      </c>
      <c r="K15" s="704">
        <v>0</v>
      </c>
      <c r="L15" s="704">
        <v>0</v>
      </c>
      <c r="M15" s="704">
        <v>27667.739999999998</v>
      </c>
      <c r="N15" s="704">
        <v>0</v>
      </c>
      <c r="O15" s="704">
        <v>124811.84999999999</v>
      </c>
      <c r="P15" s="704">
        <v>0</v>
      </c>
      <c r="Q15" s="704">
        <v>0</v>
      </c>
      <c r="R15" s="704">
        <v>0</v>
      </c>
      <c r="S15" s="704">
        <v>0</v>
      </c>
      <c r="T15" s="704">
        <v>5716184.8200000003</v>
      </c>
      <c r="U15" s="704">
        <v>89025.507700000002</v>
      </c>
      <c r="V15" s="174">
        <f t="shared" si="0"/>
        <v>5716184.8200000003</v>
      </c>
    </row>
    <row r="16" spans="1:22" s="99" customFormat="1">
      <c r="A16" s="100">
        <v>10</v>
      </c>
      <c r="B16" s="117" t="s">
        <v>67</v>
      </c>
      <c r="C16" s="704">
        <v>0</v>
      </c>
      <c r="D16" s="704">
        <v>165801.39000000001</v>
      </c>
      <c r="E16" s="704">
        <v>0</v>
      </c>
      <c r="F16" s="704">
        <v>0</v>
      </c>
      <c r="G16" s="704">
        <v>0</v>
      </c>
      <c r="H16" s="704">
        <v>0</v>
      </c>
      <c r="I16" s="704">
        <v>0</v>
      </c>
      <c r="J16" s="704">
        <v>0</v>
      </c>
      <c r="K16" s="704">
        <v>0</v>
      </c>
      <c r="L16" s="704">
        <v>0</v>
      </c>
      <c r="M16" s="704">
        <v>616712.23</v>
      </c>
      <c r="N16" s="704">
        <v>0</v>
      </c>
      <c r="O16" s="704">
        <v>302968.09000000003</v>
      </c>
      <c r="P16" s="704">
        <v>0</v>
      </c>
      <c r="Q16" s="704">
        <v>0</v>
      </c>
      <c r="R16" s="704">
        <v>0</v>
      </c>
      <c r="S16" s="704">
        <v>0</v>
      </c>
      <c r="T16" s="704">
        <v>1085481.71</v>
      </c>
      <c r="U16" s="704">
        <v>693773.06240000005</v>
      </c>
      <c r="V16" s="174">
        <f t="shared" si="0"/>
        <v>1085481.71</v>
      </c>
    </row>
    <row r="17" spans="1:22" s="99" customFormat="1">
      <c r="A17" s="100">
        <v>11</v>
      </c>
      <c r="B17" s="117" t="s">
        <v>68</v>
      </c>
      <c r="C17" s="704">
        <v>0</v>
      </c>
      <c r="D17" s="704">
        <v>52115598.589999996</v>
      </c>
      <c r="E17" s="704">
        <v>0</v>
      </c>
      <c r="F17" s="704">
        <v>0</v>
      </c>
      <c r="G17" s="704">
        <v>0</v>
      </c>
      <c r="H17" s="704">
        <v>0</v>
      </c>
      <c r="I17" s="704">
        <v>0</v>
      </c>
      <c r="J17" s="704">
        <v>0</v>
      </c>
      <c r="K17" s="704">
        <v>0</v>
      </c>
      <c r="L17" s="704">
        <v>0</v>
      </c>
      <c r="M17" s="704">
        <v>0</v>
      </c>
      <c r="N17" s="704">
        <v>0</v>
      </c>
      <c r="O17" s="704">
        <v>0</v>
      </c>
      <c r="P17" s="704">
        <v>0</v>
      </c>
      <c r="Q17" s="704">
        <v>0</v>
      </c>
      <c r="R17" s="704">
        <v>0</v>
      </c>
      <c r="S17" s="704">
        <v>0</v>
      </c>
      <c r="T17" s="704">
        <v>52115598.589999996</v>
      </c>
      <c r="U17" s="704">
        <v>0</v>
      </c>
      <c r="V17" s="174">
        <f t="shared" si="0"/>
        <v>52115598.589999996</v>
      </c>
    </row>
    <row r="18" spans="1:22" s="99" customFormat="1">
      <c r="A18" s="100">
        <v>12</v>
      </c>
      <c r="B18" s="117" t="s">
        <v>69</v>
      </c>
      <c r="C18" s="704">
        <v>0</v>
      </c>
      <c r="D18" s="704">
        <v>0</v>
      </c>
      <c r="E18" s="704">
        <v>0</v>
      </c>
      <c r="F18" s="704">
        <v>0</v>
      </c>
      <c r="G18" s="704">
        <v>0</v>
      </c>
      <c r="H18" s="704">
        <v>0</v>
      </c>
      <c r="I18" s="704">
        <v>0</v>
      </c>
      <c r="J18" s="704">
        <v>0</v>
      </c>
      <c r="K18" s="704">
        <v>0</v>
      </c>
      <c r="L18" s="704">
        <v>0</v>
      </c>
      <c r="M18" s="704">
        <v>0</v>
      </c>
      <c r="N18" s="704">
        <v>0</v>
      </c>
      <c r="O18" s="704">
        <v>0</v>
      </c>
      <c r="P18" s="704">
        <v>0</v>
      </c>
      <c r="Q18" s="704">
        <v>0</v>
      </c>
      <c r="R18" s="704">
        <v>0</v>
      </c>
      <c r="S18" s="704">
        <v>0</v>
      </c>
      <c r="T18" s="704">
        <v>0</v>
      </c>
      <c r="U18" s="704">
        <v>0</v>
      </c>
      <c r="V18" s="174">
        <f t="shared" si="0"/>
        <v>0</v>
      </c>
    </row>
    <row r="19" spans="1:22" s="99" customFormat="1">
      <c r="A19" s="100">
        <v>13</v>
      </c>
      <c r="B19" s="117" t="s">
        <v>70</v>
      </c>
      <c r="C19" s="704">
        <v>0</v>
      </c>
      <c r="D19" s="704">
        <v>0</v>
      </c>
      <c r="E19" s="704">
        <v>0</v>
      </c>
      <c r="F19" s="704">
        <v>0</v>
      </c>
      <c r="G19" s="704">
        <v>0</v>
      </c>
      <c r="H19" s="704">
        <v>0</v>
      </c>
      <c r="I19" s="704">
        <v>0</v>
      </c>
      <c r="J19" s="704">
        <v>0</v>
      </c>
      <c r="K19" s="704">
        <v>0</v>
      </c>
      <c r="L19" s="704">
        <v>0</v>
      </c>
      <c r="M19" s="704">
        <v>0</v>
      </c>
      <c r="N19" s="704">
        <v>0</v>
      </c>
      <c r="O19" s="704">
        <v>0</v>
      </c>
      <c r="P19" s="704">
        <v>0</v>
      </c>
      <c r="Q19" s="704">
        <v>0</v>
      </c>
      <c r="R19" s="704">
        <v>0</v>
      </c>
      <c r="S19" s="704">
        <v>0</v>
      </c>
      <c r="T19" s="704">
        <v>0</v>
      </c>
      <c r="U19" s="704">
        <v>0</v>
      </c>
      <c r="V19" s="174">
        <f t="shared" si="0"/>
        <v>0</v>
      </c>
    </row>
    <row r="20" spans="1:22" s="99" customFormat="1">
      <c r="A20" s="100">
        <v>14</v>
      </c>
      <c r="B20" s="117" t="s">
        <v>154</v>
      </c>
      <c r="C20" s="704">
        <v>0</v>
      </c>
      <c r="D20" s="704">
        <v>263870162.86999995</v>
      </c>
      <c r="E20" s="704">
        <v>0</v>
      </c>
      <c r="F20" s="704">
        <v>0</v>
      </c>
      <c r="G20" s="704">
        <v>0</v>
      </c>
      <c r="H20" s="704">
        <v>0</v>
      </c>
      <c r="I20" s="704">
        <v>0</v>
      </c>
      <c r="J20" s="704">
        <v>0</v>
      </c>
      <c r="K20" s="704">
        <v>0</v>
      </c>
      <c r="L20" s="704">
        <v>0</v>
      </c>
      <c r="M20" s="704">
        <v>32120241.450000003</v>
      </c>
      <c r="N20" s="704">
        <v>0</v>
      </c>
      <c r="O20" s="704">
        <v>5090805.3000000007</v>
      </c>
      <c r="P20" s="704">
        <v>0</v>
      </c>
      <c r="Q20" s="704">
        <v>0</v>
      </c>
      <c r="R20" s="704">
        <v>0</v>
      </c>
      <c r="S20" s="704">
        <v>0</v>
      </c>
      <c r="T20" s="704">
        <v>301081209.61999995</v>
      </c>
      <c r="U20" s="704">
        <v>11711262.1053</v>
      </c>
      <c r="V20" s="174">
        <f t="shared" si="0"/>
        <v>301081209.61999995</v>
      </c>
    </row>
    <row r="21" spans="1:22" ht="14.4" thickBot="1">
      <c r="A21" s="61"/>
      <c r="B21" s="62" t="s">
        <v>66</v>
      </c>
      <c r="C21" s="175">
        <f>SUM(C7:C20)</f>
        <v>0</v>
      </c>
      <c r="D21" s="173">
        <f t="shared" ref="D21:V21" si="1">SUM(D7:D20)</f>
        <v>464683602.87999994</v>
      </c>
      <c r="E21" s="173">
        <f t="shared" si="1"/>
        <v>0</v>
      </c>
      <c r="F21" s="173">
        <f t="shared" si="1"/>
        <v>0</v>
      </c>
      <c r="G21" s="173">
        <f t="shared" si="1"/>
        <v>0</v>
      </c>
      <c r="H21" s="173">
        <f t="shared" si="1"/>
        <v>0</v>
      </c>
      <c r="I21" s="173">
        <f t="shared" si="1"/>
        <v>0</v>
      </c>
      <c r="J21" s="173">
        <f t="shared" si="1"/>
        <v>0</v>
      </c>
      <c r="K21" s="173">
        <f t="shared" si="1"/>
        <v>0</v>
      </c>
      <c r="L21" s="176">
        <f t="shared" si="1"/>
        <v>0</v>
      </c>
      <c r="M21" s="175">
        <f t="shared" si="1"/>
        <v>55511229.130000003</v>
      </c>
      <c r="N21" s="173">
        <f t="shared" si="1"/>
        <v>0</v>
      </c>
      <c r="O21" s="173">
        <f t="shared" si="1"/>
        <v>43732818.470000014</v>
      </c>
      <c r="P21" s="173">
        <f t="shared" si="1"/>
        <v>0</v>
      </c>
      <c r="Q21" s="173">
        <f t="shared" si="1"/>
        <v>0</v>
      </c>
      <c r="R21" s="173">
        <f t="shared" si="1"/>
        <v>0</v>
      </c>
      <c r="S21" s="176">
        <f t="shared" si="1"/>
        <v>0</v>
      </c>
      <c r="T21" s="176">
        <f>SUM(T7:T20)</f>
        <v>563927650.48000002</v>
      </c>
      <c r="U21" s="176">
        <f t="shared" si="1"/>
        <v>61285151.820200004</v>
      </c>
      <c r="V21" s="177">
        <f t="shared" si="1"/>
        <v>563927650.48000002</v>
      </c>
    </row>
    <row r="24" spans="1:22">
      <c r="A24" s="15"/>
      <c r="B24" s="15"/>
      <c r="C24" s="37"/>
      <c r="D24" s="37"/>
      <c r="E24" s="37"/>
    </row>
    <row r="25" spans="1:22">
      <c r="A25" s="54"/>
      <c r="B25" s="54"/>
      <c r="C25" s="15"/>
      <c r="D25" s="37"/>
      <c r="E25" s="37"/>
    </row>
    <row r="26" spans="1:22">
      <c r="A26" s="54"/>
      <c r="B26" s="55"/>
      <c r="C26" s="15"/>
      <c r="D26" s="37"/>
      <c r="E26" s="37"/>
    </row>
    <row r="27" spans="1:22">
      <c r="A27" s="54"/>
      <c r="B27" s="54"/>
      <c r="C27" s="15"/>
      <c r="D27" s="37"/>
      <c r="E27" s="37"/>
    </row>
    <row r="28" spans="1:22">
      <c r="A28" s="54"/>
      <c r="B28" s="55"/>
      <c r="C28" s="15"/>
      <c r="D28" s="37"/>
      <c r="E28" s="37"/>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2" tint="-9.9978637043366805E-2"/>
  </sheetPr>
  <dimension ref="A1:I28"/>
  <sheetViews>
    <sheetView zoomScale="85" zoomScaleNormal="85" workbookViewId="0">
      <pane xSplit="1" ySplit="7" topLeftCell="B8" activePane="bottomRight" state="frozen"/>
      <selection activeCell="L18" sqref="L18"/>
      <selection pane="topRight" activeCell="L18" sqref="L18"/>
      <selection pane="bottomLeft" activeCell="L18" sqref="L18"/>
      <selection pane="bottomRight" activeCell="B8" sqref="B8"/>
    </sheetView>
  </sheetViews>
  <sheetFormatPr defaultColWidth="9.21875" defaultRowHeight="13.8"/>
  <cols>
    <col min="1" max="1" width="10.5546875" style="2" bestFit="1" customWidth="1"/>
    <col min="2" max="2" width="101.77734375" style="2" customWidth="1"/>
    <col min="3" max="3" width="13.77734375" style="2" customWidth="1"/>
    <col min="4" max="4" width="14.77734375" style="2" bestFit="1" customWidth="1"/>
    <col min="5" max="5" width="17.77734375" style="2" customWidth="1"/>
    <col min="6" max="6" width="15.77734375" style="2" customWidth="1"/>
    <col min="7" max="7" width="17.44140625" style="2" customWidth="1"/>
    <col min="8" max="8" width="15.21875" style="2" customWidth="1"/>
    <col min="9" max="16384" width="9.21875" style="10"/>
  </cols>
  <sheetData>
    <row r="1" spans="1:9">
      <c r="A1" s="2" t="s">
        <v>108</v>
      </c>
      <c r="B1" s="216" t="str">
        <f>Info!C2</f>
        <v>სს თიბისი ბანკი</v>
      </c>
    </row>
    <row r="2" spans="1:9">
      <c r="A2" s="2" t="s">
        <v>109</v>
      </c>
      <c r="B2" s="333">
        <f>'1. key ratios'!B2</f>
        <v>45199</v>
      </c>
    </row>
    <row r="4" spans="1:9" ht="14.4" thickBot="1">
      <c r="A4" s="2" t="s">
        <v>261</v>
      </c>
      <c r="B4" s="188" t="s">
        <v>296</v>
      </c>
    </row>
    <row r="5" spans="1:9">
      <c r="A5" s="59"/>
      <c r="B5" s="97"/>
      <c r="C5" s="102" t="s">
        <v>0</v>
      </c>
      <c r="D5" s="102" t="s">
        <v>1</v>
      </c>
      <c r="E5" s="102" t="s">
        <v>2</v>
      </c>
      <c r="F5" s="102" t="s">
        <v>3</v>
      </c>
      <c r="G5" s="186" t="s">
        <v>4</v>
      </c>
      <c r="H5" s="103" t="s">
        <v>5</v>
      </c>
      <c r="I5" s="21"/>
    </row>
    <row r="6" spans="1:9" ht="15" customHeight="1">
      <c r="A6" s="96"/>
      <c r="B6" s="19"/>
      <c r="C6" s="801" t="s">
        <v>288</v>
      </c>
      <c r="D6" s="805" t="s">
        <v>309</v>
      </c>
      <c r="E6" s="806"/>
      <c r="F6" s="801" t="s">
        <v>315</v>
      </c>
      <c r="G6" s="801" t="s">
        <v>316</v>
      </c>
      <c r="H6" s="803" t="s">
        <v>290</v>
      </c>
      <c r="I6" s="21"/>
    </row>
    <row r="7" spans="1:9" ht="69">
      <c r="A7" s="96"/>
      <c r="B7" s="19"/>
      <c r="C7" s="802"/>
      <c r="D7" s="187" t="s">
        <v>291</v>
      </c>
      <c r="E7" s="187" t="s">
        <v>289</v>
      </c>
      <c r="F7" s="802"/>
      <c r="G7" s="802"/>
      <c r="H7" s="804"/>
      <c r="I7" s="21"/>
    </row>
    <row r="8" spans="1:9">
      <c r="A8" s="50">
        <v>1</v>
      </c>
      <c r="B8" s="117" t="s">
        <v>134</v>
      </c>
      <c r="C8" s="732">
        <v>3893506776.8368549</v>
      </c>
      <c r="D8" s="732">
        <v>0</v>
      </c>
      <c r="E8" s="732">
        <v>0</v>
      </c>
      <c r="F8" s="732">
        <v>1940306155.4028244</v>
      </c>
      <c r="G8" s="732">
        <v>1940306155.4028244</v>
      </c>
      <c r="H8" s="193">
        <f>G8/(C8+E8)</f>
        <v>0.49834410638400356</v>
      </c>
    </row>
    <row r="9" spans="1:9" ht="15" customHeight="1">
      <c r="A9" s="50">
        <v>2</v>
      </c>
      <c r="B9" s="117" t="s">
        <v>135</v>
      </c>
      <c r="C9" s="732">
        <v>0</v>
      </c>
      <c r="D9" s="732">
        <v>0</v>
      </c>
      <c r="E9" s="732">
        <v>0</v>
      </c>
      <c r="F9" s="732">
        <v>0</v>
      </c>
      <c r="G9" s="732">
        <v>0</v>
      </c>
      <c r="H9" s="193"/>
    </row>
    <row r="10" spans="1:9">
      <c r="A10" s="50">
        <v>3</v>
      </c>
      <c r="B10" s="117" t="s">
        <v>136</v>
      </c>
      <c r="C10" s="732">
        <v>407929846.82999998</v>
      </c>
      <c r="D10" s="732">
        <v>0</v>
      </c>
      <c r="E10" s="732">
        <v>0</v>
      </c>
      <c r="F10" s="732">
        <v>0</v>
      </c>
      <c r="G10" s="732">
        <v>0</v>
      </c>
      <c r="H10" s="193">
        <f t="shared" ref="H10:H21" si="0">G10/(C10+E10)</f>
        <v>0</v>
      </c>
    </row>
    <row r="11" spans="1:9">
      <c r="A11" s="50">
        <v>4</v>
      </c>
      <c r="B11" s="117" t="s">
        <v>137</v>
      </c>
      <c r="C11" s="732">
        <v>734141660.36458898</v>
      </c>
      <c r="D11" s="732">
        <v>0</v>
      </c>
      <c r="E11" s="732">
        <v>0</v>
      </c>
      <c r="F11" s="732">
        <v>0</v>
      </c>
      <c r="G11" s="732">
        <v>0</v>
      </c>
      <c r="H11" s="193">
        <f t="shared" si="0"/>
        <v>0</v>
      </c>
    </row>
    <row r="12" spans="1:9">
      <c r="A12" s="50">
        <v>5</v>
      </c>
      <c r="B12" s="117" t="s">
        <v>948</v>
      </c>
      <c r="C12" s="732">
        <v>0</v>
      </c>
      <c r="D12" s="732">
        <v>0</v>
      </c>
      <c r="E12" s="732">
        <v>0</v>
      </c>
      <c r="F12" s="732">
        <v>0</v>
      </c>
      <c r="G12" s="732">
        <v>0</v>
      </c>
      <c r="H12" s="193"/>
    </row>
    <row r="13" spans="1:9">
      <c r="A13" s="50">
        <v>6</v>
      </c>
      <c r="B13" s="117" t="s">
        <v>138</v>
      </c>
      <c r="C13" s="732">
        <v>1489262800.357342</v>
      </c>
      <c r="D13" s="732">
        <v>559029784.42999995</v>
      </c>
      <c r="E13" s="732">
        <v>280305431.315</v>
      </c>
      <c r="F13" s="732">
        <v>470744046.50651741</v>
      </c>
      <c r="G13" s="732">
        <v>470607345.32501745</v>
      </c>
      <c r="H13" s="193">
        <f t="shared" si="0"/>
        <v>0.26594472985100265</v>
      </c>
    </row>
    <row r="14" spans="1:9">
      <c r="A14" s="50">
        <v>7</v>
      </c>
      <c r="B14" s="117" t="s">
        <v>71</v>
      </c>
      <c r="C14" s="732">
        <v>7137166704.595418</v>
      </c>
      <c r="D14" s="732">
        <v>2194466185.6220999</v>
      </c>
      <c r="E14" s="732">
        <v>1017767211.4462</v>
      </c>
      <c r="F14" s="732">
        <v>8154933916.0416183</v>
      </c>
      <c r="G14" s="732">
        <v>7964355612.1539183</v>
      </c>
      <c r="H14" s="193">
        <f>G14/(C14+E14)</f>
        <v>0.9766303067750417</v>
      </c>
    </row>
    <row r="15" spans="1:9">
      <c r="A15" s="50">
        <v>8</v>
      </c>
      <c r="B15" s="117" t="s">
        <v>72</v>
      </c>
      <c r="C15" s="732">
        <v>5679145511.4700022</v>
      </c>
      <c r="D15" s="732">
        <v>352980570.53329998</v>
      </c>
      <c r="E15" s="732">
        <v>97839170.799250007</v>
      </c>
      <c r="F15" s="732">
        <v>4332738511.7019396</v>
      </c>
      <c r="G15" s="732">
        <v>4270733249.8863392</v>
      </c>
      <c r="H15" s="193">
        <f t="shared" si="0"/>
        <v>0.7392668467676734</v>
      </c>
    </row>
    <row r="16" spans="1:9">
      <c r="A16" s="50">
        <v>9</v>
      </c>
      <c r="B16" s="117" t="s">
        <v>949</v>
      </c>
      <c r="C16" s="732">
        <v>3911573296.0600009</v>
      </c>
      <c r="D16" s="732">
        <v>39558294.2914</v>
      </c>
      <c r="E16" s="732">
        <v>12708493.44655</v>
      </c>
      <c r="F16" s="732">
        <v>1373498626.3272927</v>
      </c>
      <c r="G16" s="732">
        <v>1367693415.9995928</v>
      </c>
      <c r="H16" s="193">
        <f t="shared" si="0"/>
        <v>0.34852069483307163</v>
      </c>
    </row>
    <row r="17" spans="1:8">
      <c r="A17" s="50">
        <v>10</v>
      </c>
      <c r="B17" s="117" t="s">
        <v>67</v>
      </c>
      <c r="C17" s="732">
        <v>150271966.55999994</v>
      </c>
      <c r="D17" s="732">
        <v>4351644.7855000002</v>
      </c>
      <c r="E17" s="732">
        <v>941074.03714999999</v>
      </c>
      <c r="F17" s="732">
        <v>179419265.20572495</v>
      </c>
      <c r="G17" s="732">
        <v>177640010.43332496</v>
      </c>
      <c r="H17" s="193">
        <f t="shared" si="0"/>
        <v>1.1747664733928584</v>
      </c>
    </row>
    <row r="18" spans="1:8">
      <c r="A18" s="50">
        <v>11</v>
      </c>
      <c r="B18" s="117" t="s">
        <v>68</v>
      </c>
      <c r="C18" s="732">
        <v>341694770.83969992</v>
      </c>
      <c r="D18" s="732">
        <v>35804.262699999999</v>
      </c>
      <c r="E18" s="732">
        <v>0</v>
      </c>
      <c r="F18" s="732">
        <v>355478726.5392499</v>
      </c>
      <c r="G18" s="732">
        <v>303363127.94924992</v>
      </c>
      <c r="H18" s="193">
        <f t="shared" si="0"/>
        <v>0.88781905325547805</v>
      </c>
    </row>
    <row r="19" spans="1:8">
      <c r="A19" s="50">
        <v>12</v>
      </c>
      <c r="B19" s="117" t="s">
        <v>69</v>
      </c>
      <c r="C19" s="732">
        <v>0</v>
      </c>
      <c r="D19" s="732">
        <v>0</v>
      </c>
      <c r="E19" s="732">
        <v>0</v>
      </c>
      <c r="F19" s="732">
        <v>0</v>
      </c>
      <c r="G19" s="732">
        <v>0</v>
      </c>
      <c r="H19" s="193"/>
    </row>
    <row r="20" spans="1:8">
      <c r="A20" s="50">
        <v>13</v>
      </c>
      <c r="B20" s="117" t="s">
        <v>70</v>
      </c>
      <c r="C20" s="732">
        <v>0</v>
      </c>
      <c r="D20" s="732">
        <v>0</v>
      </c>
      <c r="E20" s="732">
        <v>0</v>
      </c>
      <c r="F20" s="732">
        <v>0</v>
      </c>
      <c r="G20" s="732">
        <v>0</v>
      </c>
      <c r="H20" s="193"/>
    </row>
    <row r="21" spans="1:8">
      <c r="A21" s="50">
        <v>14</v>
      </c>
      <c r="B21" s="117" t="s">
        <v>154</v>
      </c>
      <c r="C21" s="732">
        <v>4453549265.6355152</v>
      </c>
      <c r="D21" s="732">
        <v>212505094.38499999</v>
      </c>
      <c r="E21" s="732">
        <v>60209054.152850002</v>
      </c>
      <c r="F21" s="732">
        <v>3713304905.9093161</v>
      </c>
      <c r="G21" s="732">
        <v>3400512434.1840162</v>
      </c>
      <c r="H21" s="193">
        <f t="shared" si="0"/>
        <v>0.75336608503741387</v>
      </c>
    </row>
    <row r="22" spans="1:8" ht="14.4" thickBot="1">
      <c r="A22" s="98"/>
      <c r="B22" s="104" t="s">
        <v>66</v>
      </c>
      <c r="C22" s="173">
        <f>SUM(C8:C21)</f>
        <v>28198242599.549423</v>
      </c>
      <c r="D22" s="173">
        <f>SUM(D8:D21)</f>
        <v>3362927378.3099995</v>
      </c>
      <c r="E22" s="173">
        <f>SUM(E8:E21)</f>
        <v>1469770435.1969998</v>
      </c>
      <c r="F22" s="173">
        <f>SUM(F8:F21)</f>
        <v>20520424153.634483</v>
      </c>
      <c r="G22" s="173">
        <f>SUM(G8:G21)</f>
        <v>19895211351.334282</v>
      </c>
      <c r="H22" s="194">
        <f>G22/(C22+E22)</f>
        <v>0.67059466800265721</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2" tint="-9.9978637043366805E-2"/>
  </sheetPr>
  <dimension ref="A1:K28"/>
  <sheetViews>
    <sheetView zoomScale="85" zoomScaleNormal="85" workbookViewId="0">
      <pane xSplit="2" ySplit="6" topLeftCell="C7" activePane="bottomRight" state="frozen"/>
      <selection pane="topRight" activeCell="C1" sqref="C1"/>
      <selection pane="bottomLeft" activeCell="A6" sqref="A6"/>
      <selection pane="bottomRight" activeCell="C7" sqref="C7"/>
    </sheetView>
  </sheetViews>
  <sheetFormatPr defaultColWidth="9.21875" defaultRowHeight="13.8"/>
  <cols>
    <col min="1" max="1" width="10.5546875" style="216" bestFit="1" customWidth="1"/>
    <col min="2" max="2" width="104.21875" style="216" customWidth="1"/>
    <col min="3" max="5" width="13.6640625" style="216" bestFit="1" customWidth="1"/>
    <col min="6" max="11" width="12.77734375" style="216" customWidth="1"/>
    <col min="12" max="16384" width="9.21875" style="216"/>
  </cols>
  <sheetData>
    <row r="1" spans="1:11">
      <c r="A1" s="216" t="s">
        <v>108</v>
      </c>
      <c r="B1" s="216" t="str">
        <f>Info!C2</f>
        <v>სს თიბისი ბანკი</v>
      </c>
    </row>
    <row r="2" spans="1:11">
      <c r="A2" s="216" t="s">
        <v>109</v>
      </c>
      <c r="B2" s="333">
        <f>'1. key ratios'!B2</f>
        <v>45199</v>
      </c>
      <c r="C2" s="217"/>
      <c r="D2" s="217"/>
    </row>
    <row r="3" spans="1:11">
      <c r="B3" s="217"/>
      <c r="C3" s="217"/>
      <c r="D3" s="217"/>
    </row>
    <row r="4" spans="1:11" ht="14.4" thickBot="1">
      <c r="A4" s="216" t="s">
        <v>352</v>
      </c>
      <c r="B4" s="188" t="s">
        <v>351</v>
      </c>
      <c r="C4" s="217"/>
      <c r="D4" s="217"/>
    </row>
    <row r="5" spans="1:11" ht="30" customHeight="1">
      <c r="A5" s="810"/>
      <c r="B5" s="811"/>
      <c r="C5" s="812" t="s">
        <v>384</v>
      </c>
      <c r="D5" s="812"/>
      <c r="E5" s="812"/>
      <c r="F5" s="812" t="s">
        <v>385</v>
      </c>
      <c r="G5" s="812"/>
      <c r="H5" s="812"/>
      <c r="I5" s="812" t="s">
        <v>386</v>
      </c>
      <c r="J5" s="812"/>
      <c r="K5" s="813"/>
    </row>
    <row r="6" spans="1:11">
      <c r="A6" s="214"/>
      <c r="B6" s="215"/>
      <c r="C6" s="218" t="s">
        <v>26</v>
      </c>
      <c r="D6" s="218" t="s">
        <v>90</v>
      </c>
      <c r="E6" s="218" t="s">
        <v>66</v>
      </c>
      <c r="F6" s="218" t="s">
        <v>26</v>
      </c>
      <c r="G6" s="218" t="s">
        <v>90</v>
      </c>
      <c r="H6" s="218" t="s">
        <v>66</v>
      </c>
      <c r="I6" s="218" t="s">
        <v>26</v>
      </c>
      <c r="J6" s="218" t="s">
        <v>90</v>
      </c>
      <c r="K6" s="220" t="s">
        <v>66</v>
      </c>
    </row>
    <row r="7" spans="1:11">
      <c r="A7" s="221" t="s">
        <v>322</v>
      </c>
      <c r="B7" s="213"/>
      <c r="C7" s="213"/>
      <c r="D7" s="213"/>
      <c r="E7" s="213"/>
      <c r="F7" s="213"/>
      <c r="G7" s="213"/>
      <c r="H7" s="213"/>
      <c r="I7" s="213"/>
      <c r="J7" s="213"/>
      <c r="K7" s="222"/>
    </row>
    <row r="8" spans="1:11">
      <c r="A8" s="212">
        <v>1</v>
      </c>
      <c r="B8" s="200" t="s">
        <v>322</v>
      </c>
      <c r="C8" s="736"/>
      <c r="D8" s="736"/>
      <c r="E8" s="736"/>
      <c r="F8" s="360">
        <v>2956642080.2448788</v>
      </c>
      <c r="G8" s="360">
        <v>3576802521.9429984</v>
      </c>
      <c r="H8" s="360">
        <v>6533444602.1878777</v>
      </c>
      <c r="I8" s="360">
        <v>2949742168.4568791</v>
      </c>
      <c r="J8" s="360">
        <v>2377526435.0481076</v>
      </c>
      <c r="K8" s="360">
        <v>5327268603.5049868</v>
      </c>
    </row>
    <row r="9" spans="1:11">
      <c r="A9" s="221" t="s">
        <v>323</v>
      </c>
      <c r="B9" s="213"/>
      <c r="C9" s="737"/>
      <c r="D9" s="737"/>
      <c r="E9" s="737"/>
      <c r="F9" s="737"/>
      <c r="G9" s="737"/>
      <c r="H9" s="737"/>
      <c r="I9" s="737"/>
      <c r="J9" s="737"/>
      <c r="K9" s="738"/>
    </row>
    <row r="10" spans="1:11">
      <c r="A10" s="223">
        <v>2</v>
      </c>
      <c r="B10" s="201" t="s">
        <v>324</v>
      </c>
      <c r="C10" s="360">
        <v>2685761899.0650945</v>
      </c>
      <c r="D10" s="360">
        <v>6307373880.3658094</v>
      </c>
      <c r="E10" s="360">
        <v>8993135779.4309044</v>
      </c>
      <c r="F10" s="360">
        <v>412730429.05453229</v>
      </c>
      <c r="G10" s="360">
        <v>1328572386.509176</v>
      </c>
      <c r="H10" s="360">
        <v>1741302815.5637083</v>
      </c>
      <c r="I10" s="360">
        <v>1914848193.65746</v>
      </c>
      <c r="J10" s="360">
        <v>1465767305.3386154</v>
      </c>
      <c r="K10" s="360">
        <v>3380615498.9960756</v>
      </c>
    </row>
    <row r="11" spans="1:11">
      <c r="A11" s="223">
        <v>3</v>
      </c>
      <c r="B11" s="201" t="s">
        <v>325</v>
      </c>
      <c r="C11" s="360">
        <v>6514050269.1084061</v>
      </c>
      <c r="D11" s="360">
        <v>5531053276.963376</v>
      </c>
      <c r="E11" s="360">
        <v>12045103546.071781</v>
      </c>
      <c r="F11" s="360">
        <v>2202273094.6892824</v>
      </c>
      <c r="G11" s="360">
        <v>1323379119.8877223</v>
      </c>
      <c r="H11" s="360">
        <v>3525652214.5770044</v>
      </c>
      <c r="I11" s="360">
        <v>126141228.85691452</v>
      </c>
      <c r="J11" s="360">
        <v>49196077.466171265</v>
      </c>
      <c r="K11" s="360">
        <v>175337306.32308578</v>
      </c>
    </row>
    <row r="12" spans="1:11">
      <c r="A12" s="223">
        <v>4</v>
      </c>
      <c r="B12" s="201" t="s">
        <v>326</v>
      </c>
      <c r="C12" s="360">
        <v>964215330.94507682</v>
      </c>
      <c r="D12" s="360">
        <v>0</v>
      </c>
      <c r="E12" s="360">
        <v>964215330.94507682</v>
      </c>
      <c r="F12" s="360">
        <v>0</v>
      </c>
      <c r="G12" s="360">
        <v>0</v>
      </c>
      <c r="H12" s="360">
        <v>0</v>
      </c>
      <c r="I12" s="360">
        <v>0</v>
      </c>
      <c r="J12" s="360">
        <v>0</v>
      </c>
      <c r="K12" s="360">
        <v>0</v>
      </c>
    </row>
    <row r="13" spans="1:11">
      <c r="A13" s="223">
        <v>5</v>
      </c>
      <c r="B13" s="201" t="s">
        <v>327</v>
      </c>
      <c r="C13" s="360">
        <v>2170391673.5185695</v>
      </c>
      <c r="D13" s="360">
        <v>5884830485.7248468</v>
      </c>
      <c r="E13" s="360">
        <v>8055222159.2434158</v>
      </c>
      <c r="F13" s="360">
        <v>351676918.67600924</v>
      </c>
      <c r="G13" s="360">
        <v>2376108943.8111629</v>
      </c>
      <c r="H13" s="360">
        <v>2727785862.4871721</v>
      </c>
      <c r="I13" s="360">
        <v>223290293.21279997</v>
      </c>
      <c r="J13" s="360">
        <v>2227122403.6755991</v>
      </c>
      <c r="K13" s="360">
        <v>2450412696.8883991</v>
      </c>
    </row>
    <row r="14" spans="1:11">
      <c r="A14" s="223">
        <v>6</v>
      </c>
      <c r="B14" s="201" t="s">
        <v>342</v>
      </c>
      <c r="C14" s="360">
        <v>0</v>
      </c>
      <c r="D14" s="360">
        <v>0</v>
      </c>
      <c r="E14" s="360">
        <v>0</v>
      </c>
      <c r="F14" s="360">
        <v>0</v>
      </c>
      <c r="G14" s="360">
        <v>0</v>
      </c>
      <c r="H14" s="360">
        <v>0</v>
      </c>
      <c r="I14" s="360">
        <v>0</v>
      </c>
      <c r="J14" s="360">
        <v>0</v>
      </c>
      <c r="K14" s="360">
        <v>0</v>
      </c>
    </row>
    <row r="15" spans="1:11">
      <c r="A15" s="223">
        <v>7</v>
      </c>
      <c r="B15" s="201" t="s">
        <v>329</v>
      </c>
      <c r="C15" s="360">
        <v>28925779.029230766</v>
      </c>
      <c r="D15" s="360">
        <v>77656768.248693734</v>
      </c>
      <c r="E15" s="360">
        <v>106582547.27792451</v>
      </c>
      <c r="F15" s="360">
        <v>28925779.029230848</v>
      </c>
      <c r="G15" s="360">
        <v>73353201.7720294</v>
      </c>
      <c r="H15" s="360">
        <v>102278980.80126025</v>
      </c>
      <c r="I15" s="360">
        <v>28925779.029230848</v>
      </c>
      <c r="J15" s="360">
        <v>75469763.195091963</v>
      </c>
      <c r="K15" s="360">
        <v>104395542.22432281</v>
      </c>
    </row>
    <row r="16" spans="1:11">
      <c r="A16" s="223">
        <v>8</v>
      </c>
      <c r="B16" s="202" t="s">
        <v>330</v>
      </c>
      <c r="C16" s="360">
        <v>12363344951.666376</v>
      </c>
      <c r="D16" s="360">
        <v>17800914411.302727</v>
      </c>
      <c r="E16" s="360">
        <v>30164259362.969101</v>
      </c>
      <c r="F16" s="360">
        <v>2995606221.4490547</v>
      </c>
      <c r="G16" s="360">
        <v>5101413651.9800911</v>
      </c>
      <c r="H16" s="360">
        <v>8097019873.4291449</v>
      </c>
      <c r="I16" s="360">
        <v>2293205494.7564054</v>
      </c>
      <c r="J16" s="360">
        <v>3817555549.675478</v>
      </c>
      <c r="K16" s="360">
        <v>6110761044.4318838</v>
      </c>
    </row>
    <row r="17" spans="1:11">
      <c r="A17" s="221" t="s">
        <v>331</v>
      </c>
      <c r="B17" s="213"/>
      <c r="C17" s="737"/>
      <c r="D17" s="737"/>
      <c r="E17" s="737"/>
      <c r="F17" s="737"/>
      <c r="G17" s="737"/>
      <c r="H17" s="737"/>
      <c r="I17" s="737"/>
      <c r="J17" s="737"/>
      <c r="K17" s="738"/>
    </row>
    <row r="18" spans="1:11">
      <c r="A18" s="223">
        <v>9</v>
      </c>
      <c r="B18" s="201" t="s">
        <v>332</v>
      </c>
      <c r="C18" s="360">
        <v>8335153.846153846</v>
      </c>
      <c r="D18" s="360">
        <v>0</v>
      </c>
      <c r="E18" s="360">
        <v>8335153.846153846</v>
      </c>
      <c r="F18" s="360">
        <v>0</v>
      </c>
      <c r="G18" s="360">
        <v>0</v>
      </c>
      <c r="H18" s="360">
        <v>0</v>
      </c>
      <c r="I18" s="360">
        <v>0</v>
      </c>
      <c r="J18" s="360">
        <v>0</v>
      </c>
      <c r="K18" s="360">
        <v>0</v>
      </c>
    </row>
    <row r="19" spans="1:11">
      <c r="A19" s="223">
        <v>10</v>
      </c>
      <c r="B19" s="201" t="s">
        <v>333</v>
      </c>
      <c r="C19" s="360">
        <v>8066248111.8675842</v>
      </c>
      <c r="D19" s="360">
        <v>9624203535.1311989</v>
      </c>
      <c r="E19" s="360">
        <v>17690451646.998783</v>
      </c>
      <c r="F19" s="360">
        <v>185698821.38553441</v>
      </c>
      <c r="G19" s="360">
        <v>119043166.36707826</v>
      </c>
      <c r="H19" s="360">
        <v>304741987.75261265</v>
      </c>
      <c r="I19" s="360">
        <v>192653167.1672318</v>
      </c>
      <c r="J19" s="360">
        <v>1329223266.9451566</v>
      </c>
      <c r="K19" s="360">
        <v>1521876434.1123884</v>
      </c>
    </row>
    <row r="20" spans="1:11">
      <c r="A20" s="223">
        <v>11</v>
      </c>
      <c r="B20" s="201" t="s">
        <v>334</v>
      </c>
      <c r="C20" s="360">
        <v>1634890.4023076931</v>
      </c>
      <c r="D20" s="360">
        <v>1699485.3390385536</v>
      </c>
      <c r="E20" s="360">
        <v>3334375.7413462466</v>
      </c>
      <c r="F20" s="360">
        <v>313019964.04117352</v>
      </c>
      <c r="G20" s="360">
        <v>1962097774.5970774</v>
      </c>
      <c r="H20" s="360">
        <v>2275117738.6382508</v>
      </c>
      <c r="I20" s="360">
        <v>313019964.04117364</v>
      </c>
      <c r="J20" s="360">
        <v>1960769476.5970759</v>
      </c>
      <c r="K20" s="360">
        <v>2273789440.6382494</v>
      </c>
    </row>
    <row r="21" spans="1:11" ht="14.4" thickBot="1">
      <c r="A21" s="150">
        <v>12</v>
      </c>
      <c r="B21" s="224" t="s">
        <v>335</v>
      </c>
      <c r="C21" s="360">
        <v>8076218156.116046</v>
      </c>
      <c r="D21" s="360">
        <v>9625903020.4702377</v>
      </c>
      <c r="E21" s="360">
        <v>17702121176.586281</v>
      </c>
      <c r="F21" s="360">
        <v>498718785.42670792</v>
      </c>
      <c r="G21" s="360">
        <v>2081140940.9641557</v>
      </c>
      <c r="H21" s="360">
        <v>2579859726.3908634</v>
      </c>
      <c r="I21" s="360">
        <v>505673131.20840544</v>
      </c>
      <c r="J21" s="360">
        <v>3289992743.5422325</v>
      </c>
      <c r="K21" s="360">
        <v>3795665874.750638</v>
      </c>
    </row>
    <row r="22" spans="1:11" ht="38.25" customHeight="1" thickBot="1">
      <c r="A22" s="210"/>
      <c r="B22" s="211"/>
      <c r="C22" s="358"/>
      <c r="D22" s="358"/>
      <c r="E22" s="358"/>
      <c r="F22" s="807" t="s">
        <v>336</v>
      </c>
      <c r="G22" s="808"/>
      <c r="H22" s="808"/>
      <c r="I22" s="807" t="s">
        <v>337</v>
      </c>
      <c r="J22" s="808"/>
      <c r="K22" s="809"/>
    </row>
    <row r="23" spans="1:11">
      <c r="A23" s="206">
        <v>13</v>
      </c>
      <c r="B23" s="203" t="s">
        <v>322</v>
      </c>
      <c r="C23" s="739"/>
      <c r="D23" s="739"/>
      <c r="E23" s="739"/>
      <c r="F23" s="360">
        <v>2956642080.2448788</v>
      </c>
      <c r="G23" s="360">
        <v>3576802521.9429984</v>
      </c>
      <c r="H23" s="360">
        <v>6533444602.1878777</v>
      </c>
      <c r="I23" s="360">
        <v>2949742168.4568791</v>
      </c>
      <c r="J23" s="360">
        <v>2377526435.0481076</v>
      </c>
      <c r="K23" s="360">
        <v>5327268603.5049868</v>
      </c>
    </row>
    <row r="24" spans="1:11" ht="14.4" thickBot="1">
      <c r="A24" s="207">
        <v>14</v>
      </c>
      <c r="B24" s="204" t="s">
        <v>338</v>
      </c>
      <c r="C24" s="740"/>
      <c r="D24" s="741"/>
      <c r="E24" s="742"/>
      <c r="F24" s="360">
        <v>2496887436.022347</v>
      </c>
      <c r="G24" s="360">
        <v>3020272711.0159354</v>
      </c>
      <c r="H24" s="360">
        <v>5517160147.0382814</v>
      </c>
      <c r="I24" s="360">
        <v>1787532363.5479999</v>
      </c>
      <c r="J24" s="360">
        <v>954388887.4188695</v>
      </c>
      <c r="K24" s="360">
        <v>2315095169.6812458</v>
      </c>
    </row>
    <row r="25" spans="1:11" ht="14.4" thickBot="1">
      <c r="A25" s="208">
        <v>15</v>
      </c>
      <c r="B25" s="205" t="s">
        <v>339</v>
      </c>
      <c r="C25" s="743"/>
      <c r="D25" s="743"/>
      <c r="E25" s="743"/>
      <c r="F25" s="744">
        <v>1.1841311056276296</v>
      </c>
      <c r="G25" s="744">
        <v>1.1842647549332928</v>
      </c>
      <c r="H25" s="744">
        <v>1.1842042695996704</v>
      </c>
      <c r="I25" s="744">
        <v>1.6501755317045319</v>
      </c>
      <c r="J25" s="744">
        <v>2.4911505848293061</v>
      </c>
      <c r="K25" s="744">
        <v>2.3011013427316134</v>
      </c>
    </row>
    <row r="28" spans="1:11" ht="41.4">
      <c r="B28" s="20" t="s">
        <v>383</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2" tint="-9.9978637043366805E-2"/>
  </sheetPr>
  <dimension ref="A1:N22"/>
  <sheetViews>
    <sheetView zoomScale="85" zoomScaleNormal="85" workbookViewId="0">
      <pane xSplit="1" ySplit="5" topLeftCell="B6" activePane="bottomRight" state="frozen"/>
      <selection pane="topRight" activeCell="B1" sqref="B1"/>
      <selection pane="bottomLeft" activeCell="A5" sqref="A5"/>
      <selection pane="bottomRight" activeCell="B6" sqref="B6"/>
    </sheetView>
  </sheetViews>
  <sheetFormatPr defaultColWidth="9.21875" defaultRowHeight="13.8"/>
  <cols>
    <col min="1" max="1" width="10.5546875" style="35" bestFit="1" customWidth="1"/>
    <col min="2" max="2" width="95" style="35" customWidth="1"/>
    <col min="3" max="3" width="13.88671875" style="35" bestFit="1" customWidth="1"/>
    <col min="4" max="4" width="10" style="35" bestFit="1" customWidth="1"/>
    <col min="5" max="5" width="18.21875" style="35" bestFit="1" customWidth="1"/>
    <col min="6" max="13" width="10.77734375" style="35" customWidth="1"/>
    <col min="14" max="14" width="31" style="35" bestFit="1" customWidth="1"/>
    <col min="15" max="16384" width="9.21875" style="10"/>
  </cols>
  <sheetData>
    <row r="1" spans="1:14">
      <c r="A1" s="5" t="s">
        <v>108</v>
      </c>
      <c r="B1" s="35" t="str">
        <f>Info!C2</f>
        <v>სს თიბისი ბანკი</v>
      </c>
    </row>
    <row r="2" spans="1:14" ht="14.25" customHeight="1">
      <c r="A2" s="35" t="s">
        <v>109</v>
      </c>
      <c r="B2" s="333">
        <f>'1. key ratios'!B2</f>
        <v>45199</v>
      </c>
    </row>
    <row r="3" spans="1:14" ht="14.25" customHeight="1"/>
    <row r="4" spans="1:14" ht="14.4" thickBot="1">
      <c r="A4" s="2" t="s">
        <v>262</v>
      </c>
      <c r="B4" s="52" t="s">
        <v>74</v>
      </c>
    </row>
    <row r="5" spans="1:14" s="22" customFormat="1">
      <c r="A5" s="113"/>
      <c r="B5" s="114"/>
      <c r="C5" s="115" t="s">
        <v>0</v>
      </c>
      <c r="D5" s="115" t="s">
        <v>1</v>
      </c>
      <c r="E5" s="115" t="s">
        <v>2</v>
      </c>
      <c r="F5" s="115" t="s">
        <v>3</v>
      </c>
      <c r="G5" s="115" t="s">
        <v>4</v>
      </c>
      <c r="H5" s="115" t="s">
        <v>5</v>
      </c>
      <c r="I5" s="115" t="s">
        <v>145</v>
      </c>
      <c r="J5" s="115" t="s">
        <v>146</v>
      </c>
      <c r="K5" s="115" t="s">
        <v>147</v>
      </c>
      <c r="L5" s="115" t="s">
        <v>148</v>
      </c>
      <c r="M5" s="115" t="s">
        <v>149</v>
      </c>
      <c r="N5" s="116" t="s">
        <v>150</v>
      </c>
    </row>
    <row r="6" spans="1:14" ht="41.4">
      <c r="A6" s="105"/>
      <c r="B6" s="64"/>
      <c r="C6" s="65" t="s">
        <v>84</v>
      </c>
      <c r="D6" s="66" t="s">
        <v>73</v>
      </c>
      <c r="E6" s="67" t="s">
        <v>83</v>
      </c>
      <c r="F6" s="68">
        <v>0</v>
      </c>
      <c r="G6" s="68">
        <v>0.2</v>
      </c>
      <c r="H6" s="68">
        <v>0.35</v>
      </c>
      <c r="I6" s="68">
        <v>0.5</v>
      </c>
      <c r="J6" s="68">
        <v>0.75</v>
      </c>
      <c r="K6" s="68">
        <v>1</v>
      </c>
      <c r="L6" s="68">
        <v>1.5</v>
      </c>
      <c r="M6" s="68">
        <v>2.5</v>
      </c>
      <c r="N6" s="106" t="s">
        <v>74</v>
      </c>
    </row>
    <row r="7" spans="1:14">
      <c r="A7" s="107">
        <v>1</v>
      </c>
      <c r="B7" s="69" t="s">
        <v>75</v>
      </c>
      <c r="C7" s="178">
        <f>SUM(C8:C13)</f>
        <v>4441693008.9277496</v>
      </c>
      <c r="D7" s="64"/>
      <c r="E7" s="181">
        <f t="shared" ref="E7:M7" si="0">SUM(E8:E13)</f>
        <v>140177015.51593497</v>
      </c>
      <c r="F7" s="178">
        <f>SUM(F8:F13)</f>
        <v>25626755.606508002</v>
      </c>
      <c r="G7" s="178">
        <f t="shared" si="0"/>
        <v>69224939.648495004</v>
      </c>
      <c r="H7" s="178">
        <f t="shared" si="0"/>
        <v>0</v>
      </c>
      <c r="I7" s="178">
        <f t="shared" si="0"/>
        <v>1914984.5</v>
      </c>
      <c r="J7" s="178">
        <f t="shared" si="0"/>
        <v>0</v>
      </c>
      <c r="K7" s="178">
        <f t="shared" si="0"/>
        <v>43410335.760931998</v>
      </c>
      <c r="L7" s="178">
        <f t="shared" si="0"/>
        <v>0</v>
      </c>
      <c r="M7" s="178">
        <f t="shared" si="0"/>
        <v>0</v>
      </c>
      <c r="N7" s="108">
        <f>SUM(N8:N13)</f>
        <v>58212815.940631002</v>
      </c>
    </row>
    <row r="8" spans="1:14">
      <c r="A8" s="107">
        <v>1.1000000000000001</v>
      </c>
      <c r="B8" s="70" t="s">
        <v>76</v>
      </c>
      <c r="C8" s="179">
        <v>3340989350.1177497</v>
      </c>
      <c r="D8" s="705">
        <v>0.02</v>
      </c>
      <c r="E8" s="181">
        <f>C8*D8</f>
        <v>66819787.002354994</v>
      </c>
      <c r="F8" s="706">
        <v>5206186</v>
      </c>
      <c r="G8" s="706">
        <v>53061399.148495004</v>
      </c>
      <c r="H8" s="706">
        <v>0</v>
      </c>
      <c r="I8" s="706">
        <v>0</v>
      </c>
      <c r="J8" s="706">
        <v>0</v>
      </c>
      <c r="K8" s="706">
        <v>8552201.8538600001</v>
      </c>
      <c r="L8" s="706">
        <v>0</v>
      </c>
      <c r="M8" s="706">
        <v>0</v>
      </c>
      <c r="N8" s="108">
        <f>SUMPRODUCT($F$6:$M$6,F8:M8)</f>
        <v>19164481.683559</v>
      </c>
    </row>
    <row r="9" spans="1:14">
      <c r="A9" s="107">
        <v>1.2</v>
      </c>
      <c r="B9" s="70" t="s">
        <v>77</v>
      </c>
      <c r="C9" s="179">
        <v>665418465.03840005</v>
      </c>
      <c r="D9" s="705">
        <v>0.05</v>
      </c>
      <c r="E9" s="181">
        <f>C9*D9</f>
        <v>33270923.251920003</v>
      </c>
      <c r="F9" s="706">
        <v>0</v>
      </c>
      <c r="G9" s="706">
        <v>2879172.5</v>
      </c>
      <c r="H9" s="706">
        <v>0</v>
      </c>
      <c r="I9" s="706">
        <v>0</v>
      </c>
      <c r="J9" s="706">
        <v>0</v>
      </c>
      <c r="K9" s="706">
        <v>30391750.75192</v>
      </c>
      <c r="L9" s="706">
        <v>0</v>
      </c>
      <c r="M9" s="706">
        <v>0</v>
      </c>
      <c r="N9" s="108">
        <f t="shared" ref="N9:N12" si="1">SUMPRODUCT($F$6:$M$6,F9:M9)</f>
        <v>30967585.25192</v>
      </c>
    </row>
    <row r="10" spans="1:14">
      <c r="A10" s="107">
        <v>1.3</v>
      </c>
      <c r="B10" s="70" t="s">
        <v>78</v>
      </c>
      <c r="C10" s="179">
        <v>300055389.43940002</v>
      </c>
      <c r="D10" s="705">
        <v>0.08</v>
      </c>
      <c r="E10" s="181">
        <f>C10*D10</f>
        <v>24004431.155152</v>
      </c>
      <c r="F10" s="706">
        <v>6253680</v>
      </c>
      <c r="G10" s="706">
        <v>13284368</v>
      </c>
      <c r="H10" s="706">
        <v>0</v>
      </c>
      <c r="I10" s="706">
        <v>0</v>
      </c>
      <c r="J10" s="706">
        <v>0</v>
      </c>
      <c r="K10" s="706">
        <v>4466383.1551519996</v>
      </c>
      <c r="L10" s="706">
        <v>0</v>
      </c>
      <c r="M10" s="706">
        <v>0</v>
      </c>
      <c r="N10" s="108">
        <f>SUMPRODUCT($F$6:$M$6,F10:M10)</f>
        <v>7123256.7551520001</v>
      </c>
    </row>
    <row r="11" spans="1:14">
      <c r="A11" s="107">
        <v>1.4</v>
      </c>
      <c r="B11" s="70" t="s">
        <v>79</v>
      </c>
      <c r="C11" s="179">
        <v>95009950</v>
      </c>
      <c r="D11" s="705">
        <v>0.11</v>
      </c>
      <c r="E11" s="181">
        <f>C11*D11</f>
        <v>10451094.5</v>
      </c>
      <c r="F11" s="706">
        <v>8536110</v>
      </c>
      <c r="G11" s="706">
        <v>0</v>
      </c>
      <c r="H11" s="706">
        <v>0</v>
      </c>
      <c r="I11" s="706">
        <v>1914984.5</v>
      </c>
      <c r="J11" s="706">
        <v>0</v>
      </c>
      <c r="K11" s="706">
        <v>0</v>
      </c>
      <c r="L11" s="706">
        <v>0</v>
      </c>
      <c r="M11" s="706">
        <v>0</v>
      </c>
      <c r="N11" s="108">
        <f t="shared" si="1"/>
        <v>957492.25</v>
      </c>
    </row>
    <row r="12" spans="1:14">
      <c r="A12" s="107">
        <v>1.5</v>
      </c>
      <c r="B12" s="70" t="s">
        <v>80</v>
      </c>
      <c r="C12" s="179">
        <v>40219854.332199998</v>
      </c>
      <c r="D12" s="705">
        <v>0.14000000000000001</v>
      </c>
      <c r="E12" s="181">
        <f>C12*D12</f>
        <v>5630779.6065079998</v>
      </c>
      <c r="F12" s="706">
        <v>5630779.6065079998</v>
      </c>
      <c r="G12" s="706">
        <v>0</v>
      </c>
      <c r="H12" s="706">
        <v>0</v>
      </c>
      <c r="I12" s="706">
        <v>0</v>
      </c>
      <c r="J12" s="706">
        <v>0</v>
      </c>
      <c r="K12" s="706">
        <v>0</v>
      </c>
      <c r="L12" s="706">
        <v>0</v>
      </c>
      <c r="M12" s="706">
        <v>0</v>
      </c>
      <c r="N12" s="108">
        <f t="shared" si="1"/>
        <v>0</v>
      </c>
    </row>
    <row r="13" spans="1:14">
      <c r="A13" s="107">
        <v>1.6</v>
      </c>
      <c r="B13" s="71" t="s">
        <v>81</v>
      </c>
      <c r="C13" s="179">
        <v>0</v>
      </c>
      <c r="D13" s="72"/>
      <c r="E13" s="179"/>
      <c r="F13" s="706">
        <v>0</v>
      </c>
      <c r="G13" s="706">
        <v>0</v>
      </c>
      <c r="H13" s="706">
        <v>0</v>
      </c>
      <c r="I13" s="706">
        <v>0</v>
      </c>
      <c r="J13" s="706">
        <v>0</v>
      </c>
      <c r="K13" s="706">
        <v>0</v>
      </c>
      <c r="L13" s="706">
        <v>0</v>
      </c>
      <c r="M13" s="706">
        <v>0</v>
      </c>
      <c r="N13" s="108">
        <f>SUMPRODUCT($F$6:$M$6,F13:M13)</f>
        <v>0</v>
      </c>
    </row>
    <row r="14" spans="1:14">
      <c r="A14" s="107">
        <v>2</v>
      </c>
      <c r="B14" s="73" t="s">
        <v>82</v>
      </c>
      <c r="C14" s="178">
        <f>SUM(C15:C20)</f>
        <v>120581520</v>
      </c>
      <c r="D14" s="64"/>
      <c r="E14" s="181">
        <f t="shared" ref="E14:M14" si="2">SUM(E15:E20)</f>
        <v>1100292.6000000001</v>
      </c>
      <c r="F14" s="706">
        <f t="shared" si="2"/>
        <v>509115</v>
      </c>
      <c r="G14" s="706">
        <f t="shared" si="2"/>
        <v>0</v>
      </c>
      <c r="H14" s="706">
        <f t="shared" si="2"/>
        <v>0</v>
      </c>
      <c r="I14" s="706">
        <f t="shared" si="2"/>
        <v>591177.60000000009</v>
      </c>
      <c r="J14" s="706">
        <f t="shared" si="2"/>
        <v>0</v>
      </c>
      <c r="K14" s="706">
        <f t="shared" si="2"/>
        <v>0</v>
      </c>
      <c r="L14" s="706">
        <f t="shared" si="2"/>
        <v>0</v>
      </c>
      <c r="M14" s="706">
        <f t="shared" si="2"/>
        <v>0</v>
      </c>
      <c r="N14" s="108">
        <f>SUM(N15:N20)</f>
        <v>295588.80000000005</v>
      </c>
    </row>
    <row r="15" spans="1:14">
      <c r="A15" s="107">
        <v>2.1</v>
      </c>
      <c r="B15" s="71" t="s">
        <v>76</v>
      </c>
      <c r="C15" s="179">
        <v>101823000</v>
      </c>
      <c r="D15" s="705">
        <v>5.0000000000000001E-3</v>
      </c>
      <c r="E15" s="181">
        <f>C15*D15</f>
        <v>509115</v>
      </c>
      <c r="F15" s="706">
        <v>509115</v>
      </c>
      <c r="G15" s="706">
        <v>0</v>
      </c>
      <c r="H15" s="706">
        <v>0</v>
      </c>
      <c r="I15" s="706">
        <v>0</v>
      </c>
      <c r="J15" s="706">
        <v>0</v>
      </c>
      <c r="K15" s="706">
        <v>0</v>
      </c>
      <c r="L15" s="706">
        <v>0</v>
      </c>
      <c r="M15" s="706">
        <v>0</v>
      </c>
      <c r="N15" s="108">
        <f>SUMPRODUCT($F$6:$M$6,F15:M15)</f>
        <v>0</v>
      </c>
    </row>
    <row r="16" spans="1:14">
      <c r="A16" s="107">
        <v>2.2000000000000002</v>
      </c>
      <c r="B16" s="71" t="s">
        <v>77</v>
      </c>
      <c r="C16" s="179">
        <v>0</v>
      </c>
      <c r="D16" s="705">
        <v>0.01</v>
      </c>
      <c r="E16" s="181">
        <f>C16*D16</f>
        <v>0</v>
      </c>
      <c r="F16" s="706">
        <v>0</v>
      </c>
      <c r="G16" s="706">
        <v>0</v>
      </c>
      <c r="H16" s="706">
        <v>0</v>
      </c>
      <c r="I16" s="706">
        <v>0</v>
      </c>
      <c r="J16" s="706">
        <v>0</v>
      </c>
      <c r="K16" s="706">
        <v>0</v>
      </c>
      <c r="L16" s="706">
        <v>0</v>
      </c>
      <c r="M16" s="706">
        <v>0</v>
      </c>
      <c r="N16" s="108">
        <f t="shared" ref="N16:N20" si="3">SUMPRODUCT($F$6:$M$6,F16:M16)</f>
        <v>0</v>
      </c>
    </row>
    <row r="17" spans="1:14">
      <c r="A17" s="107">
        <v>2.2999999999999998</v>
      </c>
      <c r="B17" s="71" t="s">
        <v>78</v>
      </c>
      <c r="C17" s="179">
        <v>7958160</v>
      </c>
      <c r="D17" s="705">
        <v>0.02</v>
      </c>
      <c r="E17" s="181">
        <f>C17*D17</f>
        <v>159163.20000000001</v>
      </c>
      <c r="F17" s="706">
        <v>0</v>
      </c>
      <c r="G17" s="706">
        <v>0</v>
      </c>
      <c r="H17" s="706">
        <v>0</v>
      </c>
      <c r="I17" s="706">
        <v>159163.20000000001</v>
      </c>
      <c r="J17" s="706">
        <v>0</v>
      </c>
      <c r="K17" s="706">
        <v>0</v>
      </c>
      <c r="L17" s="706">
        <v>0</v>
      </c>
      <c r="M17" s="706">
        <v>0</v>
      </c>
      <c r="N17" s="108">
        <f t="shared" si="3"/>
        <v>79581.600000000006</v>
      </c>
    </row>
    <row r="18" spans="1:14">
      <c r="A18" s="107">
        <v>2.4</v>
      </c>
      <c r="B18" s="71" t="s">
        <v>79</v>
      </c>
      <c r="C18" s="179">
        <v>0</v>
      </c>
      <c r="D18" s="705">
        <v>0.03</v>
      </c>
      <c r="E18" s="181">
        <f>C18*D18</f>
        <v>0</v>
      </c>
      <c r="F18" s="706">
        <v>0</v>
      </c>
      <c r="G18" s="706">
        <v>0</v>
      </c>
      <c r="H18" s="706">
        <v>0</v>
      </c>
      <c r="I18" s="706">
        <v>0</v>
      </c>
      <c r="J18" s="706">
        <v>0</v>
      </c>
      <c r="K18" s="706">
        <v>0</v>
      </c>
      <c r="L18" s="706">
        <v>0</v>
      </c>
      <c r="M18" s="706">
        <v>0</v>
      </c>
      <c r="N18" s="108">
        <f t="shared" si="3"/>
        <v>0</v>
      </c>
    </row>
    <row r="19" spans="1:14">
      <c r="A19" s="107">
        <v>2.5</v>
      </c>
      <c r="B19" s="71" t="s">
        <v>80</v>
      </c>
      <c r="C19" s="179">
        <v>10800360</v>
      </c>
      <c r="D19" s="705">
        <v>0.04</v>
      </c>
      <c r="E19" s="181">
        <f>C19*D19</f>
        <v>432014.4</v>
      </c>
      <c r="F19" s="706">
        <v>0</v>
      </c>
      <c r="G19" s="706">
        <v>0</v>
      </c>
      <c r="H19" s="706">
        <v>0</v>
      </c>
      <c r="I19" s="706">
        <v>432014.4</v>
      </c>
      <c r="J19" s="706">
        <v>0</v>
      </c>
      <c r="K19" s="706">
        <v>0</v>
      </c>
      <c r="L19" s="706">
        <v>0</v>
      </c>
      <c r="M19" s="706">
        <v>0</v>
      </c>
      <c r="N19" s="108">
        <f t="shared" si="3"/>
        <v>216007.2</v>
      </c>
    </row>
    <row r="20" spans="1:14">
      <c r="A20" s="107">
        <v>2.6</v>
      </c>
      <c r="B20" s="71" t="s">
        <v>81</v>
      </c>
      <c r="C20" s="179">
        <v>0</v>
      </c>
      <c r="D20" s="72"/>
      <c r="E20" s="182"/>
      <c r="F20" s="706">
        <v>0</v>
      </c>
      <c r="G20" s="706">
        <v>0</v>
      </c>
      <c r="H20" s="706">
        <v>0</v>
      </c>
      <c r="I20" s="706">
        <v>0</v>
      </c>
      <c r="J20" s="706">
        <v>0</v>
      </c>
      <c r="K20" s="706">
        <v>0</v>
      </c>
      <c r="L20" s="706">
        <v>0</v>
      </c>
      <c r="M20" s="706">
        <v>0</v>
      </c>
      <c r="N20" s="108">
        <f t="shared" si="3"/>
        <v>0</v>
      </c>
    </row>
    <row r="21" spans="1:14" ht="14.4" thickBot="1">
      <c r="A21" s="109">
        <v>3</v>
      </c>
      <c r="B21" s="110" t="s">
        <v>66</v>
      </c>
      <c r="C21" s="180">
        <f>C14+C7</f>
        <v>4562274528.9277496</v>
      </c>
      <c r="D21" s="111"/>
      <c r="E21" s="183">
        <f>E14+E7</f>
        <v>141277308.11593497</v>
      </c>
      <c r="F21" s="707">
        <f>F7+F14</f>
        <v>26135870.606508002</v>
      </c>
      <c r="G21" s="707">
        <f t="shared" ref="G21:L21" si="4">G7+G14</f>
        <v>69224939.648495004</v>
      </c>
      <c r="H21" s="707">
        <f t="shared" si="4"/>
        <v>0</v>
      </c>
      <c r="I21" s="707">
        <f t="shared" si="4"/>
        <v>2506162.1</v>
      </c>
      <c r="J21" s="707">
        <f t="shared" si="4"/>
        <v>0</v>
      </c>
      <c r="K21" s="707">
        <f t="shared" si="4"/>
        <v>43410335.760931998</v>
      </c>
      <c r="L21" s="707">
        <f t="shared" si="4"/>
        <v>0</v>
      </c>
      <c r="M21" s="707">
        <f>M7+M14</f>
        <v>0</v>
      </c>
      <c r="N21" s="112">
        <f>N14+N7</f>
        <v>58508404.740630999</v>
      </c>
    </row>
    <row r="22" spans="1:14">
      <c r="E22" s="184"/>
      <c r="F22" s="682"/>
      <c r="G22" s="682"/>
      <c r="H22" s="682"/>
      <c r="I22" s="682"/>
      <c r="J22" s="682"/>
      <c r="K22" s="682"/>
      <c r="L22" s="682"/>
      <c r="M22" s="682"/>
    </row>
  </sheetData>
  <conditionalFormatting sqref="E8:E12">
    <cfRule type="expression" dxfId="28" priority="2">
      <formula>(C8*D8)&lt;&gt;SUM(#REF!)</formula>
    </cfRule>
  </conditionalFormatting>
  <conditionalFormatting sqref="E20">
    <cfRule type="expression" dxfId="27" priority="3">
      <formula>$E$88&lt;&gt;SUM(#REF!)</formula>
    </cfRule>
  </conditionalFormatting>
  <conditionalFormatting sqref="E15:E19">
    <cfRule type="expression" dxfId="26"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tint="-9.9978637043366805E-2"/>
  </sheetPr>
  <dimension ref="A1:E43"/>
  <sheetViews>
    <sheetView zoomScale="85" zoomScaleNormal="85" workbookViewId="0"/>
  </sheetViews>
  <sheetFormatPr defaultRowHeight="14.4"/>
  <cols>
    <col min="1" max="1" width="11.44140625" customWidth="1"/>
    <col min="2" max="2" width="76.77734375" style="4" customWidth="1"/>
    <col min="3" max="3" width="22.77734375" customWidth="1"/>
  </cols>
  <sheetData>
    <row r="1" spans="1:5">
      <c r="A1" s="216" t="s">
        <v>108</v>
      </c>
      <c r="B1" t="str">
        <f>Info!C2</f>
        <v>სს თიბისი ბანკი</v>
      </c>
    </row>
    <row r="2" spans="1:5">
      <c r="A2" s="216" t="s">
        <v>109</v>
      </c>
      <c r="B2" s="333">
        <f>'1. key ratios'!B2</f>
        <v>45199</v>
      </c>
    </row>
    <row r="3" spans="1:5">
      <c r="A3" s="216"/>
      <c r="B3"/>
    </row>
    <row r="4" spans="1:5">
      <c r="A4" s="216" t="s">
        <v>428</v>
      </c>
      <c r="B4" t="s">
        <v>387</v>
      </c>
    </row>
    <row r="5" spans="1:5">
      <c r="A5" s="267"/>
      <c r="B5" s="267" t="s">
        <v>388</v>
      </c>
      <c r="C5" s="279"/>
    </row>
    <row r="6" spans="1:5">
      <c r="A6" s="268">
        <v>1</v>
      </c>
      <c r="B6" s="280" t="s">
        <v>440</v>
      </c>
      <c r="C6" s="281">
        <v>28537488949.906422</v>
      </c>
      <c r="E6" s="663"/>
    </row>
    <row r="7" spans="1:5">
      <c r="A7" s="268">
        <v>2</v>
      </c>
      <c r="B7" s="280" t="s">
        <v>389</v>
      </c>
      <c r="C7" s="281">
        <v>-350108712.54380006</v>
      </c>
      <c r="E7" s="663"/>
    </row>
    <row r="8" spans="1:5">
      <c r="A8" s="269">
        <v>3</v>
      </c>
      <c r="B8" s="282" t="s">
        <v>390</v>
      </c>
      <c r="C8" s="283">
        <f>C6+C7</f>
        <v>28187380237.362621</v>
      </c>
      <c r="E8" s="663"/>
    </row>
    <row r="9" spans="1:5">
      <c r="A9" s="270"/>
      <c r="B9" s="270" t="s">
        <v>391</v>
      </c>
      <c r="C9" s="284"/>
      <c r="E9" s="663"/>
    </row>
    <row r="10" spans="1:5">
      <c r="A10" s="271">
        <v>4</v>
      </c>
      <c r="B10" s="285" t="s">
        <v>392</v>
      </c>
      <c r="C10" s="281">
        <v>0</v>
      </c>
      <c r="E10" s="663"/>
    </row>
    <row r="11" spans="1:5">
      <c r="A11" s="271">
        <v>5</v>
      </c>
      <c r="B11" s="286" t="s">
        <v>393</v>
      </c>
      <c r="C11" s="281">
        <v>0</v>
      </c>
      <c r="E11" s="663"/>
    </row>
    <row r="12" spans="1:5">
      <c r="A12" s="271" t="s">
        <v>394</v>
      </c>
      <c r="B12" s="280" t="s">
        <v>395</v>
      </c>
      <c r="C12" s="283">
        <f>'15. CCR'!E21</f>
        <v>141277308.11593497</v>
      </c>
      <c r="E12" s="663"/>
    </row>
    <row r="13" spans="1:5">
      <c r="A13" s="272">
        <v>6</v>
      </c>
      <c r="B13" s="287" t="s">
        <v>396</v>
      </c>
      <c r="C13" s="281">
        <v>0</v>
      </c>
      <c r="E13" s="663"/>
    </row>
    <row r="14" spans="1:5">
      <c r="A14" s="272">
        <v>7</v>
      </c>
      <c r="B14" s="288" t="s">
        <v>397</v>
      </c>
      <c r="C14" s="281">
        <v>0</v>
      </c>
      <c r="E14" s="663"/>
    </row>
    <row r="15" spans="1:5">
      <c r="A15" s="273">
        <v>8</v>
      </c>
      <c r="B15" s="280" t="s">
        <v>398</v>
      </c>
      <c r="C15" s="281">
        <v>0</v>
      </c>
      <c r="E15" s="663"/>
    </row>
    <row r="16" spans="1:5" ht="22.8">
      <c r="A16" s="272">
        <v>9</v>
      </c>
      <c r="B16" s="288" t="s">
        <v>399</v>
      </c>
      <c r="C16" s="281">
        <v>0</v>
      </c>
      <c r="E16" s="663"/>
    </row>
    <row r="17" spans="1:5">
      <c r="A17" s="272">
        <v>10</v>
      </c>
      <c r="B17" s="288" t="s">
        <v>400</v>
      </c>
      <c r="C17" s="281">
        <v>0</v>
      </c>
      <c r="E17" s="663"/>
    </row>
    <row r="18" spans="1:5">
      <c r="A18" s="274">
        <v>11</v>
      </c>
      <c r="B18" s="289" t="s">
        <v>401</v>
      </c>
      <c r="C18" s="283">
        <f>SUM(C10:C17)</f>
        <v>141277308.11593497</v>
      </c>
      <c r="E18" s="663"/>
    </row>
    <row r="19" spans="1:5">
      <c r="A19" s="270"/>
      <c r="B19" s="270" t="s">
        <v>402</v>
      </c>
      <c r="C19" s="290"/>
      <c r="E19" s="663"/>
    </row>
    <row r="20" spans="1:5">
      <c r="A20" s="272">
        <v>12</v>
      </c>
      <c r="B20" s="285" t="s">
        <v>403</v>
      </c>
      <c r="C20" s="281">
        <v>0</v>
      </c>
      <c r="E20" s="663"/>
    </row>
    <row r="21" spans="1:5">
      <c r="A21" s="272">
        <v>13</v>
      </c>
      <c r="B21" s="285" t="s">
        <v>404</v>
      </c>
      <c r="C21" s="281">
        <v>0</v>
      </c>
      <c r="E21" s="663"/>
    </row>
    <row r="22" spans="1:5">
      <c r="A22" s="272">
        <v>14</v>
      </c>
      <c r="B22" s="285" t="s">
        <v>405</v>
      </c>
      <c r="C22" s="281">
        <v>0</v>
      </c>
      <c r="E22" s="663"/>
    </row>
    <row r="23" spans="1:5" ht="22.8">
      <c r="A23" s="272" t="s">
        <v>406</v>
      </c>
      <c r="B23" s="285" t="s">
        <v>407</v>
      </c>
      <c r="C23" s="281">
        <v>0</v>
      </c>
      <c r="E23" s="663"/>
    </row>
    <row r="24" spans="1:5">
      <c r="A24" s="272">
        <v>15</v>
      </c>
      <c r="B24" s="285" t="s">
        <v>408</v>
      </c>
      <c r="C24" s="281">
        <v>0</v>
      </c>
      <c r="E24" s="663"/>
    </row>
    <row r="25" spans="1:5">
      <c r="A25" s="272" t="s">
        <v>409</v>
      </c>
      <c r="B25" s="280" t="s">
        <v>410</v>
      </c>
      <c r="C25" s="281">
        <v>0</v>
      </c>
      <c r="E25" s="663"/>
    </row>
    <row r="26" spans="1:5">
      <c r="A26" s="274">
        <v>16</v>
      </c>
      <c r="B26" s="289" t="s">
        <v>411</v>
      </c>
      <c r="C26" s="283">
        <f>SUM(C20:C25)</f>
        <v>0</v>
      </c>
      <c r="E26" s="663"/>
    </row>
    <row r="27" spans="1:5">
      <c r="A27" s="270"/>
      <c r="B27" s="270" t="s">
        <v>412</v>
      </c>
      <c r="C27" s="284"/>
      <c r="E27" s="663"/>
    </row>
    <row r="28" spans="1:5">
      <c r="A28" s="271">
        <v>17</v>
      </c>
      <c r="B28" s="280" t="s">
        <v>413</v>
      </c>
      <c r="C28" s="281">
        <v>3362927378.3100004</v>
      </c>
      <c r="E28" s="663"/>
    </row>
    <row r="29" spans="1:5">
      <c r="A29" s="271">
        <v>18</v>
      </c>
      <c r="B29" s="280" t="s">
        <v>414</v>
      </c>
      <c r="C29" s="281">
        <v>-1805373271.2650003</v>
      </c>
      <c r="E29" s="663"/>
    </row>
    <row r="30" spans="1:5">
      <c r="A30" s="274">
        <v>19</v>
      </c>
      <c r="B30" s="289" t="s">
        <v>415</v>
      </c>
      <c r="C30" s="283">
        <f>C28+C29</f>
        <v>1557554107.0450001</v>
      </c>
      <c r="E30" s="663"/>
    </row>
    <row r="31" spans="1:5">
      <c r="A31" s="275"/>
      <c r="B31" s="270" t="s">
        <v>416</v>
      </c>
      <c r="C31" s="284"/>
      <c r="E31" s="663"/>
    </row>
    <row r="32" spans="1:5">
      <c r="A32" s="271" t="s">
        <v>417</v>
      </c>
      <c r="B32" s="285" t="s">
        <v>418</v>
      </c>
      <c r="C32" s="281">
        <v>0</v>
      </c>
      <c r="E32" s="663"/>
    </row>
    <row r="33" spans="1:5">
      <c r="A33" s="271" t="s">
        <v>419</v>
      </c>
      <c r="B33" s="286" t="s">
        <v>420</v>
      </c>
      <c r="C33" s="281">
        <v>0</v>
      </c>
      <c r="E33" s="663"/>
    </row>
    <row r="34" spans="1:5">
      <c r="A34" s="270"/>
      <c r="B34" s="270" t="s">
        <v>421</v>
      </c>
      <c r="C34" s="284"/>
      <c r="E34" s="663"/>
    </row>
    <row r="35" spans="1:5">
      <c r="A35" s="274">
        <v>20</v>
      </c>
      <c r="B35" s="289" t="s">
        <v>86</v>
      </c>
      <c r="C35" s="283">
        <f>'1. key ratios'!C9</f>
        <v>4502560799.7182999</v>
      </c>
      <c r="E35" s="663"/>
    </row>
    <row r="36" spans="1:5">
      <c r="A36" s="274">
        <v>21</v>
      </c>
      <c r="B36" s="289" t="s">
        <v>422</v>
      </c>
      <c r="C36" s="283">
        <f>C8+C18+C26+C30</f>
        <v>29886211652.52356</v>
      </c>
      <c r="E36" s="663"/>
    </row>
    <row r="37" spans="1:5">
      <c r="A37" s="276"/>
      <c r="B37" s="276" t="s">
        <v>387</v>
      </c>
      <c r="C37" s="284"/>
      <c r="E37" s="663"/>
    </row>
    <row r="38" spans="1:5">
      <c r="A38" s="274">
        <v>22</v>
      </c>
      <c r="B38" s="289" t="s">
        <v>387</v>
      </c>
      <c r="C38" s="708">
        <f>IFERROR(C35/C36,0)</f>
        <v>0.15065679290731077</v>
      </c>
      <c r="E38" s="663"/>
    </row>
    <row r="39" spans="1:5">
      <c r="A39" s="276"/>
      <c r="B39" s="276" t="s">
        <v>423</v>
      </c>
      <c r="C39" s="284"/>
      <c r="E39" s="663"/>
    </row>
    <row r="40" spans="1:5">
      <c r="A40" s="277" t="s">
        <v>424</v>
      </c>
      <c r="B40" s="285" t="s">
        <v>425</v>
      </c>
      <c r="C40" s="281">
        <v>0</v>
      </c>
      <c r="E40" s="663"/>
    </row>
    <row r="41" spans="1:5">
      <c r="A41" s="278" t="s">
        <v>426</v>
      </c>
      <c r="B41" s="286" t="s">
        <v>427</v>
      </c>
      <c r="C41" s="281">
        <v>0</v>
      </c>
      <c r="E41" s="663"/>
    </row>
    <row r="43" spans="1:5">
      <c r="B43" s="299" t="s">
        <v>441</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2" tint="-9.9978637043366805E-2"/>
  </sheetPr>
  <dimension ref="A1:G42"/>
  <sheetViews>
    <sheetView zoomScale="85" zoomScaleNormal="85" workbookViewId="0">
      <pane xSplit="2" ySplit="6" topLeftCell="C7" activePane="bottomRight" state="frozen"/>
      <selection pane="topRight" activeCell="C1" sqref="C1"/>
      <selection pane="bottomLeft" activeCell="A7" sqref="A7"/>
      <selection pane="bottomRight" activeCell="C7" sqref="C7"/>
    </sheetView>
  </sheetViews>
  <sheetFormatPr defaultRowHeight="14.4"/>
  <cols>
    <col min="1" max="1" width="9.88671875" style="216" bestFit="1" customWidth="1"/>
    <col min="2" max="2" width="82.6640625" style="20" customWidth="1"/>
    <col min="3" max="3" width="13.6640625" style="216" bestFit="1" customWidth="1"/>
    <col min="4" max="4" width="12.77734375" style="216" bestFit="1" customWidth="1"/>
    <col min="5" max="5" width="17.5546875" style="216" customWidth="1"/>
    <col min="6" max="6" width="21.77734375" style="216" customWidth="1"/>
    <col min="7" max="7" width="17.5546875" style="216" customWidth="1"/>
  </cols>
  <sheetData>
    <row r="1" spans="1:7">
      <c r="A1" s="216" t="s">
        <v>108</v>
      </c>
      <c r="B1" s="216" t="str">
        <f>Info!C2</f>
        <v>სს თიბისი ბანკი</v>
      </c>
    </row>
    <row r="2" spans="1:7">
      <c r="A2" s="216" t="s">
        <v>109</v>
      </c>
      <c r="B2" s="333">
        <f>'1. key ratios'!B2</f>
        <v>45199</v>
      </c>
    </row>
    <row r="3" spans="1:7">
      <c r="B3" s="333"/>
    </row>
    <row r="4" spans="1:7" ht="15" thickBot="1">
      <c r="A4" s="216" t="s">
        <v>488</v>
      </c>
      <c r="B4" s="336" t="s">
        <v>453</v>
      </c>
    </row>
    <row r="5" spans="1:7">
      <c r="A5" s="337"/>
      <c r="B5" s="338"/>
      <c r="C5" s="814" t="s">
        <v>454</v>
      </c>
      <c r="D5" s="814"/>
      <c r="E5" s="814"/>
      <c r="F5" s="814"/>
      <c r="G5" s="815" t="s">
        <v>455</v>
      </c>
    </row>
    <row r="6" spans="1:7">
      <c r="A6" s="339"/>
      <c r="B6" s="340"/>
      <c r="C6" s="341" t="s">
        <v>456</v>
      </c>
      <c r="D6" s="342" t="s">
        <v>457</v>
      </c>
      <c r="E6" s="342" t="s">
        <v>458</v>
      </c>
      <c r="F6" s="342" t="s">
        <v>459</v>
      </c>
      <c r="G6" s="816"/>
    </row>
    <row r="7" spans="1:7">
      <c r="A7" s="343"/>
      <c r="B7" s="344" t="s">
        <v>460</v>
      </c>
      <c r="C7" s="345"/>
      <c r="D7" s="345"/>
      <c r="E7" s="345"/>
      <c r="F7" s="345"/>
      <c r="G7" s="346"/>
    </row>
    <row r="8" spans="1:7">
      <c r="A8" s="347">
        <v>1</v>
      </c>
      <c r="B8" s="348" t="s">
        <v>461</v>
      </c>
      <c r="C8" s="349">
        <v>3966900799.7182999</v>
      </c>
      <c r="D8" s="349">
        <v>0</v>
      </c>
      <c r="E8" s="349">
        <v>0</v>
      </c>
      <c r="F8" s="349">
        <v>3778989343.751482</v>
      </c>
      <c r="G8" s="350">
        <v>7745890143.4697819</v>
      </c>
    </row>
    <row r="9" spans="1:7">
      <c r="A9" s="347">
        <v>2</v>
      </c>
      <c r="B9" s="351" t="s">
        <v>85</v>
      </c>
      <c r="C9" s="349">
        <v>3966900799.7182999</v>
      </c>
      <c r="D9" s="349"/>
      <c r="E9" s="349"/>
      <c r="F9" s="349">
        <v>1091795603.5</v>
      </c>
      <c r="G9" s="350">
        <v>5058696403.2182999</v>
      </c>
    </row>
    <row r="10" spans="1:7">
      <c r="A10" s="347">
        <v>3</v>
      </c>
      <c r="B10" s="351" t="s">
        <v>462</v>
      </c>
      <c r="C10" s="352"/>
      <c r="D10" s="352"/>
      <c r="E10" s="352"/>
      <c r="F10" s="349">
        <v>2687193740.251482</v>
      </c>
      <c r="G10" s="350">
        <v>2687193740.251482</v>
      </c>
    </row>
    <row r="11" spans="1:7" ht="27.6">
      <c r="A11" s="347">
        <v>4</v>
      </c>
      <c r="B11" s="348" t="s">
        <v>463</v>
      </c>
      <c r="C11" s="349">
        <f>SUM(C12:C13)</f>
        <v>5126250961.9068317</v>
      </c>
      <c r="D11" s="349">
        <f t="shared" ref="D11:G11" si="0">SUM(D12:D13)</f>
        <v>1979244959.2778621</v>
      </c>
      <c r="E11" s="349">
        <f t="shared" si="0"/>
        <v>1377838365.3259258</v>
      </c>
      <c r="F11" s="349">
        <f t="shared" si="0"/>
        <v>378321612.49176013</v>
      </c>
      <c r="G11" s="350">
        <f t="shared" si="0"/>
        <v>7309807489.3111629</v>
      </c>
    </row>
    <row r="12" spans="1:7">
      <c r="A12" s="347">
        <v>5</v>
      </c>
      <c r="B12" s="351" t="s">
        <v>464</v>
      </c>
      <c r="C12" s="349">
        <v>3449834251.396143</v>
      </c>
      <c r="D12" s="353">
        <v>1538996700.1437187</v>
      </c>
      <c r="E12" s="349">
        <v>1151861125.5335169</v>
      </c>
      <c r="F12" s="349">
        <v>257040233.61545113</v>
      </c>
      <c r="G12" s="350">
        <v>6077845695.1543875</v>
      </c>
    </row>
    <row r="13" spans="1:7">
      <c r="A13" s="347">
        <v>6</v>
      </c>
      <c r="B13" s="351" t="s">
        <v>465</v>
      </c>
      <c r="C13" s="349">
        <v>1676416710.5106893</v>
      </c>
      <c r="D13" s="353">
        <v>440248259.13414335</v>
      </c>
      <c r="E13" s="349">
        <v>225977239.79240897</v>
      </c>
      <c r="F13" s="349">
        <v>121281378.87630901</v>
      </c>
      <c r="G13" s="350">
        <v>1231961794.1567752</v>
      </c>
    </row>
    <row r="14" spans="1:7">
      <c r="A14" s="347">
        <v>7</v>
      </c>
      <c r="B14" s="348" t="s">
        <v>466</v>
      </c>
      <c r="C14" s="349">
        <f>SUM(C15:C16)</f>
        <v>6765110489.1390705</v>
      </c>
      <c r="D14" s="349">
        <f t="shared" ref="D14:G14" si="1">SUM(D15:D16)</f>
        <v>1851666246.8674245</v>
      </c>
      <c r="E14" s="349">
        <f t="shared" si="1"/>
        <v>1047965866.2407466</v>
      </c>
      <c r="F14" s="349">
        <f t="shared" si="1"/>
        <v>4502442.3632260002</v>
      </c>
      <c r="G14" s="350">
        <f t="shared" si="1"/>
        <v>4161950348.4997149</v>
      </c>
    </row>
    <row r="15" spans="1:7" ht="55.2">
      <c r="A15" s="347">
        <v>8</v>
      </c>
      <c r="B15" s="351" t="s">
        <v>467</v>
      </c>
      <c r="C15" s="349">
        <v>6600553977.1662178</v>
      </c>
      <c r="D15" s="353">
        <v>670878411.22923911</v>
      </c>
      <c r="E15" s="349">
        <v>294755340.30679357</v>
      </c>
      <c r="F15" s="349">
        <v>4502442.3632260002</v>
      </c>
      <c r="G15" s="350">
        <v>3785345085.5327382</v>
      </c>
    </row>
    <row r="16" spans="1:7" ht="27.6">
      <c r="A16" s="347">
        <v>9</v>
      </c>
      <c r="B16" s="351" t="s">
        <v>468</v>
      </c>
      <c r="C16" s="349">
        <v>164556511.97285289</v>
      </c>
      <c r="D16" s="353">
        <v>1180787835.6381853</v>
      </c>
      <c r="E16" s="349">
        <v>753210525.93395305</v>
      </c>
      <c r="F16" s="349">
        <v>0</v>
      </c>
      <c r="G16" s="350">
        <v>376605262.96697652</v>
      </c>
    </row>
    <row r="17" spans="1:7">
      <c r="A17" s="347">
        <v>10</v>
      </c>
      <c r="B17" s="348" t="s">
        <v>469</v>
      </c>
      <c r="C17" s="349">
        <v>0</v>
      </c>
      <c r="D17" s="353">
        <v>0</v>
      </c>
      <c r="E17" s="349">
        <v>0</v>
      </c>
      <c r="F17" s="349">
        <v>0</v>
      </c>
      <c r="G17" s="350">
        <v>0</v>
      </c>
    </row>
    <row r="18" spans="1:7">
      <c r="A18" s="347">
        <v>11</v>
      </c>
      <c r="B18" s="348" t="s">
        <v>89</v>
      </c>
      <c r="C18" s="349">
        <f>SUM(C19:C20)</f>
        <v>1234400582.8729587</v>
      </c>
      <c r="D18" s="349">
        <f t="shared" ref="D18:G18" si="2">SUM(D19:D20)</f>
        <v>640713894.5343101</v>
      </c>
      <c r="E18" s="349">
        <f t="shared" si="2"/>
        <v>15472764.181603</v>
      </c>
      <c r="F18" s="349">
        <f t="shared" si="2"/>
        <v>20001915.004988</v>
      </c>
      <c r="G18" s="350">
        <f t="shared" si="2"/>
        <v>0</v>
      </c>
    </row>
    <row r="19" spans="1:7">
      <c r="A19" s="347">
        <v>12</v>
      </c>
      <c r="B19" s="351" t="s">
        <v>470</v>
      </c>
      <c r="C19" s="352"/>
      <c r="D19" s="353">
        <v>63196323.109999992</v>
      </c>
      <c r="E19" s="349">
        <v>1520126.1099999999</v>
      </c>
      <c r="F19" s="349">
        <v>15568829.93</v>
      </c>
      <c r="G19" s="350">
        <v>0</v>
      </c>
    </row>
    <row r="20" spans="1:7" ht="27.6">
      <c r="A20" s="347">
        <v>13</v>
      </c>
      <c r="B20" s="351" t="s">
        <v>471</v>
      </c>
      <c r="C20" s="349">
        <v>1234400582.8729587</v>
      </c>
      <c r="D20" s="349">
        <v>577517571.42431009</v>
      </c>
      <c r="E20" s="349">
        <v>13952638.071603</v>
      </c>
      <c r="F20" s="349">
        <v>4433085.074988001</v>
      </c>
      <c r="G20" s="350">
        <v>0</v>
      </c>
    </row>
    <row r="21" spans="1:7">
      <c r="A21" s="354">
        <v>14</v>
      </c>
      <c r="B21" s="355" t="s">
        <v>472</v>
      </c>
      <c r="C21" s="748">
        <f>SUM(C8,C11,C14,C17,C18)</f>
        <v>17092662833.637161</v>
      </c>
      <c r="D21" s="748">
        <f>SUM(D8,D11,D14,D17,D18)</f>
        <v>4471625100.6795969</v>
      </c>
      <c r="E21" s="748">
        <f>SUM(E8,E11,E14,E17,E18)</f>
        <v>2441276995.7482753</v>
      </c>
      <c r="F21" s="748">
        <f>SUM(F8,F11,F14,F17,F18)</f>
        <v>4181815313.6114564</v>
      </c>
      <c r="G21" s="748">
        <f>SUM(G8,G11,G14,G17,G18)</f>
        <v>19217647981.280659</v>
      </c>
    </row>
    <row r="22" spans="1:7">
      <c r="A22" s="356"/>
      <c r="B22" s="374" t="s">
        <v>473</v>
      </c>
      <c r="C22" s="357"/>
      <c r="D22" s="358"/>
      <c r="E22" s="357"/>
      <c r="F22" s="357"/>
      <c r="G22" s="350"/>
    </row>
    <row r="23" spans="1:7">
      <c r="A23" s="347">
        <v>15</v>
      </c>
      <c r="B23" s="348" t="s">
        <v>322</v>
      </c>
      <c r="C23" s="359">
        <v>2744065398.3727999</v>
      </c>
      <c r="D23" s="360">
        <v>5132637940.3557167</v>
      </c>
      <c r="E23" s="359">
        <v>0</v>
      </c>
      <c r="F23" s="359">
        <v>0</v>
      </c>
      <c r="G23" s="350">
        <v>243676188.12979999</v>
      </c>
    </row>
    <row r="24" spans="1:7">
      <c r="A24" s="347">
        <v>16</v>
      </c>
      <c r="B24" s="348" t="s">
        <v>474</v>
      </c>
      <c r="C24" s="349">
        <v>11360176.910319021</v>
      </c>
      <c r="D24" s="349">
        <v>3220122707.1094728</v>
      </c>
      <c r="E24" s="349">
        <v>2370567926.4688888</v>
      </c>
      <c r="F24" s="349">
        <v>12577560047.428358</v>
      </c>
      <c r="G24" s="350">
        <v>12702646017.576939</v>
      </c>
    </row>
    <row r="25" spans="1:7" ht="27.6">
      <c r="A25" s="347">
        <v>17</v>
      </c>
      <c r="B25" s="351" t="s">
        <v>475</v>
      </c>
      <c r="C25" s="349">
        <v>0</v>
      </c>
      <c r="D25" s="353">
        <v>0</v>
      </c>
      <c r="E25" s="349">
        <v>0</v>
      </c>
      <c r="F25" s="349">
        <v>0</v>
      </c>
      <c r="G25" s="350">
        <v>0</v>
      </c>
    </row>
    <row r="26" spans="1:7" ht="27.6">
      <c r="A26" s="347">
        <v>18</v>
      </c>
      <c r="B26" s="351" t="s">
        <v>476</v>
      </c>
      <c r="C26" s="349">
        <v>11360176.910319021</v>
      </c>
      <c r="D26" s="353">
        <v>555394693.97934198</v>
      </c>
      <c r="E26" s="349">
        <v>51657556.847029001</v>
      </c>
      <c r="F26" s="349">
        <v>28852464.914287001</v>
      </c>
      <c r="G26" s="350">
        <v>139694473.97125065</v>
      </c>
    </row>
    <row r="27" spans="1:7">
      <c r="A27" s="347">
        <v>19</v>
      </c>
      <c r="B27" s="351" t="s">
        <v>477</v>
      </c>
      <c r="C27" s="349"/>
      <c r="D27" s="353">
        <v>2305897752.9989777</v>
      </c>
      <c r="E27" s="349">
        <v>2065814195.266264</v>
      </c>
      <c r="F27" s="349">
        <v>8825554026.869112</v>
      </c>
      <c r="G27" s="350">
        <v>9687576896.9713669</v>
      </c>
    </row>
    <row r="28" spans="1:7">
      <c r="A28" s="347">
        <v>20</v>
      </c>
      <c r="B28" s="361" t="s">
        <v>478</v>
      </c>
      <c r="C28" s="349"/>
      <c r="D28" s="353"/>
      <c r="E28" s="349"/>
      <c r="F28" s="349"/>
      <c r="G28" s="350"/>
    </row>
    <row r="29" spans="1:7">
      <c r="A29" s="347">
        <v>21</v>
      </c>
      <c r="B29" s="351" t="s">
        <v>479</v>
      </c>
      <c r="C29" s="349"/>
      <c r="D29" s="353">
        <v>293867198.25032502</v>
      </c>
      <c r="E29" s="349">
        <v>248208171.895596</v>
      </c>
      <c r="F29" s="349">
        <v>3352031552.0544877</v>
      </c>
      <c r="G29" s="350">
        <v>2524995411.4120073</v>
      </c>
    </row>
    <row r="30" spans="1:7">
      <c r="A30" s="347">
        <v>22</v>
      </c>
      <c r="B30" s="361" t="s">
        <v>478</v>
      </c>
      <c r="C30" s="349"/>
      <c r="D30" s="353">
        <v>252584522.54270029</v>
      </c>
      <c r="E30" s="349">
        <v>214066397.23361415</v>
      </c>
      <c r="F30" s="349">
        <v>2725097062.9574442</v>
      </c>
      <c r="G30" s="350">
        <v>2237964010.6986532</v>
      </c>
    </row>
    <row r="31" spans="1:7" ht="27.6">
      <c r="A31" s="347">
        <v>23</v>
      </c>
      <c r="B31" s="351" t="s">
        <v>480</v>
      </c>
      <c r="C31" s="349"/>
      <c r="D31" s="353">
        <v>64963061.880827978</v>
      </c>
      <c r="E31" s="349">
        <v>4888002.46</v>
      </c>
      <c r="F31" s="349">
        <v>371122003.59047222</v>
      </c>
      <c r="G31" s="350">
        <v>350379235.22231537</v>
      </c>
    </row>
    <row r="32" spans="1:7">
      <c r="A32" s="347">
        <v>24</v>
      </c>
      <c r="B32" s="348" t="s">
        <v>481</v>
      </c>
      <c r="C32" s="349">
        <v>0</v>
      </c>
      <c r="D32" s="353">
        <v>0</v>
      </c>
      <c r="E32" s="349">
        <v>0</v>
      </c>
      <c r="F32" s="349">
        <v>0</v>
      </c>
      <c r="G32" s="350">
        <v>0</v>
      </c>
    </row>
    <row r="33" spans="1:7">
      <c r="A33" s="347">
        <v>25</v>
      </c>
      <c r="B33" s="348" t="s">
        <v>99</v>
      </c>
      <c r="C33" s="349">
        <v>399645816.02035379</v>
      </c>
      <c r="D33" s="349">
        <v>346992312.20876205</v>
      </c>
      <c r="E33" s="349">
        <v>114904735.075101</v>
      </c>
      <c r="F33" s="349">
        <v>1269524512.8563874</v>
      </c>
      <c r="G33" s="350">
        <v>2215538833.2420106</v>
      </c>
    </row>
    <row r="34" spans="1:7">
      <c r="A34" s="347">
        <v>26</v>
      </c>
      <c r="B34" s="351" t="s">
        <v>482</v>
      </c>
      <c r="C34" s="352"/>
      <c r="D34" s="353">
        <v>98559623.520000026</v>
      </c>
      <c r="E34" s="349">
        <v>3757974.2500000005</v>
      </c>
      <c r="F34" s="349">
        <v>480086</v>
      </c>
      <c r="G34" s="350">
        <v>102797683.77000003</v>
      </c>
    </row>
    <row r="35" spans="1:7">
      <c r="A35" s="347">
        <v>27</v>
      </c>
      <c r="B35" s="351" t="s">
        <v>483</v>
      </c>
      <c r="C35" s="349">
        <v>399645816.02035379</v>
      </c>
      <c r="D35" s="353">
        <v>248432688.68876201</v>
      </c>
      <c r="E35" s="349">
        <v>111146760.825101</v>
      </c>
      <c r="F35" s="349">
        <v>1269044426.8563874</v>
      </c>
      <c r="G35" s="350">
        <v>2112741149.4720104</v>
      </c>
    </row>
    <row r="36" spans="1:7">
      <c r="A36" s="347">
        <v>28</v>
      </c>
      <c r="B36" s="348" t="s">
        <v>484</v>
      </c>
      <c r="C36" s="349">
        <v>1194240328.8169141</v>
      </c>
      <c r="D36" s="353">
        <v>745204561.18526697</v>
      </c>
      <c r="E36" s="349">
        <v>588604924.27854991</v>
      </c>
      <c r="F36" s="349">
        <v>834878952.46532404</v>
      </c>
      <c r="G36" s="350">
        <v>318324939.85702598</v>
      </c>
    </row>
    <row r="37" spans="1:7">
      <c r="A37" s="354">
        <v>29</v>
      </c>
      <c r="B37" s="355" t="s">
        <v>485</v>
      </c>
      <c r="C37" s="747">
        <f>C23+C24+C32+C33+C36</f>
        <v>4349311720.1203861</v>
      </c>
      <c r="D37" s="747">
        <f t="shared" ref="D37:F37" si="3">D23+D24+D32+D33+D36</f>
        <v>9444957520.8592167</v>
      </c>
      <c r="E37" s="747">
        <f t="shared" si="3"/>
        <v>3074077585.8225393</v>
      </c>
      <c r="F37" s="747">
        <f t="shared" si="3"/>
        <v>14681963512.750071</v>
      </c>
      <c r="G37" s="746">
        <f>SUM(G23:G24,G32:G33,G36)</f>
        <v>15480185978.805775</v>
      </c>
    </row>
    <row r="38" spans="1:7">
      <c r="A38" s="343"/>
      <c r="B38" s="362"/>
      <c r="C38" s="363"/>
      <c r="D38" s="363"/>
      <c r="E38" s="363"/>
      <c r="F38" s="363"/>
      <c r="G38" s="364"/>
    </row>
    <row r="39" spans="1:7" ht="15" thickBot="1">
      <c r="A39" s="365">
        <v>30</v>
      </c>
      <c r="B39" s="366" t="s">
        <v>453</v>
      </c>
      <c r="C39" s="225"/>
      <c r="D39" s="209"/>
      <c r="E39" s="209"/>
      <c r="F39" s="367"/>
      <c r="G39" s="368">
        <f>IFERROR(G21/G37,0)</f>
        <v>1.2414352132197841</v>
      </c>
    </row>
    <row r="42" spans="1:7" ht="41.4">
      <c r="B42" s="20" t="s">
        <v>486</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sheetPr>
  <dimension ref="A1:L51"/>
  <sheetViews>
    <sheetView zoomScale="70" zoomScaleNormal="70" workbookViewId="0">
      <pane xSplit="1" ySplit="5" topLeftCell="B6" activePane="bottomRight" state="frozen"/>
      <selection pane="topRight" activeCell="B1" sqref="B1"/>
      <selection pane="bottomLeft" activeCell="A6" sqref="A6"/>
      <selection pane="bottomRight" activeCell="E27" sqref="E27"/>
    </sheetView>
  </sheetViews>
  <sheetFormatPr defaultRowHeight="14.4"/>
  <cols>
    <col min="1" max="1" width="9.5546875" style="16" bestFit="1" customWidth="1"/>
    <col min="2" max="2" width="88.33203125" style="13" customWidth="1"/>
    <col min="3" max="3" width="17" style="13" bestFit="1" customWidth="1"/>
    <col min="4" max="7" width="13.88671875" style="216" bestFit="1" customWidth="1"/>
    <col min="8" max="8" width="6.77734375" customWidth="1"/>
    <col min="9" max="12" width="13.88671875" bestFit="1" customWidth="1"/>
    <col min="13" max="13" width="6.77734375" customWidth="1"/>
  </cols>
  <sheetData>
    <row r="1" spans="1:12">
      <c r="A1" s="14" t="s">
        <v>108</v>
      </c>
      <c r="B1" s="298" t="str">
        <f>Info!C2</f>
        <v>სს თიბისი ბანკი</v>
      </c>
    </row>
    <row r="2" spans="1:12">
      <c r="A2" s="14" t="s">
        <v>109</v>
      </c>
      <c r="B2" s="333">
        <v>45199</v>
      </c>
      <c r="C2" s="26"/>
      <c r="D2" s="15"/>
      <c r="E2" s="15"/>
      <c r="F2" s="15"/>
      <c r="G2" s="15"/>
      <c r="H2" s="1"/>
    </row>
    <row r="3" spans="1:12" ht="15" thickBot="1">
      <c r="A3" s="14"/>
      <c r="C3" s="26"/>
      <c r="D3" s="15"/>
      <c r="E3" s="15"/>
      <c r="F3" s="15"/>
      <c r="G3" s="15"/>
      <c r="H3" s="1"/>
    </row>
    <row r="4" spans="1:12" ht="15" thickBot="1">
      <c r="A4" s="36" t="s">
        <v>252</v>
      </c>
      <c r="B4" s="143" t="s">
        <v>139</v>
      </c>
      <c r="C4" s="144"/>
      <c r="D4" s="753" t="s">
        <v>935</v>
      </c>
      <c r="E4" s="754"/>
      <c r="F4" s="754"/>
      <c r="G4" s="755"/>
      <c r="H4" s="1"/>
      <c r="I4" s="756" t="s">
        <v>936</v>
      </c>
      <c r="J4" s="757"/>
      <c r="K4" s="757"/>
      <c r="L4" s="758"/>
    </row>
    <row r="5" spans="1:12">
      <c r="A5" s="196" t="s">
        <v>25</v>
      </c>
      <c r="B5" s="197"/>
      <c r="C5" s="317" t="str">
        <f>INT((MONTH($B$2))/3)&amp;"Q"&amp;"-"&amp;YEAR($B$2)</f>
        <v>3Q-2023</v>
      </c>
      <c r="D5" s="317" t="str">
        <f>IF(INT(MONTH($B$2))=3, "4"&amp;"Q"&amp;"-"&amp;YEAR($B$2)-1, IF(INT(MONTH($B$2))=6, "1"&amp;"Q"&amp;"-"&amp;YEAR($B$2), IF(INT(MONTH($B$2))=9, "2"&amp;"Q"&amp;"-"&amp;YEAR($B$2),IF(INT(MONTH($B$2))=12, "3"&amp;"Q"&amp;"-"&amp;YEAR($B$2), 0))))</f>
        <v>2Q-2023</v>
      </c>
      <c r="E5" s="317" t="str">
        <f>IF(INT(MONTH($B$2))=3, "3"&amp;"Q"&amp;"-"&amp;YEAR($B$2)-1, IF(INT(MONTH($B$2))=6, "4"&amp;"Q"&amp;"-"&amp;YEAR($B$2)-1, IF(INT(MONTH($B$2))=9, "1"&amp;"Q"&amp;"-"&amp;YEAR($B$2),IF(INT(MONTH($B$2))=12, "2"&amp;"Q"&amp;"-"&amp;YEAR($B$2), 0))))</f>
        <v>1Q-2023</v>
      </c>
      <c r="F5" s="317" t="str">
        <f>IF(INT(MONTH($B$2))=3, "2"&amp;"Q"&amp;"-"&amp;YEAR($B$2)-1, IF(INT(MONTH($B$2))=6, "3"&amp;"Q"&amp;"-"&amp;YEAR($B$2)-1, IF(INT(MONTH($B$2))=9, "4"&amp;"Q"&amp;"-"&amp;YEAR($B$2)-1,IF(INT(MONTH($B$2))=12, "1"&amp;"Q"&amp;"-"&amp;YEAR($B$2), 0))))</f>
        <v>4Q-2022</v>
      </c>
      <c r="G5" s="318" t="str">
        <f>IF(INT(MONTH($B$2))=3, "1"&amp;"Q"&amp;"-"&amp;YEAR($B$2)-1, IF(INT(MONTH($B$2))=6, "2"&amp;"Q"&amp;"-"&amp;YEAR($B$2)-1, IF(INT(MONTH($B$2))=9, "3"&amp;"Q"&amp;"-"&amp;YEAR($B$2)-1,IF(INT(MONTH($B$2))=12, "4"&amp;"Q"&amp;"-"&amp;YEAR($B$2)-1, 0))))</f>
        <v>3Q-2022</v>
      </c>
      <c r="I5" s="611" t="s">
        <v>961</v>
      </c>
      <c r="J5" s="317" t="s">
        <v>962</v>
      </c>
      <c r="K5" s="317" t="s">
        <v>963</v>
      </c>
      <c r="L5" s="318" t="s">
        <v>964</v>
      </c>
    </row>
    <row r="6" spans="1:12">
      <c r="A6" s="319"/>
      <c r="B6" s="320" t="s">
        <v>106</v>
      </c>
      <c r="C6" s="198"/>
      <c r="D6" s="198"/>
      <c r="E6" s="198"/>
      <c r="F6" s="198"/>
      <c r="G6" s="199"/>
      <c r="I6" s="612"/>
      <c r="J6" s="198"/>
      <c r="K6" s="198"/>
      <c r="L6" s="199"/>
    </row>
    <row r="7" spans="1:12">
      <c r="A7" s="319"/>
      <c r="B7" s="321" t="s">
        <v>110</v>
      </c>
      <c r="C7" s="198"/>
      <c r="D7" s="198"/>
      <c r="E7" s="198"/>
      <c r="F7" s="198"/>
      <c r="G7" s="199"/>
      <c r="I7" s="612"/>
      <c r="J7" s="198"/>
      <c r="K7" s="198"/>
      <c r="L7" s="199"/>
    </row>
    <row r="8" spans="1:12">
      <c r="A8" s="303">
        <v>1</v>
      </c>
      <c r="B8" s="304" t="s">
        <v>22</v>
      </c>
      <c r="C8" s="322">
        <v>3966900799.7182999</v>
      </c>
      <c r="D8" s="323">
        <v>3920003532.5926003</v>
      </c>
      <c r="E8" s="323">
        <v>3667478945.1757994</v>
      </c>
      <c r="F8" s="323">
        <v>3835845758.1233001</v>
      </c>
      <c r="G8" s="324">
        <v>3642373665.6530991</v>
      </c>
      <c r="I8" s="613">
        <v>3333039146.21</v>
      </c>
      <c r="J8" s="614">
        <v>3126561108.6709704</v>
      </c>
      <c r="K8" s="614">
        <v>3069501362.5811305</v>
      </c>
      <c r="L8" s="615">
        <v>2964648160.1507301</v>
      </c>
    </row>
    <row r="9" spans="1:12">
      <c r="A9" s="303">
        <v>2</v>
      </c>
      <c r="B9" s="304" t="s">
        <v>86</v>
      </c>
      <c r="C9" s="322">
        <v>4502560799.7182999</v>
      </c>
      <c r="D9" s="323">
        <v>4443543532.5925999</v>
      </c>
      <c r="E9" s="323">
        <v>4179558945.1757994</v>
      </c>
      <c r="F9" s="323">
        <v>4376245758.1233006</v>
      </c>
      <c r="G9" s="324">
        <v>4209413665.6530991</v>
      </c>
      <c r="I9" s="613">
        <v>3873439146.21</v>
      </c>
      <c r="J9" s="614">
        <v>3693601108.6709704</v>
      </c>
      <c r="K9" s="614">
        <v>3655281362.5811305</v>
      </c>
      <c r="L9" s="615">
        <v>3584908160.1507301</v>
      </c>
    </row>
    <row r="10" spans="1:12">
      <c r="A10" s="303">
        <v>3</v>
      </c>
      <c r="B10" s="304" t="s">
        <v>85</v>
      </c>
      <c r="C10" s="322">
        <v>5058696403.2182999</v>
      </c>
      <c r="D10" s="323">
        <v>4947830349.0925999</v>
      </c>
      <c r="E10" s="323">
        <v>4601884123.1757994</v>
      </c>
      <c r="F10" s="323">
        <v>4784099148.1233006</v>
      </c>
      <c r="G10" s="324">
        <v>4665214593.6530991</v>
      </c>
      <c r="I10" s="613">
        <v>4516524997.7651348</v>
      </c>
      <c r="J10" s="614">
        <v>4378258487.0667553</v>
      </c>
      <c r="K10" s="614">
        <v>4357183788.005455</v>
      </c>
      <c r="L10" s="615">
        <v>4279803081.5050569</v>
      </c>
    </row>
    <row r="11" spans="1:12">
      <c r="A11" s="303">
        <v>4</v>
      </c>
      <c r="B11" s="304" t="s">
        <v>445</v>
      </c>
      <c r="C11" s="322">
        <v>3259567290.3830299</v>
      </c>
      <c r="D11" s="323">
        <v>3095795309.9869852</v>
      </c>
      <c r="E11" s="323">
        <v>2978334187.6034298</v>
      </c>
      <c r="F11" s="323">
        <v>2963892258.3941898</v>
      </c>
      <c r="G11" s="324">
        <v>2826564054.5813632</v>
      </c>
      <c r="I11" s="613">
        <v>2497588643.0336604</v>
      </c>
      <c r="J11" s="614">
        <v>2426501481.7633495</v>
      </c>
      <c r="K11" s="614">
        <v>2488072961.7709804</v>
      </c>
      <c r="L11" s="615">
        <v>2477465018.5955715</v>
      </c>
    </row>
    <row r="12" spans="1:12">
      <c r="A12" s="303">
        <v>5</v>
      </c>
      <c r="B12" s="304" t="s">
        <v>446</v>
      </c>
      <c r="C12" s="322">
        <v>3797885385.1339526</v>
      </c>
      <c r="D12" s="323">
        <v>3598350160.990766</v>
      </c>
      <c r="E12" s="323">
        <v>3460120422.0620542</v>
      </c>
      <c r="F12" s="323">
        <v>3434977454.7588758</v>
      </c>
      <c r="G12" s="324">
        <v>3299410107.7082968</v>
      </c>
      <c r="I12" s="613">
        <v>2972896924.5474916</v>
      </c>
      <c r="J12" s="614">
        <v>2895320396.6976371</v>
      </c>
      <c r="K12" s="614">
        <v>2977031147.0098877</v>
      </c>
      <c r="L12" s="615">
        <v>2965623462.4561911</v>
      </c>
    </row>
    <row r="13" spans="1:12">
      <c r="A13" s="303">
        <v>6</v>
      </c>
      <c r="B13" s="304" t="s">
        <v>447</v>
      </c>
      <c r="C13" s="322">
        <v>4512164019.0181398</v>
      </c>
      <c r="D13" s="323">
        <v>4265252019.6519585</v>
      </c>
      <c r="E13" s="323">
        <v>4099514691.7321448</v>
      </c>
      <c r="F13" s="323">
        <v>4169376872.7364917</v>
      </c>
      <c r="G13" s="324">
        <v>4035319315.0318727</v>
      </c>
      <c r="I13" s="613">
        <v>3714235868.0109887</v>
      </c>
      <c r="J13" s="614">
        <v>3625165686.24336</v>
      </c>
      <c r="K13" s="614">
        <v>3747322413.9723382</v>
      </c>
      <c r="L13" s="615">
        <v>3733944515.0546455</v>
      </c>
    </row>
    <row r="14" spans="1:12">
      <c r="A14" s="319"/>
      <c r="B14" s="320" t="s">
        <v>449</v>
      </c>
      <c r="C14" s="198"/>
      <c r="D14" s="198"/>
      <c r="E14" s="198"/>
      <c r="F14" s="198"/>
      <c r="G14" s="199"/>
      <c r="I14" s="612"/>
      <c r="J14" s="198"/>
      <c r="K14" s="198"/>
      <c r="L14" s="199"/>
    </row>
    <row r="15" spans="1:12" ht="22.05" customHeight="1">
      <c r="A15" s="303">
        <v>7</v>
      </c>
      <c r="B15" s="304" t="s">
        <v>448</v>
      </c>
      <c r="C15" s="322">
        <v>22668335005.291866</v>
      </c>
      <c r="D15" s="323">
        <v>21452807893.626583</v>
      </c>
      <c r="E15" s="323">
        <v>20767052453.220814</v>
      </c>
      <c r="F15" s="323">
        <v>21219007678.533966</v>
      </c>
      <c r="G15" s="324">
        <v>20622797343.057545</v>
      </c>
      <c r="I15" s="613">
        <v>21508072098.623306</v>
      </c>
      <c r="J15" s="614">
        <v>20487074219.129063</v>
      </c>
      <c r="K15" s="614">
        <v>20519966482.660313</v>
      </c>
      <c r="L15" s="615">
        <v>20358186775.74052</v>
      </c>
    </row>
    <row r="16" spans="1:12">
      <c r="A16" s="319"/>
      <c r="B16" s="320" t="s">
        <v>452</v>
      </c>
      <c r="C16" s="198"/>
      <c r="D16" s="198"/>
      <c r="E16" s="198"/>
      <c r="F16" s="198"/>
      <c r="G16" s="199"/>
      <c r="I16" s="612"/>
      <c r="J16" s="198"/>
      <c r="K16" s="198"/>
      <c r="L16" s="199"/>
    </row>
    <row r="17" spans="1:12" s="3" customFormat="1">
      <c r="A17" s="303"/>
      <c r="B17" s="321" t="s">
        <v>435</v>
      </c>
      <c r="C17" s="198"/>
      <c r="D17" s="198"/>
      <c r="E17" s="198"/>
      <c r="F17" s="198"/>
      <c r="G17" s="199"/>
      <c r="I17" s="612"/>
      <c r="J17" s="198"/>
      <c r="K17" s="198"/>
      <c r="L17" s="199"/>
    </row>
    <row r="18" spans="1:12">
      <c r="A18" s="302">
        <v>8</v>
      </c>
      <c r="B18" s="325" t="s">
        <v>443</v>
      </c>
      <c r="C18" s="731">
        <v>0.17499744903153394</v>
      </c>
      <c r="D18" s="334">
        <v>0.18272682774347662</v>
      </c>
      <c r="E18" s="334">
        <v>0.17660084181118352</v>
      </c>
      <c r="F18" s="334">
        <v>0.18077404072028316</v>
      </c>
      <c r="G18" s="335">
        <v>0.1766187973950715</v>
      </c>
      <c r="I18" s="616">
        <v>0.15496689479776024</v>
      </c>
      <c r="J18" s="617">
        <v>0.15261140147340596</v>
      </c>
      <c r="K18" s="617">
        <v>0.14958608071679388</v>
      </c>
      <c r="L18" s="618">
        <v>0.14562437179736959</v>
      </c>
    </row>
    <row r="19" spans="1:12" ht="15" customHeight="1">
      <c r="A19" s="302">
        <v>9</v>
      </c>
      <c r="B19" s="325" t="s">
        <v>442</v>
      </c>
      <c r="C19" s="731">
        <v>0.19862776858852615</v>
      </c>
      <c r="D19" s="334">
        <v>0.20713109233186824</v>
      </c>
      <c r="E19" s="334">
        <v>0.20125913172273907</v>
      </c>
      <c r="F19" s="334">
        <v>0.20624177267961938</v>
      </c>
      <c r="G19" s="335">
        <v>0.20411458230569071</v>
      </c>
      <c r="I19" s="616">
        <v>0.18009234525757109</v>
      </c>
      <c r="J19" s="617">
        <v>0.18028934093586699</v>
      </c>
      <c r="K19" s="617">
        <v>0.17813291097087802</v>
      </c>
      <c r="L19" s="618">
        <v>0.17609172170591458</v>
      </c>
    </row>
    <row r="20" spans="1:12">
      <c r="A20" s="302">
        <v>10</v>
      </c>
      <c r="B20" s="325" t="s">
        <v>444</v>
      </c>
      <c r="C20" s="731">
        <v>0.22316135711058444</v>
      </c>
      <c r="D20" s="334">
        <v>0.23063789009002181</v>
      </c>
      <c r="E20" s="334">
        <v>0.22159543987004673</v>
      </c>
      <c r="F20" s="334">
        <v>0.22546290668262942</v>
      </c>
      <c r="G20" s="335">
        <v>0.22621638161146923</v>
      </c>
      <c r="I20" s="616">
        <v>0.20999208934464328</v>
      </c>
      <c r="J20" s="617">
        <v>0.21370833337337722</v>
      </c>
      <c r="K20" s="617">
        <v>0.21233873806213779</v>
      </c>
      <c r="L20" s="618">
        <v>0.21022516045510545</v>
      </c>
    </row>
    <row r="21" spans="1:12">
      <c r="A21" s="302">
        <v>11</v>
      </c>
      <c r="B21" s="304" t="s">
        <v>445</v>
      </c>
      <c r="C21" s="731">
        <v>0.1437938555973384</v>
      </c>
      <c r="D21" s="334">
        <v>0.14430723126489728</v>
      </c>
      <c r="E21" s="334">
        <v>0.14341631747270484</v>
      </c>
      <c r="F21" s="334">
        <v>0.13968100220787361</v>
      </c>
      <c r="G21" s="335">
        <v>0.13706016732656773</v>
      </c>
      <c r="I21" s="616">
        <v>0.11612331554316888</v>
      </c>
      <c r="J21" s="617">
        <v>0.11844060580879294</v>
      </c>
      <c r="K21" s="617">
        <v>0.12125131704642113</v>
      </c>
      <c r="L21" s="618">
        <v>0.12169379551757525</v>
      </c>
    </row>
    <row r="22" spans="1:12">
      <c r="A22" s="302">
        <v>12</v>
      </c>
      <c r="B22" s="304" t="s">
        <v>446</v>
      </c>
      <c r="C22" s="731">
        <v>0.1675414354096737</v>
      </c>
      <c r="D22" s="334">
        <v>0.1677332952792534</v>
      </c>
      <c r="E22" s="334">
        <v>0.16661586567743347</v>
      </c>
      <c r="F22" s="334">
        <v>0.16188209678786453</v>
      </c>
      <c r="G22" s="335">
        <v>0.15998848520998582</v>
      </c>
      <c r="I22" s="616">
        <v>0.13822238045862703</v>
      </c>
      <c r="J22" s="617">
        <v>0.14132424990163978</v>
      </c>
      <c r="K22" s="617">
        <v>0.1450797275680506</v>
      </c>
      <c r="L22" s="618">
        <v>0.14567227892761672</v>
      </c>
    </row>
    <row r="23" spans="1:12">
      <c r="A23" s="302">
        <v>13</v>
      </c>
      <c r="B23" s="304" t="s">
        <v>447</v>
      </c>
      <c r="C23" s="731">
        <v>0.19905140884695705</v>
      </c>
      <c r="D23" s="334">
        <v>0.19882022161393254</v>
      </c>
      <c r="E23" s="334">
        <v>0.19740474489418169</v>
      </c>
      <c r="F23" s="334">
        <v>0.19649254743210293</v>
      </c>
      <c r="G23" s="335">
        <v>0.19567274254335443</v>
      </c>
      <c r="I23" s="616">
        <v>0.17269032068423884</v>
      </c>
      <c r="J23" s="617">
        <v>0.17694892142571012</v>
      </c>
      <c r="K23" s="617">
        <v>0.18261834965173473</v>
      </c>
      <c r="L23" s="618">
        <v>0.18341243039896538</v>
      </c>
    </row>
    <row r="24" spans="1:12">
      <c r="A24" s="319"/>
      <c r="B24" s="320" t="s">
        <v>6</v>
      </c>
      <c r="C24" s="638"/>
      <c r="D24" s="198"/>
      <c r="E24" s="198"/>
      <c r="F24" s="198"/>
      <c r="G24" s="199"/>
      <c r="I24" s="612"/>
      <c r="J24" s="198"/>
      <c r="K24" s="198"/>
      <c r="L24" s="199"/>
    </row>
    <row r="25" spans="1:12" ht="15" customHeight="1">
      <c r="A25" s="326">
        <v>14</v>
      </c>
      <c r="B25" s="327" t="s">
        <v>7</v>
      </c>
      <c r="C25" s="731">
        <v>9.3652135874219097E-2</v>
      </c>
      <c r="D25" s="731">
        <v>9.283017711856191E-2</v>
      </c>
      <c r="E25" s="731">
        <v>9.0609687214890475E-2</v>
      </c>
      <c r="F25" s="329"/>
      <c r="G25" s="330"/>
      <c r="I25" s="645">
        <v>8.1267200549579172E-2</v>
      </c>
      <c r="J25" s="630">
        <v>7.9936257096382066E-2</v>
      </c>
      <c r="K25" s="630">
        <v>7.8781900846636124E-2</v>
      </c>
      <c r="L25" s="631">
        <v>7.8550374716210902E-2</v>
      </c>
    </row>
    <row r="26" spans="1:12">
      <c r="A26" s="326">
        <v>15</v>
      </c>
      <c r="B26" s="327" t="s">
        <v>8</v>
      </c>
      <c r="C26" s="731">
        <v>4.4920008696097129E-2</v>
      </c>
      <c r="D26" s="731">
        <v>4.4837830455593836E-2</v>
      </c>
      <c r="E26" s="731">
        <v>4.4640796245343319E-2</v>
      </c>
      <c r="F26" s="329"/>
      <c r="G26" s="330"/>
      <c r="I26" s="645">
        <v>4.1003976544000904E-2</v>
      </c>
      <c r="J26" s="630">
        <v>3.9863886164611208E-2</v>
      </c>
      <c r="K26" s="630">
        <v>3.8961769197696235E-2</v>
      </c>
      <c r="L26" s="631">
        <v>3.8939007205109247E-2</v>
      </c>
    </row>
    <row r="27" spans="1:12">
      <c r="A27" s="326">
        <v>16</v>
      </c>
      <c r="B27" s="327" t="s">
        <v>9</v>
      </c>
      <c r="C27" s="731">
        <v>5.2950174804206211E-2</v>
      </c>
      <c r="D27" s="731">
        <v>5.3216993190035797E-2</v>
      </c>
      <c r="E27" s="731">
        <v>5.2289572743710995E-2</v>
      </c>
      <c r="F27" s="329"/>
      <c r="G27" s="330"/>
      <c r="I27" s="645">
        <v>4.7680084627953173E-2</v>
      </c>
      <c r="J27" s="630">
        <v>4.5779802174078753E-2</v>
      </c>
      <c r="K27" s="630">
        <v>4.3364666144804373E-2</v>
      </c>
      <c r="L27" s="631">
        <v>4.3232335934909133E-2</v>
      </c>
    </row>
    <row r="28" spans="1:12">
      <c r="A28" s="326">
        <v>17</v>
      </c>
      <c r="B28" s="327" t="s">
        <v>140</v>
      </c>
      <c r="C28" s="731">
        <v>4.8732127178121969E-2</v>
      </c>
      <c r="D28" s="731">
        <v>4.7992346662968074E-2</v>
      </c>
      <c r="E28" s="731">
        <v>4.5968890969547156E-2</v>
      </c>
      <c r="F28" s="329"/>
      <c r="G28" s="330"/>
      <c r="I28" s="645">
        <v>4.0263224005578253E-2</v>
      </c>
      <c r="J28" s="630">
        <v>4.0072370931770879E-2</v>
      </c>
      <c r="K28" s="630">
        <v>3.982013164893989E-2</v>
      </c>
      <c r="L28" s="631">
        <v>3.9611367511101656E-2</v>
      </c>
    </row>
    <row r="29" spans="1:12">
      <c r="A29" s="326">
        <v>18</v>
      </c>
      <c r="B29" s="327" t="s">
        <v>10</v>
      </c>
      <c r="C29" s="731">
        <v>3.9634342803266061E-2</v>
      </c>
      <c r="D29" s="731">
        <v>3.9748516923887457E-2</v>
      </c>
      <c r="E29" s="731">
        <v>3.5508359840032901E-2</v>
      </c>
      <c r="F29" s="329"/>
      <c r="G29" s="330"/>
      <c r="I29" s="645">
        <v>3.9241893870051468E-2</v>
      </c>
      <c r="J29" s="630">
        <v>4.1284036230037124E-2</v>
      </c>
      <c r="K29" s="630">
        <v>3.6322722259485005E-2</v>
      </c>
      <c r="L29" s="631">
        <v>3.5390165702328197E-2</v>
      </c>
    </row>
    <row r="30" spans="1:12">
      <c r="A30" s="326">
        <v>19</v>
      </c>
      <c r="B30" s="327" t="s">
        <v>11</v>
      </c>
      <c r="C30" s="731">
        <v>0.25422726438367182</v>
      </c>
      <c r="D30" s="731">
        <v>0.25389539203758865</v>
      </c>
      <c r="E30" s="731">
        <v>0.22715943532785357</v>
      </c>
      <c r="F30" s="329"/>
      <c r="G30" s="330"/>
      <c r="I30" s="645">
        <v>0.28750837261971735</v>
      </c>
      <c r="J30" s="630">
        <v>0.3035541635483322</v>
      </c>
      <c r="K30" s="630">
        <v>0.26617833958197989</v>
      </c>
      <c r="L30" s="631">
        <v>0.26120353288399356</v>
      </c>
    </row>
    <row r="31" spans="1:12">
      <c r="A31" s="319"/>
      <c r="B31" s="320" t="s">
        <v>12</v>
      </c>
      <c r="C31" s="198"/>
      <c r="D31" s="198"/>
      <c r="E31" s="198"/>
      <c r="F31" s="198"/>
      <c r="G31" s="199"/>
      <c r="I31" s="646"/>
      <c r="J31" s="638"/>
      <c r="K31" s="638"/>
      <c r="L31" s="639"/>
    </row>
    <row r="32" spans="1:12">
      <c r="A32" s="326">
        <v>20</v>
      </c>
      <c r="B32" s="327" t="s">
        <v>13</v>
      </c>
      <c r="C32" s="731">
        <v>1.8785539896432165E-2</v>
      </c>
      <c r="D32" s="636">
        <v>2.1301809748802535E-2</v>
      </c>
      <c r="E32" s="636">
        <v>2.2382640986833811E-2</v>
      </c>
      <c r="F32" s="636">
        <v>2.1238597985399649E-2</v>
      </c>
      <c r="G32" s="637">
        <v>2.4112256472849255E-2</v>
      </c>
      <c r="I32" s="645">
        <v>3.0038508555806209E-2</v>
      </c>
      <c r="J32" s="630">
        <v>3.4821835343958517E-2</v>
      </c>
      <c r="K32" s="630">
        <v>3.5926035532025738E-2</v>
      </c>
      <c r="L32" s="631">
        <v>3.9342598566344492E-2</v>
      </c>
    </row>
    <row r="33" spans="1:12" ht="15" customHeight="1">
      <c r="A33" s="326">
        <v>21</v>
      </c>
      <c r="B33" s="327" t="s">
        <v>957</v>
      </c>
      <c r="C33" s="731">
        <v>1.6694618803385828E-2</v>
      </c>
      <c r="D33" s="636">
        <v>1.7573761218961929E-2</v>
      </c>
      <c r="E33" s="636">
        <v>1.9359048245095746E-2</v>
      </c>
      <c r="F33" s="636">
        <v>1.9404571505578568E-2</v>
      </c>
      <c r="G33" s="637">
        <v>2.2667143301372806E-2</v>
      </c>
      <c r="I33" s="645">
        <v>3.4973388333375509E-2</v>
      </c>
      <c r="J33" s="630">
        <v>3.7944985746858693E-2</v>
      </c>
      <c r="K33" s="630">
        <v>3.8562753485864854E-2</v>
      </c>
      <c r="L33" s="631">
        <v>4.0316810534445316E-2</v>
      </c>
    </row>
    <row r="34" spans="1:12">
      <c r="A34" s="326">
        <v>22</v>
      </c>
      <c r="B34" s="327" t="s">
        <v>14</v>
      </c>
      <c r="C34" s="731">
        <v>0.48972190359898649</v>
      </c>
      <c r="D34" s="636">
        <v>0.49241051787205864</v>
      </c>
      <c r="E34" s="636">
        <v>0.47591480434355998</v>
      </c>
      <c r="F34" s="636">
        <v>0.46090657377985927</v>
      </c>
      <c r="G34" s="637">
        <v>0.48040567877648277</v>
      </c>
      <c r="I34" s="645">
        <v>0.46448843666520656</v>
      </c>
      <c r="J34" s="630">
        <v>0.48342150866706779</v>
      </c>
      <c r="K34" s="630">
        <v>0.51634680264444532</v>
      </c>
      <c r="L34" s="631">
        <v>0.53770318170032572</v>
      </c>
    </row>
    <row r="35" spans="1:12" ht="15" customHeight="1">
      <c r="A35" s="326">
        <v>23</v>
      </c>
      <c r="B35" s="327" t="s">
        <v>15</v>
      </c>
      <c r="C35" s="731">
        <v>0.47929515027435926</v>
      </c>
      <c r="D35" s="636">
        <v>0.47290813805162207</v>
      </c>
      <c r="E35" s="636">
        <v>0.46667373084841107</v>
      </c>
      <c r="F35" s="636">
        <v>0.47681012303538117</v>
      </c>
      <c r="G35" s="637">
        <v>0.51121981120048943</v>
      </c>
      <c r="I35" s="645">
        <v>0.476211765929552</v>
      </c>
      <c r="J35" s="630">
        <v>0.51001914545396687</v>
      </c>
      <c r="K35" s="630">
        <v>0.51431654803763749</v>
      </c>
      <c r="L35" s="631">
        <v>0.52571292886407706</v>
      </c>
    </row>
    <row r="36" spans="1:12">
      <c r="A36" s="326">
        <v>24</v>
      </c>
      <c r="B36" s="327" t="s">
        <v>16</v>
      </c>
      <c r="C36" s="731">
        <v>8.182953052780588E-2</v>
      </c>
      <c r="D36" s="636">
        <v>3.2651359863755093E-2</v>
      </c>
      <c r="E36" s="636">
        <v>-1.7214151913553171E-2</v>
      </c>
      <c r="F36" s="636"/>
      <c r="G36" s="637"/>
      <c r="I36" s="645">
        <v>6.5416381248417282E-2</v>
      </c>
      <c r="J36" s="630">
        <v>1.8314618956189336E-3</v>
      </c>
      <c r="K36" s="630">
        <v>1.8774466412713114E-2</v>
      </c>
      <c r="L36" s="631">
        <v>7.9259430496535707E-3</v>
      </c>
    </row>
    <row r="37" spans="1:12" ht="15" customHeight="1">
      <c r="A37" s="319"/>
      <c r="B37" s="320" t="s">
        <v>17</v>
      </c>
      <c r="C37" s="638"/>
      <c r="D37" s="638"/>
      <c r="E37" s="638"/>
      <c r="F37" s="638"/>
      <c r="G37" s="639"/>
      <c r="I37" s="646"/>
      <c r="J37" s="638"/>
      <c r="K37" s="638"/>
      <c r="L37" s="639"/>
    </row>
    <row r="38" spans="1:12" ht="15" customHeight="1">
      <c r="A38" s="326">
        <v>25</v>
      </c>
      <c r="B38" s="327" t="s">
        <v>18</v>
      </c>
      <c r="C38" s="731">
        <v>0.21478187759238598</v>
      </c>
      <c r="D38" s="635">
        <v>0.22963275743517125</v>
      </c>
      <c r="E38" s="635">
        <v>0.2543218414941032</v>
      </c>
      <c r="F38" s="635">
        <v>0.26560174009506671</v>
      </c>
      <c r="G38" s="640">
        <v>0.23690826341177187</v>
      </c>
      <c r="I38" s="644">
        <v>0.27199860803636</v>
      </c>
      <c r="J38" s="629">
        <v>0.2437182786878464</v>
      </c>
      <c r="K38" s="629">
        <v>0.2144056711164497</v>
      </c>
      <c r="L38" s="632">
        <v>0.20752156896625917</v>
      </c>
    </row>
    <row r="39" spans="1:12" ht="15" customHeight="1">
      <c r="A39" s="326">
        <v>26</v>
      </c>
      <c r="B39" s="327" t="s">
        <v>19</v>
      </c>
      <c r="C39" s="731">
        <v>0.52511630155965161</v>
      </c>
      <c r="D39" s="635">
        <v>0.52602433559449957</v>
      </c>
      <c r="E39" s="635">
        <v>0.52591729839571644</v>
      </c>
      <c r="F39" s="635">
        <v>0.53473175849018006</v>
      </c>
      <c r="G39" s="640">
        <v>0.57364928142524707</v>
      </c>
      <c r="I39" s="644">
        <v>0.53645338939695253</v>
      </c>
      <c r="J39" s="629">
        <v>0.57419268321999939</v>
      </c>
      <c r="K39" s="629">
        <v>0.61273494218007085</v>
      </c>
      <c r="L39" s="632">
        <v>0.63758477577743855</v>
      </c>
    </row>
    <row r="40" spans="1:12" ht="15" customHeight="1">
      <c r="A40" s="326">
        <v>27</v>
      </c>
      <c r="B40" s="328" t="s">
        <v>20</v>
      </c>
      <c r="C40" s="731">
        <v>0.44559181424164301</v>
      </c>
      <c r="D40" s="635">
        <v>0.46679888215381748</v>
      </c>
      <c r="E40" s="635">
        <v>0.4354092980803454</v>
      </c>
      <c r="F40" s="635">
        <v>0.44207606021011414</v>
      </c>
      <c r="G40" s="640">
        <v>0.40677132885073675</v>
      </c>
      <c r="I40" s="644">
        <v>0.44795139125889788</v>
      </c>
      <c r="J40" s="629">
        <v>0.41202966914846384</v>
      </c>
      <c r="K40" s="629">
        <v>0.41761964608684243</v>
      </c>
      <c r="L40" s="632">
        <v>0.41785734041399519</v>
      </c>
    </row>
    <row r="41" spans="1:12" ht="15" customHeight="1">
      <c r="A41" s="332"/>
      <c r="B41" s="320" t="s">
        <v>356</v>
      </c>
      <c r="C41" s="198"/>
      <c r="D41" s="198"/>
      <c r="E41" s="198"/>
      <c r="F41" s="198"/>
      <c r="G41" s="199"/>
      <c r="I41" s="612"/>
      <c r="J41" s="198"/>
      <c r="K41" s="198"/>
      <c r="L41" s="199"/>
    </row>
    <row r="42" spans="1:12" ht="15" customHeight="1">
      <c r="A42" s="326">
        <v>28</v>
      </c>
      <c r="B42" s="373" t="s">
        <v>340</v>
      </c>
      <c r="C42" s="745">
        <v>6533444602.1878777</v>
      </c>
      <c r="D42" s="328">
        <v>6422819412.113842</v>
      </c>
      <c r="E42" s="328">
        <v>7349580739.2753048</v>
      </c>
      <c r="F42" s="328"/>
      <c r="G42" s="331"/>
      <c r="I42" s="622">
        <v>6735427405.5832596</v>
      </c>
      <c r="J42" s="623">
        <v>6186749385.9555883</v>
      </c>
      <c r="K42" s="623">
        <v>5049508533.6949511</v>
      </c>
      <c r="L42" s="624">
        <v>4887570336.2257557</v>
      </c>
    </row>
    <row r="43" spans="1:12">
      <c r="A43" s="326">
        <v>29</v>
      </c>
      <c r="B43" s="327" t="s">
        <v>341</v>
      </c>
      <c r="C43" s="745">
        <v>5517160147.0382814</v>
      </c>
      <c r="D43" s="329">
        <v>5129517890.5625534</v>
      </c>
      <c r="E43" s="329">
        <v>5089178332.7643776</v>
      </c>
      <c r="F43" s="329"/>
      <c r="G43" s="330"/>
      <c r="I43" s="619">
        <v>4801458281.6383505</v>
      </c>
      <c r="J43" s="620">
        <v>4592969250.4258356</v>
      </c>
      <c r="K43" s="620">
        <v>4407931583.906682</v>
      </c>
      <c r="L43" s="621">
        <v>4307958480.4773998</v>
      </c>
    </row>
    <row r="44" spans="1:12">
      <c r="A44" s="369">
        <v>30</v>
      </c>
      <c r="B44" s="370" t="s">
        <v>339</v>
      </c>
      <c r="C44" s="731">
        <v>1.1842042695996704</v>
      </c>
      <c r="D44" s="731">
        <v>1.2521292544725782</v>
      </c>
      <c r="E44" s="731">
        <v>1.4441586163248292</v>
      </c>
      <c r="F44" s="328"/>
      <c r="G44" s="331"/>
      <c r="I44" s="644">
        <v>1.4027878637081486</v>
      </c>
      <c r="J44" s="629">
        <v>1.3470043121629838</v>
      </c>
      <c r="K44" s="629">
        <v>1.1455505689177801</v>
      </c>
      <c r="L44" s="632">
        <v>1.134544438711518</v>
      </c>
    </row>
    <row r="45" spans="1:12">
      <c r="A45" s="369"/>
      <c r="B45" s="320" t="s">
        <v>453</v>
      </c>
      <c r="C45" s="198"/>
      <c r="D45" s="198"/>
      <c r="E45" s="198"/>
      <c r="F45" s="198"/>
      <c r="G45" s="199"/>
      <c r="I45" s="612"/>
      <c r="J45" s="198"/>
      <c r="K45" s="198"/>
      <c r="L45" s="199"/>
    </row>
    <row r="46" spans="1:12">
      <c r="A46" s="369">
        <v>31</v>
      </c>
      <c r="B46" s="370" t="s">
        <v>460</v>
      </c>
      <c r="C46" s="322">
        <v>19217647981.280659</v>
      </c>
      <c r="D46" s="371">
        <v>19086249098.783802</v>
      </c>
      <c r="E46" s="371">
        <v>18401361992.087978</v>
      </c>
      <c r="F46" s="371">
        <v>19508856544.452133</v>
      </c>
      <c r="G46" s="372">
        <v>18462113926.035389</v>
      </c>
      <c r="I46" s="625">
        <v>18949125818.420448</v>
      </c>
      <c r="J46" s="626">
        <v>17899741347.05286</v>
      </c>
      <c r="K46" s="626">
        <v>16983615405.318785</v>
      </c>
      <c r="L46" s="372">
        <v>16780425733.721352</v>
      </c>
    </row>
    <row r="47" spans="1:12">
      <c r="A47" s="369">
        <v>32</v>
      </c>
      <c r="B47" s="370" t="s">
        <v>473</v>
      </c>
      <c r="C47" s="322">
        <v>15480185978.805775</v>
      </c>
      <c r="D47" s="371">
        <v>14706778719.027988</v>
      </c>
      <c r="E47" s="371">
        <v>14017974940.81904</v>
      </c>
      <c r="F47" s="371">
        <v>13961648126.498449</v>
      </c>
      <c r="G47" s="372">
        <v>13721899659.720142</v>
      </c>
      <c r="I47" s="625">
        <v>14000154658.682423</v>
      </c>
      <c r="J47" s="626">
        <v>13449289479.784752</v>
      </c>
      <c r="K47" s="626">
        <v>13404905979.240911</v>
      </c>
      <c r="L47" s="372">
        <v>13227058617.426636</v>
      </c>
    </row>
    <row r="48" spans="1:12" ht="15" thickBot="1">
      <c r="A48" s="79">
        <v>33</v>
      </c>
      <c r="B48" s="166" t="s">
        <v>487</v>
      </c>
      <c r="C48" s="641">
        <v>1.2414352132197841</v>
      </c>
      <c r="D48" s="641">
        <v>1.2977858349149938</v>
      </c>
      <c r="E48" s="641">
        <v>1.3126975950359936</v>
      </c>
      <c r="F48" s="641">
        <v>1.3973175922852099</v>
      </c>
      <c r="G48" s="642">
        <v>1.3454488360842543</v>
      </c>
      <c r="I48" s="643">
        <v>1.3534940349154529</v>
      </c>
      <c r="J48" s="633">
        <v>1.3309060953708713</v>
      </c>
      <c r="K48" s="633">
        <v>1.2669701250885257</v>
      </c>
      <c r="L48" s="634">
        <v>1.2686437868819269</v>
      </c>
    </row>
    <row r="49" spans="1:2">
      <c r="A49" s="17"/>
    </row>
    <row r="50" spans="1:2" ht="41.4">
      <c r="B50" s="20" t="s">
        <v>944</v>
      </c>
    </row>
    <row r="51" spans="1:2" ht="69">
      <c r="B51" s="234" t="s">
        <v>355</v>
      </c>
    </row>
  </sheetData>
  <mergeCells count="2">
    <mergeCell ref="D4:G4"/>
    <mergeCell ref="I4:L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2" tint="-9.9978637043366805E-2"/>
  </sheetPr>
  <dimension ref="A1:H26"/>
  <sheetViews>
    <sheetView showGridLines="0" zoomScale="85" zoomScaleNormal="85" workbookViewId="0"/>
  </sheetViews>
  <sheetFormatPr defaultColWidth="9.21875" defaultRowHeight="12"/>
  <cols>
    <col min="1" max="1" width="11.77734375" style="379" bestFit="1" customWidth="1"/>
    <col min="2" max="2" width="105.21875" style="379" bestFit="1" customWidth="1"/>
    <col min="3" max="4" width="15.44140625" style="709" bestFit="1" customWidth="1"/>
    <col min="5" max="5" width="17.44140625" style="709" bestFit="1" customWidth="1"/>
    <col min="6" max="6" width="15.44140625" style="709" bestFit="1" customWidth="1"/>
    <col min="7" max="7" width="17.6640625" style="709" customWidth="1"/>
    <col min="8" max="8" width="16.33203125" style="709" bestFit="1" customWidth="1"/>
    <col min="9" max="16384" width="9.21875" style="379"/>
  </cols>
  <sheetData>
    <row r="1" spans="1:8" ht="13.8">
      <c r="A1" s="378" t="s">
        <v>108</v>
      </c>
      <c r="B1" s="298" t="str">
        <f>Info!C2</f>
        <v>სს თიბისი ბანკი</v>
      </c>
    </row>
    <row r="2" spans="1:8">
      <c r="A2" s="380" t="s">
        <v>109</v>
      </c>
      <c r="B2" s="382">
        <f>'1. key ratios'!B2</f>
        <v>45199</v>
      </c>
    </row>
    <row r="3" spans="1:8">
      <c r="A3" s="381" t="s">
        <v>493</v>
      </c>
    </row>
    <row r="5" spans="1:8">
      <c r="A5" s="817" t="s">
        <v>494</v>
      </c>
      <c r="B5" s="818"/>
      <c r="C5" s="823" t="s">
        <v>495</v>
      </c>
      <c r="D5" s="824"/>
      <c r="E5" s="824"/>
      <c r="F5" s="824"/>
      <c r="G5" s="824"/>
      <c r="H5" s="825"/>
    </row>
    <row r="6" spans="1:8">
      <c r="A6" s="819"/>
      <c r="B6" s="820"/>
      <c r="C6" s="826"/>
      <c r="D6" s="827"/>
      <c r="E6" s="827"/>
      <c r="F6" s="827"/>
      <c r="G6" s="827"/>
      <c r="H6" s="828"/>
    </row>
    <row r="7" spans="1:8" ht="24">
      <c r="A7" s="821"/>
      <c r="B7" s="822"/>
      <c r="C7" s="710" t="s">
        <v>496</v>
      </c>
      <c r="D7" s="710" t="s">
        <v>497</v>
      </c>
      <c r="E7" s="710" t="s">
        <v>498</v>
      </c>
      <c r="F7" s="710" t="s">
        <v>499</v>
      </c>
      <c r="G7" s="711" t="s">
        <v>679</v>
      </c>
      <c r="H7" s="710" t="s">
        <v>66</v>
      </c>
    </row>
    <row r="8" spans="1:8">
      <c r="A8" s="474">
        <v>1</v>
      </c>
      <c r="B8" s="473" t="s">
        <v>134</v>
      </c>
      <c r="C8" s="735">
        <v>2159063344.9516201</v>
      </c>
      <c r="D8" s="735">
        <v>203481489.41</v>
      </c>
      <c r="E8" s="735">
        <v>1404845898.8377399</v>
      </c>
      <c r="F8" s="735">
        <v>118813585.9175</v>
      </c>
      <c r="G8" s="735">
        <v>7302431.7199999997</v>
      </c>
      <c r="H8" s="712">
        <f t="shared" ref="H8:H20" si="0">SUM(C8:G8)</f>
        <v>3893506750.8368597</v>
      </c>
    </row>
    <row r="9" spans="1:8">
      <c r="A9" s="474">
        <v>2</v>
      </c>
      <c r="B9" s="473" t="s">
        <v>135</v>
      </c>
      <c r="C9" s="735">
        <v>0</v>
      </c>
      <c r="D9" s="735">
        <v>0</v>
      </c>
      <c r="E9" s="735">
        <v>0</v>
      </c>
      <c r="F9" s="735">
        <v>0</v>
      </c>
      <c r="G9" s="735">
        <v>0</v>
      </c>
      <c r="H9" s="712">
        <f t="shared" si="0"/>
        <v>0</v>
      </c>
    </row>
    <row r="10" spans="1:8">
      <c r="A10" s="474">
        <v>3</v>
      </c>
      <c r="B10" s="473" t="s">
        <v>136</v>
      </c>
      <c r="C10" s="735">
        <v>0</v>
      </c>
      <c r="D10" s="735">
        <v>104069743.28</v>
      </c>
      <c r="E10" s="735">
        <v>303860103.55000001</v>
      </c>
      <c r="F10" s="735">
        <v>0</v>
      </c>
      <c r="G10" s="735">
        <v>0</v>
      </c>
      <c r="H10" s="712">
        <f t="shared" si="0"/>
        <v>407929846.83000004</v>
      </c>
    </row>
    <row r="11" spans="1:8">
      <c r="A11" s="474">
        <v>4</v>
      </c>
      <c r="B11" s="473" t="s">
        <v>137</v>
      </c>
      <c r="C11" s="735">
        <v>0</v>
      </c>
      <c r="D11" s="735">
        <v>1435992.328767</v>
      </c>
      <c r="E11" s="735">
        <v>712029192.03582203</v>
      </c>
      <c r="F11" s="735">
        <v>0</v>
      </c>
      <c r="G11" s="735">
        <v>20676476</v>
      </c>
      <c r="H11" s="712">
        <f t="shared" si="0"/>
        <v>734141660.36458898</v>
      </c>
    </row>
    <row r="12" spans="1:8">
      <c r="A12" s="474">
        <v>5</v>
      </c>
      <c r="B12" s="473" t="s">
        <v>948</v>
      </c>
      <c r="C12" s="735">
        <v>0</v>
      </c>
      <c r="D12" s="735">
        <v>0</v>
      </c>
      <c r="E12" s="735">
        <v>0</v>
      </c>
      <c r="F12" s="735">
        <v>0</v>
      </c>
      <c r="G12" s="735">
        <v>0</v>
      </c>
      <c r="H12" s="712">
        <f t="shared" si="0"/>
        <v>0</v>
      </c>
    </row>
    <row r="13" spans="1:8">
      <c r="A13" s="474">
        <v>6</v>
      </c>
      <c r="B13" s="473" t="s">
        <v>138</v>
      </c>
      <c r="C13" s="735">
        <v>895624309.00436103</v>
      </c>
      <c r="D13" s="735">
        <v>592753654.98683798</v>
      </c>
      <c r="E13" s="735">
        <v>210080.79224400001</v>
      </c>
      <c r="F13" s="735">
        <v>674755.57389999996</v>
      </c>
      <c r="G13" s="735">
        <v>0</v>
      </c>
      <c r="H13" s="712">
        <f t="shared" si="0"/>
        <v>1489262800.357343</v>
      </c>
    </row>
    <row r="14" spans="1:8">
      <c r="A14" s="474">
        <v>7</v>
      </c>
      <c r="B14" s="473" t="s">
        <v>71</v>
      </c>
      <c r="C14" s="735">
        <v>0</v>
      </c>
      <c r="D14" s="735">
        <v>2557958499.1216674</v>
      </c>
      <c r="E14" s="735">
        <v>2878473383.8118181</v>
      </c>
      <c r="F14" s="735">
        <v>1690434574.9530008</v>
      </c>
      <c r="G14" s="735">
        <v>30810566.598929919</v>
      </c>
      <c r="H14" s="712">
        <f t="shared" si="0"/>
        <v>7157677024.4854164</v>
      </c>
    </row>
    <row r="15" spans="1:8">
      <c r="A15" s="474">
        <v>8</v>
      </c>
      <c r="B15" s="475" t="s">
        <v>72</v>
      </c>
      <c r="C15" s="735">
        <v>0</v>
      </c>
      <c r="D15" s="735">
        <v>1595036345.0816233</v>
      </c>
      <c r="E15" s="735">
        <v>2634830229.8703308</v>
      </c>
      <c r="F15" s="735">
        <v>1500721528.8316684</v>
      </c>
      <c r="G15" s="735">
        <v>36341130.41639889</v>
      </c>
      <c r="H15" s="712">
        <f t="shared" si="0"/>
        <v>5766929234.2000217</v>
      </c>
    </row>
    <row r="16" spans="1:8">
      <c r="A16" s="474">
        <v>9</v>
      </c>
      <c r="B16" s="473" t="s">
        <v>949</v>
      </c>
      <c r="C16" s="735">
        <v>0</v>
      </c>
      <c r="D16" s="735">
        <v>540932766.3169111</v>
      </c>
      <c r="E16" s="735">
        <v>1574315437.2323036</v>
      </c>
      <c r="F16" s="735">
        <v>1817444286.4269245</v>
      </c>
      <c r="G16" s="735">
        <v>9572799.5538619701</v>
      </c>
      <c r="H16" s="712">
        <f t="shared" si="0"/>
        <v>3942265289.5300012</v>
      </c>
    </row>
    <row r="17" spans="1:8">
      <c r="A17" s="474">
        <v>10</v>
      </c>
      <c r="B17" s="477" t="s">
        <v>514</v>
      </c>
      <c r="C17" s="735">
        <v>0</v>
      </c>
      <c r="D17" s="735">
        <v>30205403.334979687</v>
      </c>
      <c r="E17" s="735">
        <v>50835424.390037015</v>
      </c>
      <c r="F17" s="735">
        <v>16081664.3271595</v>
      </c>
      <c r="G17" s="735">
        <v>53149474.507823795</v>
      </c>
      <c r="H17" s="712">
        <f t="shared" si="0"/>
        <v>150271966.56</v>
      </c>
    </row>
    <row r="18" spans="1:8">
      <c r="A18" s="474">
        <v>11</v>
      </c>
      <c r="B18" s="473" t="s">
        <v>68</v>
      </c>
      <c r="C18" s="735">
        <v>0</v>
      </c>
      <c r="D18" s="735">
        <v>46906426.237891957</v>
      </c>
      <c r="E18" s="735">
        <v>137956126.57514489</v>
      </c>
      <c r="F18" s="735">
        <v>147323952.76362494</v>
      </c>
      <c r="G18" s="735">
        <v>9508265.2630381305</v>
      </c>
      <c r="H18" s="712">
        <f t="shared" si="0"/>
        <v>341694770.83969998</v>
      </c>
    </row>
    <row r="19" spans="1:8">
      <c r="A19" s="474">
        <v>12</v>
      </c>
      <c r="B19" s="473" t="s">
        <v>69</v>
      </c>
      <c r="C19" s="735">
        <v>0</v>
      </c>
      <c r="D19" s="735">
        <v>0</v>
      </c>
      <c r="E19" s="735">
        <v>0</v>
      </c>
      <c r="F19" s="735">
        <v>0</v>
      </c>
      <c r="G19" s="735">
        <v>0</v>
      </c>
      <c r="H19" s="712">
        <f t="shared" si="0"/>
        <v>0</v>
      </c>
    </row>
    <row r="20" spans="1:8">
      <c r="A20" s="476">
        <v>13</v>
      </c>
      <c r="B20" s="475" t="s">
        <v>70</v>
      </c>
      <c r="C20" s="735">
        <v>0</v>
      </c>
      <c r="D20" s="735">
        <v>0</v>
      </c>
      <c r="E20" s="735">
        <v>0</v>
      </c>
      <c r="F20" s="735">
        <v>0</v>
      </c>
      <c r="G20" s="735">
        <v>0</v>
      </c>
      <c r="H20" s="712">
        <f t="shared" si="0"/>
        <v>0</v>
      </c>
    </row>
    <row r="21" spans="1:8">
      <c r="A21" s="474">
        <v>14</v>
      </c>
      <c r="B21" s="473" t="s">
        <v>500</v>
      </c>
      <c r="C21" s="735">
        <v>844116231.18089998</v>
      </c>
      <c r="D21" s="735">
        <v>794877293.83590817</v>
      </c>
      <c r="E21" s="735">
        <v>968614888.28603375</v>
      </c>
      <c r="F21" s="735">
        <v>708127792.56978428</v>
      </c>
      <c r="G21" s="735">
        <v>1149099014.2328923</v>
      </c>
      <c r="H21" s="712">
        <f>SUM(C21:G21)</f>
        <v>4464835220.1055183</v>
      </c>
    </row>
    <row r="22" spans="1:8">
      <c r="A22" s="472">
        <v>15</v>
      </c>
      <c r="B22" s="471" t="s">
        <v>66</v>
      </c>
      <c r="C22" s="735">
        <f>SUM(C18:C21)+SUM(C8:C16)</f>
        <v>3898803885.1368814</v>
      </c>
      <c r="D22" s="735">
        <f t="shared" ref="D22:H22" si="1">SUM(D18:D21)+SUM(D8:D16)</f>
        <v>6437452210.5996065</v>
      </c>
      <c r="E22" s="735">
        <f t="shared" si="1"/>
        <v>10615135340.991438</v>
      </c>
      <c r="F22" s="735">
        <f t="shared" si="1"/>
        <v>5983540477.0364027</v>
      </c>
      <c r="G22" s="735">
        <f t="shared" si="1"/>
        <v>1263310683.7851212</v>
      </c>
      <c r="H22" s="712">
        <f t="shared" si="1"/>
        <v>28198242597.549446</v>
      </c>
    </row>
    <row r="26" spans="1:8" ht="36">
      <c r="B26" s="399" t="s">
        <v>678</v>
      </c>
    </row>
  </sheetData>
  <mergeCells count="2">
    <mergeCell ref="A5:B7"/>
    <mergeCell ref="C5:H6"/>
  </mergeCells>
  <conditionalFormatting sqref="A5">
    <cfRule type="duplicateValues" dxfId="25" priority="1"/>
    <cfRule type="duplicateValues" dxfId="24" priority="2"/>
  </conditionalFormatting>
  <conditionalFormatting sqref="A5">
    <cfRule type="duplicateValues" dxfId="23"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2" tint="-9.9978637043366805E-2"/>
  </sheetPr>
  <dimension ref="A1:J26"/>
  <sheetViews>
    <sheetView showGridLines="0" zoomScale="70" zoomScaleNormal="70" workbookViewId="0">
      <selection activeCell="C6" sqref="C6"/>
    </sheetView>
  </sheetViews>
  <sheetFormatPr defaultColWidth="9.21875" defaultRowHeight="12"/>
  <cols>
    <col min="1" max="1" width="11.77734375" style="383" bestFit="1" customWidth="1"/>
    <col min="2" max="2" width="86.77734375" style="379" customWidth="1"/>
    <col min="3" max="4" width="31.5546875" style="379" customWidth="1"/>
    <col min="5" max="5" width="16.44140625" style="385" bestFit="1" customWidth="1"/>
    <col min="6" max="6" width="14.21875" style="385" bestFit="1" customWidth="1"/>
    <col min="7" max="7" width="20" style="379" bestFit="1" customWidth="1"/>
    <col min="8" max="8" width="25.21875" style="379" bestFit="1" customWidth="1"/>
    <col min="9" max="16384" width="9.21875" style="379"/>
  </cols>
  <sheetData>
    <row r="1" spans="1:10" ht="13.8">
      <c r="A1" s="378" t="s">
        <v>108</v>
      </c>
      <c r="B1" s="298" t="str">
        <f>Info!C2</f>
        <v>სს თიბისი ბანკი</v>
      </c>
      <c r="C1" s="490"/>
      <c r="D1" s="490"/>
      <c r="E1" s="490"/>
      <c r="F1" s="490"/>
      <c r="G1" s="490"/>
      <c r="H1" s="490"/>
    </row>
    <row r="2" spans="1:10">
      <c r="A2" s="380" t="s">
        <v>109</v>
      </c>
      <c r="B2" s="382">
        <f>'1. key ratios'!B2</f>
        <v>45199</v>
      </c>
      <c r="C2" s="490"/>
      <c r="D2" s="490"/>
      <c r="E2" s="490"/>
      <c r="F2" s="490"/>
      <c r="G2" s="490"/>
      <c r="H2" s="490"/>
    </row>
    <row r="3" spans="1:10">
      <c r="A3" s="381" t="s">
        <v>501</v>
      </c>
      <c r="B3" s="490"/>
      <c r="C3" s="490"/>
      <c r="D3" s="490"/>
      <c r="E3" s="490"/>
      <c r="F3" s="490"/>
      <c r="G3" s="490"/>
      <c r="H3" s="490"/>
    </row>
    <row r="4" spans="1:10">
      <c r="A4" s="491"/>
      <c r="B4" s="490"/>
      <c r="C4" s="489" t="s">
        <v>502</v>
      </c>
      <c r="D4" s="489" t="s">
        <v>503</v>
      </c>
      <c r="E4" s="489" t="s">
        <v>504</v>
      </c>
      <c r="F4" s="489" t="s">
        <v>505</v>
      </c>
      <c r="G4" s="489" t="s">
        <v>506</v>
      </c>
      <c r="H4" s="489" t="s">
        <v>507</v>
      </c>
    </row>
    <row r="5" spans="1:10" ht="34.049999999999997" customHeight="1">
      <c r="A5" s="817" t="s">
        <v>867</v>
      </c>
      <c r="B5" s="818"/>
      <c r="C5" s="831" t="s">
        <v>596</v>
      </c>
      <c r="D5" s="831"/>
      <c r="E5" s="831" t="s">
        <v>866</v>
      </c>
      <c r="F5" s="829" t="s">
        <v>865</v>
      </c>
      <c r="G5" s="829" t="s">
        <v>511</v>
      </c>
      <c r="H5" s="487" t="s">
        <v>864</v>
      </c>
    </row>
    <row r="6" spans="1:10" ht="24">
      <c r="A6" s="821"/>
      <c r="B6" s="822"/>
      <c r="C6" s="488" t="s">
        <v>512</v>
      </c>
      <c r="D6" s="488" t="s">
        <v>513</v>
      </c>
      <c r="E6" s="831"/>
      <c r="F6" s="830"/>
      <c r="G6" s="830"/>
      <c r="H6" s="487" t="s">
        <v>863</v>
      </c>
    </row>
    <row r="7" spans="1:10">
      <c r="A7" s="485">
        <v>1</v>
      </c>
      <c r="B7" s="473" t="s">
        <v>134</v>
      </c>
      <c r="C7" s="713">
        <v>0</v>
      </c>
      <c r="D7" s="713">
        <v>3896777729.5838499</v>
      </c>
      <c r="E7" s="713">
        <v>3270978.747</v>
      </c>
      <c r="F7" s="713"/>
      <c r="G7" s="713">
        <v>0</v>
      </c>
      <c r="H7" s="478">
        <f t="shared" ref="H7:H20" si="0">C7+D7-E7-F7</f>
        <v>3893506750.8368497</v>
      </c>
      <c r="J7" s="715"/>
    </row>
    <row r="8" spans="1:10" ht="14.55" customHeight="1">
      <c r="A8" s="485">
        <v>2</v>
      </c>
      <c r="B8" s="473" t="s">
        <v>135</v>
      </c>
      <c r="C8" s="713">
        <v>0</v>
      </c>
      <c r="D8" s="713">
        <v>0</v>
      </c>
      <c r="E8" s="713">
        <v>0</v>
      </c>
      <c r="F8" s="713"/>
      <c r="G8" s="713">
        <v>0</v>
      </c>
      <c r="H8" s="478">
        <f t="shared" si="0"/>
        <v>0</v>
      </c>
      <c r="J8" s="715"/>
    </row>
    <row r="9" spans="1:10">
      <c r="A9" s="485">
        <v>3</v>
      </c>
      <c r="B9" s="473" t="s">
        <v>136</v>
      </c>
      <c r="C9" s="713">
        <v>0</v>
      </c>
      <c r="D9" s="713">
        <v>407929846.82999998</v>
      </c>
      <c r="E9" s="713">
        <v>0</v>
      </c>
      <c r="F9" s="713"/>
      <c r="G9" s="713">
        <v>0</v>
      </c>
      <c r="H9" s="478">
        <f t="shared" si="0"/>
        <v>407929846.82999998</v>
      </c>
      <c r="J9" s="715"/>
    </row>
    <row r="10" spans="1:10">
      <c r="A10" s="485">
        <v>4</v>
      </c>
      <c r="B10" s="473" t="s">
        <v>137</v>
      </c>
      <c r="C10" s="713">
        <v>0</v>
      </c>
      <c r="D10" s="713">
        <v>734141660.36458898</v>
      </c>
      <c r="E10" s="713">
        <v>0</v>
      </c>
      <c r="F10" s="713"/>
      <c r="G10" s="713">
        <v>0</v>
      </c>
      <c r="H10" s="478">
        <f t="shared" si="0"/>
        <v>734141660.36458898</v>
      </c>
      <c r="J10" s="715"/>
    </row>
    <row r="11" spans="1:10">
      <c r="A11" s="485">
        <v>5</v>
      </c>
      <c r="B11" s="473" t="s">
        <v>948</v>
      </c>
      <c r="C11" s="713">
        <v>0</v>
      </c>
      <c r="D11" s="713">
        <v>0</v>
      </c>
      <c r="E11" s="713">
        <v>0</v>
      </c>
      <c r="F11" s="713"/>
      <c r="G11" s="713">
        <v>0</v>
      </c>
      <c r="H11" s="478">
        <f t="shared" si="0"/>
        <v>0</v>
      </c>
      <c r="J11" s="715"/>
    </row>
    <row r="12" spans="1:10">
      <c r="A12" s="485">
        <v>6</v>
      </c>
      <c r="B12" s="473" t="s">
        <v>138</v>
      </c>
      <c r="C12" s="713">
        <v>0</v>
      </c>
      <c r="D12" s="713">
        <v>1489354518.808939</v>
      </c>
      <c r="E12" s="713">
        <v>91718.4516</v>
      </c>
      <c r="F12" s="713"/>
      <c r="G12" s="713">
        <v>0</v>
      </c>
      <c r="H12" s="478">
        <f t="shared" si="0"/>
        <v>1489262800.3573389</v>
      </c>
      <c r="J12" s="715"/>
    </row>
    <row r="13" spans="1:10">
      <c r="A13" s="485">
        <v>7</v>
      </c>
      <c r="B13" s="473" t="s">
        <v>71</v>
      </c>
      <c r="C13" s="713">
        <v>93068929.784047455</v>
      </c>
      <c r="D13" s="713">
        <v>7113103348.4589863</v>
      </c>
      <c r="E13" s="713">
        <v>48495253.757617846</v>
      </c>
      <c r="F13" s="713"/>
      <c r="G13" s="713">
        <v>0</v>
      </c>
      <c r="H13" s="478">
        <f t="shared" si="0"/>
        <v>7157677024.4854155</v>
      </c>
      <c r="J13" s="715"/>
    </row>
    <row r="14" spans="1:10">
      <c r="A14" s="485">
        <v>8</v>
      </c>
      <c r="B14" s="475" t="s">
        <v>72</v>
      </c>
      <c r="C14" s="713">
        <v>192461586.51976365</v>
      </c>
      <c r="D14" s="713">
        <v>5810144413.2031069</v>
      </c>
      <c r="E14" s="713">
        <v>235676765.52287012</v>
      </c>
      <c r="F14" s="713"/>
      <c r="G14" s="713">
        <v>34166821.429999992</v>
      </c>
      <c r="H14" s="478">
        <f t="shared" si="0"/>
        <v>5766929234.2000008</v>
      </c>
      <c r="J14" s="715"/>
    </row>
    <row r="15" spans="1:10">
      <c r="A15" s="485">
        <v>9</v>
      </c>
      <c r="B15" s="473" t="s">
        <v>949</v>
      </c>
      <c r="C15" s="713">
        <v>61252978.792124361</v>
      </c>
      <c r="D15" s="713">
        <v>3913388916.5129619</v>
      </c>
      <c r="E15" s="713">
        <v>32376605.775086418</v>
      </c>
      <c r="F15" s="713"/>
      <c r="G15" s="713">
        <v>0</v>
      </c>
      <c r="H15" s="478">
        <f t="shared" si="0"/>
        <v>3942265289.5299997</v>
      </c>
      <c r="J15" s="715"/>
    </row>
    <row r="16" spans="1:10">
      <c r="A16" s="485">
        <v>10</v>
      </c>
      <c r="B16" s="477" t="s">
        <v>514</v>
      </c>
      <c r="C16" s="713">
        <v>239619831.8114</v>
      </c>
      <c r="D16" s="713">
        <v>14630018.439099999</v>
      </c>
      <c r="E16" s="713">
        <v>103977883.69050001</v>
      </c>
      <c r="F16" s="713"/>
      <c r="G16" s="713">
        <v>41707073.910000004</v>
      </c>
      <c r="H16" s="478">
        <f t="shared" si="0"/>
        <v>150271966.56</v>
      </c>
      <c r="J16" s="715"/>
    </row>
    <row r="17" spans="1:10">
      <c r="A17" s="485">
        <v>11</v>
      </c>
      <c r="B17" s="473" t="s">
        <v>68</v>
      </c>
      <c r="C17" s="713">
        <v>1454386.8049999999</v>
      </c>
      <c r="D17" s="713">
        <v>341488284.28829998</v>
      </c>
      <c r="E17" s="713">
        <v>1247900.2535999999</v>
      </c>
      <c r="F17" s="713"/>
      <c r="G17" s="713">
        <v>0</v>
      </c>
      <c r="H17" s="478">
        <f t="shared" si="0"/>
        <v>341694770.83969998</v>
      </c>
      <c r="J17" s="715"/>
    </row>
    <row r="18" spans="1:10">
      <c r="A18" s="485">
        <v>12</v>
      </c>
      <c r="B18" s="473" t="s">
        <v>69</v>
      </c>
      <c r="C18" s="713">
        <v>0</v>
      </c>
      <c r="D18" s="713">
        <v>0</v>
      </c>
      <c r="E18" s="713">
        <v>0</v>
      </c>
      <c r="F18" s="713"/>
      <c r="G18" s="713">
        <v>0</v>
      </c>
      <c r="H18" s="478">
        <f t="shared" si="0"/>
        <v>0</v>
      </c>
      <c r="J18" s="715"/>
    </row>
    <row r="19" spans="1:10">
      <c r="A19" s="486">
        <v>13</v>
      </c>
      <c r="B19" s="475" t="s">
        <v>70</v>
      </c>
      <c r="C19" s="713">
        <v>0</v>
      </c>
      <c r="D19" s="713">
        <v>0</v>
      </c>
      <c r="E19" s="713">
        <v>0</v>
      </c>
      <c r="F19" s="713"/>
      <c r="G19" s="713">
        <v>0</v>
      </c>
      <c r="H19" s="478">
        <f t="shared" si="0"/>
        <v>0</v>
      </c>
      <c r="J19" s="715"/>
    </row>
    <row r="20" spans="1:10">
      <c r="A20" s="485">
        <v>14</v>
      </c>
      <c r="B20" s="473" t="s">
        <v>500</v>
      </c>
      <c r="C20" s="713">
        <v>55391873.139983736</v>
      </c>
      <c r="D20" s="713">
        <v>4782397675.6632462</v>
      </c>
      <c r="E20" s="713">
        <v>33707978.340714112</v>
      </c>
      <c r="F20" s="713"/>
      <c r="G20" s="713">
        <v>8305857.7100000065</v>
      </c>
      <c r="H20" s="478">
        <f t="shared" si="0"/>
        <v>4804081570.4625158</v>
      </c>
      <c r="J20" s="715"/>
    </row>
    <row r="21" spans="1:10" s="384" customFormat="1">
      <c r="A21" s="484">
        <v>15</v>
      </c>
      <c r="B21" s="483" t="s">
        <v>66</v>
      </c>
      <c r="C21" s="714">
        <f t="shared" ref="C21:G21" si="1">SUM(C7:C15)+SUM(C17:C20)</f>
        <v>403629755.04091918</v>
      </c>
      <c r="D21" s="714">
        <f t="shared" si="1"/>
        <v>28488726393.713978</v>
      </c>
      <c r="E21" s="714">
        <f t="shared" si="1"/>
        <v>354867200.84848845</v>
      </c>
      <c r="F21" s="714">
        <f t="shared" si="1"/>
        <v>0</v>
      </c>
      <c r="G21" s="714">
        <f t="shared" si="1"/>
        <v>42472679.140000001</v>
      </c>
      <c r="H21" s="478">
        <f t="shared" ref="H21" si="2">SUM(H7:H15)+SUM(H17:H20)</f>
        <v>28537488947.90641</v>
      </c>
      <c r="J21" s="715"/>
    </row>
    <row r="22" spans="1:10">
      <c r="A22" s="482">
        <v>16</v>
      </c>
      <c r="B22" s="481" t="s">
        <v>515</v>
      </c>
      <c r="C22" s="713">
        <v>370467752.56411916</v>
      </c>
      <c r="D22" s="713">
        <v>19350431942.945297</v>
      </c>
      <c r="E22" s="713">
        <v>329232902.50400072</v>
      </c>
      <c r="F22" s="713"/>
      <c r="G22" s="713">
        <v>41707073.910000004</v>
      </c>
      <c r="H22" s="478">
        <f>C22+D22-E22-F22</f>
        <v>19391666793.005413</v>
      </c>
      <c r="J22" s="715"/>
    </row>
    <row r="23" spans="1:10">
      <c r="A23" s="482">
        <v>17</v>
      </c>
      <c r="B23" s="481" t="s">
        <v>516</v>
      </c>
      <c r="C23" s="713">
        <v>0</v>
      </c>
      <c r="D23" s="713">
        <v>3098921524.4473472</v>
      </c>
      <c r="E23" s="713">
        <v>3831813.0066999998</v>
      </c>
      <c r="F23" s="713"/>
      <c r="G23" s="713"/>
      <c r="H23" s="478">
        <f>C23+D23-E23-F23</f>
        <v>3095089711.4406471</v>
      </c>
      <c r="J23" s="715"/>
    </row>
    <row r="25" spans="1:10">
      <c r="E25" s="379"/>
      <c r="F25" s="379"/>
    </row>
    <row r="26" spans="1:10" ht="42.45" customHeight="1">
      <c r="B26" s="399" t="s">
        <v>678</v>
      </c>
    </row>
  </sheetData>
  <mergeCells count="5">
    <mergeCell ref="G5:G6"/>
    <mergeCell ref="A5:B6"/>
    <mergeCell ref="C5:D5"/>
    <mergeCell ref="E5:E6"/>
    <mergeCell ref="F5:F6"/>
  </mergeCells>
  <conditionalFormatting sqref="A5">
    <cfRule type="duplicateValues" dxfId="22" priority="1"/>
    <cfRule type="duplicateValues" dxfId="21" priority="2"/>
  </conditionalFormatting>
  <conditionalFormatting sqref="A5">
    <cfRule type="duplicateValues" dxfId="20"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2" tint="-9.9978637043366805E-2"/>
  </sheetPr>
  <dimension ref="A1:J36"/>
  <sheetViews>
    <sheetView showGridLines="0" zoomScale="70" zoomScaleNormal="70" workbookViewId="0"/>
  </sheetViews>
  <sheetFormatPr defaultColWidth="9.21875" defaultRowHeight="12"/>
  <cols>
    <col min="1" max="1" width="11" style="379" bestFit="1" customWidth="1"/>
    <col min="2" max="2" width="93.44140625" style="379" customWidth="1"/>
    <col min="3" max="4" width="35" style="379" customWidth="1"/>
    <col min="5" max="7" width="22" style="379" customWidth="1"/>
    <col min="8" max="8" width="42.21875" style="379" bestFit="1" customWidth="1"/>
    <col min="9" max="16384" width="9.21875" style="379"/>
  </cols>
  <sheetData>
    <row r="1" spans="1:10" ht="13.8">
      <c r="A1" s="378" t="s">
        <v>108</v>
      </c>
      <c r="B1" s="298" t="str">
        <f>Info!C2</f>
        <v>სს თიბისი ბანკი</v>
      </c>
      <c r="C1" s="490"/>
      <c r="D1" s="490"/>
      <c r="E1" s="490"/>
      <c r="F1" s="490"/>
      <c r="G1" s="490"/>
      <c r="H1" s="490"/>
    </row>
    <row r="2" spans="1:10">
      <c r="A2" s="380" t="s">
        <v>109</v>
      </c>
      <c r="B2" s="382">
        <f>'1. key ratios'!B2</f>
        <v>45199</v>
      </c>
      <c r="C2" s="490"/>
      <c r="D2" s="490"/>
      <c r="E2" s="490"/>
      <c r="F2" s="490"/>
      <c r="G2" s="490"/>
      <c r="H2" s="490"/>
    </row>
    <row r="3" spans="1:10">
      <c r="A3" s="381" t="s">
        <v>517</v>
      </c>
      <c r="B3" s="490"/>
      <c r="C3" s="490"/>
      <c r="D3" s="490"/>
      <c r="E3" s="490"/>
      <c r="F3" s="490"/>
      <c r="G3" s="490"/>
      <c r="H3" s="490"/>
    </row>
    <row r="4" spans="1:10">
      <c r="A4" s="490"/>
      <c r="B4" s="490"/>
      <c r="C4" s="489" t="s">
        <v>502</v>
      </c>
      <c r="D4" s="489" t="s">
        <v>503</v>
      </c>
      <c r="E4" s="489" t="s">
        <v>504</v>
      </c>
      <c r="F4" s="489" t="s">
        <v>505</v>
      </c>
      <c r="G4" s="489" t="s">
        <v>506</v>
      </c>
      <c r="H4" s="489" t="s">
        <v>507</v>
      </c>
    </row>
    <row r="5" spans="1:10" ht="41.55" customHeight="1">
      <c r="A5" s="817" t="s">
        <v>869</v>
      </c>
      <c r="B5" s="818"/>
      <c r="C5" s="832" t="s">
        <v>596</v>
      </c>
      <c r="D5" s="833"/>
      <c r="E5" s="829" t="s">
        <v>866</v>
      </c>
      <c r="F5" s="829" t="s">
        <v>865</v>
      </c>
      <c r="G5" s="829" t="s">
        <v>511</v>
      </c>
      <c r="H5" s="487" t="s">
        <v>864</v>
      </c>
    </row>
    <row r="6" spans="1:10" ht="24">
      <c r="A6" s="821"/>
      <c r="B6" s="822"/>
      <c r="C6" s="488" t="s">
        <v>512</v>
      </c>
      <c r="D6" s="488" t="s">
        <v>513</v>
      </c>
      <c r="E6" s="830"/>
      <c r="F6" s="830"/>
      <c r="G6" s="830"/>
      <c r="H6" s="487" t="s">
        <v>863</v>
      </c>
    </row>
    <row r="7" spans="1:10">
      <c r="A7" s="479">
        <v>1</v>
      </c>
      <c r="B7" s="494" t="s">
        <v>518</v>
      </c>
      <c r="C7" s="713">
        <v>2787395.6722000032</v>
      </c>
      <c r="D7" s="713">
        <v>272635248.21429998</v>
      </c>
      <c r="E7" s="713">
        <v>7515426.1464999886</v>
      </c>
      <c r="F7" s="713"/>
      <c r="G7" s="713">
        <v>5395.87</v>
      </c>
      <c r="H7" s="716">
        <v>267907217.74000001</v>
      </c>
      <c r="J7" s="717"/>
    </row>
    <row r="8" spans="1:10">
      <c r="A8" s="479">
        <v>2</v>
      </c>
      <c r="B8" s="494" t="s">
        <v>519</v>
      </c>
      <c r="C8" s="713">
        <v>14471619.628799999</v>
      </c>
      <c r="D8" s="713">
        <v>6988911427.583724</v>
      </c>
      <c r="E8" s="713">
        <v>7009561.2258000104</v>
      </c>
      <c r="F8" s="713"/>
      <c r="G8" s="713">
        <v>91246.680000000008</v>
      </c>
      <c r="H8" s="716">
        <v>6996373485.9867249</v>
      </c>
      <c r="J8" s="717"/>
    </row>
    <row r="9" spans="1:10">
      <c r="A9" s="479">
        <v>3</v>
      </c>
      <c r="B9" s="494" t="s">
        <v>868</v>
      </c>
      <c r="C9" s="713">
        <v>347751.07010000001</v>
      </c>
      <c r="D9" s="713">
        <v>120793328.14687486</v>
      </c>
      <c r="E9" s="713">
        <v>733108.7696</v>
      </c>
      <c r="F9" s="713"/>
      <c r="G9" s="713">
        <v>0</v>
      </c>
      <c r="H9" s="716">
        <v>120407970.44737485</v>
      </c>
      <c r="J9" s="717"/>
    </row>
    <row r="10" spans="1:10">
      <c r="A10" s="479">
        <v>4</v>
      </c>
      <c r="B10" s="494" t="s">
        <v>520</v>
      </c>
      <c r="C10" s="713">
        <v>26364708.734399997</v>
      </c>
      <c r="D10" s="713">
        <v>885671855.41073501</v>
      </c>
      <c r="E10" s="713">
        <v>12472783.205600001</v>
      </c>
      <c r="F10" s="713"/>
      <c r="G10" s="713">
        <v>552.32000000000005</v>
      </c>
      <c r="H10" s="716">
        <v>899563780.93953502</v>
      </c>
      <c r="J10" s="717"/>
    </row>
    <row r="11" spans="1:10">
      <c r="A11" s="479">
        <v>5</v>
      </c>
      <c r="B11" s="494" t="s">
        <v>521</v>
      </c>
      <c r="C11" s="713">
        <v>28637000.572699998</v>
      </c>
      <c r="D11" s="713">
        <v>1021806977.8955599</v>
      </c>
      <c r="E11" s="713">
        <v>7497255.4531999975</v>
      </c>
      <c r="F11" s="713"/>
      <c r="G11" s="713">
        <v>38892.06</v>
      </c>
      <c r="H11" s="716">
        <v>1042946723.0150599</v>
      </c>
      <c r="J11" s="717"/>
    </row>
    <row r="12" spans="1:10">
      <c r="A12" s="479">
        <v>6</v>
      </c>
      <c r="B12" s="494" t="s">
        <v>522</v>
      </c>
      <c r="C12" s="713">
        <v>36464880.697337002</v>
      </c>
      <c r="D12" s="713">
        <v>351596347.84945905</v>
      </c>
      <c r="E12" s="713">
        <v>21451226.043300014</v>
      </c>
      <c r="F12" s="713"/>
      <c r="G12" s="713">
        <v>509997.48999999993</v>
      </c>
      <c r="H12" s="716">
        <v>366610002.50349605</v>
      </c>
      <c r="J12" s="717"/>
    </row>
    <row r="13" spans="1:10">
      <c r="A13" s="479">
        <v>7</v>
      </c>
      <c r="B13" s="494" t="s">
        <v>523</v>
      </c>
      <c r="C13" s="713">
        <v>18026379.456285998</v>
      </c>
      <c r="D13" s="713">
        <v>652621335.19630289</v>
      </c>
      <c r="E13" s="713">
        <v>8242002.6001000088</v>
      </c>
      <c r="F13" s="713"/>
      <c r="G13" s="713">
        <v>206327.40999999995</v>
      </c>
      <c r="H13" s="716">
        <v>662405712.0524888</v>
      </c>
      <c r="J13" s="717"/>
    </row>
    <row r="14" spans="1:10">
      <c r="A14" s="479">
        <v>8</v>
      </c>
      <c r="B14" s="494" t="s">
        <v>524</v>
      </c>
      <c r="C14" s="713">
        <v>14082357.143500004</v>
      </c>
      <c r="D14" s="713">
        <v>868932997.70685911</v>
      </c>
      <c r="E14" s="713">
        <v>11193264.93480001</v>
      </c>
      <c r="F14" s="713"/>
      <c r="G14" s="713">
        <v>2397440.2100000009</v>
      </c>
      <c r="H14" s="716">
        <v>871822089.91555905</v>
      </c>
      <c r="J14" s="717"/>
    </row>
    <row r="15" spans="1:10">
      <c r="A15" s="479">
        <v>9</v>
      </c>
      <c r="B15" s="494" t="s">
        <v>525</v>
      </c>
      <c r="C15" s="713">
        <v>18644108.699699998</v>
      </c>
      <c r="D15" s="713">
        <v>441550771.59990406</v>
      </c>
      <c r="E15" s="713">
        <v>6913044.4331999952</v>
      </c>
      <c r="F15" s="713"/>
      <c r="G15" s="713">
        <v>299611.97000000003</v>
      </c>
      <c r="H15" s="716">
        <v>453281835.86640406</v>
      </c>
      <c r="J15" s="717"/>
    </row>
    <row r="16" spans="1:10">
      <c r="A16" s="479">
        <v>10</v>
      </c>
      <c r="B16" s="494" t="s">
        <v>526</v>
      </c>
      <c r="C16" s="713">
        <v>1427426.6661</v>
      </c>
      <c r="D16" s="713">
        <v>177188630.54627198</v>
      </c>
      <c r="E16" s="713">
        <v>1801031.982000001</v>
      </c>
      <c r="F16" s="713"/>
      <c r="G16" s="713">
        <v>404798.51</v>
      </c>
      <c r="H16" s="716">
        <v>176815025.23037198</v>
      </c>
      <c r="J16" s="717"/>
    </row>
    <row r="17" spans="1:10">
      <c r="A17" s="479">
        <v>11</v>
      </c>
      <c r="B17" s="494" t="s">
        <v>527</v>
      </c>
      <c r="C17" s="713">
        <v>6388929.3959959988</v>
      </c>
      <c r="D17" s="713">
        <v>211174502.86579397</v>
      </c>
      <c r="E17" s="713">
        <v>4167266.0237000007</v>
      </c>
      <c r="F17" s="713"/>
      <c r="G17" s="713">
        <v>634844.51999999979</v>
      </c>
      <c r="H17" s="716">
        <v>213396166.23808998</v>
      </c>
      <c r="J17" s="717"/>
    </row>
    <row r="18" spans="1:10">
      <c r="A18" s="479">
        <v>12</v>
      </c>
      <c r="B18" s="494" t="s">
        <v>528</v>
      </c>
      <c r="C18" s="713">
        <v>33294243.028499983</v>
      </c>
      <c r="D18" s="713">
        <v>1274555756.0858872</v>
      </c>
      <c r="E18" s="713">
        <v>22798575.17799997</v>
      </c>
      <c r="F18" s="713"/>
      <c r="G18" s="713">
        <v>1069325.76</v>
      </c>
      <c r="H18" s="716">
        <v>1285051423.9363873</v>
      </c>
      <c r="J18" s="717"/>
    </row>
    <row r="19" spans="1:10">
      <c r="A19" s="479">
        <v>13</v>
      </c>
      <c r="B19" s="494" t="s">
        <v>529</v>
      </c>
      <c r="C19" s="713">
        <v>11487503.326200003</v>
      </c>
      <c r="D19" s="713">
        <v>572960933.66460598</v>
      </c>
      <c r="E19" s="713">
        <v>7586868.0592000084</v>
      </c>
      <c r="F19" s="713"/>
      <c r="G19" s="713">
        <v>301785.24</v>
      </c>
      <c r="H19" s="716">
        <v>576861568.93160594</v>
      </c>
      <c r="J19" s="717"/>
    </row>
    <row r="20" spans="1:10">
      <c r="A20" s="479">
        <v>14</v>
      </c>
      <c r="B20" s="494" t="s">
        <v>530</v>
      </c>
      <c r="C20" s="713">
        <v>22122440.346700002</v>
      </c>
      <c r="D20" s="713">
        <v>1151973707.1032052</v>
      </c>
      <c r="E20" s="713">
        <v>8357721.9280999983</v>
      </c>
      <c r="F20" s="713"/>
      <c r="G20" s="713">
        <v>101128.53</v>
      </c>
      <c r="H20" s="716">
        <v>1165738425.521805</v>
      </c>
      <c r="J20" s="717"/>
    </row>
    <row r="21" spans="1:10">
      <c r="A21" s="479">
        <v>15</v>
      </c>
      <c r="B21" s="494" t="s">
        <v>531</v>
      </c>
      <c r="C21" s="713">
        <v>8126397.3770000022</v>
      </c>
      <c r="D21" s="713">
        <v>381346264.08019298</v>
      </c>
      <c r="E21" s="713">
        <v>4644365.6891000001</v>
      </c>
      <c r="F21" s="713"/>
      <c r="G21" s="713">
        <v>196713.39</v>
      </c>
      <c r="H21" s="716">
        <v>384828295.76809293</v>
      </c>
      <c r="J21" s="717"/>
    </row>
    <row r="22" spans="1:10">
      <c r="A22" s="479">
        <v>16</v>
      </c>
      <c r="B22" s="494" t="s">
        <v>532</v>
      </c>
      <c r="C22" s="713">
        <v>566036.73479999998</v>
      </c>
      <c r="D22" s="713">
        <v>191476555.82927799</v>
      </c>
      <c r="E22" s="713">
        <v>2678705.3950000023</v>
      </c>
      <c r="F22" s="713"/>
      <c r="G22" s="713">
        <v>1837.58</v>
      </c>
      <c r="H22" s="716">
        <v>189363887.16907799</v>
      </c>
      <c r="J22" s="717"/>
    </row>
    <row r="23" spans="1:10">
      <c r="A23" s="479">
        <v>17</v>
      </c>
      <c r="B23" s="494" t="s">
        <v>533</v>
      </c>
      <c r="C23" s="713">
        <v>3783194.7977</v>
      </c>
      <c r="D23" s="713">
        <v>283967030.66143602</v>
      </c>
      <c r="E23" s="713">
        <v>1109533.7794000013</v>
      </c>
      <c r="F23" s="713"/>
      <c r="G23" s="713">
        <v>41902.339999999989</v>
      </c>
      <c r="H23" s="716">
        <v>286640691.67973602</v>
      </c>
      <c r="J23" s="717"/>
    </row>
    <row r="24" spans="1:10">
      <c r="A24" s="479">
        <v>18</v>
      </c>
      <c r="B24" s="494" t="s">
        <v>534</v>
      </c>
      <c r="C24" s="713">
        <v>1267373.1104000001</v>
      </c>
      <c r="D24" s="713">
        <v>1011705941.3707662</v>
      </c>
      <c r="E24" s="713">
        <v>3005897.5798000004</v>
      </c>
      <c r="F24" s="713"/>
      <c r="G24" s="713">
        <v>32378.1</v>
      </c>
      <c r="H24" s="716">
        <v>1009967416.9013661</v>
      </c>
      <c r="J24" s="717"/>
    </row>
    <row r="25" spans="1:10">
      <c r="A25" s="479">
        <v>19</v>
      </c>
      <c r="B25" s="494" t="s">
        <v>535</v>
      </c>
      <c r="C25" s="713">
        <v>906410.21479999996</v>
      </c>
      <c r="D25" s="713">
        <v>94436791.446518213</v>
      </c>
      <c r="E25" s="713">
        <v>1521121.4260999991</v>
      </c>
      <c r="F25" s="713"/>
      <c r="G25" s="713">
        <v>181437.24</v>
      </c>
      <c r="H25" s="716">
        <v>93822080.235218212</v>
      </c>
      <c r="J25" s="717"/>
    </row>
    <row r="26" spans="1:10">
      <c r="A26" s="479">
        <v>20</v>
      </c>
      <c r="B26" s="494" t="s">
        <v>536</v>
      </c>
      <c r="C26" s="713">
        <v>2449429.2294000001</v>
      </c>
      <c r="D26" s="713">
        <v>587224734.14838004</v>
      </c>
      <c r="E26" s="713">
        <v>4632878.8417000007</v>
      </c>
      <c r="F26" s="713"/>
      <c r="G26" s="713">
        <v>292248.91000000003</v>
      </c>
      <c r="H26" s="716">
        <v>585041284.53608012</v>
      </c>
      <c r="I26" s="386"/>
      <c r="J26" s="717"/>
    </row>
    <row r="27" spans="1:10">
      <c r="A27" s="479">
        <v>21</v>
      </c>
      <c r="B27" s="494" t="s">
        <v>537</v>
      </c>
      <c r="C27" s="713">
        <v>216919.10530000002</v>
      </c>
      <c r="D27" s="713">
        <v>72798533.706052989</v>
      </c>
      <c r="E27" s="713">
        <v>619589.79139999917</v>
      </c>
      <c r="F27" s="713"/>
      <c r="G27" s="713">
        <v>0</v>
      </c>
      <c r="H27" s="716">
        <v>72395863.019952983</v>
      </c>
      <c r="I27" s="386"/>
      <c r="J27" s="717"/>
    </row>
    <row r="28" spans="1:10">
      <c r="A28" s="479">
        <v>22</v>
      </c>
      <c r="B28" s="494" t="s">
        <v>538</v>
      </c>
      <c r="C28" s="713">
        <v>851471.15099999995</v>
      </c>
      <c r="D28" s="713">
        <v>140701787.53397298</v>
      </c>
      <c r="E28" s="713">
        <v>1083146.2309999992</v>
      </c>
      <c r="F28" s="713"/>
      <c r="G28" s="713">
        <v>4807.2000000000007</v>
      </c>
      <c r="H28" s="716">
        <v>140470112.45397297</v>
      </c>
      <c r="I28" s="386"/>
      <c r="J28" s="717"/>
    </row>
    <row r="29" spans="1:10">
      <c r="A29" s="479">
        <v>23</v>
      </c>
      <c r="B29" s="494" t="s">
        <v>539</v>
      </c>
      <c r="C29" s="713">
        <v>55416785.875300184</v>
      </c>
      <c r="D29" s="713">
        <v>3937398821.6105237</v>
      </c>
      <c r="E29" s="713">
        <v>76628484.10380052</v>
      </c>
      <c r="F29" s="713"/>
      <c r="G29" s="713">
        <v>2464931.2099999995</v>
      </c>
      <c r="H29" s="716">
        <v>3916187123.3820238</v>
      </c>
      <c r="I29" s="386"/>
      <c r="J29" s="717"/>
    </row>
    <row r="30" spans="1:10">
      <c r="A30" s="479">
        <v>24</v>
      </c>
      <c r="B30" s="494" t="s">
        <v>540</v>
      </c>
      <c r="C30" s="713">
        <v>18093744.957899999</v>
      </c>
      <c r="D30" s="713">
        <v>1120298897.9775522</v>
      </c>
      <c r="E30" s="713">
        <v>27571632.478900012</v>
      </c>
      <c r="F30" s="713"/>
      <c r="G30" s="713">
        <v>3720303.330000001</v>
      </c>
      <c r="H30" s="716">
        <v>1110821010.4565523</v>
      </c>
      <c r="I30" s="386"/>
      <c r="J30" s="717"/>
    </row>
    <row r="31" spans="1:10">
      <c r="A31" s="479">
        <v>25</v>
      </c>
      <c r="B31" s="494" t="s">
        <v>541</v>
      </c>
      <c r="C31" s="713">
        <v>38384214.859199956</v>
      </c>
      <c r="D31" s="713">
        <v>2642811569.9662051</v>
      </c>
      <c r="E31" s="713">
        <v>66979138.637300164</v>
      </c>
      <c r="F31" s="713"/>
      <c r="G31" s="713">
        <v>3723.3099999999995</v>
      </c>
      <c r="H31" s="716">
        <v>2614216646.1881051</v>
      </c>
      <c r="I31" s="386"/>
      <c r="J31" s="717"/>
    </row>
    <row r="32" spans="1:10">
      <c r="A32" s="479">
        <v>26</v>
      </c>
      <c r="B32" s="494" t="s">
        <v>542</v>
      </c>
      <c r="C32" s="713">
        <v>18688755.472800091</v>
      </c>
      <c r="D32" s="713">
        <v>700150212.94810009</v>
      </c>
      <c r="E32" s="713">
        <v>14941351.410900112</v>
      </c>
      <c r="F32" s="713"/>
      <c r="G32" s="713">
        <v>28705444.729999978</v>
      </c>
      <c r="H32" s="716">
        <v>703897617.01000011</v>
      </c>
      <c r="I32" s="386"/>
      <c r="J32" s="717"/>
    </row>
    <row r="33" spans="1:10">
      <c r="A33" s="479">
        <v>27</v>
      </c>
      <c r="B33" s="480" t="s">
        <v>99</v>
      </c>
      <c r="C33" s="713">
        <v>20332277.716800001</v>
      </c>
      <c r="D33" s="713">
        <v>2332035432.5655208</v>
      </c>
      <c r="E33" s="713">
        <v>21712219.500987712</v>
      </c>
      <c r="F33" s="713"/>
      <c r="G33" s="713">
        <v>765605.23</v>
      </c>
      <c r="H33" s="716">
        <v>2330655490.7813334</v>
      </c>
      <c r="I33" s="386"/>
      <c r="J33" s="717"/>
    </row>
    <row r="34" spans="1:10">
      <c r="A34" s="479">
        <v>28</v>
      </c>
      <c r="B34" s="493" t="s">
        <v>66</v>
      </c>
      <c r="C34" s="714">
        <v>403629755.04091918</v>
      </c>
      <c r="D34" s="714">
        <v>28488726393.713982</v>
      </c>
      <c r="E34" s="714">
        <v>354867200.84848851</v>
      </c>
      <c r="F34" s="714">
        <v>0</v>
      </c>
      <c r="G34" s="714">
        <v>42472679.139999978</v>
      </c>
      <c r="H34" s="716">
        <v>28537488947.906414</v>
      </c>
      <c r="I34" s="386"/>
      <c r="J34" s="717"/>
    </row>
    <row r="35" spans="1:10">
      <c r="A35" s="386"/>
      <c r="B35" s="386"/>
      <c r="C35" s="386"/>
      <c r="D35" s="386"/>
      <c r="E35" s="386"/>
      <c r="F35" s="386"/>
      <c r="G35" s="386"/>
      <c r="H35" s="386"/>
      <c r="I35" s="386"/>
    </row>
    <row r="36" spans="1:10">
      <c r="A36" s="386"/>
      <c r="B36" s="387"/>
      <c r="C36" s="386"/>
      <c r="D36" s="386"/>
      <c r="E36" s="386"/>
      <c r="F36" s="386"/>
      <c r="G36" s="386"/>
      <c r="H36" s="386"/>
      <c r="I36" s="386"/>
    </row>
  </sheetData>
  <mergeCells count="5">
    <mergeCell ref="G5:G6"/>
    <mergeCell ref="A5:B6"/>
    <mergeCell ref="C5:D5"/>
    <mergeCell ref="E5:E6"/>
    <mergeCell ref="F5:F6"/>
  </mergeCells>
  <conditionalFormatting sqref="A5">
    <cfRule type="duplicateValues" dxfId="19" priority="1"/>
    <cfRule type="duplicateValues" dxfId="18" priority="2"/>
  </conditionalFormatting>
  <conditionalFormatting sqref="A5">
    <cfRule type="duplicateValues" dxfId="17"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2" tint="-9.9978637043366805E-2"/>
  </sheetPr>
  <dimension ref="A1:XFD15"/>
  <sheetViews>
    <sheetView showGridLines="0" zoomScale="85" zoomScaleNormal="85" workbookViewId="0">
      <selection activeCell="C13" sqref="C13"/>
    </sheetView>
  </sheetViews>
  <sheetFormatPr defaultColWidth="9.21875" defaultRowHeight="12"/>
  <cols>
    <col min="1" max="1" width="11.77734375" style="379" bestFit="1" customWidth="1"/>
    <col min="2" max="2" width="108" style="379" bestFit="1" customWidth="1"/>
    <col min="3" max="3" width="35.5546875" style="379" customWidth="1"/>
    <col min="4" max="4" width="38.44140625" style="385" customWidth="1"/>
    <col min="5" max="16384" width="9.21875" style="379"/>
  </cols>
  <sheetData>
    <row r="1" spans="1:4 16384:16384" ht="13.8">
      <c r="A1" s="378" t="s">
        <v>108</v>
      </c>
      <c r="B1" s="298" t="str">
        <f>Info!C2</f>
        <v>სს თიბისი ბანკი</v>
      </c>
      <c r="D1" s="379"/>
    </row>
    <row r="2" spans="1:4 16384:16384">
      <c r="A2" s="380" t="s">
        <v>109</v>
      </c>
      <c r="B2" s="382">
        <f>'1. key ratios'!B2</f>
        <v>45199</v>
      </c>
      <c r="D2" s="379"/>
    </row>
    <row r="3" spans="1:4 16384:16384">
      <c r="A3" s="381" t="s">
        <v>543</v>
      </c>
      <c r="D3" s="379"/>
    </row>
    <row r="5" spans="1:4 16384:16384">
      <c r="A5" s="834" t="s">
        <v>880</v>
      </c>
      <c r="B5" s="834"/>
      <c r="C5" s="503" t="s">
        <v>562</v>
      </c>
      <c r="D5" s="503" t="s">
        <v>879</v>
      </c>
    </row>
    <row r="6" spans="1:4 16384:16384">
      <c r="A6" s="502">
        <v>1</v>
      </c>
      <c r="B6" s="495" t="s">
        <v>878</v>
      </c>
      <c r="C6" s="718">
        <v>330815869.14402246</v>
      </c>
      <c r="D6" s="718">
        <v>3333136.7093999991</v>
      </c>
      <c r="XFD6" s="497"/>
    </row>
    <row r="7" spans="1:4 16384:16384">
      <c r="A7" s="499">
        <v>2</v>
      </c>
      <c r="B7" s="495" t="s">
        <v>877</v>
      </c>
      <c r="C7" s="718">
        <v>164886960.09384322</v>
      </c>
      <c r="D7" s="718">
        <v>1008300.2581809922</v>
      </c>
    </row>
    <row r="8" spans="1:4 16384:16384">
      <c r="A8" s="501">
        <v>2.1</v>
      </c>
      <c r="B8" s="500" t="s">
        <v>876</v>
      </c>
      <c r="C8" s="718">
        <v>56904570.739976317</v>
      </c>
      <c r="D8" s="718">
        <v>956877.22283874347</v>
      </c>
    </row>
    <row r="9" spans="1:4 16384:16384">
      <c r="A9" s="501">
        <v>2.2000000000000002</v>
      </c>
      <c r="B9" s="500" t="s">
        <v>875</v>
      </c>
      <c r="C9" s="718">
        <v>107982389.3538669</v>
      </c>
      <c r="D9" s="718">
        <v>51423.035342248768</v>
      </c>
    </row>
    <row r="10" spans="1:4 16384:16384">
      <c r="A10" s="502">
        <v>3</v>
      </c>
      <c r="B10" s="495" t="s">
        <v>874</v>
      </c>
      <c r="C10" s="718">
        <v>167412675.31231594</v>
      </c>
      <c r="D10" s="718">
        <v>515109.87543624616</v>
      </c>
    </row>
    <row r="11" spans="1:4 16384:16384">
      <c r="A11" s="501">
        <v>3.1</v>
      </c>
      <c r="B11" s="500" t="s">
        <v>544</v>
      </c>
      <c r="C11" s="718">
        <v>34617125.28239999</v>
      </c>
      <c r="D11" s="718">
        <v>0</v>
      </c>
    </row>
    <row r="12" spans="1:4 16384:16384">
      <c r="A12" s="501">
        <v>3.2</v>
      </c>
      <c r="B12" s="500" t="s">
        <v>873</v>
      </c>
      <c r="C12" s="718">
        <v>40199897.37031541</v>
      </c>
      <c r="D12" s="718">
        <v>234483.20857367048</v>
      </c>
    </row>
    <row r="13" spans="1:4 16384:16384">
      <c r="A13" s="501">
        <v>3.3</v>
      </c>
      <c r="B13" s="500" t="s">
        <v>872</v>
      </c>
      <c r="C13" s="718">
        <v>92595652.659600526</v>
      </c>
      <c r="D13" s="718">
        <v>280626.66686257569</v>
      </c>
    </row>
    <row r="14" spans="1:4 16384:16384">
      <c r="A14" s="499">
        <v>4</v>
      </c>
      <c r="B14" s="498" t="s">
        <v>871</v>
      </c>
      <c r="C14" s="718">
        <v>942747.85554775619</v>
      </c>
      <c r="D14" s="718">
        <v>5485.7857552531441</v>
      </c>
    </row>
    <row r="15" spans="1:4 16384:16384">
      <c r="A15" s="496">
        <v>5</v>
      </c>
      <c r="B15" s="495" t="s">
        <v>870</v>
      </c>
      <c r="C15" s="719">
        <v>329232901.38198388</v>
      </c>
      <c r="D15" s="719">
        <v>3831812.8778999983</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2" tint="-9.9978637043366805E-2"/>
  </sheetPr>
  <dimension ref="A1:D23"/>
  <sheetViews>
    <sheetView showGridLines="0" zoomScale="85" zoomScaleNormal="85" workbookViewId="0"/>
  </sheetViews>
  <sheetFormatPr defaultColWidth="9.21875" defaultRowHeight="12"/>
  <cols>
    <col min="1" max="1" width="11.77734375" style="490" bestFit="1" customWidth="1"/>
    <col min="2" max="2" width="128.88671875" style="490" bestFit="1" customWidth="1"/>
    <col min="3" max="3" width="37" style="490" customWidth="1"/>
    <col min="4" max="4" width="50.5546875" style="490" customWidth="1"/>
    <col min="5" max="16384" width="9.21875" style="490"/>
  </cols>
  <sheetData>
    <row r="1" spans="1:4" ht="13.8">
      <c r="A1" s="378" t="s">
        <v>108</v>
      </c>
      <c r="B1" s="298" t="str">
        <f>Info!C2</f>
        <v>სს თიბისი ბანკი</v>
      </c>
    </row>
    <row r="2" spans="1:4">
      <c r="A2" s="380" t="s">
        <v>109</v>
      </c>
      <c r="B2" s="382">
        <f>'1. key ratios'!B2</f>
        <v>45199</v>
      </c>
    </row>
    <row r="3" spans="1:4">
      <c r="A3" s="381" t="s">
        <v>545</v>
      </c>
    </row>
    <row r="4" spans="1:4">
      <c r="A4" s="381"/>
    </row>
    <row r="5" spans="1:4" ht="15" customHeight="1">
      <c r="A5" s="835" t="s">
        <v>546</v>
      </c>
      <c r="B5" s="836"/>
      <c r="C5" s="839" t="s">
        <v>547</v>
      </c>
      <c r="D5" s="839" t="s">
        <v>548</v>
      </c>
    </row>
    <row r="6" spans="1:4">
      <c r="A6" s="837"/>
      <c r="B6" s="838"/>
      <c r="C6" s="839"/>
      <c r="D6" s="839"/>
    </row>
    <row r="7" spans="1:4">
      <c r="A7" s="493">
        <v>1</v>
      </c>
      <c r="B7" s="483" t="s">
        <v>549</v>
      </c>
      <c r="C7" s="713">
        <v>380377545.37759995</v>
      </c>
      <c r="D7" s="720"/>
    </row>
    <row r="8" spans="1:4">
      <c r="A8" s="480">
        <v>2</v>
      </c>
      <c r="B8" s="480" t="s">
        <v>550</v>
      </c>
      <c r="C8" s="713">
        <v>75754726.037456602</v>
      </c>
      <c r="D8" s="720"/>
    </row>
    <row r="9" spans="1:4">
      <c r="A9" s="480">
        <v>3</v>
      </c>
      <c r="B9" s="506" t="s">
        <v>551</v>
      </c>
      <c r="C9" s="713">
        <v>2710889.9340380901</v>
      </c>
      <c r="D9" s="720"/>
    </row>
    <row r="10" spans="1:4">
      <c r="A10" s="480">
        <v>4</v>
      </c>
      <c r="B10" s="480" t="s">
        <v>552</v>
      </c>
      <c r="C10" s="713">
        <f>SUM(C11:C17)</f>
        <v>88375413.782794714</v>
      </c>
      <c r="D10" s="720"/>
    </row>
    <row r="11" spans="1:4">
      <c r="A11" s="480">
        <v>5</v>
      </c>
      <c r="B11" s="505" t="s">
        <v>881</v>
      </c>
      <c r="C11" s="713">
        <v>14652705.222905001</v>
      </c>
      <c r="D11" s="720"/>
    </row>
    <row r="12" spans="1:4">
      <c r="A12" s="480">
        <v>6</v>
      </c>
      <c r="B12" s="505" t="s">
        <v>553</v>
      </c>
      <c r="C12" s="713">
        <v>31382464.7452332</v>
      </c>
      <c r="D12" s="720"/>
    </row>
    <row r="13" spans="1:4">
      <c r="A13" s="480">
        <v>7</v>
      </c>
      <c r="B13" s="505" t="s">
        <v>556</v>
      </c>
      <c r="C13" s="713">
        <v>24166609.9769856</v>
      </c>
      <c r="D13" s="720"/>
    </row>
    <row r="14" spans="1:4">
      <c r="A14" s="480">
        <v>8</v>
      </c>
      <c r="B14" s="505" t="s">
        <v>554</v>
      </c>
      <c r="C14" s="713">
        <v>17853222</v>
      </c>
      <c r="D14" s="713">
        <v>0</v>
      </c>
    </row>
    <row r="15" spans="1:4">
      <c r="A15" s="480">
        <v>9</v>
      </c>
      <c r="B15" s="505" t="s">
        <v>555</v>
      </c>
      <c r="C15" s="713">
        <v>0</v>
      </c>
      <c r="D15" s="713">
        <v>0</v>
      </c>
    </row>
    <row r="16" spans="1:4">
      <c r="A16" s="480">
        <v>10</v>
      </c>
      <c r="B16" s="505" t="s">
        <v>557</v>
      </c>
      <c r="C16" s="713">
        <v>0</v>
      </c>
      <c r="D16" s="713">
        <v>0</v>
      </c>
    </row>
    <row r="17" spans="1:4">
      <c r="A17" s="480">
        <v>11</v>
      </c>
      <c r="B17" s="505" t="s">
        <v>558</v>
      </c>
      <c r="C17" s="713">
        <v>320411.83767091302</v>
      </c>
      <c r="D17" s="720"/>
    </row>
    <row r="18" spans="1:4">
      <c r="A18" s="493">
        <v>12</v>
      </c>
      <c r="B18" s="504" t="s">
        <v>559</v>
      </c>
      <c r="C18" s="714">
        <f>C7+C8+C9-C10</f>
        <v>370467747.56629997</v>
      </c>
      <c r="D18" s="720"/>
    </row>
    <row r="21" spans="1:4">
      <c r="B21" s="378"/>
    </row>
    <row r="22" spans="1:4">
      <c r="B22" s="380"/>
    </row>
    <row r="23" spans="1:4">
      <c r="B23" s="381"/>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2" tint="-9.9978637043366805E-2"/>
  </sheetPr>
  <dimension ref="A1:AB78"/>
  <sheetViews>
    <sheetView showGridLines="0" zoomScale="85" zoomScaleNormal="85" workbookViewId="0"/>
  </sheetViews>
  <sheetFormatPr defaultColWidth="9.21875" defaultRowHeight="12"/>
  <cols>
    <col min="1" max="1" width="11.77734375" style="490" bestFit="1" customWidth="1"/>
    <col min="2" max="2" width="63.88671875" style="490" customWidth="1"/>
    <col min="3" max="3" width="15.5546875" style="490" customWidth="1"/>
    <col min="4" max="18" width="22.21875" style="490" customWidth="1"/>
    <col min="19" max="19" width="23.21875" style="490" bestFit="1" customWidth="1"/>
    <col min="20" max="26" width="22.21875" style="490" customWidth="1"/>
    <col min="27" max="27" width="23.21875" style="490" bestFit="1" customWidth="1"/>
    <col min="28" max="28" width="20" style="490" customWidth="1"/>
    <col min="29" max="16384" width="9.21875" style="490"/>
  </cols>
  <sheetData>
    <row r="1" spans="1:28" ht="13.8">
      <c r="A1" s="378" t="s">
        <v>108</v>
      </c>
      <c r="B1" s="298" t="str">
        <f>Info!C2</f>
        <v>სს თიბისი ბანკი</v>
      </c>
    </row>
    <row r="2" spans="1:28">
      <c r="A2" s="380" t="s">
        <v>109</v>
      </c>
      <c r="B2" s="382">
        <f>'1. key ratios'!B2</f>
        <v>45199</v>
      </c>
      <c r="C2" s="491"/>
    </row>
    <row r="3" spans="1:28">
      <c r="A3" s="381" t="s">
        <v>560</v>
      </c>
    </row>
    <row r="5" spans="1:28" ht="15" customHeight="1">
      <c r="A5" s="840" t="s">
        <v>894</v>
      </c>
      <c r="B5" s="841"/>
      <c r="C5" s="846" t="s">
        <v>893</v>
      </c>
      <c r="D5" s="847"/>
      <c r="E5" s="847"/>
      <c r="F5" s="847"/>
      <c r="G5" s="847"/>
      <c r="H5" s="847"/>
      <c r="I5" s="847"/>
      <c r="J5" s="847"/>
      <c r="K5" s="847"/>
      <c r="L5" s="847"/>
      <c r="M5" s="847"/>
      <c r="N5" s="847"/>
      <c r="O5" s="847"/>
      <c r="P5" s="847"/>
      <c r="Q5" s="847"/>
      <c r="R5" s="847"/>
      <c r="S5" s="847"/>
      <c r="T5" s="520"/>
      <c r="U5" s="520"/>
      <c r="V5" s="520"/>
      <c r="W5" s="520"/>
      <c r="X5" s="520"/>
      <c r="Y5" s="520"/>
      <c r="Z5" s="520"/>
      <c r="AA5" s="519"/>
      <c r="AB5" s="510"/>
    </row>
    <row r="6" spans="1:28">
      <c r="A6" s="842"/>
      <c r="B6" s="843"/>
      <c r="C6" s="848" t="s">
        <v>66</v>
      </c>
      <c r="D6" s="850" t="s">
        <v>892</v>
      </c>
      <c r="E6" s="850"/>
      <c r="F6" s="850"/>
      <c r="G6" s="850"/>
      <c r="H6" s="851" t="s">
        <v>891</v>
      </c>
      <c r="I6" s="852"/>
      <c r="J6" s="852"/>
      <c r="K6" s="853"/>
      <c r="L6" s="518"/>
      <c r="M6" s="854" t="s">
        <v>890</v>
      </c>
      <c r="N6" s="854"/>
      <c r="O6" s="854"/>
      <c r="P6" s="854"/>
      <c r="Q6" s="854"/>
      <c r="R6" s="854"/>
      <c r="S6" s="830"/>
      <c r="T6" s="517"/>
      <c r="U6" s="833" t="s">
        <v>889</v>
      </c>
      <c r="V6" s="833"/>
      <c r="W6" s="833"/>
      <c r="X6" s="833"/>
      <c r="Y6" s="833"/>
      <c r="Z6" s="833"/>
      <c r="AA6" s="831"/>
      <c r="AB6" s="516"/>
    </row>
    <row r="7" spans="1:28" ht="24">
      <c r="A7" s="844"/>
      <c r="B7" s="845"/>
      <c r="C7" s="849"/>
      <c r="D7" s="515"/>
      <c r="E7" s="511" t="s">
        <v>561</v>
      </c>
      <c r="F7" s="487" t="s">
        <v>887</v>
      </c>
      <c r="G7" s="487" t="s">
        <v>888</v>
      </c>
      <c r="H7" s="514"/>
      <c r="I7" s="511" t="s">
        <v>561</v>
      </c>
      <c r="J7" s="487" t="s">
        <v>887</v>
      </c>
      <c r="K7" s="487" t="s">
        <v>888</v>
      </c>
      <c r="L7" s="513"/>
      <c r="M7" s="511" t="s">
        <v>561</v>
      </c>
      <c r="N7" s="487" t="s">
        <v>887</v>
      </c>
      <c r="O7" s="487" t="s">
        <v>886</v>
      </c>
      <c r="P7" s="487" t="s">
        <v>885</v>
      </c>
      <c r="Q7" s="487" t="s">
        <v>884</v>
      </c>
      <c r="R7" s="487" t="s">
        <v>883</v>
      </c>
      <c r="S7" s="487" t="s">
        <v>882</v>
      </c>
      <c r="T7" s="512"/>
      <c r="U7" s="511" t="s">
        <v>561</v>
      </c>
      <c r="V7" s="487" t="s">
        <v>887</v>
      </c>
      <c r="W7" s="487" t="s">
        <v>886</v>
      </c>
      <c r="X7" s="487" t="s">
        <v>885</v>
      </c>
      <c r="Y7" s="487" t="s">
        <v>884</v>
      </c>
      <c r="Z7" s="487" t="s">
        <v>883</v>
      </c>
      <c r="AA7" s="487" t="s">
        <v>882</v>
      </c>
      <c r="AB7" s="510"/>
    </row>
    <row r="8" spans="1:28">
      <c r="A8" s="509">
        <v>1</v>
      </c>
      <c r="B8" s="483" t="s">
        <v>562</v>
      </c>
      <c r="C8" s="714">
        <v>19720899671.15522</v>
      </c>
      <c r="D8" s="714">
        <v>18078342332.872093</v>
      </c>
      <c r="E8" s="714">
        <v>278880681.23875207</v>
      </c>
      <c r="F8" s="714">
        <v>0</v>
      </c>
      <c r="G8" s="714">
        <v>0</v>
      </c>
      <c r="H8" s="714">
        <v>1272089590.7167909</v>
      </c>
      <c r="I8" s="714">
        <v>210931840.56114399</v>
      </c>
      <c r="J8" s="714">
        <v>125100571.82985406</v>
      </c>
      <c r="K8" s="714">
        <v>13763.301606000001</v>
      </c>
      <c r="L8" s="714">
        <v>370243940.50248313</v>
      </c>
      <c r="M8" s="714">
        <v>26710676.234539002</v>
      </c>
      <c r="N8" s="714">
        <v>38941504.728505999</v>
      </c>
      <c r="O8" s="714">
        <v>76433151.101464987</v>
      </c>
      <c r="P8" s="714">
        <v>47500014.104214996</v>
      </c>
      <c r="Q8" s="714">
        <v>65933500.741499007</v>
      </c>
      <c r="R8" s="714">
        <v>35735845.395659</v>
      </c>
      <c r="S8" s="714">
        <v>3591940.4345790003</v>
      </c>
      <c r="T8" s="714">
        <v>223807.063849</v>
      </c>
      <c r="U8" s="714">
        <v>0</v>
      </c>
      <c r="V8" s="714">
        <v>3208.2742319999998</v>
      </c>
      <c r="W8" s="714">
        <v>0</v>
      </c>
      <c r="X8" s="714">
        <v>1337.3555389999999</v>
      </c>
      <c r="Y8" s="714">
        <v>0</v>
      </c>
      <c r="Z8" s="714">
        <v>208314.419559</v>
      </c>
      <c r="AA8" s="714">
        <v>0</v>
      </c>
      <c r="AB8" s="507"/>
    </row>
    <row r="9" spans="1:28">
      <c r="A9" s="479">
        <v>1.1000000000000001</v>
      </c>
      <c r="B9" s="508" t="s">
        <v>563</v>
      </c>
      <c r="C9" s="723">
        <v>0</v>
      </c>
      <c r="D9" s="723">
        <v>0</v>
      </c>
      <c r="E9" s="723">
        <v>0</v>
      </c>
      <c r="F9" s="723">
        <v>0</v>
      </c>
      <c r="G9" s="723">
        <v>0</v>
      </c>
      <c r="H9" s="723">
        <v>0</v>
      </c>
      <c r="I9" s="723">
        <v>0</v>
      </c>
      <c r="J9" s="723">
        <v>0</v>
      </c>
      <c r="K9" s="723">
        <v>0</v>
      </c>
      <c r="L9" s="723">
        <v>0</v>
      </c>
      <c r="M9" s="723">
        <v>0</v>
      </c>
      <c r="N9" s="723">
        <v>0</v>
      </c>
      <c r="O9" s="723">
        <v>0</v>
      </c>
      <c r="P9" s="723">
        <v>0</v>
      </c>
      <c r="Q9" s="723">
        <v>0</v>
      </c>
      <c r="R9" s="723">
        <v>0</v>
      </c>
      <c r="S9" s="723">
        <v>0</v>
      </c>
      <c r="T9" s="723">
        <v>0</v>
      </c>
      <c r="U9" s="723">
        <v>0</v>
      </c>
      <c r="V9" s="723">
        <v>0</v>
      </c>
      <c r="W9" s="723">
        <v>0</v>
      </c>
      <c r="X9" s="723">
        <v>0</v>
      </c>
      <c r="Y9" s="723">
        <v>0</v>
      </c>
      <c r="Z9" s="723">
        <v>0</v>
      </c>
      <c r="AA9" s="723">
        <v>0</v>
      </c>
      <c r="AB9" s="507"/>
    </row>
    <row r="10" spans="1:28">
      <c r="A10" s="479">
        <v>1.2</v>
      </c>
      <c r="B10" s="508" t="s">
        <v>564</v>
      </c>
      <c r="C10" s="723">
        <v>0</v>
      </c>
      <c r="D10" s="723">
        <v>0</v>
      </c>
      <c r="E10" s="723">
        <v>0</v>
      </c>
      <c r="F10" s="723">
        <v>0</v>
      </c>
      <c r="G10" s="723">
        <v>0</v>
      </c>
      <c r="H10" s="723">
        <v>0</v>
      </c>
      <c r="I10" s="723">
        <v>0</v>
      </c>
      <c r="J10" s="723">
        <v>0</v>
      </c>
      <c r="K10" s="723">
        <v>0</v>
      </c>
      <c r="L10" s="723">
        <v>0</v>
      </c>
      <c r="M10" s="723">
        <v>0</v>
      </c>
      <c r="N10" s="723">
        <v>0</v>
      </c>
      <c r="O10" s="723">
        <v>0</v>
      </c>
      <c r="P10" s="723">
        <v>0</v>
      </c>
      <c r="Q10" s="723">
        <v>0</v>
      </c>
      <c r="R10" s="723">
        <v>0</v>
      </c>
      <c r="S10" s="723">
        <v>0</v>
      </c>
      <c r="T10" s="723">
        <v>0</v>
      </c>
      <c r="U10" s="723">
        <v>0</v>
      </c>
      <c r="V10" s="723">
        <v>0</v>
      </c>
      <c r="W10" s="723">
        <v>0</v>
      </c>
      <c r="X10" s="723">
        <v>0</v>
      </c>
      <c r="Y10" s="723">
        <v>0</v>
      </c>
      <c r="Z10" s="723">
        <v>0</v>
      </c>
      <c r="AA10" s="723">
        <v>0</v>
      </c>
      <c r="AB10" s="507"/>
    </row>
    <row r="11" spans="1:28">
      <c r="A11" s="479">
        <v>1.3</v>
      </c>
      <c r="B11" s="508" t="s">
        <v>565</v>
      </c>
      <c r="C11" s="723">
        <v>263514.27002699999</v>
      </c>
      <c r="D11" s="723">
        <v>263514.27002699999</v>
      </c>
      <c r="E11" s="723">
        <v>0</v>
      </c>
      <c r="F11" s="723">
        <v>0</v>
      </c>
      <c r="G11" s="723">
        <v>0</v>
      </c>
      <c r="H11" s="723">
        <v>0</v>
      </c>
      <c r="I11" s="723">
        <v>0</v>
      </c>
      <c r="J11" s="723">
        <v>0</v>
      </c>
      <c r="K11" s="723">
        <v>0</v>
      </c>
      <c r="L11" s="723">
        <v>0</v>
      </c>
      <c r="M11" s="723">
        <v>0</v>
      </c>
      <c r="N11" s="723">
        <v>0</v>
      </c>
      <c r="O11" s="723">
        <v>0</v>
      </c>
      <c r="P11" s="723">
        <v>0</v>
      </c>
      <c r="Q11" s="723">
        <v>0</v>
      </c>
      <c r="R11" s="723">
        <v>0</v>
      </c>
      <c r="S11" s="723">
        <v>0</v>
      </c>
      <c r="T11" s="723">
        <v>0</v>
      </c>
      <c r="U11" s="723">
        <v>0</v>
      </c>
      <c r="V11" s="723">
        <v>0</v>
      </c>
      <c r="W11" s="723">
        <v>0</v>
      </c>
      <c r="X11" s="723">
        <v>0</v>
      </c>
      <c r="Y11" s="723">
        <v>0</v>
      </c>
      <c r="Z11" s="723">
        <v>0</v>
      </c>
      <c r="AA11" s="723">
        <v>0</v>
      </c>
      <c r="AB11" s="507"/>
    </row>
    <row r="12" spans="1:28">
      <c r="A12" s="479">
        <v>1.4</v>
      </c>
      <c r="B12" s="508" t="s">
        <v>566</v>
      </c>
      <c r="C12" s="723">
        <v>281967840.15454</v>
      </c>
      <c r="D12" s="723">
        <v>281180924.36973196</v>
      </c>
      <c r="E12" s="723">
        <v>0</v>
      </c>
      <c r="F12" s="723">
        <v>0</v>
      </c>
      <c r="G12" s="723">
        <v>0</v>
      </c>
      <c r="H12" s="723">
        <v>10125.663114999999</v>
      </c>
      <c r="I12" s="723">
        <v>0</v>
      </c>
      <c r="J12" s="723">
        <v>0</v>
      </c>
      <c r="K12" s="723">
        <v>0</v>
      </c>
      <c r="L12" s="723">
        <v>776790.12169300008</v>
      </c>
      <c r="M12" s="723">
        <v>0</v>
      </c>
      <c r="N12" s="723">
        <v>0</v>
      </c>
      <c r="O12" s="723">
        <v>0</v>
      </c>
      <c r="P12" s="723">
        <v>0</v>
      </c>
      <c r="Q12" s="723">
        <v>0</v>
      </c>
      <c r="R12" s="723">
        <v>564407.63042200007</v>
      </c>
      <c r="S12" s="723">
        <v>206274.18623399999</v>
      </c>
      <c r="T12" s="723">
        <v>0</v>
      </c>
      <c r="U12" s="723">
        <v>0</v>
      </c>
      <c r="V12" s="723">
        <v>0</v>
      </c>
      <c r="W12" s="723">
        <v>0</v>
      </c>
      <c r="X12" s="723">
        <v>0</v>
      </c>
      <c r="Y12" s="723">
        <v>0</v>
      </c>
      <c r="Z12" s="723">
        <v>0</v>
      </c>
      <c r="AA12" s="723">
        <v>0</v>
      </c>
      <c r="AB12" s="507"/>
    </row>
    <row r="13" spans="1:28">
      <c r="A13" s="479">
        <v>1.5</v>
      </c>
      <c r="B13" s="508" t="s">
        <v>567</v>
      </c>
      <c r="C13" s="723">
        <v>9639785291.6445179</v>
      </c>
      <c r="D13" s="723">
        <v>8995452527.6722164</v>
      </c>
      <c r="E13" s="723">
        <v>219144407.84001505</v>
      </c>
      <c r="F13" s="723">
        <v>0</v>
      </c>
      <c r="G13" s="723">
        <v>0</v>
      </c>
      <c r="H13" s="723">
        <v>445808362.76736987</v>
      </c>
      <c r="I13" s="723">
        <v>89633029.973656997</v>
      </c>
      <c r="J13" s="723">
        <v>28688066.640338</v>
      </c>
      <c r="K13" s="723">
        <v>13763.301606000001</v>
      </c>
      <c r="L13" s="723">
        <v>198316086.78537208</v>
      </c>
      <c r="M13" s="723">
        <v>14707405.296259001</v>
      </c>
      <c r="N13" s="723">
        <v>11881184.812646996</v>
      </c>
      <c r="O13" s="723">
        <v>19956428.672650997</v>
      </c>
      <c r="P13" s="723">
        <v>30166403.534503996</v>
      </c>
      <c r="Q13" s="723">
        <v>48125406.137952007</v>
      </c>
      <c r="R13" s="723">
        <v>21533291.924761001</v>
      </c>
      <c r="S13" s="723">
        <v>3172044.6210690001</v>
      </c>
      <c r="T13" s="723">
        <v>208314.419559</v>
      </c>
      <c r="U13" s="723">
        <v>0</v>
      </c>
      <c r="V13" s="723">
        <v>0</v>
      </c>
      <c r="W13" s="723">
        <v>0</v>
      </c>
      <c r="X13" s="723">
        <v>0</v>
      </c>
      <c r="Y13" s="723">
        <v>0</v>
      </c>
      <c r="Z13" s="723">
        <v>208314.419559</v>
      </c>
      <c r="AA13" s="723">
        <v>0</v>
      </c>
      <c r="AB13" s="507"/>
    </row>
    <row r="14" spans="1:28">
      <c r="A14" s="479">
        <v>1.6</v>
      </c>
      <c r="B14" s="508" t="s">
        <v>568</v>
      </c>
      <c r="C14" s="723">
        <v>9798883025.086134</v>
      </c>
      <c r="D14" s="723">
        <v>8801445366.5601177</v>
      </c>
      <c r="E14" s="723">
        <v>59736273.398736998</v>
      </c>
      <c r="F14" s="723">
        <v>0</v>
      </c>
      <c r="G14" s="723">
        <v>0</v>
      </c>
      <c r="H14" s="723">
        <v>826271102.28630602</v>
      </c>
      <c r="I14" s="723">
        <v>121298810.58748698</v>
      </c>
      <c r="J14" s="723">
        <v>96412505.189516053</v>
      </c>
      <c r="K14" s="723">
        <v>0</v>
      </c>
      <c r="L14" s="723">
        <v>171151063.59541804</v>
      </c>
      <c r="M14" s="723">
        <v>12003270.938280003</v>
      </c>
      <c r="N14" s="723">
        <v>27060319.915858999</v>
      </c>
      <c r="O14" s="723">
        <v>56476722.428813986</v>
      </c>
      <c r="P14" s="723">
        <v>17333610.569711</v>
      </c>
      <c r="Q14" s="723">
        <v>17808094.603547003</v>
      </c>
      <c r="R14" s="723">
        <v>13638145.840475995</v>
      </c>
      <c r="S14" s="723">
        <v>213621.62727600001</v>
      </c>
      <c r="T14" s="723">
        <v>15492.64429</v>
      </c>
      <c r="U14" s="723">
        <v>0</v>
      </c>
      <c r="V14" s="723">
        <v>3208.2742319999998</v>
      </c>
      <c r="W14" s="723">
        <v>0</v>
      </c>
      <c r="X14" s="723">
        <v>1337.3555389999999</v>
      </c>
      <c r="Y14" s="723">
        <v>0</v>
      </c>
      <c r="Z14" s="723">
        <v>0</v>
      </c>
      <c r="AA14" s="723">
        <v>0</v>
      </c>
      <c r="AB14" s="507"/>
    </row>
    <row r="15" spans="1:28">
      <c r="A15" s="509">
        <v>2</v>
      </c>
      <c r="B15" s="493" t="s">
        <v>569</v>
      </c>
      <c r="C15" s="714">
        <v>3098921524.4473548</v>
      </c>
      <c r="D15" s="714">
        <v>3098921524.4473548</v>
      </c>
      <c r="E15" s="714">
        <v>0</v>
      </c>
      <c r="F15" s="714">
        <v>0</v>
      </c>
      <c r="G15" s="714">
        <v>0</v>
      </c>
      <c r="H15" s="714">
        <v>0</v>
      </c>
      <c r="I15" s="714">
        <v>0</v>
      </c>
      <c r="J15" s="714">
        <v>0</v>
      </c>
      <c r="K15" s="714">
        <v>0</v>
      </c>
      <c r="L15" s="714">
        <v>0</v>
      </c>
      <c r="M15" s="714">
        <v>0</v>
      </c>
      <c r="N15" s="714">
        <v>0</v>
      </c>
      <c r="O15" s="714">
        <v>0</v>
      </c>
      <c r="P15" s="714">
        <v>0</v>
      </c>
      <c r="Q15" s="714">
        <v>0</v>
      </c>
      <c r="R15" s="714">
        <v>0</v>
      </c>
      <c r="S15" s="714">
        <v>0</v>
      </c>
      <c r="T15" s="714">
        <v>0</v>
      </c>
      <c r="U15" s="714">
        <v>0</v>
      </c>
      <c r="V15" s="714">
        <v>0</v>
      </c>
      <c r="W15" s="714">
        <v>0</v>
      </c>
      <c r="X15" s="714">
        <v>0</v>
      </c>
      <c r="Y15" s="714">
        <v>0</v>
      </c>
      <c r="Z15" s="714">
        <v>0</v>
      </c>
      <c r="AA15" s="714">
        <v>0</v>
      </c>
      <c r="AB15" s="507"/>
    </row>
    <row r="16" spans="1:28">
      <c r="A16" s="479">
        <v>2.1</v>
      </c>
      <c r="B16" s="508" t="s">
        <v>563</v>
      </c>
      <c r="C16" s="714">
        <v>0</v>
      </c>
      <c r="D16" s="714">
        <v>0</v>
      </c>
      <c r="E16" s="714">
        <v>0</v>
      </c>
      <c r="F16" s="714">
        <v>0</v>
      </c>
      <c r="G16" s="714">
        <v>0</v>
      </c>
      <c r="H16" s="714">
        <v>0</v>
      </c>
      <c r="I16" s="714">
        <v>0</v>
      </c>
      <c r="J16" s="714">
        <v>0</v>
      </c>
      <c r="K16" s="714">
        <v>0</v>
      </c>
      <c r="L16" s="714">
        <v>0</v>
      </c>
      <c r="M16" s="714">
        <v>0</v>
      </c>
      <c r="N16" s="714">
        <v>0</v>
      </c>
      <c r="O16" s="714">
        <v>0</v>
      </c>
      <c r="P16" s="714">
        <v>0</v>
      </c>
      <c r="Q16" s="714">
        <v>0</v>
      </c>
      <c r="R16" s="714">
        <v>0</v>
      </c>
      <c r="S16" s="714">
        <v>0</v>
      </c>
      <c r="T16" s="714">
        <v>0</v>
      </c>
      <c r="U16" s="714">
        <v>0</v>
      </c>
      <c r="V16" s="714">
        <v>0</v>
      </c>
      <c r="W16" s="714">
        <v>0</v>
      </c>
      <c r="X16" s="714">
        <v>0</v>
      </c>
      <c r="Y16" s="714">
        <v>0</v>
      </c>
      <c r="Z16" s="714">
        <v>0</v>
      </c>
      <c r="AA16" s="714">
        <v>0</v>
      </c>
      <c r="AB16" s="507"/>
    </row>
    <row r="17" spans="1:28">
      <c r="A17" s="479">
        <v>2.2000000000000002</v>
      </c>
      <c r="B17" s="508" t="s">
        <v>564</v>
      </c>
      <c r="C17" s="714">
        <v>1730411952.9122381</v>
      </c>
      <c r="D17" s="714">
        <v>1730411952.9122381</v>
      </c>
      <c r="E17" s="714">
        <v>0</v>
      </c>
      <c r="F17" s="714">
        <v>0</v>
      </c>
      <c r="G17" s="714">
        <v>0</v>
      </c>
      <c r="H17" s="714">
        <v>0</v>
      </c>
      <c r="I17" s="714">
        <v>0</v>
      </c>
      <c r="J17" s="714">
        <v>0</v>
      </c>
      <c r="K17" s="714">
        <v>0</v>
      </c>
      <c r="L17" s="714">
        <v>0</v>
      </c>
      <c r="M17" s="714">
        <v>0</v>
      </c>
      <c r="N17" s="714">
        <v>0</v>
      </c>
      <c r="O17" s="714">
        <v>0</v>
      </c>
      <c r="P17" s="714">
        <v>0</v>
      </c>
      <c r="Q17" s="714">
        <v>0</v>
      </c>
      <c r="R17" s="714">
        <v>0</v>
      </c>
      <c r="S17" s="714">
        <v>0</v>
      </c>
      <c r="T17" s="714">
        <v>0</v>
      </c>
      <c r="U17" s="714">
        <v>0</v>
      </c>
      <c r="V17" s="714">
        <v>0</v>
      </c>
      <c r="W17" s="714">
        <v>0</v>
      </c>
      <c r="X17" s="714">
        <v>0</v>
      </c>
      <c r="Y17" s="714">
        <v>0</v>
      </c>
      <c r="Z17" s="714">
        <v>0</v>
      </c>
      <c r="AA17" s="714">
        <v>0</v>
      </c>
      <c r="AB17" s="507"/>
    </row>
    <row r="18" spans="1:28">
      <c r="A18" s="479">
        <v>2.2999999999999998</v>
      </c>
      <c r="B18" s="508" t="s">
        <v>565</v>
      </c>
      <c r="C18" s="713">
        <v>1117091827.5800002</v>
      </c>
      <c r="D18" s="713">
        <v>1117091827.5800002</v>
      </c>
      <c r="E18" s="713">
        <v>0</v>
      </c>
      <c r="F18" s="713">
        <v>0</v>
      </c>
      <c r="G18" s="713">
        <v>0</v>
      </c>
      <c r="H18" s="713">
        <v>0</v>
      </c>
      <c r="I18" s="713">
        <v>0</v>
      </c>
      <c r="J18" s="713">
        <v>0</v>
      </c>
      <c r="K18" s="713">
        <v>0</v>
      </c>
      <c r="L18" s="713">
        <v>0</v>
      </c>
      <c r="M18" s="713">
        <v>0</v>
      </c>
      <c r="N18" s="713">
        <v>0</v>
      </c>
      <c r="O18" s="713">
        <v>0</v>
      </c>
      <c r="P18" s="713">
        <v>0</v>
      </c>
      <c r="Q18" s="713">
        <v>0</v>
      </c>
      <c r="R18" s="713">
        <v>0</v>
      </c>
      <c r="S18" s="713">
        <v>0</v>
      </c>
      <c r="T18" s="713">
        <v>0</v>
      </c>
      <c r="U18" s="713">
        <v>0</v>
      </c>
      <c r="V18" s="713">
        <v>0</v>
      </c>
      <c r="W18" s="713">
        <v>0</v>
      </c>
      <c r="X18" s="713">
        <v>0</v>
      </c>
      <c r="Y18" s="713">
        <v>0</v>
      </c>
      <c r="Z18" s="713">
        <v>0</v>
      </c>
      <c r="AA18" s="713">
        <v>0</v>
      </c>
      <c r="AB18" s="507"/>
    </row>
    <row r="19" spans="1:28">
      <c r="A19" s="479">
        <v>2.4</v>
      </c>
      <c r="B19" s="508" t="s">
        <v>566</v>
      </c>
      <c r="C19" s="713">
        <v>77448305.332019001</v>
      </c>
      <c r="D19" s="713">
        <v>77448305.332019001</v>
      </c>
      <c r="E19" s="713">
        <v>0</v>
      </c>
      <c r="F19" s="713">
        <v>0</v>
      </c>
      <c r="G19" s="713">
        <v>0</v>
      </c>
      <c r="H19" s="713">
        <v>0</v>
      </c>
      <c r="I19" s="713">
        <v>0</v>
      </c>
      <c r="J19" s="713">
        <v>0</v>
      </c>
      <c r="K19" s="713">
        <v>0</v>
      </c>
      <c r="L19" s="713">
        <v>0</v>
      </c>
      <c r="M19" s="713">
        <v>0</v>
      </c>
      <c r="N19" s="713">
        <v>0</v>
      </c>
      <c r="O19" s="713">
        <v>0</v>
      </c>
      <c r="P19" s="713">
        <v>0</v>
      </c>
      <c r="Q19" s="713">
        <v>0</v>
      </c>
      <c r="R19" s="713">
        <v>0</v>
      </c>
      <c r="S19" s="713">
        <v>0</v>
      </c>
      <c r="T19" s="713">
        <v>0</v>
      </c>
      <c r="U19" s="713">
        <v>0</v>
      </c>
      <c r="V19" s="713">
        <v>0</v>
      </c>
      <c r="W19" s="713">
        <v>0</v>
      </c>
      <c r="X19" s="713">
        <v>0</v>
      </c>
      <c r="Y19" s="713">
        <v>0</v>
      </c>
      <c r="Z19" s="713">
        <v>0</v>
      </c>
      <c r="AA19" s="713">
        <v>0</v>
      </c>
      <c r="AB19" s="507"/>
    </row>
    <row r="20" spans="1:28">
      <c r="A20" s="479">
        <v>2.5</v>
      </c>
      <c r="B20" s="508" t="s">
        <v>567</v>
      </c>
      <c r="C20" s="713">
        <v>173969438.62309802</v>
      </c>
      <c r="D20" s="713">
        <v>173969438.62309802</v>
      </c>
      <c r="E20" s="713">
        <v>0</v>
      </c>
      <c r="F20" s="713">
        <v>0</v>
      </c>
      <c r="G20" s="713">
        <v>0</v>
      </c>
      <c r="H20" s="713">
        <v>0</v>
      </c>
      <c r="I20" s="713">
        <v>0</v>
      </c>
      <c r="J20" s="713">
        <v>0</v>
      </c>
      <c r="K20" s="713">
        <v>0</v>
      </c>
      <c r="L20" s="713">
        <v>0</v>
      </c>
      <c r="M20" s="713">
        <v>0</v>
      </c>
      <c r="N20" s="713">
        <v>0</v>
      </c>
      <c r="O20" s="713">
        <v>0</v>
      </c>
      <c r="P20" s="713">
        <v>0</v>
      </c>
      <c r="Q20" s="713">
        <v>0</v>
      </c>
      <c r="R20" s="713">
        <v>0</v>
      </c>
      <c r="S20" s="713">
        <v>0</v>
      </c>
      <c r="T20" s="713">
        <v>0</v>
      </c>
      <c r="U20" s="713">
        <v>0</v>
      </c>
      <c r="V20" s="713">
        <v>0</v>
      </c>
      <c r="W20" s="713">
        <v>0</v>
      </c>
      <c r="X20" s="713">
        <v>0</v>
      </c>
      <c r="Y20" s="713">
        <v>0</v>
      </c>
      <c r="Z20" s="713">
        <v>0</v>
      </c>
      <c r="AA20" s="713">
        <v>0</v>
      </c>
      <c r="AB20" s="507"/>
    </row>
    <row r="21" spans="1:28">
      <c r="A21" s="479">
        <v>2.6</v>
      </c>
      <c r="B21" s="508" t="s">
        <v>568</v>
      </c>
      <c r="C21" s="713">
        <v>0</v>
      </c>
      <c r="D21" s="713">
        <v>0</v>
      </c>
      <c r="E21" s="713">
        <v>0</v>
      </c>
      <c r="F21" s="713">
        <v>0</v>
      </c>
      <c r="G21" s="713">
        <v>0</v>
      </c>
      <c r="H21" s="713">
        <v>0</v>
      </c>
      <c r="I21" s="713">
        <v>0</v>
      </c>
      <c r="J21" s="713">
        <v>0</v>
      </c>
      <c r="K21" s="713">
        <v>0</v>
      </c>
      <c r="L21" s="713">
        <v>0</v>
      </c>
      <c r="M21" s="713">
        <v>0</v>
      </c>
      <c r="N21" s="713">
        <v>0</v>
      </c>
      <c r="O21" s="713">
        <v>0</v>
      </c>
      <c r="P21" s="713">
        <v>0</v>
      </c>
      <c r="Q21" s="713">
        <v>0</v>
      </c>
      <c r="R21" s="713">
        <v>0</v>
      </c>
      <c r="S21" s="713">
        <v>0</v>
      </c>
      <c r="T21" s="713">
        <v>0</v>
      </c>
      <c r="U21" s="713">
        <v>0</v>
      </c>
      <c r="V21" s="713">
        <v>0</v>
      </c>
      <c r="W21" s="713">
        <v>0</v>
      </c>
      <c r="X21" s="713">
        <v>0</v>
      </c>
      <c r="Y21" s="713">
        <v>0</v>
      </c>
      <c r="Z21" s="713">
        <v>0</v>
      </c>
      <c r="AA21" s="713">
        <v>0</v>
      </c>
      <c r="AB21" s="507"/>
    </row>
    <row r="22" spans="1:28">
      <c r="A22" s="509">
        <v>3</v>
      </c>
      <c r="B22" s="483" t="s">
        <v>570</v>
      </c>
      <c r="C22" s="714">
        <v>3373556048.2952566</v>
      </c>
      <c r="D22" s="714">
        <v>3303136820.2011542</v>
      </c>
      <c r="E22" s="721"/>
      <c r="F22" s="721"/>
      <c r="G22" s="721"/>
      <c r="H22" s="714">
        <v>35542111.961126</v>
      </c>
      <c r="I22" s="721"/>
      <c r="J22" s="721"/>
      <c r="K22" s="721"/>
      <c r="L22" s="714">
        <v>34877116.132976003</v>
      </c>
      <c r="M22" s="721"/>
      <c r="N22" s="721"/>
      <c r="O22" s="721"/>
      <c r="P22" s="721"/>
      <c r="Q22" s="721"/>
      <c r="R22" s="721"/>
      <c r="S22" s="721"/>
      <c r="T22" s="714">
        <v>0</v>
      </c>
      <c r="U22" s="721"/>
      <c r="V22" s="721"/>
      <c r="W22" s="721"/>
      <c r="X22" s="721"/>
      <c r="Y22" s="721"/>
      <c r="Z22" s="721"/>
      <c r="AA22" s="721"/>
      <c r="AB22" s="507"/>
    </row>
    <row r="23" spans="1:28">
      <c r="A23" s="479">
        <v>3.1</v>
      </c>
      <c r="B23" s="508" t="s">
        <v>563</v>
      </c>
      <c r="C23" s="713">
        <v>0</v>
      </c>
      <c r="D23" s="713">
        <v>0</v>
      </c>
      <c r="E23" s="721"/>
      <c r="F23" s="721"/>
      <c r="G23" s="721"/>
      <c r="H23" s="713">
        <v>0</v>
      </c>
      <c r="I23" s="721"/>
      <c r="J23" s="721"/>
      <c r="K23" s="721"/>
      <c r="L23" s="714">
        <v>0</v>
      </c>
      <c r="M23" s="721"/>
      <c r="N23" s="721"/>
      <c r="O23" s="721"/>
      <c r="P23" s="721"/>
      <c r="Q23" s="721"/>
      <c r="R23" s="721"/>
      <c r="S23" s="721"/>
      <c r="T23" s="714">
        <v>0</v>
      </c>
      <c r="U23" s="721"/>
      <c r="V23" s="721"/>
      <c r="W23" s="721"/>
      <c r="X23" s="721"/>
      <c r="Y23" s="721"/>
      <c r="Z23" s="721"/>
      <c r="AA23" s="721"/>
      <c r="AB23" s="507"/>
    </row>
    <row r="24" spans="1:28">
      <c r="A24" s="479">
        <v>3.2</v>
      </c>
      <c r="B24" s="508" t="s">
        <v>564</v>
      </c>
      <c r="C24" s="713">
        <v>0</v>
      </c>
      <c r="D24" s="713">
        <v>0</v>
      </c>
      <c r="E24" s="721"/>
      <c r="F24" s="721"/>
      <c r="G24" s="721"/>
      <c r="H24" s="713">
        <v>0</v>
      </c>
      <c r="I24" s="721"/>
      <c r="J24" s="721"/>
      <c r="K24" s="721"/>
      <c r="L24" s="714">
        <v>0</v>
      </c>
      <c r="M24" s="721"/>
      <c r="N24" s="721"/>
      <c r="O24" s="721"/>
      <c r="P24" s="721"/>
      <c r="Q24" s="721"/>
      <c r="R24" s="721"/>
      <c r="S24" s="721"/>
      <c r="T24" s="714">
        <v>0</v>
      </c>
      <c r="U24" s="721"/>
      <c r="V24" s="721"/>
      <c r="W24" s="721"/>
      <c r="X24" s="721"/>
      <c r="Y24" s="721"/>
      <c r="Z24" s="721"/>
      <c r="AA24" s="721"/>
      <c r="AB24" s="507"/>
    </row>
    <row r="25" spans="1:28">
      <c r="A25" s="479">
        <v>3.3</v>
      </c>
      <c r="B25" s="508" t="s">
        <v>565</v>
      </c>
      <c r="C25" s="713">
        <v>560010448.88808799</v>
      </c>
      <c r="D25" s="713">
        <v>560010448.88808799</v>
      </c>
      <c r="E25" s="721"/>
      <c r="F25" s="721"/>
      <c r="G25" s="721"/>
      <c r="H25" s="713">
        <v>0</v>
      </c>
      <c r="I25" s="721"/>
      <c r="J25" s="721"/>
      <c r="K25" s="721"/>
      <c r="L25" s="714">
        <v>0</v>
      </c>
      <c r="M25" s="721"/>
      <c r="N25" s="721"/>
      <c r="O25" s="721"/>
      <c r="P25" s="721"/>
      <c r="Q25" s="721"/>
      <c r="R25" s="721"/>
      <c r="S25" s="721"/>
      <c r="T25" s="714">
        <v>0</v>
      </c>
      <c r="U25" s="721"/>
      <c r="V25" s="721"/>
      <c r="W25" s="721"/>
      <c r="X25" s="721"/>
      <c r="Y25" s="721"/>
      <c r="Z25" s="721"/>
      <c r="AA25" s="721"/>
      <c r="AB25" s="507"/>
    </row>
    <row r="26" spans="1:28">
      <c r="A26" s="479">
        <v>3.4</v>
      </c>
      <c r="B26" s="508" t="s">
        <v>566</v>
      </c>
      <c r="C26" s="713">
        <v>22729601.310000002</v>
      </c>
      <c r="D26" s="713">
        <v>22729601.310000002</v>
      </c>
      <c r="E26" s="721"/>
      <c r="F26" s="721"/>
      <c r="G26" s="721"/>
      <c r="H26" s="713">
        <v>0</v>
      </c>
      <c r="I26" s="721"/>
      <c r="J26" s="721"/>
      <c r="K26" s="721"/>
      <c r="L26" s="714">
        <v>0</v>
      </c>
      <c r="M26" s="721"/>
      <c r="N26" s="721"/>
      <c r="O26" s="721"/>
      <c r="P26" s="721"/>
      <c r="Q26" s="721"/>
      <c r="R26" s="721"/>
      <c r="S26" s="721"/>
      <c r="T26" s="714">
        <v>0</v>
      </c>
      <c r="U26" s="721"/>
      <c r="V26" s="721"/>
      <c r="W26" s="721"/>
      <c r="X26" s="721"/>
      <c r="Y26" s="721"/>
      <c r="Z26" s="721"/>
      <c r="AA26" s="721"/>
      <c r="AB26" s="507"/>
    </row>
    <row r="27" spans="1:28">
      <c r="A27" s="479">
        <v>3.5</v>
      </c>
      <c r="B27" s="508" t="s">
        <v>567</v>
      </c>
      <c r="C27" s="713">
        <v>2571035599.8234296</v>
      </c>
      <c r="D27" s="713">
        <v>2510892265.6154766</v>
      </c>
      <c r="E27" s="721"/>
      <c r="F27" s="721"/>
      <c r="G27" s="721"/>
      <c r="H27" s="713">
        <v>28259636.210930996</v>
      </c>
      <c r="I27" s="721"/>
      <c r="J27" s="721"/>
      <c r="K27" s="721"/>
      <c r="L27" s="714">
        <v>31883697.997022003</v>
      </c>
      <c r="M27" s="721"/>
      <c r="N27" s="721"/>
      <c r="O27" s="721"/>
      <c r="P27" s="721"/>
      <c r="Q27" s="721"/>
      <c r="R27" s="721"/>
      <c r="S27" s="721"/>
      <c r="T27" s="714">
        <v>0</v>
      </c>
      <c r="U27" s="721"/>
      <c r="V27" s="721"/>
      <c r="W27" s="721"/>
      <c r="X27" s="721"/>
      <c r="Y27" s="721"/>
      <c r="Z27" s="721"/>
      <c r="AA27" s="721"/>
      <c r="AB27" s="507"/>
    </row>
    <row r="28" spans="1:28">
      <c r="A28" s="479">
        <v>3.6</v>
      </c>
      <c r="B28" s="508" t="s">
        <v>568</v>
      </c>
      <c r="C28" s="713">
        <v>219780398.27373904</v>
      </c>
      <c r="D28" s="713">
        <v>209504504.38759005</v>
      </c>
      <c r="E28" s="721"/>
      <c r="F28" s="721"/>
      <c r="G28" s="721"/>
      <c r="H28" s="713">
        <v>7282475.7501950003</v>
      </c>
      <c r="I28" s="721"/>
      <c r="J28" s="721"/>
      <c r="K28" s="721"/>
      <c r="L28" s="714">
        <v>2993418.1359539996</v>
      </c>
      <c r="M28" s="721"/>
      <c r="N28" s="721"/>
      <c r="O28" s="721"/>
      <c r="P28" s="721"/>
      <c r="Q28" s="721"/>
      <c r="R28" s="721"/>
      <c r="S28" s="721"/>
      <c r="T28" s="714">
        <v>0</v>
      </c>
      <c r="U28" s="721"/>
      <c r="V28" s="721"/>
      <c r="W28" s="721"/>
      <c r="X28" s="721"/>
      <c r="Y28" s="721"/>
      <c r="Z28" s="721"/>
      <c r="AA28" s="721"/>
      <c r="AB28" s="507"/>
    </row>
    <row r="50" spans="3:27">
      <c r="C50" s="722"/>
      <c r="D50" s="722"/>
      <c r="E50" s="722"/>
      <c r="F50" s="722"/>
      <c r="G50" s="722"/>
      <c r="H50" s="722"/>
      <c r="I50" s="722"/>
      <c r="J50" s="722"/>
      <c r="K50" s="722"/>
      <c r="L50" s="722"/>
      <c r="M50" s="722"/>
      <c r="N50" s="722"/>
      <c r="O50" s="722"/>
      <c r="P50" s="722"/>
      <c r="Q50" s="722"/>
      <c r="R50" s="722"/>
      <c r="S50" s="722"/>
      <c r="T50" s="722"/>
      <c r="U50" s="722"/>
      <c r="V50" s="722"/>
      <c r="W50" s="722"/>
      <c r="X50" s="722"/>
      <c r="Y50" s="722"/>
      <c r="Z50" s="722"/>
      <c r="AA50" s="722"/>
    </row>
    <row r="51" spans="3:27">
      <c r="C51" s="722"/>
      <c r="D51" s="722"/>
      <c r="E51" s="722"/>
      <c r="F51" s="722"/>
      <c r="G51" s="722"/>
      <c r="H51" s="722"/>
      <c r="I51" s="722"/>
      <c r="J51" s="722"/>
      <c r="K51" s="722"/>
      <c r="L51" s="722"/>
      <c r="M51" s="722"/>
      <c r="N51" s="722"/>
      <c r="O51" s="722"/>
      <c r="P51" s="722"/>
      <c r="Q51" s="722"/>
      <c r="R51" s="722"/>
      <c r="S51" s="722"/>
      <c r="T51" s="722"/>
      <c r="U51" s="722"/>
      <c r="V51" s="722"/>
      <c r="W51" s="722"/>
      <c r="X51" s="722"/>
      <c r="Y51" s="722"/>
      <c r="Z51" s="722"/>
      <c r="AA51" s="722"/>
    </row>
    <row r="52" spans="3:27">
      <c r="C52" s="722"/>
      <c r="D52" s="722"/>
      <c r="E52" s="722"/>
      <c r="F52" s="722"/>
      <c r="G52" s="722"/>
      <c r="H52" s="722"/>
      <c r="I52" s="722"/>
      <c r="J52" s="722"/>
      <c r="K52" s="722"/>
      <c r="L52" s="722"/>
      <c r="M52" s="722"/>
      <c r="N52" s="722"/>
      <c r="O52" s="722"/>
      <c r="P52" s="722"/>
      <c r="Q52" s="722"/>
      <c r="R52" s="722"/>
      <c r="S52" s="722"/>
      <c r="T52" s="722"/>
      <c r="U52" s="722"/>
      <c r="V52" s="722"/>
      <c r="W52" s="722"/>
      <c r="X52" s="722"/>
      <c r="Y52" s="722"/>
      <c r="Z52" s="722"/>
      <c r="AA52" s="722"/>
    </row>
    <row r="53" spans="3:27">
      <c r="C53" s="722"/>
      <c r="D53" s="722"/>
      <c r="E53" s="722"/>
      <c r="F53" s="722"/>
      <c r="G53" s="722"/>
      <c r="H53" s="722"/>
      <c r="I53" s="722"/>
      <c r="J53" s="722"/>
      <c r="K53" s="722"/>
      <c r="L53" s="722"/>
      <c r="M53" s="722"/>
      <c r="N53" s="722"/>
      <c r="O53" s="722"/>
      <c r="P53" s="722"/>
      <c r="Q53" s="722"/>
      <c r="R53" s="722"/>
      <c r="S53" s="722"/>
      <c r="T53" s="722"/>
      <c r="U53" s="722"/>
      <c r="V53" s="722"/>
      <c r="W53" s="722"/>
      <c r="X53" s="722"/>
      <c r="Y53" s="722"/>
      <c r="Z53" s="722"/>
      <c r="AA53" s="722"/>
    </row>
    <row r="54" spans="3:27">
      <c r="C54" s="722"/>
      <c r="D54" s="722"/>
      <c r="E54" s="722"/>
      <c r="F54" s="722"/>
      <c r="G54" s="722"/>
      <c r="H54" s="722"/>
      <c r="I54" s="722"/>
      <c r="J54" s="722"/>
      <c r="K54" s="722"/>
      <c r="L54" s="722"/>
      <c r="M54" s="722"/>
      <c r="N54" s="722"/>
      <c r="O54" s="722"/>
      <c r="P54" s="722"/>
      <c r="Q54" s="722"/>
      <c r="R54" s="722"/>
      <c r="S54" s="722"/>
      <c r="T54" s="722"/>
      <c r="U54" s="722"/>
      <c r="V54" s="722"/>
      <c r="W54" s="722"/>
      <c r="X54" s="722"/>
      <c r="Y54" s="722"/>
      <c r="Z54" s="722"/>
      <c r="AA54" s="722"/>
    </row>
    <row r="55" spans="3:27">
      <c r="C55" s="722"/>
      <c r="D55" s="722"/>
      <c r="E55" s="722"/>
      <c r="F55" s="722"/>
      <c r="G55" s="722"/>
      <c r="H55" s="722"/>
      <c r="I55" s="722"/>
      <c r="J55" s="722"/>
      <c r="K55" s="722"/>
      <c r="L55" s="722"/>
      <c r="M55" s="722"/>
      <c r="N55" s="722"/>
      <c r="O55" s="722"/>
      <c r="P55" s="722"/>
      <c r="Q55" s="722"/>
      <c r="R55" s="722"/>
      <c r="S55" s="722"/>
      <c r="T55" s="722"/>
      <c r="U55" s="722"/>
      <c r="V55" s="722"/>
      <c r="W55" s="722"/>
      <c r="X55" s="722"/>
      <c r="Y55" s="722"/>
      <c r="Z55" s="722"/>
      <c r="AA55" s="722"/>
    </row>
    <row r="56" spans="3:27">
      <c r="C56" s="722"/>
      <c r="D56" s="722"/>
      <c r="E56" s="722"/>
      <c r="F56" s="722"/>
      <c r="G56" s="722"/>
      <c r="H56" s="722"/>
      <c r="I56" s="722"/>
      <c r="J56" s="722"/>
      <c r="K56" s="722"/>
      <c r="L56" s="722"/>
      <c r="M56" s="722"/>
      <c r="N56" s="722"/>
      <c r="O56" s="722"/>
      <c r="P56" s="722"/>
      <c r="Q56" s="722"/>
      <c r="R56" s="722"/>
      <c r="S56" s="722"/>
      <c r="T56" s="722"/>
      <c r="U56" s="722"/>
      <c r="V56" s="722"/>
      <c r="W56" s="722"/>
      <c r="X56" s="722"/>
      <c r="Y56" s="722"/>
      <c r="Z56" s="722"/>
      <c r="AA56" s="722"/>
    </row>
    <row r="57" spans="3:27">
      <c r="C57" s="722"/>
      <c r="D57" s="722"/>
      <c r="E57" s="722"/>
      <c r="F57" s="722"/>
      <c r="G57" s="722"/>
      <c r="H57" s="722"/>
      <c r="I57" s="722"/>
      <c r="J57" s="722"/>
      <c r="K57" s="722"/>
      <c r="L57" s="722"/>
      <c r="M57" s="722"/>
      <c r="N57" s="722"/>
      <c r="O57" s="722"/>
      <c r="P57" s="722"/>
      <c r="Q57" s="722"/>
      <c r="R57" s="722"/>
      <c r="S57" s="722"/>
      <c r="T57" s="722"/>
      <c r="U57" s="722"/>
      <c r="V57" s="722"/>
      <c r="W57" s="722"/>
      <c r="X57" s="722"/>
      <c r="Y57" s="722"/>
      <c r="Z57" s="722"/>
      <c r="AA57" s="722"/>
    </row>
    <row r="58" spans="3:27">
      <c r="C58" s="722"/>
      <c r="D58" s="722"/>
      <c r="E58" s="722"/>
      <c r="F58" s="722"/>
      <c r="G58" s="722"/>
      <c r="H58" s="722"/>
      <c r="I58" s="722"/>
      <c r="J58" s="722"/>
      <c r="K58" s="722"/>
      <c r="L58" s="722"/>
      <c r="M58" s="722"/>
      <c r="N58" s="722"/>
      <c r="O58" s="722"/>
      <c r="P58" s="722"/>
      <c r="Q58" s="722"/>
      <c r="R58" s="722"/>
      <c r="S58" s="722"/>
      <c r="T58" s="722"/>
      <c r="U58" s="722"/>
      <c r="V58" s="722"/>
      <c r="W58" s="722"/>
      <c r="X58" s="722"/>
      <c r="Y58" s="722"/>
      <c r="Z58" s="722"/>
      <c r="AA58" s="722"/>
    </row>
    <row r="59" spans="3:27">
      <c r="C59" s="722"/>
      <c r="D59" s="722"/>
      <c r="E59" s="722"/>
      <c r="F59" s="722"/>
      <c r="G59" s="722"/>
      <c r="H59" s="722"/>
      <c r="I59" s="722"/>
      <c r="J59" s="722"/>
      <c r="K59" s="722"/>
      <c r="L59" s="722"/>
      <c r="M59" s="722"/>
      <c r="N59" s="722"/>
      <c r="O59" s="722"/>
      <c r="P59" s="722"/>
      <c r="Q59" s="722"/>
      <c r="R59" s="722"/>
      <c r="S59" s="722"/>
      <c r="T59" s="722"/>
      <c r="U59" s="722"/>
      <c r="V59" s="722"/>
      <c r="W59" s="722"/>
      <c r="X59" s="722"/>
      <c r="Y59" s="722"/>
      <c r="Z59" s="722"/>
      <c r="AA59" s="722"/>
    </row>
    <row r="60" spans="3:27">
      <c r="C60" s="722"/>
      <c r="D60" s="722"/>
      <c r="E60" s="722"/>
      <c r="F60" s="722"/>
      <c r="G60" s="722"/>
      <c r="H60" s="722"/>
      <c r="I60" s="722"/>
      <c r="J60" s="722"/>
      <c r="K60" s="722"/>
      <c r="L60" s="722"/>
      <c r="M60" s="722"/>
      <c r="N60" s="722"/>
      <c r="O60" s="722"/>
      <c r="P60" s="722"/>
      <c r="Q60" s="722"/>
      <c r="R60" s="722"/>
      <c r="S60" s="722"/>
      <c r="T60" s="722"/>
      <c r="U60" s="722"/>
      <c r="V60" s="722"/>
      <c r="W60" s="722"/>
      <c r="X60" s="722"/>
      <c r="Y60" s="722"/>
      <c r="Z60" s="722"/>
      <c r="AA60" s="722"/>
    </row>
    <row r="61" spans="3:27">
      <c r="C61" s="722"/>
      <c r="D61" s="722"/>
      <c r="E61" s="722"/>
      <c r="F61" s="722"/>
      <c r="G61" s="722"/>
      <c r="H61" s="722"/>
      <c r="I61" s="722"/>
      <c r="J61" s="722"/>
      <c r="K61" s="722"/>
      <c r="L61" s="722"/>
      <c r="M61" s="722"/>
      <c r="N61" s="722"/>
      <c r="O61" s="722"/>
      <c r="P61" s="722"/>
      <c r="Q61" s="722"/>
      <c r="R61" s="722"/>
      <c r="S61" s="722"/>
      <c r="T61" s="722"/>
      <c r="U61" s="722"/>
      <c r="V61" s="722"/>
      <c r="W61" s="722"/>
      <c r="X61" s="722"/>
      <c r="Y61" s="722"/>
      <c r="Z61" s="722"/>
      <c r="AA61" s="722"/>
    </row>
    <row r="62" spans="3:27">
      <c r="C62" s="722"/>
      <c r="D62" s="722"/>
      <c r="E62" s="722"/>
      <c r="F62" s="722"/>
      <c r="G62" s="722"/>
      <c r="H62" s="722"/>
      <c r="I62" s="722"/>
      <c r="J62" s="722"/>
      <c r="K62" s="722"/>
      <c r="L62" s="722"/>
      <c r="M62" s="722"/>
      <c r="N62" s="722"/>
      <c r="O62" s="722"/>
      <c r="P62" s="722"/>
      <c r="Q62" s="722"/>
      <c r="R62" s="722"/>
      <c r="S62" s="722"/>
      <c r="T62" s="722"/>
      <c r="U62" s="722"/>
      <c r="V62" s="722"/>
      <c r="W62" s="722"/>
      <c r="X62" s="722"/>
      <c r="Y62" s="722"/>
      <c r="Z62" s="722"/>
      <c r="AA62" s="722"/>
    </row>
    <row r="63" spans="3:27">
      <c r="C63" s="722"/>
      <c r="D63" s="722"/>
      <c r="E63" s="722"/>
      <c r="F63" s="722"/>
      <c r="G63" s="722"/>
      <c r="H63" s="722"/>
      <c r="I63" s="722"/>
      <c r="J63" s="722"/>
      <c r="K63" s="722"/>
      <c r="L63" s="722"/>
      <c r="M63" s="722"/>
      <c r="N63" s="722"/>
      <c r="O63" s="722"/>
      <c r="P63" s="722"/>
      <c r="Q63" s="722"/>
      <c r="R63" s="722"/>
      <c r="S63" s="722"/>
      <c r="T63" s="722"/>
      <c r="U63" s="722"/>
      <c r="V63" s="722"/>
      <c r="W63" s="722"/>
      <c r="X63" s="722"/>
      <c r="Y63" s="722"/>
      <c r="Z63" s="722"/>
      <c r="AA63" s="722"/>
    </row>
    <row r="64" spans="3:27">
      <c r="C64" s="722"/>
      <c r="D64" s="722"/>
      <c r="E64" s="722"/>
      <c r="F64" s="722"/>
      <c r="G64" s="722"/>
      <c r="H64" s="722"/>
      <c r="I64" s="722"/>
      <c r="J64" s="722"/>
      <c r="K64" s="722"/>
      <c r="L64" s="722"/>
      <c r="M64" s="722"/>
      <c r="N64" s="722"/>
      <c r="O64" s="722"/>
      <c r="P64" s="722"/>
      <c r="Q64" s="722"/>
      <c r="R64" s="722"/>
      <c r="S64" s="722"/>
      <c r="T64" s="722"/>
      <c r="U64" s="722"/>
      <c r="V64" s="722"/>
      <c r="W64" s="722"/>
      <c r="X64" s="722"/>
      <c r="Y64" s="722"/>
      <c r="Z64" s="722"/>
      <c r="AA64" s="722"/>
    </row>
    <row r="65" spans="3:27">
      <c r="C65" s="722"/>
      <c r="D65" s="722"/>
      <c r="E65" s="722"/>
      <c r="F65" s="722"/>
      <c r="G65" s="722"/>
      <c r="H65" s="722"/>
      <c r="I65" s="722"/>
      <c r="J65" s="722"/>
      <c r="K65" s="722"/>
      <c r="L65" s="722"/>
      <c r="M65" s="722"/>
      <c r="N65" s="722"/>
      <c r="O65" s="722"/>
      <c r="P65" s="722"/>
      <c r="Q65" s="722"/>
      <c r="R65" s="722"/>
      <c r="S65" s="722"/>
      <c r="T65" s="722"/>
      <c r="U65" s="722"/>
      <c r="V65" s="722"/>
      <c r="W65" s="722"/>
      <c r="X65" s="722"/>
      <c r="Y65" s="722"/>
      <c r="Z65" s="722"/>
      <c r="AA65" s="722"/>
    </row>
    <row r="66" spans="3:27">
      <c r="C66" s="722"/>
      <c r="D66" s="722"/>
      <c r="E66" s="722"/>
      <c r="F66" s="722"/>
      <c r="G66" s="722"/>
      <c r="H66" s="722"/>
      <c r="I66" s="722"/>
      <c r="J66" s="722"/>
      <c r="K66" s="722"/>
      <c r="L66" s="722"/>
      <c r="M66" s="722"/>
      <c r="N66" s="722"/>
      <c r="O66" s="722"/>
      <c r="P66" s="722"/>
      <c r="Q66" s="722"/>
      <c r="R66" s="722"/>
      <c r="S66" s="722"/>
      <c r="T66" s="722"/>
      <c r="U66" s="722"/>
      <c r="V66" s="722"/>
      <c r="W66" s="722"/>
      <c r="X66" s="722"/>
      <c r="Y66" s="722"/>
      <c r="Z66" s="722"/>
      <c r="AA66" s="722"/>
    </row>
    <row r="67" spans="3:27">
      <c r="C67" s="722"/>
      <c r="D67" s="722"/>
      <c r="E67" s="722"/>
      <c r="F67" s="722"/>
      <c r="G67" s="722"/>
      <c r="H67" s="722"/>
      <c r="I67" s="722"/>
      <c r="J67" s="722"/>
      <c r="K67" s="722"/>
      <c r="L67" s="722"/>
      <c r="M67" s="722"/>
      <c r="N67" s="722"/>
      <c r="O67" s="722"/>
      <c r="P67" s="722"/>
      <c r="Q67" s="722"/>
      <c r="R67" s="722"/>
      <c r="S67" s="722"/>
      <c r="T67" s="722"/>
      <c r="U67" s="722"/>
      <c r="V67" s="722"/>
      <c r="W67" s="722"/>
      <c r="X67" s="722"/>
      <c r="Y67" s="722"/>
      <c r="Z67" s="722"/>
      <c r="AA67" s="722"/>
    </row>
    <row r="68" spans="3:27">
      <c r="C68" s="722"/>
      <c r="D68" s="722"/>
      <c r="E68" s="722"/>
      <c r="F68" s="722"/>
      <c r="G68" s="722"/>
      <c r="H68" s="722"/>
      <c r="I68" s="722"/>
      <c r="J68" s="722"/>
      <c r="K68" s="722"/>
      <c r="L68" s="722"/>
      <c r="M68" s="722"/>
      <c r="N68" s="722"/>
      <c r="O68" s="722"/>
      <c r="P68" s="722"/>
      <c r="Q68" s="722"/>
      <c r="R68" s="722"/>
      <c r="S68" s="722"/>
      <c r="T68" s="722"/>
      <c r="U68" s="722"/>
      <c r="V68" s="722"/>
      <c r="W68" s="722"/>
      <c r="X68" s="722"/>
      <c r="Y68" s="722"/>
      <c r="Z68" s="722"/>
      <c r="AA68" s="722"/>
    </row>
    <row r="69" spans="3:27">
      <c r="C69" s="722"/>
      <c r="D69" s="722"/>
      <c r="E69" s="722"/>
      <c r="F69" s="722"/>
      <c r="G69" s="722"/>
      <c r="H69" s="722"/>
      <c r="I69" s="722"/>
      <c r="J69" s="722"/>
      <c r="K69" s="722"/>
      <c r="L69" s="722"/>
      <c r="M69" s="722"/>
      <c r="N69" s="722"/>
      <c r="O69" s="722"/>
      <c r="P69" s="722"/>
      <c r="Q69" s="722"/>
      <c r="R69" s="722"/>
      <c r="S69" s="722"/>
      <c r="T69" s="722"/>
      <c r="U69" s="722"/>
      <c r="V69" s="722"/>
      <c r="W69" s="722"/>
      <c r="X69" s="722"/>
      <c r="Y69" s="722"/>
      <c r="Z69" s="722"/>
      <c r="AA69" s="722"/>
    </row>
    <row r="70" spans="3:27">
      <c r="C70" s="722"/>
      <c r="D70" s="722"/>
      <c r="E70" s="722"/>
      <c r="F70" s="722"/>
      <c r="G70" s="722"/>
      <c r="H70" s="722"/>
      <c r="I70" s="722"/>
      <c r="J70" s="722"/>
      <c r="K70" s="722"/>
      <c r="L70" s="722"/>
      <c r="M70" s="722"/>
      <c r="N70" s="722"/>
      <c r="O70" s="722"/>
      <c r="P70" s="722"/>
      <c r="Q70" s="722"/>
      <c r="R70" s="722"/>
      <c r="S70" s="722"/>
      <c r="T70" s="722"/>
      <c r="U70" s="722"/>
      <c r="V70" s="722"/>
      <c r="W70" s="722"/>
      <c r="X70" s="722"/>
      <c r="Y70" s="722"/>
      <c r="Z70" s="722"/>
      <c r="AA70" s="722"/>
    </row>
    <row r="71" spans="3:27">
      <c r="C71" s="722"/>
      <c r="D71" s="722"/>
      <c r="E71" s="722"/>
      <c r="F71" s="722"/>
      <c r="G71" s="722"/>
      <c r="H71" s="722"/>
      <c r="I71" s="722"/>
      <c r="J71" s="722"/>
      <c r="K71" s="722"/>
      <c r="L71" s="722"/>
      <c r="M71" s="722"/>
      <c r="N71" s="722"/>
      <c r="O71" s="722"/>
      <c r="P71" s="722"/>
      <c r="Q71" s="722"/>
      <c r="R71" s="722"/>
      <c r="S71" s="722"/>
      <c r="T71" s="722"/>
      <c r="U71" s="722"/>
      <c r="V71" s="722"/>
      <c r="W71" s="722"/>
      <c r="X71" s="722"/>
      <c r="Y71" s="722"/>
      <c r="Z71" s="722"/>
      <c r="AA71" s="722"/>
    </row>
    <row r="72" spans="3:27">
      <c r="C72" s="722"/>
      <c r="D72" s="722"/>
      <c r="E72" s="722"/>
      <c r="F72" s="722"/>
      <c r="G72" s="722"/>
      <c r="H72" s="722"/>
      <c r="I72" s="722"/>
      <c r="J72" s="722"/>
      <c r="K72" s="722"/>
      <c r="L72" s="722"/>
      <c r="M72" s="722"/>
      <c r="N72" s="722"/>
      <c r="O72" s="722"/>
      <c r="P72" s="722"/>
      <c r="Q72" s="722"/>
      <c r="R72" s="722"/>
      <c r="S72" s="722"/>
      <c r="T72" s="722"/>
      <c r="U72" s="722"/>
      <c r="V72" s="722"/>
      <c r="W72" s="722"/>
      <c r="X72" s="722"/>
      <c r="Y72" s="722"/>
      <c r="Z72" s="722"/>
      <c r="AA72" s="722"/>
    </row>
    <row r="73" spans="3:27">
      <c r="C73" s="722"/>
      <c r="D73" s="722"/>
      <c r="E73" s="722"/>
      <c r="F73" s="722"/>
      <c r="G73" s="722"/>
      <c r="H73" s="722"/>
      <c r="I73" s="722"/>
      <c r="J73" s="722"/>
      <c r="K73" s="722"/>
      <c r="L73" s="722"/>
      <c r="M73" s="722"/>
      <c r="N73" s="722"/>
      <c r="O73" s="722"/>
      <c r="P73" s="722"/>
      <c r="Q73" s="722"/>
      <c r="R73" s="722"/>
      <c r="S73" s="722"/>
      <c r="T73" s="722"/>
      <c r="U73" s="722"/>
      <c r="V73" s="722"/>
      <c r="W73" s="722"/>
      <c r="X73" s="722"/>
      <c r="Y73" s="722"/>
      <c r="Z73" s="722"/>
      <c r="AA73" s="722"/>
    </row>
    <row r="74" spans="3:27">
      <c r="C74" s="722"/>
      <c r="D74" s="722"/>
      <c r="E74" s="722"/>
      <c r="F74" s="722"/>
      <c r="G74" s="722"/>
      <c r="H74" s="722"/>
      <c r="I74" s="722"/>
      <c r="J74" s="722"/>
      <c r="K74" s="722"/>
      <c r="L74" s="722"/>
      <c r="M74" s="722"/>
      <c r="N74" s="722"/>
      <c r="O74" s="722"/>
      <c r="P74" s="722"/>
      <c r="Q74" s="722"/>
      <c r="R74" s="722"/>
      <c r="S74" s="722"/>
      <c r="T74" s="722"/>
      <c r="U74" s="722"/>
      <c r="V74" s="722"/>
      <c r="W74" s="722"/>
      <c r="X74" s="722"/>
      <c r="Y74" s="722"/>
      <c r="Z74" s="722"/>
      <c r="AA74" s="722"/>
    </row>
    <row r="75" spans="3:27">
      <c r="C75" s="722"/>
      <c r="D75" s="722"/>
      <c r="E75" s="722"/>
      <c r="F75" s="722"/>
      <c r="G75" s="722"/>
      <c r="H75" s="722"/>
      <c r="I75" s="722"/>
      <c r="J75" s="722"/>
      <c r="K75" s="722"/>
      <c r="L75" s="722"/>
      <c r="M75" s="722"/>
      <c r="N75" s="722"/>
      <c r="O75" s="722"/>
      <c r="P75" s="722"/>
      <c r="Q75" s="722"/>
      <c r="R75" s="722"/>
      <c r="S75" s="722"/>
      <c r="T75" s="722"/>
      <c r="U75" s="722"/>
      <c r="V75" s="722"/>
      <c r="W75" s="722"/>
      <c r="X75" s="722"/>
      <c r="Y75" s="722"/>
      <c r="Z75" s="722"/>
      <c r="AA75" s="722"/>
    </row>
    <row r="76" spans="3:27">
      <c r="C76" s="722"/>
      <c r="D76" s="722"/>
      <c r="E76" s="722"/>
      <c r="F76" s="722"/>
      <c r="G76" s="722"/>
      <c r="H76" s="722"/>
      <c r="I76" s="722"/>
      <c r="J76" s="722"/>
      <c r="K76" s="722"/>
      <c r="L76" s="722"/>
      <c r="M76" s="722"/>
      <c r="N76" s="722"/>
      <c r="O76" s="722"/>
      <c r="P76" s="722"/>
      <c r="Q76" s="722"/>
      <c r="R76" s="722"/>
      <c r="S76" s="722"/>
      <c r="T76" s="722"/>
      <c r="U76" s="722"/>
      <c r="V76" s="722"/>
      <c r="W76" s="722"/>
      <c r="X76" s="722"/>
      <c r="Y76" s="722"/>
      <c r="Z76" s="722"/>
      <c r="AA76" s="722"/>
    </row>
    <row r="77" spans="3:27">
      <c r="C77" s="722"/>
      <c r="D77" s="722"/>
      <c r="E77" s="722"/>
      <c r="F77" s="722"/>
      <c r="G77" s="722"/>
      <c r="H77" s="722"/>
      <c r="I77" s="722"/>
      <c r="J77" s="722"/>
      <c r="K77" s="722"/>
      <c r="L77" s="722"/>
      <c r="M77" s="722"/>
      <c r="N77" s="722"/>
      <c r="O77" s="722"/>
      <c r="P77" s="722"/>
      <c r="Q77" s="722"/>
      <c r="R77" s="722"/>
      <c r="S77" s="722"/>
      <c r="T77" s="722"/>
      <c r="U77" s="722"/>
      <c r="V77" s="722"/>
      <c r="W77" s="722"/>
      <c r="X77" s="722"/>
      <c r="Y77" s="722"/>
      <c r="Z77" s="722"/>
      <c r="AA77" s="722"/>
    </row>
    <row r="78" spans="3:27">
      <c r="C78" s="722"/>
      <c r="D78" s="722"/>
      <c r="E78" s="722"/>
      <c r="F78" s="722"/>
      <c r="G78" s="722"/>
      <c r="H78" s="722"/>
      <c r="I78" s="722"/>
      <c r="J78" s="722"/>
      <c r="K78" s="722"/>
      <c r="L78" s="722"/>
      <c r="M78" s="722"/>
      <c r="N78" s="722"/>
      <c r="O78" s="722"/>
      <c r="P78" s="722"/>
      <c r="Q78" s="722"/>
      <c r="R78" s="722"/>
      <c r="S78" s="722"/>
      <c r="T78" s="722"/>
      <c r="U78" s="722"/>
      <c r="V78" s="722"/>
      <c r="W78" s="722"/>
      <c r="X78" s="722"/>
      <c r="Y78" s="722"/>
      <c r="Z78" s="722"/>
      <c r="AA78" s="722"/>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2" tint="-9.9978637043366805E-2"/>
  </sheetPr>
  <dimension ref="A1:AA24"/>
  <sheetViews>
    <sheetView showGridLines="0" zoomScale="70" zoomScaleNormal="70" workbookViewId="0"/>
  </sheetViews>
  <sheetFormatPr defaultColWidth="9.21875" defaultRowHeight="12"/>
  <cols>
    <col min="1" max="1" width="11.77734375" style="490" bestFit="1" customWidth="1"/>
    <col min="2" max="2" width="90.21875" style="490" bestFit="1" customWidth="1"/>
    <col min="3" max="3" width="20.21875" style="490" customWidth="1"/>
    <col min="4" max="4" width="22.21875" style="490" customWidth="1"/>
    <col min="5" max="7" width="17.109375" style="490" customWidth="1"/>
    <col min="8" max="8" width="22.21875" style="490" customWidth="1"/>
    <col min="9" max="10" width="17.109375" style="490" customWidth="1"/>
    <col min="11" max="27" width="22.21875" style="490" customWidth="1"/>
    <col min="28" max="16384" width="9.21875" style="490"/>
  </cols>
  <sheetData>
    <row r="1" spans="1:27" ht="13.8">
      <c r="A1" s="378" t="s">
        <v>108</v>
      </c>
      <c r="B1" s="298" t="str">
        <f>Info!C2</f>
        <v>სს თიბისი ბანკი</v>
      </c>
    </row>
    <row r="2" spans="1:27">
      <c r="A2" s="380" t="s">
        <v>109</v>
      </c>
      <c r="B2" s="382">
        <f>'1. key ratios'!B2</f>
        <v>45199</v>
      </c>
    </row>
    <row r="3" spans="1:27">
      <c r="A3" s="381" t="s">
        <v>571</v>
      </c>
      <c r="C3" s="492"/>
    </row>
    <row r="4" spans="1:27" ht="12.6" thickBot="1">
      <c r="A4" s="381"/>
      <c r="B4" s="492"/>
      <c r="C4" s="492"/>
    </row>
    <row r="5" spans="1:27" s="521" customFormat="1" ht="13.5" customHeight="1">
      <c r="A5" s="859" t="s">
        <v>901</v>
      </c>
      <c r="B5" s="860"/>
      <c r="C5" s="856" t="s">
        <v>572</v>
      </c>
      <c r="D5" s="857"/>
      <c r="E5" s="857"/>
      <c r="F5" s="857"/>
      <c r="G5" s="857"/>
      <c r="H5" s="857"/>
      <c r="I5" s="857"/>
      <c r="J5" s="857"/>
      <c r="K5" s="857"/>
      <c r="L5" s="857"/>
      <c r="M5" s="857"/>
      <c r="N5" s="857"/>
      <c r="O5" s="857"/>
      <c r="P5" s="857"/>
      <c r="Q5" s="857"/>
      <c r="R5" s="857"/>
      <c r="S5" s="857"/>
      <c r="T5" s="857"/>
      <c r="U5" s="857"/>
      <c r="V5" s="857"/>
      <c r="W5" s="857"/>
      <c r="X5" s="857"/>
      <c r="Y5" s="857"/>
      <c r="Z5" s="857"/>
      <c r="AA5" s="858"/>
    </row>
    <row r="6" spans="1:27" s="521" customFormat="1" ht="12" customHeight="1">
      <c r="A6" s="861"/>
      <c r="B6" s="862"/>
      <c r="C6" s="866" t="s">
        <v>66</v>
      </c>
      <c r="D6" s="865" t="s">
        <v>892</v>
      </c>
      <c r="E6" s="865"/>
      <c r="F6" s="865"/>
      <c r="G6" s="865"/>
      <c r="H6" s="851" t="s">
        <v>891</v>
      </c>
      <c r="I6" s="852"/>
      <c r="J6" s="852"/>
      <c r="K6" s="852"/>
      <c r="L6" s="517"/>
      <c r="M6" s="833" t="s">
        <v>890</v>
      </c>
      <c r="N6" s="833"/>
      <c r="O6" s="833"/>
      <c r="P6" s="833"/>
      <c r="Q6" s="833"/>
      <c r="R6" s="833"/>
      <c r="S6" s="831"/>
      <c r="T6" s="517"/>
      <c r="U6" s="833" t="s">
        <v>889</v>
      </c>
      <c r="V6" s="833"/>
      <c r="W6" s="833"/>
      <c r="X6" s="833"/>
      <c r="Y6" s="833"/>
      <c r="Z6" s="833"/>
      <c r="AA6" s="855"/>
    </row>
    <row r="7" spans="1:27" s="521" customFormat="1" ht="36">
      <c r="A7" s="863"/>
      <c r="B7" s="864"/>
      <c r="C7" s="867"/>
      <c r="D7" s="515"/>
      <c r="E7" s="511" t="s">
        <v>561</v>
      </c>
      <c r="F7" s="487" t="s">
        <v>887</v>
      </c>
      <c r="G7" s="487" t="s">
        <v>888</v>
      </c>
      <c r="H7" s="543"/>
      <c r="I7" s="511" t="s">
        <v>561</v>
      </c>
      <c r="J7" s="487" t="s">
        <v>887</v>
      </c>
      <c r="K7" s="487" t="s">
        <v>888</v>
      </c>
      <c r="L7" s="512"/>
      <c r="M7" s="511" t="s">
        <v>561</v>
      </c>
      <c r="N7" s="487" t="s">
        <v>900</v>
      </c>
      <c r="O7" s="487" t="s">
        <v>899</v>
      </c>
      <c r="P7" s="487" t="s">
        <v>898</v>
      </c>
      <c r="Q7" s="487" t="s">
        <v>897</v>
      </c>
      <c r="R7" s="487" t="s">
        <v>896</v>
      </c>
      <c r="S7" s="487" t="s">
        <v>882</v>
      </c>
      <c r="T7" s="512"/>
      <c r="U7" s="511" t="s">
        <v>561</v>
      </c>
      <c r="V7" s="487" t="s">
        <v>900</v>
      </c>
      <c r="W7" s="487" t="s">
        <v>899</v>
      </c>
      <c r="X7" s="487" t="s">
        <v>898</v>
      </c>
      <c r="Y7" s="487" t="s">
        <v>897</v>
      </c>
      <c r="Z7" s="487" t="s">
        <v>896</v>
      </c>
      <c r="AA7" s="487" t="s">
        <v>882</v>
      </c>
    </row>
    <row r="8" spans="1:27">
      <c r="A8" s="542">
        <v>1</v>
      </c>
      <c r="B8" s="541" t="s">
        <v>562</v>
      </c>
      <c r="C8" s="724">
        <f>D8+H8+L8+T8</f>
        <v>19720899671.155216</v>
      </c>
      <c r="D8" s="713">
        <v>18078342332.872093</v>
      </c>
      <c r="E8" s="713">
        <v>278880681.23875308</v>
      </c>
      <c r="F8" s="713">
        <v>0</v>
      </c>
      <c r="G8" s="713">
        <v>0</v>
      </c>
      <c r="H8" s="713">
        <v>1272089590.7167912</v>
      </c>
      <c r="I8" s="713">
        <v>210931840.56114399</v>
      </c>
      <c r="J8" s="713">
        <v>125100571.82985397</v>
      </c>
      <c r="K8" s="713">
        <v>13763.301606000001</v>
      </c>
      <c r="L8" s="713">
        <v>370243940.50248295</v>
      </c>
      <c r="M8" s="713">
        <v>26710676.234538995</v>
      </c>
      <c r="N8" s="713">
        <v>38941504.728506029</v>
      </c>
      <c r="O8" s="713">
        <v>76433151.101464972</v>
      </c>
      <c r="P8" s="713">
        <v>47500014.104214981</v>
      </c>
      <c r="Q8" s="713">
        <v>65933500.741499014</v>
      </c>
      <c r="R8" s="713">
        <v>35735845.395658992</v>
      </c>
      <c r="S8" s="713">
        <v>3591940.4345790003</v>
      </c>
      <c r="T8" s="713">
        <v>223807.063849</v>
      </c>
      <c r="U8" s="713">
        <v>0</v>
      </c>
      <c r="V8" s="713">
        <v>3208.2742319999998</v>
      </c>
      <c r="W8" s="713">
        <v>0</v>
      </c>
      <c r="X8" s="713">
        <v>1337.3555389999999</v>
      </c>
      <c r="Y8" s="713">
        <v>0</v>
      </c>
      <c r="Z8" s="713">
        <v>208314.419559</v>
      </c>
      <c r="AA8" s="713">
        <v>0</v>
      </c>
    </row>
    <row r="9" spans="1:27">
      <c r="A9" s="539">
        <v>1.1000000000000001</v>
      </c>
      <c r="B9" s="540" t="s">
        <v>573</v>
      </c>
      <c r="C9" s="724">
        <f t="shared" ref="C9:C22" si="0">D9+H9+L9+T9</f>
        <v>16623572562.674421</v>
      </c>
      <c r="D9" s="713">
        <v>15303081547.732897</v>
      </c>
      <c r="E9" s="713">
        <v>249176163.04274312</v>
      </c>
      <c r="F9" s="713">
        <v>0</v>
      </c>
      <c r="G9" s="713">
        <v>0</v>
      </c>
      <c r="H9" s="713">
        <v>1017002590.3557705</v>
      </c>
      <c r="I9" s="713">
        <v>166694451.03095397</v>
      </c>
      <c r="J9" s="713">
        <v>90573611.595803991</v>
      </c>
      <c r="K9" s="713">
        <v>0</v>
      </c>
      <c r="L9" s="713">
        <v>303264617.52190512</v>
      </c>
      <c r="M9" s="713">
        <v>24770971.997861002</v>
      </c>
      <c r="N9" s="713">
        <v>31185979.413732998</v>
      </c>
      <c r="O9" s="713">
        <v>37217204.881283991</v>
      </c>
      <c r="P9" s="713">
        <v>44992925.835346974</v>
      </c>
      <c r="Q9" s="713">
        <v>63892471.153491013</v>
      </c>
      <c r="R9" s="713">
        <v>34701908.381117001</v>
      </c>
      <c r="S9" s="713">
        <v>3483048.2249340001</v>
      </c>
      <c r="T9" s="713">
        <v>223807.063849</v>
      </c>
      <c r="U9" s="713">
        <v>0</v>
      </c>
      <c r="V9" s="713">
        <v>3208.2742319999998</v>
      </c>
      <c r="W9" s="713">
        <v>0</v>
      </c>
      <c r="X9" s="713">
        <v>1337.3555389999999</v>
      </c>
      <c r="Y9" s="713">
        <v>0</v>
      </c>
      <c r="Z9" s="713">
        <v>208314.419559</v>
      </c>
      <c r="AA9" s="713">
        <v>0</v>
      </c>
    </row>
    <row r="10" spans="1:27">
      <c r="A10" s="537" t="s">
        <v>157</v>
      </c>
      <c r="B10" s="538" t="s">
        <v>574</v>
      </c>
      <c r="C10" s="724">
        <f t="shared" si="0"/>
        <v>14998038307.186821</v>
      </c>
      <c r="D10" s="713">
        <f>SUM(D11:D14)</f>
        <v>13733090327.40135</v>
      </c>
      <c r="E10" s="713">
        <f t="shared" ref="E10:AA10" si="1">SUM(E11:E14)</f>
        <v>238795493.3814601</v>
      </c>
      <c r="F10" s="713">
        <f t="shared" si="1"/>
        <v>0</v>
      </c>
      <c r="G10" s="713">
        <f t="shared" si="1"/>
        <v>0</v>
      </c>
      <c r="H10" s="713">
        <f t="shared" si="1"/>
        <v>989144781.97831345</v>
      </c>
      <c r="I10" s="713">
        <f t="shared" si="1"/>
        <v>164038305.24163601</v>
      </c>
      <c r="J10" s="713">
        <f t="shared" si="1"/>
        <v>87112027.522801012</v>
      </c>
      <c r="K10" s="713">
        <f t="shared" si="1"/>
        <v>0</v>
      </c>
      <c r="L10" s="713">
        <f t="shared" si="1"/>
        <v>275579390.74330902</v>
      </c>
      <c r="M10" s="713">
        <f t="shared" si="1"/>
        <v>24529982.566702995</v>
      </c>
      <c r="N10" s="713">
        <f t="shared" si="1"/>
        <v>30703387.970541</v>
      </c>
      <c r="O10" s="713">
        <f t="shared" si="1"/>
        <v>35369383.977344997</v>
      </c>
      <c r="P10" s="713">
        <f t="shared" si="1"/>
        <v>43202131.985747993</v>
      </c>
      <c r="Q10" s="713">
        <f t="shared" si="1"/>
        <v>51978926.898418009</v>
      </c>
      <c r="R10" s="713">
        <f t="shared" si="1"/>
        <v>32557266.896269999</v>
      </c>
      <c r="S10" s="713">
        <f t="shared" si="1"/>
        <v>1912763.7716319999</v>
      </c>
      <c r="T10" s="713">
        <f t="shared" si="1"/>
        <v>223807.063849</v>
      </c>
      <c r="U10" s="713">
        <f t="shared" si="1"/>
        <v>0</v>
      </c>
      <c r="V10" s="713">
        <f t="shared" si="1"/>
        <v>3208.2742319999998</v>
      </c>
      <c r="W10" s="713">
        <f t="shared" si="1"/>
        <v>0</v>
      </c>
      <c r="X10" s="713">
        <f t="shared" si="1"/>
        <v>1337.3555389999999</v>
      </c>
      <c r="Y10" s="713">
        <f t="shared" si="1"/>
        <v>0</v>
      </c>
      <c r="Z10" s="713">
        <f t="shared" si="1"/>
        <v>208314.419559</v>
      </c>
      <c r="AA10" s="713">
        <f t="shared" si="1"/>
        <v>0</v>
      </c>
    </row>
    <row r="11" spans="1:27">
      <c r="A11" s="536" t="s">
        <v>575</v>
      </c>
      <c r="B11" s="535" t="s">
        <v>576</v>
      </c>
      <c r="C11" s="724">
        <f t="shared" si="0"/>
        <v>7918561444.0380831</v>
      </c>
      <c r="D11" s="713">
        <v>7222624015.8073978</v>
      </c>
      <c r="E11" s="713">
        <v>111321270.64334907</v>
      </c>
      <c r="F11" s="713">
        <v>0</v>
      </c>
      <c r="G11" s="713">
        <v>0</v>
      </c>
      <c r="H11" s="713">
        <v>569810882.92349255</v>
      </c>
      <c r="I11" s="713">
        <v>70791203.701792017</v>
      </c>
      <c r="J11" s="713">
        <v>38975814.214395016</v>
      </c>
      <c r="K11" s="713">
        <v>0</v>
      </c>
      <c r="L11" s="713">
        <v>125902738.24334303</v>
      </c>
      <c r="M11" s="713">
        <v>16715414.823866999</v>
      </c>
      <c r="N11" s="713">
        <v>20509648.364430998</v>
      </c>
      <c r="O11" s="713">
        <v>16073970.750138998</v>
      </c>
      <c r="P11" s="713">
        <v>13726789.775111998</v>
      </c>
      <c r="Q11" s="713">
        <v>21958506.13775301</v>
      </c>
      <c r="R11" s="713">
        <v>12313116.252320001</v>
      </c>
      <c r="S11" s="713">
        <v>61539.73</v>
      </c>
      <c r="T11" s="713">
        <v>223807.063849</v>
      </c>
      <c r="U11" s="713">
        <v>0</v>
      </c>
      <c r="V11" s="713">
        <v>3208.2742319999998</v>
      </c>
      <c r="W11" s="713">
        <v>0</v>
      </c>
      <c r="X11" s="713">
        <v>1337.3555389999999</v>
      </c>
      <c r="Y11" s="713">
        <v>0</v>
      </c>
      <c r="Z11" s="713">
        <v>208314.419559</v>
      </c>
      <c r="AA11" s="713">
        <v>0</v>
      </c>
    </row>
    <row r="12" spans="1:27">
      <c r="A12" s="536" t="s">
        <v>577</v>
      </c>
      <c r="B12" s="535" t="s">
        <v>578</v>
      </c>
      <c r="C12" s="724">
        <f t="shared" si="0"/>
        <v>2425204887.9345427</v>
      </c>
      <c r="D12" s="713">
        <v>2226795232.8122187</v>
      </c>
      <c r="E12" s="713">
        <v>77789413.176509008</v>
      </c>
      <c r="F12" s="713">
        <v>0</v>
      </c>
      <c r="G12" s="713">
        <v>0</v>
      </c>
      <c r="H12" s="713">
        <v>151939412.21560103</v>
      </c>
      <c r="I12" s="713">
        <v>19229663.554042</v>
      </c>
      <c r="J12" s="713">
        <v>21642904.200512998</v>
      </c>
      <c r="K12" s="713">
        <v>0</v>
      </c>
      <c r="L12" s="713">
        <v>46470242.906723</v>
      </c>
      <c r="M12" s="713">
        <v>1536175.3684639996</v>
      </c>
      <c r="N12" s="713">
        <v>2853461.6046460001</v>
      </c>
      <c r="O12" s="713">
        <v>7329782.2143349992</v>
      </c>
      <c r="P12" s="713">
        <v>8150009.7071390003</v>
      </c>
      <c r="Q12" s="713">
        <v>15162957.975854998</v>
      </c>
      <c r="R12" s="713">
        <v>9333211.2920120005</v>
      </c>
      <c r="S12" s="713">
        <v>0</v>
      </c>
      <c r="T12" s="713">
        <v>0</v>
      </c>
      <c r="U12" s="713">
        <v>0</v>
      </c>
      <c r="V12" s="713">
        <v>0</v>
      </c>
      <c r="W12" s="713">
        <v>0</v>
      </c>
      <c r="X12" s="713">
        <v>0</v>
      </c>
      <c r="Y12" s="713">
        <v>0</v>
      </c>
      <c r="Z12" s="713">
        <v>0</v>
      </c>
      <c r="AA12" s="713">
        <v>0</v>
      </c>
    </row>
    <row r="13" spans="1:27">
      <c r="A13" s="536" t="s">
        <v>579</v>
      </c>
      <c r="B13" s="535" t="s">
        <v>580</v>
      </c>
      <c r="C13" s="724">
        <f t="shared" si="0"/>
        <v>1526857313.2633698</v>
      </c>
      <c r="D13" s="713">
        <v>1395710465.5832579</v>
      </c>
      <c r="E13" s="713">
        <v>16624162.862188</v>
      </c>
      <c r="F13" s="713">
        <v>0</v>
      </c>
      <c r="G13" s="713">
        <v>0</v>
      </c>
      <c r="H13" s="713">
        <v>97391591.331493929</v>
      </c>
      <c r="I13" s="713">
        <v>18027544.080836996</v>
      </c>
      <c r="J13" s="713">
        <v>11873106.740442</v>
      </c>
      <c r="K13" s="713">
        <v>0</v>
      </c>
      <c r="L13" s="713">
        <v>33755256.348617993</v>
      </c>
      <c r="M13" s="713">
        <v>2794640.8100409997</v>
      </c>
      <c r="N13" s="713">
        <v>3798654.0213430002</v>
      </c>
      <c r="O13" s="713">
        <v>5773795.5069009997</v>
      </c>
      <c r="P13" s="713">
        <v>9081646.9824139979</v>
      </c>
      <c r="Q13" s="713">
        <v>5780025.8046510005</v>
      </c>
      <c r="R13" s="713">
        <v>2678690.3924059998</v>
      </c>
      <c r="S13" s="713">
        <v>1851224.0416319999</v>
      </c>
      <c r="T13" s="713">
        <v>0</v>
      </c>
      <c r="U13" s="713">
        <v>0</v>
      </c>
      <c r="V13" s="713">
        <v>0</v>
      </c>
      <c r="W13" s="713">
        <v>0</v>
      </c>
      <c r="X13" s="713">
        <v>0</v>
      </c>
      <c r="Y13" s="713">
        <v>0</v>
      </c>
      <c r="Z13" s="713">
        <v>0</v>
      </c>
      <c r="AA13" s="713">
        <v>0</v>
      </c>
    </row>
    <row r="14" spans="1:27">
      <c r="A14" s="536" t="s">
        <v>581</v>
      </c>
      <c r="B14" s="535" t="s">
        <v>582</v>
      </c>
      <c r="C14" s="724">
        <f t="shared" si="0"/>
        <v>3127414661.9508252</v>
      </c>
      <c r="D14" s="713">
        <v>2887960613.1984744</v>
      </c>
      <c r="E14" s="713">
        <v>33060646.699414004</v>
      </c>
      <c r="F14" s="713">
        <v>0</v>
      </c>
      <c r="G14" s="713">
        <v>0</v>
      </c>
      <c r="H14" s="713">
        <v>170002895.50772589</v>
      </c>
      <c r="I14" s="713">
        <v>55989893.904964998</v>
      </c>
      <c r="J14" s="713">
        <v>14620202.367451001</v>
      </c>
      <c r="K14" s="713">
        <v>0</v>
      </c>
      <c r="L14" s="713">
        <v>69451153.244625032</v>
      </c>
      <c r="M14" s="713">
        <v>3483751.5643309997</v>
      </c>
      <c r="N14" s="713">
        <v>3541623.9801210007</v>
      </c>
      <c r="O14" s="713">
        <v>6191835.5059700012</v>
      </c>
      <c r="P14" s="713">
        <v>12243685.521082997</v>
      </c>
      <c r="Q14" s="713">
        <v>9077436.9801589996</v>
      </c>
      <c r="R14" s="713">
        <v>8232248.9595319992</v>
      </c>
      <c r="S14" s="713">
        <v>0</v>
      </c>
      <c r="T14" s="713">
        <v>0</v>
      </c>
      <c r="U14" s="713">
        <v>0</v>
      </c>
      <c r="V14" s="713">
        <v>0</v>
      </c>
      <c r="W14" s="713">
        <v>0</v>
      </c>
      <c r="X14" s="713">
        <v>0</v>
      </c>
      <c r="Y14" s="713">
        <v>0</v>
      </c>
      <c r="Z14" s="713">
        <v>0</v>
      </c>
      <c r="AA14" s="713">
        <v>0</v>
      </c>
    </row>
    <row r="15" spans="1:27">
      <c r="A15" s="534">
        <v>1.2</v>
      </c>
      <c r="B15" s="532" t="s">
        <v>895</v>
      </c>
      <c r="C15" s="724">
        <f t="shared" si="0"/>
        <v>161547930.43500021</v>
      </c>
      <c r="D15" s="713">
        <v>36439585.929900087</v>
      </c>
      <c r="E15" s="713">
        <v>1553871.9860999996</v>
      </c>
      <c r="F15" s="713">
        <v>0</v>
      </c>
      <c r="G15" s="713">
        <v>0</v>
      </c>
      <c r="H15" s="713">
        <v>29478491.717500042</v>
      </c>
      <c r="I15" s="713">
        <v>5089008.3243000032</v>
      </c>
      <c r="J15" s="713">
        <v>6590817.0869999975</v>
      </c>
      <c r="K15" s="713">
        <v>0</v>
      </c>
      <c r="L15" s="713">
        <v>95696852.444300085</v>
      </c>
      <c r="M15" s="713">
        <v>3927103.5079000005</v>
      </c>
      <c r="N15" s="713">
        <v>12069902.930500001</v>
      </c>
      <c r="O15" s="713">
        <v>7765342.0301000038</v>
      </c>
      <c r="P15" s="713">
        <v>11231866.452300003</v>
      </c>
      <c r="Q15" s="713">
        <v>27481059.566199973</v>
      </c>
      <c r="R15" s="713">
        <v>13733914.469699996</v>
      </c>
      <c r="S15" s="713">
        <v>2172410.8116000001</v>
      </c>
      <c r="T15" s="713">
        <v>-66999.656699999992</v>
      </c>
      <c r="U15" s="713">
        <v>-6365.3190999999997</v>
      </c>
      <c r="V15" s="713">
        <v>-16409.424299999999</v>
      </c>
      <c r="W15" s="713">
        <v>0</v>
      </c>
      <c r="X15" s="713">
        <v>-14087.4426</v>
      </c>
      <c r="Y15" s="713">
        <v>0</v>
      </c>
      <c r="Z15" s="713">
        <v>0</v>
      </c>
      <c r="AA15" s="713">
        <v>0</v>
      </c>
    </row>
    <row r="16" spans="1:27">
      <c r="A16" s="533">
        <v>1.3</v>
      </c>
      <c r="B16" s="532" t="s">
        <v>583</v>
      </c>
      <c r="C16" s="531"/>
      <c r="D16" s="725"/>
      <c r="E16" s="725"/>
      <c r="F16" s="725"/>
      <c r="G16" s="725"/>
      <c r="H16" s="725"/>
      <c r="I16" s="725"/>
      <c r="J16" s="725"/>
      <c r="K16" s="725"/>
      <c r="L16" s="725"/>
      <c r="M16" s="725"/>
      <c r="N16" s="725"/>
      <c r="O16" s="725"/>
      <c r="P16" s="725"/>
      <c r="Q16" s="725"/>
      <c r="R16" s="725"/>
      <c r="S16" s="725"/>
      <c r="T16" s="725"/>
      <c r="U16" s="725"/>
      <c r="V16" s="725"/>
      <c r="W16" s="725"/>
      <c r="X16" s="725"/>
      <c r="Y16" s="725"/>
      <c r="Z16" s="725"/>
      <c r="AA16" s="726"/>
    </row>
    <row r="17" spans="1:27" s="521" customFormat="1" ht="24">
      <c r="A17" s="529" t="s">
        <v>584</v>
      </c>
      <c r="B17" s="530" t="s">
        <v>585</v>
      </c>
      <c r="C17" s="724">
        <f t="shared" si="0"/>
        <v>16059546891.986807</v>
      </c>
      <c r="D17" s="713">
        <v>14812225483.666405</v>
      </c>
      <c r="E17" s="713">
        <v>246809150.30260009</v>
      </c>
      <c r="F17" s="713">
        <v>0</v>
      </c>
      <c r="G17" s="713">
        <v>0</v>
      </c>
      <c r="H17" s="713">
        <v>960807062.07010019</v>
      </c>
      <c r="I17" s="713">
        <v>124703249.85149994</v>
      </c>
      <c r="J17" s="713">
        <v>88149042.409400016</v>
      </c>
      <c r="K17" s="713">
        <v>0</v>
      </c>
      <c r="L17" s="713">
        <v>286290539.18650001</v>
      </c>
      <c r="M17" s="713">
        <v>24176104.173199996</v>
      </c>
      <c r="N17" s="713">
        <v>30827210.465500001</v>
      </c>
      <c r="O17" s="713">
        <v>36424641.539199986</v>
      </c>
      <c r="P17" s="713">
        <v>38797895.139900006</v>
      </c>
      <c r="Q17" s="713">
        <v>58656294.195699975</v>
      </c>
      <c r="R17" s="713">
        <v>33830424.085300013</v>
      </c>
      <c r="S17" s="713">
        <v>3345625.9683000003</v>
      </c>
      <c r="T17" s="713">
        <v>223807.0638</v>
      </c>
      <c r="U17" s="713">
        <v>0</v>
      </c>
      <c r="V17" s="713">
        <v>3208.2741999999998</v>
      </c>
      <c r="W17" s="713">
        <v>0</v>
      </c>
      <c r="X17" s="713">
        <v>1337.3554999999999</v>
      </c>
      <c r="Y17" s="713">
        <v>0</v>
      </c>
      <c r="Z17" s="713">
        <v>208314.41959999999</v>
      </c>
      <c r="AA17" s="713">
        <v>0</v>
      </c>
    </row>
    <row r="18" spans="1:27" s="521" customFormat="1" ht="24">
      <c r="A18" s="526" t="s">
        <v>586</v>
      </c>
      <c r="B18" s="527" t="s">
        <v>587</v>
      </c>
      <c r="C18" s="724">
        <f t="shared" si="0"/>
        <v>14040149494.587902</v>
      </c>
      <c r="D18" s="713">
        <v>12857123707.562401</v>
      </c>
      <c r="E18" s="713">
        <v>238784450.42960012</v>
      </c>
      <c r="F18" s="713">
        <v>0</v>
      </c>
      <c r="G18" s="713">
        <v>0</v>
      </c>
      <c r="H18" s="713">
        <v>926246301.04790139</v>
      </c>
      <c r="I18" s="713">
        <v>118401391.88029994</v>
      </c>
      <c r="J18" s="713">
        <v>84976854.817700043</v>
      </c>
      <c r="K18" s="713">
        <v>0</v>
      </c>
      <c r="L18" s="713">
        <v>256555678.91379991</v>
      </c>
      <c r="M18" s="713">
        <v>21960302.225299999</v>
      </c>
      <c r="N18" s="713">
        <v>29546893.726000007</v>
      </c>
      <c r="O18" s="713">
        <v>33317270.739899997</v>
      </c>
      <c r="P18" s="713">
        <v>41478798.850900002</v>
      </c>
      <c r="Q18" s="713">
        <v>50263872.408799969</v>
      </c>
      <c r="R18" s="713">
        <v>31003327.541700017</v>
      </c>
      <c r="S18" s="713">
        <v>1912763.7715999999</v>
      </c>
      <c r="T18" s="713">
        <v>223807.0638</v>
      </c>
      <c r="U18" s="713">
        <v>0</v>
      </c>
      <c r="V18" s="713">
        <v>3208.2741999999998</v>
      </c>
      <c r="W18" s="713">
        <v>0</v>
      </c>
      <c r="X18" s="713">
        <v>1337.3554999999999</v>
      </c>
      <c r="Y18" s="713">
        <v>0</v>
      </c>
      <c r="Z18" s="713">
        <v>208314.41959999999</v>
      </c>
      <c r="AA18" s="713">
        <v>0</v>
      </c>
    </row>
    <row r="19" spans="1:27" s="521" customFormat="1">
      <c r="A19" s="529" t="s">
        <v>588</v>
      </c>
      <c r="B19" s="528" t="s">
        <v>589</v>
      </c>
      <c r="C19" s="724">
        <f t="shared" si="0"/>
        <v>29057334023.984406</v>
      </c>
      <c r="D19" s="713">
        <v>26862922782.566948</v>
      </c>
      <c r="E19" s="713">
        <v>344101590.96581781</v>
      </c>
      <c r="F19" s="713">
        <v>0</v>
      </c>
      <c r="G19" s="713">
        <v>0</v>
      </c>
      <c r="H19" s="713">
        <v>1557505764.3548722</v>
      </c>
      <c r="I19" s="713">
        <v>160880353.874015</v>
      </c>
      <c r="J19" s="713">
        <v>100112270.42053495</v>
      </c>
      <c r="K19" s="713">
        <v>0</v>
      </c>
      <c r="L19" s="713">
        <v>630969629.35469711</v>
      </c>
      <c r="M19" s="713">
        <v>49193979.934733987</v>
      </c>
      <c r="N19" s="713">
        <v>63674371.070242979</v>
      </c>
      <c r="O19" s="713">
        <v>52657927.984455012</v>
      </c>
      <c r="P19" s="713">
        <v>43866866.292345993</v>
      </c>
      <c r="Q19" s="713">
        <v>71544984.542513013</v>
      </c>
      <c r="R19" s="713">
        <v>71270492.455996007</v>
      </c>
      <c r="S19" s="713">
        <v>205726335.11132118</v>
      </c>
      <c r="T19" s="713">
        <v>5935847.7078859992</v>
      </c>
      <c r="U19" s="713">
        <v>79262.574387000001</v>
      </c>
      <c r="V19" s="713">
        <v>243195.32579900001</v>
      </c>
      <c r="W19" s="713">
        <v>0</v>
      </c>
      <c r="X19" s="713">
        <v>207570.04449900001</v>
      </c>
      <c r="Y19" s="713">
        <v>0</v>
      </c>
      <c r="Z19" s="713">
        <v>2668874.959948</v>
      </c>
      <c r="AA19" s="713">
        <v>2512201.4177540001</v>
      </c>
    </row>
    <row r="20" spans="1:27" s="521" customFormat="1">
      <c r="A20" s="526" t="s">
        <v>590</v>
      </c>
      <c r="B20" s="527" t="s">
        <v>591</v>
      </c>
      <c r="C20" s="724">
        <f t="shared" si="0"/>
        <v>19368455443.824238</v>
      </c>
      <c r="D20" s="713">
        <v>17927179272.091312</v>
      </c>
      <c r="E20" s="713">
        <v>192723953.78156799</v>
      </c>
      <c r="F20" s="713">
        <v>0</v>
      </c>
      <c r="G20" s="713">
        <v>0</v>
      </c>
      <c r="H20" s="713">
        <v>904561619.07416201</v>
      </c>
      <c r="I20" s="713">
        <v>113497120.36059102</v>
      </c>
      <c r="J20" s="713">
        <v>65591095.112599999</v>
      </c>
      <c r="K20" s="713">
        <v>0</v>
      </c>
      <c r="L20" s="713">
        <v>529137879.05951566</v>
      </c>
      <c r="M20" s="713">
        <v>36073676.359850995</v>
      </c>
      <c r="N20" s="713">
        <v>51611425.911854997</v>
      </c>
      <c r="O20" s="713">
        <v>40247468.955472007</v>
      </c>
      <c r="P20" s="713">
        <v>27034358.096577995</v>
      </c>
      <c r="Q20" s="713">
        <v>47923957.849192008</v>
      </c>
      <c r="R20" s="713">
        <v>53050748.864603981</v>
      </c>
      <c r="S20" s="713">
        <v>224008906.17873991</v>
      </c>
      <c r="T20" s="713">
        <v>7576673.5992479986</v>
      </c>
      <c r="U20" s="713">
        <v>72314.099998999998</v>
      </c>
      <c r="V20" s="713">
        <v>243195.32579900001</v>
      </c>
      <c r="W20" s="713">
        <v>0</v>
      </c>
      <c r="X20" s="713">
        <v>207570.04449900001</v>
      </c>
      <c r="Y20" s="713">
        <v>0</v>
      </c>
      <c r="Z20" s="713">
        <v>4209517.3256989997</v>
      </c>
      <c r="AA20" s="713">
        <v>2619333.4177529998</v>
      </c>
    </row>
    <row r="21" spans="1:27" s="521" customFormat="1">
      <c r="A21" s="525">
        <v>1.4</v>
      </c>
      <c r="B21" s="524" t="s">
        <v>680</v>
      </c>
      <c r="C21" s="724">
        <f t="shared" si="0"/>
        <v>170690709.79371989</v>
      </c>
      <c r="D21" s="713">
        <v>151639076.15821987</v>
      </c>
      <c r="E21" s="713">
        <v>2344965.0460000006</v>
      </c>
      <c r="F21" s="713">
        <v>0</v>
      </c>
      <c r="G21" s="713">
        <v>0</v>
      </c>
      <c r="H21" s="713">
        <v>15882116.2075</v>
      </c>
      <c r="I21" s="713">
        <v>6139744.6310000001</v>
      </c>
      <c r="J21" s="713">
        <v>991792.0554999999</v>
      </c>
      <c r="K21" s="713">
        <v>0</v>
      </c>
      <c r="L21" s="713">
        <v>3169517.4279999998</v>
      </c>
      <c r="M21" s="713">
        <v>0</v>
      </c>
      <c r="N21" s="713">
        <v>173582.64300000001</v>
      </c>
      <c r="O21" s="713">
        <v>1383377.3639999998</v>
      </c>
      <c r="P21" s="713">
        <v>273695.30099999998</v>
      </c>
      <c r="Q21" s="713">
        <v>140981.56</v>
      </c>
      <c r="R21" s="713">
        <v>0</v>
      </c>
      <c r="S21" s="713">
        <v>0</v>
      </c>
      <c r="T21" s="713">
        <v>0</v>
      </c>
      <c r="U21" s="713">
        <v>0</v>
      </c>
      <c r="V21" s="713">
        <v>0</v>
      </c>
      <c r="W21" s="713">
        <v>0</v>
      </c>
      <c r="X21" s="713">
        <v>0</v>
      </c>
      <c r="Y21" s="713">
        <v>0</v>
      </c>
      <c r="Z21" s="713">
        <v>0</v>
      </c>
      <c r="AA21" s="713">
        <v>0</v>
      </c>
    </row>
    <row r="22" spans="1:27" s="521" customFormat="1" ht="12.6" thickBot="1">
      <c r="A22" s="523">
        <v>1.5</v>
      </c>
      <c r="B22" s="522" t="s">
        <v>681</v>
      </c>
      <c r="C22" s="724">
        <f t="shared" si="0"/>
        <v>2008725.0268000001</v>
      </c>
      <c r="D22" s="713">
        <v>2008725.0268000001</v>
      </c>
      <c r="E22" s="713">
        <v>0</v>
      </c>
      <c r="F22" s="713">
        <v>0</v>
      </c>
      <c r="G22" s="713">
        <v>0</v>
      </c>
      <c r="H22" s="713">
        <v>0</v>
      </c>
      <c r="I22" s="713">
        <v>0</v>
      </c>
      <c r="J22" s="713">
        <v>0</v>
      </c>
      <c r="K22" s="713">
        <v>0</v>
      </c>
      <c r="L22" s="713">
        <v>0</v>
      </c>
      <c r="M22" s="713">
        <v>0</v>
      </c>
      <c r="N22" s="713">
        <v>0</v>
      </c>
      <c r="O22" s="713">
        <v>0</v>
      </c>
      <c r="P22" s="713">
        <v>0</v>
      </c>
      <c r="Q22" s="713">
        <v>0</v>
      </c>
      <c r="R22" s="713">
        <v>0</v>
      </c>
      <c r="S22" s="713">
        <v>0</v>
      </c>
      <c r="T22" s="713">
        <v>0</v>
      </c>
      <c r="U22" s="713">
        <v>0</v>
      </c>
      <c r="V22" s="713">
        <v>0</v>
      </c>
      <c r="W22" s="713">
        <v>0</v>
      </c>
      <c r="X22" s="713">
        <v>0</v>
      </c>
      <c r="Y22" s="713">
        <v>0</v>
      </c>
      <c r="Z22" s="713">
        <v>0</v>
      </c>
      <c r="AA22" s="713">
        <v>0</v>
      </c>
    </row>
    <row r="23" spans="1:27">
      <c r="C23" s="727"/>
      <c r="D23" s="727"/>
      <c r="E23" s="727"/>
      <c r="F23" s="727"/>
      <c r="G23" s="727"/>
      <c r="H23" s="727"/>
      <c r="I23" s="727"/>
      <c r="J23" s="727"/>
      <c r="K23" s="727"/>
      <c r="L23" s="727"/>
      <c r="M23" s="727"/>
      <c r="N23" s="727"/>
      <c r="O23" s="727"/>
      <c r="P23" s="727"/>
      <c r="Q23" s="727"/>
      <c r="R23" s="727"/>
      <c r="S23" s="727"/>
      <c r="T23" s="727"/>
      <c r="U23" s="727"/>
      <c r="V23" s="727"/>
      <c r="W23" s="727"/>
      <c r="X23" s="727"/>
      <c r="Y23" s="727"/>
      <c r="Z23" s="727"/>
      <c r="AA23" s="727"/>
    </row>
    <row r="24" spans="1:27">
      <c r="C24" s="727"/>
      <c r="D24" s="727"/>
      <c r="E24" s="727"/>
      <c r="F24" s="727"/>
      <c r="G24" s="727"/>
      <c r="H24" s="727"/>
      <c r="I24" s="727"/>
      <c r="J24" s="727"/>
      <c r="K24" s="727"/>
      <c r="L24" s="727"/>
      <c r="M24" s="727"/>
      <c r="N24" s="727"/>
      <c r="O24" s="727"/>
      <c r="P24" s="727"/>
      <c r="Q24" s="727"/>
      <c r="R24" s="727"/>
      <c r="S24" s="727"/>
      <c r="T24" s="727"/>
      <c r="U24" s="727"/>
      <c r="V24" s="727"/>
      <c r="W24" s="727"/>
      <c r="X24" s="727"/>
      <c r="Y24" s="727"/>
      <c r="Z24" s="727"/>
      <c r="AA24" s="727"/>
    </row>
  </sheetData>
  <mergeCells count="7">
    <mergeCell ref="U6:AA6"/>
    <mergeCell ref="C5:AA5"/>
    <mergeCell ref="A5:B7"/>
    <mergeCell ref="D6:G6"/>
    <mergeCell ref="C6:C7"/>
    <mergeCell ref="H6:K6"/>
    <mergeCell ref="M6:S6"/>
  </mergeCells>
  <conditionalFormatting sqref="A5">
    <cfRule type="duplicateValues" dxfId="16" priority="1"/>
    <cfRule type="duplicateValues" dxfId="15" priority="2"/>
  </conditionalFormatting>
  <conditionalFormatting sqref="A5">
    <cfRule type="duplicateValues" dxfId="14"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2" tint="-9.9978637043366805E-2"/>
  </sheetPr>
  <dimension ref="A1:L35"/>
  <sheetViews>
    <sheetView showGridLines="0" zoomScale="70" zoomScaleNormal="70" workbookViewId="0">
      <selection activeCell="C7" sqref="C7:L33"/>
    </sheetView>
  </sheetViews>
  <sheetFormatPr defaultColWidth="9.21875" defaultRowHeight="12"/>
  <cols>
    <col min="1" max="1" width="11.77734375" style="490" bestFit="1" customWidth="1"/>
    <col min="2" max="2" width="93.44140625" style="490" customWidth="1"/>
    <col min="3" max="3" width="14.6640625" style="490" customWidth="1"/>
    <col min="4" max="5" width="16.109375" style="490" customWidth="1"/>
    <col min="6" max="6" width="16.109375" style="544" customWidth="1"/>
    <col min="7" max="7" width="25.21875" style="544" customWidth="1"/>
    <col min="8" max="8" width="16.109375" style="490" customWidth="1"/>
    <col min="9" max="11" width="16.109375" style="544" customWidth="1"/>
    <col min="12" max="12" width="26.21875" style="544" customWidth="1"/>
    <col min="13" max="16384" width="9.21875" style="490"/>
  </cols>
  <sheetData>
    <row r="1" spans="1:12" ht="13.8">
      <c r="A1" s="378" t="s">
        <v>108</v>
      </c>
      <c r="B1" s="298" t="str">
        <f>Info!C2</f>
        <v>სს თიბისი ბანკი</v>
      </c>
      <c r="F1" s="490"/>
      <c r="G1" s="490"/>
      <c r="I1" s="490"/>
      <c r="J1" s="490"/>
      <c r="K1" s="490"/>
      <c r="L1" s="490"/>
    </row>
    <row r="2" spans="1:12">
      <c r="A2" s="380" t="s">
        <v>109</v>
      </c>
      <c r="B2" s="382">
        <f>'1. key ratios'!B2</f>
        <v>45199</v>
      </c>
      <c r="F2" s="490"/>
      <c r="G2" s="490"/>
      <c r="I2" s="490"/>
      <c r="J2" s="490"/>
      <c r="K2" s="490"/>
      <c r="L2" s="490"/>
    </row>
    <row r="3" spans="1:12">
      <c r="A3" s="381" t="s">
        <v>594</v>
      </c>
      <c r="F3" s="490"/>
      <c r="G3" s="490"/>
      <c r="I3" s="490"/>
      <c r="J3" s="490"/>
      <c r="K3" s="490"/>
      <c r="L3" s="490"/>
    </row>
    <row r="4" spans="1:12">
      <c r="F4" s="490"/>
      <c r="G4" s="490"/>
      <c r="I4" s="490"/>
      <c r="J4" s="490"/>
      <c r="K4" s="490"/>
      <c r="L4" s="490"/>
    </row>
    <row r="5" spans="1:12" ht="37.5" customHeight="1">
      <c r="A5" s="817" t="s">
        <v>595</v>
      </c>
      <c r="B5" s="818"/>
      <c r="C5" s="868" t="s">
        <v>596</v>
      </c>
      <c r="D5" s="869"/>
      <c r="E5" s="869"/>
      <c r="F5" s="869"/>
      <c r="G5" s="869"/>
      <c r="H5" s="870" t="s">
        <v>907</v>
      </c>
      <c r="I5" s="871"/>
      <c r="J5" s="871"/>
      <c r="K5" s="871"/>
      <c r="L5" s="872"/>
    </row>
    <row r="6" spans="1:12" ht="39.450000000000003" customHeight="1">
      <c r="A6" s="821"/>
      <c r="B6" s="822"/>
      <c r="C6" s="388"/>
      <c r="D6" s="488" t="s">
        <v>892</v>
      </c>
      <c r="E6" s="488" t="s">
        <v>891</v>
      </c>
      <c r="F6" s="488" t="s">
        <v>890</v>
      </c>
      <c r="G6" s="488" t="s">
        <v>889</v>
      </c>
      <c r="H6" s="547"/>
      <c r="I6" s="488" t="s">
        <v>892</v>
      </c>
      <c r="J6" s="488" t="s">
        <v>891</v>
      </c>
      <c r="K6" s="488" t="s">
        <v>890</v>
      </c>
      <c r="L6" s="488" t="s">
        <v>889</v>
      </c>
    </row>
    <row r="7" spans="1:12">
      <c r="A7" s="479">
        <v>1</v>
      </c>
      <c r="B7" s="494" t="s">
        <v>518</v>
      </c>
      <c r="C7" s="728">
        <v>275422643.06480902</v>
      </c>
      <c r="D7" s="728">
        <v>252169234.620184</v>
      </c>
      <c r="E7" s="728">
        <v>20466012.782690998</v>
      </c>
      <c r="F7" s="728">
        <v>2787395.661934</v>
      </c>
      <c r="G7" s="728">
        <v>0</v>
      </c>
      <c r="H7" s="728">
        <v>7515426.1465000017</v>
      </c>
      <c r="I7" s="728">
        <v>2632854.7230000026</v>
      </c>
      <c r="J7" s="728">
        <v>3024343.8812999991</v>
      </c>
      <c r="K7" s="728">
        <v>1858227.5421999998</v>
      </c>
      <c r="L7" s="728">
        <v>0</v>
      </c>
    </row>
    <row r="8" spans="1:12">
      <c r="A8" s="479">
        <v>2</v>
      </c>
      <c r="B8" s="494" t="s">
        <v>519</v>
      </c>
      <c r="C8" s="728">
        <v>376446976.77623618</v>
      </c>
      <c r="D8" s="728">
        <v>362775770.64541417</v>
      </c>
      <c r="E8" s="728">
        <v>11959311.231590005</v>
      </c>
      <c r="F8" s="728">
        <v>1711894.8992320001</v>
      </c>
      <c r="G8" s="728">
        <v>0</v>
      </c>
      <c r="H8" s="728">
        <v>3397172.4964000001</v>
      </c>
      <c r="I8" s="728">
        <v>1439473.7252999998</v>
      </c>
      <c r="J8" s="728">
        <v>1005882.1823000001</v>
      </c>
      <c r="K8" s="728">
        <v>958181.90789999999</v>
      </c>
      <c r="L8" s="728">
        <v>-6365.3190999999997</v>
      </c>
    </row>
    <row r="9" spans="1:12">
      <c r="A9" s="479">
        <v>3</v>
      </c>
      <c r="B9" s="494" t="s">
        <v>868</v>
      </c>
      <c r="C9" s="728">
        <v>121404593.47676586</v>
      </c>
      <c r="D9" s="728">
        <v>120645802.03788885</v>
      </c>
      <c r="E9" s="728">
        <v>411040.36270200007</v>
      </c>
      <c r="F9" s="728">
        <v>347751.07617499999</v>
      </c>
      <c r="G9" s="728">
        <v>0</v>
      </c>
      <c r="H9" s="728">
        <v>733835.07700000005</v>
      </c>
      <c r="I9" s="728">
        <v>412314.63220000011</v>
      </c>
      <c r="J9" s="728">
        <v>43769.154700000006</v>
      </c>
      <c r="K9" s="728">
        <v>277751.29009999998</v>
      </c>
      <c r="L9" s="728">
        <v>0</v>
      </c>
    </row>
    <row r="10" spans="1:12">
      <c r="A10" s="479">
        <v>4</v>
      </c>
      <c r="B10" s="494" t="s">
        <v>520</v>
      </c>
      <c r="C10" s="728">
        <v>912036564.15480089</v>
      </c>
      <c r="D10" s="728">
        <v>791901471.78354788</v>
      </c>
      <c r="E10" s="728">
        <v>93770383.615864992</v>
      </c>
      <c r="F10" s="728">
        <v>26364708.755387999</v>
      </c>
      <c r="G10" s="728">
        <v>0</v>
      </c>
      <c r="H10" s="728">
        <v>12472783.205600003</v>
      </c>
      <c r="I10" s="728">
        <v>2318010.9526</v>
      </c>
      <c r="J10" s="728">
        <v>149602.8786</v>
      </c>
      <c r="K10" s="728">
        <v>10005169.374400003</v>
      </c>
      <c r="L10" s="728">
        <v>0</v>
      </c>
    </row>
    <row r="11" spans="1:12">
      <c r="A11" s="479">
        <v>5</v>
      </c>
      <c r="B11" s="494" t="s">
        <v>521</v>
      </c>
      <c r="C11" s="728">
        <v>1046379903.8806839</v>
      </c>
      <c r="D11" s="728">
        <v>974207406.04861498</v>
      </c>
      <c r="E11" s="728">
        <v>43535497.292809993</v>
      </c>
      <c r="F11" s="728">
        <v>28637000.539259002</v>
      </c>
      <c r="G11" s="728">
        <v>0</v>
      </c>
      <c r="H11" s="728">
        <v>7486249.612999999</v>
      </c>
      <c r="I11" s="728">
        <v>2333922.3061999991</v>
      </c>
      <c r="J11" s="728">
        <v>510260.16409999994</v>
      </c>
      <c r="K11" s="728">
        <v>4642067.1426999997</v>
      </c>
      <c r="L11" s="728">
        <v>0</v>
      </c>
    </row>
    <row r="12" spans="1:12">
      <c r="A12" s="479">
        <v>6</v>
      </c>
      <c r="B12" s="494" t="s">
        <v>522</v>
      </c>
      <c r="C12" s="728">
        <v>388061227.81675804</v>
      </c>
      <c r="D12" s="728">
        <v>331246356.03567505</v>
      </c>
      <c r="E12" s="728">
        <v>20349991.173602011</v>
      </c>
      <c r="F12" s="728">
        <v>36463543.251941994</v>
      </c>
      <c r="G12" s="728">
        <v>1337.3555389999999</v>
      </c>
      <c r="H12" s="728">
        <v>21451226.043299999</v>
      </c>
      <c r="I12" s="728">
        <v>1855755.0633999999</v>
      </c>
      <c r="J12" s="728">
        <v>1789231.2553000005</v>
      </c>
      <c r="K12" s="728">
        <v>17820327.167199999</v>
      </c>
      <c r="L12" s="728">
        <v>-14087.4426</v>
      </c>
    </row>
    <row r="13" spans="1:12">
      <c r="A13" s="479">
        <v>7</v>
      </c>
      <c r="B13" s="494" t="s">
        <v>523</v>
      </c>
      <c r="C13" s="728">
        <v>670647714.6629622</v>
      </c>
      <c r="D13" s="728">
        <v>632900466.70094216</v>
      </c>
      <c r="E13" s="728">
        <v>19720868.491732001</v>
      </c>
      <c r="F13" s="728">
        <v>18026379.470288001</v>
      </c>
      <c r="G13" s="728">
        <v>0</v>
      </c>
      <c r="H13" s="728">
        <v>8242002.6001000013</v>
      </c>
      <c r="I13" s="728">
        <v>2325939.8403000003</v>
      </c>
      <c r="J13" s="728">
        <v>1636240.9586000002</v>
      </c>
      <c r="K13" s="728">
        <v>4279821.8012000006</v>
      </c>
      <c r="L13" s="728">
        <v>0</v>
      </c>
    </row>
    <row r="14" spans="1:12">
      <c r="A14" s="479">
        <v>8</v>
      </c>
      <c r="B14" s="494" t="s">
        <v>524</v>
      </c>
      <c r="C14" s="728">
        <v>848715479.21393526</v>
      </c>
      <c r="D14" s="728">
        <v>808767788.17853522</v>
      </c>
      <c r="E14" s="728">
        <v>25865334.005046003</v>
      </c>
      <c r="F14" s="728">
        <v>13874042.610794999</v>
      </c>
      <c r="G14" s="728">
        <v>208314.419559</v>
      </c>
      <c r="H14" s="728">
        <v>11156627.478899997</v>
      </c>
      <c r="I14" s="728">
        <v>3417411.4433999979</v>
      </c>
      <c r="J14" s="728">
        <v>2619629.2719999989</v>
      </c>
      <c r="K14" s="728">
        <v>5119586.7634999994</v>
      </c>
      <c r="L14" s="728">
        <v>0</v>
      </c>
    </row>
    <row r="15" spans="1:12">
      <c r="A15" s="479">
        <v>9</v>
      </c>
      <c r="B15" s="494" t="s">
        <v>525</v>
      </c>
      <c r="C15" s="728">
        <v>440579308.96873409</v>
      </c>
      <c r="D15" s="728">
        <v>405519031.62395209</v>
      </c>
      <c r="E15" s="728">
        <v>16416168.679025998</v>
      </c>
      <c r="F15" s="728">
        <v>18634593.566835996</v>
      </c>
      <c r="G15" s="728">
        <v>9515.0989200000004</v>
      </c>
      <c r="H15" s="728">
        <v>6863745.1464999998</v>
      </c>
      <c r="I15" s="728">
        <v>1295669.4978</v>
      </c>
      <c r="J15" s="728">
        <v>563316.24899999995</v>
      </c>
      <c r="K15" s="728">
        <v>5004759.3969000001</v>
      </c>
      <c r="L15" s="728">
        <v>2.8E-3</v>
      </c>
    </row>
    <row r="16" spans="1:12">
      <c r="A16" s="479">
        <v>10</v>
      </c>
      <c r="B16" s="494" t="s">
        <v>526</v>
      </c>
      <c r="C16" s="728">
        <v>178613138.56647199</v>
      </c>
      <c r="D16" s="728">
        <v>172015981.04041299</v>
      </c>
      <c r="E16" s="728">
        <v>5169730.8485949999</v>
      </c>
      <c r="F16" s="728">
        <v>1427426.6774640002</v>
      </c>
      <c r="G16" s="728">
        <v>0</v>
      </c>
      <c r="H16" s="728">
        <v>1801031.9819999998</v>
      </c>
      <c r="I16" s="728">
        <v>714983.11550000019</v>
      </c>
      <c r="J16" s="728">
        <v>356085.86039999989</v>
      </c>
      <c r="K16" s="728">
        <v>729963.00609999988</v>
      </c>
      <c r="L16" s="728">
        <v>0</v>
      </c>
    </row>
    <row r="17" spans="1:12">
      <c r="A17" s="479">
        <v>11</v>
      </c>
      <c r="B17" s="494" t="s">
        <v>527</v>
      </c>
      <c r="C17" s="728">
        <v>217563432.39616901</v>
      </c>
      <c r="D17" s="728">
        <v>192599323.27331901</v>
      </c>
      <c r="E17" s="728">
        <v>18575179.724218</v>
      </c>
      <c r="F17" s="728">
        <v>6388929.3986319983</v>
      </c>
      <c r="G17" s="728">
        <v>0</v>
      </c>
      <c r="H17" s="728">
        <v>4167266.0236999989</v>
      </c>
      <c r="I17" s="728">
        <v>969869.64879999985</v>
      </c>
      <c r="J17" s="728">
        <v>1787207.1644999993</v>
      </c>
      <c r="K17" s="728">
        <v>1410189.2104</v>
      </c>
      <c r="L17" s="728">
        <v>0</v>
      </c>
    </row>
    <row r="18" spans="1:12">
      <c r="A18" s="479">
        <v>12</v>
      </c>
      <c r="B18" s="494" t="s">
        <v>528</v>
      </c>
      <c r="C18" s="728">
        <v>1307849998.2568634</v>
      </c>
      <c r="D18" s="728">
        <v>1194956968.8076344</v>
      </c>
      <c r="E18" s="728">
        <v>79598786.515055969</v>
      </c>
      <c r="F18" s="728">
        <v>33294242.93417301</v>
      </c>
      <c r="G18" s="728">
        <v>0</v>
      </c>
      <c r="H18" s="728">
        <v>22798575.178000003</v>
      </c>
      <c r="I18" s="728">
        <v>4780479.1823000023</v>
      </c>
      <c r="J18" s="728">
        <v>5137002.0671999995</v>
      </c>
      <c r="K18" s="728">
        <v>12881093.928499999</v>
      </c>
      <c r="L18" s="728">
        <v>0</v>
      </c>
    </row>
    <row r="19" spans="1:12">
      <c r="A19" s="479">
        <v>13</v>
      </c>
      <c r="B19" s="494" t="s">
        <v>529</v>
      </c>
      <c r="C19" s="728">
        <v>584448436.88164091</v>
      </c>
      <c r="D19" s="728">
        <v>540618934.459741</v>
      </c>
      <c r="E19" s="728">
        <v>32341999.107034016</v>
      </c>
      <c r="F19" s="728">
        <v>11487503.314866001</v>
      </c>
      <c r="G19" s="728">
        <v>0</v>
      </c>
      <c r="H19" s="728">
        <v>7586868.0592000009</v>
      </c>
      <c r="I19" s="728">
        <v>2016949.9246</v>
      </c>
      <c r="J19" s="728">
        <v>1912604.9284000008</v>
      </c>
      <c r="K19" s="728">
        <v>3657313.2061999999</v>
      </c>
      <c r="L19" s="728">
        <v>0</v>
      </c>
    </row>
    <row r="20" spans="1:12">
      <c r="A20" s="479">
        <v>14</v>
      </c>
      <c r="B20" s="494" t="s">
        <v>530</v>
      </c>
      <c r="C20" s="728">
        <v>1174096147.4588401</v>
      </c>
      <c r="D20" s="728">
        <v>1049378546.3864051</v>
      </c>
      <c r="E20" s="728">
        <v>102595160.73936397</v>
      </c>
      <c r="F20" s="728">
        <v>22122440.333071001</v>
      </c>
      <c r="G20" s="728">
        <v>0</v>
      </c>
      <c r="H20" s="728">
        <v>8357721.9281000011</v>
      </c>
      <c r="I20" s="728">
        <v>2667147.3937000018</v>
      </c>
      <c r="J20" s="728">
        <v>1704140.5777</v>
      </c>
      <c r="K20" s="728">
        <v>3986433.9566999995</v>
      </c>
      <c r="L20" s="728">
        <v>0</v>
      </c>
    </row>
    <row r="21" spans="1:12">
      <c r="A21" s="479">
        <v>15</v>
      </c>
      <c r="B21" s="494" t="s">
        <v>531</v>
      </c>
      <c r="C21" s="728">
        <v>389472661.19679481</v>
      </c>
      <c r="D21" s="728">
        <v>351013252.9734928</v>
      </c>
      <c r="E21" s="728">
        <v>30333010.859274998</v>
      </c>
      <c r="F21" s="728">
        <v>8126397.364027</v>
      </c>
      <c r="G21" s="728">
        <v>0</v>
      </c>
      <c r="H21" s="728">
        <v>4644365.6891000001</v>
      </c>
      <c r="I21" s="728">
        <v>1283470.1824999996</v>
      </c>
      <c r="J21" s="728">
        <v>1097609.8396000001</v>
      </c>
      <c r="K21" s="728">
        <v>2263285.6670000004</v>
      </c>
      <c r="L21" s="728">
        <v>0</v>
      </c>
    </row>
    <row r="22" spans="1:12">
      <c r="A22" s="479">
        <v>16</v>
      </c>
      <c r="B22" s="494" t="s">
        <v>532</v>
      </c>
      <c r="C22" s="728">
        <v>192042592.49043494</v>
      </c>
      <c r="D22" s="728">
        <v>177164210.56871596</v>
      </c>
      <c r="E22" s="728">
        <v>14312345.221996998</v>
      </c>
      <c r="F22" s="728">
        <v>566036.69972199993</v>
      </c>
      <c r="G22" s="728">
        <v>0</v>
      </c>
      <c r="H22" s="728">
        <v>2678705.3950000005</v>
      </c>
      <c r="I22" s="728">
        <v>1324258.4843000004</v>
      </c>
      <c r="J22" s="728">
        <v>825146.89590000012</v>
      </c>
      <c r="K22" s="728">
        <v>529300.0148</v>
      </c>
      <c r="L22" s="728">
        <v>0</v>
      </c>
    </row>
    <row r="23" spans="1:12">
      <c r="A23" s="479">
        <v>17</v>
      </c>
      <c r="B23" s="494" t="s">
        <v>533</v>
      </c>
      <c r="C23" s="728">
        <v>287750225.559237</v>
      </c>
      <c r="D23" s="728">
        <v>251044312.737865</v>
      </c>
      <c r="E23" s="728">
        <v>32922718.050505999</v>
      </c>
      <c r="F23" s="728">
        <v>3783194.7708660001</v>
      </c>
      <c r="G23" s="728">
        <v>0</v>
      </c>
      <c r="H23" s="728">
        <v>1109533.7793999999</v>
      </c>
      <c r="I23" s="728">
        <v>545488.26949999994</v>
      </c>
      <c r="J23" s="728">
        <v>105154.66219999999</v>
      </c>
      <c r="K23" s="728">
        <v>458890.84769999998</v>
      </c>
      <c r="L23" s="728">
        <v>0</v>
      </c>
    </row>
    <row r="24" spans="1:12">
      <c r="A24" s="479">
        <v>18</v>
      </c>
      <c r="B24" s="494" t="s">
        <v>534</v>
      </c>
      <c r="C24" s="728">
        <v>1001395696.4678229</v>
      </c>
      <c r="D24" s="728">
        <v>965829302.58785093</v>
      </c>
      <c r="E24" s="728">
        <v>34299020.769128993</v>
      </c>
      <c r="F24" s="728">
        <v>1267373.110843</v>
      </c>
      <c r="G24" s="728">
        <v>0</v>
      </c>
      <c r="H24" s="728">
        <v>2996227.1274999995</v>
      </c>
      <c r="I24" s="728">
        <v>2716661.1932999995</v>
      </c>
      <c r="J24" s="728">
        <v>114053.10379999997</v>
      </c>
      <c r="K24" s="728">
        <v>165512.83039999998</v>
      </c>
      <c r="L24" s="728">
        <v>0</v>
      </c>
    </row>
    <row r="25" spans="1:12">
      <c r="A25" s="479">
        <v>19</v>
      </c>
      <c r="B25" s="494" t="s">
        <v>535</v>
      </c>
      <c r="C25" s="728">
        <v>95343201.640548006</v>
      </c>
      <c r="D25" s="728">
        <v>91912945.402710006</v>
      </c>
      <c r="E25" s="728">
        <v>2523846.0184329995</v>
      </c>
      <c r="F25" s="728">
        <v>906410.2194050001</v>
      </c>
      <c r="G25" s="728">
        <v>0</v>
      </c>
      <c r="H25" s="728">
        <v>1521121.4260999998</v>
      </c>
      <c r="I25" s="728">
        <v>681322.35649999965</v>
      </c>
      <c r="J25" s="728">
        <v>269111.7548</v>
      </c>
      <c r="K25" s="728">
        <v>570687.31480000005</v>
      </c>
      <c r="L25" s="728">
        <v>0</v>
      </c>
    </row>
    <row r="26" spans="1:12">
      <c r="A26" s="479">
        <v>20</v>
      </c>
      <c r="B26" s="494" t="s">
        <v>536</v>
      </c>
      <c r="C26" s="728">
        <v>589674162.72131205</v>
      </c>
      <c r="D26" s="728">
        <v>559111007.07055306</v>
      </c>
      <c r="E26" s="728">
        <v>28113726.397248</v>
      </c>
      <c r="F26" s="728">
        <v>2449429.253511</v>
      </c>
      <c r="G26" s="728">
        <v>0</v>
      </c>
      <c r="H26" s="728">
        <v>4632878.8416999998</v>
      </c>
      <c r="I26" s="728">
        <v>1993534.3297999997</v>
      </c>
      <c r="J26" s="728">
        <v>1298695.0424999997</v>
      </c>
      <c r="K26" s="728">
        <v>1340649.4694000001</v>
      </c>
      <c r="L26" s="728">
        <v>0</v>
      </c>
    </row>
    <row r="27" spans="1:12">
      <c r="A27" s="479">
        <v>21</v>
      </c>
      <c r="B27" s="494" t="s">
        <v>537</v>
      </c>
      <c r="C27" s="728">
        <v>73015452.784118012</v>
      </c>
      <c r="D27" s="728">
        <v>72220443.390258014</v>
      </c>
      <c r="E27" s="728">
        <v>578090.29444999993</v>
      </c>
      <c r="F27" s="728">
        <v>216919.09940999997</v>
      </c>
      <c r="G27" s="728">
        <v>0</v>
      </c>
      <c r="H27" s="728">
        <v>619589.79140000022</v>
      </c>
      <c r="I27" s="728">
        <v>336378.12220000022</v>
      </c>
      <c r="J27" s="728">
        <v>122035.66389999999</v>
      </c>
      <c r="K27" s="728">
        <v>161176.00530000002</v>
      </c>
      <c r="L27" s="728">
        <v>0</v>
      </c>
    </row>
    <row r="28" spans="1:12">
      <c r="A28" s="479">
        <v>22</v>
      </c>
      <c r="B28" s="494" t="s">
        <v>538</v>
      </c>
      <c r="C28" s="728">
        <v>100105152.408739</v>
      </c>
      <c r="D28" s="728">
        <v>97657132.030065</v>
      </c>
      <c r="E28" s="728">
        <v>1596549.2086300005</v>
      </c>
      <c r="F28" s="728">
        <v>851471.17004400003</v>
      </c>
      <c r="G28" s="728">
        <v>0</v>
      </c>
      <c r="H28" s="728">
        <v>1045213.3121000002</v>
      </c>
      <c r="I28" s="728">
        <v>484807.31310000009</v>
      </c>
      <c r="J28" s="728">
        <v>269674.05799999996</v>
      </c>
      <c r="K28" s="728">
        <v>290731.94100000005</v>
      </c>
      <c r="L28" s="728">
        <v>0</v>
      </c>
    </row>
    <row r="29" spans="1:12">
      <c r="A29" s="479">
        <v>23</v>
      </c>
      <c r="B29" s="494" t="s">
        <v>539</v>
      </c>
      <c r="C29" s="728">
        <v>3923763748.7927337</v>
      </c>
      <c r="D29" s="728">
        <v>3553738419.1355667</v>
      </c>
      <c r="E29" s="728">
        <v>314678543.84069288</v>
      </c>
      <c r="F29" s="728">
        <v>55346785.816474013</v>
      </c>
      <c r="G29" s="728">
        <v>0</v>
      </c>
      <c r="H29" s="728">
        <v>76462613.636300057</v>
      </c>
      <c r="I29" s="728">
        <v>20015770.144199997</v>
      </c>
      <c r="J29" s="728">
        <v>29160574.956800029</v>
      </c>
      <c r="K29" s="728">
        <v>27286268.535300024</v>
      </c>
      <c r="L29" s="728">
        <v>0</v>
      </c>
    </row>
    <row r="30" spans="1:12">
      <c r="A30" s="479">
        <v>24</v>
      </c>
      <c r="B30" s="494" t="s">
        <v>540</v>
      </c>
      <c r="C30" s="728">
        <v>1138392642.2936547</v>
      </c>
      <c r="D30" s="728">
        <v>1051126025.9929258</v>
      </c>
      <c r="E30" s="728">
        <v>69172871.396824002</v>
      </c>
      <c r="F30" s="728">
        <v>18093744.903905004</v>
      </c>
      <c r="G30" s="728">
        <v>0</v>
      </c>
      <c r="H30" s="728">
        <v>27571632.4789</v>
      </c>
      <c r="I30" s="728">
        <v>8251238.9186000023</v>
      </c>
      <c r="J30" s="728">
        <v>9600565.3924000002</v>
      </c>
      <c r="K30" s="728">
        <v>9719828.1678999979</v>
      </c>
      <c r="L30" s="728">
        <v>0</v>
      </c>
    </row>
    <row r="31" spans="1:12">
      <c r="A31" s="479">
        <v>25</v>
      </c>
      <c r="B31" s="494" t="s">
        <v>541</v>
      </c>
      <c r="C31" s="728">
        <v>2668839606.8858695</v>
      </c>
      <c r="D31" s="728">
        <v>2416837301.2009525</v>
      </c>
      <c r="E31" s="728">
        <v>213618091.44035792</v>
      </c>
      <c r="F31" s="728">
        <v>38384214.24455899</v>
      </c>
      <c r="G31" s="728">
        <v>0</v>
      </c>
      <c r="H31" s="728">
        <v>66979138.637299962</v>
      </c>
      <c r="I31" s="728">
        <v>19464394.674299989</v>
      </c>
      <c r="J31" s="728">
        <v>25456054.433799993</v>
      </c>
      <c r="K31" s="728">
        <v>22058689.52919998</v>
      </c>
      <c r="L31" s="728">
        <v>0</v>
      </c>
    </row>
    <row r="32" spans="1:12">
      <c r="A32" s="479">
        <v>26</v>
      </c>
      <c r="B32" s="494" t="s">
        <v>597</v>
      </c>
      <c r="C32" s="728">
        <v>718838962.33827019</v>
      </c>
      <c r="D32" s="728">
        <v>660984898.13886011</v>
      </c>
      <c r="E32" s="728">
        <v>39165312.649917014</v>
      </c>
      <c r="F32" s="728">
        <v>18684111.359662</v>
      </c>
      <c r="G32" s="728">
        <v>4640.1898309999997</v>
      </c>
      <c r="H32" s="728">
        <v>14941351.4211</v>
      </c>
      <c r="I32" s="728">
        <v>1087815.7161999997</v>
      </c>
      <c r="J32" s="728">
        <v>2189490.8621</v>
      </c>
      <c r="K32" s="728">
        <v>11710591.740600001</v>
      </c>
      <c r="L32" s="728">
        <v>-46546.897800000006</v>
      </c>
    </row>
    <row r="33" spans="1:12">
      <c r="A33" s="479">
        <v>27</v>
      </c>
      <c r="B33" s="546" t="s">
        <v>66</v>
      </c>
      <c r="C33" s="728">
        <v>19720899671.155209</v>
      </c>
      <c r="D33" s="728">
        <v>18078342332.872082</v>
      </c>
      <c r="E33" s="728">
        <v>1272089590.7167912</v>
      </c>
      <c r="F33" s="728">
        <v>370243940.50248301</v>
      </c>
      <c r="G33" s="728">
        <v>223807.063849</v>
      </c>
      <c r="H33" s="728">
        <v>329232902.51419997</v>
      </c>
      <c r="I33" s="728">
        <v>87365921.153599977</v>
      </c>
      <c r="J33" s="728">
        <v>92747483.259900033</v>
      </c>
      <c r="K33" s="728">
        <v>149186497.75739998</v>
      </c>
      <c r="L33" s="728">
        <v>-66999.656700000007</v>
      </c>
    </row>
    <row r="34" spans="1:12">
      <c r="A34" s="507"/>
      <c r="B34" s="507"/>
      <c r="C34" s="507"/>
      <c r="D34" s="507"/>
      <c r="E34" s="507"/>
      <c r="H34" s="507"/>
    </row>
    <row r="35" spans="1:12">
      <c r="A35" s="507"/>
      <c r="B35" s="545"/>
      <c r="C35" s="545"/>
      <c r="D35" s="507"/>
      <c r="E35" s="507"/>
      <c r="H35" s="507"/>
    </row>
  </sheetData>
  <mergeCells count="3">
    <mergeCell ref="A5:B6"/>
    <mergeCell ref="C5:G5"/>
    <mergeCell ref="H5:L5"/>
  </mergeCells>
  <conditionalFormatting sqref="A5">
    <cfRule type="duplicateValues" dxfId="13" priority="1"/>
    <cfRule type="duplicateValues" dxfId="12" priority="2"/>
  </conditionalFormatting>
  <conditionalFormatting sqref="A5">
    <cfRule type="duplicateValues" dxfId="11"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2" tint="-9.9978637043366805E-2"/>
  </sheetPr>
  <dimension ref="A1:K13"/>
  <sheetViews>
    <sheetView showGridLines="0" zoomScale="85" zoomScaleNormal="85" workbookViewId="0"/>
  </sheetViews>
  <sheetFormatPr defaultColWidth="8.77734375" defaultRowHeight="12"/>
  <cols>
    <col min="1" max="1" width="11.77734375" style="389" bestFit="1" customWidth="1"/>
    <col min="2" max="2" width="132" style="389" customWidth="1"/>
    <col min="3" max="11" width="28.21875" style="389" customWidth="1"/>
    <col min="12" max="16384" width="8.77734375" style="389"/>
  </cols>
  <sheetData>
    <row r="1" spans="1:11" s="379" customFormat="1" ht="13.8">
      <c r="A1" s="378" t="s">
        <v>108</v>
      </c>
      <c r="B1" s="298" t="str">
        <f>Info!C2</f>
        <v>სს თიბისი ბანკი</v>
      </c>
      <c r="C1" s="490"/>
      <c r="D1" s="490"/>
      <c r="E1" s="490"/>
      <c r="F1" s="490"/>
      <c r="G1" s="490"/>
      <c r="H1" s="490"/>
      <c r="I1" s="490"/>
      <c r="J1" s="490"/>
      <c r="K1" s="490"/>
    </row>
    <row r="2" spans="1:11" s="379" customFormat="1">
      <c r="A2" s="380" t="s">
        <v>109</v>
      </c>
      <c r="B2" s="382">
        <f>'1. key ratios'!B2</f>
        <v>45199</v>
      </c>
      <c r="C2" s="490"/>
      <c r="D2" s="490"/>
      <c r="E2" s="490"/>
      <c r="F2" s="490"/>
      <c r="G2" s="490"/>
      <c r="H2" s="490"/>
      <c r="I2" s="490"/>
      <c r="J2" s="490"/>
      <c r="K2" s="490"/>
    </row>
    <row r="3" spans="1:11" s="379" customFormat="1">
      <c r="A3" s="381" t="s">
        <v>598</v>
      </c>
      <c r="B3" s="490"/>
      <c r="C3" s="490"/>
      <c r="D3" s="490"/>
      <c r="E3" s="490"/>
      <c r="F3" s="490"/>
      <c r="G3" s="490"/>
      <c r="H3" s="490"/>
      <c r="I3" s="490"/>
      <c r="J3" s="490"/>
      <c r="K3" s="490"/>
    </row>
    <row r="4" spans="1:11">
      <c r="A4" s="551"/>
      <c r="B4" s="551"/>
      <c r="C4" s="550" t="s">
        <v>502</v>
      </c>
      <c r="D4" s="550" t="s">
        <v>503</v>
      </c>
      <c r="E4" s="550" t="s">
        <v>504</v>
      </c>
      <c r="F4" s="550" t="s">
        <v>505</v>
      </c>
      <c r="G4" s="550" t="s">
        <v>506</v>
      </c>
      <c r="H4" s="550" t="s">
        <v>507</v>
      </c>
      <c r="I4" s="550" t="s">
        <v>508</v>
      </c>
      <c r="J4" s="550" t="s">
        <v>509</v>
      </c>
      <c r="K4" s="550" t="s">
        <v>510</v>
      </c>
    </row>
    <row r="5" spans="1:11" ht="103.95" customHeight="1">
      <c r="A5" s="873" t="s">
        <v>906</v>
      </c>
      <c r="B5" s="874"/>
      <c r="C5" s="549" t="s">
        <v>599</v>
      </c>
      <c r="D5" s="549" t="s">
        <v>592</v>
      </c>
      <c r="E5" s="549" t="s">
        <v>593</v>
      </c>
      <c r="F5" s="549" t="s">
        <v>905</v>
      </c>
      <c r="G5" s="549" t="s">
        <v>600</v>
      </c>
      <c r="H5" s="549" t="s">
        <v>601</v>
      </c>
      <c r="I5" s="549" t="s">
        <v>602</v>
      </c>
      <c r="J5" s="549" t="s">
        <v>603</v>
      </c>
      <c r="K5" s="549" t="s">
        <v>604</v>
      </c>
    </row>
    <row r="6" spans="1:11">
      <c r="A6" s="479">
        <v>1</v>
      </c>
      <c r="B6" s="479" t="s">
        <v>605</v>
      </c>
      <c r="C6" s="713">
        <v>552374737.6036998</v>
      </c>
      <c r="D6" s="713">
        <v>169419340.84929997</v>
      </c>
      <c r="E6" s="713">
        <v>2008725.0268000001</v>
      </c>
      <c r="F6" s="713">
        <v>197965381.55040002</v>
      </c>
      <c r="G6" s="713">
        <v>13901599259.953823</v>
      </c>
      <c r="H6" s="713">
        <v>13073990.330899999</v>
      </c>
      <c r="I6" s="713">
        <v>1042898593.3494002</v>
      </c>
      <c r="J6" s="713">
        <v>823099135.58359993</v>
      </c>
      <c r="K6" s="713">
        <v>3018460506.925405</v>
      </c>
    </row>
    <row r="7" spans="1:11">
      <c r="A7" s="479">
        <v>2</v>
      </c>
      <c r="B7" s="480" t="s">
        <v>606</v>
      </c>
      <c r="C7" s="713">
        <v>0</v>
      </c>
      <c r="D7" s="713">
        <v>0</v>
      </c>
      <c r="E7" s="713">
        <v>0</v>
      </c>
      <c r="F7" s="713">
        <v>0</v>
      </c>
      <c r="G7" s="713">
        <v>0</v>
      </c>
      <c r="H7" s="713">
        <v>0</v>
      </c>
      <c r="I7" s="713">
        <v>50248993.058799997</v>
      </c>
      <c r="J7" s="713">
        <v>0</v>
      </c>
      <c r="K7" s="713">
        <v>201168750.89631701</v>
      </c>
    </row>
    <row r="8" spans="1:11">
      <c r="A8" s="479">
        <v>3</v>
      </c>
      <c r="B8" s="480" t="s">
        <v>570</v>
      </c>
      <c r="C8" s="713">
        <v>209356620.73610002</v>
      </c>
      <c r="D8" s="713">
        <v>11602800.822000001</v>
      </c>
      <c r="E8" s="713">
        <v>571718209.15310001</v>
      </c>
      <c r="F8" s="713">
        <v>3815498.1807000004</v>
      </c>
      <c r="G8" s="713">
        <v>1139827935.5952003</v>
      </c>
      <c r="H8" s="713">
        <v>6479.5241999999998</v>
      </c>
      <c r="I8" s="713">
        <v>419234908.68470007</v>
      </c>
      <c r="J8" s="713">
        <v>252103667.65269995</v>
      </c>
      <c r="K8" s="713">
        <v>765889927.94636238</v>
      </c>
    </row>
    <row r="9" spans="1:11">
      <c r="A9" s="479">
        <v>4</v>
      </c>
      <c r="B9" s="508" t="s">
        <v>904</v>
      </c>
      <c r="C9" s="713">
        <v>308294.73249999998</v>
      </c>
      <c r="D9" s="713">
        <v>3169517.4279999998</v>
      </c>
      <c r="E9" s="713">
        <v>0</v>
      </c>
      <c r="F9" s="713">
        <v>947784.60420000006</v>
      </c>
      <c r="G9" s="713">
        <v>255479926.65499991</v>
      </c>
      <c r="H9" s="713">
        <v>0</v>
      </c>
      <c r="I9" s="713">
        <v>10099408.407500001</v>
      </c>
      <c r="J9" s="713">
        <v>26623838.861100003</v>
      </c>
      <c r="K9" s="713">
        <v>73838976.878202379</v>
      </c>
    </row>
    <row r="10" spans="1:11">
      <c r="A10" s="479">
        <v>5</v>
      </c>
      <c r="B10" s="499" t="s">
        <v>903</v>
      </c>
      <c r="C10" s="713">
        <v>0</v>
      </c>
      <c r="D10" s="713">
        <v>0</v>
      </c>
      <c r="E10" s="713">
        <v>0</v>
      </c>
      <c r="F10" s="713">
        <v>0</v>
      </c>
      <c r="G10" s="713">
        <v>0</v>
      </c>
      <c r="H10" s="713">
        <v>0</v>
      </c>
      <c r="I10" s="713">
        <v>0</v>
      </c>
      <c r="J10" s="713">
        <v>0</v>
      </c>
      <c r="K10" s="713">
        <v>0</v>
      </c>
    </row>
    <row r="11" spans="1:11">
      <c r="A11" s="479">
        <v>6</v>
      </c>
      <c r="B11" s="499" t="s">
        <v>902</v>
      </c>
      <c r="C11" s="713">
        <v>995602.86459999997</v>
      </c>
      <c r="D11" s="713">
        <v>108715</v>
      </c>
      <c r="E11" s="713">
        <v>0</v>
      </c>
      <c r="F11" s="713">
        <v>8006.38</v>
      </c>
      <c r="G11" s="713">
        <v>11140620.020399997</v>
      </c>
      <c r="H11" s="713">
        <v>0</v>
      </c>
      <c r="I11" s="713">
        <v>8230843.2198999999</v>
      </c>
      <c r="J11" s="713">
        <v>11585008.8248</v>
      </c>
      <c r="K11" s="713">
        <v>2808319.8230940001</v>
      </c>
    </row>
    <row r="13" spans="1:11" ht="13.8">
      <c r="B13" s="548"/>
    </row>
  </sheetData>
  <mergeCells count="1">
    <mergeCell ref="A5:B5"/>
  </mergeCells>
  <conditionalFormatting sqref="A5">
    <cfRule type="duplicateValues" dxfId="10" priority="1"/>
    <cfRule type="duplicateValues" dxfId="9" priority="2"/>
  </conditionalFormatting>
  <conditionalFormatting sqref="A5">
    <cfRule type="duplicateValues" dxfId="8"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2" tint="-9.9978637043366805E-2"/>
  </sheetPr>
  <dimension ref="A1:V20"/>
  <sheetViews>
    <sheetView showGridLines="0" zoomScale="85" zoomScaleNormal="85" workbookViewId="0">
      <selection activeCell="A5" sqref="A5:B6"/>
    </sheetView>
  </sheetViews>
  <sheetFormatPr defaultColWidth="8.77734375" defaultRowHeight="14.4"/>
  <cols>
    <col min="1" max="1" width="10" style="552" bestFit="1" customWidth="1"/>
    <col min="2" max="2" width="71.77734375" style="552" customWidth="1"/>
    <col min="3" max="3" width="14.5546875" style="552" bestFit="1" customWidth="1"/>
    <col min="4" max="5" width="15.21875" style="552" bestFit="1" customWidth="1"/>
    <col min="6" max="6" width="20.109375" style="552" bestFit="1" customWidth="1"/>
    <col min="7" max="7" width="37.77734375" style="552" bestFit="1" customWidth="1"/>
    <col min="8" max="8" width="14.5546875" style="552" bestFit="1" customWidth="1"/>
    <col min="9" max="10" width="15.21875" style="552" bestFit="1" customWidth="1"/>
    <col min="11" max="11" width="20.109375" style="552" bestFit="1" customWidth="1"/>
    <col min="12" max="12" width="37.77734375" style="552" bestFit="1" customWidth="1"/>
    <col min="13" max="13" width="13.21875" style="552" bestFit="1" customWidth="1"/>
    <col min="14" max="15" width="15.21875" style="552" bestFit="1" customWidth="1"/>
    <col min="16" max="16" width="20.109375" style="552" bestFit="1" customWidth="1"/>
    <col min="17" max="17" width="37.77734375" style="552" bestFit="1" customWidth="1"/>
    <col min="18" max="18" width="18.109375" style="552" bestFit="1" customWidth="1"/>
    <col min="19" max="19" width="48.109375" style="552" bestFit="1" customWidth="1"/>
    <col min="20" max="20" width="45.88671875" style="552" bestFit="1" customWidth="1"/>
    <col min="21" max="21" width="48.109375" style="552" bestFit="1" customWidth="1"/>
    <col min="22" max="22" width="44.44140625" style="552" bestFit="1" customWidth="1"/>
    <col min="23" max="16384" width="8.77734375" style="552"/>
  </cols>
  <sheetData>
    <row r="1" spans="1:22">
      <c r="A1" s="378" t="s">
        <v>108</v>
      </c>
      <c r="B1" s="298" t="str">
        <f>Info!C2</f>
        <v>სს თიბისი ბანკი</v>
      </c>
    </row>
    <row r="2" spans="1:22">
      <c r="A2" s="380" t="s">
        <v>109</v>
      </c>
      <c r="B2" s="382">
        <f>'1. key ratios'!B2</f>
        <v>45199</v>
      </c>
    </row>
    <row r="3" spans="1:22">
      <c r="A3" s="381" t="s">
        <v>689</v>
      </c>
      <c r="B3" s="490"/>
    </row>
    <row r="4" spans="1:22">
      <c r="A4" s="381"/>
      <c r="B4" s="490"/>
    </row>
    <row r="5" spans="1:22" ht="24" customHeight="1">
      <c r="A5" s="875" t="s">
        <v>716</v>
      </c>
      <c r="B5" s="875"/>
      <c r="C5" s="877" t="s">
        <v>908</v>
      </c>
      <c r="D5" s="877"/>
      <c r="E5" s="877"/>
      <c r="F5" s="877"/>
      <c r="G5" s="877"/>
      <c r="H5" s="877" t="s">
        <v>596</v>
      </c>
      <c r="I5" s="877"/>
      <c r="J5" s="877"/>
      <c r="K5" s="877"/>
      <c r="L5" s="877"/>
      <c r="M5" s="877" t="s">
        <v>907</v>
      </c>
      <c r="N5" s="877"/>
      <c r="O5" s="877"/>
      <c r="P5" s="877"/>
      <c r="Q5" s="877"/>
      <c r="R5" s="876" t="s">
        <v>715</v>
      </c>
      <c r="S5" s="876" t="s">
        <v>719</v>
      </c>
      <c r="T5" s="876" t="s">
        <v>718</v>
      </c>
      <c r="U5" s="876" t="s">
        <v>955</v>
      </c>
      <c r="V5" s="876" t="s">
        <v>956</v>
      </c>
    </row>
    <row r="6" spans="1:22" ht="36" customHeight="1">
      <c r="A6" s="875"/>
      <c r="B6" s="875"/>
      <c r="C6" s="562"/>
      <c r="D6" s="488" t="s">
        <v>892</v>
      </c>
      <c r="E6" s="488" t="s">
        <v>891</v>
      </c>
      <c r="F6" s="488" t="s">
        <v>890</v>
      </c>
      <c r="G6" s="488" t="s">
        <v>889</v>
      </c>
      <c r="H6" s="562"/>
      <c r="I6" s="488" t="s">
        <v>892</v>
      </c>
      <c r="J6" s="488" t="s">
        <v>891</v>
      </c>
      <c r="K6" s="488" t="s">
        <v>890</v>
      </c>
      <c r="L6" s="488" t="s">
        <v>889</v>
      </c>
      <c r="M6" s="562"/>
      <c r="N6" s="488" t="s">
        <v>892</v>
      </c>
      <c r="O6" s="488" t="s">
        <v>891</v>
      </c>
      <c r="P6" s="488" t="s">
        <v>890</v>
      </c>
      <c r="Q6" s="488" t="s">
        <v>889</v>
      </c>
      <c r="R6" s="876"/>
      <c r="S6" s="876"/>
      <c r="T6" s="876"/>
      <c r="U6" s="876"/>
      <c r="V6" s="876"/>
    </row>
    <row r="7" spans="1:22">
      <c r="A7" s="560">
        <v>1</v>
      </c>
      <c r="B7" s="561" t="s">
        <v>690</v>
      </c>
      <c r="C7" s="729">
        <v>71447058.640825003</v>
      </c>
      <c r="D7" s="729">
        <v>68557654.684800997</v>
      </c>
      <c r="E7" s="729">
        <v>2730491.6628459995</v>
      </c>
      <c r="F7" s="729">
        <v>158912.29317800002</v>
      </c>
      <c r="G7" s="729">
        <v>0</v>
      </c>
      <c r="H7" s="729">
        <v>72148267.311561003</v>
      </c>
      <c r="I7" s="729">
        <v>69212776.796087012</v>
      </c>
      <c r="J7" s="729">
        <v>2776578.4244850008</v>
      </c>
      <c r="K7" s="729">
        <v>158912.09098899999</v>
      </c>
      <c r="L7" s="729">
        <v>0</v>
      </c>
      <c r="M7" s="729">
        <v>1308745.5622</v>
      </c>
      <c r="N7" s="729">
        <v>860126.13310000021</v>
      </c>
      <c r="O7" s="729">
        <v>375016.36229999992</v>
      </c>
      <c r="P7" s="729">
        <v>73603.066800000015</v>
      </c>
      <c r="Q7" s="729">
        <v>0</v>
      </c>
      <c r="R7" s="729">
        <v>2257</v>
      </c>
      <c r="S7" s="730">
        <v>0.1320110583084825</v>
      </c>
      <c r="T7" s="730">
        <v>0.20072165554868987</v>
      </c>
      <c r="U7" s="730">
        <v>0.12632447536752303</v>
      </c>
      <c r="V7" s="729">
        <v>44.741110066411423</v>
      </c>
    </row>
    <row r="8" spans="1:22">
      <c r="A8" s="560">
        <v>2</v>
      </c>
      <c r="B8" s="559" t="s">
        <v>691</v>
      </c>
      <c r="C8" s="729">
        <v>2648593348.1572909</v>
      </c>
      <c r="D8" s="729">
        <v>2372141853.9200091</v>
      </c>
      <c r="E8" s="729">
        <v>215288744.25848597</v>
      </c>
      <c r="F8" s="729">
        <v>61162749.978795983</v>
      </c>
      <c r="G8" s="729">
        <v>0</v>
      </c>
      <c r="H8" s="729">
        <v>2668165604.5336285</v>
      </c>
      <c r="I8" s="729">
        <v>2386429413.7110076</v>
      </c>
      <c r="J8" s="729">
        <v>219586014.39655802</v>
      </c>
      <c r="K8" s="729">
        <v>62150176.426063016</v>
      </c>
      <c r="L8" s="729">
        <v>0</v>
      </c>
      <c r="M8" s="729">
        <v>132932445.97169995</v>
      </c>
      <c r="N8" s="729">
        <v>37757390.502599999</v>
      </c>
      <c r="O8" s="729">
        <v>48501434.73299998</v>
      </c>
      <c r="P8" s="729">
        <v>46673620.736099981</v>
      </c>
      <c r="Q8" s="729">
        <v>0</v>
      </c>
      <c r="R8" s="729">
        <v>385142</v>
      </c>
      <c r="S8" s="730">
        <v>0.12207243438486651</v>
      </c>
      <c r="T8" s="730">
        <v>0.15048349825111812</v>
      </c>
      <c r="U8" s="730">
        <v>0.14122609685783896</v>
      </c>
      <c r="V8" s="729">
        <v>50.439488737909812</v>
      </c>
    </row>
    <row r="9" spans="1:22">
      <c r="A9" s="560">
        <v>3</v>
      </c>
      <c r="B9" s="559" t="s">
        <v>692</v>
      </c>
      <c r="C9" s="729">
        <v>0</v>
      </c>
      <c r="D9" s="729">
        <v>0</v>
      </c>
      <c r="E9" s="729">
        <v>0</v>
      </c>
      <c r="F9" s="729">
        <v>0</v>
      </c>
      <c r="G9" s="729">
        <v>0</v>
      </c>
      <c r="H9" s="729">
        <v>0</v>
      </c>
      <c r="I9" s="729">
        <v>0</v>
      </c>
      <c r="J9" s="729">
        <v>0</v>
      </c>
      <c r="K9" s="729">
        <v>0</v>
      </c>
      <c r="L9" s="729">
        <v>0</v>
      </c>
      <c r="M9" s="729">
        <v>0</v>
      </c>
      <c r="N9" s="729">
        <v>0</v>
      </c>
      <c r="O9" s="729">
        <v>0</v>
      </c>
      <c r="P9" s="729">
        <v>0</v>
      </c>
      <c r="Q9" s="729">
        <v>0</v>
      </c>
      <c r="R9" s="729">
        <v>0</v>
      </c>
      <c r="S9" s="730">
        <v>0</v>
      </c>
      <c r="T9" s="730">
        <v>0</v>
      </c>
      <c r="U9" s="730">
        <v>0</v>
      </c>
      <c r="V9" s="729">
        <v>0</v>
      </c>
    </row>
    <row r="10" spans="1:22">
      <c r="A10" s="560">
        <v>4</v>
      </c>
      <c r="B10" s="559" t="s">
        <v>693</v>
      </c>
      <c r="C10" s="729">
        <v>81819914.030000016</v>
      </c>
      <c r="D10" s="729">
        <v>76157330.170000017</v>
      </c>
      <c r="E10" s="729">
        <v>4006740.8200000003</v>
      </c>
      <c r="F10" s="729">
        <v>1655843.0399999998</v>
      </c>
      <c r="G10" s="729">
        <v>0</v>
      </c>
      <c r="H10" s="729">
        <v>80586292.868702009</v>
      </c>
      <c r="I10" s="729">
        <v>74634575.660272017</v>
      </c>
      <c r="J10" s="729">
        <v>4215512.9359789994</v>
      </c>
      <c r="K10" s="729">
        <v>1736204.2724510001</v>
      </c>
      <c r="L10" s="729">
        <v>0</v>
      </c>
      <c r="M10" s="729">
        <v>5317110.9308000002</v>
      </c>
      <c r="N10" s="729">
        <v>2400902.4076000005</v>
      </c>
      <c r="O10" s="729">
        <v>1402147.6612000002</v>
      </c>
      <c r="P10" s="729">
        <v>1514060.862</v>
      </c>
      <c r="Q10" s="729">
        <v>0</v>
      </c>
      <c r="R10" s="729">
        <v>103122</v>
      </c>
      <c r="S10" s="730">
        <v>7.3414593934756064E-2</v>
      </c>
      <c r="T10" s="730">
        <v>0.21521710551175346</v>
      </c>
      <c r="U10" s="730">
        <v>7.9924187903928523E-2</v>
      </c>
      <c r="V10" s="729">
        <v>12.310047450461163</v>
      </c>
    </row>
    <row r="11" spans="1:22">
      <c r="A11" s="560">
        <v>5</v>
      </c>
      <c r="B11" s="559" t="s">
        <v>694</v>
      </c>
      <c r="C11" s="729">
        <v>39880430.471758999</v>
      </c>
      <c r="D11" s="729">
        <v>34456821.247500002</v>
      </c>
      <c r="E11" s="729">
        <v>4588616.998652</v>
      </c>
      <c r="F11" s="729">
        <v>834992.22560699994</v>
      </c>
      <c r="G11" s="729">
        <v>0</v>
      </c>
      <c r="H11" s="729">
        <v>40651856.703512006</v>
      </c>
      <c r="I11" s="729">
        <v>35031583.491828009</v>
      </c>
      <c r="J11" s="729">
        <v>4707507.8279920025</v>
      </c>
      <c r="K11" s="729">
        <v>912765.38369199971</v>
      </c>
      <c r="L11" s="729">
        <v>0</v>
      </c>
      <c r="M11" s="729">
        <v>2487591.2812999999</v>
      </c>
      <c r="N11" s="729">
        <v>692974.82169999974</v>
      </c>
      <c r="O11" s="729">
        <v>1107029.8833000001</v>
      </c>
      <c r="P11" s="729">
        <v>687586.57629999996</v>
      </c>
      <c r="Q11" s="729">
        <v>0</v>
      </c>
      <c r="R11" s="729">
        <v>27930</v>
      </c>
      <c r="S11" s="730">
        <v>0.18116699489436322</v>
      </c>
      <c r="T11" s="730">
        <v>0.19641777376221997</v>
      </c>
      <c r="U11" s="730">
        <v>0.18729678737947672</v>
      </c>
      <c r="V11" s="729">
        <v>258.14003269743432</v>
      </c>
    </row>
    <row r="12" spans="1:22">
      <c r="A12" s="560">
        <v>6</v>
      </c>
      <c r="B12" s="559" t="s">
        <v>695</v>
      </c>
      <c r="C12" s="729">
        <v>126261602.77999999</v>
      </c>
      <c r="D12" s="729">
        <v>100556250.09999998</v>
      </c>
      <c r="E12" s="729">
        <v>21509535.770000007</v>
      </c>
      <c r="F12" s="729">
        <v>4195816.9099999983</v>
      </c>
      <c r="G12" s="729">
        <v>0</v>
      </c>
      <c r="H12" s="729">
        <v>129344582.90090002</v>
      </c>
      <c r="I12" s="729">
        <v>102549522.45530002</v>
      </c>
      <c r="J12" s="729">
        <v>22122620.943899997</v>
      </c>
      <c r="K12" s="729">
        <v>4672439.501699998</v>
      </c>
      <c r="L12" s="729">
        <v>0</v>
      </c>
      <c r="M12" s="729">
        <v>14651566.455099996</v>
      </c>
      <c r="N12" s="729">
        <v>4282979.9591000006</v>
      </c>
      <c r="O12" s="729">
        <v>6307966.2874999959</v>
      </c>
      <c r="P12" s="729">
        <v>4060620.2084999997</v>
      </c>
      <c r="Q12" s="729">
        <v>0</v>
      </c>
      <c r="R12" s="729">
        <v>101647</v>
      </c>
      <c r="S12" s="730">
        <v>0.34108227745697967</v>
      </c>
      <c r="T12" s="730">
        <v>0.34108227745697955</v>
      </c>
      <c r="U12" s="730">
        <v>0.3407787036544383</v>
      </c>
      <c r="V12" s="729">
        <v>389.00677467282429</v>
      </c>
    </row>
    <row r="13" spans="1:22">
      <c r="A13" s="560">
        <v>7</v>
      </c>
      <c r="B13" s="559" t="s">
        <v>696</v>
      </c>
      <c r="C13" s="729">
        <v>4741651367.9551897</v>
      </c>
      <c r="D13" s="729">
        <v>4320589117.6084433</v>
      </c>
      <c r="E13" s="729">
        <v>373660689.08752882</v>
      </c>
      <c r="F13" s="729">
        <v>47327733.357274994</v>
      </c>
      <c r="G13" s="729">
        <v>73827.901943000004</v>
      </c>
      <c r="H13" s="729">
        <v>4865471657.6245575</v>
      </c>
      <c r="I13" s="729">
        <v>4429672353.5071344</v>
      </c>
      <c r="J13" s="729">
        <v>387185194.13780922</v>
      </c>
      <c r="K13" s="729">
        <v>48598617.335323982</v>
      </c>
      <c r="L13" s="729">
        <v>15492.64429</v>
      </c>
      <c r="M13" s="729">
        <v>30884028.299300015</v>
      </c>
      <c r="N13" s="729">
        <v>2489637.0891999993</v>
      </c>
      <c r="O13" s="729">
        <v>9990600.9576000012</v>
      </c>
      <c r="P13" s="729">
        <v>18470789.909200013</v>
      </c>
      <c r="Q13" s="729">
        <v>-66999.656700000007</v>
      </c>
      <c r="R13" s="729">
        <v>47736</v>
      </c>
      <c r="S13" s="730">
        <v>0.10086995822845167</v>
      </c>
      <c r="T13" s="730">
        <v>0.11754277164164252</v>
      </c>
      <c r="U13" s="730">
        <v>9.287987028049173E-2</v>
      </c>
      <c r="V13" s="729">
        <v>128.52231559524196</v>
      </c>
    </row>
    <row r="14" spans="1:22">
      <c r="A14" s="554">
        <v>7.1</v>
      </c>
      <c r="B14" s="553" t="s">
        <v>697</v>
      </c>
      <c r="C14" s="729">
        <v>3651889046.9708514</v>
      </c>
      <c r="D14" s="729">
        <v>3304151594.5698528</v>
      </c>
      <c r="E14" s="729">
        <v>303966918.40538281</v>
      </c>
      <c r="F14" s="729">
        <v>43710462.726311997</v>
      </c>
      <c r="G14" s="729">
        <v>60071.269304000009</v>
      </c>
      <c r="H14" s="729">
        <v>3748066631.5762339</v>
      </c>
      <c r="I14" s="729">
        <v>3388340832.2641273</v>
      </c>
      <c r="J14" s="729">
        <v>314915007.07801223</v>
      </c>
      <c r="K14" s="729">
        <v>44795823.915238976</v>
      </c>
      <c r="L14" s="729">
        <v>14968.318856</v>
      </c>
      <c r="M14" s="729">
        <v>27400265.779300012</v>
      </c>
      <c r="N14" s="729">
        <v>2038921.2808999997</v>
      </c>
      <c r="O14" s="729">
        <v>8373607.1262000008</v>
      </c>
      <c r="P14" s="729">
        <v>17041690.448100012</v>
      </c>
      <c r="Q14" s="729">
        <v>-53953.075900000003</v>
      </c>
      <c r="R14" s="729">
        <v>33912</v>
      </c>
      <c r="S14" s="730">
        <v>0.10175044572543188</v>
      </c>
      <c r="T14" s="730">
        <v>0.11827754374515745</v>
      </c>
      <c r="U14" s="730">
        <v>9.2132617289132773E-2</v>
      </c>
      <c r="V14" s="729">
        <v>129.27667447318458</v>
      </c>
    </row>
    <row r="15" spans="1:22" ht="24">
      <c r="A15" s="554">
        <v>7.2</v>
      </c>
      <c r="B15" s="553" t="s">
        <v>698</v>
      </c>
      <c r="C15" s="729">
        <v>671835276.39303422</v>
      </c>
      <c r="D15" s="729">
        <v>632426000.64897919</v>
      </c>
      <c r="E15" s="729">
        <v>38396616.043383017</v>
      </c>
      <c r="F15" s="729">
        <v>1012659.7006720001</v>
      </c>
      <c r="G15" s="729">
        <v>0</v>
      </c>
      <c r="H15" s="729">
        <v>688813521.75629711</v>
      </c>
      <c r="I15" s="729">
        <v>647905122.78928614</v>
      </c>
      <c r="J15" s="729">
        <v>39793765.705292001</v>
      </c>
      <c r="K15" s="729">
        <v>1114633.2617190001</v>
      </c>
      <c r="L15" s="729">
        <v>0</v>
      </c>
      <c r="M15" s="729">
        <v>1511665.5012999999</v>
      </c>
      <c r="N15" s="729">
        <v>283574.24569999985</v>
      </c>
      <c r="O15" s="729">
        <v>898945.24060000025</v>
      </c>
      <c r="P15" s="729">
        <v>329146.01499999996</v>
      </c>
      <c r="Q15" s="729">
        <v>0</v>
      </c>
      <c r="R15" s="729">
        <v>5437</v>
      </c>
      <c r="S15" s="730">
        <v>9.4534226087247181E-2</v>
      </c>
      <c r="T15" s="730">
        <v>0.11134567093243783</v>
      </c>
      <c r="U15" s="730">
        <v>9.3804614875317174E-2</v>
      </c>
      <c r="V15" s="729">
        <v>125.50362351868341</v>
      </c>
    </row>
    <row r="16" spans="1:22">
      <c r="A16" s="554">
        <v>7.3</v>
      </c>
      <c r="B16" s="553" t="s">
        <v>699</v>
      </c>
      <c r="C16" s="729">
        <v>417927044.59130388</v>
      </c>
      <c r="D16" s="729">
        <v>384011522.38961089</v>
      </c>
      <c r="E16" s="729">
        <v>31297154.638762996</v>
      </c>
      <c r="F16" s="729">
        <v>2604610.9302910003</v>
      </c>
      <c r="G16" s="729">
        <v>13756.632638999999</v>
      </c>
      <c r="H16" s="729">
        <v>428591504.29202598</v>
      </c>
      <c r="I16" s="729">
        <v>393426398.45372093</v>
      </c>
      <c r="J16" s="729">
        <v>32476421.354505014</v>
      </c>
      <c r="K16" s="729">
        <v>2688160.1583659998</v>
      </c>
      <c r="L16" s="729">
        <v>524.32543399999997</v>
      </c>
      <c r="M16" s="729">
        <v>1972097.0186999997</v>
      </c>
      <c r="N16" s="729">
        <v>167141.5626</v>
      </c>
      <c r="O16" s="729">
        <v>718048.59080000001</v>
      </c>
      <c r="P16" s="729">
        <v>1099953.4460999998</v>
      </c>
      <c r="Q16" s="729">
        <v>-13046.5808</v>
      </c>
      <c r="R16" s="729">
        <v>8387</v>
      </c>
      <c r="S16" s="730">
        <v>0.10474547896196154</v>
      </c>
      <c r="T16" s="730">
        <v>0.12253703895299156</v>
      </c>
      <c r="U16" s="730">
        <v>9.7922877191097102E-2</v>
      </c>
      <c r="V16" s="729">
        <v>126.78379991354008</v>
      </c>
    </row>
    <row r="17" spans="1:22">
      <c r="A17" s="560">
        <v>8</v>
      </c>
      <c r="B17" s="559" t="s">
        <v>700</v>
      </c>
      <c r="C17" s="729">
        <v>86880105.50656803</v>
      </c>
      <c r="D17" s="729">
        <v>85275970.879436031</v>
      </c>
      <c r="E17" s="729">
        <v>621864.75056700001</v>
      </c>
      <c r="F17" s="729">
        <v>982269.87656500004</v>
      </c>
      <c r="G17" s="729">
        <v>0</v>
      </c>
      <c r="H17" s="729">
        <v>87792038.719769984</v>
      </c>
      <c r="I17" s="729">
        <v>86077550.364366993</v>
      </c>
      <c r="J17" s="729">
        <v>676198.43689800007</v>
      </c>
      <c r="K17" s="729">
        <v>1038289.9185050001</v>
      </c>
      <c r="L17" s="729">
        <v>0</v>
      </c>
      <c r="M17" s="729">
        <v>508558.21990000003</v>
      </c>
      <c r="N17" s="729">
        <v>84135.690999999992</v>
      </c>
      <c r="O17" s="729">
        <v>60626.239600000001</v>
      </c>
      <c r="P17" s="729">
        <v>363796.2893</v>
      </c>
      <c r="Q17" s="729">
        <v>0</v>
      </c>
      <c r="R17" s="729">
        <v>65288</v>
      </c>
      <c r="S17" s="730">
        <v>0.15683831861728684</v>
      </c>
      <c r="T17" s="730">
        <v>0.16942387461409861</v>
      </c>
      <c r="U17" s="730">
        <v>0.1733435467932361</v>
      </c>
      <c r="V17" s="729">
        <v>1.4065219931591368</v>
      </c>
    </row>
    <row r="18" spans="1:22">
      <c r="A18" s="558">
        <v>9</v>
      </c>
      <c r="B18" s="557" t="s">
        <v>701</v>
      </c>
      <c r="C18" s="729">
        <v>0</v>
      </c>
      <c r="D18" s="729">
        <v>0</v>
      </c>
      <c r="E18" s="729">
        <v>0</v>
      </c>
      <c r="F18" s="729">
        <v>0</v>
      </c>
      <c r="G18" s="729">
        <v>0</v>
      </c>
      <c r="H18" s="729">
        <v>0</v>
      </c>
      <c r="I18" s="729">
        <v>0</v>
      </c>
      <c r="J18" s="729">
        <v>0</v>
      </c>
      <c r="K18" s="729">
        <v>0</v>
      </c>
      <c r="L18" s="729">
        <v>0</v>
      </c>
      <c r="M18" s="729">
        <v>0</v>
      </c>
      <c r="N18" s="729">
        <v>0</v>
      </c>
      <c r="O18" s="729">
        <v>0</v>
      </c>
      <c r="P18" s="729">
        <v>0</v>
      </c>
      <c r="Q18" s="729">
        <v>0</v>
      </c>
      <c r="R18" s="729">
        <v>0</v>
      </c>
      <c r="S18" s="730">
        <v>0</v>
      </c>
      <c r="T18" s="730">
        <v>0</v>
      </c>
      <c r="U18" s="730">
        <v>0</v>
      </c>
      <c r="V18" s="729">
        <v>0</v>
      </c>
    </row>
    <row r="19" spans="1:22">
      <c r="A19" s="556">
        <v>10</v>
      </c>
      <c r="B19" s="555" t="s">
        <v>717</v>
      </c>
      <c r="C19" s="729">
        <v>7796533827.5416327</v>
      </c>
      <c r="D19" s="729">
        <v>7057734998.6101894</v>
      </c>
      <c r="E19" s="729">
        <v>622406683.3480798</v>
      </c>
      <c r="F19" s="729">
        <v>116318317.68142097</v>
      </c>
      <c r="G19" s="729">
        <v>73827.901943000004</v>
      </c>
      <c r="H19" s="729">
        <v>7944160300.662631</v>
      </c>
      <c r="I19" s="729">
        <v>7183607775.9859953</v>
      </c>
      <c r="J19" s="729">
        <v>641269627.10362124</v>
      </c>
      <c r="K19" s="729">
        <v>119267404.92872398</v>
      </c>
      <c r="L19" s="729">
        <v>15492.64429</v>
      </c>
      <c r="M19" s="729">
        <v>188090046.72029999</v>
      </c>
      <c r="N19" s="729">
        <v>48568146.6043</v>
      </c>
      <c r="O19" s="729">
        <v>67744822.124499977</v>
      </c>
      <c r="P19" s="729">
        <v>71844077.64819999</v>
      </c>
      <c r="Q19" s="729">
        <v>-66999.656700000007</v>
      </c>
      <c r="R19" s="729">
        <v>733122</v>
      </c>
      <c r="S19" s="730">
        <v>0.11509022926229932</v>
      </c>
      <c r="T19" s="730">
        <v>0.14327203083737522</v>
      </c>
      <c r="U19" s="730">
        <v>0.11486850879443904</v>
      </c>
      <c r="V19" s="729">
        <v>103.46594275387066</v>
      </c>
    </row>
    <row r="20" spans="1:22" ht="24">
      <c r="A20" s="554">
        <v>10.1</v>
      </c>
      <c r="B20" s="553" t="s">
        <v>720</v>
      </c>
      <c r="C20" s="729">
        <v>0</v>
      </c>
      <c r="D20" s="729">
        <v>0</v>
      </c>
      <c r="E20" s="729">
        <v>0</v>
      </c>
      <c r="F20" s="729">
        <v>0</v>
      </c>
      <c r="G20" s="729">
        <v>0</v>
      </c>
      <c r="H20" s="729">
        <v>0</v>
      </c>
      <c r="I20" s="729">
        <v>0</v>
      </c>
      <c r="J20" s="729">
        <v>0</v>
      </c>
      <c r="K20" s="729">
        <v>0</v>
      </c>
      <c r="L20" s="729">
        <v>0</v>
      </c>
      <c r="M20" s="729">
        <v>0</v>
      </c>
      <c r="N20" s="729">
        <v>0</v>
      </c>
      <c r="O20" s="729">
        <v>0</v>
      </c>
      <c r="P20" s="729">
        <v>0</v>
      </c>
      <c r="Q20" s="729">
        <v>0</v>
      </c>
      <c r="R20" s="729">
        <v>0</v>
      </c>
      <c r="S20" s="730">
        <v>0</v>
      </c>
      <c r="T20" s="730">
        <v>0</v>
      </c>
      <c r="U20" s="730">
        <v>0</v>
      </c>
      <c r="V20" s="729">
        <v>0</v>
      </c>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9.9978637043366805E-2"/>
  </sheetPr>
  <dimension ref="A1:U69"/>
  <sheetViews>
    <sheetView zoomScale="70" zoomScaleNormal="70" workbookViewId="0"/>
  </sheetViews>
  <sheetFormatPr defaultRowHeight="14.4"/>
  <cols>
    <col min="1" max="1" width="8.77734375" style="451"/>
    <col min="2" max="2" width="69.21875" style="428" customWidth="1"/>
    <col min="3" max="8" width="15.77734375" style="652" bestFit="1" customWidth="1"/>
    <col min="9" max="14" width="17.21875" style="652" bestFit="1" customWidth="1"/>
    <col min="15" max="17" width="8.77734375" style="652" bestFit="1" customWidth="1"/>
    <col min="18" max="18" width="16.77734375" style="652" bestFit="1" customWidth="1"/>
    <col min="19" max="20" width="17.77734375" style="652" bestFit="1" customWidth="1"/>
  </cols>
  <sheetData>
    <row r="1" spans="1:21">
      <c r="A1" s="14" t="s">
        <v>108</v>
      </c>
      <c r="B1" s="298" t="str">
        <f>Info!C2</f>
        <v>სს თიბისი ბანკი</v>
      </c>
      <c r="C1" s="650"/>
      <c r="D1" s="651"/>
      <c r="E1" s="651"/>
      <c r="F1" s="651"/>
      <c r="G1" s="651"/>
    </row>
    <row r="2" spans="1:21">
      <c r="A2" s="14" t="s">
        <v>109</v>
      </c>
      <c r="B2" s="333">
        <f>'1. key ratios'!B2</f>
        <v>45199</v>
      </c>
      <c r="C2" s="653"/>
      <c r="D2" s="654"/>
      <c r="E2" s="654"/>
      <c r="F2" s="654"/>
      <c r="G2" s="654"/>
      <c r="H2" s="655"/>
    </row>
    <row r="3" spans="1:21">
      <c r="A3" s="14"/>
      <c r="B3" s="13"/>
      <c r="C3" s="653"/>
      <c r="D3" s="654"/>
      <c r="E3" s="654"/>
      <c r="F3" s="654"/>
      <c r="G3" s="654"/>
      <c r="H3" s="655"/>
    </row>
    <row r="4" spans="1:21" ht="21" customHeight="1">
      <c r="A4" s="765" t="s">
        <v>25</v>
      </c>
      <c r="B4" s="766" t="s">
        <v>729</v>
      </c>
      <c r="C4" s="768" t="s">
        <v>114</v>
      </c>
      <c r="D4" s="768"/>
      <c r="E4" s="768"/>
      <c r="F4" s="768" t="s">
        <v>115</v>
      </c>
      <c r="G4" s="768"/>
      <c r="H4" s="769"/>
    </row>
    <row r="5" spans="1:21" ht="21" customHeight="1">
      <c r="A5" s="765"/>
      <c r="B5" s="767"/>
      <c r="C5" s="656" t="s">
        <v>26</v>
      </c>
      <c r="D5" s="656" t="s">
        <v>88</v>
      </c>
      <c r="E5" s="656" t="s">
        <v>66</v>
      </c>
      <c r="F5" s="656" t="s">
        <v>26</v>
      </c>
      <c r="G5" s="656" t="s">
        <v>88</v>
      </c>
      <c r="H5" s="656" t="s">
        <v>66</v>
      </c>
    </row>
    <row r="6" spans="1:21" ht="26.55" customHeight="1">
      <c r="A6" s="765"/>
      <c r="B6" s="400" t="s">
        <v>95</v>
      </c>
      <c r="C6" s="759"/>
      <c r="D6" s="760"/>
      <c r="E6" s="760"/>
      <c r="F6" s="760"/>
      <c r="G6" s="760"/>
      <c r="H6" s="761"/>
    </row>
    <row r="7" spans="1:21" ht="22.95" customHeight="1">
      <c r="A7" s="442">
        <v>1</v>
      </c>
      <c r="B7" s="401" t="s">
        <v>843</v>
      </c>
      <c r="C7" s="657">
        <f>SUM(C8:C10)</f>
        <v>572519923.91000009</v>
      </c>
      <c r="D7" s="657">
        <f>SUM(D8:D10)</f>
        <v>3854209553.3500004</v>
      </c>
      <c r="E7" s="658">
        <f>C7+D7</f>
        <v>4426729477.2600002</v>
      </c>
      <c r="F7" s="657">
        <f>SUM(F8:F10)</f>
        <v>739354635.52999997</v>
      </c>
      <c r="G7" s="657">
        <f>SUM(G8:G10)</f>
        <v>5130573754.7399998</v>
      </c>
      <c r="H7" s="658">
        <f>F7+G7</f>
        <v>5869928390.2699995</v>
      </c>
      <c r="U7" s="663"/>
    </row>
    <row r="8" spans="1:21">
      <c r="A8" s="442">
        <v>1.1000000000000001</v>
      </c>
      <c r="B8" s="402" t="s">
        <v>96</v>
      </c>
      <c r="C8" s="657">
        <v>316707809.63</v>
      </c>
      <c r="D8" s="657">
        <v>527408421.57000005</v>
      </c>
      <c r="E8" s="658">
        <f t="shared" ref="E8:E36" si="0">C8+D8</f>
        <v>844116231.20000005</v>
      </c>
      <c r="F8" s="657">
        <v>381901476</v>
      </c>
      <c r="G8" s="657">
        <v>613765142.20000005</v>
      </c>
      <c r="H8" s="658">
        <f t="shared" ref="H8:H36" si="1">F8+G8</f>
        <v>995666618.20000005</v>
      </c>
    </row>
    <row r="9" spans="1:21">
      <c r="A9" s="442">
        <v>1.2</v>
      </c>
      <c r="B9" s="402" t="s">
        <v>97</v>
      </c>
      <c r="C9" s="657">
        <v>251149148.83000001</v>
      </c>
      <c r="D9" s="657">
        <v>1907914196.1199999</v>
      </c>
      <c r="E9" s="658">
        <f t="shared" si="0"/>
        <v>2159063344.9499998</v>
      </c>
      <c r="F9" s="657">
        <v>323719007.31999999</v>
      </c>
      <c r="G9" s="657">
        <v>2229516831.0299997</v>
      </c>
      <c r="H9" s="658">
        <f t="shared" si="1"/>
        <v>2553235838.3499999</v>
      </c>
    </row>
    <row r="10" spans="1:21">
      <c r="A10" s="442">
        <v>1.3</v>
      </c>
      <c r="B10" s="402" t="s">
        <v>98</v>
      </c>
      <c r="C10" s="657">
        <v>4662965.45</v>
      </c>
      <c r="D10" s="657">
        <v>1418886935.6600001</v>
      </c>
      <c r="E10" s="658">
        <f t="shared" si="0"/>
        <v>1423549901.1100001</v>
      </c>
      <c r="F10" s="657">
        <v>33734152.210000001</v>
      </c>
      <c r="G10" s="657">
        <v>2287291781.5099998</v>
      </c>
      <c r="H10" s="658">
        <f t="shared" si="1"/>
        <v>2321025933.7199998</v>
      </c>
    </row>
    <row r="11" spans="1:21">
      <c r="A11" s="442">
        <v>2</v>
      </c>
      <c r="B11" s="403" t="s">
        <v>730</v>
      </c>
      <c r="C11" s="657">
        <v>102797683.75999999</v>
      </c>
      <c r="D11" s="657">
        <v>0</v>
      </c>
      <c r="E11" s="658">
        <f t="shared" si="0"/>
        <v>102797683.75999999</v>
      </c>
      <c r="F11" s="657">
        <v>272967441.98000002</v>
      </c>
      <c r="G11" s="657">
        <v>0</v>
      </c>
      <c r="H11" s="658">
        <f t="shared" si="1"/>
        <v>272967441.98000002</v>
      </c>
    </row>
    <row r="12" spans="1:21">
      <c r="A12" s="442">
        <v>2.1</v>
      </c>
      <c r="B12" s="404" t="s">
        <v>731</v>
      </c>
      <c r="C12" s="657">
        <v>102797683.75999999</v>
      </c>
      <c r="D12" s="657">
        <v>0</v>
      </c>
      <c r="E12" s="658">
        <f t="shared" si="0"/>
        <v>102797683.75999999</v>
      </c>
      <c r="F12" s="657">
        <v>272967441.98000002</v>
      </c>
      <c r="G12" s="657">
        <v>0</v>
      </c>
      <c r="H12" s="658">
        <f t="shared" si="1"/>
        <v>272967441.98000002</v>
      </c>
    </row>
    <row r="13" spans="1:21" ht="26.55" customHeight="1">
      <c r="A13" s="442">
        <v>3</v>
      </c>
      <c r="B13" s="405" t="s">
        <v>732</v>
      </c>
      <c r="C13" s="657">
        <v>0</v>
      </c>
      <c r="D13" s="657">
        <v>0</v>
      </c>
      <c r="E13" s="658">
        <f t="shared" si="0"/>
        <v>0</v>
      </c>
      <c r="F13" s="657">
        <v>0</v>
      </c>
      <c r="G13" s="657">
        <v>0</v>
      </c>
      <c r="H13" s="658">
        <f t="shared" si="1"/>
        <v>0</v>
      </c>
    </row>
    <row r="14" spans="1:21" ht="26.55" customHeight="1">
      <c r="A14" s="442">
        <v>4</v>
      </c>
      <c r="B14" s="406" t="s">
        <v>733</v>
      </c>
      <c r="C14" s="657">
        <v>0</v>
      </c>
      <c r="D14" s="657">
        <v>0</v>
      </c>
      <c r="E14" s="658">
        <f t="shared" si="0"/>
        <v>0</v>
      </c>
      <c r="F14" s="657">
        <v>0</v>
      </c>
      <c r="G14" s="657">
        <v>0</v>
      </c>
      <c r="H14" s="658">
        <f t="shared" si="1"/>
        <v>0</v>
      </c>
    </row>
    <row r="15" spans="1:21" ht="24.45" customHeight="1">
      <c r="A15" s="442">
        <v>5</v>
      </c>
      <c r="B15" s="406" t="s">
        <v>734</v>
      </c>
      <c r="C15" s="659">
        <f>SUM(C16:C18)</f>
        <v>2942618082.7799997</v>
      </c>
      <c r="D15" s="659">
        <f>SUM(D16:D18)</f>
        <v>153142858.11000001</v>
      </c>
      <c r="E15" s="660">
        <f t="shared" si="0"/>
        <v>3095760940.8899999</v>
      </c>
      <c r="F15" s="659">
        <f>SUM(F16:F18)</f>
        <v>2186762706.0099998</v>
      </c>
      <c r="G15" s="659">
        <f>SUM(G16:G18)</f>
        <v>324954337.75999999</v>
      </c>
      <c r="H15" s="660">
        <f t="shared" si="1"/>
        <v>2511717043.7699995</v>
      </c>
    </row>
    <row r="16" spans="1:21">
      <c r="A16" s="442">
        <v>5.0999999999999996</v>
      </c>
      <c r="B16" s="407" t="s">
        <v>735</v>
      </c>
      <c r="C16" s="657">
        <v>671229.43999999994</v>
      </c>
      <c r="D16" s="657">
        <v>0</v>
      </c>
      <c r="E16" s="658">
        <f t="shared" si="0"/>
        <v>671229.43999999994</v>
      </c>
      <c r="F16" s="657">
        <v>629983.1</v>
      </c>
      <c r="G16" s="657">
        <v>0</v>
      </c>
      <c r="H16" s="658">
        <f t="shared" si="1"/>
        <v>629983.1</v>
      </c>
    </row>
    <row r="17" spans="1:8">
      <c r="A17" s="442">
        <v>5.2</v>
      </c>
      <c r="B17" s="407" t="s">
        <v>569</v>
      </c>
      <c r="C17" s="657">
        <v>2941946853.3399997</v>
      </c>
      <c r="D17" s="657">
        <v>153142858.11000001</v>
      </c>
      <c r="E17" s="658">
        <f t="shared" si="0"/>
        <v>3095089711.4499998</v>
      </c>
      <c r="F17" s="657">
        <v>2186132722.9099998</v>
      </c>
      <c r="G17" s="657">
        <v>324954337.75999999</v>
      </c>
      <c r="H17" s="658">
        <f t="shared" si="1"/>
        <v>2511087060.6700001</v>
      </c>
    </row>
    <row r="18" spans="1:8">
      <c r="A18" s="442">
        <v>5.3</v>
      </c>
      <c r="B18" s="407" t="s">
        <v>736</v>
      </c>
      <c r="C18" s="657">
        <v>0</v>
      </c>
      <c r="D18" s="657">
        <v>0</v>
      </c>
      <c r="E18" s="658">
        <f t="shared" si="0"/>
        <v>0</v>
      </c>
      <c r="F18" s="657">
        <v>0</v>
      </c>
      <c r="G18" s="657">
        <v>0</v>
      </c>
      <c r="H18" s="658">
        <f t="shared" si="1"/>
        <v>0</v>
      </c>
    </row>
    <row r="19" spans="1:8">
      <c r="A19" s="442">
        <v>6</v>
      </c>
      <c r="B19" s="405" t="s">
        <v>737</v>
      </c>
      <c r="C19" s="657">
        <f>SUM(C20:C21)</f>
        <v>9805716660.2000008</v>
      </c>
      <c r="D19" s="657">
        <f>SUM(D20:D21)</f>
        <v>9585950108.5</v>
      </c>
      <c r="E19" s="658">
        <f t="shared" si="0"/>
        <v>19391666768.700001</v>
      </c>
      <c r="F19" s="657">
        <f>SUM(F20:F21)</f>
        <v>8570398402.2300062</v>
      </c>
      <c r="G19" s="657">
        <f>SUM(G20:G21)</f>
        <v>8122451887.1200094</v>
      </c>
      <c r="H19" s="658">
        <f t="shared" si="1"/>
        <v>16692850289.350016</v>
      </c>
    </row>
    <row r="20" spans="1:8">
      <c r="A20" s="442">
        <v>6.1</v>
      </c>
      <c r="B20" s="407" t="s">
        <v>569</v>
      </c>
      <c r="C20" s="657">
        <v>0</v>
      </c>
      <c r="D20" s="657">
        <v>0</v>
      </c>
      <c r="E20" s="658">
        <f t="shared" si="0"/>
        <v>0</v>
      </c>
      <c r="F20" s="657">
        <v>0</v>
      </c>
      <c r="G20" s="657">
        <v>0</v>
      </c>
      <c r="H20" s="658">
        <f t="shared" si="1"/>
        <v>0</v>
      </c>
    </row>
    <row r="21" spans="1:8">
      <c r="A21" s="442">
        <v>6.2</v>
      </c>
      <c r="B21" s="407" t="s">
        <v>736</v>
      </c>
      <c r="C21" s="657">
        <v>9805716660.2000008</v>
      </c>
      <c r="D21" s="657">
        <v>9585950108.5</v>
      </c>
      <c r="E21" s="658">
        <f t="shared" si="0"/>
        <v>19391666768.700001</v>
      </c>
      <c r="F21" s="657">
        <v>8570398402.2300062</v>
      </c>
      <c r="G21" s="657">
        <v>8122451887.1200094</v>
      </c>
      <c r="H21" s="658">
        <f t="shared" si="1"/>
        <v>16692850289.350016</v>
      </c>
    </row>
    <row r="22" spans="1:8">
      <c r="A22" s="442">
        <v>7</v>
      </c>
      <c r="B22" s="408" t="s">
        <v>738</v>
      </c>
      <c r="C22" s="657">
        <v>34257553.230000004</v>
      </c>
      <c r="D22" s="657">
        <v>0</v>
      </c>
      <c r="E22" s="658">
        <f t="shared" si="0"/>
        <v>34257553.230000004</v>
      </c>
      <c r="F22" s="657">
        <v>32403301.670479998</v>
      </c>
      <c r="G22" s="657">
        <v>0</v>
      </c>
      <c r="H22" s="658">
        <f t="shared" si="1"/>
        <v>32403301.670479998</v>
      </c>
    </row>
    <row r="23" spans="1:8">
      <c r="A23" s="442">
        <v>8</v>
      </c>
      <c r="B23" s="409" t="s">
        <v>739</v>
      </c>
      <c r="C23" s="657">
        <v>0</v>
      </c>
      <c r="D23" s="657">
        <v>0</v>
      </c>
      <c r="E23" s="658">
        <f t="shared" si="0"/>
        <v>0</v>
      </c>
      <c r="F23" s="657">
        <v>0</v>
      </c>
      <c r="G23" s="657">
        <v>0</v>
      </c>
      <c r="H23" s="658">
        <f t="shared" si="1"/>
        <v>0</v>
      </c>
    </row>
    <row r="24" spans="1:8">
      <c r="A24" s="442">
        <v>9</v>
      </c>
      <c r="B24" s="406" t="s">
        <v>740</v>
      </c>
      <c r="C24" s="657">
        <f>SUM(C25:C26)</f>
        <v>559683707.41999984</v>
      </c>
      <c r="D24" s="657">
        <f>SUM(D25:D26)</f>
        <v>0</v>
      </c>
      <c r="E24" s="658">
        <f t="shared" si="0"/>
        <v>559683707.41999984</v>
      </c>
      <c r="F24" s="657">
        <f>SUM(F25:F26)</f>
        <v>487983969.53000003</v>
      </c>
      <c r="G24" s="657">
        <f>SUM(G25:G26)</f>
        <v>900526.44000000006</v>
      </c>
      <c r="H24" s="658">
        <f t="shared" si="1"/>
        <v>488884495.97000003</v>
      </c>
    </row>
    <row r="25" spans="1:8">
      <c r="A25" s="442">
        <v>9.1</v>
      </c>
      <c r="B25" s="410" t="s">
        <v>741</v>
      </c>
      <c r="C25" s="657">
        <v>539910864.2299999</v>
      </c>
      <c r="D25" s="657">
        <v>0</v>
      </c>
      <c r="E25" s="658">
        <f t="shared" si="0"/>
        <v>539910864.2299999</v>
      </c>
      <c r="F25" s="657">
        <v>465917722.72000003</v>
      </c>
      <c r="G25" s="657">
        <v>900526.44000000006</v>
      </c>
      <c r="H25" s="658">
        <f t="shared" si="1"/>
        <v>466818249.16000003</v>
      </c>
    </row>
    <row r="26" spans="1:8">
      <c r="A26" s="442">
        <v>9.1999999999999993</v>
      </c>
      <c r="B26" s="410" t="s">
        <v>742</v>
      </c>
      <c r="C26" s="657">
        <v>19772843.189999998</v>
      </c>
      <c r="D26" s="657">
        <v>0</v>
      </c>
      <c r="E26" s="658">
        <f t="shared" si="0"/>
        <v>19772843.189999998</v>
      </c>
      <c r="F26" s="657">
        <v>22066246.809999999</v>
      </c>
      <c r="G26" s="657">
        <v>0</v>
      </c>
      <c r="H26" s="658">
        <f t="shared" si="1"/>
        <v>22066246.809999999</v>
      </c>
    </row>
    <row r="27" spans="1:8">
      <c r="A27" s="442">
        <v>10</v>
      </c>
      <c r="B27" s="406" t="s">
        <v>36</v>
      </c>
      <c r="C27" s="657">
        <f>SUM(C28:C29)</f>
        <v>334097341.98000002</v>
      </c>
      <c r="D27" s="657">
        <f>SUM(D28:D29)</f>
        <v>0</v>
      </c>
      <c r="E27" s="658">
        <f t="shared" si="0"/>
        <v>334097341.98000002</v>
      </c>
      <c r="F27" s="657">
        <f>SUM(F28:F29)</f>
        <v>301498040.43999994</v>
      </c>
      <c r="G27" s="657">
        <f>SUM(G28:G29)</f>
        <v>0</v>
      </c>
      <c r="H27" s="658">
        <f t="shared" si="1"/>
        <v>301498040.43999994</v>
      </c>
    </row>
    <row r="28" spans="1:8">
      <c r="A28" s="442">
        <v>10.1</v>
      </c>
      <c r="B28" s="410" t="s">
        <v>743</v>
      </c>
      <c r="C28" s="657">
        <v>27502089.170000002</v>
      </c>
      <c r="D28" s="657">
        <v>0</v>
      </c>
      <c r="E28" s="658">
        <f t="shared" si="0"/>
        <v>27502089.170000002</v>
      </c>
      <c r="F28" s="657">
        <v>27502089.170000002</v>
      </c>
      <c r="G28" s="657">
        <v>0</v>
      </c>
      <c r="H28" s="658">
        <f t="shared" si="1"/>
        <v>27502089.170000002</v>
      </c>
    </row>
    <row r="29" spans="1:8">
      <c r="A29" s="442">
        <v>10.199999999999999</v>
      </c>
      <c r="B29" s="410" t="s">
        <v>744</v>
      </c>
      <c r="C29" s="657">
        <v>306595252.81</v>
      </c>
      <c r="D29" s="657">
        <v>0</v>
      </c>
      <c r="E29" s="658">
        <f t="shared" si="0"/>
        <v>306595252.81</v>
      </c>
      <c r="F29" s="657">
        <v>273995951.26999992</v>
      </c>
      <c r="G29" s="657">
        <v>0</v>
      </c>
      <c r="H29" s="658">
        <f t="shared" si="1"/>
        <v>273995951.26999992</v>
      </c>
    </row>
    <row r="30" spans="1:8">
      <c r="A30" s="442">
        <v>11</v>
      </c>
      <c r="B30" s="406" t="s">
        <v>745</v>
      </c>
      <c r="C30" s="657">
        <f>SUM(C31:C32)</f>
        <v>13890056.640000001</v>
      </c>
      <c r="D30" s="657">
        <f>SUM(D31:D32)</f>
        <v>0</v>
      </c>
      <c r="E30" s="658">
        <f t="shared" si="0"/>
        <v>13890056.640000001</v>
      </c>
      <c r="F30" s="657">
        <f>SUM(F31:F32)</f>
        <v>0</v>
      </c>
      <c r="G30" s="657">
        <f>SUM(G31:G32)</f>
        <v>0</v>
      </c>
      <c r="H30" s="658">
        <f t="shared" si="1"/>
        <v>0</v>
      </c>
    </row>
    <row r="31" spans="1:8">
      <c r="A31" s="442">
        <v>11.1</v>
      </c>
      <c r="B31" s="410" t="s">
        <v>746</v>
      </c>
      <c r="C31" s="657">
        <v>13890056.640000001</v>
      </c>
      <c r="D31" s="657">
        <v>0</v>
      </c>
      <c r="E31" s="658">
        <f t="shared" si="0"/>
        <v>13890056.640000001</v>
      </c>
      <c r="F31" s="657">
        <v>0</v>
      </c>
      <c r="G31" s="657">
        <v>0</v>
      </c>
      <c r="H31" s="658">
        <f t="shared" si="1"/>
        <v>0</v>
      </c>
    </row>
    <row r="32" spans="1:8">
      <c r="A32" s="442">
        <v>11.2</v>
      </c>
      <c r="B32" s="410" t="s">
        <v>747</v>
      </c>
      <c r="C32" s="657">
        <v>0</v>
      </c>
      <c r="D32" s="657">
        <v>0</v>
      </c>
      <c r="E32" s="658">
        <f t="shared" si="0"/>
        <v>0</v>
      </c>
      <c r="F32" s="657">
        <v>0</v>
      </c>
      <c r="G32" s="657">
        <v>0</v>
      </c>
      <c r="H32" s="658">
        <f t="shared" si="1"/>
        <v>0</v>
      </c>
    </row>
    <row r="33" spans="1:8">
      <c r="A33" s="442">
        <v>13</v>
      </c>
      <c r="B33" s="406" t="s">
        <v>99</v>
      </c>
      <c r="C33" s="657">
        <v>494027858.43000007</v>
      </c>
      <c r="D33" s="657">
        <v>84577509.160000011</v>
      </c>
      <c r="E33" s="658">
        <f t="shared" si="0"/>
        <v>578605367.59000003</v>
      </c>
      <c r="F33" s="657">
        <v>461975046.67000014</v>
      </c>
      <c r="G33" s="657">
        <v>73734662.249999985</v>
      </c>
      <c r="H33" s="658">
        <f t="shared" si="1"/>
        <v>535709708.92000014</v>
      </c>
    </row>
    <row r="34" spans="1:8">
      <c r="A34" s="442">
        <v>13.1</v>
      </c>
      <c r="B34" s="411" t="s">
        <v>748</v>
      </c>
      <c r="C34" s="657">
        <v>277871766.55000001</v>
      </c>
      <c r="D34" s="657">
        <v>0</v>
      </c>
      <c r="E34" s="658">
        <f t="shared" si="0"/>
        <v>277871766.55000001</v>
      </c>
      <c r="F34" s="657">
        <v>280956058.53000003</v>
      </c>
      <c r="G34" s="657">
        <v>0</v>
      </c>
      <c r="H34" s="658">
        <f t="shared" si="1"/>
        <v>280956058.53000003</v>
      </c>
    </row>
    <row r="35" spans="1:8">
      <c r="A35" s="442">
        <v>13.2</v>
      </c>
      <c r="B35" s="411" t="s">
        <v>749</v>
      </c>
      <c r="C35" s="657">
        <v>0</v>
      </c>
      <c r="D35" s="657">
        <v>0</v>
      </c>
      <c r="E35" s="658">
        <f t="shared" si="0"/>
        <v>0</v>
      </c>
      <c r="F35" s="657">
        <v>0</v>
      </c>
      <c r="G35" s="657">
        <v>0</v>
      </c>
      <c r="H35" s="658">
        <f t="shared" si="1"/>
        <v>0</v>
      </c>
    </row>
    <row r="36" spans="1:8">
      <c r="A36" s="442">
        <v>14</v>
      </c>
      <c r="B36" s="412" t="s">
        <v>750</v>
      </c>
      <c r="C36" s="657">
        <f>SUM(C7,C11,C13,C14,C15,C19,C22,C23,C24,C27,C30,C33)</f>
        <v>14859608868.35</v>
      </c>
      <c r="D36" s="657">
        <f>SUM(D7,D11,D13,D14,D15,D19,D22,D23,D24,D27,D30,D33)</f>
        <v>13677880029.120001</v>
      </c>
      <c r="E36" s="658">
        <f t="shared" si="0"/>
        <v>28537488897.470001</v>
      </c>
      <c r="F36" s="657">
        <f>SUM(F7,F11,F13,F14,F15,F19,F22,F23,F24,F27,F30,F33)</f>
        <v>13053343544.060488</v>
      </c>
      <c r="G36" s="657">
        <f>SUM(G7,G11,G13,G14,G15,G19,G22,G23,G24,G27,G30,G33)</f>
        <v>13652615168.310011</v>
      </c>
      <c r="H36" s="658">
        <f t="shared" si="1"/>
        <v>26705958712.370499</v>
      </c>
    </row>
    <row r="37" spans="1:8" ht="22.5" customHeight="1">
      <c r="A37" s="442"/>
      <c r="B37" s="413" t="s">
        <v>104</v>
      </c>
      <c r="C37" s="759"/>
      <c r="D37" s="760"/>
      <c r="E37" s="760"/>
      <c r="F37" s="760"/>
      <c r="G37" s="760"/>
      <c r="H37" s="761"/>
    </row>
    <row r="38" spans="1:8">
      <c r="A38" s="442">
        <v>15</v>
      </c>
      <c r="B38" s="414" t="s">
        <v>751</v>
      </c>
      <c r="C38" s="661">
        <v>80285279.12999998</v>
      </c>
      <c r="D38" s="661">
        <v>0</v>
      </c>
      <c r="E38" s="662">
        <f>C38+D38</f>
        <v>80285279.12999998</v>
      </c>
      <c r="F38" s="661">
        <v>58188022.379999995</v>
      </c>
      <c r="G38" s="661">
        <v>0</v>
      </c>
      <c r="H38" s="662">
        <f>F38+G38</f>
        <v>58188022.379999995</v>
      </c>
    </row>
    <row r="39" spans="1:8">
      <c r="A39" s="442">
        <v>15.1</v>
      </c>
      <c r="B39" s="415" t="s">
        <v>731</v>
      </c>
      <c r="C39" s="661">
        <v>80285279.12999998</v>
      </c>
      <c r="D39" s="661">
        <v>0</v>
      </c>
      <c r="E39" s="662">
        <f t="shared" ref="E39:E53" si="2">C39+D39</f>
        <v>80285279.12999998</v>
      </c>
      <c r="F39" s="661">
        <v>58188022.379999995</v>
      </c>
      <c r="G39" s="661">
        <v>0</v>
      </c>
      <c r="H39" s="662">
        <f t="shared" ref="H39:H53" si="3">F39+G39</f>
        <v>58188022.379999995</v>
      </c>
    </row>
    <row r="40" spans="1:8" ht="24" customHeight="1">
      <c r="A40" s="442">
        <v>16</v>
      </c>
      <c r="B40" s="408" t="s">
        <v>752</v>
      </c>
      <c r="C40" s="661">
        <v>0</v>
      </c>
      <c r="D40" s="661">
        <v>0</v>
      </c>
      <c r="E40" s="662">
        <f t="shared" si="2"/>
        <v>0</v>
      </c>
      <c r="F40" s="661">
        <v>0</v>
      </c>
      <c r="G40" s="661">
        <v>0</v>
      </c>
      <c r="H40" s="662">
        <f t="shared" si="3"/>
        <v>0</v>
      </c>
    </row>
    <row r="41" spans="1:8">
      <c r="A41" s="442">
        <v>17</v>
      </c>
      <c r="B41" s="408" t="s">
        <v>753</v>
      </c>
      <c r="C41" s="661">
        <f>SUM(C42:C45)</f>
        <v>10955941418.589998</v>
      </c>
      <c r="D41" s="661">
        <f>SUM(D42:D45)</f>
        <v>11299637308.07</v>
      </c>
      <c r="E41" s="662">
        <f t="shared" si="2"/>
        <v>22255578726.659996</v>
      </c>
      <c r="F41" s="661">
        <f>SUM(F42:F45)</f>
        <v>9293575235.0999985</v>
      </c>
      <c r="G41" s="661">
        <f>SUM(G42:G45)</f>
        <v>12377594755.629997</v>
      </c>
      <c r="H41" s="662">
        <f t="shared" si="3"/>
        <v>21671169990.729996</v>
      </c>
    </row>
    <row r="42" spans="1:8">
      <c r="A42" s="442">
        <v>17.100000000000001</v>
      </c>
      <c r="B42" s="416" t="s">
        <v>754</v>
      </c>
      <c r="C42" s="661">
        <v>8993538037.3199978</v>
      </c>
      <c r="D42" s="661">
        <v>9970181103.9099998</v>
      </c>
      <c r="E42" s="662">
        <f t="shared" si="2"/>
        <v>18963719141.229996</v>
      </c>
      <c r="F42" s="661">
        <v>7534412575.0199986</v>
      </c>
      <c r="G42" s="661">
        <v>10182399196.269999</v>
      </c>
      <c r="H42" s="662">
        <f t="shared" si="3"/>
        <v>17716811771.289997</v>
      </c>
    </row>
    <row r="43" spans="1:8">
      <c r="A43" s="442">
        <v>17.2</v>
      </c>
      <c r="B43" s="417" t="s">
        <v>100</v>
      </c>
      <c r="C43" s="661">
        <v>1960340402.96</v>
      </c>
      <c r="D43" s="661">
        <v>635529462.20000005</v>
      </c>
      <c r="E43" s="662">
        <f t="shared" si="2"/>
        <v>2595869865.1599998</v>
      </c>
      <c r="F43" s="661">
        <v>1756855696.4099998</v>
      </c>
      <c r="G43" s="661">
        <v>873885608.25999963</v>
      </c>
      <c r="H43" s="662">
        <f t="shared" si="3"/>
        <v>2630741304.6699996</v>
      </c>
    </row>
    <row r="44" spans="1:8">
      <c r="A44" s="442">
        <v>17.3</v>
      </c>
      <c r="B44" s="416" t="s">
        <v>755</v>
      </c>
      <c r="C44" s="661">
        <v>0</v>
      </c>
      <c r="D44" s="661">
        <v>620622160.5</v>
      </c>
      <c r="E44" s="662">
        <f t="shared" si="2"/>
        <v>620622160.5</v>
      </c>
      <c r="F44" s="661">
        <v>0</v>
      </c>
      <c r="G44" s="661">
        <v>1259907122.46</v>
      </c>
      <c r="H44" s="662">
        <f t="shared" si="3"/>
        <v>1259907122.46</v>
      </c>
    </row>
    <row r="45" spans="1:8">
      <c r="A45" s="442">
        <v>17.399999999999999</v>
      </c>
      <c r="B45" s="416" t="s">
        <v>756</v>
      </c>
      <c r="C45" s="661">
        <v>2062978.31</v>
      </c>
      <c r="D45" s="661">
        <v>73304581.459999993</v>
      </c>
      <c r="E45" s="662">
        <f t="shared" si="2"/>
        <v>75367559.769999996</v>
      </c>
      <c r="F45" s="661">
        <v>2306963.67</v>
      </c>
      <c r="G45" s="661">
        <v>61402828.640000001</v>
      </c>
      <c r="H45" s="662">
        <f t="shared" si="3"/>
        <v>63709792.310000002</v>
      </c>
    </row>
    <row r="46" spans="1:8">
      <c r="A46" s="442">
        <v>18</v>
      </c>
      <c r="B46" s="418" t="s">
        <v>757</v>
      </c>
      <c r="C46" s="661">
        <v>13358068.750000004</v>
      </c>
      <c r="D46" s="661">
        <v>7023009.4699999997</v>
      </c>
      <c r="E46" s="662">
        <f t="shared" si="2"/>
        <v>20381078.220000003</v>
      </c>
      <c r="F46" s="661">
        <v>14721555.170000002</v>
      </c>
      <c r="G46" s="661">
        <v>4171051.5</v>
      </c>
      <c r="H46" s="662">
        <f t="shared" si="3"/>
        <v>18892606.670000002</v>
      </c>
    </row>
    <row r="47" spans="1:8">
      <c r="A47" s="442">
        <v>19</v>
      </c>
      <c r="B47" s="418" t="s">
        <v>758</v>
      </c>
      <c r="C47" s="661">
        <f>SUM(C48:C49)</f>
        <v>128126238.91</v>
      </c>
      <c r="D47" s="661">
        <f>SUM(D48:D49)</f>
        <v>0</v>
      </c>
      <c r="E47" s="662">
        <f t="shared" si="2"/>
        <v>128126238.91</v>
      </c>
      <c r="F47" s="661">
        <f>SUM(F48:F49)</f>
        <v>16149656.59</v>
      </c>
      <c r="G47" s="661">
        <f>SUM(G48:G49)</f>
        <v>0</v>
      </c>
      <c r="H47" s="662">
        <f t="shared" si="3"/>
        <v>16149656.59</v>
      </c>
    </row>
    <row r="48" spans="1:8">
      <c r="A48" s="442">
        <v>19.100000000000001</v>
      </c>
      <c r="B48" s="419" t="s">
        <v>759</v>
      </c>
      <c r="C48" s="661">
        <v>18272712.129999999</v>
      </c>
      <c r="D48" s="661">
        <v>0</v>
      </c>
      <c r="E48" s="662">
        <f t="shared" si="2"/>
        <v>18272712.129999999</v>
      </c>
      <c r="F48" s="661">
        <v>14115200.65</v>
      </c>
      <c r="G48" s="661">
        <v>0</v>
      </c>
      <c r="H48" s="662">
        <f t="shared" si="3"/>
        <v>14115200.65</v>
      </c>
    </row>
    <row r="49" spans="1:8">
      <c r="A49" s="442">
        <v>19.2</v>
      </c>
      <c r="B49" s="420" t="s">
        <v>760</v>
      </c>
      <c r="C49" s="661">
        <v>109853526.78</v>
      </c>
      <c r="D49" s="661">
        <v>0</v>
      </c>
      <c r="E49" s="662">
        <f t="shared" si="2"/>
        <v>109853526.78</v>
      </c>
      <c r="F49" s="661">
        <v>2034455.94</v>
      </c>
      <c r="G49" s="661">
        <v>0</v>
      </c>
      <c r="H49" s="662">
        <f t="shared" si="3"/>
        <v>2034455.94</v>
      </c>
    </row>
    <row r="50" spans="1:8">
      <c r="A50" s="442">
        <v>20</v>
      </c>
      <c r="B50" s="421" t="s">
        <v>101</v>
      </c>
      <c r="C50" s="661">
        <v>0</v>
      </c>
      <c r="D50" s="661">
        <v>1314207597.1500001</v>
      </c>
      <c r="E50" s="662">
        <f t="shared" si="2"/>
        <v>1314207597.1500001</v>
      </c>
      <c r="F50" s="661">
        <v>0</v>
      </c>
      <c r="G50" s="661">
        <v>593206120.08000016</v>
      </c>
      <c r="H50" s="662">
        <f t="shared" si="3"/>
        <v>593206120.08000016</v>
      </c>
    </row>
    <row r="51" spans="1:8">
      <c r="A51" s="442">
        <v>21</v>
      </c>
      <c r="B51" s="422" t="s">
        <v>89</v>
      </c>
      <c r="C51" s="661">
        <v>324199869.98999995</v>
      </c>
      <c r="D51" s="661">
        <v>97700693.960000008</v>
      </c>
      <c r="E51" s="662">
        <f t="shared" si="2"/>
        <v>421900563.94999993</v>
      </c>
      <c r="F51" s="661">
        <v>320592971.69999999</v>
      </c>
      <c r="G51" s="661">
        <v>80592886.730000004</v>
      </c>
      <c r="H51" s="662">
        <f t="shared" si="3"/>
        <v>401185858.43000001</v>
      </c>
    </row>
    <row r="52" spans="1:8">
      <c r="A52" s="442">
        <v>21.1</v>
      </c>
      <c r="B52" s="417" t="s">
        <v>761</v>
      </c>
      <c r="C52" s="661">
        <v>221145142.94</v>
      </c>
      <c r="D52" s="661">
        <v>0</v>
      </c>
      <c r="E52" s="662">
        <f t="shared" si="2"/>
        <v>221145142.94</v>
      </c>
      <c r="F52" s="661">
        <v>238458109.94</v>
      </c>
      <c r="G52" s="661">
        <v>0</v>
      </c>
      <c r="H52" s="662">
        <f t="shared" si="3"/>
        <v>238458109.94</v>
      </c>
    </row>
    <row r="53" spans="1:8">
      <c r="A53" s="442">
        <v>22</v>
      </c>
      <c r="B53" s="421" t="s">
        <v>762</v>
      </c>
      <c r="C53" s="661">
        <f>SUM(C38,C40,C41,C46,C47,C50,C51)</f>
        <v>11501910875.369997</v>
      </c>
      <c r="D53" s="661">
        <f>SUM(D38,D40,D41,D46,D47,D50,D51)</f>
        <v>12718568608.649998</v>
      </c>
      <c r="E53" s="662">
        <f t="shared" si="2"/>
        <v>24220479484.019997</v>
      </c>
      <c r="F53" s="661">
        <f>SUM(F38,F40,F41,F46,F47,F50,F51)</f>
        <v>9703227440.9399986</v>
      </c>
      <c r="G53" s="661">
        <f>SUM(G38,G40,G41,G46,G47,G50,G51)</f>
        <v>13055564813.939997</v>
      </c>
      <c r="H53" s="662">
        <f t="shared" si="3"/>
        <v>22758792254.879997</v>
      </c>
    </row>
    <row r="54" spans="1:8" ht="24" customHeight="1">
      <c r="A54" s="442"/>
      <c r="B54" s="423" t="s">
        <v>763</v>
      </c>
      <c r="C54" s="762"/>
      <c r="D54" s="763"/>
      <c r="E54" s="763"/>
      <c r="F54" s="763"/>
      <c r="G54" s="763"/>
      <c r="H54" s="764"/>
    </row>
    <row r="55" spans="1:8">
      <c r="A55" s="442">
        <v>23</v>
      </c>
      <c r="B55" s="421" t="s">
        <v>105</v>
      </c>
      <c r="C55" s="661">
        <v>21015907.690000001</v>
      </c>
      <c r="D55" s="661">
        <v>0</v>
      </c>
      <c r="E55" s="662">
        <f>C55+D55</f>
        <v>21015907.690000001</v>
      </c>
      <c r="F55" s="661">
        <v>21014386.690000001</v>
      </c>
      <c r="G55" s="661">
        <v>0</v>
      </c>
      <c r="H55" s="662">
        <f>F55+G55</f>
        <v>21014386.690000001</v>
      </c>
    </row>
    <row r="56" spans="1:8">
      <c r="A56" s="442">
        <v>24</v>
      </c>
      <c r="B56" s="421" t="s">
        <v>764</v>
      </c>
      <c r="C56" s="661">
        <v>0</v>
      </c>
      <c r="D56" s="661">
        <v>0</v>
      </c>
      <c r="E56" s="662">
        <f t="shared" ref="E56:E69" si="4">C56+D56</f>
        <v>0</v>
      </c>
      <c r="F56" s="661">
        <v>0</v>
      </c>
      <c r="G56" s="661">
        <v>0</v>
      </c>
      <c r="H56" s="662">
        <f t="shared" ref="H56:H69" si="5">F56+G56</f>
        <v>0</v>
      </c>
    </row>
    <row r="57" spans="1:8">
      <c r="A57" s="442">
        <v>25</v>
      </c>
      <c r="B57" s="424" t="s">
        <v>102</v>
      </c>
      <c r="C57" s="661">
        <v>521190199.20999998</v>
      </c>
      <c r="D57" s="661">
        <v>0</v>
      </c>
      <c r="E57" s="662">
        <f t="shared" si="4"/>
        <v>521190199.20999998</v>
      </c>
      <c r="F57" s="661">
        <v>521189671.20999998</v>
      </c>
      <c r="G57" s="661">
        <v>0</v>
      </c>
      <c r="H57" s="662">
        <f t="shared" si="5"/>
        <v>521189671.20999998</v>
      </c>
    </row>
    <row r="58" spans="1:8">
      <c r="A58" s="442">
        <v>26</v>
      </c>
      <c r="B58" s="418" t="s">
        <v>765</v>
      </c>
      <c r="C58" s="661">
        <v>-100</v>
      </c>
      <c r="D58" s="661">
        <v>0</v>
      </c>
      <c r="E58" s="662">
        <f t="shared" si="4"/>
        <v>-100</v>
      </c>
      <c r="F58" s="661">
        <v>0</v>
      </c>
      <c r="G58" s="661">
        <v>0</v>
      </c>
      <c r="H58" s="662">
        <f t="shared" si="5"/>
        <v>0</v>
      </c>
    </row>
    <row r="59" spans="1:8">
      <c r="A59" s="442">
        <v>27</v>
      </c>
      <c r="B59" s="418" t="s">
        <v>766</v>
      </c>
      <c r="C59" s="661">
        <f>SUM(C60:C61)</f>
        <v>-93262627.140000001</v>
      </c>
      <c r="D59" s="661">
        <f>SUM(D60:D61)</f>
        <v>0</v>
      </c>
      <c r="E59" s="662">
        <f t="shared" si="4"/>
        <v>-93262627.140000001</v>
      </c>
      <c r="F59" s="661">
        <v>-56655471.789999999</v>
      </c>
      <c r="G59" s="661">
        <v>0</v>
      </c>
      <c r="H59" s="662">
        <f t="shared" si="5"/>
        <v>-56655471.789999999</v>
      </c>
    </row>
    <row r="60" spans="1:8">
      <c r="A60" s="442">
        <v>27.1</v>
      </c>
      <c r="B60" s="425" t="s">
        <v>767</v>
      </c>
      <c r="C60" s="661">
        <v>0</v>
      </c>
      <c r="D60" s="661">
        <v>0</v>
      </c>
      <c r="E60" s="662">
        <f t="shared" si="4"/>
        <v>0</v>
      </c>
      <c r="F60" s="661">
        <v>0</v>
      </c>
      <c r="G60" s="661">
        <v>0</v>
      </c>
      <c r="H60" s="662">
        <f t="shared" si="5"/>
        <v>0</v>
      </c>
    </row>
    <row r="61" spans="1:8">
      <c r="A61" s="442">
        <v>27.2</v>
      </c>
      <c r="B61" s="416" t="s">
        <v>768</v>
      </c>
      <c r="C61" s="661">
        <v>-93262627.140000001</v>
      </c>
      <c r="D61" s="661">
        <v>0</v>
      </c>
      <c r="E61" s="662">
        <f t="shared" si="4"/>
        <v>-93262627.140000001</v>
      </c>
      <c r="F61" s="661">
        <v>-56655471.789999999</v>
      </c>
      <c r="G61" s="661">
        <v>0</v>
      </c>
      <c r="H61" s="662">
        <f t="shared" si="5"/>
        <v>-56655471.789999999</v>
      </c>
    </row>
    <row r="62" spans="1:8">
      <c r="A62" s="442">
        <v>28</v>
      </c>
      <c r="B62" s="422" t="s">
        <v>769</v>
      </c>
      <c r="C62" s="661">
        <v>0</v>
      </c>
      <c r="D62" s="661">
        <v>0</v>
      </c>
      <c r="E62" s="662">
        <f t="shared" si="4"/>
        <v>0</v>
      </c>
      <c r="F62" s="661">
        <v>0</v>
      </c>
      <c r="G62" s="661">
        <v>0</v>
      </c>
      <c r="H62" s="662">
        <f t="shared" si="5"/>
        <v>0</v>
      </c>
    </row>
    <row r="63" spans="1:8">
      <c r="A63" s="442">
        <v>29</v>
      </c>
      <c r="B63" s="418" t="s">
        <v>770</v>
      </c>
      <c r="C63" s="661">
        <f>SUM(C64:C66)</f>
        <v>10862262.57</v>
      </c>
      <c r="D63" s="661">
        <f>SUM(D64:D66)</f>
        <v>0</v>
      </c>
      <c r="E63" s="662">
        <f t="shared" si="4"/>
        <v>10862262.57</v>
      </c>
      <c r="F63" s="661">
        <v>-6644466.3399999999</v>
      </c>
      <c r="G63" s="661">
        <v>0</v>
      </c>
      <c r="H63" s="662">
        <f t="shared" si="5"/>
        <v>-6644466.3399999999</v>
      </c>
    </row>
    <row r="64" spans="1:8">
      <c r="A64" s="442">
        <v>29.1</v>
      </c>
      <c r="B64" s="407" t="s">
        <v>771</v>
      </c>
      <c r="C64" s="661">
        <v>0</v>
      </c>
      <c r="D64" s="661">
        <v>0</v>
      </c>
      <c r="E64" s="662">
        <f t="shared" si="4"/>
        <v>0</v>
      </c>
      <c r="F64" s="661">
        <v>0</v>
      </c>
      <c r="G64" s="661">
        <v>0</v>
      </c>
      <c r="H64" s="662">
        <f t="shared" si="5"/>
        <v>0</v>
      </c>
    </row>
    <row r="65" spans="1:8" ht="25.05" customHeight="1">
      <c r="A65" s="442">
        <v>29.2</v>
      </c>
      <c r="B65" s="425" t="s">
        <v>772</v>
      </c>
      <c r="C65" s="661">
        <v>0</v>
      </c>
      <c r="D65" s="661">
        <v>0</v>
      </c>
      <c r="E65" s="662">
        <f t="shared" si="4"/>
        <v>0</v>
      </c>
      <c r="F65" s="661">
        <v>0</v>
      </c>
      <c r="G65" s="661">
        <v>0</v>
      </c>
      <c r="H65" s="662">
        <f t="shared" si="5"/>
        <v>0</v>
      </c>
    </row>
    <row r="66" spans="1:8" ht="22.5" customHeight="1">
      <c r="A66" s="442">
        <v>29.3</v>
      </c>
      <c r="B66" s="410" t="s">
        <v>773</v>
      </c>
      <c r="C66" s="661">
        <v>10862262.57</v>
      </c>
      <c r="D66" s="661">
        <v>0</v>
      </c>
      <c r="E66" s="662">
        <f t="shared" si="4"/>
        <v>10862262.57</v>
      </c>
      <c r="F66" s="661">
        <v>-6644466.3399999999</v>
      </c>
      <c r="G66" s="661">
        <v>0</v>
      </c>
      <c r="H66" s="662">
        <f t="shared" si="5"/>
        <v>-6644466.3399999999</v>
      </c>
    </row>
    <row r="67" spans="1:8">
      <c r="A67" s="442">
        <v>30</v>
      </c>
      <c r="B67" s="406" t="s">
        <v>103</v>
      </c>
      <c r="C67" s="661">
        <v>3857203770.7600007</v>
      </c>
      <c r="D67" s="661">
        <v>0</v>
      </c>
      <c r="E67" s="662">
        <f t="shared" si="4"/>
        <v>3857203770.7600007</v>
      </c>
      <c r="F67" s="661">
        <v>3468262337.519999</v>
      </c>
      <c r="G67" s="661">
        <v>0</v>
      </c>
      <c r="H67" s="662">
        <f t="shared" si="5"/>
        <v>3468262337.519999</v>
      </c>
    </row>
    <row r="68" spans="1:8">
      <c r="A68" s="442">
        <v>31</v>
      </c>
      <c r="B68" s="426" t="s">
        <v>774</v>
      </c>
      <c r="C68" s="661">
        <f>SUM(C55,C56,C57,C58,C59,C62,C63,C67)</f>
        <v>4317009413.0900011</v>
      </c>
      <c r="D68" s="661">
        <f>SUM(D55,D56,D57,D58,D59,D62,D63,D67)</f>
        <v>0</v>
      </c>
      <c r="E68" s="662">
        <f t="shared" si="4"/>
        <v>4317009413.0900011</v>
      </c>
      <c r="F68" s="661">
        <v>3947166457.289999</v>
      </c>
      <c r="G68" s="661">
        <v>0</v>
      </c>
      <c r="H68" s="662">
        <f t="shared" si="5"/>
        <v>3947166457.289999</v>
      </c>
    </row>
    <row r="69" spans="1:8">
      <c r="A69" s="442">
        <v>32</v>
      </c>
      <c r="B69" s="427" t="s">
        <v>775</v>
      </c>
      <c r="C69" s="661">
        <f>SUM(C53,C68)</f>
        <v>15818920288.459999</v>
      </c>
      <c r="D69" s="661">
        <f>SUM(D53,D68)</f>
        <v>12718568608.649998</v>
      </c>
      <c r="E69" s="662">
        <f t="shared" si="4"/>
        <v>28537488897.109997</v>
      </c>
      <c r="F69" s="661">
        <v>13650393898.229998</v>
      </c>
      <c r="G69" s="661">
        <v>13055564813.939997</v>
      </c>
      <c r="H69" s="662">
        <f t="shared" si="5"/>
        <v>26705958712.169994</v>
      </c>
    </row>
  </sheetData>
  <mergeCells count="7">
    <mergeCell ref="C37:H37"/>
    <mergeCell ref="C54:H54"/>
    <mergeCell ref="A4:A6"/>
    <mergeCell ref="B4:B5"/>
    <mergeCell ref="C4:E4"/>
    <mergeCell ref="F4:H4"/>
    <mergeCell ref="C6:H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235"/>
  <sheetViews>
    <sheetView zoomScale="80" zoomScaleNormal="80" workbookViewId="0">
      <selection sqref="A1:C1"/>
    </sheetView>
  </sheetViews>
  <sheetFormatPr defaultColWidth="43.5546875" defaultRowHeight="12"/>
  <cols>
    <col min="1" max="1" width="8" style="158" customWidth="1"/>
    <col min="2" max="2" width="66.21875" style="159" customWidth="1"/>
    <col min="3" max="3" width="131.44140625" style="160" customWidth="1"/>
    <col min="4" max="5" width="10.21875" style="151" customWidth="1"/>
    <col min="6" max="6" width="67.6640625" style="151" customWidth="1"/>
    <col min="7" max="16384" width="43.5546875" style="151"/>
  </cols>
  <sheetData>
    <row r="1" spans="1:3" ht="13.2" thickTop="1" thickBot="1">
      <c r="A1" s="933" t="s">
        <v>187</v>
      </c>
      <c r="B1" s="934"/>
      <c r="C1" s="935"/>
    </row>
    <row r="2" spans="1:3" ht="26.25" customHeight="1">
      <c r="A2" s="390"/>
      <c r="B2" s="936" t="s">
        <v>188</v>
      </c>
      <c r="C2" s="936"/>
    </row>
    <row r="3" spans="1:3" s="156" customFormat="1" ht="11.25" customHeight="1">
      <c r="A3" s="155"/>
      <c r="B3" s="936" t="s">
        <v>263</v>
      </c>
      <c r="C3" s="936"/>
    </row>
    <row r="4" spans="1:3" ht="12" customHeight="1" thickBot="1">
      <c r="A4" s="915" t="s">
        <v>267</v>
      </c>
      <c r="B4" s="916"/>
      <c r="C4" s="917"/>
    </row>
    <row r="5" spans="1:3" ht="12.6" thickTop="1">
      <c r="A5" s="152"/>
      <c r="B5" s="918" t="s">
        <v>189</v>
      </c>
      <c r="C5" s="919"/>
    </row>
    <row r="6" spans="1:3">
      <c r="A6" s="390"/>
      <c r="B6" s="895" t="s">
        <v>264</v>
      </c>
      <c r="C6" s="896"/>
    </row>
    <row r="7" spans="1:3">
      <c r="A7" s="390"/>
      <c r="B7" s="895" t="s">
        <v>190</v>
      </c>
      <c r="C7" s="896"/>
    </row>
    <row r="8" spans="1:3">
      <c r="A8" s="390"/>
      <c r="B8" s="895" t="s">
        <v>265</v>
      </c>
      <c r="C8" s="896"/>
    </row>
    <row r="9" spans="1:3">
      <c r="A9" s="390"/>
      <c r="B9" s="939" t="s">
        <v>266</v>
      </c>
      <c r="C9" s="940"/>
    </row>
    <row r="10" spans="1:3">
      <c r="A10" s="390"/>
      <c r="B10" s="931" t="s">
        <v>191</v>
      </c>
      <c r="C10" s="932" t="s">
        <v>191</v>
      </c>
    </row>
    <row r="11" spans="1:3">
      <c r="A11" s="390"/>
      <c r="B11" s="931" t="s">
        <v>192</v>
      </c>
      <c r="C11" s="932" t="s">
        <v>192</v>
      </c>
    </row>
    <row r="12" spans="1:3">
      <c r="A12" s="390"/>
      <c r="B12" s="931" t="s">
        <v>193</v>
      </c>
      <c r="C12" s="932" t="s">
        <v>193</v>
      </c>
    </row>
    <row r="13" spans="1:3">
      <c r="A13" s="390"/>
      <c r="B13" s="931" t="s">
        <v>194</v>
      </c>
      <c r="C13" s="932" t="s">
        <v>194</v>
      </c>
    </row>
    <row r="14" spans="1:3">
      <c r="A14" s="390"/>
      <c r="B14" s="931" t="s">
        <v>195</v>
      </c>
      <c r="C14" s="932" t="s">
        <v>195</v>
      </c>
    </row>
    <row r="15" spans="1:3" ht="21.75" customHeight="1">
      <c r="A15" s="390"/>
      <c r="B15" s="931" t="s">
        <v>196</v>
      </c>
      <c r="C15" s="932" t="s">
        <v>196</v>
      </c>
    </row>
    <row r="16" spans="1:3">
      <c r="A16" s="390"/>
      <c r="B16" s="931" t="s">
        <v>197</v>
      </c>
      <c r="C16" s="932" t="s">
        <v>198</v>
      </c>
    </row>
    <row r="17" spans="1:6">
      <c r="A17" s="390"/>
      <c r="B17" s="931" t="s">
        <v>199</v>
      </c>
      <c r="C17" s="932" t="s">
        <v>200</v>
      </c>
    </row>
    <row r="18" spans="1:6">
      <c r="A18" s="390"/>
      <c r="B18" s="931" t="s">
        <v>201</v>
      </c>
      <c r="C18" s="932" t="s">
        <v>202</v>
      </c>
    </row>
    <row r="19" spans="1:6">
      <c r="A19" s="390"/>
      <c r="B19" s="931" t="s">
        <v>203</v>
      </c>
      <c r="C19" s="932" t="s">
        <v>203</v>
      </c>
    </row>
    <row r="20" spans="1:6">
      <c r="A20" s="390"/>
      <c r="B20" s="937" t="s">
        <v>958</v>
      </c>
      <c r="C20" s="938" t="s">
        <v>204</v>
      </c>
    </row>
    <row r="21" spans="1:6">
      <c r="A21" s="390"/>
      <c r="B21" s="931" t="s">
        <v>947</v>
      </c>
      <c r="C21" s="932" t="s">
        <v>205</v>
      </c>
    </row>
    <row r="22" spans="1:6" ht="23.25" customHeight="1">
      <c r="A22" s="390"/>
      <c r="B22" s="931" t="s">
        <v>206</v>
      </c>
      <c r="C22" s="932" t="s">
        <v>207</v>
      </c>
      <c r="F22" s="628"/>
    </row>
    <row r="23" spans="1:6">
      <c r="A23" s="390"/>
      <c r="B23" s="931" t="s">
        <v>208</v>
      </c>
      <c r="C23" s="932" t="s">
        <v>208</v>
      </c>
    </row>
    <row r="24" spans="1:6">
      <c r="A24" s="390"/>
      <c r="B24" s="931" t="s">
        <v>209</v>
      </c>
      <c r="C24" s="932" t="s">
        <v>210</v>
      </c>
    </row>
    <row r="25" spans="1:6" ht="12.6" thickBot="1">
      <c r="A25" s="153"/>
      <c r="B25" s="925" t="s">
        <v>211</v>
      </c>
      <c r="C25" s="926"/>
    </row>
    <row r="26" spans="1:6" ht="13.2" thickTop="1" thickBot="1">
      <c r="A26" s="915" t="s">
        <v>844</v>
      </c>
      <c r="B26" s="916"/>
      <c r="C26" s="917"/>
    </row>
    <row r="27" spans="1:6" ht="13.2" thickTop="1" thickBot="1">
      <c r="A27" s="154"/>
      <c r="B27" s="927" t="s">
        <v>845</v>
      </c>
      <c r="C27" s="928"/>
    </row>
    <row r="28" spans="1:6" ht="13.2" thickTop="1" thickBot="1">
      <c r="A28" s="915" t="s">
        <v>268</v>
      </c>
      <c r="B28" s="916"/>
      <c r="C28" s="917"/>
    </row>
    <row r="29" spans="1:6" ht="12.6" thickTop="1">
      <c r="A29" s="152"/>
      <c r="B29" s="929" t="s">
        <v>848</v>
      </c>
      <c r="C29" s="930" t="s">
        <v>212</v>
      </c>
    </row>
    <row r="30" spans="1:6">
      <c r="A30" s="390"/>
      <c r="B30" s="920" t="s">
        <v>216</v>
      </c>
      <c r="C30" s="921" t="s">
        <v>213</v>
      </c>
    </row>
    <row r="31" spans="1:6">
      <c r="A31" s="390"/>
      <c r="B31" s="920" t="s">
        <v>846</v>
      </c>
      <c r="C31" s="921" t="s">
        <v>214</v>
      </c>
    </row>
    <row r="32" spans="1:6">
      <c r="A32" s="390"/>
      <c r="B32" s="920" t="s">
        <v>847</v>
      </c>
      <c r="C32" s="921" t="s">
        <v>215</v>
      </c>
    </row>
    <row r="33" spans="1:3">
      <c r="A33" s="390"/>
      <c r="B33" s="920" t="s">
        <v>219</v>
      </c>
      <c r="C33" s="921" t="s">
        <v>220</v>
      </c>
    </row>
    <row r="34" spans="1:3">
      <c r="A34" s="390"/>
      <c r="B34" s="920" t="s">
        <v>849</v>
      </c>
      <c r="C34" s="921" t="s">
        <v>217</v>
      </c>
    </row>
    <row r="35" spans="1:3">
      <c r="A35" s="390"/>
      <c r="B35" s="920" t="s">
        <v>850</v>
      </c>
      <c r="C35" s="921" t="s">
        <v>218</v>
      </c>
    </row>
    <row r="36" spans="1:3">
      <c r="A36" s="390"/>
      <c r="B36" s="922" t="s">
        <v>851</v>
      </c>
      <c r="C36" s="923"/>
    </row>
    <row r="37" spans="1:3" ht="24.75" customHeight="1">
      <c r="A37" s="390"/>
      <c r="B37" s="920" t="s">
        <v>852</v>
      </c>
      <c r="C37" s="921" t="s">
        <v>221</v>
      </c>
    </row>
    <row r="38" spans="1:3" ht="23.25" customHeight="1">
      <c r="A38" s="390"/>
      <c r="B38" s="920" t="s">
        <v>853</v>
      </c>
      <c r="C38" s="921" t="s">
        <v>222</v>
      </c>
    </row>
    <row r="39" spans="1:3" ht="23.25" customHeight="1">
      <c r="A39" s="452"/>
      <c r="B39" s="922" t="s">
        <v>854</v>
      </c>
      <c r="C39" s="924"/>
    </row>
    <row r="40" spans="1:3" ht="12" customHeight="1">
      <c r="A40" s="390"/>
      <c r="B40" s="920" t="s">
        <v>855</v>
      </c>
      <c r="C40" s="921"/>
    </row>
    <row r="41" spans="1:3" ht="12.6" thickBot="1">
      <c r="A41" s="915" t="s">
        <v>269</v>
      </c>
      <c r="B41" s="916"/>
      <c r="C41" s="917"/>
    </row>
    <row r="42" spans="1:3" ht="12.6" thickTop="1">
      <c r="A42" s="152"/>
      <c r="B42" s="918" t="s">
        <v>299</v>
      </c>
      <c r="C42" s="919" t="s">
        <v>223</v>
      </c>
    </row>
    <row r="43" spans="1:3">
      <c r="A43" s="390"/>
      <c r="B43" s="895" t="s">
        <v>298</v>
      </c>
      <c r="C43" s="896"/>
    </row>
    <row r="44" spans="1:3" ht="23.25" customHeight="1" thickBot="1">
      <c r="A44" s="153"/>
      <c r="B44" s="913" t="s">
        <v>224</v>
      </c>
      <c r="C44" s="914" t="s">
        <v>225</v>
      </c>
    </row>
    <row r="45" spans="1:3" ht="11.25" customHeight="1" thickTop="1" thickBot="1">
      <c r="A45" s="915" t="s">
        <v>270</v>
      </c>
      <c r="B45" s="916"/>
      <c r="C45" s="917"/>
    </row>
    <row r="46" spans="1:3" ht="26.25" customHeight="1" thickTop="1">
      <c r="A46" s="390"/>
      <c r="B46" s="895" t="s">
        <v>271</v>
      </c>
      <c r="C46" s="896"/>
    </row>
    <row r="47" spans="1:3" ht="12.6" thickBot="1">
      <c r="A47" s="915" t="s">
        <v>272</v>
      </c>
      <c r="B47" s="916"/>
      <c r="C47" s="917"/>
    </row>
    <row r="48" spans="1:3" ht="12.6" thickTop="1">
      <c r="A48" s="152"/>
      <c r="B48" s="918" t="s">
        <v>226</v>
      </c>
      <c r="C48" s="919" t="s">
        <v>226</v>
      </c>
    </row>
    <row r="49" spans="1:3" ht="11.25" customHeight="1">
      <c r="A49" s="390"/>
      <c r="B49" s="895" t="s">
        <v>227</v>
      </c>
      <c r="C49" s="896" t="s">
        <v>227</v>
      </c>
    </row>
    <row r="50" spans="1:3">
      <c r="A50" s="390"/>
      <c r="B50" s="895" t="s">
        <v>228</v>
      </c>
      <c r="C50" s="896" t="s">
        <v>228</v>
      </c>
    </row>
    <row r="51" spans="1:3" ht="11.25" customHeight="1">
      <c r="A51" s="390"/>
      <c r="B51" s="895" t="s">
        <v>857</v>
      </c>
      <c r="C51" s="896" t="s">
        <v>229</v>
      </c>
    </row>
    <row r="52" spans="1:3" ht="33.6" customHeight="1">
      <c r="A52" s="390"/>
      <c r="B52" s="895" t="s">
        <v>230</v>
      </c>
      <c r="C52" s="896" t="s">
        <v>230</v>
      </c>
    </row>
    <row r="53" spans="1:3" ht="11.25" customHeight="1">
      <c r="A53" s="390"/>
      <c r="B53" s="895" t="s">
        <v>319</v>
      </c>
      <c r="C53" s="896" t="s">
        <v>231</v>
      </c>
    </row>
    <row r="54" spans="1:3" ht="11.25" customHeight="1" thickBot="1">
      <c r="A54" s="915" t="s">
        <v>273</v>
      </c>
      <c r="B54" s="916"/>
      <c r="C54" s="917"/>
    </row>
    <row r="55" spans="1:3" ht="12.6" thickTop="1">
      <c r="A55" s="152"/>
      <c r="B55" s="918" t="s">
        <v>226</v>
      </c>
      <c r="C55" s="919" t="s">
        <v>226</v>
      </c>
    </row>
    <row r="56" spans="1:3">
      <c r="A56" s="390"/>
      <c r="B56" s="895" t="s">
        <v>232</v>
      </c>
      <c r="C56" s="896" t="s">
        <v>232</v>
      </c>
    </row>
    <row r="57" spans="1:3">
      <c r="A57" s="390"/>
      <c r="B57" s="895" t="s">
        <v>276</v>
      </c>
      <c r="C57" s="896" t="s">
        <v>233</v>
      </c>
    </row>
    <row r="58" spans="1:3">
      <c r="A58" s="390"/>
      <c r="B58" s="895" t="s">
        <v>234</v>
      </c>
      <c r="C58" s="896" t="s">
        <v>234</v>
      </c>
    </row>
    <row r="59" spans="1:3">
      <c r="A59" s="390"/>
      <c r="B59" s="895" t="s">
        <v>235</v>
      </c>
      <c r="C59" s="896" t="s">
        <v>235</v>
      </c>
    </row>
    <row r="60" spans="1:3">
      <c r="A60" s="390"/>
      <c r="B60" s="895" t="s">
        <v>236</v>
      </c>
      <c r="C60" s="896" t="s">
        <v>236</v>
      </c>
    </row>
    <row r="61" spans="1:3">
      <c r="A61" s="390"/>
      <c r="B61" s="895" t="s">
        <v>277</v>
      </c>
      <c r="C61" s="896" t="s">
        <v>237</v>
      </c>
    </row>
    <row r="62" spans="1:3">
      <c r="A62" s="390"/>
      <c r="B62" s="895" t="s">
        <v>238</v>
      </c>
      <c r="C62" s="896" t="s">
        <v>238</v>
      </c>
    </row>
    <row r="63" spans="1:3" ht="12.6" thickBot="1">
      <c r="A63" s="153"/>
      <c r="B63" s="913" t="s">
        <v>239</v>
      </c>
      <c r="C63" s="914" t="s">
        <v>239</v>
      </c>
    </row>
    <row r="64" spans="1:3" ht="11.25" customHeight="1" thickTop="1">
      <c r="A64" s="901" t="s">
        <v>274</v>
      </c>
      <c r="B64" s="902"/>
      <c r="C64" s="903"/>
    </row>
    <row r="65" spans="1:3" ht="12.6" thickBot="1">
      <c r="A65" s="153"/>
      <c r="B65" s="913" t="s">
        <v>240</v>
      </c>
      <c r="C65" s="914" t="s">
        <v>240</v>
      </c>
    </row>
    <row r="66" spans="1:3" ht="11.25" customHeight="1" thickTop="1" thickBot="1">
      <c r="A66" s="915" t="s">
        <v>275</v>
      </c>
      <c r="B66" s="916"/>
      <c r="C66" s="917"/>
    </row>
    <row r="67" spans="1:3" ht="12.6" thickTop="1">
      <c r="A67" s="152"/>
      <c r="B67" s="918" t="s">
        <v>241</v>
      </c>
      <c r="C67" s="919" t="s">
        <v>241</v>
      </c>
    </row>
    <row r="68" spans="1:3">
      <c r="A68" s="390"/>
      <c r="B68" s="895" t="s">
        <v>859</v>
      </c>
      <c r="C68" s="896" t="s">
        <v>242</v>
      </c>
    </row>
    <row r="69" spans="1:3">
      <c r="A69" s="390"/>
      <c r="B69" s="895" t="s">
        <v>243</v>
      </c>
      <c r="C69" s="896" t="s">
        <v>243</v>
      </c>
    </row>
    <row r="70" spans="1:3" ht="55.05" customHeight="1">
      <c r="A70" s="390"/>
      <c r="B70" s="911" t="s">
        <v>688</v>
      </c>
      <c r="C70" s="912" t="s">
        <v>244</v>
      </c>
    </row>
    <row r="71" spans="1:3" ht="33.75" customHeight="1">
      <c r="A71" s="390"/>
      <c r="B71" s="911" t="s">
        <v>278</v>
      </c>
      <c r="C71" s="912" t="s">
        <v>245</v>
      </c>
    </row>
    <row r="72" spans="1:3" ht="15.75" customHeight="1">
      <c r="A72" s="390"/>
      <c r="B72" s="911" t="s">
        <v>860</v>
      </c>
      <c r="C72" s="912" t="s">
        <v>246</v>
      </c>
    </row>
    <row r="73" spans="1:3">
      <c r="A73" s="390"/>
      <c r="B73" s="895" t="s">
        <v>247</v>
      </c>
      <c r="C73" s="896" t="s">
        <v>247</v>
      </c>
    </row>
    <row r="74" spans="1:3" ht="12.6" thickBot="1">
      <c r="A74" s="153"/>
      <c r="B74" s="913" t="s">
        <v>248</v>
      </c>
      <c r="C74" s="914" t="s">
        <v>248</v>
      </c>
    </row>
    <row r="75" spans="1:3" ht="12.6" thickTop="1">
      <c r="A75" s="901" t="s">
        <v>302</v>
      </c>
      <c r="B75" s="902"/>
      <c r="C75" s="903"/>
    </row>
    <row r="76" spans="1:3">
      <c r="A76" s="390"/>
      <c r="B76" s="895" t="s">
        <v>240</v>
      </c>
      <c r="C76" s="896"/>
    </row>
    <row r="77" spans="1:3">
      <c r="A77" s="390"/>
      <c r="B77" s="895" t="s">
        <v>300</v>
      </c>
      <c r="C77" s="896"/>
    </row>
    <row r="78" spans="1:3">
      <c r="A78" s="390"/>
      <c r="B78" s="895" t="s">
        <v>301</v>
      </c>
      <c r="C78" s="896"/>
    </row>
    <row r="79" spans="1:3">
      <c r="A79" s="901" t="s">
        <v>303</v>
      </c>
      <c r="B79" s="902"/>
      <c r="C79" s="903"/>
    </row>
    <row r="80" spans="1:3">
      <c r="A80" s="390"/>
      <c r="B80" s="895" t="s">
        <v>240</v>
      </c>
      <c r="C80" s="896"/>
    </row>
    <row r="81" spans="1:3">
      <c r="A81" s="390"/>
      <c r="B81" s="895" t="s">
        <v>304</v>
      </c>
      <c r="C81" s="896"/>
    </row>
    <row r="82" spans="1:3" ht="79.5" customHeight="1">
      <c r="A82" s="390"/>
      <c r="B82" s="895" t="s">
        <v>318</v>
      </c>
      <c r="C82" s="896"/>
    </row>
    <row r="83" spans="1:3" ht="53.25" customHeight="1">
      <c r="A83" s="390"/>
      <c r="B83" s="895" t="s">
        <v>317</v>
      </c>
      <c r="C83" s="896"/>
    </row>
    <row r="84" spans="1:3">
      <c r="A84" s="390"/>
      <c r="B84" s="895" t="s">
        <v>305</v>
      </c>
      <c r="C84" s="896"/>
    </row>
    <row r="85" spans="1:3">
      <c r="A85" s="390"/>
      <c r="B85" s="895" t="s">
        <v>306</v>
      </c>
      <c r="C85" s="896"/>
    </row>
    <row r="86" spans="1:3">
      <c r="A86" s="390"/>
      <c r="B86" s="895" t="s">
        <v>307</v>
      </c>
      <c r="C86" s="896"/>
    </row>
    <row r="87" spans="1:3">
      <c r="A87" s="901" t="s">
        <v>308</v>
      </c>
      <c r="B87" s="902"/>
      <c r="C87" s="903"/>
    </row>
    <row r="88" spans="1:3">
      <c r="A88" s="390"/>
      <c r="B88" s="895" t="s">
        <v>240</v>
      </c>
      <c r="C88" s="896"/>
    </row>
    <row r="89" spans="1:3">
      <c r="A89" s="390"/>
      <c r="B89" s="895" t="s">
        <v>310</v>
      </c>
      <c r="C89" s="896"/>
    </row>
    <row r="90" spans="1:3" ht="12" customHeight="1">
      <c r="A90" s="390"/>
      <c r="B90" s="895" t="s">
        <v>311</v>
      </c>
      <c r="C90" s="896"/>
    </row>
    <row r="91" spans="1:3">
      <c r="A91" s="390"/>
      <c r="B91" s="895" t="s">
        <v>312</v>
      </c>
      <c r="C91" s="896"/>
    </row>
    <row r="92" spans="1:3" ht="24.75" customHeight="1">
      <c r="A92" s="390"/>
      <c r="B92" s="904" t="s">
        <v>348</v>
      </c>
      <c r="C92" s="905"/>
    </row>
    <row r="93" spans="1:3" ht="24" customHeight="1">
      <c r="A93" s="390"/>
      <c r="B93" s="904" t="s">
        <v>349</v>
      </c>
      <c r="C93" s="905"/>
    </row>
    <row r="94" spans="1:3" ht="13.5" customHeight="1">
      <c r="A94" s="390"/>
      <c r="B94" s="906" t="s">
        <v>313</v>
      </c>
      <c r="C94" s="907"/>
    </row>
    <row r="95" spans="1:3" ht="11.25" customHeight="1" thickBot="1">
      <c r="A95" s="908" t="s">
        <v>344</v>
      </c>
      <c r="B95" s="909"/>
      <c r="C95" s="910"/>
    </row>
    <row r="96" spans="1:3" ht="13.2" thickTop="1" thickBot="1">
      <c r="A96" s="900" t="s">
        <v>249</v>
      </c>
      <c r="B96" s="900"/>
      <c r="C96" s="900"/>
    </row>
    <row r="97" spans="1:3">
      <c r="A97" s="219">
        <v>2</v>
      </c>
      <c r="B97" s="375" t="s">
        <v>324</v>
      </c>
      <c r="C97" s="375" t="s">
        <v>345</v>
      </c>
    </row>
    <row r="98" spans="1:3">
      <c r="A98" s="157">
        <v>3</v>
      </c>
      <c r="B98" s="376" t="s">
        <v>325</v>
      </c>
      <c r="C98" s="377" t="s">
        <v>346</v>
      </c>
    </row>
    <row r="99" spans="1:3">
      <c r="A99" s="157">
        <v>4</v>
      </c>
      <c r="B99" s="376" t="s">
        <v>326</v>
      </c>
      <c r="C99" s="377" t="s">
        <v>350</v>
      </c>
    </row>
    <row r="100" spans="1:3" ht="11.25" customHeight="1">
      <c r="A100" s="157">
        <v>5</v>
      </c>
      <c r="B100" s="376" t="s">
        <v>327</v>
      </c>
      <c r="C100" s="377" t="s">
        <v>347</v>
      </c>
    </row>
    <row r="101" spans="1:3" ht="12" customHeight="1">
      <c r="A101" s="157">
        <v>6</v>
      </c>
      <c r="B101" s="376" t="s">
        <v>342</v>
      </c>
      <c r="C101" s="377" t="s">
        <v>328</v>
      </c>
    </row>
    <row r="102" spans="1:3" ht="12" customHeight="1">
      <c r="A102" s="157">
        <v>7</v>
      </c>
      <c r="B102" s="376" t="s">
        <v>329</v>
      </c>
      <c r="C102" s="377" t="s">
        <v>343</v>
      </c>
    </row>
    <row r="103" spans="1:3">
      <c r="A103" s="157">
        <v>8</v>
      </c>
      <c r="B103" s="376" t="s">
        <v>334</v>
      </c>
      <c r="C103" s="377" t="s">
        <v>354</v>
      </c>
    </row>
    <row r="104" spans="1:3" ht="11.25" customHeight="1">
      <c r="A104" s="901" t="s">
        <v>314</v>
      </c>
      <c r="B104" s="902"/>
      <c r="C104" s="903"/>
    </row>
    <row r="105" spans="1:3" ht="12" customHeight="1">
      <c r="A105" s="390"/>
      <c r="B105" s="895" t="s">
        <v>240</v>
      </c>
      <c r="C105" s="896"/>
    </row>
    <row r="106" spans="1:3">
      <c r="A106" s="901" t="s">
        <v>489</v>
      </c>
      <c r="B106" s="902"/>
      <c r="C106" s="903"/>
    </row>
    <row r="107" spans="1:3" ht="12" customHeight="1">
      <c r="A107" s="390"/>
      <c r="B107" s="895" t="s">
        <v>491</v>
      </c>
      <c r="C107" s="896"/>
    </row>
    <row r="108" spans="1:3">
      <c r="A108" s="390"/>
      <c r="B108" s="895" t="s">
        <v>492</v>
      </c>
      <c r="C108" s="896"/>
    </row>
    <row r="109" spans="1:3">
      <c r="A109" s="390"/>
      <c r="B109" s="895" t="s">
        <v>490</v>
      </c>
      <c r="C109" s="896"/>
    </row>
    <row r="110" spans="1:3">
      <c r="A110" s="892" t="s">
        <v>724</v>
      </c>
      <c r="B110" s="892"/>
      <c r="C110" s="892"/>
    </row>
    <row r="111" spans="1:3">
      <c r="A111" s="897" t="s">
        <v>187</v>
      </c>
      <c r="B111" s="897"/>
      <c r="C111" s="897"/>
    </row>
    <row r="112" spans="1:3">
      <c r="A112" s="595">
        <v>1</v>
      </c>
      <c r="B112" s="882" t="s">
        <v>607</v>
      </c>
      <c r="C112" s="883"/>
    </row>
    <row r="113" spans="1:3">
      <c r="A113" s="595">
        <v>2</v>
      </c>
      <c r="B113" s="898" t="s">
        <v>608</v>
      </c>
      <c r="C113" s="899"/>
    </row>
    <row r="114" spans="1:3">
      <c r="A114" s="595">
        <v>3</v>
      </c>
      <c r="B114" s="882" t="s">
        <v>934</v>
      </c>
      <c r="C114" s="883"/>
    </row>
    <row r="115" spans="1:3">
      <c r="A115" s="595">
        <v>4</v>
      </c>
      <c r="B115" s="882" t="s">
        <v>933</v>
      </c>
      <c r="C115" s="883"/>
    </row>
    <row r="116" spans="1:3">
      <c r="A116" s="595">
        <v>5</v>
      </c>
      <c r="B116" s="599" t="s">
        <v>932</v>
      </c>
      <c r="C116" s="598"/>
    </row>
    <row r="117" spans="1:3">
      <c r="A117" s="595">
        <v>6</v>
      </c>
      <c r="B117" s="882" t="s">
        <v>945</v>
      </c>
      <c r="C117" s="883"/>
    </row>
    <row r="118" spans="1:3" ht="48.45" customHeight="1">
      <c r="A118" s="595">
        <v>7</v>
      </c>
      <c r="B118" s="882" t="s">
        <v>946</v>
      </c>
      <c r="C118" s="883"/>
    </row>
    <row r="119" spans="1:3">
      <c r="A119" s="569">
        <v>8</v>
      </c>
      <c r="B119" s="566" t="s">
        <v>634</v>
      </c>
      <c r="C119" s="592" t="s">
        <v>931</v>
      </c>
    </row>
    <row r="120" spans="1:3" ht="24">
      <c r="A120" s="595">
        <v>9.01</v>
      </c>
      <c r="B120" s="566" t="s">
        <v>518</v>
      </c>
      <c r="C120" s="579" t="s">
        <v>683</v>
      </c>
    </row>
    <row r="121" spans="1:3" ht="36">
      <c r="A121" s="595">
        <v>9.02</v>
      </c>
      <c r="B121" s="566" t="s">
        <v>519</v>
      </c>
      <c r="C121" s="579" t="s">
        <v>686</v>
      </c>
    </row>
    <row r="122" spans="1:3">
      <c r="A122" s="595">
        <v>9.0299999999999994</v>
      </c>
      <c r="B122" s="582" t="s">
        <v>868</v>
      </c>
      <c r="C122" s="582" t="s">
        <v>609</v>
      </c>
    </row>
    <row r="123" spans="1:3">
      <c r="A123" s="595">
        <v>9.0399999999999991</v>
      </c>
      <c r="B123" s="566" t="s">
        <v>520</v>
      </c>
      <c r="C123" s="582" t="s">
        <v>610</v>
      </c>
    </row>
    <row r="124" spans="1:3">
      <c r="A124" s="595">
        <v>9.0500000000000007</v>
      </c>
      <c r="B124" s="566" t="s">
        <v>521</v>
      </c>
      <c r="C124" s="582" t="s">
        <v>611</v>
      </c>
    </row>
    <row r="125" spans="1:3" ht="24">
      <c r="A125" s="595">
        <v>9.06</v>
      </c>
      <c r="B125" s="566" t="s">
        <v>522</v>
      </c>
      <c r="C125" s="582" t="s">
        <v>612</v>
      </c>
    </row>
    <row r="126" spans="1:3">
      <c r="A126" s="595">
        <v>9.07</v>
      </c>
      <c r="B126" s="597" t="s">
        <v>523</v>
      </c>
      <c r="C126" s="582" t="s">
        <v>613</v>
      </c>
    </row>
    <row r="127" spans="1:3" ht="24">
      <c r="A127" s="595">
        <v>9.08</v>
      </c>
      <c r="B127" s="566" t="s">
        <v>524</v>
      </c>
      <c r="C127" s="582" t="s">
        <v>614</v>
      </c>
    </row>
    <row r="128" spans="1:3" ht="24">
      <c r="A128" s="595">
        <v>9.09</v>
      </c>
      <c r="B128" s="566" t="s">
        <v>525</v>
      </c>
      <c r="C128" s="582" t="s">
        <v>615</v>
      </c>
    </row>
    <row r="129" spans="1:3">
      <c r="A129" s="596">
        <v>9.1</v>
      </c>
      <c r="B129" s="566" t="s">
        <v>526</v>
      </c>
      <c r="C129" s="582" t="s">
        <v>616</v>
      </c>
    </row>
    <row r="130" spans="1:3">
      <c r="A130" s="595">
        <v>9.11</v>
      </c>
      <c r="B130" s="566" t="s">
        <v>527</v>
      </c>
      <c r="C130" s="582" t="s">
        <v>617</v>
      </c>
    </row>
    <row r="131" spans="1:3">
      <c r="A131" s="595">
        <v>9.1199999999999992</v>
      </c>
      <c r="B131" s="566" t="s">
        <v>528</v>
      </c>
      <c r="C131" s="582" t="s">
        <v>618</v>
      </c>
    </row>
    <row r="132" spans="1:3">
      <c r="A132" s="595">
        <v>9.1300000000000008</v>
      </c>
      <c r="B132" s="566" t="s">
        <v>529</v>
      </c>
      <c r="C132" s="582" t="s">
        <v>619</v>
      </c>
    </row>
    <row r="133" spans="1:3">
      <c r="A133" s="595">
        <v>9.14</v>
      </c>
      <c r="B133" s="566" t="s">
        <v>530</v>
      </c>
      <c r="C133" s="582" t="s">
        <v>620</v>
      </c>
    </row>
    <row r="134" spans="1:3">
      <c r="A134" s="595">
        <v>9.15</v>
      </c>
      <c r="B134" s="566" t="s">
        <v>531</v>
      </c>
      <c r="C134" s="582" t="s">
        <v>621</v>
      </c>
    </row>
    <row r="135" spans="1:3">
      <c r="A135" s="595">
        <v>9.16</v>
      </c>
      <c r="B135" s="566" t="s">
        <v>532</v>
      </c>
      <c r="C135" s="582" t="s">
        <v>622</v>
      </c>
    </row>
    <row r="136" spans="1:3">
      <c r="A136" s="595">
        <v>9.17</v>
      </c>
      <c r="B136" s="582" t="s">
        <v>533</v>
      </c>
      <c r="C136" s="582" t="s">
        <v>623</v>
      </c>
    </row>
    <row r="137" spans="1:3" ht="24">
      <c r="A137" s="595">
        <v>9.18</v>
      </c>
      <c r="B137" s="566" t="s">
        <v>534</v>
      </c>
      <c r="C137" s="582" t="s">
        <v>624</v>
      </c>
    </row>
    <row r="138" spans="1:3">
      <c r="A138" s="595">
        <v>9.19</v>
      </c>
      <c r="B138" s="566" t="s">
        <v>535</v>
      </c>
      <c r="C138" s="582" t="s">
        <v>625</v>
      </c>
    </row>
    <row r="139" spans="1:3">
      <c r="A139" s="596">
        <v>9.1999999999999993</v>
      </c>
      <c r="B139" s="566" t="s">
        <v>536</v>
      </c>
      <c r="C139" s="582" t="s">
        <v>626</v>
      </c>
    </row>
    <row r="140" spans="1:3">
      <c r="A140" s="595">
        <v>9.2100000000000009</v>
      </c>
      <c r="B140" s="566" t="s">
        <v>537</v>
      </c>
      <c r="C140" s="582" t="s">
        <v>627</v>
      </c>
    </row>
    <row r="141" spans="1:3">
      <c r="A141" s="595">
        <v>9.2200000000000006</v>
      </c>
      <c r="B141" s="566" t="s">
        <v>538</v>
      </c>
      <c r="C141" s="582" t="s">
        <v>628</v>
      </c>
    </row>
    <row r="142" spans="1:3" ht="24">
      <c r="A142" s="595">
        <v>9.23</v>
      </c>
      <c r="B142" s="566" t="s">
        <v>539</v>
      </c>
      <c r="C142" s="582" t="s">
        <v>629</v>
      </c>
    </row>
    <row r="143" spans="1:3" ht="24">
      <c r="A143" s="595">
        <v>9.24</v>
      </c>
      <c r="B143" s="566" t="s">
        <v>540</v>
      </c>
      <c r="C143" s="582" t="s">
        <v>630</v>
      </c>
    </row>
    <row r="144" spans="1:3">
      <c r="A144" s="595">
        <v>9.2500000000000107</v>
      </c>
      <c r="B144" s="566" t="s">
        <v>541</v>
      </c>
      <c r="C144" s="582" t="s">
        <v>631</v>
      </c>
    </row>
    <row r="145" spans="1:3" ht="24">
      <c r="A145" s="595">
        <v>9.2600000000000193</v>
      </c>
      <c r="B145" s="566" t="s">
        <v>632</v>
      </c>
      <c r="C145" s="594" t="s">
        <v>633</v>
      </c>
    </row>
    <row r="146" spans="1:3" s="391" customFormat="1" ht="24">
      <c r="A146" s="595">
        <v>9.2700000000000298</v>
      </c>
      <c r="B146" s="566" t="s">
        <v>99</v>
      </c>
      <c r="C146" s="594" t="s">
        <v>684</v>
      </c>
    </row>
    <row r="147" spans="1:3" s="391" customFormat="1">
      <c r="A147" s="570"/>
      <c r="B147" s="878" t="s">
        <v>635</v>
      </c>
      <c r="C147" s="879"/>
    </row>
    <row r="148" spans="1:3" s="391" customFormat="1">
      <c r="A148" s="569">
        <v>1</v>
      </c>
      <c r="B148" s="884" t="s">
        <v>930</v>
      </c>
      <c r="C148" s="885"/>
    </row>
    <row r="149" spans="1:3" s="391" customFormat="1">
      <c r="A149" s="569">
        <v>2</v>
      </c>
      <c r="B149" s="884" t="s">
        <v>685</v>
      </c>
      <c r="C149" s="885"/>
    </row>
    <row r="150" spans="1:3" s="391" customFormat="1">
      <c r="A150" s="569">
        <v>3</v>
      </c>
      <c r="B150" s="884" t="s">
        <v>682</v>
      </c>
      <c r="C150" s="885"/>
    </row>
    <row r="151" spans="1:3" s="391" customFormat="1">
      <c r="A151" s="570"/>
      <c r="B151" s="878" t="s">
        <v>636</v>
      </c>
      <c r="C151" s="879"/>
    </row>
    <row r="152" spans="1:3" s="391" customFormat="1">
      <c r="A152" s="569">
        <v>1</v>
      </c>
      <c r="B152" s="886" t="s">
        <v>929</v>
      </c>
      <c r="C152" s="887"/>
    </row>
    <row r="153" spans="1:3" s="391" customFormat="1">
      <c r="A153" s="569">
        <v>2</v>
      </c>
      <c r="B153" s="566" t="s">
        <v>866</v>
      </c>
      <c r="C153" s="592" t="s">
        <v>950</v>
      </c>
    </row>
    <row r="154" spans="1:3" ht="24">
      <c r="A154" s="569">
        <v>3</v>
      </c>
      <c r="B154" s="566" t="s">
        <v>865</v>
      </c>
      <c r="C154" s="592" t="s">
        <v>928</v>
      </c>
    </row>
    <row r="155" spans="1:3">
      <c r="A155" s="569">
        <v>4</v>
      </c>
      <c r="B155" s="566" t="s">
        <v>511</v>
      </c>
      <c r="C155" s="566" t="s">
        <v>951</v>
      </c>
    </row>
    <row r="156" spans="1:3" ht="25.05" customHeight="1">
      <c r="A156" s="570"/>
      <c r="B156" s="878" t="s">
        <v>637</v>
      </c>
      <c r="C156" s="879"/>
    </row>
    <row r="157" spans="1:3" ht="36">
      <c r="A157" s="569"/>
      <c r="B157" s="566" t="s">
        <v>917</v>
      </c>
      <c r="C157" s="571" t="s">
        <v>952</v>
      </c>
    </row>
    <row r="158" spans="1:3">
      <c r="A158" s="570"/>
      <c r="B158" s="878" t="s">
        <v>638</v>
      </c>
      <c r="C158" s="879"/>
    </row>
    <row r="159" spans="1:3" ht="39" customHeight="1">
      <c r="A159" s="570"/>
      <c r="B159" s="880" t="s">
        <v>927</v>
      </c>
      <c r="C159" s="881"/>
    </row>
    <row r="160" spans="1:3">
      <c r="A160" s="570" t="s">
        <v>639</v>
      </c>
      <c r="B160" s="593" t="s">
        <v>549</v>
      </c>
      <c r="C160" s="584" t="s">
        <v>640</v>
      </c>
    </row>
    <row r="161" spans="1:3">
      <c r="A161" s="570" t="s">
        <v>369</v>
      </c>
      <c r="B161" s="590" t="s">
        <v>550</v>
      </c>
      <c r="C161" s="592" t="s">
        <v>926</v>
      </c>
    </row>
    <row r="162" spans="1:3" ht="24">
      <c r="A162" s="570" t="s">
        <v>376</v>
      </c>
      <c r="B162" s="584" t="s">
        <v>551</v>
      </c>
      <c r="C162" s="592" t="s">
        <v>641</v>
      </c>
    </row>
    <row r="163" spans="1:3">
      <c r="A163" s="570" t="s">
        <v>642</v>
      </c>
      <c r="B163" s="590" t="s">
        <v>552</v>
      </c>
      <c r="C163" s="591" t="s">
        <v>643</v>
      </c>
    </row>
    <row r="164" spans="1:3" ht="24">
      <c r="A164" s="570" t="s">
        <v>644</v>
      </c>
      <c r="B164" s="590" t="s">
        <v>881</v>
      </c>
      <c r="C164" s="589" t="s">
        <v>925</v>
      </c>
    </row>
    <row r="165" spans="1:3" ht="24">
      <c r="A165" s="570" t="s">
        <v>377</v>
      </c>
      <c r="B165" s="590" t="s">
        <v>553</v>
      </c>
      <c r="C165" s="589" t="s">
        <v>646</v>
      </c>
    </row>
    <row r="166" spans="1:3" ht="24">
      <c r="A166" s="570" t="s">
        <v>645</v>
      </c>
      <c r="B166" s="587" t="s">
        <v>556</v>
      </c>
      <c r="C166" s="588" t="s">
        <v>653</v>
      </c>
    </row>
    <row r="167" spans="1:3" ht="24">
      <c r="A167" s="570" t="s">
        <v>647</v>
      </c>
      <c r="B167" s="587" t="s">
        <v>554</v>
      </c>
      <c r="C167" s="589" t="s">
        <v>649</v>
      </c>
    </row>
    <row r="168" spans="1:3" ht="26.55" customHeight="1">
      <c r="A168" s="570" t="s">
        <v>648</v>
      </c>
      <c r="B168" s="587" t="s">
        <v>555</v>
      </c>
      <c r="C168" s="588" t="s">
        <v>651</v>
      </c>
    </row>
    <row r="169" spans="1:3">
      <c r="A169" s="570" t="s">
        <v>650</v>
      </c>
      <c r="B169" s="564" t="s">
        <v>557</v>
      </c>
      <c r="C169" s="588" t="s">
        <v>655</v>
      </c>
    </row>
    <row r="170" spans="1:3" ht="24">
      <c r="A170" s="570" t="s">
        <v>652</v>
      </c>
      <c r="B170" s="587" t="s">
        <v>558</v>
      </c>
      <c r="C170" s="586" t="s">
        <v>656</v>
      </c>
    </row>
    <row r="171" spans="1:3">
      <c r="A171" s="570" t="s">
        <v>654</v>
      </c>
      <c r="B171" s="585" t="s">
        <v>559</v>
      </c>
      <c r="C171" s="584" t="s">
        <v>657</v>
      </c>
    </row>
    <row r="172" spans="1:3" ht="24">
      <c r="A172" s="570"/>
      <c r="B172" s="583" t="s">
        <v>924</v>
      </c>
      <c r="C172" s="582" t="s">
        <v>658</v>
      </c>
    </row>
    <row r="173" spans="1:3" ht="24">
      <c r="A173" s="570"/>
      <c r="B173" s="583" t="s">
        <v>923</v>
      </c>
      <c r="C173" s="582" t="s">
        <v>659</v>
      </c>
    </row>
    <row r="174" spans="1:3" ht="24">
      <c r="A174" s="570"/>
      <c r="B174" s="583" t="s">
        <v>922</v>
      </c>
      <c r="C174" s="582" t="s">
        <v>660</v>
      </c>
    </row>
    <row r="175" spans="1:3">
      <c r="A175" s="570"/>
      <c r="B175" s="878" t="s">
        <v>661</v>
      </c>
      <c r="C175" s="879"/>
    </row>
    <row r="176" spans="1:3">
      <c r="A176" s="570"/>
      <c r="B176" s="884" t="s">
        <v>921</v>
      </c>
      <c r="C176" s="885"/>
    </row>
    <row r="177" spans="1:3">
      <c r="A177" s="569">
        <v>1</v>
      </c>
      <c r="B177" s="582" t="s">
        <v>563</v>
      </c>
      <c r="C177" s="582" t="s">
        <v>563</v>
      </c>
    </row>
    <row r="178" spans="1:3" ht="24">
      <c r="A178" s="569">
        <v>2</v>
      </c>
      <c r="B178" s="582" t="s">
        <v>662</v>
      </c>
      <c r="C178" s="582" t="s">
        <v>663</v>
      </c>
    </row>
    <row r="179" spans="1:3">
      <c r="A179" s="569">
        <v>3</v>
      </c>
      <c r="B179" s="582" t="s">
        <v>565</v>
      </c>
      <c r="C179" s="582" t="s">
        <v>664</v>
      </c>
    </row>
    <row r="180" spans="1:3" ht="24">
      <c r="A180" s="569">
        <v>4</v>
      </c>
      <c r="B180" s="582" t="s">
        <v>566</v>
      </c>
      <c r="C180" s="582" t="s">
        <v>665</v>
      </c>
    </row>
    <row r="181" spans="1:3" ht="24">
      <c r="A181" s="569">
        <v>5</v>
      </c>
      <c r="B181" s="582" t="s">
        <v>567</v>
      </c>
      <c r="C181" s="582" t="s">
        <v>687</v>
      </c>
    </row>
    <row r="182" spans="1:3" ht="48">
      <c r="A182" s="569">
        <v>6</v>
      </c>
      <c r="B182" s="582" t="s">
        <v>568</v>
      </c>
      <c r="C182" s="582" t="s">
        <v>666</v>
      </c>
    </row>
    <row r="183" spans="1:3">
      <c r="A183" s="570"/>
      <c r="B183" s="878" t="s">
        <v>667</v>
      </c>
      <c r="C183" s="879"/>
    </row>
    <row r="184" spans="1:3">
      <c r="A184" s="570"/>
      <c r="B184" s="889" t="s">
        <v>920</v>
      </c>
      <c r="C184" s="890"/>
    </row>
    <row r="185" spans="1:3" ht="24">
      <c r="A185" s="570">
        <v>1.1000000000000001</v>
      </c>
      <c r="B185" s="581" t="s">
        <v>573</v>
      </c>
      <c r="C185" s="579" t="s">
        <v>668</v>
      </c>
    </row>
    <row r="186" spans="1:3" ht="49.95" customHeight="1">
      <c r="A186" s="570" t="s">
        <v>157</v>
      </c>
      <c r="B186" s="565" t="s">
        <v>574</v>
      </c>
      <c r="C186" s="579" t="s">
        <v>669</v>
      </c>
    </row>
    <row r="187" spans="1:3">
      <c r="A187" s="570" t="s">
        <v>575</v>
      </c>
      <c r="B187" s="580" t="s">
        <v>576</v>
      </c>
      <c r="C187" s="891" t="s">
        <v>919</v>
      </c>
    </row>
    <row r="188" spans="1:3">
      <c r="A188" s="570" t="s">
        <v>577</v>
      </c>
      <c r="B188" s="580" t="s">
        <v>578</v>
      </c>
      <c r="C188" s="891"/>
    </row>
    <row r="189" spans="1:3">
      <c r="A189" s="570" t="s">
        <v>579</v>
      </c>
      <c r="B189" s="580" t="s">
        <v>580</v>
      </c>
      <c r="C189" s="891"/>
    </row>
    <row r="190" spans="1:3">
      <c r="A190" s="570" t="s">
        <v>581</v>
      </c>
      <c r="B190" s="580" t="s">
        <v>582</v>
      </c>
      <c r="C190" s="891"/>
    </row>
    <row r="191" spans="1:3" ht="25.5" customHeight="1">
      <c r="A191" s="570">
        <v>1.2</v>
      </c>
      <c r="B191" s="578" t="s">
        <v>895</v>
      </c>
      <c r="C191" s="563" t="s">
        <v>953</v>
      </c>
    </row>
    <row r="192" spans="1:3" ht="24">
      <c r="A192" s="570" t="s">
        <v>584</v>
      </c>
      <c r="B192" s="573" t="s">
        <v>585</v>
      </c>
      <c r="C192" s="576" t="s">
        <v>670</v>
      </c>
    </row>
    <row r="193" spans="1:4" ht="24">
      <c r="A193" s="570" t="s">
        <v>586</v>
      </c>
      <c r="B193" s="577" t="s">
        <v>587</v>
      </c>
      <c r="C193" s="576" t="s">
        <v>671</v>
      </c>
    </row>
    <row r="194" spans="1:4" ht="25.95" customHeight="1">
      <c r="A194" s="570" t="s">
        <v>588</v>
      </c>
      <c r="B194" s="575" t="s">
        <v>589</v>
      </c>
      <c r="C194" s="563" t="s">
        <v>672</v>
      </c>
    </row>
    <row r="195" spans="1:4" ht="24">
      <c r="A195" s="570" t="s">
        <v>590</v>
      </c>
      <c r="B195" s="574" t="s">
        <v>591</v>
      </c>
      <c r="C195" s="563" t="s">
        <v>673</v>
      </c>
      <c r="D195" s="392"/>
    </row>
    <row r="196" spans="1:4" ht="12.6">
      <c r="A196" s="570">
        <v>1.4</v>
      </c>
      <c r="B196" s="573" t="s">
        <v>680</v>
      </c>
      <c r="C196" s="572" t="s">
        <v>674</v>
      </c>
      <c r="D196" s="393"/>
    </row>
    <row r="197" spans="1:4" ht="12.6">
      <c r="A197" s="570">
        <v>1.5</v>
      </c>
      <c r="B197" s="573" t="s">
        <v>681</v>
      </c>
      <c r="C197" s="572" t="s">
        <v>674</v>
      </c>
      <c r="D197" s="394"/>
    </row>
    <row r="198" spans="1:4" ht="12.6">
      <c r="A198" s="570"/>
      <c r="B198" s="892" t="s">
        <v>675</v>
      </c>
      <c r="C198" s="892"/>
      <c r="D198" s="394"/>
    </row>
    <row r="199" spans="1:4" ht="12.6">
      <c r="A199" s="570"/>
      <c r="B199" s="889" t="s">
        <v>918</v>
      </c>
      <c r="C199" s="889"/>
      <c r="D199" s="394"/>
    </row>
    <row r="200" spans="1:4" ht="12.6">
      <c r="A200" s="569"/>
      <c r="B200" s="566" t="s">
        <v>917</v>
      </c>
      <c r="C200" s="571" t="s">
        <v>950</v>
      </c>
      <c r="D200" s="394"/>
    </row>
    <row r="201" spans="1:4" ht="12.6">
      <c r="A201" s="570"/>
      <c r="B201" s="892" t="s">
        <v>676</v>
      </c>
      <c r="C201" s="892"/>
      <c r="D201" s="395"/>
    </row>
    <row r="202" spans="1:4" ht="12.6">
      <c r="A202" s="569"/>
      <c r="B202" s="893" t="s">
        <v>916</v>
      </c>
      <c r="C202" s="893"/>
      <c r="D202" s="396"/>
    </row>
    <row r="203" spans="1:4" ht="12.6">
      <c r="B203" s="892" t="s">
        <v>714</v>
      </c>
      <c r="C203" s="892"/>
      <c r="D203" s="397"/>
    </row>
    <row r="204" spans="1:4" ht="24">
      <c r="A204" s="565">
        <v>1</v>
      </c>
      <c r="B204" s="566" t="s">
        <v>690</v>
      </c>
      <c r="C204" s="563" t="s">
        <v>702</v>
      </c>
      <c r="D204" s="396"/>
    </row>
    <row r="205" spans="1:4" ht="18" customHeight="1">
      <c r="A205" s="565">
        <v>2</v>
      </c>
      <c r="B205" s="566" t="s">
        <v>691</v>
      </c>
      <c r="C205" s="563" t="s">
        <v>703</v>
      </c>
      <c r="D205" s="397"/>
    </row>
    <row r="206" spans="1:4" ht="24">
      <c r="A206" s="565">
        <v>3</v>
      </c>
      <c r="B206" s="566" t="s">
        <v>692</v>
      </c>
      <c r="C206" s="566" t="s">
        <v>704</v>
      </c>
      <c r="D206" s="398"/>
    </row>
    <row r="207" spans="1:4" ht="12.6">
      <c r="A207" s="565">
        <v>4</v>
      </c>
      <c r="B207" s="566" t="s">
        <v>693</v>
      </c>
      <c r="C207" s="566" t="s">
        <v>705</v>
      </c>
      <c r="D207" s="398"/>
    </row>
    <row r="208" spans="1:4" ht="24">
      <c r="A208" s="565">
        <v>5</v>
      </c>
      <c r="B208" s="566" t="s">
        <v>694</v>
      </c>
      <c r="C208" s="566" t="s">
        <v>706</v>
      </c>
    </row>
    <row r="209" spans="1:3" ht="24.45" customHeight="1">
      <c r="A209" s="565">
        <v>6</v>
      </c>
      <c r="B209" s="566" t="s">
        <v>695</v>
      </c>
      <c r="C209" s="566" t="s">
        <v>707</v>
      </c>
    </row>
    <row r="210" spans="1:3" ht="24">
      <c r="A210" s="565">
        <v>7</v>
      </c>
      <c r="B210" s="566" t="s">
        <v>696</v>
      </c>
      <c r="C210" s="566" t="s">
        <v>708</v>
      </c>
    </row>
    <row r="211" spans="1:3">
      <c r="A211" s="565">
        <v>7.1</v>
      </c>
      <c r="B211" s="568" t="s">
        <v>697</v>
      </c>
      <c r="C211" s="566" t="s">
        <v>709</v>
      </c>
    </row>
    <row r="212" spans="1:3">
      <c r="A212" s="565">
        <v>7.2</v>
      </c>
      <c r="B212" s="568" t="s">
        <v>698</v>
      </c>
      <c r="C212" s="566" t="s">
        <v>710</v>
      </c>
    </row>
    <row r="213" spans="1:3">
      <c r="A213" s="565">
        <v>7.3</v>
      </c>
      <c r="B213" s="567" t="s">
        <v>699</v>
      </c>
      <c r="C213" s="566" t="s">
        <v>711</v>
      </c>
    </row>
    <row r="214" spans="1:3" ht="39.450000000000003" customHeight="1">
      <c r="A214" s="565">
        <v>8</v>
      </c>
      <c r="B214" s="566" t="s">
        <v>700</v>
      </c>
      <c r="C214" s="563" t="s">
        <v>712</v>
      </c>
    </row>
    <row r="215" spans="1:3">
      <c r="A215" s="565">
        <v>9</v>
      </c>
      <c r="B215" s="566" t="s">
        <v>701</v>
      </c>
      <c r="C215" s="563" t="s">
        <v>713</v>
      </c>
    </row>
    <row r="216" spans="1:3">
      <c r="A216" s="608">
        <v>10.1</v>
      </c>
      <c r="B216" s="609" t="s">
        <v>721</v>
      </c>
      <c r="C216" s="600" t="s">
        <v>722</v>
      </c>
    </row>
    <row r="217" spans="1:3">
      <c r="A217" s="894"/>
      <c r="B217" s="610" t="s">
        <v>908</v>
      </c>
      <c r="C217" s="563" t="s">
        <v>915</v>
      </c>
    </row>
    <row r="218" spans="1:3">
      <c r="A218" s="894"/>
      <c r="B218" s="564" t="s">
        <v>572</v>
      </c>
      <c r="C218" s="563" t="s">
        <v>914</v>
      </c>
    </row>
    <row r="219" spans="1:3">
      <c r="A219" s="894"/>
      <c r="B219" s="564" t="s">
        <v>907</v>
      </c>
      <c r="C219" s="563" t="s">
        <v>954</v>
      </c>
    </row>
    <row r="220" spans="1:3">
      <c r="A220" s="894"/>
      <c r="B220" s="564" t="s">
        <v>715</v>
      </c>
      <c r="C220" s="563" t="s">
        <v>913</v>
      </c>
    </row>
    <row r="221" spans="1:3" ht="24">
      <c r="A221" s="894"/>
      <c r="B221" s="564" t="s">
        <v>719</v>
      </c>
      <c r="C221" s="579" t="s">
        <v>912</v>
      </c>
    </row>
    <row r="222" spans="1:3" ht="36">
      <c r="A222" s="894"/>
      <c r="B222" s="564" t="s">
        <v>718</v>
      </c>
      <c r="C222" s="563" t="s">
        <v>911</v>
      </c>
    </row>
    <row r="223" spans="1:3">
      <c r="A223" s="894"/>
      <c r="B223" s="564" t="s">
        <v>955</v>
      </c>
      <c r="C223" s="563" t="s">
        <v>910</v>
      </c>
    </row>
    <row r="224" spans="1:3" ht="24">
      <c r="A224" s="894"/>
      <c r="B224" s="564" t="s">
        <v>956</v>
      </c>
      <c r="C224" s="563" t="s">
        <v>909</v>
      </c>
    </row>
    <row r="225" spans="1:3" ht="12.6">
      <c r="A225" s="601"/>
      <c r="B225" s="602"/>
      <c r="C225" s="603"/>
    </row>
    <row r="226" spans="1:3" ht="12.6">
      <c r="A226" s="601"/>
      <c r="B226" s="603"/>
      <c r="C226" s="604"/>
    </row>
    <row r="227" spans="1:3" ht="12.6">
      <c r="A227" s="601"/>
      <c r="B227" s="603"/>
      <c r="C227" s="604"/>
    </row>
    <row r="228" spans="1:3" ht="12.6">
      <c r="A228" s="601"/>
      <c r="B228" s="605"/>
      <c r="C228" s="604"/>
    </row>
    <row r="229" spans="1:3">
      <c r="A229" s="888"/>
      <c r="B229" s="606"/>
      <c r="C229" s="604"/>
    </row>
    <row r="230" spans="1:3">
      <c r="A230" s="888"/>
      <c r="B230" s="606"/>
      <c r="C230" s="604"/>
    </row>
    <row r="231" spans="1:3">
      <c r="A231" s="888"/>
      <c r="B231" s="606"/>
      <c r="C231" s="604"/>
    </row>
    <row r="232" spans="1:3">
      <c r="A232" s="888"/>
      <c r="B232" s="606"/>
      <c r="C232" s="607"/>
    </row>
    <row r="233" spans="1:3" ht="40.5" customHeight="1">
      <c r="A233" s="888"/>
      <c r="B233" s="606"/>
      <c r="C233" s="604"/>
    </row>
    <row r="234" spans="1:3" ht="24" customHeight="1">
      <c r="A234" s="888"/>
      <c r="B234" s="606"/>
      <c r="C234" s="604"/>
    </row>
    <row r="235" spans="1:3">
      <c r="A235" s="888"/>
      <c r="B235" s="606"/>
      <c r="C235" s="604"/>
    </row>
  </sheetData>
  <mergeCells count="131">
    <mergeCell ref="A1:C1"/>
    <mergeCell ref="B2:C2"/>
    <mergeCell ref="B3:C3"/>
    <mergeCell ref="A4:C4"/>
    <mergeCell ref="B5:C5"/>
    <mergeCell ref="B6:C6"/>
    <mergeCell ref="B19:C19"/>
    <mergeCell ref="B20:C20"/>
    <mergeCell ref="B21:C21"/>
    <mergeCell ref="B13:C13"/>
    <mergeCell ref="B14:C14"/>
    <mergeCell ref="B15:C15"/>
    <mergeCell ref="B7:C7"/>
    <mergeCell ref="B8:C8"/>
    <mergeCell ref="B9:C9"/>
    <mergeCell ref="B10:C10"/>
    <mergeCell ref="B11:C11"/>
    <mergeCell ref="B12:C12"/>
    <mergeCell ref="B22:C22"/>
    <mergeCell ref="B23:C23"/>
    <mergeCell ref="B24:C24"/>
    <mergeCell ref="B16:C16"/>
    <mergeCell ref="B17:C17"/>
    <mergeCell ref="B18:C18"/>
    <mergeCell ref="B31:C31"/>
    <mergeCell ref="B32:C32"/>
    <mergeCell ref="B34:C34"/>
    <mergeCell ref="B35:C35"/>
    <mergeCell ref="B33:C33"/>
    <mergeCell ref="B36:C36"/>
    <mergeCell ref="B39:C39"/>
    <mergeCell ref="B25:C25"/>
    <mergeCell ref="A26:C26"/>
    <mergeCell ref="B27:C27"/>
    <mergeCell ref="A28:C28"/>
    <mergeCell ref="B29:C29"/>
    <mergeCell ref="B30:C30"/>
    <mergeCell ref="B42:C42"/>
    <mergeCell ref="B43:C43"/>
    <mergeCell ref="B44:C44"/>
    <mergeCell ref="A45:C45"/>
    <mergeCell ref="B46:C46"/>
    <mergeCell ref="A47:C47"/>
    <mergeCell ref="B37:C37"/>
    <mergeCell ref="B38:C38"/>
    <mergeCell ref="B40:C40"/>
    <mergeCell ref="A41:C41"/>
    <mergeCell ref="A54:C54"/>
    <mergeCell ref="B55:C55"/>
    <mergeCell ref="B56:C56"/>
    <mergeCell ref="B57:C57"/>
    <mergeCell ref="B58:C58"/>
    <mergeCell ref="B59:C59"/>
    <mergeCell ref="B48:C48"/>
    <mergeCell ref="B49:C49"/>
    <mergeCell ref="B50:C50"/>
    <mergeCell ref="B51:C51"/>
    <mergeCell ref="B52:C52"/>
    <mergeCell ref="B53:C53"/>
    <mergeCell ref="A66:C66"/>
    <mergeCell ref="B67:C67"/>
    <mergeCell ref="B68:C68"/>
    <mergeCell ref="B69:C69"/>
    <mergeCell ref="B70:C70"/>
    <mergeCell ref="B71:C71"/>
    <mergeCell ref="B60:C60"/>
    <mergeCell ref="B61:C61"/>
    <mergeCell ref="B62:C62"/>
    <mergeCell ref="B63:C63"/>
    <mergeCell ref="A64:C64"/>
    <mergeCell ref="B65:C65"/>
    <mergeCell ref="B78:C78"/>
    <mergeCell ref="A79:C79"/>
    <mergeCell ref="B80:C80"/>
    <mergeCell ref="B81:C81"/>
    <mergeCell ref="B82:C82"/>
    <mergeCell ref="B83:C83"/>
    <mergeCell ref="B72:C72"/>
    <mergeCell ref="B73:C73"/>
    <mergeCell ref="B74:C74"/>
    <mergeCell ref="A75:C75"/>
    <mergeCell ref="B76:C76"/>
    <mergeCell ref="B77:C77"/>
    <mergeCell ref="B90:C90"/>
    <mergeCell ref="B91:C91"/>
    <mergeCell ref="B92:C92"/>
    <mergeCell ref="B93:C93"/>
    <mergeCell ref="B94:C94"/>
    <mergeCell ref="A95:C95"/>
    <mergeCell ref="B84:C84"/>
    <mergeCell ref="B85:C85"/>
    <mergeCell ref="B86:C86"/>
    <mergeCell ref="A87:C87"/>
    <mergeCell ref="B88:C88"/>
    <mergeCell ref="B89:C89"/>
    <mergeCell ref="B109:C109"/>
    <mergeCell ref="A110:C110"/>
    <mergeCell ref="A111:C111"/>
    <mergeCell ref="B112:C112"/>
    <mergeCell ref="B113:C113"/>
    <mergeCell ref="B114:C114"/>
    <mergeCell ref="A96:C96"/>
    <mergeCell ref="A104:C104"/>
    <mergeCell ref="B105:C105"/>
    <mergeCell ref="A106:C106"/>
    <mergeCell ref="B107:C107"/>
    <mergeCell ref="B108:C108"/>
    <mergeCell ref="A229:A235"/>
    <mergeCell ref="B175:C175"/>
    <mergeCell ref="B176:C176"/>
    <mergeCell ref="B183:C183"/>
    <mergeCell ref="B184:C184"/>
    <mergeCell ref="C187:C190"/>
    <mergeCell ref="B198:C198"/>
    <mergeCell ref="B199:C199"/>
    <mergeCell ref="B201:C201"/>
    <mergeCell ref="B202:C202"/>
    <mergeCell ref="B203:C203"/>
    <mergeCell ref="A217:A224"/>
    <mergeCell ref="B156:C156"/>
    <mergeCell ref="B158:C158"/>
    <mergeCell ref="B159:C159"/>
    <mergeCell ref="B115:C115"/>
    <mergeCell ref="B117:C117"/>
    <mergeCell ref="B118:C118"/>
    <mergeCell ref="B147:C147"/>
    <mergeCell ref="B148:C148"/>
    <mergeCell ref="B149:C149"/>
    <mergeCell ref="B150:C150"/>
    <mergeCell ref="B151:C151"/>
    <mergeCell ref="B152:C152"/>
  </mergeCells>
  <conditionalFormatting sqref="B225">
    <cfRule type="duplicateValues" dxfId="7" priority="5"/>
    <cfRule type="duplicateValues" dxfId="6" priority="6"/>
  </conditionalFormatting>
  <conditionalFormatting sqref="B225">
    <cfRule type="duplicateValues" dxfId="5" priority="7"/>
  </conditionalFormatting>
  <conditionalFormatting sqref="B225">
    <cfRule type="duplicateValues" dxfId="4" priority="8"/>
  </conditionalFormatting>
  <conditionalFormatting sqref="B213">
    <cfRule type="duplicateValues" dxfId="3" priority="1"/>
    <cfRule type="duplicateValues" dxfId="2" priority="2"/>
  </conditionalFormatting>
  <conditionalFormatting sqref="B213">
    <cfRule type="duplicateValues" dxfId="1" priority="3"/>
  </conditionalFormatting>
  <conditionalFormatting sqref="B213">
    <cfRule type="duplicateValues" dxfId="0" priority="4"/>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9.9978637043366805E-2"/>
  </sheetPr>
  <dimension ref="A1:U45"/>
  <sheetViews>
    <sheetView zoomScale="85" zoomScaleNormal="85" workbookViewId="0"/>
  </sheetViews>
  <sheetFormatPr defaultRowHeight="14.4"/>
  <cols>
    <col min="2" max="2" width="66.6640625" customWidth="1"/>
    <col min="3" max="8" width="17.77734375" style="652" customWidth="1"/>
    <col min="9" max="9" width="15.21875" style="649" bestFit="1" customWidth="1"/>
    <col min="10" max="10" width="14.6640625" style="649" bestFit="1" customWidth="1"/>
    <col min="11" max="12" width="15.21875" style="649" bestFit="1" customWidth="1"/>
    <col min="13" max="13" width="14.6640625" style="649" bestFit="1" customWidth="1"/>
    <col min="14" max="14" width="15.21875" style="649" bestFit="1" customWidth="1"/>
    <col min="15" max="20" width="8.77734375" style="649" bestFit="1" customWidth="1"/>
    <col min="21" max="21" width="8.77734375" style="649"/>
  </cols>
  <sheetData>
    <row r="1" spans="1:8">
      <c r="A1" s="14" t="s">
        <v>108</v>
      </c>
      <c r="B1" s="298" t="str">
        <f>Info!C2</f>
        <v>სს თიბისი ბანკი</v>
      </c>
      <c r="C1" s="650"/>
      <c r="D1" s="651"/>
      <c r="E1" s="651"/>
      <c r="F1" s="651"/>
      <c r="G1" s="651"/>
    </row>
    <row r="2" spans="1:8">
      <c r="A2" s="14" t="s">
        <v>109</v>
      </c>
      <c r="B2" s="333">
        <f>'1. key ratios'!B2</f>
        <v>45199</v>
      </c>
      <c r="C2" s="653"/>
      <c r="D2" s="654"/>
      <c r="E2" s="654"/>
      <c r="F2" s="654"/>
      <c r="G2" s="654"/>
      <c r="H2" s="655"/>
    </row>
    <row r="3" spans="1:8">
      <c r="A3" s="14"/>
      <c r="B3" s="13"/>
      <c r="C3" s="653"/>
      <c r="D3" s="654"/>
      <c r="E3" s="654"/>
      <c r="F3" s="654"/>
      <c r="G3" s="654"/>
      <c r="H3" s="655"/>
    </row>
    <row r="4" spans="1:8">
      <c r="A4" s="772" t="s">
        <v>25</v>
      </c>
      <c r="B4" s="770" t="s">
        <v>166</v>
      </c>
      <c r="C4" s="768" t="s">
        <v>114</v>
      </c>
      <c r="D4" s="768"/>
      <c r="E4" s="768"/>
      <c r="F4" s="768" t="s">
        <v>115</v>
      </c>
      <c r="G4" s="768"/>
      <c r="H4" s="769"/>
    </row>
    <row r="5" spans="1:8" ht="15.45" customHeight="1">
      <c r="A5" s="773"/>
      <c r="B5" s="771"/>
      <c r="C5" s="664" t="s">
        <v>26</v>
      </c>
      <c r="D5" s="664" t="s">
        <v>88</v>
      </c>
      <c r="E5" s="664" t="s">
        <v>66</v>
      </c>
      <c r="F5" s="664" t="s">
        <v>26</v>
      </c>
      <c r="G5" s="664" t="s">
        <v>88</v>
      </c>
      <c r="H5" s="664" t="s">
        <v>66</v>
      </c>
    </row>
    <row r="6" spans="1:8">
      <c r="A6" s="453">
        <v>1</v>
      </c>
      <c r="B6" s="429" t="s">
        <v>776</v>
      </c>
      <c r="C6" s="661">
        <f>SUM(C7:C12)</f>
        <v>1299005241.3700011</v>
      </c>
      <c r="D6" s="661">
        <f>SUM(D7:D12)</f>
        <v>598703188.26000094</v>
      </c>
      <c r="E6" s="662">
        <f>C6+D6</f>
        <v>1897708429.630002</v>
      </c>
      <c r="F6" s="661">
        <f>SUM(F7:F12)</f>
        <v>1103936714.6643996</v>
      </c>
      <c r="G6" s="661">
        <f>SUM(G7:G12)</f>
        <v>456422461.40059853</v>
      </c>
      <c r="H6" s="662">
        <f>F6+G6</f>
        <v>1560359176.0649981</v>
      </c>
    </row>
    <row r="7" spans="1:8">
      <c r="A7" s="453">
        <v>1.1000000000000001</v>
      </c>
      <c r="B7" s="430" t="s">
        <v>730</v>
      </c>
      <c r="C7" s="661">
        <v>0</v>
      </c>
      <c r="D7" s="661">
        <v>0</v>
      </c>
      <c r="E7" s="662">
        <f t="shared" ref="E7:E45" si="0">C7+D7</f>
        <v>0</v>
      </c>
      <c r="F7" s="661">
        <v>0</v>
      </c>
      <c r="G7" s="661">
        <v>0</v>
      </c>
      <c r="H7" s="662">
        <f t="shared" ref="H7:H45" si="1">F7+G7</f>
        <v>0</v>
      </c>
    </row>
    <row r="8" spans="1:8" ht="20.399999999999999">
      <c r="A8" s="453">
        <v>1.2</v>
      </c>
      <c r="B8" s="430" t="s">
        <v>777</v>
      </c>
      <c r="C8" s="661">
        <v>0</v>
      </c>
      <c r="D8" s="661">
        <v>0</v>
      </c>
      <c r="E8" s="662">
        <f t="shared" si="0"/>
        <v>0</v>
      </c>
      <c r="F8" s="661">
        <v>0</v>
      </c>
      <c r="G8" s="661">
        <v>0</v>
      </c>
      <c r="H8" s="662">
        <f t="shared" si="1"/>
        <v>0</v>
      </c>
    </row>
    <row r="9" spans="1:8" ht="21.45" customHeight="1">
      <c r="A9" s="453">
        <v>1.3</v>
      </c>
      <c r="B9" s="425" t="s">
        <v>778</v>
      </c>
      <c r="C9" s="661">
        <v>0</v>
      </c>
      <c r="D9" s="661">
        <v>0</v>
      </c>
      <c r="E9" s="662">
        <f t="shared" si="0"/>
        <v>0</v>
      </c>
      <c r="F9" s="661">
        <v>0</v>
      </c>
      <c r="G9" s="661">
        <v>0</v>
      </c>
      <c r="H9" s="662">
        <f t="shared" si="1"/>
        <v>0</v>
      </c>
    </row>
    <row r="10" spans="1:8" ht="20.399999999999999">
      <c r="A10" s="453">
        <v>1.4</v>
      </c>
      <c r="B10" s="425" t="s">
        <v>734</v>
      </c>
      <c r="C10" s="661">
        <v>207064355.75999999</v>
      </c>
      <c r="D10" s="661">
        <v>9408993.3000000007</v>
      </c>
      <c r="E10" s="662">
        <f t="shared" si="0"/>
        <v>216473349.06</v>
      </c>
      <c r="F10" s="661">
        <v>132659785.13</v>
      </c>
      <c r="G10" s="661">
        <v>6982707</v>
      </c>
      <c r="H10" s="662">
        <f t="shared" si="1"/>
        <v>139642492.13</v>
      </c>
    </row>
    <row r="11" spans="1:8">
      <c r="A11" s="453">
        <v>1.5</v>
      </c>
      <c r="B11" s="425" t="s">
        <v>737</v>
      </c>
      <c r="C11" s="661">
        <v>1091940885.6100011</v>
      </c>
      <c r="D11" s="661">
        <v>589294194.96000099</v>
      </c>
      <c r="E11" s="662">
        <f t="shared" si="0"/>
        <v>1681235080.5700021</v>
      </c>
      <c r="F11" s="661">
        <v>971276929.53439951</v>
      </c>
      <c r="G11" s="661">
        <v>449439754.40059853</v>
      </c>
      <c r="H11" s="662">
        <f t="shared" si="1"/>
        <v>1420716683.934998</v>
      </c>
    </row>
    <row r="12" spans="1:8">
      <c r="A12" s="453">
        <v>1.6</v>
      </c>
      <c r="B12" s="431" t="s">
        <v>99</v>
      </c>
      <c r="C12" s="661">
        <v>0</v>
      </c>
      <c r="D12" s="661">
        <v>0</v>
      </c>
      <c r="E12" s="662">
        <f t="shared" si="0"/>
        <v>0</v>
      </c>
      <c r="F12" s="661">
        <v>0</v>
      </c>
      <c r="G12" s="661">
        <v>0</v>
      </c>
      <c r="H12" s="662">
        <f t="shared" si="1"/>
        <v>0</v>
      </c>
    </row>
    <row r="13" spans="1:8">
      <c r="A13" s="453">
        <v>2</v>
      </c>
      <c r="B13" s="432" t="s">
        <v>779</v>
      </c>
      <c r="C13" s="661">
        <f>SUM(C14:C17)</f>
        <v>-704764951.4000001</v>
      </c>
      <c r="D13" s="661">
        <f>SUM(D14:D17)</f>
        <v>-206176485.23999998</v>
      </c>
      <c r="E13" s="662">
        <f t="shared" si="0"/>
        <v>-910941436.6400001</v>
      </c>
      <c r="F13" s="661">
        <f>SUM(F14:F17)</f>
        <v>-496866578.88589996</v>
      </c>
      <c r="G13" s="661">
        <f>SUM(G14:G17)</f>
        <v>-214362198.20710003</v>
      </c>
      <c r="H13" s="662">
        <f t="shared" si="1"/>
        <v>-711228777.09299994</v>
      </c>
    </row>
    <row r="14" spans="1:8">
      <c r="A14" s="453">
        <v>2.1</v>
      </c>
      <c r="B14" s="425" t="s">
        <v>780</v>
      </c>
      <c r="C14" s="661">
        <v>0</v>
      </c>
      <c r="D14" s="661">
        <v>0</v>
      </c>
      <c r="E14" s="662">
        <f t="shared" si="0"/>
        <v>0</v>
      </c>
      <c r="F14" s="661">
        <v>0</v>
      </c>
      <c r="G14" s="661">
        <v>0</v>
      </c>
      <c r="H14" s="662">
        <f t="shared" si="1"/>
        <v>0</v>
      </c>
    </row>
    <row r="15" spans="1:8" ht="24.45" customHeight="1">
      <c r="A15" s="453">
        <v>2.2000000000000002</v>
      </c>
      <c r="B15" s="425" t="s">
        <v>781</v>
      </c>
      <c r="C15" s="661">
        <v>0</v>
      </c>
      <c r="D15" s="661">
        <v>0</v>
      </c>
      <c r="E15" s="662">
        <f t="shared" si="0"/>
        <v>0</v>
      </c>
      <c r="F15" s="661">
        <v>0</v>
      </c>
      <c r="G15" s="661">
        <v>0</v>
      </c>
      <c r="H15" s="662">
        <f t="shared" si="1"/>
        <v>0</v>
      </c>
    </row>
    <row r="16" spans="1:8" ht="20.55" customHeight="1">
      <c r="A16" s="453">
        <v>2.2999999999999998</v>
      </c>
      <c r="B16" s="425" t="s">
        <v>782</v>
      </c>
      <c r="C16" s="661">
        <v>-704764951.4000001</v>
      </c>
      <c r="D16" s="661">
        <v>-206176485.23999998</v>
      </c>
      <c r="E16" s="662">
        <f t="shared" si="0"/>
        <v>-910941436.6400001</v>
      </c>
      <c r="F16" s="661">
        <v>-496866578.88589996</v>
      </c>
      <c r="G16" s="661">
        <v>-214362198.20710003</v>
      </c>
      <c r="H16" s="662">
        <f t="shared" si="1"/>
        <v>-711228777.09299994</v>
      </c>
    </row>
    <row r="17" spans="1:8">
      <c r="A17" s="453">
        <v>2.4</v>
      </c>
      <c r="B17" s="425" t="s">
        <v>783</v>
      </c>
      <c r="C17" s="661">
        <v>0</v>
      </c>
      <c r="D17" s="661">
        <v>0</v>
      </c>
      <c r="E17" s="662">
        <f t="shared" si="0"/>
        <v>0</v>
      </c>
      <c r="F17" s="661">
        <v>0</v>
      </c>
      <c r="G17" s="661">
        <v>0</v>
      </c>
      <c r="H17" s="662">
        <f t="shared" si="1"/>
        <v>0</v>
      </c>
    </row>
    <row r="18" spans="1:8">
      <c r="A18" s="453">
        <v>3</v>
      </c>
      <c r="B18" s="432" t="s">
        <v>784</v>
      </c>
      <c r="C18" s="661">
        <v>9999999.8699999992</v>
      </c>
      <c r="D18" s="661">
        <v>0</v>
      </c>
      <c r="E18" s="662">
        <f t="shared" si="0"/>
        <v>9999999.8699999992</v>
      </c>
      <c r="F18" s="661">
        <v>5958500</v>
      </c>
      <c r="G18" s="661">
        <v>0</v>
      </c>
      <c r="H18" s="662">
        <f t="shared" si="1"/>
        <v>5958500</v>
      </c>
    </row>
    <row r="19" spans="1:8">
      <c r="A19" s="453">
        <v>4</v>
      </c>
      <c r="B19" s="432" t="s">
        <v>785</v>
      </c>
      <c r="C19" s="661">
        <v>267787556.76999995</v>
      </c>
      <c r="D19" s="661">
        <v>114614247.23999998</v>
      </c>
      <c r="E19" s="662">
        <f t="shared" si="0"/>
        <v>382401804.00999993</v>
      </c>
      <c r="F19" s="661">
        <v>229218719.21089998</v>
      </c>
      <c r="G19" s="661">
        <v>86474239.83540003</v>
      </c>
      <c r="H19" s="662">
        <f t="shared" si="1"/>
        <v>315692959.04629999</v>
      </c>
    </row>
    <row r="20" spans="1:8">
      <c r="A20" s="453">
        <v>5</v>
      </c>
      <c r="B20" s="432" t="s">
        <v>786</v>
      </c>
      <c r="C20" s="661">
        <v>-106839323.23999999</v>
      </c>
      <c r="D20" s="661">
        <v>-89323976.719999984</v>
      </c>
      <c r="E20" s="662">
        <f t="shared" si="0"/>
        <v>-196163299.95999998</v>
      </c>
      <c r="F20" s="661">
        <v>-82276041.426099986</v>
      </c>
      <c r="G20" s="661">
        <v>-80984553.877699926</v>
      </c>
      <c r="H20" s="662">
        <f t="shared" si="1"/>
        <v>-163260595.30379993</v>
      </c>
    </row>
    <row r="21" spans="1:8" ht="38.549999999999997" customHeight="1">
      <c r="A21" s="453">
        <v>6</v>
      </c>
      <c r="B21" s="432" t="s">
        <v>787</v>
      </c>
      <c r="C21" s="661">
        <v>5604269.2499999991</v>
      </c>
      <c r="D21" s="661">
        <v>1965694.5400000003</v>
      </c>
      <c r="E21" s="662">
        <f t="shared" si="0"/>
        <v>7569963.7899999991</v>
      </c>
      <c r="F21" s="661">
        <v>7573043.6349999988</v>
      </c>
      <c r="G21" s="661">
        <v>802265.11400000018</v>
      </c>
      <c r="H21" s="662">
        <f t="shared" si="1"/>
        <v>8375308.7489999989</v>
      </c>
    </row>
    <row r="22" spans="1:8" ht="27.45" customHeight="1">
      <c r="A22" s="453">
        <v>7</v>
      </c>
      <c r="B22" s="432" t="s">
        <v>788</v>
      </c>
      <c r="C22" s="661">
        <v>0</v>
      </c>
      <c r="D22" s="661">
        <v>0</v>
      </c>
      <c r="E22" s="662">
        <f t="shared" si="0"/>
        <v>0</v>
      </c>
      <c r="F22" s="661">
        <v>0</v>
      </c>
      <c r="G22" s="661">
        <v>0</v>
      </c>
      <c r="H22" s="662">
        <f t="shared" si="1"/>
        <v>0</v>
      </c>
    </row>
    <row r="23" spans="1:8" ht="37.049999999999997" customHeight="1">
      <c r="A23" s="453">
        <v>8</v>
      </c>
      <c r="B23" s="433" t="s">
        <v>789</v>
      </c>
      <c r="C23" s="661">
        <v>57295189.250000007</v>
      </c>
      <c r="D23" s="661">
        <v>6213333.3499999996</v>
      </c>
      <c r="E23" s="662">
        <f t="shared" si="0"/>
        <v>63508522.600000009</v>
      </c>
      <c r="F23" s="661">
        <v>0</v>
      </c>
      <c r="G23" s="661">
        <v>13794638.782500001</v>
      </c>
      <c r="H23" s="662">
        <f t="shared" si="1"/>
        <v>13794638.782500001</v>
      </c>
    </row>
    <row r="24" spans="1:8" ht="34.5" customHeight="1">
      <c r="A24" s="453">
        <v>9</v>
      </c>
      <c r="B24" s="433" t="s">
        <v>790</v>
      </c>
      <c r="C24" s="661">
        <v>0</v>
      </c>
      <c r="D24" s="661">
        <v>0</v>
      </c>
      <c r="E24" s="662">
        <f t="shared" si="0"/>
        <v>0</v>
      </c>
      <c r="F24" s="661">
        <v>0</v>
      </c>
      <c r="G24" s="661">
        <v>0</v>
      </c>
      <c r="H24" s="662">
        <f t="shared" si="1"/>
        <v>0</v>
      </c>
    </row>
    <row r="25" spans="1:8">
      <c r="A25" s="453">
        <v>10</v>
      </c>
      <c r="B25" s="432" t="s">
        <v>791</v>
      </c>
      <c r="C25" s="661">
        <v>202165633.89999998</v>
      </c>
      <c r="D25" s="661">
        <v>0</v>
      </c>
      <c r="E25" s="662">
        <f t="shared" si="0"/>
        <v>202165633.89999998</v>
      </c>
      <c r="F25" s="661">
        <v>270767483.2295996</v>
      </c>
      <c r="G25" s="661">
        <v>0</v>
      </c>
      <c r="H25" s="662">
        <f t="shared" si="1"/>
        <v>270767483.2295996</v>
      </c>
    </row>
    <row r="26" spans="1:8" ht="27" customHeight="1">
      <c r="A26" s="453">
        <v>11</v>
      </c>
      <c r="B26" s="434" t="s">
        <v>792</v>
      </c>
      <c r="C26" s="661">
        <v>0</v>
      </c>
      <c r="D26" s="661">
        <v>0</v>
      </c>
      <c r="E26" s="662">
        <f t="shared" si="0"/>
        <v>0</v>
      </c>
      <c r="F26" s="661">
        <v>0</v>
      </c>
      <c r="G26" s="661">
        <v>0</v>
      </c>
      <c r="H26" s="662">
        <f t="shared" si="1"/>
        <v>0</v>
      </c>
    </row>
    <row r="27" spans="1:8">
      <c r="A27" s="453">
        <v>12</v>
      </c>
      <c r="B27" s="432" t="s">
        <v>793</v>
      </c>
      <c r="C27" s="661">
        <v>15359108.539999999</v>
      </c>
      <c r="D27" s="661">
        <v>369140.54</v>
      </c>
      <c r="E27" s="662">
        <f t="shared" si="0"/>
        <v>15728249.079999998</v>
      </c>
      <c r="F27" s="661">
        <v>3388242.4325999995</v>
      </c>
      <c r="G27" s="661">
        <v>10337355.7293</v>
      </c>
      <c r="H27" s="662">
        <f t="shared" si="1"/>
        <v>13725598.161899999</v>
      </c>
    </row>
    <row r="28" spans="1:8">
      <c r="A28" s="453">
        <v>13</v>
      </c>
      <c r="B28" s="435" t="s">
        <v>794</v>
      </c>
      <c r="C28" s="661">
        <v>-46350958.280000009</v>
      </c>
      <c r="D28" s="661">
        <v>-24627445.669999998</v>
      </c>
      <c r="E28" s="662">
        <f t="shared" si="0"/>
        <v>-70978403.950000003</v>
      </c>
      <c r="F28" s="661">
        <v>-38529042.662700005</v>
      </c>
      <c r="G28" s="661">
        <v>-20020315.543299992</v>
      </c>
      <c r="H28" s="662">
        <f t="shared" si="1"/>
        <v>-58549358.206</v>
      </c>
    </row>
    <row r="29" spans="1:8">
      <c r="A29" s="453">
        <v>14</v>
      </c>
      <c r="B29" s="436" t="s">
        <v>795</v>
      </c>
      <c r="C29" s="661">
        <f>SUM(C30:C31)</f>
        <v>-275478429.81999999</v>
      </c>
      <c r="D29" s="661">
        <f>SUM(D30:D31)</f>
        <v>-11672510.23</v>
      </c>
      <c r="E29" s="662">
        <f t="shared" si="0"/>
        <v>-287150940.05000001</v>
      </c>
      <c r="F29" s="661">
        <f>SUM(F30:F31)</f>
        <v>-218507262.49210003</v>
      </c>
      <c r="G29" s="661">
        <f>SUM(G30:G31)</f>
        <v>-11645292.389799999</v>
      </c>
      <c r="H29" s="662">
        <f t="shared" si="1"/>
        <v>-230152554.88190004</v>
      </c>
    </row>
    <row r="30" spans="1:8">
      <c r="A30" s="453">
        <v>14.1</v>
      </c>
      <c r="B30" s="410" t="s">
        <v>796</v>
      </c>
      <c r="C30" s="661">
        <v>-246657423.30999997</v>
      </c>
      <c r="D30" s="661">
        <v>0</v>
      </c>
      <c r="E30" s="662">
        <f t="shared" si="0"/>
        <v>-246657423.30999997</v>
      </c>
      <c r="F30" s="661">
        <v>-198407661.68640003</v>
      </c>
      <c r="G30" s="661">
        <v>-2727653.5399999996</v>
      </c>
      <c r="H30" s="662">
        <f t="shared" si="1"/>
        <v>-201135315.22640002</v>
      </c>
    </row>
    <row r="31" spans="1:8">
      <c r="A31" s="453">
        <v>14.2</v>
      </c>
      <c r="B31" s="410" t="s">
        <v>797</v>
      </c>
      <c r="C31" s="661">
        <v>-28821006.509999994</v>
      </c>
      <c r="D31" s="661">
        <v>-11672510.23</v>
      </c>
      <c r="E31" s="662">
        <f t="shared" si="0"/>
        <v>-40493516.739999995</v>
      </c>
      <c r="F31" s="661">
        <v>-20099600.805700004</v>
      </c>
      <c r="G31" s="661">
        <v>-8917638.8498</v>
      </c>
      <c r="H31" s="662">
        <f t="shared" si="1"/>
        <v>-29017239.655500002</v>
      </c>
    </row>
    <row r="32" spans="1:8">
      <c r="A32" s="453">
        <v>15</v>
      </c>
      <c r="B32" s="437" t="s">
        <v>798</v>
      </c>
      <c r="C32" s="661">
        <v>-65569714.929999992</v>
      </c>
      <c r="D32" s="661">
        <v>0</v>
      </c>
      <c r="E32" s="662">
        <f t="shared" si="0"/>
        <v>-65569714.929999992</v>
      </c>
      <c r="F32" s="661">
        <v>-56149654.005099997</v>
      </c>
      <c r="G32" s="661">
        <v>0</v>
      </c>
      <c r="H32" s="662">
        <f t="shared" si="1"/>
        <v>-56149654.005099997</v>
      </c>
    </row>
    <row r="33" spans="1:8" ht="22.5" customHeight="1">
      <c r="A33" s="453">
        <v>16</v>
      </c>
      <c r="B33" s="406" t="s">
        <v>799</v>
      </c>
      <c r="C33" s="661">
        <v>779330.19000000029</v>
      </c>
      <c r="D33" s="661">
        <v>701792.31999999983</v>
      </c>
      <c r="E33" s="662">
        <f t="shared" si="0"/>
        <v>1481122.5100000002</v>
      </c>
      <c r="F33" s="661">
        <v>2518151.1217</v>
      </c>
      <c r="G33" s="661">
        <v>885633.14479999954</v>
      </c>
      <c r="H33" s="662">
        <f t="shared" si="1"/>
        <v>3403784.2664999994</v>
      </c>
    </row>
    <row r="34" spans="1:8">
      <c r="A34" s="453">
        <v>17</v>
      </c>
      <c r="B34" s="432" t="s">
        <v>800</v>
      </c>
      <c r="C34" s="661">
        <f>SUM(C35:C36)</f>
        <v>-57891.950000000128</v>
      </c>
      <c r="D34" s="661">
        <f>SUM(D35:D36)</f>
        <v>-233120.40999999974</v>
      </c>
      <c r="E34" s="662">
        <f t="shared" si="0"/>
        <v>-291012.35999999987</v>
      </c>
      <c r="F34" s="661">
        <f>SUM(F35:F36)</f>
        <v>-3533834.1157</v>
      </c>
      <c r="G34" s="661">
        <f>SUM(G35:G36)</f>
        <v>29803.392400000004</v>
      </c>
      <c r="H34" s="662">
        <f t="shared" si="1"/>
        <v>-3504030.7233000002</v>
      </c>
    </row>
    <row r="35" spans="1:8">
      <c r="A35" s="453">
        <v>17.100000000000001</v>
      </c>
      <c r="B35" s="438" t="s">
        <v>801</v>
      </c>
      <c r="C35" s="661">
        <v>-57891.950000000128</v>
      </c>
      <c r="D35" s="661">
        <v>-233120.40999999974</v>
      </c>
      <c r="E35" s="662">
        <f t="shared" si="0"/>
        <v>-291012.35999999987</v>
      </c>
      <c r="F35" s="661">
        <v>-1533834.1157</v>
      </c>
      <c r="G35" s="661">
        <v>29803.392400000004</v>
      </c>
      <c r="H35" s="662">
        <f t="shared" si="1"/>
        <v>-1504030.7233</v>
      </c>
    </row>
    <row r="36" spans="1:8">
      <c r="A36" s="453">
        <v>17.2</v>
      </c>
      <c r="B36" s="410" t="s">
        <v>802</v>
      </c>
      <c r="C36" s="661">
        <v>0</v>
      </c>
      <c r="D36" s="661">
        <v>0</v>
      </c>
      <c r="E36" s="662">
        <f t="shared" si="0"/>
        <v>0</v>
      </c>
      <c r="F36" s="661">
        <v>-2000000</v>
      </c>
      <c r="G36" s="661">
        <v>0</v>
      </c>
      <c r="H36" s="662">
        <f t="shared" si="1"/>
        <v>-2000000</v>
      </c>
    </row>
    <row r="37" spans="1:8" ht="41.55" customHeight="1">
      <c r="A37" s="453">
        <v>18</v>
      </c>
      <c r="B37" s="439" t="s">
        <v>803</v>
      </c>
      <c r="C37" s="661">
        <f>SUM(C38:C39)</f>
        <v>-106674502.58000001</v>
      </c>
      <c r="D37" s="661">
        <f>SUM(D38:D39)</f>
        <v>2680376.5100000021</v>
      </c>
      <c r="E37" s="662">
        <f t="shared" si="0"/>
        <v>-103994126.07000001</v>
      </c>
      <c r="F37" s="661">
        <f>SUM(F38:F39)</f>
        <v>-128973739.40309998</v>
      </c>
      <c r="G37" s="665">
        <f>SUM(G38:G39)</f>
        <v>39894872.146500006</v>
      </c>
      <c r="H37" s="662">
        <f t="shared" si="1"/>
        <v>-89078867.256599978</v>
      </c>
    </row>
    <row r="38" spans="1:8" ht="20.399999999999999">
      <c r="A38" s="453">
        <v>18.100000000000001</v>
      </c>
      <c r="B38" s="425" t="s">
        <v>804</v>
      </c>
      <c r="C38" s="661">
        <v>-626644.54</v>
      </c>
      <c r="D38" s="661">
        <v>1094.5900000000001</v>
      </c>
      <c r="E38" s="662">
        <f t="shared" si="0"/>
        <v>-625549.95000000007</v>
      </c>
      <c r="F38" s="661">
        <v>127330.7439</v>
      </c>
      <c r="G38" s="661">
        <v>1293694.9391000001</v>
      </c>
      <c r="H38" s="662">
        <f t="shared" si="1"/>
        <v>1421025.6830000002</v>
      </c>
    </row>
    <row r="39" spans="1:8">
      <c r="A39" s="453">
        <v>18.2</v>
      </c>
      <c r="B39" s="425" t="s">
        <v>805</v>
      </c>
      <c r="C39" s="661">
        <v>-106047858.04000001</v>
      </c>
      <c r="D39" s="661">
        <v>2679281.9200000023</v>
      </c>
      <c r="E39" s="662">
        <f t="shared" si="0"/>
        <v>-103368576.12</v>
      </c>
      <c r="F39" s="661">
        <v>-129101070.14699998</v>
      </c>
      <c r="G39" s="661">
        <v>38601177.207400009</v>
      </c>
      <c r="H39" s="662">
        <f t="shared" si="1"/>
        <v>-90499892.939599976</v>
      </c>
    </row>
    <row r="40" spans="1:8" ht="24.45" customHeight="1">
      <c r="A40" s="453">
        <v>19</v>
      </c>
      <c r="B40" s="439" t="s">
        <v>806</v>
      </c>
      <c r="C40" s="661">
        <v>0</v>
      </c>
      <c r="D40" s="661">
        <v>0</v>
      </c>
      <c r="E40" s="662">
        <f t="shared" si="0"/>
        <v>0</v>
      </c>
      <c r="F40" s="661">
        <v>0</v>
      </c>
      <c r="G40" s="661">
        <v>0</v>
      </c>
      <c r="H40" s="662">
        <f t="shared" si="1"/>
        <v>0</v>
      </c>
    </row>
    <row r="41" spans="1:8" ht="25.05" customHeight="1">
      <c r="A41" s="453">
        <v>20</v>
      </c>
      <c r="B41" s="439" t="s">
        <v>807</v>
      </c>
      <c r="C41" s="661">
        <v>460918.82999999961</v>
      </c>
      <c r="D41" s="661">
        <v>0</v>
      </c>
      <c r="E41" s="662">
        <f t="shared" si="0"/>
        <v>460918.82999999961</v>
      </c>
      <c r="F41" s="661">
        <v>0</v>
      </c>
      <c r="G41" s="661">
        <v>0</v>
      </c>
      <c r="H41" s="662">
        <f t="shared" si="1"/>
        <v>0</v>
      </c>
    </row>
    <row r="42" spans="1:8" ht="33" customHeight="1">
      <c r="A42" s="453">
        <v>21</v>
      </c>
      <c r="B42" s="440" t="s">
        <v>808</v>
      </c>
      <c r="C42" s="661">
        <v>0</v>
      </c>
      <c r="D42" s="661">
        <v>0</v>
      </c>
      <c r="E42" s="662">
        <f t="shared" si="0"/>
        <v>0</v>
      </c>
      <c r="F42" s="661">
        <v>0</v>
      </c>
      <c r="G42" s="661">
        <v>0</v>
      </c>
      <c r="H42" s="662">
        <f t="shared" si="1"/>
        <v>0</v>
      </c>
    </row>
    <row r="43" spans="1:8">
      <c r="A43" s="453">
        <v>22</v>
      </c>
      <c r="B43" s="441" t="s">
        <v>809</v>
      </c>
      <c r="C43" s="661">
        <f>SUM(C6,C13,C18,C19,C20,C21,C22,C23,C24,C25,C26,C27,C28,C29,C32,C33,C34,C37,C40,C41,C42)</f>
        <v>552721475.77000105</v>
      </c>
      <c r="D43" s="661">
        <f>SUM(D6,D13,D18,D19,D20,D21,D22,D23,D24,D25,D26,D27,D28,D29,D32,D33,D34,D37,D40,D41,D42)</f>
        <v>393214234.49000096</v>
      </c>
      <c r="E43" s="662">
        <f t="shared" si="0"/>
        <v>945935710.26000202</v>
      </c>
      <c r="F43" s="661">
        <f>SUM(F6,F13,F18,F19,F20,F21,F22,F23,F24,F25,F26,F27,F28,F29,F32,F33,F34,F37,F40,F41,F42)</f>
        <v>598524701.3034991</v>
      </c>
      <c r="G43" s="661">
        <f>SUM(G6,G13,G18,G19,G20,G21,G22,G23,G24,G25,G26,G27,G28,G29,G32,G33,G34,G37,G40,G41,G42)</f>
        <v>281628909.52759862</v>
      </c>
      <c r="H43" s="662">
        <f t="shared" si="1"/>
        <v>880153610.83109772</v>
      </c>
    </row>
    <row r="44" spans="1:8">
      <c r="A44" s="453">
        <v>23</v>
      </c>
      <c r="B44" s="441" t="s">
        <v>810</v>
      </c>
      <c r="C44" s="661">
        <v>142183301.88999999</v>
      </c>
      <c r="D44" s="661">
        <v>0</v>
      </c>
      <c r="E44" s="662">
        <f t="shared" si="0"/>
        <v>142183301.88999999</v>
      </c>
      <c r="F44" s="661">
        <v>98582660.058599994</v>
      </c>
      <c r="G44" s="661">
        <v>0</v>
      </c>
      <c r="H44" s="662">
        <f t="shared" si="1"/>
        <v>98582660.058599994</v>
      </c>
    </row>
    <row r="45" spans="1:8">
      <c r="A45" s="453">
        <v>24</v>
      </c>
      <c r="B45" s="441" t="s">
        <v>811</v>
      </c>
      <c r="C45" s="661">
        <f>C43-C44</f>
        <v>410538173.88000107</v>
      </c>
      <c r="D45" s="661">
        <f>D43-D44</f>
        <v>393214234.49000096</v>
      </c>
      <c r="E45" s="662">
        <f t="shared" si="0"/>
        <v>803752408.37000203</v>
      </c>
      <c r="F45" s="661">
        <f>F43-F44</f>
        <v>499942041.24489909</v>
      </c>
      <c r="G45" s="661">
        <f>G43-G44</f>
        <v>281628909.52759862</v>
      </c>
      <c r="H45" s="662">
        <f t="shared" si="1"/>
        <v>781570950.77249765</v>
      </c>
    </row>
  </sheetData>
  <mergeCells count="4">
    <mergeCell ref="B4:B5"/>
    <mergeCell ref="C4:E4"/>
    <mergeCell ref="F4:H4"/>
    <mergeCell ref="A4:A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9.9978637043366805E-2"/>
  </sheetPr>
  <dimension ref="A1:V47"/>
  <sheetViews>
    <sheetView zoomScale="85" zoomScaleNormal="85" workbookViewId="0"/>
  </sheetViews>
  <sheetFormatPr defaultRowHeight="14.4"/>
  <cols>
    <col min="1" max="1" width="8.77734375" style="451"/>
    <col min="2" max="2" width="87.6640625" bestFit="1" customWidth="1"/>
    <col min="3" max="8" width="14.21875" style="652" bestFit="1" customWidth="1"/>
    <col min="9" max="9" width="12.33203125" customWidth="1"/>
  </cols>
  <sheetData>
    <row r="1" spans="1:22">
      <c r="A1" s="14" t="s">
        <v>108</v>
      </c>
      <c r="B1" s="298" t="str">
        <f>Info!C2</f>
        <v>სს თიბისი ბანკი</v>
      </c>
      <c r="C1" s="650"/>
      <c r="D1" s="651"/>
      <c r="E1" s="651"/>
      <c r="F1" s="651"/>
      <c r="G1" s="651"/>
    </row>
    <row r="2" spans="1:22">
      <c r="A2" s="14" t="s">
        <v>109</v>
      </c>
      <c r="B2" s="333">
        <f>'1. key ratios'!B2</f>
        <v>45199</v>
      </c>
      <c r="C2" s="653"/>
      <c r="D2" s="654"/>
      <c r="E2" s="654"/>
      <c r="F2" s="654"/>
      <c r="G2" s="654"/>
      <c r="H2" s="655"/>
    </row>
    <row r="3" spans="1:22">
      <c r="A3" s="14"/>
      <c r="B3" s="13"/>
      <c r="C3" s="653"/>
      <c r="D3" s="654"/>
      <c r="E3" s="654"/>
      <c r="F3" s="654"/>
      <c r="G3" s="654"/>
      <c r="H3" s="655"/>
    </row>
    <row r="4" spans="1:22">
      <c r="A4" s="765" t="s">
        <v>25</v>
      </c>
      <c r="B4" s="774" t="s">
        <v>151</v>
      </c>
      <c r="C4" s="775" t="s">
        <v>114</v>
      </c>
      <c r="D4" s="775"/>
      <c r="E4" s="775"/>
      <c r="F4" s="775" t="s">
        <v>115</v>
      </c>
      <c r="G4" s="775"/>
      <c r="H4" s="776"/>
    </row>
    <row r="5" spans="1:22">
      <c r="A5" s="765"/>
      <c r="B5" s="774"/>
      <c r="C5" s="664" t="s">
        <v>26</v>
      </c>
      <c r="D5" s="664" t="s">
        <v>88</v>
      </c>
      <c r="E5" s="664" t="s">
        <v>66</v>
      </c>
      <c r="F5" s="664" t="s">
        <v>26</v>
      </c>
      <c r="G5" s="664" t="s">
        <v>88</v>
      </c>
      <c r="H5" s="666" t="s">
        <v>66</v>
      </c>
    </row>
    <row r="6" spans="1:22">
      <c r="A6" s="442">
        <v>1</v>
      </c>
      <c r="B6" s="443" t="s">
        <v>812</v>
      </c>
      <c r="C6" s="667">
        <v>0</v>
      </c>
      <c r="D6" s="667">
        <v>0</v>
      </c>
      <c r="E6" s="668">
        <f t="shared" ref="E6:E43" si="0">C6+D6</f>
        <v>0</v>
      </c>
      <c r="F6" s="667">
        <v>0</v>
      </c>
      <c r="G6" s="667">
        <v>0</v>
      </c>
      <c r="H6" s="669">
        <f t="shared" ref="H6:H43" si="1">F6+G6</f>
        <v>0</v>
      </c>
      <c r="O6" s="663"/>
      <c r="P6" s="663"/>
      <c r="Q6" s="663"/>
      <c r="R6" s="663"/>
      <c r="S6" s="663"/>
      <c r="T6" s="663"/>
      <c r="U6" s="663"/>
      <c r="V6" s="663"/>
    </row>
    <row r="7" spans="1:22">
      <c r="A7" s="442">
        <v>2</v>
      </c>
      <c r="B7" s="443" t="s">
        <v>177</v>
      </c>
      <c r="C7" s="667">
        <v>0</v>
      </c>
      <c r="D7" s="667">
        <v>0</v>
      </c>
      <c r="E7" s="668">
        <f t="shared" si="0"/>
        <v>0</v>
      </c>
      <c r="F7" s="667">
        <v>0</v>
      </c>
      <c r="G7" s="667">
        <v>0</v>
      </c>
      <c r="H7" s="669">
        <f t="shared" si="1"/>
        <v>0</v>
      </c>
      <c r="O7" s="663"/>
      <c r="P7" s="663"/>
      <c r="Q7" s="663"/>
      <c r="R7" s="663"/>
      <c r="S7" s="663"/>
      <c r="T7" s="663"/>
    </row>
    <row r="8" spans="1:22">
      <c r="A8" s="442">
        <v>3</v>
      </c>
      <c r="B8" s="443" t="s">
        <v>179</v>
      </c>
      <c r="C8" s="667">
        <f>C9+C10</f>
        <v>3972241150.42555</v>
      </c>
      <c r="D8" s="667">
        <f>D9+D10</f>
        <v>5364935610.4171724</v>
      </c>
      <c r="E8" s="668">
        <f t="shared" si="0"/>
        <v>9337176760.8427219</v>
      </c>
      <c r="F8" s="667">
        <f>F9+F10</f>
        <v>3507033084.2505322</v>
      </c>
      <c r="G8" s="667">
        <f>G9+G10</f>
        <v>4699842618.6063976</v>
      </c>
      <c r="H8" s="669">
        <f t="shared" si="1"/>
        <v>8206875702.8569298</v>
      </c>
      <c r="O8" s="663"/>
      <c r="P8" s="663"/>
      <c r="Q8" s="663"/>
      <c r="R8" s="663"/>
      <c r="S8" s="663"/>
      <c r="T8" s="663"/>
    </row>
    <row r="9" spans="1:22">
      <c r="A9" s="442">
        <v>3.1</v>
      </c>
      <c r="B9" s="444" t="s">
        <v>813</v>
      </c>
      <c r="C9" s="667">
        <v>3474097701.8663502</v>
      </c>
      <c r="D9" s="667">
        <v>5118661415.0026798</v>
      </c>
      <c r="E9" s="668">
        <f t="shared" si="0"/>
        <v>8592759116.86903</v>
      </c>
      <c r="F9" s="667">
        <v>2978659860.7669802</v>
      </c>
      <c r="G9" s="667">
        <v>4355934704.05509</v>
      </c>
      <c r="H9" s="669">
        <f t="shared" si="1"/>
        <v>7334594564.8220701</v>
      </c>
      <c r="O9" s="663"/>
      <c r="P9" s="663"/>
      <c r="Q9" s="663"/>
      <c r="R9" s="663"/>
      <c r="S9" s="663"/>
      <c r="T9" s="663"/>
    </row>
    <row r="10" spans="1:22">
      <c r="A10" s="442">
        <v>3.2</v>
      </c>
      <c r="B10" s="444" t="s">
        <v>814</v>
      </c>
      <c r="C10" s="667">
        <v>498143448.55919999</v>
      </c>
      <c r="D10" s="667">
        <v>246274195.41449299</v>
      </c>
      <c r="E10" s="668">
        <f t="shared" si="0"/>
        <v>744417643.97369301</v>
      </c>
      <c r="F10" s="667">
        <v>528373223.48355198</v>
      </c>
      <c r="G10" s="667">
        <v>343907914.55130798</v>
      </c>
      <c r="H10" s="669">
        <f t="shared" si="1"/>
        <v>872281138.0348599</v>
      </c>
      <c r="O10" s="663"/>
      <c r="P10" s="663"/>
      <c r="Q10" s="663"/>
      <c r="R10" s="663"/>
      <c r="S10" s="663"/>
      <c r="T10" s="663"/>
    </row>
    <row r="11" spans="1:22">
      <c r="A11" s="442">
        <v>4</v>
      </c>
      <c r="B11" s="443" t="s">
        <v>178</v>
      </c>
      <c r="C11" s="667">
        <f>C12+C13</f>
        <v>807659200</v>
      </c>
      <c r="D11" s="667">
        <f>D12+D13</f>
        <v>0</v>
      </c>
      <c r="E11" s="668">
        <f t="shared" si="0"/>
        <v>807659200</v>
      </c>
      <c r="F11" s="667">
        <f>F12+F13</f>
        <v>625815000</v>
      </c>
      <c r="G11" s="667">
        <f>G12+G13</f>
        <v>0</v>
      </c>
      <c r="H11" s="669">
        <f t="shared" si="1"/>
        <v>625815000</v>
      </c>
      <c r="O11" s="663"/>
      <c r="P11" s="663"/>
      <c r="Q11" s="663"/>
      <c r="R11" s="663"/>
      <c r="S11" s="663"/>
      <c r="T11" s="663"/>
    </row>
    <row r="12" spans="1:22">
      <c r="A12" s="442">
        <v>4.0999999999999996</v>
      </c>
      <c r="B12" s="444" t="s">
        <v>815</v>
      </c>
      <c r="C12" s="667">
        <v>807659200</v>
      </c>
      <c r="D12" s="667">
        <v>0</v>
      </c>
      <c r="E12" s="668">
        <f t="shared" si="0"/>
        <v>807659200</v>
      </c>
      <c r="F12" s="667">
        <v>625815000</v>
      </c>
      <c r="G12" s="667">
        <v>0</v>
      </c>
      <c r="H12" s="669">
        <f t="shared" si="1"/>
        <v>625815000</v>
      </c>
      <c r="O12" s="663"/>
      <c r="P12" s="663"/>
      <c r="Q12" s="663"/>
      <c r="R12" s="663"/>
      <c r="S12" s="663"/>
      <c r="T12" s="663"/>
    </row>
    <row r="13" spans="1:22">
      <c r="A13" s="442">
        <v>4.2</v>
      </c>
      <c r="B13" s="444" t="s">
        <v>816</v>
      </c>
      <c r="C13" s="667">
        <v>0</v>
      </c>
      <c r="D13" s="667">
        <v>0</v>
      </c>
      <c r="E13" s="668">
        <f t="shared" si="0"/>
        <v>0</v>
      </c>
      <c r="F13" s="667">
        <v>0</v>
      </c>
      <c r="G13" s="667">
        <v>0</v>
      </c>
      <c r="H13" s="669">
        <f t="shared" si="1"/>
        <v>0</v>
      </c>
      <c r="O13" s="663"/>
      <c r="P13" s="663"/>
      <c r="Q13" s="663"/>
      <c r="R13" s="663"/>
      <c r="S13" s="663"/>
      <c r="T13" s="663"/>
    </row>
    <row r="14" spans="1:22">
      <c r="A14" s="442">
        <v>5</v>
      </c>
      <c r="B14" s="445" t="s">
        <v>817</v>
      </c>
      <c r="C14" s="667">
        <f>C15+C16+C17+C23+C24+C25+C26</f>
        <v>19658216902.038151</v>
      </c>
      <c r="D14" s="667">
        <f>D15+D16+D17+D23+D24+D25+D26</f>
        <v>25129359093.346527</v>
      </c>
      <c r="E14" s="668">
        <f t="shared" si="0"/>
        <v>44787575995.384674</v>
      </c>
      <c r="F14" s="667">
        <f>F15+F16+F17+F23+F24+F25+F26</f>
        <v>11489397932.22027</v>
      </c>
      <c r="G14" s="667">
        <f>G15+G16+G17+G23+G24+G25+G26</f>
        <v>16449827337.799953</v>
      </c>
      <c r="H14" s="669">
        <f t="shared" si="1"/>
        <v>27939225270.020226</v>
      </c>
      <c r="O14" s="663"/>
      <c r="P14" s="663"/>
      <c r="Q14" s="663"/>
      <c r="R14" s="663"/>
      <c r="S14" s="663"/>
      <c r="T14" s="663"/>
    </row>
    <row r="15" spans="1:22">
      <c r="A15" s="442">
        <v>5.0999999999999996</v>
      </c>
      <c r="B15" s="446" t="s">
        <v>818</v>
      </c>
      <c r="C15" s="667">
        <v>336495717.39633399</v>
      </c>
      <c r="D15" s="667">
        <v>470528178.245933</v>
      </c>
      <c r="E15" s="668">
        <f t="shared" si="0"/>
        <v>807023895.64226699</v>
      </c>
      <c r="F15" s="667">
        <v>299690386.17440701</v>
      </c>
      <c r="G15" s="667">
        <v>252700208.14183199</v>
      </c>
      <c r="H15" s="669">
        <f t="shared" si="1"/>
        <v>552390594.316239</v>
      </c>
      <c r="O15" s="663"/>
      <c r="P15" s="663"/>
      <c r="Q15" s="663"/>
      <c r="R15" s="663"/>
      <c r="S15" s="663"/>
      <c r="T15" s="663"/>
    </row>
    <row r="16" spans="1:22">
      <c r="A16" s="442">
        <v>5.2</v>
      </c>
      <c r="B16" s="446" t="s">
        <v>819</v>
      </c>
      <c r="C16" s="667">
        <v>242754614.49042001</v>
      </c>
      <c r="D16" s="667">
        <v>2302733.0113110002</v>
      </c>
      <c r="E16" s="668">
        <f t="shared" si="0"/>
        <v>245057347.50173101</v>
      </c>
      <c r="F16" s="667">
        <v>219880251.2868</v>
      </c>
      <c r="G16" s="667">
        <v>3316721.663768</v>
      </c>
      <c r="H16" s="669">
        <f t="shared" si="1"/>
        <v>223196972.95056799</v>
      </c>
      <c r="O16" s="663"/>
      <c r="P16" s="663"/>
      <c r="Q16" s="663"/>
      <c r="R16" s="663"/>
      <c r="S16" s="663"/>
      <c r="T16" s="663"/>
    </row>
    <row r="17" spans="1:20">
      <c r="A17" s="442">
        <v>5.3</v>
      </c>
      <c r="B17" s="446" t="s">
        <v>820</v>
      </c>
      <c r="C17" s="667">
        <f>C18+C19+C20+C21+C22</f>
        <v>13576311631.387566</v>
      </c>
      <c r="D17" s="667">
        <f>D18+D19+D20+D21+D22</f>
        <v>21292904102.57959</v>
      </c>
      <c r="E17" s="668">
        <f t="shared" si="0"/>
        <v>34869215733.967155</v>
      </c>
      <c r="F17" s="667">
        <v>7663075954.943655</v>
      </c>
      <c r="G17" s="667">
        <v>13949947299.166336</v>
      </c>
      <c r="H17" s="669">
        <f t="shared" si="1"/>
        <v>21613023254.109993</v>
      </c>
      <c r="O17" s="663"/>
      <c r="P17" s="663"/>
      <c r="Q17" s="663"/>
      <c r="R17" s="663"/>
      <c r="S17" s="663"/>
      <c r="T17" s="663"/>
    </row>
    <row r="18" spans="1:20">
      <c r="A18" s="442" t="s">
        <v>180</v>
      </c>
      <c r="B18" s="447" t="s">
        <v>821</v>
      </c>
      <c r="C18" s="667">
        <v>7984807861.9262505</v>
      </c>
      <c r="D18" s="667">
        <v>9267777188.0421696</v>
      </c>
      <c r="E18" s="668">
        <f t="shared" si="0"/>
        <v>17252585049.968422</v>
      </c>
      <c r="F18" s="667">
        <v>3441559705.6272602</v>
      </c>
      <c r="G18" s="667">
        <v>4167117070.6385899</v>
      </c>
      <c r="H18" s="669">
        <f t="shared" si="1"/>
        <v>7608676776.2658501</v>
      </c>
      <c r="O18" s="663"/>
      <c r="P18" s="663"/>
      <c r="Q18" s="663"/>
      <c r="R18" s="663"/>
      <c r="S18" s="663"/>
      <c r="T18" s="663"/>
    </row>
    <row r="19" spans="1:20">
      <c r="A19" s="442" t="s">
        <v>181</v>
      </c>
      <c r="B19" s="448" t="s">
        <v>822</v>
      </c>
      <c r="C19" s="667">
        <v>2868862539.8776999</v>
      </c>
      <c r="D19" s="667">
        <v>5990067557.9993696</v>
      </c>
      <c r="E19" s="668">
        <f t="shared" si="0"/>
        <v>8858930097.8770695</v>
      </c>
      <c r="F19" s="667">
        <v>2223629813.0763698</v>
      </c>
      <c r="G19" s="667">
        <v>5398684265.7722397</v>
      </c>
      <c r="H19" s="669">
        <f t="shared" si="1"/>
        <v>7622314078.8486099</v>
      </c>
      <c r="O19" s="663"/>
      <c r="P19" s="663"/>
      <c r="Q19" s="663"/>
      <c r="R19" s="663"/>
      <c r="S19" s="663"/>
      <c r="T19" s="663"/>
    </row>
    <row r="20" spans="1:20">
      <c r="A20" s="442" t="s">
        <v>182</v>
      </c>
      <c r="B20" s="448" t="s">
        <v>823</v>
      </c>
      <c r="C20" s="667">
        <v>0</v>
      </c>
      <c r="D20" s="667">
        <v>0</v>
      </c>
      <c r="E20" s="668">
        <f t="shared" si="0"/>
        <v>0</v>
      </c>
      <c r="F20" s="667">
        <v>0</v>
      </c>
      <c r="G20" s="667">
        <v>0</v>
      </c>
      <c r="H20" s="669">
        <f t="shared" si="1"/>
        <v>0</v>
      </c>
      <c r="O20" s="663"/>
      <c r="P20" s="663"/>
      <c r="Q20" s="663"/>
      <c r="R20" s="663"/>
      <c r="S20" s="663"/>
      <c r="T20" s="663"/>
    </row>
    <row r="21" spans="1:20">
      <c r="A21" s="442" t="s">
        <v>183</v>
      </c>
      <c r="B21" s="448" t="s">
        <v>824</v>
      </c>
      <c r="C21" s="667">
        <v>2053857664.9245999</v>
      </c>
      <c r="D21" s="667">
        <v>5427873858.2751999</v>
      </c>
      <c r="E21" s="668">
        <f t="shared" si="0"/>
        <v>7481731523.1997995</v>
      </c>
      <c r="F21" s="667">
        <v>1820047486.5069101</v>
      </c>
      <c r="G21" s="667">
        <v>4176491563.8283501</v>
      </c>
      <c r="H21" s="669">
        <f t="shared" si="1"/>
        <v>5996539050.3352604</v>
      </c>
      <c r="O21" s="663"/>
      <c r="P21" s="663"/>
      <c r="Q21" s="663"/>
      <c r="R21" s="663"/>
      <c r="S21" s="663"/>
      <c r="T21" s="663"/>
    </row>
    <row r="22" spans="1:20">
      <c r="A22" s="442" t="s">
        <v>184</v>
      </c>
      <c r="B22" s="448" t="s">
        <v>541</v>
      </c>
      <c r="C22" s="667">
        <v>668783564.65901303</v>
      </c>
      <c r="D22" s="667">
        <v>607185498.26285303</v>
      </c>
      <c r="E22" s="668">
        <f t="shared" si="0"/>
        <v>1275969062.9218659</v>
      </c>
      <c r="F22" s="667">
        <v>177838949.733114</v>
      </c>
      <c r="G22" s="667">
        <v>207654398.927156</v>
      </c>
      <c r="H22" s="669">
        <f t="shared" si="1"/>
        <v>385493348.66026998</v>
      </c>
      <c r="O22" s="663"/>
      <c r="P22" s="663"/>
      <c r="Q22" s="663"/>
      <c r="R22" s="663"/>
      <c r="S22" s="663"/>
      <c r="T22" s="663"/>
    </row>
    <row r="23" spans="1:20">
      <c r="A23" s="442">
        <v>5.4</v>
      </c>
      <c r="B23" s="446" t="s">
        <v>825</v>
      </c>
      <c r="C23" s="667">
        <v>3700314429.90976</v>
      </c>
      <c r="D23" s="667">
        <v>2288649665.0630002</v>
      </c>
      <c r="E23" s="668">
        <f t="shared" si="0"/>
        <v>5988964094.9727602</v>
      </c>
      <c r="F23" s="667">
        <v>2417566881.1379299</v>
      </c>
      <c r="G23" s="667">
        <v>1727217613.4038501</v>
      </c>
      <c r="H23" s="669">
        <f t="shared" si="1"/>
        <v>4144784494.54178</v>
      </c>
      <c r="O23" s="663"/>
      <c r="P23" s="663"/>
      <c r="Q23" s="663"/>
      <c r="R23" s="663"/>
      <c r="S23" s="663"/>
      <c r="T23" s="663"/>
    </row>
    <row r="24" spans="1:20">
      <c r="A24" s="442">
        <v>5.5</v>
      </c>
      <c r="B24" s="446" t="s">
        <v>826</v>
      </c>
      <c r="C24" s="667">
        <v>2034770.8148020001</v>
      </c>
      <c r="D24" s="667">
        <v>54217482.959446996</v>
      </c>
      <c r="E24" s="668">
        <f t="shared" si="0"/>
        <v>56252253.774248995</v>
      </c>
      <c r="F24" s="667">
        <v>5948599.0774990004</v>
      </c>
      <c r="G24" s="667">
        <v>391946.37271899998</v>
      </c>
      <c r="H24" s="669">
        <f t="shared" si="1"/>
        <v>6340545.4502180004</v>
      </c>
      <c r="O24" s="663"/>
      <c r="P24" s="663"/>
      <c r="Q24" s="663"/>
      <c r="R24" s="663"/>
      <c r="S24" s="663"/>
      <c r="T24" s="663"/>
    </row>
    <row r="25" spans="1:20">
      <c r="A25" s="442">
        <v>5.6</v>
      </c>
      <c r="B25" s="446" t="s">
        <v>827</v>
      </c>
      <c r="C25" s="667">
        <v>12835792.067444</v>
      </c>
      <c r="D25" s="667">
        <v>527732.23199999996</v>
      </c>
      <c r="E25" s="668">
        <f t="shared" si="0"/>
        <v>13363524.299444001</v>
      </c>
      <c r="F25" s="667">
        <v>10865266.817151999</v>
      </c>
      <c r="G25" s="667">
        <v>0</v>
      </c>
      <c r="H25" s="669">
        <f t="shared" si="1"/>
        <v>10865266.817151999</v>
      </c>
      <c r="O25" s="663"/>
      <c r="P25" s="663"/>
      <c r="Q25" s="663"/>
      <c r="R25" s="663"/>
      <c r="S25" s="663"/>
      <c r="T25" s="663"/>
    </row>
    <row r="26" spans="1:20">
      <c r="A26" s="442">
        <v>5.7</v>
      </c>
      <c r="B26" s="446" t="s">
        <v>541</v>
      </c>
      <c r="C26" s="667">
        <v>1787469945.9718299</v>
      </c>
      <c r="D26" s="667">
        <v>1020229199.25525</v>
      </c>
      <c r="E26" s="668">
        <f t="shared" si="0"/>
        <v>2807699145.2270799</v>
      </c>
      <c r="F26" s="667">
        <v>872370592.78282499</v>
      </c>
      <c r="G26" s="667">
        <v>516253549.051449</v>
      </c>
      <c r="H26" s="669">
        <f t="shared" si="1"/>
        <v>1388624141.8342741</v>
      </c>
      <c r="O26" s="663"/>
      <c r="P26" s="663"/>
      <c r="Q26" s="663"/>
      <c r="R26" s="663"/>
      <c r="S26" s="663"/>
      <c r="T26" s="663"/>
    </row>
    <row r="27" spans="1:20">
      <c r="A27" s="442">
        <v>6</v>
      </c>
      <c r="B27" s="445" t="s">
        <v>828</v>
      </c>
      <c r="C27" s="667">
        <v>570702138.32000005</v>
      </c>
      <c r="D27" s="667">
        <v>625172657.51781404</v>
      </c>
      <c r="E27" s="668">
        <f t="shared" si="0"/>
        <v>1195874795.8378141</v>
      </c>
      <c r="F27" s="667">
        <v>486306589.01999998</v>
      </c>
      <c r="G27" s="667">
        <v>611512294.101354</v>
      </c>
      <c r="H27" s="669">
        <f t="shared" si="1"/>
        <v>1097818883.1213541</v>
      </c>
      <c r="O27" s="663"/>
      <c r="P27" s="663"/>
      <c r="Q27" s="663"/>
      <c r="R27" s="663"/>
      <c r="S27" s="663"/>
      <c r="T27" s="663"/>
    </row>
    <row r="28" spans="1:20">
      <c r="A28" s="442">
        <v>7</v>
      </c>
      <c r="B28" s="445" t="s">
        <v>829</v>
      </c>
      <c r="C28" s="667">
        <v>1040787050.15</v>
      </c>
      <c r="D28" s="667">
        <v>967503839.154459</v>
      </c>
      <c r="E28" s="668">
        <f t="shared" si="0"/>
        <v>2008290889.3044591</v>
      </c>
      <c r="F28" s="667">
        <v>893483163.96000004</v>
      </c>
      <c r="G28" s="667">
        <v>863723174.22633398</v>
      </c>
      <c r="H28" s="669">
        <f t="shared" si="1"/>
        <v>1757206338.1863341</v>
      </c>
      <c r="O28" s="663"/>
      <c r="P28" s="663"/>
      <c r="Q28" s="663"/>
      <c r="R28" s="663"/>
      <c r="S28" s="663"/>
      <c r="T28" s="663"/>
    </row>
    <row r="29" spans="1:20">
      <c r="A29" s="442">
        <v>8</v>
      </c>
      <c r="B29" s="445" t="s">
        <v>830</v>
      </c>
      <c r="C29" s="667">
        <v>74977870.260000005</v>
      </c>
      <c r="D29" s="667">
        <v>94412492.892982006</v>
      </c>
      <c r="E29" s="668">
        <f t="shared" si="0"/>
        <v>169390363.152982</v>
      </c>
      <c r="F29" s="667">
        <v>29739128.120000001</v>
      </c>
      <c r="G29" s="667">
        <v>175344949.433036</v>
      </c>
      <c r="H29" s="669">
        <f t="shared" si="1"/>
        <v>205084077.553036</v>
      </c>
      <c r="O29" s="663"/>
      <c r="P29" s="663"/>
      <c r="Q29" s="663"/>
      <c r="R29" s="663"/>
      <c r="S29" s="663"/>
      <c r="T29" s="663"/>
    </row>
    <row r="30" spans="1:20">
      <c r="A30" s="442">
        <v>9</v>
      </c>
      <c r="B30" s="443" t="s">
        <v>185</v>
      </c>
      <c r="C30" s="667">
        <f>C31+C32+C33+C34+C35+C36+C37</f>
        <v>2358127253.6269999</v>
      </c>
      <c r="D30" s="667">
        <f>D31+D32+D33+D34+D35+D36+D37</f>
        <v>6959438803.1258392</v>
      </c>
      <c r="E30" s="668">
        <f t="shared" si="0"/>
        <v>9317566056.7528381</v>
      </c>
      <c r="F30" s="667">
        <f>F31+F32+F33+F34+F35+F36+F37</f>
        <v>1644653934.0539999</v>
      </c>
      <c r="G30" s="667">
        <f>G31+G32+G33+G34+G35+G36+G37</f>
        <v>6523624094.2235498</v>
      </c>
      <c r="H30" s="669">
        <f t="shared" si="1"/>
        <v>8168278028.2775497</v>
      </c>
      <c r="O30" s="663"/>
      <c r="P30" s="663"/>
      <c r="Q30" s="663"/>
      <c r="R30" s="663"/>
      <c r="S30" s="663"/>
      <c r="T30" s="663"/>
    </row>
    <row r="31" spans="1:20" ht="27.6">
      <c r="A31" s="442">
        <v>9.1</v>
      </c>
      <c r="B31" s="444" t="s">
        <v>831</v>
      </c>
      <c r="C31" s="667">
        <v>1618819344.7808001</v>
      </c>
      <c r="D31" s="667">
        <v>2972636361.7569499</v>
      </c>
      <c r="E31" s="668">
        <f t="shared" si="0"/>
        <v>4591455706.5377502</v>
      </c>
      <c r="F31" s="667">
        <v>1127457558.5007999</v>
      </c>
      <c r="G31" s="667">
        <v>3058830534.0174298</v>
      </c>
      <c r="H31" s="669">
        <f t="shared" si="1"/>
        <v>4186288092.5182295</v>
      </c>
      <c r="O31" s="663"/>
      <c r="P31" s="663"/>
      <c r="Q31" s="663"/>
      <c r="R31" s="663"/>
      <c r="S31" s="663"/>
      <c r="T31" s="663"/>
    </row>
    <row r="32" spans="1:20" ht="27.6">
      <c r="A32" s="442">
        <v>9.1999999999999993</v>
      </c>
      <c r="B32" s="444" t="s">
        <v>832</v>
      </c>
      <c r="C32" s="667">
        <v>560405908.84619999</v>
      </c>
      <c r="D32" s="667">
        <v>3986802441.3688898</v>
      </c>
      <c r="E32" s="668">
        <f t="shared" si="0"/>
        <v>4547208350.2150898</v>
      </c>
      <c r="F32" s="667">
        <v>517196375.55320001</v>
      </c>
      <c r="G32" s="667">
        <v>3446655440.20612</v>
      </c>
      <c r="H32" s="669">
        <f t="shared" si="1"/>
        <v>3963851815.7593203</v>
      </c>
      <c r="O32" s="663"/>
      <c r="P32" s="663"/>
      <c r="Q32" s="663"/>
      <c r="R32" s="663"/>
      <c r="S32" s="663"/>
      <c r="T32" s="663"/>
    </row>
    <row r="33" spans="1:20" ht="27.6">
      <c r="A33" s="442">
        <v>9.3000000000000007</v>
      </c>
      <c r="B33" s="444" t="s">
        <v>833</v>
      </c>
      <c r="C33" s="667">
        <v>178902000</v>
      </c>
      <c r="D33" s="667">
        <v>0</v>
      </c>
      <c r="E33" s="668">
        <f t="shared" si="0"/>
        <v>178902000</v>
      </c>
      <c r="F33" s="667">
        <v>0</v>
      </c>
      <c r="G33" s="667">
        <v>18138120</v>
      </c>
      <c r="H33" s="669">
        <f t="shared" si="1"/>
        <v>18138120</v>
      </c>
      <c r="O33" s="663"/>
      <c r="P33" s="663"/>
      <c r="Q33" s="663"/>
      <c r="R33" s="663"/>
      <c r="S33" s="663"/>
      <c r="T33" s="663"/>
    </row>
    <row r="34" spans="1:20">
      <c r="A34" s="442">
        <v>9.4</v>
      </c>
      <c r="B34" s="444" t="s">
        <v>834</v>
      </c>
      <c r="C34" s="667">
        <v>0</v>
      </c>
      <c r="D34" s="667">
        <v>0</v>
      </c>
      <c r="E34" s="668">
        <f t="shared" si="0"/>
        <v>0</v>
      </c>
      <c r="F34" s="667">
        <v>0</v>
      </c>
      <c r="G34" s="667">
        <v>0</v>
      </c>
      <c r="H34" s="669">
        <f t="shared" si="1"/>
        <v>0</v>
      </c>
      <c r="O34" s="663"/>
      <c r="P34" s="663"/>
      <c r="Q34" s="663"/>
      <c r="R34" s="663"/>
      <c r="S34" s="663"/>
      <c r="T34" s="663"/>
    </row>
    <row r="35" spans="1:20">
      <c r="A35" s="442">
        <v>9.5</v>
      </c>
      <c r="B35" s="444" t="s">
        <v>835</v>
      </c>
      <c r="C35" s="667">
        <v>0</v>
      </c>
      <c r="D35" s="667">
        <v>0</v>
      </c>
      <c r="E35" s="668">
        <f t="shared" si="0"/>
        <v>0</v>
      </c>
      <c r="F35" s="667">
        <v>0</v>
      </c>
      <c r="G35" s="667">
        <v>0</v>
      </c>
      <c r="H35" s="669">
        <f t="shared" si="1"/>
        <v>0</v>
      </c>
      <c r="O35" s="663"/>
      <c r="P35" s="663"/>
      <c r="Q35" s="663"/>
      <c r="R35" s="663"/>
      <c r="S35" s="663"/>
      <c r="T35" s="663"/>
    </row>
    <row r="36" spans="1:20" ht="27.6">
      <c r="A36" s="442">
        <v>9.6</v>
      </c>
      <c r="B36" s="444" t="s">
        <v>836</v>
      </c>
      <c r="C36" s="667">
        <v>0</v>
      </c>
      <c r="D36" s="667">
        <v>0</v>
      </c>
      <c r="E36" s="668">
        <f t="shared" si="0"/>
        <v>0</v>
      </c>
      <c r="F36" s="667">
        <v>0</v>
      </c>
      <c r="G36" s="667">
        <v>0</v>
      </c>
      <c r="H36" s="669">
        <f t="shared" si="1"/>
        <v>0</v>
      </c>
      <c r="O36" s="663"/>
      <c r="P36" s="663"/>
      <c r="Q36" s="663"/>
      <c r="R36" s="663"/>
      <c r="S36" s="663"/>
      <c r="T36" s="663"/>
    </row>
    <row r="37" spans="1:20" ht="27.6">
      <c r="A37" s="442">
        <v>9.6999999999999993</v>
      </c>
      <c r="B37" s="444" t="s">
        <v>837</v>
      </c>
      <c r="C37" s="667">
        <v>0</v>
      </c>
      <c r="D37" s="667">
        <v>0</v>
      </c>
      <c r="E37" s="668">
        <f t="shared" si="0"/>
        <v>0</v>
      </c>
      <c r="F37" s="667">
        <v>0</v>
      </c>
      <c r="G37" s="667">
        <v>0</v>
      </c>
      <c r="H37" s="669">
        <f t="shared" si="1"/>
        <v>0</v>
      </c>
      <c r="O37" s="663"/>
      <c r="P37" s="663"/>
      <c r="Q37" s="663"/>
      <c r="R37" s="663"/>
      <c r="S37" s="663"/>
      <c r="T37" s="663"/>
    </row>
    <row r="38" spans="1:20">
      <c r="A38" s="442">
        <v>10</v>
      </c>
      <c r="B38" s="449" t="s">
        <v>838</v>
      </c>
      <c r="C38" s="667">
        <f>C39+C40+C41+C42</f>
        <v>1072850475.2888821</v>
      </c>
      <c r="D38" s="667">
        <f>D39+D40+D41+D42</f>
        <v>89228340.823680013</v>
      </c>
      <c r="E38" s="668">
        <f t="shared" si="0"/>
        <v>1162078816.1125622</v>
      </c>
      <c r="F38" s="667">
        <f>F39+F40+F41+F42</f>
        <v>956446105.57555103</v>
      </c>
      <c r="G38" s="667">
        <f>G39+G40+G41+G42</f>
        <v>176923346.23709807</v>
      </c>
      <c r="H38" s="669">
        <f t="shared" si="1"/>
        <v>1133369451.812649</v>
      </c>
      <c r="O38" s="663"/>
      <c r="P38" s="663"/>
      <c r="Q38" s="663"/>
      <c r="R38" s="663"/>
      <c r="S38" s="663"/>
      <c r="T38" s="663"/>
    </row>
    <row r="39" spans="1:20">
      <c r="A39" s="442">
        <v>10.1</v>
      </c>
      <c r="B39" s="444" t="s">
        <v>839</v>
      </c>
      <c r="C39" s="667">
        <v>36389841.076499999</v>
      </c>
      <c r="D39" s="667">
        <v>2043229.7413999997</v>
      </c>
      <c r="E39" s="668">
        <f>C39+D39</f>
        <v>38433070.817900002</v>
      </c>
      <c r="F39" s="667">
        <v>47345650.340000004</v>
      </c>
      <c r="G39" s="667">
        <v>2835619.65</v>
      </c>
      <c r="H39" s="669">
        <f t="shared" si="1"/>
        <v>50181269.990000002</v>
      </c>
      <c r="O39" s="663"/>
      <c r="P39" s="663"/>
      <c r="Q39" s="663"/>
      <c r="R39" s="663"/>
      <c r="S39" s="663"/>
      <c r="T39" s="663"/>
    </row>
    <row r="40" spans="1:20" ht="27.6">
      <c r="A40" s="442">
        <v>10.199999999999999</v>
      </c>
      <c r="B40" s="444" t="s">
        <v>840</v>
      </c>
      <c r="C40" s="667">
        <v>31863248.219999999</v>
      </c>
      <c r="D40" s="667">
        <v>907035.48710000049</v>
      </c>
      <c r="E40" s="668">
        <f>C40+D40</f>
        <v>32770283.7071</v>
      </c>
      <c r="F40" s="667">
        <v>13271912.030000001</v>
      </c>
      <c r="G40" s="667">
        <v>451590.50262700004</v>
      </c>
      <c r="H40" s="669">
        <f t="shared" si="1"/>
        <v>13723502.532627001</v>
      </c>
      <c r="O40" s="663"/>
      <c r="P40" s="663"/>
      <c r="Q40" s="663"/>
      <c r="R40" s="663"/>
      <c r="S40" s="663"/>
      <c r="T40" s="663"/>
    </row>
    <row r="41" spans="1:20" ht="27.6">
      <c r="A41" s="442">
        <v>10.3</v>
      </c>
      <c r="B41" s="444" t="s">
        <v>841</v>
      </c>
      <c r="C41" s="667">
        <v>701417802.67238212</v>
      </c>
      <c r="D41" s="667">
        <v>44949539.696884006</v>
      </c>
      <c r="E41" s="668">
        <f t="shared" si="0"/>
        <v>746367342.36926615</v>
      </c>
      <c r="F41" s="667">
        <v>607470342.41555095</v>
      </c>
      <c r="G41" s="667">
        <v>98507942.30914104</v>
      </c>
      <c r="H41" s="669">
        <f t="shared" si="1"/>
        <v>705978284.72469199</v>
      </c>
      <c r="O41" s="663"/>
      <c r="P41" s="663"/>
      <c r="Q41" s="663"/>
      <c r="R41" s="663"/>
      <c r="S41" s="663"/>
      <c r="T41" s="663"/>
    </row>
    <row r="42" spans="1:20" ht="27.6">
      <c r="A42" s="442">
        <v>10.4</v>
      </c>
      <c r="B42" s="444" t="s">
        <v>842</v>
      </c>
      <c r="C42" s="667">
        <v>303179583.32000005</v>
      </c>
      <c r="D42" s="667">
        <v>41328535.898295999</v>
      </c>
      <c r="E42" s="668">
        <f t="shared" si="0"/>
        <v>344508119.21829605</v>
      </c>
      <c r="F42" s="667">
        <v>288358200.79000008</v>
      </c>
      <c r="G42" s="667">
        <v>75128193.775330022</v>
      </c>
      <c r="H42" s="669">
        <f t="shared" si="1"/>
        <v>363486394.56533009</v>
      </c>
      <c r="O42" s="663"/>
      <c r="P42" s="663"/>
      <c r="Q42" s="663"/>
      <c r="R42" s="663"/>
      <c r="S42" s="663"/>
      <c r="T42" s="663"/>
    </row>
    <row r="43" spans="1:20">
      <c r="A43" s="442">
        <v>11</v>
      </c>
      <c r="B43" s="450" t="s">
        <v>186</v>
      </c>
      <c r="C43" s="667">
        <v>3361884</v>
      </c>
      <c r="D43" s="667">
        <v>24542496.377094001</v>
      </c>
      <c r="E43" s="668">
        <f t="shared" si="0"/>
        <v>27904380.377094001</v>
      </c>
      <c r="F43" s="667">
        <v>5201804.6900000004</v>
      </c>
      <c r="G43" s="667">
        <v>17715617.249558855</v>
      </c>
      <c r="H43" s="669">
        <f t="shared" si="1"/>
        <v>22917421.939558856</v>
      </c>
      <c r="O43" s="663"/>
      <c r="P43" s="663"/>
      <c r="Q43" s="663"/>
      <c r="R43" s="663"/>
      <c r="S43" s="663"/>
      <c r="T43" s="663"/>
    </row>
    <row r="44" spans="1:20">
      <c r="C44" s="670"/>
      <c r="D44" s="670"/>
      <c r="E44" s="670"/>
      <c r="F44" s="670"/>
      <c r="G44" s="670"/>
      <c r="H44" s="670"/>
      <c r="O44" s="663"/>
      <c r="P44" s="663"/>
      <c r="Q44" s="663"/>
      <c r="R44" s="663"/>
      <c r="S44" s="663"/>
      <c r="T44" s="663"/>
    </row>
    <row r="45" spans="1:20">
      <c r="C45" s="670"/>
      <c r="D45" s="670"/>
      <c r="E45" s="670"/>
      <c r="F45" s="670"/>
      <c r="G45" s="670"/>
      <c r="H45" s="670"/>
    </row>
    <row r="46" spans="1:20">
      <c r="C46" s="670"/>
      <c r="D46" s="670"/>
      <c r="E46" s="670"/>
      <c r="F46" s="670"/>
      <c r="G46" s="670"/>
      <c r="H46" s="670"/>
    </row>
    <row r="47" spans="1:20">
      <c r="C47" s="670"/>
      <c r="D47" s="670"/>
      <c r="E47" s="670"/>
      <c r="F47" s="670"/>
      <c r="G47" s="670"/>
      <c r="H47" s="670"/>
    </row>
  </sheetData>
  <mergeCells count="4">
    <mergeCell ref="A4:A5"/>
    <mergeCell ref="B4:B5"/>
    <mergeCell ref="C4:E4"/>
    <mergeCell ref="F4:H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9.9978637043366805E-2"/>
  </sheetPr>
  <dimension ref="A1:H18"/>
  <sheetViews>
    <sheetView zoomScale="85" zoomScaleNormal="85" workbookViewId="0">
      <pane xSplit="1" ySplit="4" topLeftCell="B5" activePane="bottomRight" state="frozen"/>
      <selection activeCell="L18" sqref="L18"/>
      <selection pane="topRight" activeCell="L18" sqref="L18"/>
      <selection pane="bottomLeft" activeCell="L18" sqref="L18"/>
      <selection pane="bottomRight" activeCell="B5" sqref="B5"/>
    </sheetView>
  </sheetViews>
  <sheetFormatPr defaultColWidth="9.21875" defaultRowHeight="13.8"/>
  <cols>
    <col min="1" max="1" width="9.5546875" style="2" bestFit="1" customWidth="1"/>
    <col min="2" max="2" width="93.5546875" style="2" customWidth="1"/>
    <col min="3" max="4" width="12.77734375" style="2" customWidth="1"/>
    <col min="5" max="7" width="12.77734375" style="10" bestFit="1" customWidth="1"/>
    <col min="8" max="11" width="9.77734375" style="10" customWidth="1"/>
    <col min="12" max="16384" width="9.21875" style="10"/>
  </cols>
  <sheetData>
    <row r="1" spans="1:8">
      <c r="A1" s="14" t="s">
        <v>108</v>
      </c>
      <c r="B1" s="13" t="str">
        <f>Info!C2</f>
        <v>სს თიბისი ბანკი</v>
      </c>
      <c r="C1" s="13"/>
      <c r="D1" s="216"/>
    </row>
    <row r="2" spans="1:8">
      <c r="A2" s="14" t="s">
        <v>109</v>
      </c>
      <c r="B2" s="333">
        <f>'1. key ratios'!B2</f>
        <v>45199</v>
      </c>
      <c r="C2" s="26"/>
      <c r="D2" s="15"/>
      <c r="E2" s="9"/>
      <c r="F2" s="9"/>
      <c r="G2" s="9"/>
      <c r="H2" s="9"/>
    </row>
    <row r="3" spans="1:8">
      <c r="A3" s="14"/>
      <c r="B3" s="13"/>
      <c r="C3" s="26"/>
      <c r="D3" s="15"/>
      <c r="E3" s="9"/>
      <c r="F3" s="9"/>
      <c r="G3" s="9"/>
      <c r="H3" s="9"/>
    </row>
    <row r="4" spans="1:8" ht="15" customHeight="1" thickBot="1">
      <c r="A4" s="147" t="s">
        <v>253</v>
      </c>
      <c r="B4" s="148" t="s">
        <v>107</v>
      </c>
      <c r="C4" s="149" t="s">
        <v>87</v>
      </c>
    </row>
    <row r="5" spans="1:8" ht="15" customHeight="1">
      <c r="A5" s="145" t="s">
        <v>25</v>
      </c>
      <c r="B5" s="146"/>
      <c r="C5" s="317" t="str">
        <f>INT((MONTH($B$2))/3)&amp;"Q"&amp;"-"&amp;YEAR($B$2)</f>
        <v>3Q-2023</v>
      </c>
      <c r="D5" s="317" t="str">
        <f>IF(INT(MONTH($B$2))=3, "4"&amp;"Q"&amp;"-"&amp;YEAR($B$2)-1, IF(INT(MONTH($B$2))=6, "1"&amp;"Q"&amp;"-"&amp;YEAR($B$2), IF(INT(MONTH($B$2))=9, "2"&amp;"Q"&amp;"-"&amp;YEAR($B$2),IF(INT(MONTH($B$2))=12, "3"&amp;"Q"&amp;"-"&amp;YEAR($B$2), 0))))</f>
        <v>2Q-2023</v>
      </c>
      <c r="E5" s="317" t="str">
        <f>IF(INT(MONTH($B$2))=3, "3"&amp;"Q"&amp;"-"&amp;YEAR($B$2)-1, IF(INT(MONTH($B$2))=6, "4"&amp;"Q"&amp;"-"&amp;YEAR($B$2)-1, IF(INT(MONTH($B$2))=9, "1"&amp;"Q"&amp;"-"&amp;YEAR($B$2),IF(INT(MONTH($B$2))=12, "2"&amp;"Q"&amp;"-"&amp;YEAR($B$2), 0))))</f>
        <v>1Q-2023</v>
      </c>
      <c r="F5" s="317" t="str">
        <f>IF(INT(MONTH($B$2))=3, "2"&amp;"Q"&amp;"-"&amp;YEAR($B$2)-1, IF(INT(MONTH($B$2))=6, "3"&amp;"Q"&amp;"-"&amp;YEAR($B$2)-1, IF(INT(MONTH($B$2))=9, "4"&amp;"Q"&amp;"-"&amp;YEAR($B$2)-1,IF(INT(MONTH($B$2))=12, "1"&amp;"Q"&amp;"-"&amp;YEAR($B$2), 0))))</f>
        <v>4Q-2022</v>
      </c>
      <c r="G5" s="317" t="str">
        <f>IF(INT(MONTH($B$2))=3, "1"&amp;"Q"&amp;"-"&amp;YEAR($B$2)-1, IF(INT(MONTH($B$2))=6, "2"&amp;"Q"&amp;"-"&amp;YEAR($B$2)-1, IF(INT(MONTH($B$2))=9, "3"&amp;"Q"&amp;"-"&amp;YEAR($B$2)-1,IF(INT(MONTH($B$2))=12, "4"&amp;"Q"&amp;"-"&amp;YEAR($B$2)-1, 0))))</f>
        <v>3Q-2022</v>
      </c>
    </row>
    <row r="6" spans="1:8" ht="15" customHeight="1">
      <c r="A6" s="251">
        <v>1</v>
      </c>
      <c r="B6" s="305" t="s">
        <v>112</v>
      </c>
      <c r="C6" s="252">
        <v>19953719756.055115</v>
      </c>
      <c r="D6" s="308">
        <f>D7+D9+D10</f>
        <v>18796064318.403576</v>
      </c>
      <c r="E6" s="253">
        <f t="shared" ref="E6:G6" si="0">E7+E9+E10</f>
        <v>18112219200.910744</v>
      </c>
      <c r="F6" s="252">
        <f t="shared" si="0"/>
        <v>18488515550.390907</v>
      </c>
      <c r="G6" s="309">
        <f t="shared" si="0"/>
        <v>18409117000.070145</v>
      </c>
    </row>
    <row r="7" spans="1:8" ht="15" customHeight="1">
      <c r="A7" s="251">
        <v>1.1000000000000001</v>
      </c>
      <c r="B7" s="254" t="s">
        <v>436</v>
      </c>
      <c r="C7" s="255">
        <v>18634295055.909477</v>
      </c>
      <c r="D7" s="255">
        <v>17561009604.112816</v>
      </c>
      <c r="E7" s="255">
        <v>16865749622.993767</v>
      </c>
      <c r="F7" s="255">
        <v>17318378454.566204</v>
      </c>
      <c r="G7" s="255">
        <v>17330273868.255093</v>
      </c>
    </row>
    <row r="8" spans="1:8" ht="27.6">
      <c r="A8" s="251" t="s">
        <v>157</v>
      </c>
      <c r="B8" s="256" t="s">
        <v>250</v>
      </c>
      <c r="C8" s="255">
        <v>29108544.867899999</v>
      </c>
      <c r="D8" s="255">
        <v>29108544.867899999</v>
      </c>
      <c r="E8" s="255">
        <v>29108544.867899999</v>
      </c>
      <c r="F8" s="255">
        <v>29108544.867899999</v>
      </c>
      <c r="G8" s="255">
        <v>29108544.867899999</v>
      </c>
    </row>
    <row r="9" spans="1:8" ht="15" customHeight="1">
      <c r="A9" s="251">
        <v>1.2</v>
      </c>
      <c r="B9" s="254" t="s">
        <v>21</v>
      </c>
      <c r="C9" s="255">
        <v>1260916295.4050052</v>
      </c>
      <c r="D9" s="255">
        <v>1162602222.084528</v>
      </c>
      <c r="E9" s="255">
        <v>1192102674.3048613</v>
      </c>
      <c r="F9" s="255">
        <v>1111999536.9519684</v>
      </c>
      <c r="G9" s="255">
        <v>1007444649.2208805</v>
      </c>
    </row>
    <row r="10" spans="1:8" ht="15" customHeight="1">
      <c r="A10" s="251">
        <v>1.3</v>
      </c>
      <c r="B10" s="306" t="s">
        <v>74</v>
      </c>
      <c r="C10" s="255">
        <v>58508404.740630999</v>
      </c>
      <c r="D10" s="255">
        <v>72452492.206234038</v>
      </c>
      <c r="E10" s="255">
        <v>54366903.612112358</v>
      </c>
      <c r="F10" s="255">
        <v>58137558.87273436</v>
      </c>
      <c r="G10" s="255">
        <v>71398482.594167978</v>
      </c>
    </row>
    <row r="11" spans="1:8" ht="15" customHeight="1">
      <c r="A11" s="251">
        <v>2</v>
      </c>
      <c r="B11" s="305" t="s">
        <v>113</v>
      </c>
      <c r="C11" s="255">
        <v>77956617.507061094</v>
      </c>
      <c r="D11" s="255">
        <v>20084941.503317785</v>
      </c>
      <c r="E11" s="255">
        <v>18174618.59038027</v>
      </c>
      <c r="F11" s="255">
        <v>93833494.423371479</v>
      </c>
      <c r="G11" s="255">
        <v>110984771.99744771</v>
      </c>
    </row>
    <row r="12" spans="1:8" ht="15" customHeight="1">
      <c r="A12" s="266">
        <v>3</v>
      </c>
      <c r="B12" s="307" t="s">
        <v>111</v>
      </c>
      <c r="C12" s="255">
        <v>2636658633.7196875</v>
      </c>
      <c r="D12" s="255">
        <v>2636658633.7196875</v>
      </c>
      <c r="E12" s="255">
        <v>2636658633.7196875</v>
      </c>
      <c r="F12" s="255">
        <v>2636658633.7196875</v>
      </c>
      <c r="G12" s="255">
        <v>2102695570.9899507</v>
      </c>
    </row>
    <row r="13" spans="1:8" ht="15" customHeight="1" thickBot="1">
      <c r="A13" s="81">
        <v>4</v>
      </c>
      <c r="B13" s="312" t="s">
        <v>158</v>
      </c>
      <c r="C13" s="167">
        <v>22668335007.281864</v>
      </c>
      <c r="D13" s="310">
        <f>D6+D11+D12</f>
        <v>21452807893.626583</v>
      </c>
      <c r="E13" s="168">
        <f t="shared" ref="E13:G13" si="1">E6+E11+E12</f>
        <v>20767052453.220814</v>
      </c>
      <c r="F13" s="167">
        <f t="shared" si="1"/>
        <v>21219007678.533966</v>
      </c>
      <c r="G13" s="311">
        <f t="shared" si="1"/>
        <v>20622797343.057545</v>
      </c>
    </row>
    <row r="14" spans="1:8">
      <c r="B14" s="20"/>
    </row>
    <row r="15" spans="1:8" ht="27.6">
      <c r="B15" s="63" t="s">
        <v>437</v>
      </c>
    </row>
    <row r="16" spans="1:8">
      <c r="B16" s="63"/>
    </row>
    <row r="17" spans="2:2">
      <c r="B17" s="63"/>
    </row>
    <row r="18" spans="2:2">
      <c r="B18" s="6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9.9978637043366805E-2"/>
  </sheetPr>
  <dimension ref="A1:H36"/>
  <sheetViews>
    <sheetView showGridLines="0" zoomScale="85" zoomScaleNormal="85" workbookViewId="0">
      <pane xSplit="1" ySplit="4" topLeftCell="B5" activePane="bottomRight" state="frozen"/>
      <selection pane="topRight" activeCell="B1" sqref="B1"/>
      <selection pane="bottomLeft" activeCell="A4" sqref="A4"/>
      <selection pane="bottomRight" activeCell="B5" sqref="B5"/>
    </sheetView>
  </sheetViews>
  <sheetFormatPr defaultRowHeight="14.4"/>
  <cols>
    <col min="1" max="1" width="9.5546875" style="2" bestFit="1" customWidth="1"/>
    <col min="2" max="2" width="58.77734375" style="2" customWidth="1"/>
    <col min="3" max="3" width="86.77734375" style="2" bestFit="1" customWidth="1"/>
  </cols>
  <sheetData>
    <row r="1" spans="1:8">
      <c r="A1" s="2" t="s">
        <v>108</v>
      </c>
      <c r="B1" s="216" t="str">
        <f>Info!C2</f>
        <v>სს თიბისი ბანკი</v>
      </c>
    </row>
    <row r="2" spans="1:8">
      <c r="A2" s="2" t="s">
        <v>109</v>
      </c>
      <c r="B2" s="333">
        <f>'1. key ratios'!B2</f>
        <v>45199</v>
      </c>
    </row>
    <row r="4" spans="1:8" ht="25.5" customHeight="1" thickBot="1">
      <c r="A4" s="161" t="s">
        <v>254</v>
      </c>
      <c r="B4" s="28" t="s">
        <v>91</v>
      </c>
      <c r="C4" s="11"/>
    </row>
    <row r="5" spans="1:8">
      <c r="A5" s="8"/>
      <c r="B5" s="300" t="s">
        <v>92</v>
      </c>
      <c r="C5" s="315" t="s">
        <v>450</v>
      </c>
    </row>
    <row r="6" spans="1:8">
      <c r="A6" s="12">
        <v>1</v>
      </c>
      <c r="B6" s="12" t="s">
        <v>965</v>
      </c>
      <c r="C6" s="313" t="s">
        <v>967</v>
      </c>
    </row>
    <row r="7" spans="1:8">
      <c r="A7" s="12">
        <v>2</v>
      </c>
      <c r="B7" s="12" t="s">
        <v>968</v>
      </c>
      <c r="C7" s="313" t="s">
        <v>969</v>
      </c>
    </row>
    <row r="8" spans="1:8">
      <c r="A8" s="12">
        <v>3</v>
      </c>
      <c r="B8" s="12" t="s">
        <v>970</v>
      </c>
      <c r="C8" s="313" t="s">
        <v>969</v>
      </c>
    </row>
    <row r="9" spans="1:8">
      <c r="A9" s="12">
        <v>4</v>
      </c>
      <c r="B9" s="12" t="s">
        <v>971</v>
      </c>
      <c r="C9" s="313" t="s">
        <v>969</v>
      </c>
    </row>
    <row r="10" spans="1:8">
      <c r="A10" s="12">
        <v>5</v>
      </c>
      <c r="B10" s="12" t="s">
        <v>972</v>
      </c>
      <c r="C10" s="313" t="s">
        <v>969</v>
      </c>
    </row>
    <row r="11" spans="1:8">
      <c r="A11" s="12">
        <v>6</v>
      </c>
      <c r="B11" s="12" t="s">
        <v>973</v>
      </c>
      <c r="C11" s="313" t="s">
        <v>969</v>
      </c>
    </row>
    <row r="12" spans="1:8">
      <c r="A12" s="12">
        <v>7</v>
      </c>
      <c r="B12" s="12" t="s">
        <v>974</v>
      </c>
      <c r="C12" s="313" t="s">
        <v>969</v>
      </c>
      <c r="H12" s="4"/>
    </row>
    <row r="13" spans="1:8">
      <c r="A13" s="12">
        <v>8</v>
      </c>
      <c r="B13" s="12" t="s">
        <v>975</v>
      </c>
      <c r="C13" s="313" t="s">
        <v>969</v>
      </c>
    </row>
    <row r="14" spans="1:8">
      <c r="A14" s="12"/>
      <c r="B14" s="29"/>
      <c r="C14" s="313"/>
    </row>
    <row r="15" spans="1:8">
      <c r="A15" s="12"/>
      <c r="B15" s="29"/>
      <c r="C15" s="313"/>
    </row>
    <row r="16" spans="1:8">
      <c r="A16" s="12"/>
      <c r="B16" s="777"/>
      <c r="C16" s="778"/>
    </row>
    <row r="17" spans="1:3">
      <c r="A17" s="12"/>
      <c r="B17" s="301" t="s">
        <v>93</v>
      </c>
      <c r="C17" s="316" t="s">
        <v>451</v>
      </c>
    </row>
    <row r="18" spans="1:3">
      <c r="A18" s="12">
        <v>1</v>
      </c>
      <c r="B18" s="12" t="s">
        <v>966</v>
      </c>
      <c r="C18" s="313" t="s">
        <v>976</v>
      </c>
    </row>
    <row r="19" spans="1:3">
      <c r="A19" s="12">
        <v>2</v>
      </c>
      <c r="B19" s="12" t="s">
        <v>977</v>
      </c>
      <c r="C19" s="313" t="s">
        <v>978</v>
      </c>
    </row>
    <row r="20" spans="1:3">
      <c r="A20" s="12">
        <v>3</v>
      </c>
      <c r="B20" s="12" t="s">
        <v>979</v>
      </c>
      <c r="C20" s="313" t="s">
        <v>980</v>
      </c>
    </row>
    <row r="21" spans="1:3">
      <c r="A21" s="12">
        <v>4</v>
      </c>
      <c r="B21" s="12" t="s">
        <v>981</v>
      </c>
      <c r="C21" s="313" t="s">
        <v>982</v>
      </c>
    </row>
    <row r="22" spans="1:3">
      <c r="A22" s="12">
        <v>5</v>
      </c>
      <c r="B22" s="12" t="s">
        <v>983</v>
      </c>
      <c r="C22" s="313" t="s">
        <v>984</v>
      </c>
    </row>
    <row r="23" spans="1:3">
      <c r="A23" s="12"/>
      <c r="B23" s="24"/>
      <c r="C23" s="313"/>
    </row>
    <row r="24" spans="1:3">
      <c r="A24" s="12"/>
      <c r="B24" s="24"/>
      <c r="C24" s="313"/>
    </row>
    <row r="25" spans="1:3">
      <c r="A25" s="12"/>
      <c r="B25" s="24"/>
      <c r="C25" s="313"/>
    </row>
    <row r="26" spans="1:3">
      <c r="A26" s="12"/>
      <c r="B26" s="24"/>
      <c r="C26" s="313"/>
    </row>
    <row r="27" spans="1:3" ht="15.75" customHeight="1">
      <c r="A27" s="12"/>
      <c r="B27" s="24"/>
      <c r="C27" s="314"/>
    </row>
    <row r="28" spans="1:3" ht="15.75" customHeight="1">
      <c r="A28" s="12"/>
      <c r="B28" s="24"/>
      <c r="C28" s="25"/>
    </row>
    <row r="29" spans="1:3" ht="30" customHeight="1">
      <c r="A29" s="12"/>
      <c r="B29" s="779" t="s">
        <v>94</v>
      </c>
      <c r="C29" s="780"/>
    </row>
    <row r="30" spans="1:3">
      <c r="A30" s="12">
        <v>1</v>
      </c>
      <c r="B30" s="12" t="s">
        <v>985</v>
      </c>
      <c r="C30" s="749">
        <v>0.99878075215747519</v>
      </c>
    </row>
    <row r="31" spans="1:3" ht="15.75" customHeight="1">
      <c r="A31" s="12"/>
      <c r="B31" s="29"/>
      <c r="C31" s="30"/>
    </row>
    <row r="32" spans="1:3" ht="29.25" customHeight="1">
      <c r="A32" s="12"/>
      <c r="B32" s="779" t="s">
        <v>174</v>
      </c>
      <c r="C32" s="780"/>
    </row>
    <row r="33" spans="1:3">
      <c r="A33" s="12">
        <v>1</v>
      </c>
      <c r="B33" s="12" t="s">
        <v>986</v>
      </c>
      <c r="C33" s="749">
        <v>9.8903740695059347E-2</v>
      </c>
    </row>
    <row r="34" spans="1:3">
      <c r="A34" s="12">
        <v>2</v>
      </c>
      <c r="B34" s="12" t="s">
        <v>987</v>
      </c>
      <c r="C34" s="749">
        <v>5.9930522888779703E-2</v>
      </c>
    </row>
    <row r="35" spans="1:3">
      <c r="A35" s="12">
        <v>3</v>
      </c>
      <c r="B35" s="12" t="s">
        <v>988</v>
      </c>
      <c r="C35" s="749">
        <v>6.5189715109692778E-2</v>
      </c>
    </row>
    <row r="36" spans="1:3">
      <c r="A36" s="12">
        <v>4</v>
      </c>
      <c r="B36" s="12" t="s">
        <v>989</v>
      </c>
      <c r="C36" s="749">
        <v>4.3873618376127459E-2</v>
      </c>
    </row>
  </sheetData>
  <mergeCells count="3">
    <mergeCell ref="B16:C16"/>
    <mergeCell ref="B32:C32"/>
    <mergeCell ref="B29:C29"/>
  </mergeCells>
  <dataValidations count="1">
    <dataValidation type="list" allowBlank="1" showInputMessage="1" showErrorMessage="1" sqref="C14:C15" xr:uid="{00000000-0002-0000-0600-00000000000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9.9978637043366805E-2"/>
  </sheetPr>
  <dimension ref="A1:K53"/>
  <sheetViews>
    <sheetView zoomScale="85" zoomScaleNormal="85" workbookViewId="0">
      <pane xSplit="1" ySplit="5" topLeftCell="B6" activePane="bottomRight" state="frozen"/>
      <selection activeCell="D15" sqref="D15"/>
      <selection pane="topRight" activeCell="D15" sqref="D15"/>
      <selection pane="bottomLeft" activeCell="D15" sqref="D15"/>
      <selection pane="bottomRight" activeCell="B6" sqref="B6:B7"/>
    </sheetView>
  </sheetViews>
  <sheetFormatPr defaultRowHeight="14.4"/>
  <cols>
    <col min="1" max="1" width="9.5546875" style="2" bestFit="1" customWidth="1"/>
    <col min="2" max="2" width="47.5546875" style="2" customWidth="1"/>
    <col min="3" max="3" width="28" style="2" customWidth="1"/>
    <col min="4" max="4" width="25.6640625" style="2" customWidth="1"/>
    <col min="5" max="5" width="18.77734375" style="2" customWidth="1"/>
    <col min="6" max="6" width="12" bestFit="1" customWidth="1"/>
    <col min="7" max="7" width="12.5546875" bestFit="1" customWidth="1"/>
  </cols>
  <sheetData>
    <row r="1" spans="1:11">
      <c r="A1" s="14" t="s">
        <v>108</v>
      </c>
      <c r="B1" s="13" t="str">
        <f>Info!C2</f>
        <v>სს თიბისი ბანკი</v>
      </c>
    </row>
    <row r="2" spans="1:11" s="18" customFormat="1" ht="15.75" customHeight="1">
      <c r="A2" s="18" t="s">
        <v>109</v>
      </c>
      <c r="B2" s="333">
        <f>'1. key ratios'!B2</f>
        <v>45199</v>
      </c>
    </row>
    <row r="3" spans="1:11" s="18" customFormat="1" ht="15.75" customHeight="1"/>
    <row r="4" spans="1:11" s="18" customFormat="1" ht="15.75" customHeight="1" thickBot="1">
      <c r="A4" s="162" t="s">
        <v>255</v>
      </c>
      <c r="B4" s="163" t="s">
        <v>168</v>
      </c>
      <c r="C4" s="128"/>
      <c r="D4" s="128"/>
      <c r="E4" s="129" t="s">
        <v>87</v>
      </c>
    </row>
    <row r="5" spans="1:11" s="77" customFormat="1" ht="17.55" customHeight="1">
      <c r="A5" s="228"/>
      <c r="B5" s="229"/>
      <c r="C5" s="127" t="s">
        <v>0</v>
      </c>
      <c r="D5" s="127" t="s">
        <v>1</v>
      </c>
      <c r="E5" s="230" t="s">
        <v>2</v>
      </c>
    </row>
    <row r="6" spans="1:11" s="95" customFormat="1" ht="14.55" customHeight="1">
      <c r="A6" s="231"/>
      <c r="B6" s="781" t="s">
        <v>144</v>
      </c>
      <c r="C6" s="781" t="s">
        <v>856</v>
      </c>
      <c r="D6" s="782" t="s">
        <v>143</v>
      </c>
      <c r="E6" s="783"/>
      <c r="G6"/>
    </row>
    <row r="7" spans="1:11" s="95" customFormat="1" ht="99.6" customHeight="1">
      <c r="A7" s="231"/>
      <c r="B7" s="781"/>
      <c r="C7" s="781"/>
      <c r="D7" s="226" t="s">
        <v>142</v>
      </c>
      <c r="E7" s="227" t="s">
        <v>353</v>
      </c>
      <c r="G7"/>
    </row>
    <row r="8" spans="1:11" s="95" customFormat="1" ht="22.5" customHeight="1">
      <c r="A8" s="453">
        <v>1</v>
      </c>
      <c r="B8" s="401" t="s">
        <v>843</v>
      </c>
      <c r="C8" s="454">
        <v>4426729477.2600002</v>
      </c>
      <c r="D8" s="454">
        <v>0</v>
      </c>
      <c r="E8" s="454">
        <v>4426729477.2600002</v>
      </c>
      <c r="G8"/>
      <c r="I8" s="671"/>
      <c r="J8" s="671"/>
      <c r="K8" s="671"/>
    </row>
    <row r="9" spans="1:11" s="95" customFormat="1">
      <c r="A9" s="453">
        <v>1.1000000000000001</v>
      </c>
      <c r="B9" s="402" t="s">
        <v>96</v>
      </c>
      <c r="C9" s="454">
        <v>844116231.20000005</v>
      </c>
      <c r="D9" s="454"/>
      <c r="E9" s="454">
        <v>844116231.20000005</v>
      </c>
      <c r="G9"/>
      <c r="I9" s="671"/>
      <c r="J9" s="671"/>
      <c r="K9" s="671"/>
    </row>
    <row r="10" spans="1:11" s="95" customFormat="1">
      <c r="A10" s="453">
        <v>1.2</v>
      </c>
      <c r="B10" s="402" t="s">
        <v>97</v>
      </c>
      <c r="C10" s="454">
        <v>2159063344.9499998</v>
      </c>
      <c r="D10" s="454"/>
      <c r="E10" s="454">
        <v>2159063344.9499998</v>
      </c>
      <c r="G10"/>
      <c r="I10" s="671"/>
      <c r="J10" s="671"/>
      <c r="K10" s="671"/>
    </row>
    <row r="11" spans="1:11" s="95" customFormat="1">
      <c r="A11" s="453">
        <v>1.3</v>
      </c>
      <c r="B11" s="402" t="s">
        <v>98</v>
      </c>
      <c r="C11" s="454">
        <v>1423549901.1100001</v>
      </c>
      <c r="D11" s="454"/>
      <c r="E11" s="454">
        <v>1423549901.1100001</v>
      </c>
      <c r="G11"/>
      <c r="I11" s="671"/>
      <c r="J11" s="671"/>
      <c r="K11" s="671"/>
    </row>
    <row r="12" spans="1:11" s="95" customFormat="1">
      <c r="A12" s="453">
        <v>2</v>
      </c>
      <c r="B12" s="403" t="s">
        <v>730</v>
      </c>
      <c r="C12" s="454">
        <v>102797683.75999999</v>
      </c>
      <c r="D12" s="454"/>
      <c r="E12" s="454">
        <v>102797683.75999999</v>
      </c>
      <c r="G12"/>
      <c r="I12" s="671"/>
      <c r="J12" s="671"/>
      <c r="K12" s="671"/>
    </row>
    <row r="13" spans="1:11" s="95" customFormat="1">
      <c r="A13" s="453">
        <v>2.1</v>
      </c>
      <c r="B13" s="404" t="s">
        <v>731</v>
      </c>
      <c r="C13" s="454">
        <v>102797683.75999999</v>
      </c>
      <c r="D13" s="454"/>
      <c r="E13" s="454">
        <v>102797683.75999999</v>
      </c>
      <c r="G13"/>
      <c r="I13" s="671"/>
      <c r="J13" s="671"/>
      <c r="K13" s="671"/>
    </row>
    <row r="14" spans="1:11" s="95" customFormat="1" ht="34.049999999999997" customHeight="1">
      <c r="A14" s="453">
        <v>3</v>
      </c>
      <c r="B14" s="405" t="s">
        <v>732</v>
      </c>
      <c r="C14" s="454">
        <v>0</v>
      </c>
      <c r="D14" s="454"/>
      <c r="E14" s="454">
        <v>0</v>
      </c>
      <c r="G14"/>
      <c r="I14" s="671"/>
      <c r="J14" s="671"/>
      <c r="K14" s="671"/>
    </row>
    <row r="15" spans="1:11" s="95" customFormat="1" ht="32.549999999999997" customHeight="1">
      <c r="A15" s="453">
        <v>4</v>
      </c>
      <c r="B15" s="406" t="s">
        <v>733</v>
      </c>
      <c r="C15" s="454">
        <v>0</v>
      </c>
      <c r="D15" s="454"/>
      <c r="E15" s="454">
        <v>0</v>
      </c>
      <c r="G15"/>
      <c r="I15" s="671"/>
      <c r="J15" s="671"/>
      <c r="K15" s="671"/>
    </row>
    <row r="16" spans="1:11" s="95" customFormat="1" ht="22.95" customHeight="1">
      <c r="A16" s="453">
        <v>5</v>
      </c>
      <c r="B16" s="406" t="s">
        <v>734</v>
      </c>
      <c r="C16" s="454">
        <v>3095760940.8899999</v>
      </c>
      <c r="D16" s="454">
        <v>0</v>
      </c>
      <c r="E16" s="454">
        <v>3095760940.8899999</v>
      </c>
      <c r="G16"/>
      <c r="I16" s="671"/>
      <c r="J16" s="671"/>
      <c r="K16" s="671"/>
    </row>
    <row r="17" spans="1:11" s="95" customFormat="1">
      <c r="A17" s="453">
        <v>5.0999999999999996</v>
      </c>
      <c r="B17" s="407" t="s">
        <v>735</v>
      </c>
      <c r="C17" s="454">
        <v>671229.43999999994</v>
      </c>
      <c r="D17" s="454"/>
      <c r="E17" s="454">
        <v>671229.43999999994</v>
      </c>
      <c r="G17"/>
      <c r="I17" s="671"/>
      <c r="J17" s="671"/>
      <c r="K17" s="671"/>
    </row>
    <row r="18" spans="1:11" s="95" customFormat="1">
      <c r="A18" s="453">
        <v>5.2</v>
      </c>
      <c r="B18" s="407" t="s">
        <v>569</v>
      </c>
      <c r="C18" s="454">
        <v>3095089711.4499998</v>
      </c>
      <c r="D18" s="454"/>
      <c r="E18" s="454">
        <v>3095089711.4499998</v>
      </c>
      <c r="G18"/>
      <c r="I18" s="671"/>
      <c r="J18" s="671"/>
      <c r="K18" s="671"/>
    </row>
    <row r="19" spans="1:11" s="95" customFormat="1">
      <c r="A19" s="453">
        <v>5.3</v>
      </c>
      <c r="B19" s="407" t="s">
        <v>736</v>
      </c>
      <c r="C19" s="454"/>
      <c r="D19" s="454"/>
      <c r="E19" s="454">
        <v>0</v>
      </c>
      <c r="G19"/>
      <c r="I19" s="671"/>
      <c r="J19" s="671"/>
      <c r="K19" s="671"/>
    </row>
    <row r="20" spans="1:11" s="95" customFormat="1" ht="20.399999999999999">
      <c r="A20" s="453">
        <v>6</v>
      </c>
      <c r="B20" s="405" t="s">
        <v>737</v>
      </c>
      <c r="C20" s="454">
        <v>19391666768.700001</v>
      </c>
      <c r="D20" s="454">
        <v>0</v>
      </c>
      <c r="E20" s="454">
        <v>19391666768.700001</v>
      </c>
      <c r="G20"/>
      <c r="I20" s="671"/>
      <c r="J20" s="671"/>
      <c r="K20" s="671"/>
    </row>
    <row r="21" spans="1:11">
      <c r="A21" s="453">
        <v>6.1</v>
      </c>
      <c r="B21" s="407" t="s">
        <v>569</v>
      </c>
      <c r="C21" s="454">
        <v>0</v>
      </c>
      <c r="D21" s="454"/>
      <c r="E21" s="454">
        <v>0</v>
      </c>
      <c r="I21" s="671"/>
      <c r="J21" s="671"/>
      <c r="K21" s="671"/>
    </row>
    <row r="22" spans="1:11">
      <c r="A22" s="453">
        <v>6.2</v>
      </c>
      <c r="B22" s="407" t="s">
        <v>736</v>
      </c>
      <c r="C22" s="454">
        <v>19391666768.700001</v>
      </c>
      <c r="D22" s="454"/>
      <c r="E22" s="454">
        <v>19391666768.700001</v>
      </c>
      <c r="I22" s="671"/>
      <c r="J22" s="671"/>
      <c r="K22" s="671"/>
    </row>
    <row r="23" spans="1:11" ht="20.399999999999999">
      <c r="A23" s="453">
        <v>7</v>
      </c>
      <c r="B23" s="408" t="s">
        <v>738</v>
      </c>
      <c r="C23" s="454">
        <v>34257553.230000004</v>
      </c>
      <c r="D23" s="454">
        <v>5149008.3699999992</v>
      </c>
      <c r="E23" s="454">
        <v>29108544.860000007</v>
      </c>
      <c r="I23" s="671"/>
      <c r="J23" s="671"/>
      <c r="K23" s="671"/>
    </row>
    <row r="24" spans="1:11" ht="20.399999999999999">
      <c r="A24" s="453">
        <v>8</v>
      </c>
      <c r="B24" s="409" t="s">
        <v>739</v>
      </c>
      <c r="C24" s="454">
        <v>0</v>
      </c>
      <c r="D24" s="454"/>
      <c r="E24" s="454">
        <v>0</v>
      </c>
      <c r="I24" s="671"/>
      <c r="J24" s="671"/>
      <c r="K24" s="671"/>
    </row>
    <row r="25" spans="1:11">
      <c r="A25" s="453">
        <v>9</v>
      </c>
      <c r="B25" s="406" t="s">
        <v>740</v>
      </c>
      <c r="C25" s="455">
        <v>559683707.41999984</v>
      </c>
      <c r="D25" s="455">
        <v>0</v>
      </c>
      <c r="E25" s="455">
        <v>559683707.41999984</v>
      </c>
      <c r="I25" s="671"/>
      <c r="J25" s="671"/>
      <c r="K25" s="671"/>
    </row>
    <row r="26" spans="1:11">
      <c r="A26" s="453">
        <v>9.1</v>
      </c>
      <c r="B26" s="410" t="s">
        <v>741</v>
      </c>
      <c r="C26" s="454">
        <v>539910864.2299999</v>
      </c>
      <c r="D26" s="454"/>
      <c r="E26" s="454">
        <v>539910864.2299999</v>
      </c>
      <c r="I26" s="671"/>
      <c r="J26" s="671"/>
      <c r="K26" s="671"/>
    </row>
    <row r="27" spans="1:11">
      <c r="A27" s="453">
        <v>9.1999999999999993</v>
      </c>
      <c r="B27" s="410" t="s">
        <v>742</v>
      </c>
      <c r="C27" s="454">
        <v>19772843.189999998</v>
      </c>
      <c r="D27" s="454"/>
      <c r="E27" s="454">
        <v>19772843.189999998</v>
      </c>
      <c r="I27" s="671"/>
      <c r="J27" s="671"/>
      <c r="K27" s="671"/>
    </row>
    <row r="28" spans="1:11">
      <c r="A28" s="453">
        <v>10</v>
      </c>
      <c r="B28" s="406" t="s">
        <v>36</v>
      </c>
      <c r="C28" s="455">
        <v>334097341.98000002</v>
      </c>
      <c r="D28" s="455">
        <v>334097341.98000002</v>
      </c>
      <c r="E28" s="455">
        <v>0</v>
      </c>
      <c r="I28" s="671"/>
      <c r="J28" s="671"/>
      <c r="K28" s="671"/>
    </row>
    <row r="29" spans="1:11">
      <c r="A29" s="453">
        <v>10.1</v>
      </c>
      <c r="B29" s="410" t="s">
        <v>743</v>
      </c>
      <c r="C29" s="454">
        <v>27502089.170000002</v>
      </c>
      <c r="D29" s="454">
        <v>27502089.170000002</v>
      </c>
      <c r="E29" s="454">
        <v>0</v>
      </c>
      <c r="I29" s="671"/>
      <c r="J29" s="671"/>
      <c r="K29" s="671"/>
    </row>
    <row r="30" spans="1:11">
      <c r="A30" s="453">
        <v>10.199999999999999</v>
      </c>
      <c r="B30" s="410" t="s">
        <v>744</v>
      </c>
      <c r="C30" s="454">
        <v>306595252.81</v>
      </c>
      <c r="D30" s="454">
        <v>306595252.81</v>
      </c>
      <c r="E30" s="454">
        <v>0</v>
      </c>
      <c r="I30" s="671"/>
      <c r="J30" s="671"/>
      <c r="K30" s="671"/>
    </row>
    <row r="31" spans="1:11">
      <c r="A31" s="453">
        <v>11</v>
      </c>
      <c r="B31" s="406" t="s">
        <v>745</v>
      </c>
      <c r="C31" s="455">
        <v>13890056.640000001</v>
      </c>
      <c r="D31" s="455">
        <v>0</v>
      </c>
      <c r="E31" s="455">
        <v>13890056.640000001</v>
      </c>
      <c r="I31" s="671"/>
      <c r="J31" s="671"/>
      <c r="K31" s="671"/>
    </row>
    <row r="32" spans="1:11">
      <c r="A32" s="453">
        <v>11.1</v>
      </c>
      <c r="B32" s="410" t="s">
        <v>746</v>
      </c>
      <c r="C32" s="454">
        <v>13890056.640000001</v>
      </c>
      <c r="D32" s="454"/>
      <c r="E32" s="454">
        <v>13890056.640000001</v>
      </c>
      <c r="I32" s="671"/>
      <c r="J32" s="671"/>
      <c r="K32" s="671"/>
    </row>
    <row r="33" spans="1:11">
      <c r="A33" s="453">
        <v>11.2</v>
      </c>
      <c r="B33" s="410" t="s">
        <v>747</v>
      </c>
      <c r="C33" s="454">
        <v>0</v>
      </c>
      <c r="D33" s="454"/>
      <c r="E33" s="454">
        <v>0</v>
      </c>
      <c r="I33" s="671"/>
      <c r="J33" s="671"/>
      <c r="K33" s="671"/>
    </row>
    <row r="34" spans="1:11">
      <c r="A34" s="453">
        <v>13</v>
      </c>
      <c r="B34" s="406" t="s">
        <v>99</v>
      </c>
      <c r="C34" s="454">
        <v>578605367.59000003</v>
      </c>
      <c r="D34" s="454"/>
      <c r="E34" s="454">
        <v>578605367.59000003</v>
      </c>
      <c r="I34" s="671"/>
      <c r="J34" s="671"/>
      <c r="K34" s="671"/>
    </row>
    <row r="35" spans="1:11">
      <c r="A35" s="453">
        <v>13.1</v>
      </c>
      <c r="B35" s="411" t="s">
        <v>748</v>
      </c>
      <c r="C35" s="454">
        <v>277871766.55000001</v>
      </c>
      <c r="D35" s="454"/>
      <c r="E35" s="454">
        <v>277871766.55000001</v>
      </c>
      <c r="I35" s="671"/>
      <c r="J35" s="671"/>
      <c r="K35" s="671"/>
    </row>
    <row r="36" spans="1:11">
      <c r="A36" s="453">
        <v>13.2</v>
      </c>
      <c r="B36" s="411" t="s">
        <v>749</v>
      </c>
      <c r="C36" s="454">
        <v>0</v>
      </c>
      <c r="D36" s="454"/>
      <c r="E36" s="454">
        <v>0</v>
      </c>
      <c r="I36" s="671"/>
      <c r="J36" s="671"/>
      <c r="K36" s="671"/>
    </row>
    <row r="37" spans="1:11" ht="42" thickBot="1">
      <c r="A37" s="232"/>
      <c r="B37" s="233" t="s">
        <v>320</v>
      </c>
      <c r="C37" s="195">
        <f>SUM(C8,C12,C14,C15,C16,C20,C23,C24,C25,C28,C31,C34)</f>
        <v>28537488897.469997</v>
      </c>
      <c r="D37" s="195">
        <f t="shared" ref="D37:E37" si="0">SUM(D8,D12,D14,D15,D16,D20,D23,D24,D25,D28,D31,D34)</f>
        <v>339246350.35000002</v>
      </c>
      <c r="E37" s="195">
        <f t="shared" si="0"/>
        <v>28198242547.119999</v>
      </c>
      <c r="I37" s="671"/>
      <c r="J37" s="671"/>
      <c r="K37" s="671"/>
    </row>
    <row r="38" spans="1:11">
      <c r="A38"/>
      <c r="B38"/>
      <c r="C38"/>
      <c r="D38"/>
      <c r="E38"/>
    </row>
    <row r="39" spans="1:11">
      <c r="A39"/>
      <c r="B39"/>
      <c r="C39"/>
      <c r="D39"/>
      <c r="E39"/>
    </row>
    <row r="41" spans="1:11" s="2" customFormat="1">
      <c r="B41" s="32"/>
      <c r="F41"/>
      <c r="G41"/>
    </row>
    <row r="42" spans="1:11" s="2" customFormat="1">
      <c r="B42" s="33"/>
      <c r="F42"/>
      <c r="G42"/>
    </row>
    <row r="43" spans="1:11" s="2" customFormat="1">
      <c r="B43" s="32"/>
      <c r="F43"/>
      <c r="G43"/>
    </row>
    <row r="44" spans="1:11" s="2" customFormat="1">
      <c r="B44" s="32"/>
      <c r="F44"/>
      <c r="G44"/>
    </row>
    <row r="45" spans="1:11" s="2" customFormat="1">
      <c r="B45" s="32"/>
      <c r="F45"/>
      <c r="G45"/>
    </row>
    <row r="46" spans="1:11" s="2" customFormat="1">
      <c r="B46" s="32"/>
      <c r="F46"/>
      <c r="G46"/>
    </row>
    <row r="47" spans="1:11" s="2" customFormat="1">
      <c r="B47" s="32"/>
      <c r="F47"/>
      <c r="G47"/>
    </row>
    <row r="48" spans="1:11" s="2" customFormat="1">
      <c r="B48" s="33"/>
      <c r="F48"/>
      <c r="G48"/>
    </row>
    <row r="49" spans="2:7" s="2" customFormat="1">
      <c r="B49" s="33"/>
      <c r="F49"/>
      <c r="G49"/>
    </row>
    <row r="50" spans="2:7" s="2" customFormat="1">
      <c r="B50" s="33"/>
      <c r="F50"/>
      <c r="G50"/>
    </row>
    <row r="51" spans="2:7" s="2" customFormat="1">
      <c r="B51" s="33"/>
      <c r="F51"/>
      <c r="G51"/>
    </row>
    <row r="52" spans="2:7" s="2" customFormat="1">
      <c r="B52" s="33"/>
      <c r="F52"/>
      <c r="G52"/>
    </row>
    <row r="53" spans="2:7" s="2" customFormat="1">
      <c r="B53" s="33"/>
      <c r="F53"/>
      <c r="G53"/>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9.9978637043366805E-2"/>
  </sheetPr>
  <dimension ref="A1:I33"/>
  <sheetViews>
    <sheetView zoomScale="85" zoomScaleNormal="85" workbookViewId="0">
      <pane xSplit="1" ySplit="4" topLeftCell="B5" activePane="bottomRight" state="frozen"/>
      <selection activeCell="H6" sqref="H6"/>
      <selection pane="topRight" activeCell="H6" sqref="H6"/>
      <selection pane="bottomLeft" activeCell="H6" sqref="H6"/>
      <selection pane="bottomRight" activeCell="B5" sqref="B5"/>
    </sheetView>
  </sheetViews>
  <sheetFormatPr defaultRowHeight="14.4" outlineLevelRow="1"/>
  <cols>
    <col min="1" max="1" width="9.5546875" style="2" bestFit="1" customWidth="1"/>
    <col min="2" max="2" width="114.21875" style="2" customWidth="1"/>
    <col min="3" max="3" width="18.77734375" customWidth="1"/>
    <col min="4" max="4" width="25.44140625" customWidth="1"/>
    <col min="5" max="5" width="24.21875" customWidth="1"/>
    <col min="6" max="6" width="24" customWidth="1"/>
    <col min="7" max="7" width="10" bestFit="1" customWidth="1"/>
    <col min="8" max="8" width="12" bestFit="1" customWidth="1"/>
    <col min="9" max="9" width="12.5546875" bestFit="1" customWidth="1"/>
  </cols>
  <sheetData>
    <row r="1" spans="1:6">
      <c r="A1" s="14" t="s">
        <v>108</v>
      </c>
      <c r="B1" s="13" t="str">
        <f>Info!C2</f>
        <v>სს თიბისი ბანკი</v>
      </c>
    </row>
    <row r="2" spans="1:6" s="18" customFormat="1" ht="15.75" customHeight="1">
      <c r="A2" s="18" t="s">
        <v>109</v>
      </c>
      <c r="B2" s="333">
        <f>'1. key ratios'!B2</f>
        <v>45199</v>
      </c>
      <c r="C2"/>
      <c r="D2"/>
      <c r="E2"/>
      <c r="F2"/>
    </row>
    <row r="3" spans="1:6" s="18" customFormat="1" ht="15.75" customHeight="1">
      <c r="C3"/>
      <c r="D3"/>
      <c r="E3"/>
      <c r="F3"/>
    </row>
    <row r="4" spans="1:6" s="18" customFormat="1" ht="28.2" thickBot="1">
      <c r="A4" s="18" t="s">
        <v>256</v>
      </c>
      <c r="B4" s="135" t="s">
        <v>171</v>
      </c>
      <c r="C4" s="129" t="s">
        <v>87</v>
      </c>
      <c r="D4"/>
      <c r="E4"/>
      <c r="F4"/>
    </row>
    <row r="5" spans="1:6">
      <c r="A5" s="130">
        <v>1</v>
      </c>
      <c r="B5" s="131" t="s">
        <v>727</v>
      </c>
      <c r="C5" s="169">
        <f>'7. LI1'!E37</f>
        <v>28198242547.119999</v>
      </c>
    </row>
    <row r="6" spans="1:6" s="120" customFormat="1">
      <c r="A6" s="76">
        <v>2.1</v>
      </c>
      <c r="B6" s="137" t="s">
        <v>861</v>
      </c>
      <c r="C6" s="170">
        <v>3362927378.3100004</v>
      </c>
    </row>
    <row r="7" spans="1:6" s="4" customFormat="1" ht="27.6" outlineLevel="1">
      <c r="A7" s="136">
        <v>2.2000000000000002</v>
      </c>
      <c r="B7" s="132" t="s">
        <v>862</v>
      </c>
      <c r="C7" s="170">
        <v>4562274528.9277496</v>
      </c>
    </row>
    <row r="8" spans="1:6" s="4" customFormat="1" ht="27.6">
      <c r="A8" s="136">
        <v>3</v>
      </c>
      <c r="B8" s="133" t="s">
        <v>728</v>
      </c>
      <c r="C8" s="171">
        <f>SUM(C5:C7)</f>
        <v>36123444454.35775</v>
      </c>
    </row>
    <row r="9" spans="1:6" s="120" customFormat="1">
      <c r="A9" s="76">
        <v>4</v>
      </c>
      <c r="B9" s="140" t="s">
        <v>169</v>
      </c>
      <c r="C9" s="170">
        <v>0</v>
      </c>
    </row>
    <row r="10" spans="1:6" s="4" customFormat="1" ht="27.6" outlineLevel="1">
      <c r="A10" s="136">
        <v>5.0999999999999996</v>
      </c>
      <c r="B10" s="132" t="s">
        <v>175</v>
      </c>
      <c r="C10" s="170">
        <v>-1893156943.1130004</v>
      </c>
    </row>
    <row r="11" spans="1:6" s="4" customFormat="1" ht="27.6" outlineLevel="1">
      <c r="A11" s="136">
        <v>5.2</v>
      </c>
      <c r="B11" s="132" t="s">
        <v>176</v>
      </c>
      <c r="C11" s="170">
        <v>-4420997220.8118143</v>
      </c>
    </row>
    <row r="12" spans="1:6" s="4" customFormat="1">
      <c r="A12" s="136">
        <v>6</v>
      </c>
      <c r="B12" s="138" t="s">
        <v>438</v>
      </c>
      <c r="C12" s="170">
        <v>0</v>
      </c>
    </row>
    <row r="13" spans="1:6" s="4" customFormat="1" ht="15" thickBot="1">
      <c r="A13" s="139">
        <v>7</v>
      </c>
      <c r="B13" s="134" t="s">
        <v>170</v>
      </c>
      <c r="C13" s="172">
        <f>SUM(C8:C12)</f>
        <v>29809290290.432938</v>
      </c>
    </row>
    <row r="15" spans="1:6" ht="27.6">
      <c r="B15" s="20" t="s">
        <v>439</v>
      </c>
    </row>
    <row r="17" spans="2:9" s="2" customFormat="1">
      <c r="B17" s="34"/>
      <c r="C17"/>
      <c r="D17"/>
      <c r="E17"/>
      <c r="F17"/>
      <c r="G17"/>
      <c r="H17"/>
      <c r="I17"/>
    </row>
    <row r="18" spans="2:9" s="2" customFormat="1">
      <c r="B18" s="31"/>
      <c r="C18"/>
      <c r="D18"/>
      <c r="E18"/>
      <c r="F18"/>
      <c r="G18"/>
      <c r="H18"/>
      <c r="I18"/>
    </row>
    <row r="19" spans="2:9" s="2" customFormat="1">
      <c r="B19" s="31"/>
      <c r="C19"/>
      <c r="D19"/>
      <c r="E19"/>
      <c r="F19"/>
      <c r="G19"/>
      <c r="H19"/>
      <c r="I19"/>
    </row>
    <row r="20" spans="2:9" s="2" customFormat="1">
      <c r="B20" s="33"/>
      <c r="C20"/>
      <c r="D20"/>
      <c r="E20"/>
      <c r="F20"/>
      <c r="G20"/>
      <c r="H20"/>
      <c r="I20"/>
    </row>
    <row r="21" spans="2:9" s="2" customFormat="1">
      <c r="B21" s="32"/>
      <c r="C21"/>
      <c r="D21"/>
      <c r="E21"/>
      <c r="F21"/>
      <c r="G21"/>
      <c r="H21"/>
      <c r="I21"/>
    </row>
    <row r="22" spans="2:9" s="2" customFormat="1">
      <c r="B22" s="33"/>
      <c r="C22"/>
      <c r="D22"/>
      <c r="E22"/>
      <c r="F22"/>
      <c r="G22"/>
      <c r="H22"/>
      <c r="I22"/>
    </row>
    <row r="23" spans="2:9" s="2" customFormat="1">
      <c r="B23" s="32"/>
      <c r="C23"/>
      <c r="D23"/>
      <c r="E23"/>
      <c r="F23"/>
      <c r="G23"/>
      <c r="H23"/>
      <c r="I23"/>
    </row>
    <row r="24" spans="2:9" s="2" customFormat="1">
      <c r="B24" s="32"/>
      <c r="C24"/>
      <c r="D24"/>
      <c r="E24"/>
      <c r="F24"/>
      <c r="G24"/>
      <c r="H24"/>
      <c r="I24"/>
    </row>
    <row r="25" spans="2:9" s="2" customFormat="1">
      <c r="B25" s="32"/>
      <c r="C25"/>
      <c r="D25"/>
      <c r="E25"/>
      <c r="F25"/>
      <c r="G25"/>
      <c r="H25"/>
      <c r="I25"/>
    </row>
    <row r="26" spans="2:9" s="2" customFormat="1">
      <c r="B26" s="32"/>
      <c r="C26"/>
      <c r="D26"/>
      <c r="E26"/>
      <c r="F26"/>
      <c r="G26"/>
      <c r="H26"/>
      <c r="I26"/>
    </row>
    <row r="27" spans="2:9" s="2" customFormat="1">
      <c r="B27" s="32"/>
      <c r="C27"/>
      <c r="D27"/>
      <c r="E27"/>
      <c r="F27"/>
      <c r="G27"/>
      <c r="H27"/>
      <c r="I27"/>
    </row>
    <row r="28" spans="2:9" s="2" customFormat="1">
      <c r="B28" s="33"/>
      <c r="C28"/>
      <c r="D28"/>
      <c r="E28"/>
      <c r="F28"/>
      <c r="G28"/>
      <c r="H28"/>
      <c r="I28"/>
    </row>
    <row r="29" spans="2:9" s="2" customFormat="1">
      <c r="B29" s="33"/>
      <c r="C29"/>
      <c r="D29"/>
      <c r="E29"/>
      <c r="F29"/>
      <c r="G29"/>
      <c r="H29"/>
      <c r="I29"/>
    </row>
    <row r="30" spans="2:9" s="2" customFormat="1">
      <c r="B30" s="33"/>
      <c r="C30"/>
      <c r="D30"/>
      <c r="E30"/>
      <c r="F30"/>
      <c r="G30"/>
      <c r="H30"/>
      <c r="I30"/>
    </row>
    <row r="31" spans="2:9" s="2" customFormat="1">
      <c r="B31" s="33"/>
      <c r="C31"/>
      <c r="D31"/>
      <c r="E31"/>
      <c r="F31"/>
      <c r="G31"/>
      <c r="H31"/>
      <c r="I31"/>
    </row>
    <row r="32" spans="2:9" s="2" customFormat="1">
      <c r="B32" s="33"/>
      <c r="C32"/>
      <c r="D32"/>
      <c r="E32"/>
      <c r="F32"/>
      <c r="G32"/>
      <c r="H32"/>
      <c r="I32"/>
    </row>
    <row r="33" spans="2:9" s="2" customFormat="1">
      <c r="B33" s="33"/>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qdGow7puQqMy0aLudZ4CSdE0OpeYyye0JsHj2ldYCUU=</DigestValue>
    </Reference>
    <Reference Type="http://www.w3.org/2000/09/xmldsig#Object" URI="#idOfficeObject">
      <DigestMethod Algorithm="http://www.w3.org/2001/04/xmlenc#sha256"/>
      <DigestValue>bct3UgBnYWCeFjIkzbiw8kg0WYuPSqD4J4YKOqF0Mew=</DigestValue>
    </Reference>
    <Reference Type="http://uri.etsi.org/01903#SignedProperties" URI="#idSignedProperties">
      <Transforms>
        <Transform Algorithm="http://www.w3.org/TR/2001/REC-xml-c14n-20010315"/>
      </Transforms>
      <DigestMethod Algorithm="http://www.w3.org/2001/04/xmlenc#sha256"/>
      <DigestValue>hp0IQeUR4borMHVypk9vlSk787Eg5wu7NoXE/puNKi0=</DigestValue>
    </Reference>
  </SignedInfo>
  <SignatureValue>MIAbbV3c4UEZ9G6Q60fESKkq+bBqn03Yy15h3P1b4aTopdCRtFuc/asFb7gNtmDgY1KqQsPRHpfE
eXyIa619RJPDbaU0I+MLUv84zSxGmClrZHF24vaJTFZqkqg/utcJLB9rp5G+qqkQ03mELGQMpo8g
jdez42Wlo2bt4biPPiqMLLwgEiuxb2ybwpd9Kxx+VQcEApkhbM96Ecroyxy+mh4pNX+S0paaCFbl
RYna4F+QodESfcFTM2j0YazwSELxDG8FxpXTgdtAazTlmvUz3uv1VelXqmYKXyZTr3nQnT7AxF0n
lJ8wg6ulFyb+KLCji/a2jL0YtmHximZUUCdQOQ==</SignatureValue>
  <KeyInfo>
    <X509Data>
      <X509Certificate>MIIGPjCCBSagAwIBAgIKXHmY6gADAAIHyTANBgkqhkiG9w0BAQsFADBKMRIwEAYKCZImiZPyLGQBGRYCZ2UxEzARBgoJkiaJk/IsZAEZFgNuYmcxHzAdBgNVBAMTFk5CRyBDbGFzcyAyIElOVCBTdWIgQ0EwHhcNMjIwMTI3MTIwNDUxWhcNMjQwMTI3MTIwNDUxWjA8MRUwEwYDVQQKEwxKU0MgVEJDIEJBTksxIzAhBgNVBAMTGkJUQiAtIEdpb3JnaSBQYWNoaWthc2h2aWxpMIIBIjANBgkqhkiG9w0BAQEFAAOCAQ8AMIIBCgKCAQEA+LcqFFnEMVs/vDoJfCQYZVFHLzbiKBnJZRxCXNTdbWwvGWoBNJ4prQ3HuFXqABFcpbj3JQgNqWDzVKGneW+Xn1h39lHhGeI1j76JhFl3vA2E+qkppQjKbNqdwLLUT0JizLORW5pck8ww3x7cDxvqlQ/abLfr87y9XKjSSEpZ+60JeOCbbKyCpzxQXZGhhWPNcMaKHzZBgEzC+AhPfHd7XvF+Yu5jPGo93j/NVAOMFo5layldmdE9ydqsKZYQ39igKyrdu85YHZ6RbRd1hgoFDjios5mXu3P8vvIzAZjBNZenyqGbv7mYpBirxqYbcXFQCqJKvWcupTjA72sNG0BvGQIDAQABo4IDMjCCAy4wPAYJKwYBBAGCNxUHBC8wLQYlKwYBBAGCNxUI5rJgg431RIaBmQmDuKFKg76EcQSDxJEzhIOIXQIBZAIBIzAdBgNVHSUEFjAUBggrBgEFBQcDAgYIKwYBBQUHAwQwCwYDVR0PBAQDAgeAMCcGCSsGAQQBgjcVCgQaMBgwCgYIKwYBBQUHAwIwCgYIKwYBBQUHAwQwHQYDVR0OBBYEFJcF1nDjpchJv+mIP9tpz4vZisub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hcVbUrY9Ka/T4IHdP1B+hIAkJnAYKopKxy+JvMJS61mVkN7CB2U87OV7dV4UCshcu3E695zn29WHiHkgARYKp9cgc86PZNpFgSjMZQGClGUSl22kqe9M/kvV/8QxYc5rXli9VuinWtQhpICQ4bG7uOXVk+Z2fvL9BNZrgozpzBR3BA3sJrBdGj3mAGhWOgIpIU5ffbSpyPgpv35PY3mBN7dqkGLDhBnIvNTuiDUMihvPlrLnhNu4Tc1aPRcBjKPfxzfCcU5tYUf8Z2OuSf1eF5cu9MEpmnjKaJ14n3FYUYws48xB/S43kvJ4E5esHrDB+4PZJWdix60hOsVK1w8fI</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yaYG+IpnMmdlsEpqcLmM1KzAxmOrFNGgsdCybA6mECg=</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2m6CW85rBYKpJKifjkFVt0n58BwBksWMXfva2VqaA+I=</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iE26OokMEnQMYiWgMfFhVXzSbn0Dmk333xx6Y+G1iUw=</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2bvX94YA3UVSaKlpfCjo157kRTaGD9ZFW7t96/Nk1uk=</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iE26OokMEnQMYiWgMfFhVXzSbn0Dmk333xx6Y+G1iUw=</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24.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L+CxbXS3yzcVLTJTz50kMb6T4gEHhM4qLfUzzpiwfWw=</DigestValue>
      </Reference>
      <Reference URI="/xl/printerSettings/printerSettings5.bin?ContentType=application/vnd.openxmlformats-officedocument.spreadsheetml.printerSettings">
        <DigestMethod Algorithm="http://www.w3.org/2001/04/xmlenc#sha256"/>
        <DigestValue>9mG81PytrHkYioZI1LP0ksiI7i+szuT1Vsy2GarE5gg=</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yMi8stU5bqFShuh1MUNAff1/atoh6+i0/ROVy9FQsKk=</DigestValue>
      </Reference>
      <Reference URI="/xl/sharedStrings.xml?ContentType=application/vnd.openxmlformats-officedocument.spreadsheetml.sharedStrings+xml">
        <DigestMethod Algorithm="http://www.w3.org/2001/04/xmlenc#sha256"/>
        <DigestValue>wLD9RXKhtyQk0XdISU+OhoHgbIriv7+S8Vs8QzLlvns=</DigestValue>
      </Reference>
      <Reference URI="/xl/styles.xml?ContentType=application/vnd.openxmlformats-officedocument.spreadsheetml.styles+xml">
        <DigestMethod Algorithm="http://www.w3.org/2001/04/xmlenc#sha256"/>
        <DigestValue>5D+gELLu27mqaCoKF+Wc8RNe/N4eqJ6v7Fggtv2/MRg=</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M8xGsMS+2rlmHKqmnYCArc80cLOievh4Ifnp1h03SlQ=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CRTrXXhY5mUre9yAM9r1xg6YWjqb5Wzy6hk09eE7zU8=</DigestValue>
      </Reference>
      <Reference URI="/xl/worksheets/sheet10.xml?ContentType=application/vnd.openxmlformats-officedocument.spreadsheetml.worksheet+xml">
        <DigestMethod Algorithm="http://www.w3.org/2001/04/xmlenc#sha256"/>
        <DigestValue>B8+uvUqnzr9+f12LD5PXKhc9lcaHOYIpTjIE/wSnzas=</DigestValue>
      </Reference>
      <Reference URI="/xl/worksheets/sheet11.xml?ContentType=application/vnd.openxmlformats-officedocument.spreadsheetml.worksheet+xml">
        <DigestMethod Algorithm="http://www.w3.org/2001/04/xmlenc#sha256"/>
        <DigestValue>Tf8hfEn7UihJDG8jug0aL9eq5zQ0v4mVoLDxSXQD9UQ=</DigestValue>
      </Reference>
      <Reference URI="/xl/worksheets/sheet12.xml?ContentType=application/vnd.openxmlformats-officedocument.spreadsheetml.worksheet+xml">
        <DigestMethod Algorithm="http://www.w3.org/2001/04/xmlenc#sha256"/>
        <DigestValue>cMxLIXJpAYlIjXnzcaPcqgqHbXe6le73li0NSS34lFc=</DigestValue>
      </Reference>
      <Reference URI="/xl/worksheets/sheet13.xml?ContentType=application/vnd.openxmlformats-officedocument.spreadsheetml.worksheet+xml">
        <DigestMethod Algorithm="http://www.w3.org/2001/04/xmlenc#sha256"/>
        <DigestValue>EhTR/tw0F49l/+nyHp6ZKh4Qq+TR4AwJyf7AMrpiBDs=</DigestValue>
      </Reference>
      <Reference URI="/xl/worksheets/sheet14.xml?ContentType=application/vnd.openxmlformats-officedocument.spreadsheetml.worksheet+xml">
        <DigestMethod Algorithm="http://www.w3.org/2001/04/xmlenc#sha256"/>
        <DigestValue>eBY2qglGOYM9j7MJXHdn9+UUr99nNGHpYr+SqVCgtm8=</DigestValue>
      </Reference>
      <Reference URI="/xl/worksheets/sheet15.xml?ContentType=application/vnd.openxmlformats-officedocument.spreadsheetml.worksheet+xml">
        <DigestMethod Algorithm="http://www.w3.org/2001/04/xmlenc#sha256"/>
        <DigestValue>kPUTysjVYivxcen+gC9CpV6d/iTGye42gAXyCwf5/XQ=</DigestValue>
      </Reference>
      <Reference URI="/xl/worksheets/sheet16.xml?ContentType=application/vnd.openxmlformats-officedocument.spreadsheetml.worksheet+xml">
        <DigestMethod Algorithm="http://www.w3.org/2001/04/xmlenc#sha256"/>
        <DigestValue>siM0ddkGhCUesMqN3A7q3JPgNGaU2UZsPkdzjUbpecQ=</DigestValue>
      </Reference>
      <Reference URI="/xl/worksheets/sheet17.xml?ContentType=application/vnd.openxmlformats-officedocument.spreadsheetml.worksheet+xml">
        <DigestMethod Algorithm="http://www.w3.org/2001/04/xmlenc#sha256"/>
        <DigestValue>BceHwt1B61JE7N9BIsWHmaLvpkZhOjnAZIHuITd+pOc=</DigestValue>
      </Reference>
      <Reference URI="/xl/worksheets/sheet18.xml?ContentType=application/vnd.openxmlformats-officedocument.spreadsheetml.worksheet+xml">
        <DigestMethod Algorithm="http://www.w3.org/2001/04/xmlenc#sha256"/>
        <DigestValue>5X7wL9fZUSzMddNVau7jU6svWhzL8pM9r0i2MLhqDls=</DigestValue>
      </Reference>
      <Reference URI="/xl/worksheets/sheet19.xml?ContentType=application/vnd.openxmlformats-officedocument.spreadsheetml.worksheet+xml">
        <DigestMethod Algorithm="http://www.w3.org/2001/04/xmlenc#sha256"/>
        <DigestValue>NmWpki0uAWwHs3Wf5EKwPILmW43vggfRlx6taqPEad8=</DigestValue>
      </Reference>
      <Reference URI="/xl/worksheets/sheet2.xml?ContentType=application/vnd.openxmlformats-officedocument.spreadsheetml.worksheet+xml">
        <DigestMethod Algorithm="http://www.w3.org/2001/04/xmlenc#sha256"/>
        <DigestValue>UFH0Wr6yw09DxR3Vim83vUVVDvBUX5gv2mNTMP17rPM=</DigestValue>
      </Reference>
      <Reference URI="/xl/worksheets/sheet20.xml?ContentType=application/vnd.openxmlformats-officedocument.spreadsheetml.worksheet+xml">
        <DigestMethod Algorithm="http://www.w3.org/2001/04/xmlenc#sha256"/>
        <DigestValue>zmf1tkSXPjruzkyGm5TBZBQ3UErMgZAYMq1pNtNopW4=</DigestValue>
      </Reference>
      <Reference URI="/xl/worksheets/sheet21.xml?ContentType=application/vnd.openxmlformats-officedocument.spreadsheetml.worksheet+xml">
        <DigestMethod Algorithm="http://www.w3.org/2001/04/xmlenc#sha256"/>
        <DigestValue>hqJOrDmE5wnE5Mkn0x9CFOe5nNR4TDHyXkzb8mfUF6M=</DigestValue>
      </Reference>
      <Reference URI="/xl/worksheets/sheet22.xml?ContentType=application/vnd.openxmlformats-officedocument.spreadsheetml.worksheet+xml">
        <DigestMethod Algorithm="http://www.w3.org/2001/04/xmlenc#sha256"/>
        <DigestValue>Ohza8nSfMjp5EriiLUNIot1A885ZqRu1ED6LS7ZM+Ko=</DigestValue>
      </Reference>
      <Reference URI="/xl/worksheets/sheet23.xml?ContentType=application/vnd.openxmlformats-officedocument.spreadsheetml.worksheet+xml">
        <DigestMethod Algorithm="http://www.w3.org/2001/04/xmlenc#sha256"/>
        <DigestValue>W4pEc7tqtDOneDZKhy2NeDZ9iTuzIt+ErrjrS0B1LUM=</DigestValue>
      </Reference>
      <Reference URI="/xl/worksheets/sheet24.xml?ContentType=application/vnd.openxmlformats-officedocument.spreadsheetml.worksheet+xml">
        <DigestMethod Algorithm="http://www.w3.org/2001/04/xmlenc#sha256"/>
        <DigestValue>+qoKbv8gpP8cH+Jf29e8+99mZJUN/DhDkm78XNhTSU0=</DigestValue>
      </Reference>
      <Reference URI="/xl/worksheets/sheet25.xml?ContentType=application/vnd.openxmlformats-officedocument.spreadsheetml.worksheet+xml">
        <DigestMethod Algorithm="http://www.w3.org/2001/04/xmlenc#sha256"/>
        <DigestValue>vobpWVaRaoNilnGAySc1dV4gfb7e0edi8N6IRHEfmpo=</DigestValue>
      </Reference>
      <Reference URI="/xl/worksheets/sheet26.xml?ContentType=application/vnd.openxmlformats-officedocument.spreadsheetml.worksheet+xml">
        <DigestMethod Algorithm="http://www.w3.org/2001/04/xmlenc#sha256"/>
        <DigestValue>Y4kgiMqq5sMkBzGJgBzAwqR4Won0eKeXCjcECIaV3Xc=</DigestValue>
      </Reference>
      <Reference URI="/xl/worksheets/sheet27.xml?ContentType=application/vnd.openxmlformats-officedocument.spreadsheetml.worksheet+xml">
        <DigestMethod Algorithm="http://www.w3.org/2001/04/xmlenc#sha256"/>
        <DigestValue>4UhwhlHyJCDzEOcAKy20Z2Ge1Z6mWRKGoy3FyeVOanw=</DigestValue>
      </Reference>
      <Reference URI="/xl/worksheets/sheet28.xml?ContentType=application/vnd.openxmlformats-officedocument.spreadsheetml.worksheet+xml">
        <DigestMethod Algorithm="http://www.w3.org/2001/04/xmlenc#sha256"/>
        <DigestValue>EIC7iyPolpimoLcgUAmc9JaT2Nc++Ggy8CzEY/7P8Sk=</DigestValue>
      </Reference>
      <Reference URI="/xl/worksheets/sheet29.xml?ContentType=application/vnd.openxmlformats-officedocument.spreadsheetml.worksheet+xml">
        <DigestMethod Algorithm="http://www.w3.org/2001/04/xmlenc#sha256"/>
        <DigestValue>usQJ7Ri03D44QgwMRWwGiJW6nLas3OejqlJCC0LyqjA=</DigestValue>
      </Reference>
      <Reference URI="/xl/worksheets/sheet3.xml?ContentType=application/vnd.openxmlformats-officedocument.spreadsheetml.worksheet+xml">
        <DigestMethod Algorithm="http://www.w3.org/2001/04/xmlenc#sha256"/>
        <DigestValue>47i+G1Cw7ywJDDgHLyeCBqrQa2iPNSbdQyXyviVZH+E=</DigestValue>
      </Reference>
      <Reference URI="/xl/worksheets/sheet30.xml?ContentType=application/vnd.openxmlformats-officedocument.spreadsheetml.worksheet+xml">
        <DigestMethod Algorithm="http://www.w3.org/2001/04/xmlenc#sha256"/>
        <DigestValue>LJwb5/bxNYzu1+iIvnGQjIBD3E98QKNWRJZxdP1G7Y8=</DigestValue>
      </Reference>
      <Reference URI="/xl/worksheets/sheet4.xml?ContentType=application/vnd.openxmlformats-officedocument.spreadsheetml.worksheet+xml">
        <DigestMethod Algorithm="http://www.w3.org/2001/04/xmlenc#sha256"/>
        <DigestValue>inPPCyqyyv2LB/JiFzv1zxvIXdbQmD506Us4yHub2Ek=</DigestValue>
      </Reference>
      <Reference URI="/xl/worksheets/sheet5.xml?ContentType=application/vnd.openxmlformats-officedocument.spreadsheetml.worksheet+xml">
        <DigestMethod Algorithm="http://www.w3.org/2001/04/xmlenc#sha256"/>
        <DigestValue>hOwyCNpFSvqQTH9PSGFURkC18O6BfZyB+rdcQfFSL5s=</DigestValue>
      </Reference>
      <Reference URI="/xl/worksheets/sheet6.xml?ContentType=application/vnd.openxmlformats-officedocument.spreadsheetml.worksheet+xml">
        <DigestMethod Algorithm="http://www.w3.org/2001/04/xmlenc#sha256"/>
        <DigestValue>jgPdFUssRVwGMY5Oi6kJqAlWzkT3NCe5WL692FPIspA=</DigestValue>
      </Reference>
      <Reference URI="/xl/worksheets/sheet7.xml?ContentType=application/vnd.openxmlformats-officedocument.spreadsheetml.worksheet+xml">
        <DigestMethod Algorithm="http://www.w3.org/2001/04/xmlenc#sha256"/>
        <DigestValue>dTgDCpOx/n8eaagXDwWDApmUkHAByGwC5s6jLXqi/OA=</DigestValue>
      </Reference>
      <Reference URI="/xl/worksheets/sheet8.xml?ContentType=application/vnd.openxmlformats-officedocument.spreadsheetml.worksheet+xml">
        <DigestMethod Algorithm="http://www.w3.org/2001/04/xmlenc#sha256"/>
        <DigestValue>aS6N6sSiprqG4gYfX5s9TrxvDnmIlckaLvyqh0wpzow=</DigestValue>
      </Reference>
      <Reference URI="/xl/worksheets/sheet9.xml?ContentType=application/vnd.openxmlformats-officedocument.spreadsheetml.worksheet+xml">
        <DigestMethod Algorithm="http://www.w3.org/2001/04/xmlenc#sha256"/>
        <DigestValue>csNy8uIprmouThwESGt/AdG5Op2R52c9lF9wElzv67o=</DigestValue>
      </Reference>
    </Manifest>
    <SignatureProperties>
      <SignatureProperty Id="idSignatureTime" Target="#idPackageSignature">
        <mdssi:SignatureTime xmlns:mdssi="http://schemas.openxmlformats.org/package/2006/digital-signature">
          <mdssi:Format>YYYY-MM-DDThh:mm:ssTZD</mdssi:Format>
          <mdssi:Value>2024-01-23T14:36:32Z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16.0.14332/22</OfficeVersion>
          <ApplicationVersion>16.0.14332</ApplicationVersion>
          <Monitors>1</Monitors>
          <HorizontalResolution>2880</HorizontalResolution>
          <VerticalResolution>1800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2024-01-23T14:36:32Z</xd:SigningTime>
          <xd:SigningCertificate>
            <xd:Cert>
              <xd:CertDigest>
                <DigestMethod Algorithm="http://www.w3.org/2001/04/xmlenc#sha256"/>
                <DigestValue>C1Y0KEuvQCS8pse6g3VMfqFd+XmuGG+i/K5desl9Kdg=</DigestValue>
              </xd:CertDigest>
              <xd:IssuerSerial>
                <X509IssuerName>CN=NBG Class 2 INT Sub CA, DC=nbg, DC=ge</X509IssuerName>
                <X509SerialNumber>436700791076377415780297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HHWEu2sDt8qyArhwGAX5I9p+i9T8IDqqyJGBSamrGf4=</DigestValue>
    </Reference>
    <Reference Type="http://www.w3.org/2000/09/xmldsig#Object" URI="#idOfficeObject">
      <DigestMethod Algorithm="http://www.w3.org/2001/04/xmlenc#sha256"/>
      <DigestValue>bct3UgBnYWCeFjIkzbiw8kg0WYuPSqD4J4YKOqF0Mew=</DigestValue>
    </Reference>
    <Reference Type="http://uri.etsi.org/01903#SignedProperties" URI="#idSignedProperties">
      <Transforms>
        <Transform Algorithm="http://www.w3.org/TR/2001/REC-xml-c14n-20010315"/>
      </Transforms>
      <DigestMethod Algorithm="http://www.w3.org/2001/04/xmlenc#sha256"/>
      <DigestValue>AtB8VKQdNTl/9i9nZ/T3TFshr4ctlq1ySOal4plcioM=</DigestValue>
    </Reference>
  </SignedInfo>
  <SignatureValue>Bwyeu9ln8P1TMDkJ9VvZUhnH9Az+QFe3B4khqFd7UrhoOO1rwTjn8kzlq+zWV6H5rr75qw45s3kU
R6kVC+Nl7UWY8sh3nl8ECmfIJZTGkqlwO3AkNCQltcSocipFshgwUckk3ZBW8CzoymAQGdqr33Su
c93nq1fXNLGQ1M8ntZYkJnXdat5fCj3zmM65RkNeQ2kAbmSIFMGVYItbR3pK7B2023ammSKdJiHc
be3Dka4yZg7AX0bo5iAcXUdhCHgdezAJsqL9Uk7uh+xL4MJht5/zigDiIdI/WdJO3LqdZXUXF8jQ
XMoyuNG5gvFHgCf9F4oQmsZh8+qV6gUSXxb2kQ==</SignatureValue>
  <KeyInfo>
    <X509Data>
      <X509Certificate>MIIGPjCCBSagAwIBAgIKK9kZwAADAAI5NjANBgkqhkiG9w0BAQsFADBKMRIwEAYKCZImiZPyLGQBGRYCZ2UxEzARBgoJkiaJk/IsZAEZFgNuYmcxHzAdBgNVBAMTFk5CRyBDbGFzcyAyIElOVCBTdWIgQ0EwHhcNMjMwNzExMDc0NDM0WhcNMjUwNzEwMDc0NDM0WjA8MRUwEwYDVQQKEwxKU0MgVEJDIEJBTksxIzAhBgNVBAMTGkJUQiAtIFZsYWRpbWVyIEtvY2hpc2h2aWxpMIIBIjANBgkqhkiG9w0BAQEFAAOCAQ8AMIIBCgKCAQEA3bSCUNeZF+3AOXq3xUOISiEmkwO2uHKeoVbAqgokAubPFsioOok2h9rIEiWBIdutbG7t+bUUIgvSH+uf+NyFgLmI2cC4hlAvIPClbUVmG5nfg/kbYn7MbRytJqbKAc+EZlX6Nx8d/OC+pOifb2SCWWXWp3o5O+ITFnSoM1YEGAwd+TENx4GTiIS5k+Cxf5AD1kYSB/uNL3+GSFmm5SsizTjvqGcCzYuPywgr94mj4X/FNwNGPx+yzoSixovy2NP3CCYooaZxAcafM6IvIU11GJEgTa1HcoiMwsHvtgMaWV5XSpfZ77nTuKsBEV6CxiVrvBZVuStz+PapHdfCBbwodQIDAQABo4IDMjCCAy4wPAYJKwYBBAGCNxUHBC8wLQYlKwYBBAGCNxUI5rJgg431RIaBmQmDuKFKg76EcQSDxJEzhIOIXQIBZAIBIzAdBgNVHSUEFjAUBggrBgEFBQcDAgYIKwYBBQUHAwQwCwYDVR0PBAQDAgeAMCcGCSsGAQQBgjcVCgQaMBgwCgYIKwYBBQUHAwIwCgYIKwYBBQUHAwQwHQYDVR0OBBYEFPZltTUrpTK10CulANkSv9hQ5xfh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AipM2JYNurHxj+gaHM1x9oQ8ux8O/S/6isxz855TqU0hM5q24bDtOPED7qQtE0Fnkt1lrPlanZHPKwIb6EtIfnM5MVqqGx+/gqRUTDIr1SOVfUOcQbdM9GDBuNl1Z6EEnDulgD0VZ6C8c/2j96yjVVq+ncHe/Ci8nTLb+cQAOGsk9q4xMcC3EgbBwFBlhbXo6rTsBOuOAEgi3g9sucfJaTZGhRLZmSxcXzK77Bc7cOFOLp9TGiR6KhlkIXGPjUgRSbD+8tXnZwXiiRkQiBWftWnIgZsxpymnUxdmr3HHCUvv+dUDuDcMZ9jk+kWlq983sM4w4ax7jlntEQY7rS7iY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yaYG+IpnMmdlsEpqcLmM1KzAxmOrFNGgsdCybA6mECg=</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2m6CW85rBYKpJKifjkFVt0n58BwBksWMXfva2VqaA+I=</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iE26OokMEnQMYiWgMfFhVXzSbn0Dmk333xx6Y+G1iUw=</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2bvX94YA3UVSaKlpfCjo157kRTaGD9ZFW7t96/Nk1uk=</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iE26OokMEnQMYiWgMfFhVXzSbn0Dmk333xx6Y+G1iUw=</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24.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L+CxbXS3yzcVLTJTz50kMb6T4gEHhM4qLfUzzpiwfWw=</DigestValue>
      </Reference>
      <Reference URI="/xl/printerSettings/printerSettings5.bin?ContentType=application/vnd.openxmlformats-officedocument.spreadsheetml.printerSettings">
        <DigestMethod Algorithm="http://www.w3.org/2001/04/xmlenc#sha256"/>
        <DigestValue>9mG81PytrHkYioZI1LP0ksiI7i+szuT1Vsy2GarE5gg=</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yMi8stU5bqFShuh1MUNAff1/atoh6+i0/ROVy9FQsKk=</DigestValue>
      </Reference>
      <Reference URI="/xl/sharedStrings.xml?ContentType=application/vnd.openxmlformats-officedocument.spreadsheetml.sharedStrings+xml">
        <DigestMethod Algorithm="http://www.w3.org/2001/04/xmlenc#sha256"/>
        <DigestValue>wLD9RXKhtyQk0XdISU+OhoHgbIriv7+S8Vs8QzLlvns=</DigestValue>
      </Reference>
      <Reference URI="/xl/styles.xml?ContentType=application/vnd.openxmlformats-officedocument.spreadsheetml.styles+xml">
        <DigestMethod Algorithm="http://www.w3.org/2001/04/xmlenc#sha256"/>
        <DigestValue>5D+gELLu27mqaCoKF+Wc8RNe/N4eqJ6v7Fggtv2/MRg=</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M8xGsMS+2rlmHKqmnYCArc80cLOievh4Ifnp1h03SlQ=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CRTrXXhY5mUre9yAM9r1xg6YWjqb5Wzy6hk09eE7zU8=</DigestValue>
      </Reference>
      <Reference URI="/xl/worksheets/sheet10.xml?ContentType=application/vnd.openxmlformats-officedocument.spreadsheetml.worksheet+xml">
        <DigestMethod Algorithm="http://www.w3.org/2001/04/xmlenc#sha256"/>
        <DigestValue>B8+uvUqnzr9+f12LD5PXKhc9lcaHOYIpTjIE/wSnzas=</DigestValue>
      </Reference>
      <Reference URI="/xl/worksheets/sheet11.xml?ContentType=application/vnd.openxmlformats-officedocument.spreadsheetml.worksheet+xml">
        <DigestMethod Algorithm="http://www.w3.org/2001/04/xmlenc#sha256"/>
        <DigestValue>Tf8hfEn7UihJDG8jug0aL9eq5zQ0v4mVoLDxSXQD9UQ=</DigestValue>
      </Reference>
      <Reference URI="/xl/worksheets/sheet12.xml?ContentType=application/vnd.openxmlformats-officedocument.spreadsheetml.worksheet+xml">
        <DigestMethod Algorithm="http://www.w3.org/2001/04/xmlenc#sha256"/>
        <DigestValue>cMxLIXJpAYlIjXnzcaPcqgqHbXe6le73li0NSS34lFc=</DigestValue>
      </Reference>
      <Reference URI="/xl/worksheets/sheet13.xml?ContentType=application/vnd.openxmlformats-officedocument.spreadsheetml.worksheet+xml">
        <DigestMethod Algorithm="http://www.w3.org/2001/04/xmlenc#sha256"/>
        <DigestValue>EhTR/tw0F49l/+nyHp6ZKh4Qq+TR4AwJyf7AMrpiBDs=</DigestValue>
      </Reference>
      <Reference URI="/xl/worksheets/sheet14.xml?ContentType=application/vnd.openxmlformats-officedocument.spreadsheetml.worksheet+xml">
        <DigestMethod Algorithm="http://www.w3.org/2001/04/xmlenc#sha256"/>
        <DigestValue>eBY2qglGOYM9j7MJXHdn9+UUr99nNGHpYr+SqVCgtm8=</DigestValue>
      </Reference>
      <Reference URI="/xl/worksheets/sheet15.xml?ContentType=application/vnd.openxmlformats-officedocument.spreadsheetml.worksheet+xml">
        <DigestMethod Algorithm="http://www.w3.org/2001/04/xmlenc#sha256"/>
        <DigestValue>kPUTysjVYivxcen+gC9CpV6d/iTGye42gAXyCwf5/XQ=</DigestValue>
      </Reference>
      <Reference URI="/xl/worksheets/sheet16.xml?ContentType=application/vnd.openxmlformats-officedocument.spreadsheetml.worksheet+xml">
        <DigestMethod Algorithm="http://www.w3.org/2001/04/xmlenc#sha256"/>
        <DigestValue>siM0ddkGhCUesMqN3A7q3JPgNGaU2UZsPkdzjUbpecQ=</DigestValue>
      </Reference>
      <Reference URI="/xl/worksheets/sheet17.xml?ContentType=application/vnd.openxmlformats-officedocument.spreadsheetml.worksheet+xml">
        <DigestMethod Algorithm="http://www.w3.org/2001/04/xmlenc#sha256"/>
        <DigestValue>BceHwt1B61JE7N9BIsWHmaLvpkZhOjnAZIHuITd+pOc=</DigestValue>
      </Reference>
      <Reference URI="/xl/worksheets/sheet18.xml?ContentType=application/vnd.openxmlformats-officedocument.spreadsheetml.worksheet+xml">
        <DigestMethod Algorithm="http://www.w3.org/2001/04/xmlenc#sha256"/>
        <DigestValue>5X7wL9fZUSzMddNVau7jU6svWhzL8pM9r0i2MLhqDls=</DigestValue>
      </Reference>
      <Reference URI="/xl/worksheets/sheet19.xml?ContentType=application/vnd.openxmlformats-officedocument.spreadsheetml.worksheet+xml">
        <DigestMethod Algorithm="http://www.w3.org/2001/04/xmlenc#sha256"/>
        <DigestValue>NmWpki0uAWwHs3Wf5EKwPILmW43vggfRlx6taqPEad8=</DigestValue>
      </Reference>
      <Reference URI="/xl/worksheets/sheet2.xml?ContentType=application/vnd.openxmlformats-officedocument.spreadsheetml.worksheet+xml">
        <DigestMethod Algorithm="http://www.w3.org/2001/04/xmlenc#sha256"/>
        <DigestValue>UFH0Wr6yw09DxR3Vim83vUVVDvBUX5gv2mNTMP17rPM=</DigestValue>
      </Reference>
      <Reference URI="/xl/worksheets/sheet20.xml?ContentType=application/vnd.openxmlformats-officedocument.spreadsheetml.worksheet+xml">
        <DigestMethod Algorithm="http://www.w3.org/2001/04/xmlenc#sha256"/>
        <DigestValue>zmf1tkSXPjruzkyGm5TBZBQ3UErMgZAYMq1pNtNopW4=</DigestValue>
      </Reference>
      <Reference URI="/xl/worksheets/sheet21.xml?ContentType=application/vnd.openxmlformats-officedocument.spreadsheetml.worksheet+xml">
        <DigestMethod Algorithm="http://www.w3.org/2001/04/xmlenc#sha256"/>
        <DigestValue>hqJOrDmE5wnE5Mkn0x9CFOe5nNR4TDHyXkzb8mfUF6M=</DigestValue>
      </Reference>
      <Reference URI="/xl/worksheets/sheet22.xml?ContentType=application/vnd.openxmlformats-officedocument.spreadsheetml.worksheet+xml">
        <DigestMethod Algorithm="http://www.w3.org/2001/04/xmlenc#sha256"/>
        <DigestValue>Ohza8nSfMjp5EriiLUNIot1A885ZqRu1ED6LS7ZM+Ko=</DigestValue>
      </Reference>
      <Reference URI="/xl/worksheets/sheet23.xml?ContentType=application/vnd.openxmlformats-officedocument.spreadsheetml.worksheet+xml">
        <DigestMethod Algorithm="http://www.w3.org/2001/04/xmlenc#sha256"/>
        <DigestValue>W4pEc7tqtDOneDZKhy2NeDZ9iTuzIt+ErrjrS0B1LUM=</DigestValue>
      </Reference>
      <Reference URI="/xl/worksheets/sheet24.xml?ContentType=application/vnd.openxmlformats-officedocument.spreadsheetml.worksheet+xml">
        <DigestMethod Algorithm="http://www.w3.org/2001/04/xmlenc#sha256"/>
        <DigestValue>+qoKbv8gpP8cH+Jf29e8+99mZJUN/DhDkm78XNhTSU0=</DigestValue>
      </Reference>
      <Reference URI="/xl/worksheets/sheet25.xml?ContentType=application/vnd.openxmlformats-officedocument.spreadsheetml.worksheet+xml">
        <DigestMethod Algorithm="http://www.w3.org/2001/04/xmlenc#sha256"/>
        <DigestValue>vobpWVaRaoNilnGAySc1dV4gfb7e0edi8N6IRHEfmpo=</DigestValue>
      </Reference>
      <Reference URI="/xl/worksheets/sheet26.xml?ContentType=application/vnd.openxmlformats-officedocument.spreadsheetml.worksheet+xml">
        <DigestMethod Algorithm="http://www.w3.org/2001/04/xmlenc#sha256"/>
        <DigestValue>Y4kgiMqq5sMkBzGJgBzAwqR4Won0eKeXCjcECIaV3Xc=</DigestValue>
      </Reference>
      <Reference URI="/xl/worksheets/sheet27.xml?ContentType=application/vnd.openxmlformats-officedocument.spreadsheetml.worksheet+xml">
        <DigestMethod Algorithm="http://www.w3.org/2001/04/xmlenc#sha256"/>
        <DigestValue>4UhwhlHyJCDzEOcAKy20Z2Ge1Z6mWRKGoy3FyeVOanw=</DigestValue>
      </Reference>
      <Reference URI="/xl/worksheets/sheet28.xml?ContentType=application/vnd.openxmlformats-officedocument.spreadsheetml.worksheet+xml">
        <DigestMethod Algorithm="http://www.w3.org/2001/04/xmlenc#sha256"/>
        <DigestValue>EIC7iyPolpimoLcgUAmc9JaT2Nc++Ggy8CzEY/7P8Sk=</DigestValue>
      </Reference>
      <Reference URI="/xl/worksheets/sheet29.xml?ContentType=application/vnd.openxmlformats-officedocument.spreadsheetml.worksheet+xml">
        <DigestMethod Algorithm="http://www.w3.org/2001/04/xmlenc#sha256"/>
        <DigestValue>usQJ7Ri03D44QgwMRWwGiJW6nLas3OejqlJCC0LyqjA=</DigestValue>
      </Reference>
      <Reference URI="/xl/worksheets/sheet3.xml?ContentType=application/vnd.openxmlformats-officedocument.spreadsheetml.worksheet+xml">
        <DigestMethod Algorithm="http://www.w3.org/2001/04/xmlenc#sha256"/>
        <DigestValue>47i+G1Cw7ywJDDgHLyeCBqrQa2iPNSbdQyXyviVZH+E=</DigestValue>
      </Reference>
      <Reference URI="/xl/worksheets/sheet30.xml?ContentType=application/vnd.openxmlformats-officedocument.spreadsheetml.worksheet+xml">
        <DigestMethod Algorithm="http://www.w3.org/2001/04/xmlenc#sha256"/>
        <DigestValue>LJwb5/bxNYzu1+iIvnGQjIBD3E98QKNWRJZxdP1G7Y8=</DigestValue>
      </Reference>
      <Reference URI="/xl/worksheets/sheet4.xml?ContentType=application/vnd.openxmlformats-officedocument.spreadsheetml.worksheet+xml">
        <DigestMethod Algorithm="http://www.w3.org/2001/04/xmlenc#sha256"/>
        <DigestValue>inPPCyqyyv2LB/JiFzv1zxvIXdbQmD506Us4yHub2Ek=</DigestValue>
      </Reference>
      <Reference URI="/xl/worksheets/sheet5.xml?ContentType=application/vnd.openxmlformats-officedocument.spreadsheetml.worksheet+xml">
        <DigestMethod Algorithm="http://www.w3.org/2001/04/xmlenc#sha256"/>
        <DigestValue>hOwyCNpFSvqQTH9PSGFURkC18O6BfZyB+rdcQfFSL5s=</DigestValue>
      </Reference>
      <Reference URI="/xl/worksheets/sheet6.xml?ContentType=application/vnd.openxmlformats-officedocument.spreadsheetml.worksheet+xml">
        <DigestMethod Algorithm="http://www.w3.org/2001/04/xmlenc#sha256"/>
        <DigestValue>jgPdFUssRVwGMY5Oi6kJqAlWzkT3NCe5WL692FPIspA=</DigestValue>
      </Reference>
      <Reference URI="/xl/worksheets/sheet7.xml?ContentType=application/vnd.openxmlformats-officedocument.spreadsheetml.worksheet+xml">
        <DigestMethod Algorithm="http://www.w3.org/2001/04/xmlenc#sha256"/>
        <DigestValue>dTgDCpOx/n8eaagXDwWDApmUkHAByGwC5s6jLXqi/OA=</DigestValue>
      </Reference>
      <Reference URI="/xl/worksheets/sheet8.xml?ContentType=application/vnd.openxmlformats-officedocument.spreadsheetml.worksheet+xml">
        <DigestMethod Algorithm="http://www.w3.org/2001/04/xmlenc#sha256"/>
        <DigestValue>aS6N6sSiprqG4gYfX5s9TrxvDnmIlckaLvyqh0wpzow=</DigestValue>
      </Reference>
      <Reference URI="/xl/worksheets/sheet9.xml?ContentType=application/vnd.openxmlformats-officedocument.spreadsheetml.worksheet+xml">
        <DigestMethod Algorithm="http://www.w3.org/2001/04/xmlenc#sha256"/>
        <DigestValue>csNy8uIprmouThwESGt/AdG5Op2R52c9lF9wElzv67o=</DigestValue>
      </Reference>
    </Manifest>
    <SignatureProperties>
      <SignatureProperty Id="idSignatureTime" Target="#idPackageSignature">
        <mdssi:SignatureTime xmlns:mdssi="http://schemas.openxmlformats.org/package/2006/digital-signature">
          <mdssi:Format>YYYY-MM-DDThh:mm:ssTZD</mdssi:Format>
          <mdssi:Value>2024-01-23T14:46:40Z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16.0.14332/22</OfficeVersion>
          <ApplicationVersion>16.0.14332</ApplicationVersion>
          <Monitors>1</Monitors>
          <HorizontalResolution>2880</HorizontalResolution>
          <VerticalResolution>1800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2024-01-23T14:46:40Z</xd:SigningTime>
          <xd:SigningCertificate>
            <xd:Cert>
              <xd:CertDigest>
                <DigestMethod Algorithm="http://www.w3.org/2001/04/xmlenc#sha256"/>
                <DigestValue>YaUMn4B27ovw0mUbvOo97fR6yyrtMbi+yALjyxBAKcc=</DigestValue>
              </xd:CertDigest>
              <xd:IssuerSerial>
                <X509IssuerName>CN=NBG Class 2 INT Sub CA, DC=nbg, DC=ge</X509IssuerName>
                <X509SerialNumber>207066557710449078581558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3.xml><?xml version="1.0" encoding="utf-8"?>
<ct:contentTypeSchema xmlns:ct="http://schemas.microsoft.com/office/2006/metadata/contentType" xmlns:ma="http://schemas.microsoft.com/office/2006/metadata/properties/metaAttributes" ct:_="" ma:_="" ma:contentTypeName="Document" ma:contentTypeID="0x010100745328034826CD4882477D0D5A9E055F" ma:contentTypeVersion="10" ma:contentTypeDescription="Create a new document." ma:contentTypeScope="" ma:versionID="51181da21e017ca835e05032958730c0">
  <xsd:schema xmlns:xsd="http://www.w3.org/2001/XMLSchema" xmlns:xs="http://www.w3.org/2001/XMLSchema" xmlns:p="http://schemas.microsoft.com/office/2006/metadata/properties" xmlns:ns2="ec3469e5-aab8-4975-9fe1-62e62bd0dd80" xmlns:ns3="65220a8a-aa18-4551-bd81-99025109b754" targetNamespace="http://schemas.microsoft.com/office/2006/metadata/properties" ma:root="true" ma:fieldsID="7f4dad0ac038054926c4c4faeef440b1" ns2:_="" ns3:_="">
    <xsd:import namespace="ec3469e5-aab8-4975-9fe1-62e62bd0dd80"/>
    <xsd:import namespace="65220a8a-aa18-4551-bd81-99025109b75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3469e5-aab8-4975-9fe1-62e62bd0dd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20aa51f3-13c3-4d78-a57d-c6bfcd83b4e4"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220a8a-aa18-4551-bd81-99025109b754"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3de044b6-cd12-4987-b6c5-ac9b7f9e1c1d}" ma:internalName="TaxCatchAll" ma:showField="CatchAllData" ma:web="65220a8a-aa18-4551-bd81-99025109b75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419A14A9-7483-4D4D-A05E-6C685D988F61}">
  <ds:schemaRefs>
    <ds:schemaRef ds:uri="http://www.w3.org/2001/XMLSchema"/>
    <ds:schemaRef ds:uri="http://www.boldonjames.com/2008/01/sie/internal/label"/>
  </ds:schemaRefs>
</ds:datastoreItem>
</file>

<file path=customXml/itemProps3.xml><?xml version="1.0" encoding="utf-8"?>
<ds:datastoreItem xmlns:ds="http://schemas.openxmlformats.org/officeDocument/2006/customXml" ds:itemID="{B775D82A-1338-4491-8068-7F26D6F1B2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3469e5-aab8-4975-9fe1-62e62bd0dd80"/>
    <ds:schemaRef ds:uri="65220a8a-aa18-4551-bd81-99025109b7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255846F-E6AA-4FED-AEDA-73797259DD1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SOFP</vt:lpstr>
      <vt:lpstr>3. SOPL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2024-01-23T09:09:19Z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