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8235" tabRatio="919" activeTab="13"/>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91" r:id="rId19"/>
  </sheets>
  <externalReferences>
    <externalReference r:id="rId20"/>
    <externalReference r:id="rId21"/>
    <externalReference r:id="rId22"/>
    <externalReference r:id="rId23"/>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Instruction!#REF!</definedName>
    <definedName name="_sum1">'[1]Appl (2)'!$E$2:$E$7200</definedName>
    <definedName name="_sum2">'[1]Appl (2)'!$G$2:$G$7200</definedName>
    <definedName name="ACC_BALACC" localSheetId="10">#REF!</definedName>
    <definedName name="ACC_BALACC" localSheetId="18">#REF!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 localSheetId="18">[3]Sheet2!$H$5:$H$31</definedName>
    <definedName name="Sheet">[4]Sheet2!$H$5:$H$31</definedName>
    <definedName name="საკრედიტო" localSheetId="18">[3]Sheet2!$B$6:$B$8</definedName>
    <definedName name="საკრედიტო">[4]Sheet2!$B$6:$B$8</definedName>
    <definedName name="ფაილი" localSheetId="18">[3]Sheet2!$B$2:$B$3</definedName>
    <definedName name="ფაილი">[4]Sheet2!$B$2:$B$3</definedName>
    <definedName name="ცვლილება_კორექტირება_რეგულაციაში" localSheetId="18">[3]Sheet2!$K$5:$K$9</definedName>
    <definedName name="ცვლილება_კორექტირება_რეგულაციაში">[4]Sheet2!$K$5:$K$9</definedName>
  </definedNames>
  <calcPr calcId="162913"/>
</workbook>
</file>

<file path=xl/calcChain.xml><?xml version="1.0" encoding="utf-8"?>
<calcChain xmlns="http://schemas.openxmlformats.org/spreadsheetml/2006/main">
  <c r="C37" i="69" l="1"/>
  <c r="C25" i="69"/>
  <c r="C15" i="69"/>
  <c r="C45" i="69"/>
  <c r="B2" i="79" l="1"/>
  <c r="B2" i="37"/>
  <c r="B2" i="36"/>
  <c r="B2" i="74"/>
  <c r="B2" i="64"/>
  <c r="B2" i="35"/>
  <c r="B2" i="69"/>
  <c r="B2" i="77"/>
  <c r="B2" i="28"/>
  <c r="B2" i="73"/>
  <c r="B2" i="72"/>
  <c r="B2" i="52"/>
  <c r="B2" i="75"/>
  <c r="B2" i="53"/>
  <c r="B2" i="62"/>
  <c r="C5" i="6" l="1"/>
  <c r="G5" i="6"/>
  <c r="F5" i="6"/>
  <c r="E5" i="6"/>
  <c r="D5" i="6"/>
  <c r="G5" i="71"/>
  <c r="F5" i="71"/>
  <c r="E5" i="71"/>
  <c r="D5" i="71"/>
  <c r="C5" i="71"/>
  <c r="B1" i="79" l="1"/>
  <c r="B1" i="37"/>
  <c r="B1" i="36"/>
  <c r="B1" i="74"/>
  <c r="B1" i="64"/>
  <c r="B1" i="35"/>
  <c r="B1" i="69"/>
  <c r="B1" i="77"/>
  <c r="B1" i="28"/>
  <c r="B1" i="73"/>
  <c r="B1" i="72"/>
  <c r="B1" i="52"/>
  <c r="B1" i="71"/>
  <c r="B1" i="75"/>
  <c r="B1" i="53"/>
  <c r="B1" i="62"/>
  <c r="B1" i="6"/>
  <c r="C21" i="77" l="1"/>
  <c r="C20" i="77"/>
  <c r="C19" i="77"/>
  <c r="D21" i="77" l="1"/>
  <c r="D19" i="77"/>
  <c r="D20" i="77"/>
</calcChain>
</file>

<file path=xl/sharedStrings.xml><?xml version="1.0" encoding="utf-8"?>
<sst xmlns="http://schemas.openxmlformats.org/spreadsheetml/2006/main" count="928" uniqueCount="659">
  <si>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</si>
  <si>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</si>
  <si>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</si>
  <si>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</si>
  <si>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</si>
  <si>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</si>
  <si>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</si>
  <si>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</si>
  <si>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</si>
  <si>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</si>
  <si>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</si>
  <si>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</si>
  <si>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</si>
  <si>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</si>
  <si>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</si>
  <si>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</si>
  <si>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</si>
  <si>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</si>
  <si>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</si>
  <si>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</si>
  <si>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</si>
  <si>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</si>
  <si>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</si>
  <si>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</si>
  <si>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</si>
  <si>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</si>
  <si>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</si>
  <si>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</si>
  <si>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</si>
  <si>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</si>
  <si>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</si>
  <si>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</si>
  <si>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</si>
  <si>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</si>
  <si>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</si>
  <si>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</si>
  <si>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</si>
  <si>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</si>
  <si>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</si>
  <si>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</si>
  <si>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</si>
  <si>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</si>
  <si>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</si>
  <si>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</si>
  <si>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</si>
  <si>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</si>
  <si>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</si>
  <si>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</si>
  <si>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</si>
  <si>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</si>
  <si>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</si>
  <si>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</si>
  <si>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</si>
  <si>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</si>
  <si>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</si>
  <si>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</si>
  <si>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</si>
  <si>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</si>
  <si>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</si>
  <si>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</si>
  <si>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</si>
  <si>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</si>
  <si>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</si>
  <si>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</si>
  <si>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</si>
  <si>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</si>
  <si>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</si>
  <si>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</si>
  <si>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</si>
  <si>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</si>
  <si>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</si>
  <si>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</si>
  <si>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</si>
  <si>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</si>
  <si>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</si>
  <si>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</si>
  <si>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</si>
  <si>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</si>
  <si>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</si>
  <si>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</si>
  <si>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</si>
  <si>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</si>
  <si>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</si>
  <si>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</si>
  <si>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</si>
  <si>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</si>
  <si>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</si>
  <si>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</si>
  <si>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</si>
  <si>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</si>
  <si>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</si>
  <si>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</si>
  <si>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</si>
  <si>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</si>
  <si>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</si>
  <si>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</si>
  <si>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</si>
  <si>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</si>
  <si>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</si>
  <si>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</si>
  <si>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</si>
  <si>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</si>
  <si>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</si>
  <si>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</si>
  <si>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</si>
  <si>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</si>
  <si>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</si>
  <si>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</si>
  <si>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</si>
  <si>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</si>
  <si>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</si>
  <si>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</si>
  <si>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</si>
  <si>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</si>
  <si>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</si>
  <si>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</si>
  <si>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</si>
  <si>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</si>
  <si>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</si>
  <si>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</si>
  <si>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</si>
  <si>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</si>
  <si>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</si>
  <si>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</si>
  <si>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</si>
  <si>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</si>
  <si>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</si>
  <si>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</si>
  <si>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</si>
  <si>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</si>
  <si>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</si>
  <si>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</si>
  <si>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</si>
  <si>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</si>
  <si>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</si>
  <si>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</si>
  <si>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</si>
  <si>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</si>
  <si>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</si>
  <si>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</si>
  <si>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</si>
  <si>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</si>
  <si>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</si>
  <si>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</si>
  <si>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</si>
  <si>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</si>
  <si>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</si>
  <si>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</si>
  <si>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</si>
  <si>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</si>
  <si>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</si>
  <si>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</si>
  <si>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</si>
  <si>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</si>
  <si>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</si>
  <si>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</si>
  <si>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</si>
  <si>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</si>
  <si>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</si>
  <si>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</si>
  <si>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</si>
  <si>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</si>
  <si>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</si>
  <si>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</si>
  <si>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</si>
  <si>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</si>
  <si>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</si>
  <si>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</si>
  <si>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</si>
  <si>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</si>
  <si>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</si>
  <si>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</si>
  <si>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</si>
  <si>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</si>
  <si>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</si>
  <si>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</si>
  <si>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</si>
  <si>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</si>
  <si>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</si>
  <si>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</si>
  <si>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</si>
  <si>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</si>
  <si>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</si>
  <si>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</si>
  <si>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</si>
  <si>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</si>
  <si>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</si>
  <si>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</si>
  <si>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</si>
  <si>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</si>
  <si>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</si>
  <si>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</si>
  <si>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</si>
  <si>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</si>
  <si>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</si>
  <si>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</si>
  <si>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</si>
  <si>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</si>
  <si>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</si>
  <si>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</si>
  <si>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</si>
  <si>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</si>
  <si>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</si>
  <si>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</si>
  <si>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</si>
  <si>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</si>
  <si>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</si>
  <si>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</si>
  <si>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</si>
  <si>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</si>
  <si>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</si>
  <si>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</si>
  <si>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</si>
  <si>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</si>
  <si>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</si>
  <si>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</si>
  <si>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</si>
  <si>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</si>
  <si>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</si>
  <si>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</si>
  <si>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</si>
  <si>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</si>
  <si>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</si>
  <si>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</si>
  <si>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</si>
  <si>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</si>
  <si>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</si>
  <si>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</si>
  <si>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</si>
  <si>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</si>
  <si>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</si>
  <si>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</si>
  <si>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</si>
  <si>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</si>
  <si>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</si>
  <si>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</si>
  <si>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</si>
  <si>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</si>
  <si>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</si>
  <si>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</si>
  <si>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</si>
  <si>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</si>
  <si>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</si>
  <si>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</si>
  <si>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</si>
  <si>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</si>
  <si>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</si>
  <si>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</si>
  <si>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</si>
  <si>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</si>
  <si>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</si>
  <si>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</si>
  <si>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</si>
  <si>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</si>
  <si>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</si>
  <si>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</si>
  <si>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</si>
  <si>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</si>
  <si>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</si>
  <si>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</si>
  <si>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</si>
  <si>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</si>
  <si>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</si>
  <si>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</si>
  <si>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</si>
  <si>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</si>
  <si>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</si>
  <si>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</si>
  <si>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</si>
  <si>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</si>
  <si>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</si>
  <si>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</si>
  <si>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</si>
  <si>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</si>
  <si>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</si>
  <si>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</si>
  <si>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</si>
  <si>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</si>
  <si>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</si>
  <si>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</si>
  <si>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</si>
  <si>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</si>
  <si>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</si>
  <si>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</si>
  <si>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</si>
  <si>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</si>
  <si>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</si>
  <si>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</si>
  <si>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</si>
  <si>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</si>
  <si>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</si>
  <si>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</si>
  <si>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</si>
  <si>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</si>
  <si>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</si>
  <si>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</si>
  <si>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</si>
  <si>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</si>
  <si>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</si>
  <si>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</si>
  <si>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</si>
  <si>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</si>
  <si>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</si>
  <si>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</si>
  <si>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</si>
  <si>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</si>
  <si>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</si>
  <si>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</si>
  <si>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</si>
  <si>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</si>
  <si>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</si>
  <si>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</si>
  <si>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</si>
  <si>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</si>
  <si>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</si>
  <si>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</si>
  <si>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</si>
  <si>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</si>
  <si>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</si>
  <si>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</si>
  <si>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</si>
  <si>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</si>
  <si>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</si>
  <si>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</si>
  <si>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</si>
  <si>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</si>
  <si>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</si>
  <si>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</si>
  <si>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</si>
  <si>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</si>
  <si>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</si>
  <si>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</si>
  <si>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</si>
  <si>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</si>
  <si>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</si>
  <si>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</si>
  <si>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</si>
  <si>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</si>
  <si>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</si>
  <si>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</si>
  <si>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</si>
  <si>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</si>
  <si>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</si>
  <si>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</si>
  <si>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</si>
  <si>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</si>
  <si>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</si>
  <si>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</si>
  <si>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</si>
  <si>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</si>
  <si>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</si>
  <si>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</si>
  <si>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</si>
  <si>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</si>
  <si>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</si>
  <si>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</si>
  <si>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</si>
  <si>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</si>
  <si>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</si>
  <si>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</si>
  <si>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</si>
  <si>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</si>
  <si>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</si>
  <si>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</si>
  <si>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</si>
  <si>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</si>
  <si>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</si>
  <si>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</si>
  <si>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</si>
  <si>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</si>
  <si>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</si>
  <si>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</si>
  <si>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</si>
  <si>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</si>
  <si>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</si>
  <si>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</si>
  <si>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</si>
  <si>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</si>
  <si>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</si>
  <si>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</si>
  <si>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</si>
  <si>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</si>
  <si>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</si>
  <si>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</si>
  <si>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</si>
  <si>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</si>
  <si>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</si>
  <si>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</si>
  <si>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</si>
  <si>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</si>
  <si>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</si>
  <si>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</si>
  <si>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</si>
  <si>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</si>
  <si>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</si>
  <si>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</si>
  <si>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</si>
  <si>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</si>
  <si>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</si>
  <si>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</si>
  <si>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</si>
  <si>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</si>
  <si>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</si>
  <si>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</si>
  <si>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</si>
  <si>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</si>
  <si>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</si>
  <si>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</si>
  <si>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</si>
  <si>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</si>
  <si>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</si>
  <si>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</si>
  <si>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</si>
  <si>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</si>
  <si>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</si>
  <si>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</si>
  <si>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</si>
  <si>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</si>
  <si>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</si>
  <si>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</si>
  <si>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</si>
  <si>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</si>
  <si>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</si>
  <si>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</si>
  <si>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</si>
  <si>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</si>
  <si>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</si>
  <si>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</si>
  <si>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</si>
  <si>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</si>
  <si>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</si>
  <si>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</si>
  <si>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</si>
  <si>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</si>
  <si>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</si>
  <si>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</si>
  <si>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</si>
  <si>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</si>
  <si>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</si>
  <si>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</si>
  <si>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</si>
  <si>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</si>
  <si>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</si>
  <si>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</si>
  <si>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</si>
  <si>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</si>
  <si>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</si>
  <si>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</si>
  <si>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</si>
  <si>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</si>
  <si>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</si>
  <si>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</si>
  <si>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</si>
  <si>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</si>
  <si>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</si>
  <si>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</si>
  <si>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</si>
  <si>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</si>
  <si>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</si>
  <si>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</si>
  <si>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</si>
  <si>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</si>
  <si>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</si>
  <si>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</si>
  <si>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</si>
  <si>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</si>
  <si>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</si>
  <si>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</si>
  <si>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</si>
  <si>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</si>
  <si>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</si>
  <si>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</si>
  <si>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</si>
  <si>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</si>
  <si>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</si>
  <si>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</si>
  <si>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</si>
  <si>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</si>
  <si>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</si>
  <si>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</si>
  <si>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</si>
  <si>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</si>
  <si>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</si>
  <si>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</si>
  <si>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</si>
  <si>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</si>
  <si>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</si>
  <si>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</si>
  <si>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</si>
  <si>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</si>
  <si>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</si>
  <si>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</si>
  <si>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</si>
  <si>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</si>
  <si>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</si>
  <si>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</si>
  <si>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</si>
  <si>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</si>
  <si>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</si>
  <si>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</si>
  <si>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</si>
  <si>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</si>
  <si>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</si>
  <si>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</si>
  <si>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</si>
  <si>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</si>
  <si>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</si>
  <si>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</si>
  <si>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</si>
  <si>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</si>
  <si>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</si>
  <si>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</si>
  <si>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</si>
  <si>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</si>
  <si>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</si>
  <si>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</si>
  <si>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</si>
  <si>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</si>
  <si>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</si>
  <si>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</si>
  <si>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</si>
  <si>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</si>
  <si>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</si>
  <si>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</si>
  <si>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</si>
  <si>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</si>
  <si>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</si>
  <si>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</si>
  <si>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</si>
  <si>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</si>
  <si>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</si>
  <si>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</si>
  <si>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</si>
  <si>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</si>
  <si>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</si>
  <si>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</si>
  <si>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</si>
  <si>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</si>
  <si>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</si>
  <si>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</si>
  <si>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</si>
  <si>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</si>
  <si>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</si>
  <si>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</si>
  <si>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</si>
  <si>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</si>
  <si>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</si>
  <si>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</si>
  <si>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</si>
  <si>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</si>
  <si>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</si>
  <si>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</si>
  <si>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</si>
  <si>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</si>
  <si>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</si>
  <si>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</si>
  <si>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</si>
  <si>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</si>
  <si>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</si>
  <si>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</si>
  <si>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</si>
  <si>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</si>
  <si>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</si>
  <si>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</si>
  <si>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</si>
  <si>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</si>
  <si>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</si>
  <si>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</si>
  <si>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</si>
  <si>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</si>
  <si>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</si>
  <si>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</si>
  <si>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</si>
  <si>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</si>
  <si>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</si>
  <si>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</si>
  <si>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</si>
  <si>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</si>
  <si>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</si>
  <si>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</si>
  <si>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</si>
  <si>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</si>
  <si>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</si>
  <si>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</si>
  <si>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</si>
  <si>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</si>
  <si>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</si>
  <si>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</si>
  <si>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</si>
  <si>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</si>
  <si>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</si>
  <si>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</si>
  <si>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</si>
  <si>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</si>
  <si>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</si>
  <si>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</si>
  <si>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</si>
  <si>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</si>
  <si>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</si>
  <si>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</si>
  <si>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</si>
  <si>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</si>
  <si>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</si>
  <si>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</si>
  <si>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</si>
  <si>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</si>
  <si>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</si>
  <si>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</si>
  <si>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</si>
  <si>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</si>
  <si>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</si>
  <si>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</si>
  <si>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</si>
  <si>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</si>
  <si>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</si>
  <si>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</si>
  <si>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</si>
  <si>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</si>
  <si>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</si>
  <si>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</si>
  <si>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</si>
  <si>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</si>
  <si>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</si>
  <si>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</si>
  <si>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</si>
  <si>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</si>
  <si>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ხელმისაწვდომი სტაბილური დაფინანსება</t>
  </si>
  <si>
    <t>სტაბილური დაფინანსების საჭიროება</t>
  </si>
  <si>
    <t>წმინდა სტაბილური დაფინანსების კოეფიციენტი (%)</t>
  </si>
  <si>
    <t>სს თიბისი ბანკი</t>
  </si>
  <si>
    <t>არნე ბერგრენი</t>
  </si>
  <si>
    <t>ვახტანგ ბუცხრიკიძე</t>
  </si>
  <si>
    <t>www.tbcbank.com.ge</t>
  </si>
  <si>
    <t>ნიკოლოზ ენუქიძე</t>
  </si>
  <si>
    <t>დამოუკიდებელი წევრი</t>
  </si>
  <si>
    <t>ცირა კემულარია</t>
  </si>
  <si>
    <t>მარია ლუიზა ჩიკონიანი</t>
  </si>
  <si>
    <t>ნიკოლას დომინიკ ჰააგი</t>
  </si>
  <si>
    <t>დამოუკიდებელი თავმჯდომარე</t>
  </si>
  <si>
    <t>ერიკ რაჯენდრა</t>
  </si>
  <si>
    <t>არადამოუკიდებელ წევრი</t>
  </si>
  <si>
    <t>აბიჯიტ აკერკარი</t>
  </si>
  <si>
    <t>გენერალური დირექტორი</t>
  </si>
  <si>
    <t>თორნიკე გოგიჩაიშვილი</t>
  </si>
  <si>
    <t>გენერალური დირექტორის მოადგილე / საცალო, მცირე და საშუალო საბანკო ბიზნესის მართვა</t>
  </si>
  <si>
    <t>ნინო მასურაშვილი</t>
  </si>
  <si>
    <t>გენერალური დირექტორის მოადგილე / რისკების მართვა</t>
  </si>
  <si>
    <t>გიორგი მეგრელიშვილი</t>
  </si>
  <si>
    <t>გენერალური დირექტორის მოადგილე / ფინანსების მართვა</t>
  </si>
  <si>
    <t>ნიკოლოზ ქურდიანი</t>
  </si>
  <si>
    <t>გენერალური დირექტორის მოადგილე / მარკეტინგული კომუნიკაციების და გადახდების ბიზნესის მართვა</t>
  </si>
  <si>
    <t>გიორგი თხელიძე</t>
  </si>
  <si>
    <t>გენერალური დირექტორის მოადგილე / კორპორატიული და საინვესტიციო საბანკო ბიზნესის მართვა</t>
  </si>
  <si>
    <t>TBC Bank Group PLC</t>
  </si>
  <si>
    <t>მამუკა ხაზარაძე</t>
  </si>
  <si>
    <t>ბადრი ჯაფარიძე</t>
  </si>
  <si>
    <t>European Bank for Reconstruction and Development</t>
  </si>
  <si>
    <t>Dunross &amp; Co.</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</si>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</sst>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_ ;[Red]\-#,##0.00\ "/>
  </numFmts>
  <fonts count="11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3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auto="1"/>
      </right>
      <top style="thin">
        <color auto="1"/>
      </top>
      <bottom/>
      <diagonal/>
    </border>
    <border>
      <left/>
      <right style="thin">
        <color auto="1"/>
      </right>
      <top style="thin">
        <color auto="1"/>
      </top>
      <bottom style="thin">
        <color auto="1"/>
      </bottom>
      <diagonal/>
    </border>
  </borders>
  <cellStyleXfs count="21840">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9"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88" fontId="2" fillId="70" borderId="108" applyFont="0">
      <alignment horizontal="right" vertical="center"/>
    </xf>
    <xf numFmtId="3" fontId="2" fillId="70" borderId="108" applyFont="0">
      <alignment horizontal="right" vertical="center"/>
    </xf>
    <xf numFmtId="0" fontId="85"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9"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3" fontId="2" fillId="75" borderId="108" applyFont="0">
      <alignment horizontal="right" vertical="center"/>
      <protection locked="0"/>
    </xf>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3" fontId="2" fillId="72" borderId="108" applyFont="0">
      <alignment horizontal="right" vertical="center"/>
      <protection locked="0"/>
    </xf>
    <xf numFmtId="0" fontId="68"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9"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2" fillId="71" borderId="109" applyNumberFormat="0" applyFont="0" applyBorder="0" applyProtection="0">
      <alignment horizontal="left" vertical="center"/>
    </xf>
    <xf numFmtId="9" fontId="2" fillId="71" borderId="108" applyFont="0" applyProtection="0">
      <alignment horizontal="right" vertical="center"/>
    </xf>
    <xf numFmtId="3" fontId="2" fillId="71" borderId="108" applyFont="0" applyProtection="0">
      <alignment horizontal="right" vertical="center"/>
    </xf>
    <xf numFmtId="0" fontId="64" fillId="70" borderId="109" applyFont="0" applyBorder="0">
      <alignment horizontal="center" wrapText="1"/>
    </xf>
    <xf numFmtId="168" fontId="56" fillId="0" borderId="106">
      <alignment horizontal="left" vertical="center"/>
    </xf>
    <xf numFmtId="0" fontId="56" fillId="0" borderId="106">
      <alignment horizontal="left" vertical="center"/>
    </xf>
    <xf numFmtId="0" fontId="56" fillId="0" borderId="106">
      <alignment horizontal="left" vertical="center"/>
    </xf>
    <xf numFmtId="0" fontId="2" fillId="69" borderId="108" applyNumberFormat="0" applyFont="0" applyBorder="0" applyProtection="0">
      <alignment horizontal="center" vertical="center"/>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40"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9"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168" fontId="42"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168" fontId="42"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169" fontId="42"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168" fontId="42" fillId="64" borderId="128" applyNumberFormat="0" applyAlignment="0" applyProtection="0"/>
    <xf numFmtId="169" fontId="42" fillId="64" borderId="128" applyNumberFormat="0" applyAlignment="0" applyProtection="0"/>
    <xf numFmtId="168" fontId="42" fillId="64" borderId="128" applyNumberFormat="0" applyAlignment="0" applyProtection="0"/>
    <xf numFmtId="168" fontId="42" fillId="64" borderId="128" applyNumberFormat="0" applyAlignment="0" applyProtection="0"/>
    <xf numFmtId="169" fontId="42" fillId="64" borderId="128" applyNumberFormat="0" applyAlignment="0" applyProtection="0"/>
    <xf numFmtId="168" fontId="42" fillId="64" borderId="128" applyNumberFormat="0" applyAlignment="0" applyProtection="0"/>
    <xf numFmtId="168" fontId="42" fillId="64" borderId="128" applyNumberFormat="0" applyAlignment="0" applyProtection="0"/>
    <xf numFmtId="169" fontId="42" fillId="64" borderId="128" applyNumberFormat="0" applyAlignment="0" applyProtection="0"/>
    <xf numFmtId="168" fontId="42" fillId="64" borderId="128" applyNumberFormat="0" applyAlignment="0" applyProtection="0"/>
    <xf numFmtId="168" fontId="42" fillId="64" borderId="128" applyNumberFormat="0" applyAlignment="0" applyProtection="0"/>
    <xf numFmtId="169" fontId="42" fillId="64" borderId="128" applyNumberFormat="0" applyAlignment="0" applyProtection="0"/>
    <xf numFmtId="168" fontId="42" fillId="64" borderId="128" applyNumberFormat="0" applyAlignment="0" applyProtection="0"/>
    <xf numFmtId="0" fontId="40" fillId="64"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168" fontId="70"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168" fontId="70"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169" fontId="70"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168" fontId="70" fillId="43" borderId="128" applyNumberFormat="0" applyAlignment="0" applyProtection="0"/>
    <xf numFmtId="169" fontId="70" fillId="43" borderId="128" applyNumberFormat="0" applyAlignment="0" applyProtection="0"/>
    <xf numFmtId="168" fontId="70" fillId="43" borderId="128" applyNumberFormat="0" applyAlignment="0" applyProtection="0"/>
    <xf numFmtId="168" fontId="70" fillId="43" borderId="128" applyNumberFormat="0" applyAlignment="0" applyProtection="0"/>
    <xf numFmtId="169" fontId="70" fillId="43" borderId="128" applyNumberFormat="0" applyAlignment="0" applyProtection="0"/>
    <xf numFmtId="168" fontId="70" fillId="43" borderId="128" applyNumberFormat="0" applyAlignment="0" applyProtection="0"/>
    <xf numFmtId="168" fontId="70" fillId="43" borderId="128" applyNumberFormat="0" applyAlignment="0" applyProtection="0"/>
    <xf numFmtId="169" fontId="70" fillId="43" borderId="128" applyNumberFormat="0" applyAlignment="0" applyProtection="0"/>
    <xf numFmtId="168" fontId="70" fillId="43" borderId="128" applyNumberFormat="0" applyAlignment="0" applyProtection="0"/>
    <xf numFmtId="168" fontId="70" fillId="43" borderId="128" applyNumberFormat="0" applyAlignment="0" applyProtection="0"/>
    <xf numFmtId="169" fontId="70" fillId="43" borderId="128" applyNumberFormat="0" applyAlignment="0" applyProtection="0"/>
    <xf numFmtId="168" fontId="70" fillId="43" borderId="128" applyNumberFormat="0" applyAlignment="0" applyProtection="0"/>
    <xf numFmtId="0" fontId="68" fillId="43" borderId="128" applyNumberForma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9" fillId="74" borderId="129" applyNumberFormat="0" applyFont="0" applyAlignment="0" applyProtection="0"/>
    <xf numFmtId="0" fontId="2"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168" fontId="87"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168" fontId="87"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169" fontId="87"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168" fontId="87" fillId="64" borderId="130" applyNumberFormat="0" applyAlignment="0" applyProtection="0"/>
    <xf numFmtId="169" fontId="87" fillId="64" borderId="130" applyNumberFormat="0" applyAlignment="0" applyProtection="0"/>
    <xf numFmtId="168" fontId="87" fillId="64" borderId="130" applyNumberFormat="0" applyAlignment="0" applyProtection="0"/>
    <xf numFmtId="168" fontId="87" fillId="64" borderId="130" applyNumberFormat="0" applyAlignment="0" applyProtection="0"/>
    <xf numFmtId="169" fontId="87" fillId="64" borderId="130" applyNumberFormat="0" applyAlignment="0" applyProtection="0"/>
    <xf numFmtId="168" fontId="87" fillId="64" borderId="130" applyNumberFormat="0" applyAlignment="0" applyProtection="0"/>
    <xf numFmtId="168" fontId="87" fillId="64" borderId="130" applyNumberFormat="0" applyAlignment="0" applyProtection="0"/>
    <xf numFmtId="169" fontId="87" fillId="64" borderId="130" applyNumberFormat="0" applyAlignment="0" applyProtection="0"/>
    <xf numFmtId="168" fontId="87" fillId="64" borderId="130" applyNumberFormat="0" applyAlignment="0" applyProtection="0"/>
    <xf numFmtId="168" fontId="87" fillId="64" borderId="130" applyNumberFormat="0" applyAlignment="0" applyProtection="0"/>
    <xf numFmtId="169" fontId="87" fillId="64" borderId="130" applyNumberFormat="0" applyAlignment="0" applyProtection="0"/>
    <xf numFmtId="168" fontId="87" fillId="64" borderId="130" applyNumberFormat="0" applyAlignment="0" applyProtection="0"/>
    <xf numFmtId="0" fontId="85" fillId="64" borderId="130" applyNumberFormat="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168" fontId="96"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168" fontId="96"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169" fontId="96"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168" fontId="96" fillId="0" borderId="131" applyNumberFormat="0" applyFill="0" applyAlignment="0" applyProtection="0"/>
    <xf numFmtId="169" fontId="96" fillId="0" borderId="131" applyNumberFormat="0" applyFill="0" applyAlignment="0" applyProtection="0"/>
    <xf numFmtId="168" fontId="96" fillId="0" borderId="131" applyNumberFormat="0" applyFill="0" applyAlignment="0" applyProtection="0"/>
    <xf numFmtId="168" fontId="96" fillId="0" borderId="131" applyNumberFormat="0" applyFill="0" applyAlignment="0" applyProtection="0"/>
    <xf numFmtId="169" fontId="96" fillId="0" borderId="131" applyNumberFormat="0" applyFill="0" applyAlignment="0" applyProtection="0"/>
    <xf numFmtId="168" fontId="96" fillId="0" borderId="131" applyNumberFormat="0" applyFill="0" applyAlignment="0" applyProtection="0"/>
    <xf numFmtId="168" fontId="96" fillId="0" borderId="131" applyNumberFormat="0" applyFill="0" applyAlignment="0" applyProtection="0"/>
    <xf numFmtId="169" fontId="96" fillId="0" borderId="131" applyNumberFormat="0" applyFill="0" applyAlignment="0" applyProtection="0"/>
    <xf numFmtId="168" fontId="96" fillId="0" borderId="131" applyNumberFormat="0" applyFill="0" applyAlignment="0" applyProtection="0"/>
    <xf numFmtId="168" fontId="96" fillId="0" borderId="131" applyNumberFormat="0" applyFill="0" applyAlignment="0" applyProtection="0"/>
    <xf numFmtId="169" fontId="96" fillId="0" borderId="131" applyNumberFormat="0" applyFill="0" applyAlignment="0" applyProtection="0"/>
    <xf numFmtId="168" fontId="96" fillId="0" borderId="131" applyNumberFormat="0" applyFill="0" applyAlignment="0" applyProtection="0"/>
    <xf numFmtId="0" fontId="49" fillId="0" borderId="131" applyNumberFormat="0" applyFill="0" applyAlignment="0" applyProtection="0"/>
  </cellStyleXfs>
  <cellXfs count="631">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7" xfId="0" applyNumberFormat="1" applyFont="1" applyFill="1" applyBorder="1" applyAlignment="1">
      <alignment horizontal="right" vertical="center"/>
    </xf>
    <xf numFmtId="49" fontId="108" fillId="0" borderId="85" xfId="0" applyNumberFormat="1" applyFont="1" applyFill="1" applyBorder="1" applyAlignment="1">
      <alignment horizontal="right" vertical="center"/>
    </xf>
    <xf numFmtId="49" fontId="108" fillId="0" borderId="88" xfId="0" applyNumberFormat="1" applyFont="1" applyFill="1" applyBorder="1" applyAlignment="1">
      <alignment horizontal="right" vertical="center"/>
    </xf>
    <xf numFmtId="49" fontId="108" fillId="0" borderId="93"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3"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7"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0" fontId="4" fillId="36" borderId="27" xfId="0" applyFont="1" applyFill="1" applyBorder="1"/>
    <xf numFmtId="167"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169" fontId="28" fillId="37" borderId="101" xfId="20" applyBorder="1"/>
    <xf numFmtId="0" fontId="4" fillId="0" borderId="7" xfId="0" applyFont="1" applyFill="1" applyBorder="1" applyAlignment="1">
      <alignment vertical="center"/>
    </xf>
    <xf numFmtId="0" fontId="4" fillId="0" borderId="108" xfId="0" applyFont="1" applyFill="1" applyBorder="1" applyAlignment="1">
      <alignment vertical="center"/>
    </xf>
    <xf numFmtId="0" fontId="6" fillId="0" borderId="108" xfId="0" applyFont="1" applyFill="1" applyBorder="1" applyAlignment="1">
      <alignment vertical="center"/>
    </xf>
    <xf numFmtId="0" fontId="4" fillId="0" borderId="20" xfId="0" applyFont="1" applyFill="1" applyBorder="1" applyAlignment="1">
      <alignment vertical="center"/>
    </xf>
    <xf numFmtId="0" fontId="4" fillId="0" borderId="103" xfId="0" applyFont="1" applyFill="1" applyBorder="1" applyAlignment="1">
      <alignment vertical="center"/>
    </xf>
    <xf numFmtId="0" fontId="4" fillId="0" borderId="105" xfId="0" applyFont="1" applyFill="1" applyBorder="1" applyAlignment="1">
      <alignment vertical="center"/>
    </xf>
    <xf numFmtId="0" fontId="4" fillId="0" borderId="19"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118" xfId="0" applyFont="1" applyFill="1" applyBorder="1" applyAlignment="1">
      <alignment horizontal="center" vertical="center"/>
    </xf>
    <xf numFmtId="169" fontId="28" fillId="37" borderId="34" xfId="20" applyBorder="1"/>
    <xf numFmtId="169" fontId="28" fillId="37" borderId="120" xfId="20" applyBorder="1"/>
    <xf numFmtId="169" fontId="28" fillId="37" borderId="110"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06" xfId="0" applyFont="1" applyFill="1" applyBorder="1" applyAlignment="1">
      <alignment vertical="center"/>
    </xf>
    <xf numFmtId="0" fontId="14" fillId="3" borderId="121" xfId="0" applyFont="1" applyFill="1" applyBorder="1" applyAlignment="1">
      <alignment horizontal="left"/>
    </xf>
    <xf numFmtId="0" fontId="14" fillId="3" borderId="122" xfId="0" applyFont="1" applyFill="1" applyBorder="1" applyAlignment="1">
      <alignment horizontal="left"/>
    </xf>
    <xf numFmtId="0" fontId="4" fillId="0" borderId="0" xfId="0" applyFont="1"/>
    <xf numFmtId="0" fontId="4" fillId="0" borderId="0" xfId="0" applyFont="1" applyFill="1"/>
    <xf numFmtId="0" fontId="4" fillId="0" borderId="108" xfId="0" applyFont="1" applyFill="1" applyBorder="1" applyAlignment="1">
      <alignment horizontal="center" vertical="center" wrapText="1"/>
    </xf>
    <xf numFmtId="0" fontId="108" fillId="0" borderId="95" xfId="0" applyFont="1" applyFill="1" applyBorder="1" applyAlignment="1">
      <alignment horizontal="right" vertical="center"/>
    </xf>
    <xf numFmtId="0" fontId="4" fillId="0" borderId="123" xfId="0" applyFont="1" applyFill="1" applyBorder="1" applyAlignment="1">
      <alignment horizontal="center" vertical="center" wrapText="1"/>
    </xf>
    <xf numFmtId="0" fontId="6" fillId="3" borderId="124" xfId="0" applyFont="1" applyFill="1" applyBorder="1" applyAlignment="1">
      <alignment vertical="center"/>
    </xf>
    <xf numFmtId="0" fontId="4" fillId="3" borderId="24" xfId="0" applyFont="1" applyFill="1" applyBorder="1" applyAlignment="1">
      <alignment vertical="center"/>
    </xf>
    <xf numFmtId="0" fontId="4" fillId="0" borderId="125"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5" xfId="0" applyBorder="1"/>
    <xf numFmtId="0" fontId="0" fillId="0" borderId="125" xfId="0" applyBorder="1" applyAlignment="1">
      <alignment horizontal="center"/>
    </xf>
    <xf numFmtId="0" fontId="4" fillId="0" borderId="107" xfId="0" applyFont="1" applyBorder="1" applyAlignment="1">
      <alignment vertical="center" wrapText="1"/>
    </xf>
    <xf numFmtId="167" fontId="4" fillId="0" borderId="108" xfId="0" applyNumberFormat="1" applyFont="1" applyBorder="1" applyAlignment="1">
      <alignment horizontal="center" vertical="center"/>
    </xf>
    <xf numFmtId="167" fontId="4" fillId="0" borderId="123" xfId="0" applyNumberFormat="1" applyFont="1" applyBorder="1" applyAlignment="1">
      <alignment horizontal="center" vertical="center"/>
    </xf>
    <xf numFmtId="167" fontId="14" fillId="0" borderId="108" xfId="0" applyNumberFormat="1" applyFont="1" applyBorder="1" applyAlignment="1">
      <alignment horizontal="center" vertical="center"/>
    </xf>
    <xf numFmtId="0" fontId="14" fillId="0" borderId="107" xfId="0" applyFont="1" applyBorder="1" applyAlignment="1">
      <alignment vertical="center" wrapText="1"/>
    </xf>
    <xf numFmtId="0" fontId="0" fillId="0" borderId="25" xfId="0" applyBorder="1"/>
    <xf numFmtId="0" fontId="6" fillId="36" borderId="126"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5" xfId="0" applyFont="1" applyFill="1" applyBorder="1" applyAlignment="1">
      <alignment horizontal="left" vertical="center" wrapText="1"/>
    </xf>
    <xf numFmtId="0" fontId="6" fillId="36" borderId="108" xfId="0" applyFont="1" applyFill="1" applyBorder="1" applyAlignment="1">
      <alignment horizontal="left" vertical="center" wrapText="1"/>
    </xf>
    <xf numFmtId="0" fontId="6" fillId="36" borderId="123" xfId="0" applyFont="1" applyFill="1" applyBorder="1" applyAlignment="1">
      <alignment horizontal="left" vertical="center" wrapText="1"/>
    </xf>
    <xf numFmtId="0" fontId="4" fillId="0" borderId="125" xfId="0" applyFont="1" applyFill="1" applyBorder="1" applyAlignment="1">
      <alignment horizontal="right" vertical="center" wrapText="1"/>
    </xf>
    <xf numFmtId="0" fontId="4" fillId="0" borderId="108" xfId="0" applyFont="1" applyFill="1" applyBorder="1" applyAlignment="1">
      <alignment horizontal="left" vertical="center" wrapText="1"/>
    </xf>
    <xf numFmtId="0" fontId="111" fillId="0" borderId="125" xfId="0" applyFont="1" applyFill="1" applyBorder="1" applyAlignment="1">
      <alignment horizontal="right" vertical="center" wrapText="1"/>
    </xf>
    <xf numFmtId="0" fontId="111" fillId="0" borderId="108" xfId="0" applyFont="1" applyFill="1" applyBorder="1" applyAlignment="1">
      <alignment horizontal="left" vertical="center" wrapText="1"/>
    </xf>
    <xf numFmtId="0" fontId="6" fillId="0" borderId="12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5" xfId="0" applyFont="1" applyBorder="1" applyAlignment="1">
      <alignment horizontal="center" vertical="center" wrapText="1"/>
    </xf>
    <xf numFmtId="3" fontId="23" fillId="36" borderId="108" xfId="0" applyNumberFormat="1" applyFont="1" applyFill="1" applyBorder="1" applyAlignment="1">
      <alignment vertical="center" wrapText="1"/>
    </xf>
    <xf numFmtId="3" fontId="23" fillId="36" borderId="123" xfId="0" applyNumberFormat="1" applyFont="1" applyFill="1" applyBorder="1" applyAlignment="1">
      <alignment vertical="center" wrapText="1"/>
    </xf>
    <xf numFmtId="14" fontId="7" fillId="3" borderId="108" xfId="8" quotePrefix="1" applyNumberFormat="1" applyFont="1" applyFill="1" applyBorder="1" applyAlignment="1" applyProtection="1">
      <alignment horizontal="left" vertical="center" wrapText="1" indent="2"/>
      <protection locked="0"/>
    </xf>
    <xf numFmtId="3" fontId="23" fillId="0" borderId="108" xfId="0" applyNumberFormat="1" applyFont="1" applyBorder="1" applyAlignment="1">
      <alignment vertical="center" wrapText="1"/>
    </xf>
    <xf numFmtId="14" fontId="7" fillId="3" borderId="108" xfId="8" quotePrefix="1" applyNumberFormat="1" applyFont="1" applyFill="1" applyBorder="1" applyAlignment="1" applyProtection="1">
      <alignment horizontal="left" vertical="center" wrapText="1" indent="3"/>
      <protection locked="0"/>
    </xf>
    <xf numFmtId="3" fontId="23" fillId="0" borderId="108" xfId="0" applyNumberFormat="1" applyFont="1" applyFill="1" applyBorder="1" applyAlignment="1">
      <alignment vertical="center" wrapText="1"/>
    </xf>
    <xf numFmtId="0" fontId="11" fillId="0" borderId="108" xfId="17" applyFill="1" applyBorder="1" applyAlignment="1" applyProtection="1"/>
    <xf numFmtId="49" fontId="111" fillId="0" borderId="125" xfId="0" applyNumberFormat="1" applyFont="1" applyFill="1" applyBorder="1" applyAlignment="1">
      <alignment horizontal="right" vertical="center" wrapText="1"/>
    </xf>
    <xf numFmtId="0" fontId="7" fillId="3" borderId="108" xfId="20960" applyFont="1" applyFill="1" applyBorder="1" applyAlignment="1" applyProtection="1"/>
    <xf numFmtId="0" fontId="105" fillId="0" borderId="108" xfId="20960" applyFont="1" applyFill="1" applyBorder="1" applyAlignment="1" applyProtection="1">
      <alignment horizontal="center" vertical="center"/>
    </xf>
    <xf numFmtId="0" fontId="4" fillId="0" borderId="108" xfId="0" applyFont="1" applyBorder="1"/>
    <xf numFmtId="0" fontId="11" fillId="0" borderId="108" xfId="17" applyFill="1" applyBorder="1" applyAlignment="1" applyProtection="1">
      <alignment horizontal="left" vertical="center" wrapText="1"/>
    </xf>
    <xf numFmtId="49" fontId="111" fillId="0" borderId="108" xfId="0" applyNumberFormat="1" applyFont="1" applyFill="1" applyBorder="1" applyAlignment="1">
      <alignment horizontal="right" vertical="center" wrapText="1"/>
    </xf>
    <xf numFmtId="0" fontId="11" fillId="0" borderId="108" xfId="17" applyFill="1" applyBorder="1" applyAlignment="1" applyProtection="1">
      <alignment horizontal="left" vertical="center"/>
    </xf>
    <xf numFmtId="0" fontId="11" fillId="0" borderId="108" xfId="17" applyBorder="1" applyAlignment="1" applyProtection="1"/>
    <xf numFmtId="0" fontId="4" fillId="0" borderId="108" xfId="0" applyFont="1" applyFill="1" applyBorder="1"/>
    <xf numFmtId="0" fontId="22" fillId="0" borderId="125" xfId="0" applyFont="1" applyFill="1" applyBorder="1" applyAlignment="1">
      <alignment horizontal="center" vertical="center" wrapText="1"/>
    </xf>
    <xf numFmtId="0" fontId="114" fillId="79" borderId="109" xfId="21412" applyFont="1" applyFill="1" applyBorder="1" applyAlignment="1" applyProtection="1">
      <alignment vertical="center" wrapText="1"/>
      <protection locked="0"/>
    </xf>
    <xf numFmtId="0" fontId="115" fillId="70" borderId="103" xfId="21412" applyFont="1" applyFill="1" applyBorder="1" applyAlignment="1" applyProtection="1">
      <alignment horizontal="center" vertical="center"/>
      <protection locked="0"/>
    </xf>
    <xf numFmtId="0" fontId="114"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vertical="center"/>
      <protection locked="0"/>
    </xf>
    <xf numFmtId="0" fontId="116" fillId="70" borderId="103" xfId="21412" applyFont="1" applyFill="1" applyBorder="1" applyAlignment="1" applyProtection="1">
      <alignment horizontal="center" vertical="center"/>
      <protection locked="0"/>
    </xf>
    <xf numFmtId="0" fontId="116" fillId="3" borderId="103" xfId="21412" applyFont="1" applyFill="1" applyBorder="1" applyAlignment="1" applyProtection="1">
      <alignment horizontal="center" vertical="center"/>
      <protection locked="0"/>
    </xf>
    <xf numFmtId="0" fontId="116" fillId="0" borderId="103" xfId="21412" applyFont="1" applyFill="1" applyBorder="1" applyAlignment="1" applyProtection="1">
      <alignment horizontal="center" vertical="center"/>
      <protection locked="0"/>
    </xf>
    <xf numFmtId="0" fontId="117"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horizontal="center" vertical="center"/>
      <protection locked="0"/>
    </xf>
    <xf numFmtId="0" fontId="64" fillId="79" borderId="109" xfId="21412" applyFont="1" applyFill="1" applyBorder="1" applyAlignment="1" applyProtection="1">
      <alignment vertical="center"/>
      <protection locked="0"/>
    </xf>
    <xf numFmtId="0" fontId="116" fillId="70" borderId="108" xfId="21412" applyFont="1" applyFill="1" applyBorder="1" applyAlignment="1" applyProtection="1">
      <alignment horizontal="center" vertical="center"/>
      <protection locked="0"/>
    </xf>
    <xf numFmtId="0" fontId="38" fillId="70" borderId="108" xfId="21412" applyFont="1" applyFill="1" applyBorder="1" applyAlignment="1" applyProtection="1">
      <alignment horizontal="center" vertical="center"/>
      <protection locked="0"/>
    </xf>
    <xf numFmtId="0" fontId="64" fillId="79" borderId="107" xfId="21412" applyFont="1" applyFill="1" applyBorder="1" applyAlignment="1" applyProtection="1">
      <alignment vertical="center"/>
      <protection locked="0"/>
    </xf>
    <xf numFmtId="0" fontId="115" fillId="0" borderId="107" xfId="21412" applyFont="1" applyFill="1" applyBorder="1" applyAlignment="1" applyProtection="1">
      <alignment horizontal="left" vertical="center" wrapText="1"/>
      <protection locked="0"/>
    </xf>
    <xf numFmtId="164" fontId="115" fillId="0" borderId="108" xfId="948" applyNumberFormat="1" applyFont="1" applyFill="1" applyBorder="1" applyAlignment="1" applyProtection="1">
      <alignment horizontal="right" vertical="center"/>
      <protection locked="0"/>
    </xf>
    <xf numFmtId="0" fontId="114" fillId="80" borderId="107" xfId="21412" applyFont="1" applyFill="1" applyBorder="1" applyAlignment="1" applyProtection="1">
      <alignment vertical="top" wrapText="1"/>
      <protection locked="0"/>
    </xf>
    <xf numFmtId="164" fontId="115" fillId="80" borderId="108" xfId="948" applyNumberFormat="1" applyFont="1" applyFill="1" applyBorder="1" applyAlignment="1" applyProtection="1">
      <alignment horizontal="right" vertical="center"/>
    </xf>
    <xf numFmtId="164" fontId="64" fillId="79" borderId="107" xfId="948" applyNumberFormat="1" applyFont="1" applyFill="1" applyBorder="1" applyAlignment="1" applyProtection="1">
      <alignment horizontal="right" vertical="center"/>
      <protection locked="0"/>
    </xf>
    <xf numFmtId="0" fontId="115" fillId="70" borderId="107" xfId="21412" applyFont="1" applyFill="1" applyBorder="1" applyAlignment="1" applyProtection="1">
      <alignment vertical="center" wrapText="1"/>
      <protection locked="0"/>
    </xf>
    <xf numFmtId="0" fontId="115" fillId="70" borderId="107" xfId="21412" applyFont="1" applyFill="1" applyBorder="1" applyAlignment="1" applyProtection="1">
      <alignment horizontal="left" vertical="center" wrapText="1"/>
      <protection locked="0"/>
    </xf>
    <xf numFmtId="0" fontId="115" fillId="0" borderId="107" xfId="21412" applyFont="1" applyFill="1" applyBorder="1" applyAlignment="1" applyProtection="1">
      <alignment vertical="center" wrapText="1"/>
      <protection locked="0"/>
    </xf>
    <xf numFmtId="0" fontId="115" fillId="3" borderId="107" xfId="21412" applyFont="1" applyFill="1" applyBorder="1" applyAlignment="1" applyProtection="1">
      <alignment horizontal="left" vertical="center" wrapText="1"/>
      <protection locked="0"/>
    </xf>
    <xf numFmtId="0" fontId="114" fillId="80" borderId="107" xfId="21412" applyFont="1" applyFill="1" applyBorder="1" applyAlignment="1" applyProtection="1">
      <alignment vertical="center" wrapText="1"/>
      <protection locked="0"/>
    </xf>
    <xf numFmtId="164" fontId="114" fillId="79" borderId="107" xfId="948" applyNumberFormat="1" applyFont="1" applyFill="1" applyBorder="1" applyAlignment="1" applyProtection="1">
      <alignment horizontal="right" vertical="center"/>
      <protection locked="0"/>
    </xf>
    <xf numFmtId="164" fontId="115" fillId="3" borderId="108" xfId="948" applyNumberFormat="1" applyFont="1" applyFill="1" applyBorder="1" applyAlignment="1" applyProtection="1">
      <alignment horizontal="right" vertical="center"/>
      <protection locked="0"/>
    </xf>
    <xf numFmtId="1" fontId="6" fillId="36" borderId="123" xfId="0" applyNumberFormat="1" applyFont="1" applyFill="1" applyBorder="1" applyAlignment="1">
      <alignment horizontal="right" vertical="center" wrapText="1"/>
    </xf>
    <xf numFmtId="1" fontId="6" fillId="36" borderId="123" xfId="0" applyNumberFormat="1" applyFont="1" applyFill="1" applyBorder="1" applyAlignment="1">
      <alignment horizontal="center" vertical="center" wrapText="1"/>
    </xf>
    <xf numFmtId="10" fontId="7" fillId="0" borderId="108" xfId="20961" applyNumberFormat="1" applyFont="1" applyFill="1" applyBorder="1" applyAlignment="1">
      <alignment horizontal="left" vertical="center" wrapText="1"/>
    </xf>
    <xf numFmtId="10" fontId="4" fillId="0"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left" vertical="center" wrapText="1"/>
    </xf>
    <xf numFmtId="10" fontId="111" fillId="0" borderId="108" xfId="20961" applyNumberFormat="1" applyFont="1" applyFill="1" applyBorder="1" applyAlignment="1">
      <alignment horizontal="left" vertical="center" wrapText="1"/>
    </xf>
    <xf numFmtId="10" fontId="6" fillId="36"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25" xfId="0" applyFont="1" applyBorder="1" applyAlignment="1">
      <alignment horizontal="right" vertical="center" wrapText="1"/>
    </xf>
    <xf numFmtId="0" fontId="9" fillId="0" borderId="125" xfId="0" applyFont="1" applyFill="1" applyBorder="1" applyAlignment="1">
      <alignment horizontal="right" vertical="center" wrapText="1"/>
    </xf>
    <xf numFmtId="0" fontId="7" fillId="0" borderId="108" xfId="0" applyFont="1" applyFill="1" applyBorder="1" applyAlignment="1">
      <alignment vertical="center" wrapText="1"/>
    </xf>
    <xf numFmtId="0" fontId="4" fillId="0" borderId="108" xfId="0" applyFont="1" applyBorder="1" applyAlignment="1">
      <alignment vertical="center" wrapText="1"/>
    </xf>
    <xf numFmtId="0" fontId="4" fillId="0" borderId="108" xfId="0" applyFont="1" applyFill="1" applyBorder="1" applyAlignment="1">
      <alignment horizontal="left" vertical="center" wrapText="1" indent="2"/>
    </xf>
    <xf numFmtId="0" fontId="4" fillId="0" borderId="108" xfId="0" applyFont="1" applyFill="1" applyBorder="1" applyAlignment="1">
      <alignment vertical="center" wrapText="1"/>
    </xf>
    <xf numFmtId="3" fontId="23" fillId="36" borderId="109"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109" xfId="0" applyNumberFormat="1" applyFont="1" applyBorder="1" applyAlignment="1">
      <alignment vertical="center" wrapText="1"/>
    </xf>
    <xf numFmtId="3" fontId="23" fillId="0" borderId="24" xfId="0" applyNumberFormat="1" applyFont="1" applyBorder="1" applyAlignment="1">
      <alignment vertical="center" wrapText="1"/>
    </xf>
    <xf numFmtId="3" fontId="23" fillId="0" borderId="24" xfId="0" applyNumberFormat="1" applyFont="1" applyFill="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23" xfId="0" applyFont="1" applyBorder="1" applyAlignment="1"/>
    <xf numFmtId="0" fontId="4" fillId="0" borderId="27" xfId="0" applyFont="1" applyBorder="1" applyAlignment="1"/>
    <xf numFmtId="0" fontId="9" fillId="0" borderId="123" xfId="0" applyFont="1" applyBorder="1" applyAlignment="1"/>
    <xf numFmtId="0" fontId="9" fillId="0" borderId="123" xfId="0" applyFont="1" applyBorder="1" applyAlignment="1">
      <alignment wrapText="1"/>
    </xf>
    <xf numFmtId="0" fontId="10" fillId="0" borderId="21" xfId="0" applyFont="1" applyBorder="1" applyAlignment="1">
      <alignment horizontal="center"/>
    </xf>
    <xf numFmtId="0" fontId="10" fillId="0" borderId="123" xfId="0" applyFont="1" applyBorder="1" applyAlignment="1">
      <alignment horizontal="center" vertical="center" wrapText="1"/>
    </xf>
    <xf numFmtId="14" fontId="7"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9" fillId="0" borderId="125" xfId="0" applyFont="1" applyFill="1" applyBorder="1" applyAlignment="1">
      <alignment horizontal="center" vertical="center" wrapText="1"/>
    </xf>
    <xf numFmtId="0" fontId="15" fillId="0" borderId="108" xfId="0" applyFont="1" applyFill="1" applyBorder="1" applyAlignment="1">
      <alignment horizontal="center" vertical="center" wrapText="1"/>
    </xf>
    <xf numFmtId="0" fontId="16" fillId="0" borderId="108" xfId="0" applyFont="1" applyFill="1" applyBorder="1" applyAlignment="1">
      <alignment horizontal="left" vertical="center" wrapText="1"/>
    </xf>
    <xf numFmtId="193" fontId="7" fillId="0" borderId="108" xfId="0" applyNumberFormat="1" applyFont="1" applyFill="1" applyBorder="1" applyAlignment="1" applyProtection="1">
      <alignment vertical="center" wrapText="1"/>
      <protection locked="0"/>
    </xf>
    <xf numFmtId="193" fontId="4" fillId="0" borderId="108" xfId="0" applyNumberFormat="1" applyFont="1" applyFill="1" applyBorder="1" applyAlignment="1" applyProtection="1">
      <alignment vertical="center" wrapText="1"/>
      <protection locked="0"/>
    </xf>
    <xf numFmtId="193" fontId="4" fillId="0" borderId="123" xfId="0" applyNumberFormat="1" applyFont="1" applyFill="1" applyBorder="1" applyAlignment="1" applyProtection="1">
      <alignment vertical="center" wrapText="1"/>
      <protection locked="0"/>
    </xf>
    <xf numFmtId="193" fontId="7" fillId="0" borderId="108" xfId="0" applyNumberFormat="1" applyFont="1" applyFill="1" applyBorder="1" applyAlignment="1" applyProtection="1">
      <alignment horizontal="right" vertical="center" wrapText="1"/>
      <protection locked="0"/>
    </xf>
    <xf numFmtId="0" fontId="7" fillId="0" borderId="108" xfId="0" applyFont="1" applyBorder="1" applyAlignment="1">
      <alignment vertical="center" wrapText="1"/>
    </xf>
    <xf numFmtId="0" fontId="9" fillId="2" borderId="125" xfId="0" applyFont="1" applyFill="1" applyBorder="1" applyAlignment="1">
      <alignment horizontal="right" vertical="center"/>
    </xf>
    <xf numFmtId="0" fontId="9" fillId="2" borderId="108" xfId="0" applyFont="1" applyFill="1" applyBorder="1" applyAlignment="1">
      <alignment vertical="center"/>
    </xf>
    <xf numFmtId="193" fontId="9" fillId="2" borderId="108" xfId="0" applyNumberFormat="1" applyFont="1" applyFill="1" applyBorder="1" applyAlignment="1" applyProtection="1">
      <alignment vertical="center"/>
      <protection locked="0"/>
    </xf>
    <xf numFmtId="193" fontId="17" fillId="2" borderId="108" xfId="0" applyNumberFormat="1" applyFont="1" applyFill="1" applyBorder="1" applyAlignment="1" applyProtection="1">
      <alignment vertical="center"/>
      <protection locked="0"/>
    </xf>
    <xf numFmtId="193" fontId="17" fillId="2" borderId="123" xfId="0" applyNumberFormat="1" applyFont="1" applyFill="1" applyBorder="1" applyAlignment="1" applyProtection="1">
      <alignment vertical="center"/>
      <protection locked="0"/>
    </xf>
    <xf numFmtId="193" fontId="9" fillId="2" borderId="123" xfId="0" applyNumberFormat="1" applyFont="1" applyFill="1" applyBorder="1" applyAlignment="1" applyProtection="1">
      <alignment vertical="center"/>
      <protection locked="0"/>
    </xf>
    <xf numFmtId="0" fontId="15" fillId="0" borderId="125" xfId="0" applyFont="1" applyFill="1" applyBorder="1" applyAlignment="1">
      <alignment horizontal="center" vertical="center" wrapText="1"/>
    </xf>
    <xf numFmtId="14" fontId="4" fillId="0" borderId="0" xfId="0" applyNumberFormat="1" applyFont="1"/>
    <xf numFmtId="10" fontId="4" fillId="0" borderId="108" xfId="20961" applyNumberFormat="1" applyFont="1" applyFill="1" applyBorder="1" applyAlignment="1" applyProtection="1">
      <alignment horizontal="right" vertical="center" wrapText="1"/>
      <protection locked="0"/>
    </xf>
    <xf numFmtId="10" fontId="4" fillId="0" borderId="108" xfId="20961" applyNumberFormat="1" applyFont="1" applyBorder="1" applyAlignment="1" applyProtection="1">
      <alignment vertical="center" wrapText="1"/>
      <protection locked="0"/>
    </xf>
    <xf numFmtId="10" fontId="4" fillId="0" borderId="123" xfId="20961" applyNumberFormat="1" applyFont="1" applyBorder="1" applyAlignment="1" applyProtection="1">
      <alignment vertical="center" wrapText="1"/>
      <protection locked="0"/>
    </xf>
    <xf numFmtId="0" fontId="9" fillId="2" borderId="116" xfId="0" applyFont="1" applyFill="1" applyBorder="1" applyAlignment="1">
      <alignment horizontal="right" vertical="center"/>
    </xf>
    <xf numFmtId="0" fontId="9" fillId="2" borderId="103" xfId="0" applyFont="1" applyFill="1" applyBorder="1" applyAlignment="1">
      <alignment vertical="center"/>
    </xf>
    <xf numFmtId="193" fontId="9" fillId="2" borderId="103" xfId="0" applyNumberFormat="1" applyFont="1" applyFill="1" applyBorder="1" applyAlignment="1" applyProtection="1">
      <alignment vertical="center"/>
      <protection locked="0"/>
    </xf>
    <xf numFmtId="193" fontId="17" fillId="2" borderId="103" xfId="0" applyNumberFormat="1" applyFont="1" applyFill="1" applyBorder="1" applyAlignment="1" applyProtection="1">
      <alignment vertical="center"/>
      <protection locked="0"/>
    </xf>
    <xf numFmtId="193" fontId="17" fillId="2" borderId="117" xfId="0" applyNumberFormat="1" applyFont="1" applyFill="1" applyBorder="1" applyAlignment="1" applyProtection="1">
      <alignment vertical="center"/>
      <protection locked="0"/>
    </xf>
    <xf numFmtId="0" fontId="9" fillId="0" borderId="108" xfId="0" applyFont="1" applyFill="1" applyBorder="1" applyAlignment="1">
      <alignment horizontal="left" vertical="center" wrapText="1"/>
    </xf>
    <xf numFmtId="0" fontId="108" fillId="0" borderId="95" xfId="0" applyFont="1" applyFill="1" applyBorder="1" applyAlignment="1">
      <alignment horizontal="left" vertical="center"/>
    </xf>
    <xf numFmtId="0" fontId="108" fillId="0" borderId="93" xfId="0" applyFont="1" applyFill="1" applyBorder="1" applyAlignment="1">
      <alignment vertical="center" wrapText="1"/>
    </xf>
    <xf numFmtId="0" fontId="108" fillId="0" borderId="93" xfId="0" applyFont="1" applyFill="1" applyBorder="1" applyAlignment="1">
      <alignment horizontal="left" vertical="center" wrapText="1"/>
    </xf>
    <xf numFmtId="49" fontId="108" fillId="0" borderId="108" xfId="0" applyNumberFormat="1" applyFont="1" applyFill="1" applyBorder="1" applyAlignment="1">
      <alignment horizontal="right" vertical="center"/>
    </xf>
    <xf numFmtId="10" fontId="9" fillId="2" borderId="108" xfId="20961" applyNumberFormat="1" applyFont="1" applyFill="1" applyBorder="1" applyAlignment="1" applyProtection="1">
      <alignment vertical="center"/>
      <protection locked="0"/>
    </xf>
    <xf numFmtId="10" fontId="17" fillId="2" borderId="108" xfId="20961" applyNumberFormat="1" applyFont="1" applyFill="1" applyBorder="1" applyAlignment="1" applyProtection="1">
      <alignment vertical="center"/>
      <protection locked="0"/>
    </xf>
    <xf numFmtId="10" fontId="17" fillId="2" borderId="123" xfId="20961" applyNumberFormat="1" applyFont="1" applyFill="1" applyBorder="1" applyAlignment="1" applyProtection="1">
      <alignment vertical="center"/>
      <protection locked="0"/>
    </xf>
    <xf numFmtId="10" fontId="28" fillId="37" borderId="0" xfId="20961" applyNumberFormat="1" applyFont="1" applyFill="1" applyBorder="1"/>
    <xf numFmtId="10" fontId="28" fillId="37" borderId="101" xfId="20961" applyNumberFormat="1" applyFont="1" applyFill="1" applyBorder="1"/>
    <xf numFmtId="10" fontId="9" fillId="2" borderId="123" xfId="20961" applyNumberFormat="1" applyFont="1" applyFill="1" applyBorder="1" applyAlignment="1" applyProtection="1">
      <alignment vertical="center"/>
      <protection locked="0"/>
    </xf>
    <xf numFmtId="194" fontId="9" fillId="2" borderId="26" xfId="0" applyNumberFormat="1" applyFont="1" applyFill="1" applyBorder="1" applyAlignment="1" applyProtection="1">
      <alignment vertical="center"/>
      <protection locked="0"/>
    </xf>
    <xf numFmtId="194" fontId="17" fillId="2" borderId="26" xfId="0" applyNumberFormat="1" applyFont="1" applyFill="1" applyBorder="1" applyAlignment="1" applyProtection="1">
      <alignment vertical="center"/>
      <protection locked="0"/>
    </xf>
    <xf numFmtId="194" fontId="17" fillId="2" borderId="27" xfId="0" applyNumberFormat="1" applyFont="1" applyFill="1" applyBorder="1" applyAlignment="1" applyProtection="1">
      <alignment vertical="center"/>
      <protection locked="0"/>
    </xf>
    <xf numFmtId="10" fontId="115" fillId="80" borderId="108" xfId="20961" applyNumberFormat="1" applyFont="1" applyFill="1" applyBorder="1" applyAlignment="1" applyProtection="1">
      <alignment horizontal="right" vertical="center"/>
    </xf>
    <xf numFmtId="43" fontId="4" fillId="0" borderId="117" xfId="7" applyFont="1" applyFill="1" applyBorder="1" applyAlignment="1">
      <alignment vertical="center"/>
    </xf>
    <xf numFmtId="43" fontId="4" fillId="0" borderId="104" xfId="7" applyFont="1" applyFill="1" applyBorder="1" applyAlignment="1">
      <alignment vertical="center"/>
    </xf>
    <xf numFmtId="43" fontId="4" fillId="0" borderId="21" xfId="7" applyFont="1" applyFill="1" applyBorder="1" applyAlignment="1">
      <alignment vertical="center"/>
    </xf>
    <xf numFmtId="43" fontId="4" fillId="0" borderId="30" xfId="7" applyFont="1" applyFill="1" applyBorder="1" applyAlignment="1">
      <alignment vertical="center"/>
    </xf>
    <xf numFmtId="9" fontId="4" fillId="0" borderId="119" xfId="20961" applyFont="1" applyFill="1" applyBorder="1" applyAlignment="1">
      <alignment vertical="center"/>
    </xf>
    <xf numFmtId="9" fontId="4" fillId="0" borderId="102" xfId="20961" applyFont="1" applyFill="1" applyBorder="1" applyAlignment="1">
      <alignment vertical="center"/>
    </xf>
    <xf numFmtId="43" fontId="4" fillId="0" borderId="27" xfId="7" applyFont="1" applyFill="1" applyBorder="1" applyAlignment="1">
      <alignment vertical="center"/>
    </xf>
    <xf numFmtId="43" fontId="4" fillId="0" borderId="28" xfId="7" applyFont="1" applyFill="1" applyBorder="1" applyAlignment="1">
      <alignment vertical="center"/>
    </xf>
    <xf numFmtId="43" fontId="4" fillId="0" borderId="26" xfId="7" applyFont="1" applyFill="1" applyBorder="1" applyAlignment="1">
      <alignment vertical="center"/>
    </xf>
    <xf numFmtId="43" fontId="4" fillId="0" borderId="123" xfId="7" applyFont="1" applyFill="1" applyBorder="1" applyAlignment="1">
      <alignment vertical="center"/>
    </xf>
    <xf numFmtId="43" fontId="4" fillId="0" borderId="109" xfId="7" applyFont="1" applyFill="1" applyBorder="1" applyAlignment="1">
      <alignment vertical="center"/>
    </xf>
    <xf numFmtId="43" fontId="4" fillId="0" borderId="108" xfId="7" applyFont="1" applyFill="1" applyBorder="1" applyAlignment="1">
      <alignment vertical="center"/>
    </xf>
    <xf numFmtId="43" fontId="4" fillId="3" borderId="24" xfId="7" applyFont="1" applyFill="1" applyBorder="1" applyAlignment="1">
      <alignment vertical="center"/>
    </xf>
    <xf numFmtId="43" fontId="4" fillId="3" borderId="106" xfId="7" applyFont="1" applyFill="1" applyBorder="1" applyAlignment="1">
      <alignment vertical="center"/>
    </xf>
    <xf numFmtId="43" fontId="4" fillId="0" borderId="73" xfId="7" applyFont="1" applyFill="1" applyBorder="1" applyAlignment="1">
      <alignment vertical="center"/>
    </xf>
    <xf numFmtId="43" fontId="4" fillId="0" borderId="59" xfId="7" applyFont="1" applyFill="1" applyBorder="1" applyAlignment="1">
      <alignment vertical="center"/>
    </xf>
    <xf numFmtId="43" fontId="28" fillId="37" borderId="0" xfId="7" applyFont="1" applyFill="1" applyBorder="1"/>
    <xf numFmtId="164" fontId="7" fillId="0" borderId="27" xfId="7" applyNumberFormat="1" applyFont="1" applyFill="1" applyBorder="1" applyAlignment="1" applyProtection="1">
      <alignment horizontal="right" vertical="center"/>
    </xf>
    <xf numFmtId="164" fontId="111" fillId="0" borderId="123" xfId="7" applyNumberFormat="1" applyFont="1" applyFill="1" applyBorder="1" applyAlignment="1">
      <alignment horizontal="right" vertical="center" wrapText="1"/>
    </xf>
    <xf numFmtId="10" fontId="4" fillId="0" borderId="133" xfId="20961" applyNumberFormat="1" applyFont="1" applyBorder="1" applyAlignment="1"/>
    <xf numFmtId="10" fontId="4" fillId="0" borderId="123" xfId="20961" applyNumberFormat="1" applyFont="1" applyBorder="1" applyAlignment="1"/>
    <xf numFmtId="0" fontId="13" fillId="0" borderId="132" xfId="0" applyFont="1" applyBorder="1" applyAlignment="1">
      <alignment wrapText="1"/>
    </xf>
    <xf numFmtId="0" fontId="9" fillId="0" borderId="134" xfId="0" applyFont="1" applyBorder="1" applyAlignment="1">
      <alignment vertical="center"/>
    </xf>
    <xf numFmtId="10" fontId="4" fillId="0" borderId="24" xfId="20961" applyNumberFormat="1" applyFont="1" applyBorder="1" applyAlignment="1"/>
    <xf numFmtId="0" fontId="9" fillId="0" borderId="8" xfId="0" applyFont="1" applyBorder="1" applyAlignment="1">
      <alignment horizontal="left" vertical="center" wrapText="1"/>
    </xf>
    <xf numFmtId="0" fontId="9" fillId="0" borderId="22" xfId="0" applyFont="1" applyBorder="1" applyAlignment="1">
      <alignment horizontal="center" vertical="center"/>
    </xf>
    <xf numFmtId="0" fontId="9" fillId="0" borderId="123" xfId="0" applyFont="1" applyBorder="1" applyAlignment="1">
      <alignment horizontal="left" vertical="center" wrapText="1"/>
    </xf>
    <xf numFmtId="0" fontId="0" fillId="0" borderId="0" xfId="0"/>
    <xf numFmtId="0" fontId="12" fillId="0" borderId="0" xfId="0" applyFont="1"/>
    <xf numFmtId="164" fontId="4" fillId="0" borderId="123" xfId="7" applyNumberFormat="1" applyFont="1" applyFill="1" applyBorder="1" applyAlignment="1">
      <alignment horizontal="right" vertical="center" wrapText="1"/>
    </xf>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8" xfId="0" applyFont="1" applyFill="1" applyBorder="1" applyAlignment="1">
      <alignment horizontal="center" vertical="center" wrapText="1"/>
    </xf>
    <xf numFmtId="0" fontId="4" fillId="0" borderId="109" xfId="0" applyFont="1" applyFill="1" applyBorder="1" applyAlignment="1">
      <alignment horizontal="center"/>
    </xf>
    <xf numFmtId="0" fontId="4" fillId="0" borderId="24" xfId="0" applyFont="1" applyFill="1" applyBorder="1" applyAlignment="1">
      <alignment horizontal="center"/>
    </xf>
    <xf numFmtId="0" fontId="6" fillId="36" borderId="12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4" xfId="0" applyFont="1" applyFill="1" applyBorder="1" applyAlignment="1">
      <alignment horizontal="center" vertical="center" wrapText="1"/>
    </xf>
    <xf numFmtId="0" fontId="6" fillId="36" borderId="107"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9" xfId="1" applyNumberFormat="1" applyFont="1" applyFill="1" applyBorder="1" applyAlignment="1" applyProtection="1">
      <alignment horizontal="center" vertical="center" wrapText="1"/>
      <protection locked="0"/>
    </xf>
    <xf numFmtId="164" fontId="15" fillId="0" borderId="10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0" borderId="109" xfId="0" applyFont="1" applyFill="1" applyBorder="1" applyAlignment="1">
      <alignment horizontal="left" vertical="center" wrapText="1"/>
    </xf>
    <xf numFmtId="0" fontId="108" fillId="0" borderId="135" xfId="0" applyFont="1" applyFill="1" applyBorder="1" applyAlignment="1">
      <alignment horizontal="left" vertical="center" wrapText="1"/>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7" fillId="0" borderId="81" xfId="0" applyFont="1" applyFill="1" applyBorder="1" applyAlignment="1">
      <alignment horizontal="center" vertical="center"/>
    </xf>
    <xf numFmtId="0" fontId="108" fillId="0" borderId="108" xfId="0" applyFont="1" applyFill="1" applyBorder="1" applyAlignment="1">
      <alignment horizontal="left"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7" fillId="76" borderId="84"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3" borderId="109" xfId="0" applyFont="1" applyFill="1" applyBorder="1" applyAlignment="1">
      <alignment vertical="center" wrapText="1"/>
    </xf>
    <xf numFmtId="0" fontId="108" fillId="3" borderId="135" xfId="0" applyFont="1" applyFill="1" applyBorder="1" applyAlignment="1">
      <alignment vertical="center" wrapText="1"/>
    </xf>
    <xf numFmtId="0" fontId="108" fillId="0" borderId="109" xfId="0" applyFont="1" applyFill="1" applyBorder="1" applyAlignment="1">
      <alignment horizontal="left"/>
    </xf>
    <xf numFmtId="0" fontId="108" fillId="0" borderId="135" xfId="0" applyFont="1" applyFill="1" applyBorder="1" applyAlignment="1">
      <alignment horizontal="left"/>
    </xf>
    <xf numFmtId="0" fontId="108" fillId="0" borderId="109" xfId="0" applyFont="1" applyFill="1" applyBorder="1" applyAlignment="1">
      <alignment vertical="center" wrapText="1"/>
    </xf>
    <xf numFmtId="0" fontId="108" fillId="0" borderId="135" xfId="0" applyFont="1" applyFill="1" applyBorder="1" applyAlignment="1">
      <alignment vertical="center" wrapText="1"/>
    </xf>
    <xf numFmtId="0" fontId="108" fillId="3" borderId="86" xfId="0" applyFont="1" applyFill="1" applyBorder="1" applyAlignment="1">
      <alignment horizontal="left" vertical="center" wrapText="1"/>
    </xf>
    <xf numFmtId="0" fontId="108" fillId="3" borderId="87"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90" xfId="0" applyFont="1" applyFill="1" applyBorder="1" applyAlignment="1">
      <alignment horizontal="lef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0" borderId="86" xfId="0" applyFont="1" applyFill="1" applyBorder="1" applyAlignment="1">
      <alignment vertical="center" wrapText="1"/>
    </xf>
    <xf numFmtId="0" fontId="108" fillId="0" borderId="87" xfId="0" applyFont="1" applyFill="1" applyBorder="1" applyAlignment="1">
      <alignment vertical="center" wrapText="1"/>
    </xf>
    <xf numFmtId="0" fontId="108" fillId="0" borderId="86" xfId="0" applyFont="1" applyFill="1" applyBorder="1" applyAlignment="1">
      <alignment horizontal="left" vertical="center" wrapText="1"/>
    </xf>
    <xf numFmtId="0" fontId="108" fillId="0" borderId="87"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8" fillId="3" borderId="109" xfId="0" applyFont="1" applyFill="1" applyBorder="1" applyAlignment="1">
      <alignment horizontal="left" vertical="center" wrapText="1"/>
    </xf>
    <xf numFmtId="0" fontId="108" fillId="3" borderId="135" xfId="0" applyFont="1" applyFill="1" applyBorder="1" applyAlignment="1">
      <alignment horizontal="left" vertical="center" wrapText="1"/>
    </xf>
    <xf numFmtId="0" fontId="107" fillId="0" borderId="94" xfId="0" applyFont="1" applyFill="1" applyBorder="1" applyAlignment="1">
      <alignment horizontal="center" vertical="center"/>
    </xf>
    <xf numFmtId="0" fontId="108" fillId="78" borderId="109" xfId="0" applyFont="1" applyFill="1" applyBorder="1" applyAlignment="1">
      <alignment vertical="center" wrapText="1"/>
    </xf>
    <xf numFmtId="0" fontId="108" fillId="78" borderId="135" xfId="0" applyFont="1" applyFill="1" applyBorder="1" applyAlignment="1">
      <alignment vertical="center" wrapText="1"/>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7" fillId="76" borderId="98" xfId="0" applyFont="1" applyFill="1" applyBorder="1" applyAlignment="1">
      <alignment horizontal="center" vertical="center"/>
    </xf>
  </cellXfs>
  <cellStyles count="21840">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3" xfId="21415"/>
    <cellStyle name="Calculation 2 10 3" xfId="724"/>
    <cellStyle name="Calculation 2 10 3 2" xfId="21407"/>
    <cellStyle name="Calculation 2 10 3 3" xfId="21416"/>
    <cellStyle name="Calculation 2 10 4" xfId="725"/>
    <cellStyle name="Calculation 2 10 4 2" xfId="21406"/>
    <cellStyle name="Calculation 2 10 4 3" xfId="21417"/>
    <cellStyle name="Calculation 2 10 5" xfId="726"/>
    <cellStyle name="Calculation 2 10 5 2" xfId="21405"/>
    <cellStyle name="Calculation 2 10 5 3" xfId="21418"/>
    <cellStyle name="Calculation 2 11" xfId="727"/>
    <cellStyle name="Calculation 2 11 2" xfId="728"/>
    <cellStyle name="Calculation 2 11 2 2" xfId="21403"/>
    <cellStyle name="Calculation 2 11 2 3" xfId="21420"/>
    <cellStyle name="Calculation 2 11 3" xfId="729"/>
    <cellStyle name="Calculation 2 11 3 2" xfId="21402"/>
    <cellStyle name="Calculation 2 11 3 3" xfId="21421"/>
    <cellStyle name="Calculation 2 11 4" xfId="730"/>
    <cellStyle name="Calculation 2 11 4 2" xfId="21401"/>
    <cellStyle name="Calculation 2 11 4 3" xfId="21422"/>
    <cellStyle name="Calculation 2 11 5" xfId="731"/>
    <cellStyle name="Calculation 2 11 5 2" xfId="21400"/>
    <cellStyle name="Calculation 2 11 5 3" xfId="21423"/>
    <cellStyle name="Calculation 2 11 6" xfId="21404"/>
    <cellStyle name="Calculation 2 11 7" xfId="21419"/>
    <cellStyle name="Calculation 2 12" xfId="732"/>
    <cellStyle name="Calculation 2 12 2" xfId="733"/>
    <cellStyle name="Calculation 2 12 2 2" xfId="21398"/>
    <cellStyle name="Calculation 2 12 2 3" xfId="21425"/>
    <cellStyle name="Calculation 2 12 3" xfId="734"/>
    <cellStyle name="Calculation 2 12 3 2" xfId="21397"/>
    <cellStyle name="Calculation 2 12 3 3" xfId="21426"/>
    <cellStyle name="Calculation 2 12 4" xfId="735"/>
    <cellStyle name="Calculation 2 12 4 2" xfId="21396"/>
    <cellStyle name="Calculation 2 12 4 3" xfId="21427"/>
    <cellStyle name="Calculation 2 12 5" xfId="736"/>
    <cellStyle name="Calculation 2 12 5 2" xfId="21395"/>
    <cellStyle name="Calculation 2 12 5 3" xfId="21428"/>
    <cellStyle name="Calculation 2 12 6" xfId="21399"/>
    <cellStyle name="Calculation 2 12 7" xfId="21424"/>
    <cellStyle name="Calculation 2 13" xfId="737"/>
    <cellStyle name="Calculation 2 13 2" xfId="738"/>
    <cellStyle name="Calculation 2 13 2 2" xfId="21393"/>
    <cellStyle name="Calculation 2 13 2 3" xfId="21430"/>
    <cellStyle name="Calculation 2 13 3" xfId="739"/>
    <cellStyle name="Calculation 2 13 3 2" xfId="21392"/>
    <cellStyle name="Calculation 2 13 3 3" xfId="21431"/>
    <cellStyle name="Calculation 2 13 4" xfId="740"/>
    <cellStyle name="Calculation 2 13 4 2" xfId="21391"/>
    <cellStyle name="Calculation 2 13 4 3" xfId="21432"/>
    <cellStyle name="Calculation 2 13 5" xfId="21394"/>
    <cellStyle name="Calculation 2 13 6" xfId="21429"/>
    <cellStyle name="Calculation 2 14" xfId="741"/>
    <cellStyle name="Calculation 2 14 2" xfId="21390"/>
    <cellStyle name="Calculation 2 14 3" xfId="21433"/>
    <cellStyle name="Calculation 2 15" xfId="742"/>
    <cellStyle name="Calculation 2 15 2" xfId="21389"/>
    <cellStyle name="Calculation 2 15 3" xfId="21434"/>
    <cellStyle name="Calculation 2 16" xfId="743"/>
    <cellStyle name="Calculation 2 16 2" xfId="21388"/>
    <cellStyle name="Calculation 2 16 3" xfId="21435"/>
    <cellStyle name="Calculation 2 17" xfId="21409"/>
    <cellStyle name="Calculation 2 18" xfId="21414"/>
    <cellStyle name="Calculation 2 2" xfId="744"/>
    <cellStyle name="Calculation 2 2 10" xfId="21387"/>
    <cellStyle name="Calculation 2 2 11" xfId="21436"/>
    <cellStyle name="Calculation 2 2 2" xfId="745"/>
    <cellStyle name="Calculation 2 2 2 2" xfId="746"/>
    <cellStyle name="Calculation 2 2 2 2 2" xfId="21385"/>
    <cellStyle name="Calculation 2 2 2 2 3" xfId="21438"/>
    <cellStyle name="Calculation 2 2 2 3" xfId="747"/>
    <cellStyle name="Calculation 2 2 2 3 2" xfId="21384"/>
    <cellStyle name="Calculation 2 2 2 3 3" xfId="21439"/>
    <cellStyle name="Calculation 2 2 2 4" xfId="748"/>
    <cellStyle name="Calculation 2 2 2 4 2" xfId="21383"/>
    <cellStyle name="Calculation 2 2 2 4 3" xfId="21440"/>
    <cellStyle name="Calculation 2 2 2 5" xfId="21386"/>
    <cellStyle name="Calculation 2 2 2 6" xfId="21437"/>
    <cellStyle name="Calculation 2 2 3" xfId="749"/>
    <cellStyle name="Calculation 2 2 3 2" xfId="750"/>
    <cellStyle name="Calculation 2 2 3 2 2" xfId="21381"/>
    <cellStyle name="Calculation 2 2 3 2 3" xfId="21442"/>
    <cellStyle name="Calculation 2 2 3 3" xfId="751"/>
    <cellStyle name="Calculation 2 2 3 3 2" xfId="21380"/>
    <cellStyle name="Calculation 2 2 3 3 3" xfId="21443"/>
    <cellStyle name="Calculation 2 2 3 4" xfId="752"/>
    <cellStyle name="Calculation 2 2 3 4 2" xfId="21379"/>
    <cellStyle name="Calculation 2 2 3 4 3" xfId="21444"/>
    <cellStyle name="Calculation 2 2 3 5" xfId="21382"/>
    <cellStyle name="Calculation 2 2 3 6" xfId="21441"/>
    <cellStyle name="Calculation 2 2 4" xfId="753"/>
    <cellStyle name="Calculation 2 2 4 2" xfId="754"/>
    <cellStyle name="Calculation 2 2 4 2 2" xfId="21377"/>
    <cellStyle name="Calculation 2 2 4 2 3" xfId="21446"/>
    <cellStyle name="Calculation 2 2 4 3" xfId="755"/>
    <cellStyle name="Calculation 2 2 4 3 2" xfId="21376"/>
    <cellStyle name="Calculation 2 2 4 3 3" xfId="21447"/>
    <cellStyle name="Calculation 2 2 4 4" xfId="756"/>
    <cellStyle name="Calculation 2 2 4 4 2" xfId="21375"/>
    <cellStyle name="Calculation 2 2 4 4 3" xfId="21448"/>
    <cellStyle name="Calculation 2 2 4 5" xfId="21378"/>
    <cellStyle name="Calculation 2 2 4 6" xfId="21445"/>
    <cellStyle name="Calculation 2 2 5" xfId="757"/>
    <cellStyle name="Calculation 2 2 5 2" xfId="758"/>
    <cellStyle name="Calculation 2 2 5 2 2" xfId="21373"/>
    <cellStyle name="Calculation 2 2 5 2 3" xfId="21450"/>
    <cellStyle name="Calculation 2 2 5 3" xfId="759"/>
    <cellStyle name="Calculation 2 2 5 3 2" xfId="21372"/>
    <cellStyle name="Calculation 2 2 5 3 3" xfId="21451"/>
    <cellStyle name="Calculation 2 2 5 4" xfId="760"/>
    <cellStyle name="Calculation 2 2 5 4 2" xfId="21371"/>
    <cellStyle name="Calculation 2 2 5 4 3" xfId="21452"/>
    <cellStyle name="Calculation 2 2 5 5" xfId="21374"/>
    <cellStyle name="Calculation 2 2 5 6" xfId="21449"/>
    <cellStyle name="Calculation 2 2 6" xfId="761"/>
    <cellStyle name="Calculation 2 2 6 2" xfId="21370"/>
    <cellStyle name="Calculation 2 2 6 3" xfId="21453"/>
    <cellStyle name="Calculation 2 2 7" xfId="762"/>
    <cellStyle name="Calculation 2 2 7 2" xfId="21369"/>
    <cellStyle name="Calculation 2 2 7 3" xfId="21454"/>
    <cellStyle name="Calculation 2 2 8" xfId="763"/>
    <cellStyle name="Calculation 2 2 8 2" xfId="21368"/>
    <cellStyle name="Calculation 2 2 8 3" xfId="21455"/>
    <cellStyle name="Calculation 2 2 9" xfId="764"/>
    <cellStyle name="Calculation 2 2 9 2" xfId="21367"/>
    <cellStyle name="Calculation 2 2 9 3" xfId="21456"/>
    <cellStyle name="Calculation 2 3" xfId="765"/>
    <cellStyle name="Calculation 2 3 2" xfId="766"/>
    <cellStyle name="Calculation 2 3 2 2" xfId="21366"/>
    <cellStyle name="Calculation 2 3 2 3" xfId="21457"/>
    <cellStyle name="Calculation 2 3 3" xfId="767"/>
    <cellStyle name="Calculation 2 3 3 2" xfId="21365"/>
    <cellStyle name="Calculation 2 3 3 3" xfId="21458"/>
    <cellStyle name="Calculation 2 3 4" xfId="768"/>
    <cellStyle name="Calculation 2 3 4 2" xfId="21364"/>
    <cellStyle name="Calculation 2 3 4 3" xfId="21459"/>
    <cellStyle name="Calculation 2 3 5" xfId="769"/>
    <cellStyle name="Calculation 2 3 5 2" xfId="21363"/>
    <cellStyle name="Calculation 2 3 5 3" xfId="21460"/>
    <cellStyle name="Calculation 2 4" xfId="770"/>
    <cellStyle name="Calculation 2 4 2" xfId="771"/>
    <cellStyle name="Calculation 2 4 2 2" xfId="21362"/>
    <cellStyle name="Calculation 2 4 2 3" xfId="21461"/>
    <cellStyle name="Calculation 2 4 3" xfId="772"/>
    <cellStyle name="Calculation 2 4 3 2" xfId="21361"/>
    <cellStyle name="Calculation 2 4 3 3" xfId="21462"/>
    <cellStyle name="Calculation 2 4 4" xfId="773"/>
    <cellStyle name="Calculation 2 4 4 2" xfId="21360"/>
    <cellStyle name="Calculation 2 4 4 3" xfId="21463"/>
    <cellStyle name="Calculation 2 4 5" xfId="774"/>
    <cellStyle name="Calculation 2 4 5 2" xfId="21359"/>
    <cellStyle name="Calculation 2 4 5 3" xfId="21464"/>
    <cellStyle name="Calculation 2 5" xfId="775"/>
    <cellStyle name="Calculation 2 5 2" xfId="776"/>
    <cellStyle name="Calculation 2 5 2 2" xfId="21358"/>
    <cellStyle name="Calculation 2 5 2 3" xfId="21465"/>
    <cellStyle name="Calculation 2 5 3" xfId="777"/>
    <cellStyle name="Calculation 2 5 3 2" xfId="21357"/>
    <cellStyle name="Calculation 2 5 3 3" xfId="21466"/>
    <cellStyle name="Calculation 2 5 4" xfId="778"/>
    <cellStyle name="Calculation 2 5 4 2" xfId="21356"/>
    <cellStyle name="Calculation 2 5 4 3" xfId="21467"/>
    <cellStyle name="Calculation 2 5 5" xfId="779"/>
    <cellStyle name="Calculation 2 5 5 2" xfId="21355"/>
    <cellStyle name="Calculation 2 5 5 3" xfId="21468"/>
    <cellStyle name="Calculation 2 6" xfId="780"/>
    <cellStyle name="Calculation 2 6 2" xfId="781"/>
    <cellStyle name="Calculation 2 6 2 2" xfId="21354"/>
    <cellStyle name="Calculation 2 6 2 3" xfId="21469"/>
    <cellStyle name="Calculation 2 6 3" xfId="782"/>
    <cellStyle name="Calculation 2 6 3 2" xfId="21353"/>
    <cellStyle name="Calculation 2 6 3 3" xfId="21470"/>
    <cellStyle name="Calculation 2 6 4" xfId="783"/>
    <cellStyle name="Calculation 2 6 4 2" xfId="21352"/>
    <cellStyle name="Calculation 2 6 4 3" xfId="21471"/>
    <cellStyle name="Calculation 2 6 5" xfId="784"/>
    <cellStyle name="Calculation 2 6 5 2" xfId="21351"/>
    <cellStyle name="Calculation 2 6 5 3" xfId="21472"/>
    <cellStyle name="Calculation 2 7" xfId="785"/>
    <cellStyle name="Calculation 2 7 2" xfId="786"/>
    <cellStyle name="Calculation 2 7 2 2" xfId="21350"/>
    <cellStyle name="Calculation 2 7 2 3" xfId="21473"/>
    <cellStyle name="Calculation 2 7 3" xfId="787"/>
    <cellStyle name="Calculation 2 7 3 2" xfId="21349"/>
    <cellStyle name="Calculation 2 7 3 3" xfId="21474"/>
    <cellStyle name="Calculation 2 7 4" xfId="788"/>
    <cellStyle name="Calculation 2 7 4 2" xfId="21348"/>
    <cellStyle name="Calculation 2 7 4 3" xfId="21475"/>
    <cellStyle name="Calculation 2 7 5" xfId="789"/>
    <cellStyle name="Calculation 2 7 5 2" xfId="21347"/>
    <cellStyle name="Calculation 2 7 5 3" xfId="21476"/>
    <cellStyle name="Calculation 2 8" xfId="790"/>
    <cellStyle name="Calculation 2 8 2" xfId="791"/>
    <cellStyle name="Calculation 2 8 2 2" xfId="21346"/>
    <cellStyle name="Calculation 2 8 2 3" xfId="21477"/>
    <cellStyle name="Calculation 2 8 3" xfId="792"/>
    <cellStyle name="Calculation 2 8 3 2" xfId="21345"/>
    <cellStyle name="Calculation 2 8 3 3" xfId="21478"/>
    <cellStyle name="Calculation 2 8 4" xfId="793"/>
    <cellStyle name="Calculation 2 8 4 2" xfId="21344"/>
    <cellStyle name="Calculation 2 8 4 3" xfId="21479"/>
    <cellStyle name="Calculation 2 8 5" xfId="794"/>
    <cellStyle name="Calculation 2 8 5 2" xfId="21343"/>
    <cellStyle name="Calculation 2 8 5 3" xfId="21480"/>
    <cellStyle name="Calculation 2 9" xfId="795"/>
    <cellStyle name="Calculation 2 9 2" xfId="796"/>
    <cellStyle name="Calculation 2 9 2 2" xfId="21342"/>
    <cellStyle name="Calculation 2 9 2 3" xfId="21481"/>
    <cellStyle name="Calculation 2 9 3" xfId="797"/>
    <cellStyle name="Calculation 2 9 3 2" xfId="21341"/>
    <cellStyle name="Calculation 2 9 3 3" xfId="21482"/>
    <cellStyle name="Calculation 2 9 4" xfId="798"/>
    <cellStyle name="Calculation 2 9 4 2" xfId="21340"/>
    <cellStyle name="Calculation 2 9 4 3" xfId="21483"/>
    <cellStyle name="Calculation 2 9 5" xfId="799"/>
    <cellStyle name="Calculation 2 9 5 2" xfId="21339"/>
    <cellStyle name="Calculation 2 9 5 3" xfId="21484"/>
    <cellStyle name="Calculation 3" xfId="800"/>
    <cellStyle name="Calculation 3 2" xfId="801"/>
    <cellStyle name="Calculation 3 2 2" xfId="21337"/>
    <cellStyle name="Calculation 3 2 3" xfId="21486"/>
    <cellStyle name="Calculation 3 3" xfId="802"/>
    <cellStyle name="Calculation 3 3 2" xfId="21336"/>
    <cellStyle name="Calculation 3 3 3" xfId="21487"/>
    <cellStyle name="Calculation 3 4" xfId="21338"/>
    <cellStyle name="Calculation 3 5" xfId="21485"/>
    <cellStyle name="Calculation 4" xfId="803"/>
    <cellStyle name="Calculation 4 2" xfId="804"/>
    <cellStyle name="Calculation 4 2 2" xfId="21334"/>
    <cellStyle name="Calculation 4 2 3" xfId="21489"/>
    <cellStyle name="Calculation 4 3" xfId="805"/>
    <cellStyle name="Calculation 4 3 2" xfId="21333"/>
    <cellStyle name="Calculation 4 3 3" xfId="21490"/>
    <cellStyle name="Calculation 4 4" xfId="21335"/>
    <cellStyle name="Calculation 4 5" xfId="21488"/>
    <cellStyle name="Calculation 5" xfId="806"/>
    <cellStyle name="Calculation 5 2" xfId="807"/>
    <cellStyle name="Calculation 5 2 2" xfId="21331"/>
    <cellStyle name="Calculation 5 2 3" xfId="21492"/>
    <cellStyle name="Calculation 5 3" xfId="808"/>
    <cellStyle name="Calculation 5 3 2" xfId="21330"/>
    <cellStyle name="Calculation 5 3 3" xfId="21493"/>
    <cellStyle name="Calculation 5 4" xfId="21332"/>
    <cellStyle name="Calculation 5 5" xfId="21491"/>
    <cellStyle name="Calculation 6" xfId="809"/>
    <cellStyle name="Calculation 6 2" xfId="810"/>
    <cellStyle name="Calculation 6 2 2" xfId="21328"/>
    <cellStyle name="Calculation 6 2 3" xfId="21495"/>
    <cellStyle name="Calculation 6 3" xfId="811"/>
    <cellStyle name="Calculation 6 3 2" xfId="21327"/>
    <cellStyle name="Calculation 6 3 3" xfId="21496"/>
    <cellStyle name="Calculation 6 4" xfId="21329"/>
    <cellStyle name="Calculation 6 5" xfId="21494"/>
    <cellStyle name="Calculation 7" xfId="812"/>
    <cellStyle name="Calculation 7 2" xfId="21326"/>
    <cellStyle name="Calculation 7 3" xfId="21497"/>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2 3" xfId="21499"/>
    <cellStyle name="Input 2 10 3" xfId="9336"/>
    <cellStyle name="Input 2 10 3 2" xfId="21305"/>
    <cellStyle name="Input 2 10 3 3" xfId="21500"/>
    <cellStyle name="Input 2 10 4" xfId="9337"/>
    <cellStyle name="Input 2 10 4 2" xfId="21304"/>
    <cellStyle name="Input 2 10 4 3" xfId="21501"/>
    <cellStyle name="Input 2 10 5" xfId="9338"/>
    <cellStyle name="Input 2 10 5 2" xfId="21303"/>
    <cellStyle name="Input 2 10 5 3" xfId="21502"/>
    <cellStyle name="Input 2 11" xfId="9339"/>
    <cellStyle name="Input 2 11 2" xfId="9340"/>
    <cellStyle name="Input 2 11 2 2" xfId="21301"/>
    <cellStyle name="Input 2 11 2 3" xfId="21504"/>
    <cellStyle name="Input 2 11 3" xfId="9341"/>
    <cellStyle name="Input 2 11 3 2" xfId="21300"/>
    <cellStyle name="Input 2 11 3 3" xfId="21505"/>
    <cellStyle name="Input 2 11 4" xfId="9342"/>
    <cellStyle name="Input 2 11 4 2" xfId="21299"/>
    <cellStyle name="Input 2 11 4 3" xfId="21506"/>
    <cellStyle name="Input 2 11 5" xfId="9343"/>
    <cellStyle name="Input 2 11 5 2" xfId="21298"/>
    <cellStyle name="Input 2 11 5 3" xfId="21507"/>
    <cellStyle name="Input 2 11 6" xfId="21302"/>
    <cellStyle name="Input 2 11 7" xfId="21503"/>
    <cellStyle name="Input 2 12" xfId="9344"/>
    <cellStyle name="Input 2 12 2" xfId="9345"/>
    <cellStyle name="Input 2 12 2 2" xfId="21296"/>
    <cellStyle name="Input 2 12 2 3" xfId="21509"/>
    <cellStyle name="Input 2 12 3" xfId="9346"/>
    <cellStyle name="Input 2 12 3 2" xfId="21295"/>
    <cellStyle name="Input 2 12 3 3" xfId="21510"/>
    <cellStyle name="Input 2 12 4" xfId="9347"/>
    <cellStyle name="Input 2 12 4 2" xfId="21294"/>
    <cellStyle name="Input 2 12 4 3" xfId="21511"/>
    <cellStyle name="Input 2 12 5" xfId="9348"/>
    <cellStyle name="Input 2 12 5 2" xfId="21293"/>
    <cellStyle name="Input 2 12 5 3" xfId="21512"/>
    <cellStyle name="Input 2 12 6" xfId="21297"/>
    <cellStyle name="Input 2 12 7" xfId="21508"/>
    <cellStyle name="Input 2 13" xfId="9349"/>
    <cellStyle name="Input 2 13 2" xfId="9350"/>
    <cellStyle name="Input 2 13 2 2" xfId="21291"/>
    <cellStyle name="Input 2 13 2 3" xfId="21514"/>
    <cellStyle name="Input 2 13 3" xfId="9351"/>
    <cellStyle name="Input 2 13 3 2" xfId="21290"/>
    <cellStyle name="Input 2 13 3 3" xfId="21515"/>
    <cellStyle name="Input 2 13 4" xfId="9352"/>
    <cellStyle name="Input 2 13 4 2" xfId="21289"/>
    <cellStyle name="Input 2 13 4 3" xfId="21516"/>
    <cellStyle name="Input 2 13 5" xfId="21292"/>
    <cellStyle name="Input 2 13 6" xfId="21513"/>
    <cellStyle name="Input 2 14" xfId="9353"/>
    <cellStyle name="Input 2 14 2" xfId="21288"/>
    <cellStyle name="Input 2 14 3" xfId="21517"/>
    <cellStyle name="Input 2 15" xfId="9354"/>
    <cellStyle name="Input 2 15 2" xfId="21287"/>
    <cellStyle name="Input 2 15 3" xfId="21518"/>
    <cellStyle name="Input 2 16" xfId="9355"/>
    <cellStyle name="Input 2 16 2" xfId="21286"/>
    <cellStyle name="Input 2 16 3" xfId="21519"/>
    <cellStyle name="Input 2 17" xfId="21307"/>
    <cellStyle name="Input 2 18" xfId="21498"/>
    <cellStyle name="Input 2 2" xfId="9356"/>
    <cellStyle name="Input 2 2 10" xfId="21285"/>
    <cellStyle name="Input 2 2 11" xfId="21520"/>
    <cellStyle name="Input 2 2 2" xfId="9357"/>
    <cellStyle name="Input 2 2 2 2" xfId="9358"/>
    <cellStyle name="Input 2 2 2 2 2" xfId="21283"/>
    <cellStyle name="Input 2 2 2 2 3" xfId="21522"/>
    <cellStyle name="Input 2 2 2 3" xfId="9359"/>
    <cellStyle name="Input 2 2 2 3 2" xfId="21282"/>
    <cellStyle name="Input 2 2 2 3 3" xfId="21523"/>
    <cellStyle name="Input 2 2 2 4" xfId="9360"/>
    <cellStyle name="Input 2 2 2 4 2" xfId="21281"/>
    <cellStyle name="Input 2 2 2 4 3" xfId="21524"/>
    <cellStyle name="Input 2 2 2 5" xfId="21284"/>
    <cellStyle name="Input 2 2 2 6" xfId="21521"/>
    <cellStyle name="Input 2 2 3" xfId="9361"/>
    <cellStyle name="Input 2 2 3 2" xfId="9362"/>
    <cellStyle name="Input 2 2 3 2 2" xfId="21279"/>
    <cellStyle name="Input 2 2 3 2 3" xfId="21526"/>
    <cellStyle name="Input 2 2 3 3" xfId="9363"/>
    <cellStyle name="Input 2 2 3 3 2" xfId="21278"/>
    <cellStyle name="Input 2 2 3 3 3" xfId="21527"/>
    <cellStyle name="Input 2 2 3 4" xfId="9364"/>
    <cellStyle name="Input 2 2 3 4 2" xfId="21277"/>
    <cellStyle name="Input 2 2 3 4 3" xfId="21528"/>
    <cellStyle name="Input 2 2 3 5" xfId="21280"/>
    <cellStyle name="Input 2 2 3 6" xfId="21525"/>
    <cellStyle name="Input 2 2 4" xfId="9365"/>
    <cellStyle name="Input 2 2 4 2" xfId="9366"/>
    <cellStyle name="Input 2 2 4 2 2" xfId="21275"/>
    <cellStyle name="Input 2 2 4 2 3" xfId="21530"/>
    <cellStyle name="Input 2 2 4 3" xfId="9367"/>
    <cellStyle name="Input 2 2 4 3 2" xfId="21274"/>
    <cellStyle name="Input 2 2 4 3 3" xfId="21531"/>
    <cellStyle name="Input 2 2 4 4" xfId="9368"/>
    <cellStyle name="Input 2 2 4 4 2" xfId="21273"/>
    <cellStyle name="Input 2 2 4 4 3" xfId="21532"/>
    <cellStyle name="Input 2 2 4 5" xfId="21276"/>
    <cellStyle name="Input 2 2 4 6" xfId="21529"/>
    <cellStyle name="Input 2 2 5" xfId="9369"/>
    <cellStyle name="Input 2 2 5 2" xfId="9370"/>
    <cellStyle name="Input 2 2 5 2 2" xfId="21271"/>
    <cellStyle name="Input 2 2 5 2 3" xfId="21534"/>
    <cellStyle name="Input 2 2 5 3" xfId="9371"/>
    <cellStyle name="Input 2 2 5 3 2" xfId="21270"/>
    <cellStyle name="Input 2 2 5 3 3" xfId="21535"/>
    <cellStyle name="Input 2 2 5 4" xfId="9372"/>
    <cellStyle name="Input 2 2 5 4 2" xfId="21269"/>
    <cellStyle name="Input 2 2 5 4 3" xfId="21536"/>
    <cellStyle name="Input 2 2 5 5" xfId="21272"/>
    <cellStyle name="Input 2 2 5 6" xfId="21533"/>
    <cellStyle name="Input 2 2 6" xfId="9373"/>
    <cellStyle name="Input 2 2 6 2" xfId="21268"/>
    <cellStyle name="Input 2 2 6 3" xfId="21537"/>
    <cellStyle name="Input 2 2 7" xfId="9374"/>
    <cellStyle name="Input 2 2 7 2" xfId="21267"/>
    <cellStyle name="Input 2 2 7 3" xfId="21538"/>
    <cellStyle name="Input 2 2 8" xfId="9375"/>
    <cellStyle name="Input 2 2 8 2" xfId="21266"/>
    <cellStyle name="Input 2 2 8 3" xfId="21539"/>
    <cellStyle name="Input 2 2 9" xfId="9376"/>
    <cellStyle name="Input 2 2 9 2" xfId="21265"/>
    <cellStyle name="Input 2 2 9 3" xfId="21540"/>
    <cellStyle name="Input 2 3" xfId="9377"/>
    <cellStyle name="Input 2 3 2" xfId="9378"/>
    <cellStyle name="Input 2 3 2 2" xfId="21264"/>
    <cellStyle name="Input 2 3 2 3" xfId="21541"/>
    <cellStyle name="Input 2 3 3" xfId="9379"/>
    <cellStyle name="Input 2 3 3 2" xfId="21263"/>
    <cellStyle name="Input 2 3 3 3" xfId="21542"/>
    <cellStyle name="Input 2 3 4" xfId="9380"/>
    <cellStyle name="Input 2 3 4 2" xfId="21262"/>
    <cellStyle name="Input 2 3 4 3" xfId="21543"/>
    <cellStyle name="Input 2 3 5" xfId="9381"/>
    <cellStyle name="Input 2 3 5 2" xfId="21261"/>
    <cellStyle name="Input 2 3 5 3" xfId="21544"/>
    <cellStyle name="Input 2 4" xfId="9382"/>
    <cellStyle name="Input 2 4 2" xfId="9383"/>
    <cellStyle name="Input 2 4 2 2" xfId="21260"/>
    <cellStyle name="Input 2 4 2 3" xfId="21545"/>
    <cellStyle name="Input 2 4 3" xfId="9384"/>
    <cellStyle name="Input 2 4 3 2" xfId="21259"/>
    <cellStyle name="Input 2 4 3 3" xfId="21546"/>
    <cellStyle name="Input 2 4 4" xfId="9385"/>
    <cellStyle name="Input 2 4 4 2" xfId="21258"/>
    <cellStyle name="Input 2 4 4 3" xfId="21547"/>
    <cellStyle name="Input 2 4 5" xfId="9386"/>
    <cellStyle name="Input 2 4 5 2" xfId="21257"/>
    <cellStyle name="Input 2 4 5 3" xfId="21548"/>
    <cellStyle name="Input 2 5" xfId="9387"/>
    <cellStyle name="Input 2 5 2" xfId="9388"/>
    <cellStyle name="Input 2 5 2 2" xfId="21256"/>
    <cellStyle name="Input 2 5 2 3" xfId="21549"/>
    <cellStyle name="Input 2 5 3" xfId="9389"/>
    <cellStyle name="Input 2 5 3 2" xfId="21255"/>
    <cellStyle name="Input 2 5 3 3" xfId="21550"/>
    <cellStyle name="Input 2 5 4" xfId="9390"/>
    <cellStyle name="Input 2 5 4 2" xfId="21254"/>
    <cellStyle name="Input 2 5 4 3" xfId="21551"/>
    <cellStyle name="Input 2 5 5" xfId="9391"/>
    <cellStyle name="Input 2 5 5 2" xfId="21253"/>
    <cellStyle name="Input 2 5 5 3" xfId="21552"/>
    <cellStyle name="Input 2 6" xfId="9392"/>
    <cellStyle name="Input 2 6 2" xfId="9393"/>
    <cellStyle name="Input 2 6 2 2" xfId="21252"/>
    <cellStyle name="Input 2 6 2 3" xfId="21553"/>
    <cellStyle name="Input 2 6 3" xfId="9394"/>
    <cellStyle name="Input 2 6 3 2" xfId="21251"/>
    <cellStyle name="Input 2 6 3 3" xfId="21554"/>
    <cellStyle name="Input 2 6 4" xfId="9395"/>
    <cellStyle name="Input 2 6 4 2" xfId="21250"/>
    <cellStyle name="Input 2 6 4 3" xfId="21555"/>
    <cellStyle name="Input 2 6 5" xfId="9396"/>
    <cellStyle name="Input 2 6 5 2" xfId="21249"/>
    <cellStyle name="Input 2 6 5 3" xfId="21556"/>
    <cellStyle name="Input 2 7" xfId="9397"/>
    <cellStyle name="Input 2 7 2" xfId="9398"/>
    <cellStyle name="Input 2 7 2 2" xfId="21248"/>
    <cellStyle name="Input 2 7 2 3" xfId="21557"/>
    <cellStyle name="Input 2 7 3" xfId="9399"/>
    <cellStyle name="Input 2 7 3 2" xfId="21247"/>
    <cellStyle name="Input 2 7 3 3" xfId="21558"/>
    <cellStyle name="Input 2 7 4" xfId="9400"/>
    <cellStyle name="Input 2 7 4 2" xfId="21246"/>
    <cellStyle name="Input 2 7 4 3" xfId="21559"/>
    <cellStyle name="Input 2 7 5" xfId="9401"/>
    <cellStyle name="Input 2 7 5 2" xfId="21245"/>
    <cellStyle name="Input 2 7 5 3" xfId="21560"/>
    <cellStyle name="Input 2 8" xfId="9402"/>
    <cellStyle name="Input 2 8 2" xfId="9403"/>
    <cellStyle name="Input 2 8 2 2" xfId="21244"/>
    <cellStyle name="Input 2 8 2 3" xfId="21561"/>
    <cellStyle name="Input 2 8 3" xfId="9404"/>
    <cellStyle name="Input 2 8 3 2" xfId="21243"/>
    <cellStyle name="Input 2 8 3 3" xfId="21562"/>
    <cellStyle name="Input 2 8 4" xfId="9405"/>
    <cellStyle name="Input 2 8 4 2" xfId="21242"/>
    <cellStyle name="Input 2 8 4 3" xfId="21563"/>
    <cellStyle name="Input 2 8 5" xfId="9406"/>
    <cellStyle name="Input 2 8 5 2" xfId="21241"/>
    <cellStyle name="Input 2 8 5 3" xfId="21564"/>
    <cellStyle name="Input 2 9" xfId="9407"/>
    <cellStyle name="Input 2 9 2" xfId="9408"/>
    <cellStyle name="Input 2 9 2 2" xfId="21240"/>
    <cellStyle name="Input 2 9 2 3" xfId="21565"/>
    <cellStyle name="Input 2 9 3" xfId="9409"/>
    <cellStyle name="Input 2 9 3 2" xfId="21239"/>
    <cellStyle name="Input 2 9 3 3" xfId="21566"/>
    <cellStyle name="Input 2 9 4" xfId="9410"/>
    <cellStyle name="Input 2 9 4 2" xfId="21238"/>
    <cellStyle name="Input 2 9 4 3" xfId="21567"/>
    <cellStyle name="Input 2 9 5" xfId="9411"/>
    <cellStyle name="Input 2 9 5 2" xfId="21237"/>
    <cellStyle name="Input 2 9 5 3" xfId="21568"/>
    <cellStyle name="Input 3" xfId="9412"/>
    <cellStyle name="Input 3 2" xfId="9413"/>
    <cellStyle name="Input 3 2 2" xfId="21235"/>
    <cellStyle name="Input 3 2 3" xfId="21570"/>
    <cellStyle name="Input 3 3" xfId="9414"/>
    <cellStyle name="Input 3 3 2" xfId="21234"/>
    <cellStyle name="Input 3 3 3" xfId="21571"/>
    <cellStyle name="Input 3 4" xfId="21236"/>
    <cellStyle name="Input 3 5" xfId="21569"/>
    <cellStyle name="Input 4" xfId="9415"/>
    <cellStyle name="Input 4 2" xfId="9416"/>
    <cellStyle name="Input 4 2 2" xfId="21232"/>
    <cellStyle name="Input 4 2 3" xfId="21573"/>
    <cellStyle name="Input 4 3" xfId="9417"/>
    <cellStyle name="Input 4 3 2" xfId="21231"/>
    <cellStyle name="Input 4 3 3" xfId="21574"/>
    <cellStyle name="Input 4 4" xfId="21233"/>
    <cellStyle name="Input 4 5" xfId="21572"/>
    <cellStyle name="Input 5" xfId="9418"/>
    <cellStyle name="Input 5 2" xfId="9419"/>
    <cellStyle name="Input 5 2 2" xfId="21229"/>
    <cellStyle name="Input 5 2 3" xfId="21576"/>
    <cellStyle name="Input 5 3" xfId="9420"/>
    <cellStyle name="Input 5 3 2" xfId="21228"/>
    <cellStyle name="Input 5 3 3" xfId="21577"/>
    <cellStyle name="Input 5 4" xfId="21230"/>
    <cellStyle name="Input 5 5" xfId="21575"/>
    <cellStyle name="Input 6" xfId="9421"/>
    <cellStyle name="Input 6 2" xfId="9422"/>
    <cellStyle name="Input 6 2 2" xfId="21226"/>
    <cellStyle name="Input 6 2 3" xfId="21579"/>
    <cellStyle name="Input 6 3" xfId="9423"/>
    <cellStyle name="Input 6 3 2" xfId="21225"/>
    <cellStyle name="Input 6 3 3" xfId="21580"/>
    <cellStyle name="Input 6 4" xfId="21227"/>
    <cellStyle name="Input 6 5" xfId="21578"/>
    <cellStyle name="Input 7" xfId="9424"/>
    <cellStyle name="Input 7 2" xfId="21224"/>
    <cellStyle name="Input 7 3" xfId="21581"/>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3" xfId="21583"/>
    <cellStyle name="Note 2 10 3" xfId="20386"/>
    <cellStyle name="Note 2 10 3 2" xfId="21220"/>
    <cellStyle name="Note 2 10 3 3" xfId="21584"/>
    <cellStyle name="Note 2 10 4" xfId="20387"/>
    <cellStyle name="Note 2 10 4 2" xfId="21219"/>
    <cellStyle name="Note 2 10 4 3" xfId="21585"/>
    <cellStyle name="Note 2 10 5" xfId="20388"/>
    <cellStyle name="Note 2 10 5 2" xfId="21218"/>
    <cellStyle name="Note 2 10 5 3" xfId="21586"/>
    <cellStyle name="Note 2 11" xfId="20389"/>
    <cellStyle name="Note 2 11 2" xfId="20390"/>
    <cellStyle name="Note 2 11 2 2" xfId="21217"/>
    <cellStyle name="Note 2 11 2 3" xfId="21587"/>
    <cellStyle name="Note 2 11 3" xfId="20391"/>
    <cellStyle name="Note 2 11 3 2" xfId="21216"/>
    <cellStyle name="Note 2 11 3 3" xfId="21588"/>
    <cellStyle name="Note 2 11 4" xfId="20392"/>
    <cellStyle name="Note 2 11 4 2" xfId="21215"/>
    <cellStyle name="Note 2 11 4 3" xfId="21589"/>
    <cellStyle name="Note 2 11 5" xfId="20393"/>
    <cellStyle name="Note 2 11 5 2" xfId="21214"/>
    <cellStyle name="Note 2 11 5 3" xfId="21590"/>
    <cellStyle name="Note 2 12" xfId="20394"/>
    <cellStyle name="Note 2 12 2" xfId="20395"/>
    <cellStyle name="Note 2 12 2 2" xfId="21213"/>
    <cellStyle name="Note 2 12 2 3" xfId="21591"/>
    <cellStyle name="Note 2 12 3" xfId="20396"/>
    <cellStyle name="Note 2 12 3 2" xfId="21212"/>
    <cellStyle name="Note 2 12 3 3" xfId="21592"/>
    <cellStyle name="Note 2 12 4" xfId="20397"/>
    <cellStyle name="Note 2 12 4 2" xfId="21211"/>
    <cellStyle name="Note 2 12 4 3" xfId="21593"/>
    <cellStyle name="Note 2 12 5" xfId="20398"/>
    <cellStyle name="Note 2 12 5 2" xfId="21210"/>
    <cellStyle name="Note 2 12 5 3" xfId="21594"/>
    <cellStyle name="Note 2 13" xfId="20399"/>
    <cellStyle name="Note 2 13 2" xfId="20400"/>
    <cellStyle name="Note 2 13 2 2" xfId="21209"/>
    <cellStyle name="Note 2 13 2 3" xfId="21595"/>
    <cellStyle name="Note 2 13 3" xfId="20401"/>
    <cellStyle name="Note 2 13 3 2" xfId="21208"/>
    <cellStyle name="Note 2 13 3 3" xfId="21596"/>
    <cellStyle name="Note 2 13 4" xfId="20402"/>
    <cellStyle name="Note 2 13 4 2" xfId="21207"/>
    <cellStyle name="Note 2 13 4 3" xfId="21597"/>
    <cellStyle name="Note 2 13 5" xfId="20403"/>
    <cellStyle name="Note 2 13 5 2" xfId="21206"/>
    <cellStyle name="Note 2 13 5 3" xfId="21598"/>
    <cellStyle name="Note 2 14" xfId="20404"/>
    <cellStyle name="Note 2 14 2" xfId="20405"/>
    <cellStyle name="Note 2 14 2 2" xfId="21204"/>
    <cellStyle name="Note 2 14 2 3" xfId="21600"/>
    <cellStyle name="Note 2 14 3" xfId="21205"/>
    <cellStyle name="Note 2 14 4" xfId="21599"/>
    <cellStyle name="Note 2 15" xfId="20406"/>
    <cellStyle name="Note 2 15 2" xfId="20407"/>
    <cellStyle name="Note 2 15 2 2" xfId="21203"/>
    <cellStyle name="Note 2 15 2 3" xfId="21601"/>
    <cellStyle name="Note 2 16" xfId="20408"/>
    <cellStyle name="Note 2 16 2" xfId="21202"/>
    <cellStyle name="Note 2 16 3" xfId="21602"/>
    <cellStyle name="Note 2 17" xfId="20409"/>
    <cellStyle name="Note 2 17 2" xfId="21201"/>
    <cellStyle name="Note 2 17 3" xfId="21603"/>
    <cellStyle name="Note 2 18" xfId="21222"/>
    <cellStyle name="Note 2 19" xfId="21582"/>
    <cellStyle name="Note 2 2" xfId="20410"/>
    <cellStyle name="Note 2 2 10" xfId="20411"/>
    <cellStyle name="Note 2 2 10 2" xfId="21199"/>
    <cellStyle name="Note 2 2 10 3" xfId="21605"/>
    <cellStyle name="Note 2 2 11" xfId="21200"/>
    <cellStyle name="Note 2 2 12" xfId="21604"/>
    <cellStyle name="Note 2 2 2" xfId="20412"/>
    <cellStyle name="Note 2 2 2 2" xfId="20413"/>
    <cellStyle name="Note 2 2 2 2 2" xfId="21197"/>
    <cellStyle name="Note 2 2 2 2 3" xfId="21607"/>
    <cellStyle name="Note 2 2 2 3" xfId="20414"/>
    <cellStyle name="Note 2 2 2 3 2" xfId="21196"/>
    <cellStyle name="Note 2 2 2 3 3" xfId="21608"/>
    <cellStyle name="Note 2 2 2 4" xfId="20415"/>
    <cellStyle name="Note 2 2 2 4 2" xfId="21195"/>
    <cellStyle name="Note 2 2 2 4 3" xfId="21609"/>
    <cellStyle name="Note 2 2 2 5" xfId="20416"/>
    <cellStyle name="Note 2 2 2 5 2" xfId="21194"/>
    <cellStyle name="Note 2 2 2 5 3" xfId="21610"/>
    <cellStyle name="Note 2 2 2 6" xfId="21198"/>
    <cellStyle name="Note 2 2 2 7" xfId="21606"/>
    <cellStyle name="Note 2 2 3" xfId="20417"/>
    <cellStyle name="Note 2 2 3 2" xfId="20418"/>
    <cellStyle name="Note 2 2 3 2 2" xfId="21193"/>
    <cellStyle name="Note 2 2 3 2 3" xfId="21611"/>
    <cellStyle name="Note 2 2 3 3" xfId="20419"/>
    <cellStyle name="Note 2 2 3 3 2" xfId="21192"/>
    <cellStyle name="Note 2 2 3 3 3" xfId="21612"/>
    <cellStyle name="Note 2 2 3 4" xfId="20420"/>
    <cellStyle name="Note 2 2 3 4 2" xfId="21191"/>
    <cellStyle name="Note 2 2 3 4 3" xfId="21613"/>
    <cellStyle name="Note 2 2 3 5" xfId="20421"/>
    <cellStyle name="Note 2 2 3 5 2" xfId="21190"/>
    <cellStyle name="Note 2 2 3 5 3" xfId="21614"/>
    <cellStyle name="Note 2 2 4" xfId="20422"/>
    <cellStyle name="Note 2 2 4 2" xfId="20423"/>
    <cellStyle name="Note 2 2 4 2 2" xfId="21188"/>
    <cellStyle name="Note 2 2 4 2 3" xfId="21616"/>
    <cellStyle name="Note 2 2 4 3" xfId="20424"/>
    <cellStyle name="Note 2 2 4 3 2" xfId="21187"/>
    <cellStyle name="Note 2 2 4 3 3" xfId="21617"/>
    <cellStyle name="Note 2 2 4 4" xfId="20425"/>
    <cellStyle name="Note 2 2 4 4 2" xfId="21186"/>
    <cellStyle name="Note 2 2 4 4 3" xfId="21618"/>
    <cellStyle name="Note 2 2 4 5" xfId="21189"/>
    <cellStyle name="Note 2 2 4 6" xfId="21615"/>
    <cellStyle name="Note 2 2 5" xfId="20426"/>
    <cellStyle name="Note 2 2 5 2" xfId="20427"/>
    <cellStyle name="Note 2 2 5 2 2" xfId="21184"/>
    <cellStyle name="Note 2 2 5 2 3" xfId="21620"/>
    <cellStyle name="Note 2 2 5 3" xfId="20428"/>
    <cellStyle name="Note 2 2 5 3 2" xfId="21183"/>
    <cellStyle name="Note 2 2 5 3 3" xfId="21621"/>
    <cellStyle name="Note 2 2 5 4" xfId="20429"/>
    <cellStyle name="Note 2 2 5 4 2" xfId="21182"/>
    <cellStyle name="Note 2 2 5 4 3" xfId="21622"/>
    <cellStyle name="Note 2 2 5 5" xfId="21185"/>
    <cellStyle name="Note 2 2 5 6" xfId="21619"/>
    <cellStyle name="Note 2 2 6" xfId="20430"/>
    <cellStyle name="Note 2 2 6 2" xfId="21181"/>
    <cellStyle name="Note 2 2 6 3" xfId="21623"/>
    <cellStyle name="Note 2 2 7" xfId="20431"/>
    <cellStyle name="Note 2 2 7 2" xfId="21180"/>
    <cellStyle name="Note 2 2 7 3" xfId="21624"/>
    <cellStyle name="Note 2 2 8" xfId="20432"/>
    <cellStyle name="Note 2 2 8 2" xfId="21179"/>
    <cellStyle name="Note 2 2 8 3" xfId="21625"/>
    <cellStyle name="Note 2 2 9" xfId="20433"/>
    <cellStyle name="Note 2 2 9 2" xfId="21178"/>
    <cellStyle name="Note 2 2 9 3" xfId="21626"/>
    <cellStyle name="Note 2 3" xfId="20434"/>
    <cellStyle name="Note 2 3 2" xfId="20435"/>
    <cellStyle name="Note 2 3 2 2" xfId="21177"/>
    <cellStyle name="Note 2 3 2 3" xfId="21627"/>
    <cellStyle name="Note 2 3 3" xfId="20436"/>
    <cellStyle name="Note 2 3 3 2" xfId="21176"/>
    <cellStyle name="Note 2 3 3 3" xfId="21628"/>
    <cellStyle name="Note 2 3 4" xfId="20437"/>
    <cellStyle name="Note 2 3 4 2" xfId="21175"/>
    <cellStyle name="Note 2 3 4 3" xfId="21629"/>
    <cellStyle name="Note 2 3 5" xfId="20438"/>
    <cellStyle name="Note 2 3 5 2" xfId="21174"/>
    <cellStyle name="Note 2 3 5 3" xfId="21630"/>
    <cellStyle name="Note 2 4" xfId="20439"/>
    <cellStyle name="Note 2 4 2" xfId="20440"/>
    <cellStyle name="Note 2 4 2 2" xfId="20441"/>
    <cellStyle name="Note 2 4 2 2 2" xfId="21173"/>
    <cellStyle name="Note 2 4 2 2 3" xfId="21631"/>
    <cellStyle name="Note 2 4 3" xfId="20442"/>
    <cellStyle name="Note 2 4 3 2" xfId="20443"/>
    <cellStyle name="Note 2 4 3 2 2" xfId="21172"/>
    <cellStyle name="Note 2 4 3 2 3" xfId="21632"/>
    <cellStyle name="Note 2 4 4" xfId="20444"/>
    <cellStyle name="Note 2 4 4 2" xfId="20445"/>
    <cellStyle name="Note 2 4 4 2 2" xfId="21171"/>
    <cellStyle name="Note 2 4 4 2 3" xfId="21633"/>
    <cellStyle name="Note 2 4 5" xfId="20446"/>
    <cellStyle name="Note 2 4 6" xfId="20447"/>
    <cellStyle name="Note 2 4 7" xfId="20448"/>
    <cellStyle name="Note 2 4 7 2" xfId="21170"/>
    <cellStyle name="Note 2 4 7 3" xfId="21634"/>
    <cellStyle name="Note 2 5" xfId="20449"/>
    <cellStyle name="Note 2 5 2" xfId="20450"/>
    <cellStyle name="Note 2 5 2 2" xfId="20451"/>
    <cellStyle name="Note 2 5 2 2 2" xfId="21169"/>
    <cellStyle name="Note 2 5 2 2 3" xfId="21635"/>
    <cellStyle name="Note 2 5 3" xfId="20452"/>
    <cellStyle name="Note 2 5 3 2" xfId="20453"/>
    <cellStyle name="Note 2 5 3 2 2" xfId="21168"/>
    <cellStyle name="Note 2 5 3 2 3" xfId="21636"/>
    <cellStyle name="Note 2 5 4" xfId="20454"/>
    <cellStyle name="Note 2 5 4 2" xfId="20455"/>
    <cellStyle name="Note 2 5 4 2 2" xfId="21167"/>
    <cellStyle name="Note 2 5 4 2 3" xfId="21637"/>
    <cellStyle name="Note 2 5 5" xfId="20456"/>
    <cellStyle name="Note 2 5 6" xfId="20457"/>
    <cellStyle name="Note 2 5 7" xfId="20458"/>
    <cellStyle name="Note 2 5 7 2" xfId="21166"/>
    <cellStyle name="Note 2 5 7 3" xfId="21638"/>
    <cellStyle name="Note 2 6" xfId="20459"/>
    <cellStyle name="Note 2 6 2" xfId="20460"/>
    <cellStyle name="Note 2 6 2 2" xfId="20461"/>
    <cellStyle name="Note 2 6 2 2 2" xfId="21165"/>
    <cellStyle name="Note 2 6 2 2 3" xfId="21639"/>
    <cellStyle name="Note 2 6 3" xfId="20462"/>
    <cellStyle name="Note 2 6 3 2" xfId="20463"/>
    <cellStyle name="Note 2 6 3 2 2" xfId="21164"/>
    <cellStyle name="Note 2 6 3 2 3" xfId="21640"/>
    <cellStyle name="Note 2 6 4" xfId="20464"/>
    <cellStyle name="Note 2 6 4 2" xfId="20465"/>
    <cellStyle name="Note 2 6 4 2 2" xfId="21163"/>
    <cellStyle name="Note 2 6 4 2 3" xfId="21641"/>
    <cellStyle name="Note 2 6 5" xfId="20466"/>
    <cellStyle name="Note 2 6 6" xfId="20467"/>
    <cellStyle name="Note 2 6 7" xfId="20468"/>
    <cellStyle name="Note 2 6 7 2" xfId="21162"/>
    <cellStyle name="Note 2 6 7 3" xfId="21642"/>
    <cellStyle name="Note 2 7" xfId="20469"/>
    <cellStyle name="Note 2 7 2" xfId="20470"/>
    <cellStyle name="Note 2 7 2 2" xfId="20471"/>
    <cellStyle name="Note 2 7 2 2 2" xfId="21161"/>
    <cellStyle name="Note 2 7 2 2 3" xfId="21643"/>
    <cellStyle name="Note 2 7 3" xfId="20472"/>
    <cellStyle name="Note 2 7 3 2" xfId="20473"/>
    <cellStyle name="Note 2 7 3 2 2" xfId="21160"/>
    <cellStyle name="Note 2 7 3 2 3" xfId="21644"/>
    <cellStyle name="Note 2 7 4" xfId="20474"/>
    <cellStyle name="Note 2 7 4 2" xfId="20475"/>
    <cellStyle name="Note 2 7 4 2 2" xfId="21159"/>
    <cellStyle name="Note 2 7 4 2 3" xfId="21645"/>
    <cellStyle name="Note 2 7 5" xfId="20476"/>
    <cellStyle name="Note 2 7 6" xfId="20477"/>
    <cellStyle name="Note 2 7 7" xfId="20478"/>
    <cellStyle name="Note 2 7 7 2" xfId="21158"/>
    <cellStyle name="Note 2 7 7 3" xfId="21646"/>
    <cellStyle name="Note 2 8" xfId="20479"/>
    <cellStyle name="Note 2 8 2" xfId="20480"/>
    <cellStyle name="Note 2 8 2 2" xfId="21157"/>
    <cellStyle name="Note 2 8 2 3" xfId="21647"/>
    <cellStyle name="Note 2 8 3" xfId="20481"/>
    <cellStyle name="Note 2 8 3 2" xfId="21156"/>
    <cellStyle name="Note 2 8 3 3" xfId="21648"/>
    <cellStyle name="Note 2 8 4" xfId="20482"/>
    <cellStyle name="Note 2 8 4 2" xfId="21155"/>
    <cellStyle name="Note 2 8 4 3" xfId="21649"/>
    <cellStyle name="Note 2 8 5" xfId="20483"/>
    <cellStyle name="Note 2 8 5 2" xfId="21154"/>
    <cellStyle name="Note 2 8 5 3" xfId="21650"/>
    <cellStyle name="Note 2 9" xfId="20484"/>
    <cellStyle name="Note 2 9 2" xfId="20485"/>
    <cellStyle name="Note 2 9 2 2" xfId="21153"/>
    <cellStyle name="Note 2 9 2 3" xfId="21651"/>
    <cellStyle name="Note 2 9 3" xfId="20486"/>
    <cellStyle name="Note 2 9 3 2" xfId="21152"/>
    <cellStyle name="Note 2 9 3 3" xfId="21652"/>
    <cellStyle name="Note 2 9 4" xfId="20487"/>
    <cellStyle name="Note 2 9 4 2" xfId="21151"/>
    <cellStyle name="Note 2 9 4 3" xfId="21653"/>
    <cellStyle name="Note 2 9 5" xfId="20488"/>
    <cellStyle name="Note 2 9 5 2" xfId="21150"/>
    <cellStyle name="Note 2 9 5 3" xfId="21654"/>
    <cellStyle name="Note 3 2" xfId="20489"/>
    <cellStyle name="Note 3 2 2" xfId="20490"/>
    <cellStyle name="Note 3 2 2 2" xfId="21148"/>
    <cellStyle name="Note 3 2 2 3" xfId="21656"/>
    <cellStyle name="Note 3 2 3" xfId="20491"/>
    <cellStyle name="Note 3 2 4" xfId="21149"/>
    <cellStyle name="Note 3 2 5" xfId="21655"/>
    <cellStyle name="Note 3 3" xfId="20492"/>
    <cellStyle name="Note 3 3 2" xfId="20493"/>
    <cellStyle name="Note 3 3 3" xfId="21147"/>
    <cellStyle name="Note 3 3 4" xfId="21657"/>
    <cellStyle name="Note 3 4" xfId="20494"/>
    <cellStyle name="Note 3 4 2" xfId="21146"/>
    <cellStyle name="Note 3 4 3" xfId="21658"/>
    <cellStyle name="Note 3 5" xfId="20495"/>
    <cellStyle name="Note 4 2" xfId="20496"/>
    <cellStyle name="Note 4 2 2" xfId="20497"/>
    <cellStyle name="Note 4 2 2 2" xfId="21144"/>
    <cellStyle name="Note 4 2 2 3" xfId="21660"/>
    <cellStyle name="Note 4 2 3" xfId="20498"/>
    <cellStyle name="Note 4 2 4" xfId="21145"/>
    <cellStyle name="Note 4 2 5" xfId="21659"/>
    <cellStyle name="Note 4 3" xfId="20499"/>
    <cellStyle name="Note 4 4" xfId="20500"/>
    <cellStyle name="Note 4 4 2" xfId="21143"/>
    <cellStyle name="Note 4 4 3" xfId="21661"/>
    <cellStyle name="Note 4 5" xfId="20501"/>
    <cellStyle name="Note 5" xfId="20502"/>
    <cellStyle name="Note 5 2" xfId="20503"/>
    <cellStyle name="Note 5 2 2" xfId="20504"/>
    <cellStyle name="Note 5 2 3" xfId="21141"/>
    <cellStyle name="Note 5 2 4" xfId="21663"/>
    <cellStyle name="Note 5 3" xfId="20505"/>
    <cellStyle name="Note 5 3 2" xfId="20506"/>
    <cellStyle name="Note 5 3 3" xfId="21140"/>
    <cellStyle name="Note 5 3 4" xfId="21664"/>
    <cellStyle name="Note 5 4" xfId="20507"/>
    <cellStyle name="Note 5 4 2" xfId="21139"/>
    <cellStyle name="Note 5 4 3" xfId="21665"/>
    <cellStyle name="Note 5 5" xfId="20508"/>
    <cellStyle name="Note 5 6" xfId="21142"/>
    <cellStyle name="Note 5 7" xfId="21662"/>
    <cellStyle name="Note 6" xfId="20509"/>
    <cellStyle name="Note 6 2" xfId="20510"/>
    <cellStyle name="Note 6 2 2" xfId="20511"/>
    <cellStyle name="Note 6 2 3" xfId="21137"/>
    <cellStyle name="Note 6 2 4" xfId="21667"/>
    <cellStyle name="Note 6 3" xfId="20512"/>
    <cellStyle name="Note 6 4" xfId="20513"/>
    <cellStyle name="Note 6 5" xfId="21138"/>
    <cellStyle name="Note 6 6" xfId="21666"/>
    <cellStyle name="Note 7" xfId="20514"/>
    <cellStyle name="Note 7 2" xfId="21136"/>
    <cellStyle name="Note 7 3" xfId="21668"/>
    <cellStyle name="Note 8" xfId="20515"/>
    <cellStyle name="Note 8 2" xfId="20516"/>
    <cellStyle name="Note 8 2 2" xfId="21134"/>
    <cellStyle name="Note 8 2 3" xfId="21670"/>
    <cellStyle name="Note 8 3" xfId="21135"/>
    <cellStyle name="Note 8 4" xfId="21669"/>
    <cellStyle name="Note 9" xfId="20517"/>
    <cellStyle name="Note 9 2" xfId="21133"/>
    <cellStyle name="Note 9 3" xfId="21671"/>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3" xfId="21673"/>
    <cellStyle name="Output 2 10 3" xfId="20531"/>
    <cellStyle name="Output 2 10 3 2" xfId="21129"/>
    <cellStyle name="Output 2 10 3 3" xfId="21674"/>
    <cellStyle name="Output 2 10 4" xfId="20532"/>
    <cellStyle name="Output 2 10 4 2" xfId="21128"/>
    <cellStyle name="Output 2 10 4 3" xfId="21675"/>
    <cellStyle name="Output 2 10 5" xfId="20533"/>
    <cellStyle name="Output 2 10 5 2" xfId="21127"/>
    <cellStyle name="Output 2 10 5 3" xfId="21676"/>
    <cellStyle name="Output 2 11" xfId="20534"/>
    <cellStyle name="Output 2 11 2" xfId="20535"/>
    <cellStyle name="Output 2 11 2 2" xfId="21125"/>
    <cellStyle name="Output 2 11 2 3" xfId="21678"/>
    <cellStyle name="Output 2 11 3" xfId="20536"/>
    <cellStyle name="Output 2 11 3 2" xfId="21124"/>
    <cellStyle name="Output 2 11 3 3" xfId="21679"/>
    <cellStyle name="Output 2 11 4" xfId="20537"/>
    <cellStyle name="Output 2 11 4 2" xfId="21123"/>
    <cellStyle name="Output 2 11 4 3" xfId="21680"/>
    <cellStyle name="Output 2 11 5" xfId="20538"/>
    <cellStyle name="Output 2 11 5 2" xfId="21122"/>
    <cellStyle name="Output 2 11 5 3" xfId="21681"/>
    <cellStyle name="Output 2 11 6" xfId="21126"/>
    <cellStyle name="Output 2 11 7" xfId="21677"/>
    <cellStyle name="Output 2 12" xfId="20539"/>
    <cellStyle name="Output 2 12 2" xfId="20540"/>
    <cellStyle name="Output 2 12 2 2" xfId="21120"/>
    <cellStyle name="Output 2 12 2 3" xfId="21683"/>
    <cellStyle name="Output 2 12 3" xfId="20541"/>
    <cellStyle name="Output 2 12 3 2" xfId="21119"/>
    <cellStyle name="Output 2 12 3 3" xfId="21684"/>
    <cellStyle name="Output 2 12 4" xfId="20542"/>
    <cellStyle name="Output 2 12 4 2" xfId="21118"/>
    <cellStyle name="Output 2 12 4 3" xfId="21685"/>
    <cellStyle name="Output 2 12 5" xfId="20543"/>
    <cellStyle name="Output 2 12 5 2" xfId="21117"/>
    <cellStyle name="Output 2 12 5 3" xfId="21686"/>
    <cellStyle name="Output 2 12 6" xfId="21121"/>
    <cellStyle name="Output 2 12 7" xfId="21682"/>
    <cellStyle name="Output 2 13" xfId="20544"/>
    <cellStyle name="Output 2 13 2" xfId="20545"/>
    <cellStyle name="Output 2 13 2 2" xfId="21115"/>
    <cellStyle name="Output 2 13 2 3" xfId="21688"/>
    <cellStyle name="Output 2 13 3" xfId="20546"/>
    <cellStyle name="Output 2 13 3 2" xfId="21114"/>
    <cellStyle name="Output 2 13 3 3" xfId="21689"/>
    <cellStyle name="Output 2 13 4" xfId="20547"/>
    <cellStyle name="Output 2 13 4 2" xfId="21113"/>
    <cellStyle name="Output 2 13 4 3" xfId="21690"/>
    <cellStyle name="Output 2 13 5" xfId="21116"/>
    <cellStyle name="Output 2 13 6" xfId="21687"/>
    <cellStyle name="Output 2 14" xfId="20548"/>
    <cellStyle name="Output 2 14 2" xfId="21112"/>
    <cellStyle name="Output 2 14 3" xfId="21691"/>
    <cellStyle name="Output 2 15" xfId="20549"/>
    <cellStyle name="Output 2 15 2" xfId="21111"/>
    <cellStyle name="Output 2 15 3" xfId="21692"/>
    <cellStyle name="Output 2 16" xfId="20550"/>
    <cellStyle name="Output 2 16 2" xfId="21110"/>
    <cellStyle name="Output 2 16 3" xfId="21693"/>
    <cellStyle name="Output 2 17" xfId="21131"/>
    <cellStyle name="Output 2 18" xfId="21672"/>
    <cellStyle name="Output 2 2" xfId="20551"/>
    <cellStyle name="Output 2 2 10" xfId="21109"/>
    <cellStyle name="Output 2 2 11" xfId="21694"/>
    <cellStyle name="Output 2 2 2" xfId="20552"/>
    <cellStyle name="Output 2 2 2 2" xfId="20553"/>
    <cellStyle name="Output 2 2 2 2 2" xfId="21107"/>
    <cellStyle name="Output 2 2 2 2 3" xfId="21696"/>
    <cellStyle name="Output 2 2 2 3" xfId="20554"/>
    <cellStyle name="Output 2 2 2 3 2" xfId="21106"/>
    <cellStyle name="Output 2 2 2 3 3" xfId="21697"/>
    <cellStyle name="Output 2 2 2 4" xfId="20555"/>
    <cellStyle name="Output 2 2 2 4 2" xfId="21105"/>
    <cellStyle name="Output 2 2 2 4 3" xfId="21698"/>
    <cellStyle name="Output 2 2 2 5" xfId="21108"/>
    <cellStyle name="Output 2 2 2 6" xfId="21695"/>
    <cellStyle name="Output 2 2 3" xfId="20556"/>
    <cellStyle name="Output 2 2 3 2" xfId="20557"/>
    <cellStyle name="Output 2 2 3 2 2" xfId="21103"/>
    <cellStyle name="Output 2 2 3 2 3" xfId="21700"/>
    <cellStyle name="Output 2 2 3 3" xfId="20558"/>
    <cellStyle name="Output 2 2 3 3 2" xfId="21102"/>
    <cellStyle name="Output 2 2 3 3 3" xfId="21701"/>
    <cellStyle name="Output 2 2 3 4" xfId="20559"/>
    <cellStyle name="Output 2 2 3 4 2" xfId="21101"/>
    <cellStyle name="Output 2 2 3 4 3" xfId="21702"/>
    <cellStyle name="Output 2 2 3 5" xfId="21104"/>
    <cellStyle name="Output 2 2 3 6" xfId="21699"/>
    <cellStyle name="Output 2 2 4" xfId="20560"/>
    <cellStyle name="Output 2 2 4 2" xfId="20561"/>
    <cellStyle name="Output 2 2 4 2 2" xfId="21099"/>
    <cellStyle name="Output 2 2 4 2 3" xfId="21704"/>
    <cellStyle name="Output 2 2 4 3" xfId="20562"/>
    <cellStyle name="Output 2 2 4 3 2" xfId="21098"/>
    <cellStyle name="Output 2 2 4 3 3" xfId="21705"/>
    <cellStyle name="Output 2 2 4 4" xfId="20563"/>
    <cellStyle name="Output 2 2 4 4 2" xfId="21097"/>
    <cellStyle name="Output 2 2 4 4 3" xfId="21706"/>
    <cellStyle name="Output 2 2 4 5" xfId="21100"/>
    <cellStyle name="Output 2 2 4 6" xfId="21703"/>
    <cellStyle name="Output 2 2 5" xfId="20564"/>
    <cellStyle name="Output 2 2 5 2" xfId="20565"/>
    <cellStyle name="Output 2 2 5 2 2" xfId="21095"/>
    <cellStyle name="Output 2 2 5 2 3" xfId="21708"/>
    <cellStyle name="Output 2 2 5 3" xfId="20566"/>
    <cellStyle name="Output 2 2 5 3 2" xfId="21094"/>
    <cellStyle name="Output 2 2 5 3 3" xfId="21709"/>
    <cellStyle name="Output 2 2 5 4" xfId="20567"/>
    <cellStyle name="Output 2 2 5 4 2" xfId="21093"/>
    <cellStyle name="Output 2 2 5 4 3" xfId="21710"/>
    <cellStyle name="Output 2 2 5 5" xfId="21096"/>
    <cellStyle name="Output 2 2 5 6" xfId="21707"/>
    <cellStyle name="Output 2 2 6" xfId="20568"/>
    <cellStyle name="Output 2 2 6 2" xfId="21092"/>
    <cellStyle name="Output 2 2 6 3" xfId="21711"/>
    <cellStyle name="Output 2 2 7" xfId="20569"/>
    <cellStyle name="Output 2 2 7 2" xfId="21091"/>
    <cellStyle name="Output 2 2 7 3" xfId="21712"/>
    <cellStyle name="Output 2 2 8" xfId="20570"/>
    <cellStyle name="Output 2 2 8 2" xfId="21090"/>
    <cellStyle name="Output 2 2 8 3" xfId="21713"/>
    <cellStyle name="Output 2 2 9" xfId="20571"/>
    <cellStyle name="Output 2 2 9 2" xfId="21089"/>
    <cellStyle name="Output 2 2 9 3" xfId="21714"/>
    <cellStyle name="Output 2 3" xfId="20572"/>
    <cellStyle name="Output 2 3 2" xfId="20573"/>
    <cellStyle name="Output 2 3 2 2" xfId="21088"/>
    <cellStyle name="Output 2 3 2 3" xfId="21715"/>
    <cellStyle name="Output 2 3 3" xfId="20574"/>
    <cellStyle name="Output 2 3 3 2" xfId="21087"/>
    <cellStyle name="Output 2 3 3 3" xfId="21716"/>
    <cellStyle name="Output 2 3 4" xfId="20575"/>
    <cellStyle name="Output 2 3 4 2" xfId="21086"/>
    <cellStyle name="Output 2 3 4 3" xfId="21717"/>
    <cellStyle name="Output 2 3 5" xfId="20576"/>
    <cellStyle name="Output 2 3 5 2" xfId="21085"/>
    <cellStyle name="Output 2 3 5 3" xfId="21718"/>
    <cellStyle name="Output 2 4" xfId="20577"/>
    <cellStyle name="Output 2 4 2" xfId="20578"/>
    <cellStyle name="Output 2 4 2 2" xfId="21084"/>
    <cellStyle name="Output 2 4 2 3" xfId="21719"/>
    <cellStyle name="Output 2 4 3" xfId="20579"/>
    <cellStyle name="Output 2 4 3 2" xfId="21083"/>
    <cellStyle name="Output 2 4 3 3" xfId="21720"/>
    <cellStyle name="Output 2 4 4" xfId="20580"/>
    <cellStyle name="Output 2 4 4 2" xfId="21082"/>
    <cellStyle name="Output 2 4 4 3" xfId="21721"/>
    <cellStyle name="Output 2 4 5" xfId="20581"/>
    <cellStyle name="Output 2 4 5 2" xfId="21081"/>
    <cellStyle name="Output 2 4 5 3" xfId="21722"/>
    <cellStyle name="Output 2 5" xfId="20582"/>
    <cellStyle name="Output 2 5 2" xfId="20583"/>
    <cellStyle name="Output 2 5 2 2" xfId="21080"/>
    <cellStyle name="Output 2 5 2 3" xfId="21723"/>
    <cellStyle name="Output 2 5 3" xfId="20584"/>
    <cellStyle name="Output 2 5 3 2" xfId="21079"/>
    <cellStyle name="Output 2 5 3 3" xfId="21724"/>
    <cellStyle name="Output 2 5 4" xfId="20585"/>
    <cellStyle name="Output 2 5 4 2" xfId="21078"/>
    <cellStyle name="Output 2 5 4 3" xfId="21725"/>
    <cellStyle name="Output 2 5 5" xfId="20586"/>
    <cellStyle name="Output 2 5 5 2" xfId="21077"/>
    <cellStyle name="Output 2 5 5 3" xfId="21726"/>
    <cellStyle name="Output 2 6" xfId="20587"/>
    <cellStyle name="Output 2 6 2" xfId="20588"/>
    <cellStyle name="Output 2 6 2 2" xfId="21076"/>
    <cellStyle name="Output 2 6 2 3" xfId="21727"/>
    <cellStyle name="Output 2 6 3" xfId="20589"/>
    <cellStyle name="Output 2 6 3 2" xfId="21075"/>
    <cellStyle name="Output 2 6 3 3" xfId="21728"/>
    <cellStyle name="Output 2 6 4" xfId="20590"/>
    <cellStyle name="Output 2 6 4 2" xfId="21074"/>
    <cellStyle name="Output 2 6 4 3" xfId="21729"/>
    <cellStyle name="Output 2 6 5" xfId="20591"/>
    <cellStyle name="Output 2 6 5 2" xfId="21073"/>
    <cellStyle name="Output 2 6 5 3" xfId="21730"/>
    <cellStyle name="Output 2 7" xfId="20592"/>
    <cellStyle name="Output 2 7 2" xfId="20593"/>
    <cellStyle name="Output 2 7 2 2" xfId="21072"/>
    <cellStyle name="Output 2 7 2 3" xfId="21731"/>
    <cellStyle name="Output 2 7 3" xfId="20594"/>
    <cellStyle name="Output 2 7 3 2" xfId="21071"/>
    <cellStyle name="Output 2 7 3 3" xfId="21732"/>
    <cellStyle name="Output 2 7 4" xfId="20595"/>
    <cellStyle name="Output 2 7 4 2" xfId="21070"/>
    <cellStyle name="Output 2 7 4 3" xfId="21733"/>
    <cellStyle name="Output 2 7 5" xfId="20596"/>
    <cellStyle name="Output 2 7 5 2" xfId="21069"/>
    <cellStyle name="Output 2 7 5 3" xfId="21734"/>
    <cellStyle name="Output 2 8" xfId="20597"/>
    <cellStyle name="Output 2 8 2" xfId="20598"/>
    <cellStyle name="Output 2 8 2 2" xfId="21068"/>
    <cellStyle name="Output 2 8 2 3" xfId="21735"/>
    <cellStyle name="Output 2 8 3" xfId="20599"/>
    <cellStyle name="Output 2 8 3 2" xfId="21067"/>
    <cellStyle name="Output 2 8 3 3" xfId="21736"/>
    <cellStyle name="Output 2 8 4" xfId="20600"/>
    <cellStyle name="Output 2 8 4 2" xfId="21066"/>
    <cellStyle name="Output 2 8 4 3" xfId="21737"/>
    <cellStyle name="Output 2 8 5" xfId="20601"/>
    <cellStyle name="Output 2 8 5 2" xfId="21065"/>
    <cellStyle name="Output 2 8 5 3" xfId="21738"/>
    <cellStyle name="Output 2 9" xfId="20602"/>
    <cellStyle name="Output 2 9 2" xfId="20603"/>
    <cellStyle name="Output 2 9 2 2" xfId="21064"/>
    <cellStyle name="Output 2 9 2 3" xfId="21739"/>
    <cellStyle name="Output 2 9 3" xfId="20604"/>
    <cellStyle name="Output 2 9 3 2" xfId="21063"/>
    <cellStyle name="Output 2 9 3 3" xfId="21740"/>
    <cellStyle name="Output 2 9 4" xfId="20605"/>
    <cellStyle name="Output 2 9 4 2" xfId="21062"/>
    <cellStyle name="Output 2 9 4 3" xfId="21741"/>
    <cellStyle name="Output 2 9 5" xfId="20606"/>
    <cellStyle name="Output 2 9 5 2" xfId="21061"/>
    <cellStyle name="Output 2 9 5 3" xfId="21742"/>
    <cellStyle name="Output 3" xfId="20607"/>
    <cellStyle name="Output 3 2" xfId="20608"/>
    <cellStyle name="Output 3 2 2" xfId="21059"/>
    <cellStyle name="Output 3 2 3" xfId="21744"/>
    <cellStyle name="Output 3 3" xfId="20609"/>
    <cellStyle name="Output 3 3 2" xfId="21058"/>
    <cellStyle name="Output 3 3 3" xfId="21745"/>
    <cellStyle name="Output 3 4" xfId="21060"/>
    <cellStyle name="Output 3 5" xfId="21743"/>
    <cellStyle name="Output 4" xfId="20610"/>
    <cellStyle name="Output 4 2" xfId="20611"/>
    <cellStyle name="Output 4 2 2" xfId="21056"/>
    <cellStyle name="Output 4 2 3" xfId="21747"/>
    <cellStyle name="Output 4 3" xfId="20612"/>
    <cellStyle name="Output 4 3 2" xfId="21055"/>
    <cellStyle name="Output 4 3 3" xfId="21748"/>
    <cellStyle name="Output 4 4" xfId="21057"/>
    <cellStyle name="Output 4 5" xfId="21746"/>
    <cellStyle name="Output 5" xfId="20613"/>
    <cellStyle name="Output 5 2" xfId="20614"/>
    <cellStyle name="Output 5 2 2" xfId="21053"/>
    <cellStyle name="Output 5 2 3" xfId="21750"/>
    <cellStyle name="Output 5 3" xfId="20615"/>
    <cellStyle name="Output 5 3 2" xfId="21052"/>
    <cellStyle name="Output 5 3 3" xfId="21751"/>
    <cellStyle name="Output 5 4" xfId="21054"/>
    <cellStyle name="Output 5 5" xfId="21749"/>
    <cellStyle name="Output 6" xfId="20616"/>
    <cellStyle name="Output 6 2" xfId="20617"/>
    <cellStyle name="Output 6 2 2" xfId="21050"/>
    <cellStyle name="Output 6 2 3" xfId="21753"/>
    <cellStyle name="Output 6 3" xfId="20618"/>
    <cellStyle name="Output 6 3 2" xfId="21049"/>
    <cellStyle name="Output 6 3 3" xfId="21754"/>
    <cellStyle name="Output 6 4" xfId="21051"/>
    <cellStyle name="Output 6 5" xfId="21752"/>
    <cellStyle name="Output 7" xfId="20619"/>
    <cellStyle name="Output 7 2" xfId="21048"/>
    <cellStyle name="Output 7 3" xfId="21755"/>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3" xfId="21757"/>
    <cellStyle name="Total 2 10 3" xfId="20826"/>
    <cellStyle name="Total 2 10 3 2" xfId="21043"/>
    <cellStyle name="Total 2 10 3 3" xfId="21758"/>
    <cellStyle name="Total 2 10 4" xfId="20827"/>
    <cellStyle name="Total 2 10 4 2" xfId="21042"/>
    <cellStyle name="Total 2 10 4 3" xfId="21759"/>
    <cellStyle name="Total 2 10 5" xfId="20828"/>
    <cellStyle name="Total 2 10 5 2" xfId="21041"/>
    <cellStyle name="Total 2 10 5 3" xfId="21760"/>
    <cellStyle name="Total 2 11" xfId="20829"/>
    <cellStyle name="Total 2 11 2" xfId="20830"/>
    <cellStyle name="Total 2 11 2 2" xfId="21039"/>
    <cellStyle name="Total 2 11 2 3" xfId="21762"/>
    <cellStyle name="Total 2 11 3" xfId="20831"/>
    <cellStyle name="Total 2 11 3 2" xfId="21038"/>
    <cellStyle name="Total 2 11 3 3" xfId="21763"/>
    <cellStyle name="Total 2 11 4" xfId="20832"/>
    <cellStyle name="Total 2 11 4 2" xfId="21037"/>
    <cellStyle name="Total 2 11 4 3" xfId="21764"/>
    <cellStyle name="Total 2 11 5" xfId="20833"/>
    <cellStyle name="Total 2 11 5 2" xfId="21036"/>
    <cellStyle name="Total 2 11 5 3" xfId="21765"/>
    <cellStyle name="Total 2 11 6" xfId="21040"/>
    <cellStyle name="Total 2 11 7" xfId="21761"/>
    <cellStyle name="Total 2 12" xfId="20834"/>
    <cellStyle name="Total 2 12 2" xfId="20835"/>
    <cellStyle name="Total 2 12 2 2" xfId="21034"/>
    <cellStyle name="Total 2 12 2 3" xfId="21767"/>
    <cellStyle name="Total 2 12 3" xfId="20836"/>
    <cellStyle name="Total 2 12 3 2" xfId="21033"/>
    <cellStyle name="Total 2 12 3 3" xfId="21768"/>
    <cellStyle name="Total 2 12 4" xfId="20837"/>
    <cellStyle name="Total 2 12 4 2" xfId="21032"/>
    <cellStyle name="Total 2 12 4 3" xfId="21769"/>
    <cellStyle name="Total 2 12 5" xfId="20838"/>
    <cellStyle name="Total 2 12 5 2" xfId="21031"/>
    <cellStyle name="Total 2 12 5 3" xfId="21770"/>
    <cellStyle name="Total 2 12 6" xfId="21035"/>
    <cellStyle name="Total 2 12 7" xfId="21766"/>
    <cellStyle name="Total 2 13" xfId="20839"/>
    <cellStyle name="Total 2 13 2" xfId="20840"/>
    <cellStyle name="Total 2 13 2 2" xfId="21029"/>
    <cellStyle name="Total 2 13 2 3" xfId="21772"/>
    <cellStyle name="Total 2 13 3" xfId="20841"/>
    <cellStyle name="Total 2 13 3 2" xfId="21028"/>
    <cellStyle name="Total 2 13 3 3" xfId="21773"/>
    <cellStyle name="Total 2 13 4" xfId="20842"/>
    <cellStyle name="Total 2 13 4 2" xfId="21027"/>
    <cellStyle name="Total 2 13 4 3" xfId="21774"/>
    <cellStyle name="Total 2 13 5" xfId="21030"/>
    <cellStyle name="Total 2 13 6" xfId="21771"/>
    <cellStyle name="Total 2 14" xfId="20843"/>
    <cellStyle name="Total 2 14 2" xfId="21026"/>
    <cellStyle name="Total 2 14 3" xfId="21775"/>
    <cellStyle name="Total 2 15" xfId="20844"/>
    <cellStyle name="Total 2 15 2" xfId="21025"/>
    <cellStyle name="Total 2 15 3" xfId="21776"/>
    <cellStyle name="Total 2 16" xfId="20845"/>
    <cellStyle name="Total 2 16 2" xfId="21024"/>
    <cellStyle name="Total 2 16 3" xfId="21777"/>
    <cellStyle name="Total 2 17" xfId="21045"/>
    <cellStyle name="Total 2 18" xfId="21756"/>
    <cellStyle name="Total 2 2" xfId="20846"/>
    <cellStyle name="Total 2 2 10" xfId="21023"/>
    <cellStyle name="Total 2 2 11" xfId="21778"/>
    <cellStyle name="Total 2 2 2" xfId="20847"/>
    <cellStyle name="Total 2 2 2 2" xfId="20848"/>
    <cellStyle name="Total 2 2 2 2 2" xfId="21021"/>
    <cellStyle name="Total 2 2 2 2 3" xfId="21780"/>
    <cellStyle name="Total 2 2 2 3" xfId="20849"/>
    <cellStyle name="Total 2 2 2 3 2" xfId="21020"/>
    <cellStyle name="Total 2 2 2 3 3" xfId="21781"/>
    <cellStyle name="Total 2 2 2 4" xfId="20850"/>
    <cellStyle name="Total 2 2 2 4 2" xfId="21019"/>
    <cellStyle name="Total 2 2 2 4 3" xfId="21782"/>
    <cellStyle name="Total 2 2 2 5" xfId="21022"/>
    <cellStyle name="Total 2 2 2 6" xfId="21779"/>
    <cellStyle name="Total 2 2 3" xfId="20851"/>
    <cellStyle name="Total 2 2 3 2" xfId="20852"/>
    <cellStyle name="Total 2 2 3 2 2" xfId="21017"/>
    <cellStyle name="Total 2 2 3 2 3" xfId="21784"/>
    <cellStyle name="Total 2 2 3 3" xfId="20853"/>
    <cellStyle name="Total 2 2 3 3 2" xfId="21016"/>
    <cellStyle name="Total 2 2 3 3 3" xfId="21785"/>
    <cellStyle name="Total 2 2 3 4" xfId="20854"/>
    <cellStyle name="Total 2 2 3 4 2" xfId="21015"/>
    <cellStyle name="Total 2 2 3 4 3" xfId="21786"/>
    <cellStyle name="Total 2 2 3 5" xfId="21018"/>
    <cellStyle name="Total 2 2 3 6" xfId="21783"/>
    <cellStyle name="Total 2 2 4" xfId="20855"/>
    <cellStyle name="Total 2 2 4 2" xfId="20856"/>
    <cellStyle name="Total 2 2 4 2 2" xfId="21013"/>
    <cellStyle name="Total 2 2 4 2 3" xfId="21788"/>
    <cellStyle name="Total 2 2 4 3" xfId="20857"/>
    <cellStyle name="Total 2 2 4 3 2" xfId="21012"/>
    <cellStyle name="Total 2 2 4 3 3" xfId="21789"/>
    <cellStyle name="Total 2 2 4 4" xfId="20858"/>
    <cellStyle name="Total 2 2 4 4 2" xfId="21011"/>
    <cellStyle name="Total 2 2 4 4 3" xfId="21790"/>
    <cellStyle name="Total 2 2 4 5" xfId="21014"/>
    <cellStyle name="Total 2 2 4 6" xfId="21787"/>
    <cellStyle name="Total 2 2 5" xfId="20859"/>
    <cellStyle name="Total 2 2 5 2" xfId="20860"/>
    <cellStyle name="Total 2 2 5 2 2" xfId="21009"/>
    <cellStyle name="Total 2 2 5 2 3" xfId="21792"/>
    <cellStyle name="Total 2 2 5 3" xfId="20861"/>
    <cellStyle name="Total 2 2 5 3 2" xfId="21008"/>
    <cellStyle name="Total 2 2 5 3 3" xfId="21793"/>
    <cellStyle name="Total 2 2 5 4" xfId="20862"/>
    <cellStyle name="Total 2 2 5 4 2" xfId="21007"/>
    <cellStyle name="Total 2 2 5 4 3" xfId="21794"/>
    <cellStyle name="Total 2 2 5 5" xfId="21010"/>
    <cellStyle name="Total 2 2 5 6" xfId="21791"/>
    <cellStyle name="Total 2 2 6" xfId="20863"/>
    <cellStyle name="Total 2 2 6 2" xfId="21006"/>
    <cellStyle name="Total 2 2 6 3" xfId="21795"/>
    <cellStyle name="Total 2 2 7" xfId="20864"/>
    <cellStyle name="Total 2 2 7 2" xfId="21005"/>
    <cellStyle name="Total 2 2 7 3" xfId="21796"/>
    <cellStyle name="Total 2 2 8" xfId="20865"/>
    <cellStyle name="Total 2 2 8 2" xfId="21004"/>
    <cellStyle name="Total 2 2 8 3" xfId="21797"/>
    <cellStyle name="Total 2 2 9" xfId="20866"/>
    <cellStyle name="Total 2 2 9 2" xfId="21003"/>
    <cellStyle name="Total 2 2 9 3" xfId="21798"/>
    <cellStyle name="Total 2 3" xfId="20867"/>
    <cellStyle name="Total 2 3 2" xfId="20868"/>
    <cellStyle name="Total 2 3 2 2" xfId="21002"/>
    <cellStyle name="Total 2 3 2 3" xfId="21799"/>
    <cellStyle name="Total 2 3 3" xfId="20869"/>
    <cellStyle name="Total 2 3 3 2" xfId="21001"/>
    <cellStyle name="Total 2 3 3 3" xfId="21800"/>
    <cellStyle name="Total 2 3 4" xfId="20870"/>
    <cellStyle name="Total 2 3 4 2" xfId="21000"/>
    <cellStyle name="Total 2 3 4 3" xfId="21801"/>
    <cellStyle name="Total 2 3 5" xfId="20871"/>
    <cellStyle name="Total 2 3 5 2" xfId="20999"/>
    <cellStyle name="Total 2 3 5 3" xfId="21802"/>
    <cellStyle name="Total 2 4" xfId="20872"/>
    <cellStyle name="Total 2 4 2" xfId="20873"/>
    <cellStyle name="Total 2 4 2 2" xfId="20998"/>
    <cellStyle name="Total 2 4 2 3" xfId="21803"/>
    <cellStyle name="Total 2 4 3" xfId="20874"/>
    <cellStyle name="Total 2 4 3 2" xfId="20997"/>
    <cellStyle name="Total 2 4 3 3" xfId="21804"/>
    <cellStyle name="Total 2 4 4" xfId="20875"/>
    <cellStyle name="Total 2 4 4 2" xfId="20996"/>
    <cellStyle name="Total 2 4 4 3" xfId="21805"/>
    <cellStyle name="Total 2 4 5" xfId="20876"/>
    <cellStyle name="Total 2 4 5 2" xfId="20995"/>
    <cellStyle name="Total 2 4 5 3" xfId="21806"/>
    <cellStyle name="Total 2 5" xfId="20877"/>
    <cellStyle name="Total 2 5 2" xfId="20878"/>
    <cellStyle name="Total 2 5 2 2" xfId="20994"/>
    <cellStyle name="Total 2 5 2 3" xfId="21807"/>
    <cellStyle name="Total 2 5 3" xfId="20879"/>
    <cellStyle name="Total 2 5 3 2" xfId="20993"/>
    <cellStyle name="Total 2 5 3 3" xfId="21808"/>
    <cellStyle name="Total 2 5 4" xfId="20880"/>
    <cellStyle name="Total 2 5 4 2" xfId="20992"/>
    <cellStyle name="Total 2 5 4 3" xfId="21809"/>
    <cellStyle name="Total 2 5 5" xfId="20881"/>
    <cellStyle name="Total 2 5 5 2" xfId="20991"/>
    <cellStyle name="Total 2 5 5 3" xfId="21810"/>
    <cellStyle name="Total 2 6" xfId="20882"/>
    <cellStyle name="Total 2 6 2" xfId="20883"/>
    <cellStyle name="Total 2 6 2 2" xfId="20990"/>
    <cellStyle name="Total 2 6 2 3" xfId="21811"/>
    <cellStyle name="Total 2 6 3" xfId="20884"/>
    <cellStyle name="Total 2 6 3 2" xfId="20989"/>
    <cellStyle name="Total 2 6 3 3" xfId="21812"/>
    <cellStyle name="Total 2 6 4" xfId="20885"/>
    <cellStyle name="Total 2 6 4 2" xfId="20988"/>
    <cellStyle name="Total 2 6 4 3" xfId="21813"/>
    <cellStyle name="Total 2 6 5" xfId="20886"/>
    <cellStyle name="Total 2 6 5 2" xfId="20987"/>
    <cellStyle name="Total 2 6 5 3" xfId="21814"/>
    <cellStyle name="Total 2 7" xfId="20887"/>
    <cellStyle name="Total 2 7 2" xfId="20888"/>
    <cellStyle name="Total 2 7 2 2" xfId="20986"/>
    <cellStyle name="Total 2 7 2 3" xfId="21815"/>
    <cellStyle name="Total 2 7 3" xfId="20889"/>
    <cellStyle name="Total 2 7 3 2" xfId="20985"/>
    <cellStyle name="Total 2 7 3 3" xfId="21816"/>
    <cellStyle name="Total 2 7 4" xfId="20890"/>
    <cellStyle name="Total 2 7 4 2" xfId="20984"/>
    <cellStyle name="Total 2 7 4 3" xfId="21817"/>
    <cellStyle name="Total 2 7 5" xfId="20891"/>
    <cellStyle name="Total 2 7 5 2" xfId="20983"/>
    <cellStyle name="Total 2 7 5 3" xfId="21818"/>
    <cellStyle name="Total 2 8" xfId="20892"/>
    <cellStyle name="Total 2 8 2" xfId="20893"/>
    <cellStyle name="Total 2 8 2 2" xfId="20982"/>
    <cellStyle name="Total 2 8 2 3" xfId="21819"/>
    <cellStyle name="Total 2 8 3" xfId="20894"/>
    <cellStyle name="Total 2 8 3 2" xfId="20981"/>
    <cellStyle name="Total 2 8 3 3" xfId="21820"/>
    <cellStyle name="Total 2 8 4" xfId="20895"/>
    <cellStyle name="Total 2 8 4 2" xfId="20980"/>
    <cellStyle name="Total 2 8 4 3" xfId="21821"/>
    <cellStyle name="Total 2 8 5" xfId="20896"/>
    <cellStyle name="Total 2 8 5 2" xfId="20979"/>
    <cellStyle name="Total 2 8 5 3" xfId="21822"/>
    <cellStyle name="Total 2 9" xfId="20897"/>
    <cellStyle name="Total 2 9 2" xfId="20898"/>
    <cellStyle name="Total 2 9 2 2" xfId="20978"/>
    <cellStyle name="Total 2 9 2 3" xfId="21823"/>
    <cellStyle name="Total 2 9 3" xfId="20899"/>
    <cellStyle name="Total 2 9 3 2" xfId="20977"/>
    <cellStyle name="Total 2 9 3 3" xfId="21824"/>
    <cellStyle name="Total 2 9 4" xfId="20900"/>
    <cellStyle name="Total 2 9 4 2" xfId="20976"/>
    <cellStyle name="Total 2 9 4 3" xfId="21825"/>
    <cellStyle name="Total 2 9 5" xfId="20901"/>
    <cellStyle name="Total 2 9 5 2" xfId="20975"/>
    <cellStyle name="Total 2 9 5 3" xfId="21826"/>
    <cellStyle name="Total 3" xfId="20902"/>
    <cellStyle name="Total 3 2" xfId="20903"/>
    <cellStyle name="Total 3 2 2" xfId="20973"/>
    <cellStyle name="Total 3 2 3" xfId="21828"/>
    <cellStyle name="Total 3 3" xfId="20904"/>
    <cellStyle name="Total 3 3 2" xfId="20972"/>
    <cellStyle name="Total 3 3 3" xfId="21829"/>
    <cellStyle name="Total 3 4" xfId="20974"/>
    <cellStyle name="Total 3 5" xfId="21827"/>
    <cellStyle name="Total 4" xfId="20905"/>
    <cellStyle name="Total 4 2" xfId="20906"/>
    <cellStyle name="Total 4 2 2" xfId="20970"/>
    <cellStyle name="Total 4 2 3" xfId="21831"/>
    <cellStyle name="Total 4 3" xfId="20907"/>
    <cellStyle name="Total 4 3 2" xfId="20969"/>
    <cellStyle name="Total 4 3 3" xfId="21832"/>
    <cellStyle name="Total 4 4" xfId="20971"/>
    <cellStyle name="Total 4 5" xfId="21830"/>
    <cellStyle name="Total 5" xfId="20908"/>
    <cellStyle name="Total 5 2" xfId="20909"/>
    <cellStyle name="Total 5 2 2" xfId="20967"/>
    <cellStyle name="Total 5 2 3" xfId="21834"/>
    <cellStyle name="Total 5 3" xfId="20910"/>
    <cellStyle name="Total 5 3 2" xfId="20966"/>
    <cellStyle name="Total 5 3 3" xfId="21835"/>
    <cellStyle name="Total 5 4" xfId="20968"/>
    <cellStyle name="Total 5 5" xfId="21833"/>
    <cellStyle name="Total 6" xfId="20911"/>
    <cellStyle name="Total 6 2" xfId="20912"/>
    <cellStyle name="Total 6 2 2" xfId="20964"/>
    <cellStyle name="Total 6 2 3" xfId="21837"/>
    <cellStyle name="Total 6 3" xfId="20913"/>
    <cellStyle name="Total 6 3 2" xfId="20963"/>
    <cellStyle name="Total 6 3 3" xfId="21838"/>
    <cellStyle name="Total 6 4" xfId="20965"/>
    <cellStyle name="Total 6 5" xfId="21836"/>
    <cellStyle name="Total 7" xfId="20914"/>
    <cellStyle name="Total 7 2" xfId="20962"/>
    <cellStyle name="Total 7 3" xfId="21839"/>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4"/>
  <sheetViews>
    <sheetView workbookViewId="0">
      <pane xSplit="1" ySplit="7" topLeftCell="B8" activePane="bottomRight" state="frozen"/>
      <selection pane="topRight" activeCell="B1" sqref="B1"/>
      <selection pane="bottomLeft" activeCell="A8" sqref="A8"/>
      <selection pane="bottomRight" activeCell="B31" sqref="B31"/>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88" t="s">
        <v>254</v>
      </c>
      <c r="C1" s="94"/>
    </row>
    <row r="2" spans="1:3" s="185" customFormat="1" ht="15.75">
      <c r="A2" s="241">
        <v>1</v>
      </c>
      <c r="B2" s="186" t="s">
        <v>255</v>
      </c>
      <c r="C2" s="183" t="s">
        <v>629</v>
      </c>
    </row>
    <row r="3" spans="1:3" s="185" customFormat="1" ht="15.75">
      <c r="A3" s="241">
        <v>2</v>
      </c>
      <c r="B3" s="187" t="s">
        <v>256</v>
      </c>
      <c r="C3" s="183" t="s">
        <v>630</v>
      </c>
    </row>
    <row r="4" spans="1:3" s="185" customFormat="1" ht="15.75">
      <c r="A4" s="241">
        <v>3</v>
      </c>
      <c r="B4" s="187" t="s">
        <v>257</v>
      </c>
      <c r="C4" s="183" t="s">
        <v>631</v>
      </c>
    </row>
    <row r="5" spans="1:3" s="185" customFormat="1" ht="15.75">
      <c r="A5" s="242">
        <v>4</v>
      </c>
      <c r="B5" s="190" t="s">
        <v>258</v>
      </c>
      <c r="C5" s="183" t="s">
        <v>632</v>
      </c>
    </row>
    <row r="6" spans="1:3" s="189" customFormat="1" ht="65.25" customHeight="1">
      <c r="A6" s="546" t="s">
        <v>491</v>
      </c>
      <c r="B6" s="547"/>
      <c r="C6" s="547"/>
    </row>
    <row r="7" spans="1:3">
      <c r="A7" s="407" t="s">
        <v>404</v>
      </c>
      <c r="B7" s="408" t="s">
        <v>259</v>
      </c>
    </row>
    <row r="8" spans="1:3">
      <c r="A8" s="409">
        <v>1</v>
      </c>
      <c r="B8" s="405" t="s">
        <v>223</v>
      </c>
    </row>
    <row r="9" spans="1:3">
      <c r="A9" s="409">
        <v>2</v>
      </c>
      <c r="B9" s="405" t="s">
        <v>260</v>
      </c>
    </row>
    <row r="10" spans="1:3">
      <c r="A10" s="409">
        <v>3</v>
      </c>
      <c r="B10" s="405" t="s">
        <v>261</v>
      </c>
    </row>
    <row r="11" spans="1:3">
      <c r="A11" s="409">
        <v>4</v>
      </c>
      <c r="B11" s="405" t="s">
        <v>262</v>
      </c>
      <c r="C11" s="184"/>
    </row>
    <row r="12" spans="1:3">
      <c r="A12" s="409">
        <v>5</v>
      </c>
      <c r="B12" s="405" t="s">
        <v>187</v>
      </c>
    </row>
    <row r="13" spans="1:3">
      <c r="A13" s="409">
        <v>6</v>
      </c>
      <c r="B13" s="410" t="s">
        <v>149</v>
      </c>
    </row>
    <row r="14" spans="1:3">
      <c r="A14" s="409">
        <v>7</v>
      </c>
      <c r="B14" s="405" t="s">
        <v>263</v>
      </c>
    </row>
    <row r="15" spans="1:3">
      <c r="A15" s="409">
        <v>8</v>
      </c>
      <c r="B15" s="405" t="s">
        <v>266</v>
      </c>
    </row>
    <row r="16" spans="1:3">
      <c r="A16" s="409">
        <v>9</v>
      </c>
      <c r="B16" s="405" t="s">
        <v>88</v>
      </c>
    </row>
    <row r="17" spans="1:2">
      <c r="A17" s="411" t="s">
        <v>548</v>
      </c>
      <c r="B17" s="405" t="s">
        <v>528</v>
      </c>
    </row>
    <row r="18" spans="1:2">
      <c r="A18" s="409">
        <v>10</v>
      </c>
      <c r="B18" s="405" t="s">
        <v>269</v>
      </c>
    </row>
    <row r="19" spans="1:2">
      <c r="A19" s="409">
        <v>11</v>
      </c>
      <c r="B19" s="410" t="s">
        <v>250</v>
      </c>
    </row>
    <row r="20" spans="1:2">
      <c r="A20" s="409">
        <v>12</v>
      </c>
      <c r="B20" s="410" t="s">
        <v>247</v>
      </c>
    </row>
    <row r="21" spans="1:2">
      <c r="A21" s="409">
        <v>13</v>
      </c>
      <c r="B21" s="412" t="s">
        <v>461</v>
      </c>
    </row>
    <row r="22" spans="1:2">
      <c r="A22" s="409">
        <v>14</v>
      </c>
      <c r="B22" s="413" t="s">
        <v>521</v>
      </c>
    </row>
    <row r="23" spans="1:2">
      <c r="A23" s="414">
        <v>15</v>
      </c>
      <c r="B23" s="410" t="s">
        <v>77</v>
      </c>
    </row>
    <row r="24" spans="1:2">
      <c r="A24" s="414">
        <v>15.1</v>
      </c>
      <c r="B24" s="405" t="s">
        <v>557</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9" activePane="bottomRight" state="frozen"/>
      <selection pane="topRight" activeCell="B1" sqref="B1"/>
      <selection pane="bottomLeft" activeCell="A5" sqref="A5"/>
      <selection pane="bottomRight" activeCell="C6" sqref="C6:C52"/>
    </sheetView>
  </sheetViews>
  <sheetFormatPr defaultRowHeight="15"/>
  <cols>
    <col min="1" max="1" width="9.5703125" style="5" bestFit="1" customWidth="1"/>
    <col min="2" max="2" width="132.42578125" style="2" customWidth="1"/>
    <col min="3" max="3" width="18.42578125" style="2" customWidth="1"/>
  </cols>
  <sheetData>
    <row r="1" spans="1:6" ht="15.75">
      <c r="A1" s="18" t="s">
        <v>188</v>
      </c>
      <c r="B1" s="17" t="str">
        <f>Info!C2</f>
        <v>სს თიბისი ბანკი</v>
      </c>
      <c r="D1" s="2"/>
      <c r="E1" s="2"/>
      <c r="F1" s="2"/>
    </row>
    <row r="2" spans="1:6" s="22" customFormat="1" ht="15.75" customHeight="1">
      <c r="A2" s="22" t="s">
        <v>189</v>
      </c>
      <c r="B2" s="492">
        <f>'1. key ratios'!B2</f>
        <v>44286</v>
      </c>
    </row>
    <row r="3" spans="1:6" s="22" customFormat="1" ht="15.75" customHeight="1"/>
    <row r="4" spans="1:6" ht="15.75" thickBot="1">
      <c r="A4" s="5" t="s">
        <v>413</v>
      </c>
      <c r="B4" s="61" t="s">
        <v>88</v>
      </c>
    </row>
    <row r="5" spans="1:6">
      <c r="A5" s="135" t="s">
        <v>26</v>
      </c>
      <c r="B5" s="136"/>
      <c r="C5" s="137" t="s">
        <v>27</v>
      </c>
    </row>
    <row r="6" spans="1:6">
      <c r="A6" s="138">
        <v>1</v>
      </c>
      <c r="B6" s="83" t="s">
        <v>28</v>
      </c>
      <c r="C6" s="281">
        <v>2332039300.83955</v>
      </c>
    </row>
    <row r="7" spans="1:6">
      <c r="A7" s="138">
        <v>2</v>
      </c>
      <c r="B7" s="80" t="s">
        <v>29</v>
      </c>
      <c r="C7" s="282">
        <v>21015907.600000001</v>
      </c>
    </row>
    <row r="8" spans="1:6">
      <c r="A8" s="138">
        <v>3</v>
      </c>
      <c r="B8" s="74" t="s">
        <v>30</v>
      </c>
      <c r="C8" s="282">
        <v>521190198.81999999</v>
      </c>
    </row>
    <row r="9" spans="1:6">
      <c r="A9" s="138">
        <v>4</v>
      </c>
      <c r="B9" s="74" t="s">
        <v>31</v>
      </c>
      <c r="C9" s="282">
        <v>222868.07</v>
      </c>
    </row>
    <row r="10" spans="1:6">
      <c r="A10" s="138">
        <v>5</v>
      </c>
      <c r="B10" s="74" t="s">
        <v>32</v>
      </c>
      <c r="C10" s="282">
        <v>-6235334.3700000001</v>
      </c>
    </row>
    <row r="11" spans="1:6">
      <c r="A11" s="138">
        <v>6</v>
      </c>
      <c r="B11" s="81" t="s">
        <v>33</v>
      </c>
      <c r="C11" s="282">
        <v>1795845660.7195499</v>
      </c>
    </row>
    <row r="12" spans="1:6" s="4" customFormat="1">
      <c r="A12" s="138">
        <v>7</v>
      </c>
      <c r="B12" s="83" t="s">
        <v>34</v>
      </c>
      <c r="C12" s="283">
        <v>272440248.92000002</v>
      </c>
    </row>
    <row r="13" spans="1:6" s="4" customFormat="1">
      <c r="A13" s="138">
        <v>8</v>
      </c>
      <c r="B13" s="82" t="s">
        <v>35</v>
      </c>
      <c r="C13" s="284">
        <v>222868.07</v>
      </c>
    </row>
    <row r="14" spans="1:6" s="4" customFormat="1" ht="25.5">
      <c r="A14" s="138">
        <v>9</v>
      </c>
      <c r="B14" s="75" t="s">
        <v>36</v>
      </c>
      <c r="C14" s="284">
        <v>0</v>
      </c>
    </row>
    <row r="15" spans="1:6" s="4" customFormat="1">
      <c r="A15" s="138">
        <v>10</v>
      </c>
      <c r="B15" s="76" t="s">
        <v>37</v>
      </c>
      <c r="C15" s="284">
        <v>264300912.28</v>
      </c>
    </row>
    <row r="16" spans="1:6" s="4" customFormat="1">
      <c r="A16" s="138">
        <v>11</v>
      </c>
      <c r="B16" s="77" t="s">
        <v>38</v>
      </c>
      <c r="C16" s="284">
        <v>0</v>
      </c>
    </row>
    <row r="17" spans="1:3" s="4" customFormat="1">
      <c r="A17" s="138">
        <v>12</v>
      </c>
      <c r="B17" s="76" t="s">
        <v>39</v>
      </c>
      <c r="C17" s="284">
        <v>0</v>
      </c>
    </row>
    <row r="18" spans="1:3" s="4" customFormat="1">
      <c r="A18" s="138">
        <v>13</v>
      </c>
      <c r="B18" s="76" t="s">
        <v>40</v>
      </c>
      <c r="C18" s="284">
        <v>0</v>
      </c>
    </row>
    <row r="19" spans="1:3" s="4" customFormat="1">
      <c r="A19" s="138">
        <v>14</v>
      </c>
      <c r="B19" s="76" t="s">
        <v>41</v>
      </c>
      <c r="C19" s="284">
        <v>0</v>
      </c>
    </row>
    <row r="20" spans="1:3" s="4" customFormat="1" ht="25.5">
      <c r="A20" s="138">
        <v>15</v>
      </c>
      <c r="B20" s="76" t="s">
        <v>42</v>
      </c>
      <c r="C20" s="284">
        <v>0</v>
      </c>
    </row>
    <row r="21" spans="1:3" s="4" customFormat="1" ht="25.5">
      <c r="A21" s="138">
        <v>16</v>
      </c>
      <c r="B21" s="75" t="s">
        <v>43</v>
      </c>
      <c r="C21" s="284">
        <v>0</v>
      </c>
    </row>
    <row r="22" spans="1:3" s="4" customFormat="1">
      <c r="A22" s="138">
        <v>17</v>
      </c>
      <c r="B22" s="139" t="s">
        <v>44</v>
      </c>
      <c r="C22" s="284">
        <v>7916468.5699999994</v>
      </c>
    </row>
    <row r="23" spans="1:3" s="4" customFormat="1" ht="25.5">
      <c r="A23" s="138">
        <v>18</v>
      </c>
      <c r="B23" s="75" t="s">
        <v>45</v>
      </c>
      <c r="C23" s="284">
        <v>0</v>
      </c>
    </row>
    <row r="24" spans="1:3" s="4" customFormat="1" ht="25.5">
      <c r="A24" s="138">
        <v>19</v>
      </c>
      <c r="B24" s="75" t="s">
        <v>46</v>
      </c>
      <c r="C24" s="284">
        <v>0</v>
      </c>
    </row>
    <row r="25" spans="1:3" s="4" customFormat="1" ht="25.5">
      <c r="A25" s="138">
        <v>20</v>
      </c>
      <c r="B25" s="78" t="s">
        <v>47</v>
      </c>
      <c r="C25" s="284">
        <v>0</v>
      </c>
    </row>
    <row r="26" spans="1:3" s="4" customFormat="1">
      <c r="A26" s="138">
        <v>21</v>
      </c>
      <c r="B26" s="78" t="s">
        <v>48</v>
      </c>
      <c r="C26" s="284">
        <v>0</v>
      </c>
    </row>
    <row r="27" spans="1:3" s="4" customFormat="1" ht="25.5">
      <c r="A27" s="138">
        <v>22</v>
      </c>
      <c r="B27" s="78" t="s">
        <v>49</v>
      </c>
      <c r="C27" s="284">
        <v>0</v>
      </c>
    </row>
    <row r="28" spans="1:3" s="4" customFormat="1">
      <c r="A28" s="138">
        <v>23</v>
      </c>
      <c r="B28" s="84" t="s">
        <v>23</v>
      </c>
      <c r="C28" s="283">
        <v>2059599051.9195499</v>
      </c>
    </row>
    <row r="29" spans="1:3" s="4" customFormat="1">
      <c r="A29" s="140"/>
      <c r="B29" s="79"/>
      <c r="C29" s="284"/>
    </row>
    <row r="30" spans="1:3" s="4" customFormat="1">
      <c r="A30" s="140">
        <v>24</v>
      </c>
      <c r="B30" s="84" t="s">
        <v>50</v>
      </c>
      <c r="C30" s="283">
        <v>490545400</v>
      </c>
    </row>
    <row r="31" spans="1:3" s="4" customFormat="1">
      <c r="A31" s="140">
        <v>25</v>
      </c>
      <c r="B31" s="74" t="s">
        <v>51</v>
      </c>
      <c r="C31" s="285">
        <v>490545400</v>
      </c>
    </row>
    <row r="32" spans="1:3" s="4" customFormat="1">
      <c r="A32" s="140">
        <v>26</v>
      </c>
      <c r="B32" s="181" t="s">
        <v>52</v>
      </c>
      <c r="C32" s="284">
        <v>0</v>
      </c>
    </row>
    <row r="33" spans="1:3" s="4" customFormat="1">
      <c r="A33" s="140">
        <v>27</v>
      </c>
      <c r="B33" s="181" t="s">
        <v>53</v>
      </c>
      <c r="C33" s="284">
        <v>490545400</v>
      </c>
    </row>
    <row r="34" spans="1:3" s="4" customFormat="1">
      <c r="A34" s="140">
        <v>28</v>
      </c>
      <c r="B34" s="74" t="s">
        <v>54</v>
      </c>
      <c r="C34" s="284">
        <v>0</v>
      </c>
    </row>
    <row r="35" spans="1:3" s="4" customFormat="1">
      <c r="A35" s="140">
        <v>29</v>
      </c>
      <c r="B35" s="84" t="s">
        <v>55</v>
      </c>
      <c r="C35" s="283">
        <v>0</v>
      </c>
    </row>
    <row r="36" spans="1:3" s="4" customFormat="1">
      <c r="A36" s="140">
        <v>30</v>
      </c>
      <c r="B36" s="75" t="s">
        <v>56</v>
      </c>
      <c r="C36" s="284">
        <v>0</v>
      </c>
    </row>
    <row r="37" spans="1:3" s="4" customFormat="1">
      <c r="A37" s="140">
        <v>31</v>
      </c>
      <c r="B37" s="76" t="s">
        <v>57</v>
      </c>
      <c r="C37" s="284">
        <v>0</v>
      </c>
    </row>
    <row r="38" spans="1:3" s="4" customFormat="1" ht="25.5">
      <c r="A38" s="140">
        <v>32</v>
      </c>
      <c r="B38" s="75" t="s">
        <v>58</v>
      </c>
      <c r="C38" s="284">
        <v>0</v>
      </c>
    </row>
    <row r="39" spans="1:3" s="4" customFormat="1" ht="25.5">
      <c r="A39" s="140">
        <v>33</v>
      </c>
      <c r="B39" s="75" t="s">
        <v>46</v>
      </c>
      <c r="C39" s="284">
        <v>0</v>
      </c>
    </row>
    <row r="40" spans="1:3" s="4" customFormat="1" ht="25.5">
      <c r="A40" s="140">
        <v>34</v>
      </c>
      <c r="B40" s="78" t="s">
        <v>59</v>
      </c>
      <c r="C40" s="284">
        <v>0</v>
      </c>
    </row>
    <row r="41" spans="1:3" s="4" customFormat="1">
      <c r="A41" s="140">
        <v>35</v>
      </c>
      <c r="B41" s="84" t="s">
        <v>24</v>
      </c>
      <c r="C41" s="283">
        <v>490545400</v>
      </c>
    </row>
    <row r="42" spans="1:3" s="4" customFormat="1">
      <c r="A42" s="140"/>
      <c r="B42" s="79"/>
      <c r="C42" s="284"/>
    </row>
    <row r="43" spans="1:3" s="4" customFormat="1">
      <c r="A43" s="140">
        <v>36</v>
      </c>
      <c r="B43" s="85" t="s">
        <v>60</v>
      </c>
      <c r="C43" s="283">
        <v>776989743.30002511</v>
      </c>
    </row>
    <row r="44" spans="1:3" s="4" customFormat="1">
      <c r="A44" s="140">
        <v>37</v>
      </c>
      <c r="B44" s="74" t="s">
        <v>61</v>
      </c>
      <c r="C44" s="284">
        <v>566222328</v>
      </c>
    </row>
    <row r="45" spans="1:3" s="4" customFormat="1">
      <c r="A45" s="140">
        <v>38</v>
      </c>
      <c r="B45" s="74" t="s">
        <v>62</v>
      </c>
      <c r="C45" s="284">
        <v>0</v>
      </c>
    </row>
    <row r="46" spans="1:3" s="4" customFormat="1">
      <c r="A46" s="140">
        <v>39</v>
      </c>
      <c r="B46" s="74" t="s">
        <v>63</v>
      </c>
      <c r="C46" s="284">
        <v>210767415.30002508</v>
      </c>
    </row>
    <row r="47" spans="1:3" s="4" customFormat="1">
      <c r="A47" s="140">
        <v>40</v>
      </c>
      <c r="B47" s="85" t="s">
        <v>64</v>
      </c>
      <c r="C47" s="283">
        <v>0</v>
      </c>
    </row>
    <row r="48" spans="1:3" s="4" customFormat="1">
      <c r="A48" s="140">
        <v>41</v>
      </c>
      <c r="B48" s="75" t="s">
        <v>65</v>
      </c>
      <c r="C48" s="284">
        <v>0</v>
      </c>
    </row>
    <row r="49" spans="1:3" s="4" customFormat="1">
      <c r="A49" s="140">
        <v>42</v>
      </c>
      <c r="B49" s="76" t="s">
        <v>66</v>
      </c>
      <c r="C49" s="284">
        <v>0</v>
      </c>
    </row>
    <row r="50" spans="1:3" s="4" customFormat="1" ht="25.5">
      <c r="A50" s="140">
        <v>43</v>
      </c>
      <c r="B50" s="75" t="s">
        <v>67</v>
      </c>
      <c r="C50" s="284">
        <v>0</v>
      </c>
    </row>
    <row r="51" spans="1:3" s="4" customFormat="1" ht="25.5">
      <c r="A51" s="140">
        <v>44</v>
      </c>
      <c r="B51" s="75" t="s">
        <v>46</v>
      </c>
      <c r="C51" s="284">
        <v>0</v>
      </c>
    </row>
    <row r="52" spans="1:3" s="4" customFormat="1" ht="15.75" thickBot="1">
      <c r="A52" s="141">
        <v>45</v>
      </c>
      <c r="B52" s="142" t="s">
        <v>25</v>
      </c>
      <c r="C52" s="286">
        <v>776989743.30002511</v>
      </c>
    </row>
    <row r="55" spans="1:3">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D19" sqref="D19:D21"/>
    </sheetView>
  </sheetViews>
  <sheetFormatPr defaultColWidth="9.140625" defaultRowHeight="12.75"/>
  <cols>
    <col min="1" max="1" width="10.85546875" style="354" bestFit="1" customWidth="1"/>
    <col min="2" max="2" width="59" style="354" customWidth="1"/>
    <col min="3" max="3" width="16.7109375" style="354" bestFit="1" customWidth="1"/>
    <col min="4" max="4" width="22.140625" style="354" customWidth="1"/>
    <col min="5" max="16384" width="9.140625" style="354"/>
  </cols>
  <sheetData>
    <row r="1" spans="1:4" ht="15">
      <c r="A1" s="18" t="s">
        <v>188</v>
      </c>
      <c r="B1" s="17" t="str">
        <f>Info!C2</f>
        <v>სს თიბისი ბანკი</v>
      </c>
    </row>
    <row r="2" spans="1:4" s="22" customFormat="1" ht="15.75" customHeight="1">
      <c r="A2" s="22" t="s">
        <v>189</v>
      </c>
      <c r="B2" s="492">
        <f>'1. key ratios'!B2</f>
        <v>44286</v>
      </c>
    </row>
    <row r="3" spans="1:4" s="22" customFormat="1" ht="15.75" customHeight="1"/>
    <row r="4" spans="1:4" ht="13.5" thickBot="1">
      <c r="A4" s="355" t="s">
        <v>527</v>
      </c>
      <c r="B4" s="392" t="s">
        <v>528</v>
      </c>
    </row>
    <row r="5" spans="1:4" s="393" customFormat="1">
      <c r="A5" s="565" t="s">
        <v>529</v>
      </c>
      <c r="B5" s="566"/>
      <c r="C5" s="382" t="s">
        <v>530</v>
      </c>
      <c r="D5" s="383" t="s">
        <v>531</v>
      </c>
    </row>
    <row r="6" spans="1:4" s="394" customFormat="1">
      <c r="A6" s="384">
        <v>1</v>
      </c>
      <c r="B6" s="385" t="s">
        <v>532</v>
      </c>
      <c r="C6" s="385"/>
      <c r="D6" s="386"/>
    </row>
    <row r="7" spans="1:4" s="394" customFormat="1">
      <c r="A7" s="387" t="s">
        <v>533</v>
      </c>
      <c r="B7" s="388" t="s">
        <v>534</v>
      </c>
      <c r="C7" s="443">
        <v>4.4999999999999998E-2</v>
      </c>
      <c r="D7" s="545">
        <v>851455377.12662601</v>
      </c>
    </row>
    <row r="8" spans="1:4" s="394" customFormat="1">
      <c r="A8" s="387" t="s">
        <v>535</v>
      </c>
      <c r="B8" s="388" t="s">
        <v>536</v>
      </c>
      <c r="C8" s="444">
        <v>0.06</v>
      </c>
      <c r="D8" s="545">
        <v>1135273836.1688347</v>
      </c>
    </row>
    <row r="9" spans="1:4" s="394" customFormat="1">
      <c r="A9" s="387" t="s">
        <v>537</v>
      </c>
      <c r="B9" s="388" t="s">
        <v>538</v>
      </c>
      <c r="C9" s="444">
        <v>0.08</v>
      </c>
      <c r="D9" s="545">
        <v>1513698448.2251129</v>
      </c>
    </row>
    <row r="10" spans="1:4" s="394" customFormat="1">
      <c r="A10" s="384" t="s">
        <v>539</v>
      </c>
      <c r="B10" s="385" t="s">
        <v>540</v>
      </c>
      <c r="C10" s="445"/>
      <c r="D10" s="441"/>
    </row>
    <row r="11" spans="1:4" s="395" customFormat="1">
      <c r="A11" s="389" t="s">
        <v>541</v>
      </c>
      <c r="B11" s="390" t="s">
        <v>603</v>
      </c>
      <c r="C11" s="446">
        <v>0</v>
      </c>
      <c r="D11" s="534">
        <v>0</v>
      </c>
    </row>
    <row r="12" spans="1:4" s="395" customFormat="1">
      <c r="A12" s="389" t="s">
        <v>542</v>
      </c>
      <c r="B12" s="390" t="s">
        <v>543</v>
      </c>
      <c r="C12" s="446">
        <v>0</v>
      </c>
      <c r="D12" s="534">
        <v>0</v>
      </c>
    </row>
    <row r="13" spans="1:4" s="395" customFormat="1">
      <c r="A13" s="389" t="s">
        <v>544</v>
      </c>
      <c r="B13" s="390" t="s">
        <v>545</v>
      </c>
      <c r="C13" s="446">
        <v>0.02</v>
      </c>
      <c r="D13" s="534">
        <v>378424612.05627823</v>
      </c>
    </row>
    <row r="14" spans="1:4" s="394" customFormat="1">
      <c r="A14" s="384" t="s">
        <v>546</v>
      </c>
      <c r="B14" s="385" t="s">
        <v>601</v>
      </c>
      <c r="C14" s="447"/>
      <c r="D14" s="441"/>
    </row>
    <row r="15" spans="1:4" s="394" customFormat="1">
      <c r="A15" s="406" t="s">
        <v>549</v>
      </c>
      <c r="B15" s="390" t="s">
        <v>602</v>
      </c>
      <c r="C15" s="446">
        <v>1.3073862462100364E-2</v>
      </c>
      <c r="D15" s="534">
        <v>247373566.51487342</v>
      </c>
    </row>
    <row r="16" spans="1:4" s="394" customFormat="1">
      <c r="A16" s="406" t="s">
        <v>550</v>
      </c>
      <c r="B16" s="390" t="s">
        <v>552</v>
      </c>
      <c r="C16" s="446">
        <v>1.7458743610642084E-2</v>
      </c>
      <c r="D16" s="534">
        <v>330340913.89236283</v>
      </c>
    </row>
    <row r="17" spans="1:6" s="394" customFormat="1">
      <c r="A17" s="406" t="s">
        <v>551</v>
      </c>
      <c r="B17" s="390" t="s">
        <v>599</v>
      </c>
      <c r="C17" s="446">
        <v>3.6578522968186006E-2</v>
      </c>
      <c r="D17" s="534">
        <v>692110668.19137263</v>
      </c>
    </row>
    <row r="18" spans="1:6" s="393" customFormat="1">
      <c r="A18" s="567" t="s">
        <v>600</v>
      </c>
      <c r="B18" s="568"/>
      <c r="C18" s="448" t="s">
        <v>530</v>
      </c>
      <c r="D18" s="442" t="s">
        <v>531</v>
      </c>
    </row>
    <row r="19" spans="1:6" s="394" customFormat="1">
      <c r="A19" s="391">
        <v>4</v>
      </c>
      <c r="B19" s="390" t="s">
        <v>23</v>
      </c>
      <c r="C19" s="446">
        <f>C7+C11+C12+C13+C15</f>
        <v>7.8073862462100366E-2</v>
      </c>
      <c r="D19" s="545">
        <f>C19*'5. RWA'!$C$13</f>
        <v>1477253555.6977777</v>
      </c>
    </row>
    <row r="20" spans="1:6" s="394" customFormat="1">
      <c r="A20" s="391">
        <v>5</v>
      </c>
      <c r="B20" s="390" t="s">
        <v>89</v>
      </c>
      <c r="C20" s="446">
        <f>C8+C11+C12+C13+C16</f>
        <v>9.7458743610642079E-2</v>
      </c>
      <c r="D20" s="545">
        <f>C20*'5. RWA'!$C$13</f>
        <v>1844039362.1174757</v>
      </c>
    </row>
    <row r="21" spans="1:6" s="394" customFormat="1" ht="13.5" thickBot="1">
      <c r="A21" s="396" t="s">
        <v>547</v>
      </c>
      <c r="B21" s="397" t="s">
        <v>88</v>
      </c>
      <c r="C21" s="449">
        <f>C9+C11+C12+C13+C17</f>
        <v>0.13657852296818601</v>
      </c>
      <c r="D21" s="533">
        <f>C21*'5. RWA'!$C$13</f>
        <v>2584233728.472764</v>
      </c>
    </row>
    <row r="22" spans="1:6">
      <c r="F22" s="355"/>
    </row>
    <row r="23" spans="1:6" ht="63.75">
      <c r="B23" s="24" t="s">
        <v>604</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6" activePane="bottomRight" state="frozen"/>
      <selection pane="topRight" activeCell="B1" sqref="B1"/>
      <selection pane="bottomLeft" activeCell="A5" sqref="A5"/>
      <selection pane="bottomRight" activeCell="C38" sqref="C38:C44"/>
    </sheetView>
  </sheetViews>
  <sheetFormatPr defaultRowHeight="15.75"/>
  <cols>
    <col min="1" max="1" width="10.7109375" style="70" customWidth="1"/>
    <col min="2" max="2" width="91.85546875" style="70" customWidth="1"/>
    <col min="3" max="3" width="53.140625" style="70" customWidth="1"/>
    <col min="4" max="4" width="32.28515625" style="70" customWidth="1"/>
    <col min="5" max="5" width="9.42578125" customWidth="1"/>
  </cols>
  <sheetData>
    <row r="1" spans="1:6">
      <c r="A1" s="18" t="s">
        <v>188</v>
      </c>
      <c r="B1" s="20" t="str">
        <f>Info!C2</f>
        <v>სს თიბისი ბანკი</v>
      </c>
      <c r="E1" s="2"/>
      <c r="F1" s="2"/>
    </row>
    <row r="2" spans="1:6" s="22" customFormat="1" ht="15.75" customHeight="1">
      <c r="A2" s="22" t="s">
        <v>189</v>
      </c>
      <c r="B2" s="492">
        <f>'1. key ratios'!B2</f>
        <v>44286</v>
      </c>
    </row>
    <row r="3" spans="1:6" s="22" customFormat="1" ht="15.75" customHeight="1">
      <c r="A3" s="27"/>
    </row>
    <row r="4" spans="1:6" s="22" customFormat="1" ht="15.75" customHeight="1" thickBot="1">
      <c r="A4" s="22" t="s">
        <v>414</v>
      </c>
      <c r="B4" s="205" t="s">
        <v>269</v>
      </c>
      <c r="D4" s="207" t="s">
        <v>93</v>
      </c>
    </row>
    <row r="5" spans="1:6" ht="38.25">
      <c r="A5" s="154" t="s">
        <v>26</v>
      </c>
      <c r="B5" s="155" t="s">
        <v>231</v>
      </c>
      <c r="C5" s="156" t="s">
        <v>237</v>
      </c>
      <c r="D5" s="206" t="s">
        <v>270</v>
      </c>
    </row>
    <row r="6" spans="1:6">
      <c r="A6" s="143">
        <v>1</v>
      </c>
      <c r="B6" s="86" t="s">
        <v>154</v>
      </c>
      <c r="C6" s="287">
        <v>919405557.88999999</v>
      </c>
      <c r="D6" s="144"/>
      <c r="E6" s="8"/>
    </row>
    <row r="7" spans="1:6">
      <c r="A7" s="143">
        <v>2</v>
      </c>
      <c r="B7" s="87" t="s">
        <v>155</v>
      </c>
      <c r="C7" s="288">
        <v>2370586472.0899997</v>
      </c>
      <c r="D7" s="145"/>
      <c r="E7" s="8"/>
    </row>
    <row r="8" spans="1:6">
      <c r="A8" s="143">
        <v>3</v>
      </c>
      <c r="B8" s="87" t="s">
        <v>156</v>
      </c>
      <c r="C8" s="288">
        <v>1379935245.6400001</v>
      </c>
      <c r="D8" s="145"/>
      <c r="E8" s="8"/>
    </row>
    <row r="9" spans="1:6">
      <c r="A9" s="143">
        <v>4</v>
      </c>
      <c r="B9" s="87" t="s">
        <v>185</v>
      </c>
      <c r="C9" s="288">
        <v>0</v>
      </c>
      <c r="D9" s="145"/>
      <c r="E9" s="8"/>
    </row>
    <row r="10" spans="1:6">
      <c r="A10" s="143">
        <v>5</v>
      </c>
      <c r="B10" s="87" t="s">
        <v>157</v>
      </c>
      <c r="C10" s="288">
        <v>2226497080.2399998</v>
      </c>
      <c r="D10" s="145"/>
      <c r="E10" s="8"/>
    </row>
    <row r="11" spans="1:6">
      <c r="A11" s="143">
        <v>6.1</v>
      </c>
      <c r="B11" s="87" t="s">
        <v>158</v>
      </c>
      <c r="C11" s="289">
        <v>15024294132.949999</v>
      </c>
      <c r="D11" s="146"/>
      <c r="E11" s="9"/>
    </row>
    <row r="12" spans="1:6">
      <c r="A12" s="143">
        <v>6.2</v>
      </c>
      <c r="B12" s="88" t="s">
        <v>159</v>
      </c>
      <c r="C12" s="289">
        <v>-892713802.84000003</v>
      </c>
      <c r="D12" s="146"/>
      <c r="E12" s="9"/>
    </row>
    <row r="13" spans="1:6">
      <c r="A13" s="143" t="s">
        <v>488</v>
      </c>
      <c r="B13" s="89" t="s">
        <v>489</v>
      </c>
      <c r="C13" s="289">
        <v>-72722355.329999998</v>
      </c>
      <c r="D13" s="146"/>
      <c r="E13" s="9"/>
    </row>
    <row r="14" spans="1:6">
      <c r="A14" s="143" t="s">
        <v>623</v>
      </c>
      <c r="B14" s="89" t="s">
        <v>612</v>
      </c>
      <c r="C14" s="289">
        <v>-28490835.316050299</v>
      </c>
      <c r="D14" s="146"/>
      <c r="E14" s="9"/>
    </row>
    <row r="15" spans="1:6">
      <c r="A15" s="143">
        <v>6</v>
      </c>
      <c r="B15" s="87" t="s">
        <v>160</v>
      </c>
      <c r="C15" s="295">
        <f>C11+C12</f>
        <v>14131580330.109999</v>
      </c>
      <c r="D15" s="146"/>
      <c r="E15" s="8"/>
    </row>
    <row r="16" spans="1:6">
      <c r="A16" s="143">
        <v>7</v>
      </c>
      <c r="B16" s="87" t="s">
        <v>161</v>
      </c>
      <c r="C16" s="288">
        <v>298479835.11000001</v>
      </c>
      <c r="D16" s="145"/>
      <c r="E16" s="8"/>
    </row>
    <row r="17" spans="1:5">
      <c r="A17" s="143">
        <v>8</v>
      </c>
      <c r="B17" s="87" t="s">
        <v>162</v>
      </c>
      <c r="C17" s="288">
        <v>79423702.700000018</v>
      </c>
      <c r="D17" s="145"/>
      <c r="E17" s="8"/>
    </row>
    <row r="18" spans="1:5">
      <c r="A18" s="143">
        <v>9</v>
      </c>
      <c r="B18" s="87" t="s">
        <v>163</v>
      </c>
      <c r="C18" s="288">
        <v>39680594.727221996</v>
      </c>
      <c r="D18" s="145"/>
      <c r="E18" s="8"/>
    </row>
    <row r="19" spans="1:5">
      <c r="A19" s="143">
        <v>9.1</v>
      </c>
      <c r="B19" s="89" t="s">
        <v>246</v>
      </c>
      <c r="C19" s="289">
        <v>7916468.5699999994</v>
      </c>
      <c r="D19" s="145"/>
      <c r="E19" s="8"/>
    </row>
    <row r="20" spans="1:5">
      <c r="A20" s="143">
        <v>9.1999999999999993</v>
      </c>
      <c r="B20" s="89" t="s">
        <v>236</v>
      </c>
      <c r="C20" s="289">
        <v>30934137.117222004</v>
      </c>
      <c r="D20" s="145"/>
      <c r="E20" s="8"/>
    </row>
    <row r="21" spans="1:5">
      <c r="A21" s="143">
        <v>9.3000000000000007</v>
      </c>
      <c r="B21" s="89" t="s">
        <v>235</v>
      </c>
      <c r="C21" s="289">
        <v>3000</v>
      </c>
      <c r="D21" s="145"/>
      <c r="E21" s="8"/>
    </row>
    <row r="22" spans="1:5">
      <c r="A22" s="143">
        <v>10</v>
      </c>
      <c r="B22" s="87" t="s">
        <v>164</v>
      </c>
      <c r="C22" s="288">
        <v>669388585.19000006</v>
      </c>
      <c r="D22" s="145"/>
      <c r="E22" s="8"/>
    </row>
    <row r="23" spans="1:5">
      <c r="A23" s="143">
        <v>10.1</v>
      </c>
      <c r="B23" s="89" t="s">
        <v>234</v>
      </c>
      <c r="C23" s="288">
        <v>264300912.28</v>
      </c>
      <c r="D23" s="243" t="s">
        <v>441</v>
      </c>
      <c r="E23" s="8"/>
    </row>
    <row r="24" spans="1:5">
      <c r="A24" s="143">
        <v>11</v>
      </c>
      <c r="B24" s="90" t="s">
        <v>165</v>
      </c>
      <c r="C24" s="290">
        <v>540455654.6099999</v>
      </c>
      <c r="D24" s="147"/>
      <c r="E24" s="8"/>
    </row>
    <row r="25" spans="1:5">
      <c r="A25" s="143">
        <v>12</v>
      </c>
      <c r="B25" s="92" t="s">
        <v>166</v>
      </c>
      <c r="C25" s="291">
        <f>SUM(C6:C10,C15:C18,C22,C24)</f>
        <v>22655433058.30722</v>
      </c>
      <c r="D25" s="148"/>
      <c r="E25" s="7"/>
    </row>
    <row r="26" spans="1:5">
      <c r="A26" s="143">
        <v>13</v>
      </c>
      <c r="B26" s="87" t="s">
        <v>167</v>
      </c>
      <c r="C26" s="292">
        <v>174383890.25</v>
      </c>
      <c r="D26" s="149"/>
      <c r="E26" s="8"/>
    </row>
    <row r="27" spans="1:5">
      <c r="A27" s="143">
        <v>14</v>
      </c>
      <c r="B27" s="87" t="s">
        <v>168</v>
      </c>
      <c r="C27" s="288">
        <v>3724554730.0699997</v>
      </c>
      <c r="D27" s="145"/>
      <c r="E27" s="8"/>
    </row>
    <row r="28" spans="1:5">
      <c r="A28" s="143">
        <v>15</v>
      </c>
      <c r="B28" s="87" t="s">
        <v>169</v>
      </c>
      <c r="C28" s="288">
        <v>4953285741.9400005</v>
      </c>
      <c r="D28" s="145"/>
      <c r="E28" s="8"/>
    </row>
    <row r="29" spans="1:5">
      <c r="A29" s="143">
        <v>16</v>
      </c>
      <c r="B29" s="87" t="s">
        <v>170</v>
      </c>
      <c r="C29" s="288">
        <v>5716319634.8700008</v>
      </c>
      <c r="D29" s="145"/>
      <c r="E29" s="8"/>
    </row>
    <row r="30" spans="1:5">
      <c r="A30" s="143">
        <v>17</v>
      </c>
      <c r="B30" s="87" t="s">
        <v>171</v>
      </c>
      <c r="C30" s="288">
        <v>1016516870.5700001</v>
      </c>
      <c r="D30" s="145"/>
      <c r="E30" s="8"/>
    </row>
    <row r="31" spans="1:5">
      <c r="A31" s="143">
        <v>18</v>
      </c>
      <c r="B31" s="87" t="s">
        <v>172</v>
      </c>
      <c r="C31" s="288">
        <v>3118732520.0446997</v>
      </c>
      <c r="D31" s="145"/>
      <c r="E31" s="8"/>
    </row>
    <row r="32" spans="1:5">
      <c r="A32" s="143">
        <v>19</v>
      </c>
      <c r="B32" s="87" t="s">
        <v>173</v>
      </c>
      <c r="C32" s="288">
        <v>128866788.04000001</v>
      </c>
      <c r="D32" s="145"/>
      <c r="E32" s="8"/>
    </row>
    <row r="33" spans="1:5">
      <c r="A33" s="143">
        <v>20</v>
      </c>
      <c r="B33" s="87" t="s">
        <v>95</v>
      </c>
      <c r="C33" s="288">
        <v>333416792.86000001</v>
      </c>
      <c r="D33" s="145"/>
      <c r="E33" s="8"/>
    </row>
    <row r="34" spans="1:5">
      <c r="A34" s="143">
        <v>20.100000000000001</v>
      </c>
      <c r="B34" s="91" t="s">
        <v>487</v>
      </c>
      <c r="C34" s="290">
        <v>0</v>
      </c>
      <c r="D34" s="147"/>
      <c r="E34" s="8"/>
    </row>
    <row r="35" spans="1:5">
      <c r="A35" s="143">
        <v>21</v>
      </c>
      <c r="B35" s="90" t="s">
        <v>174</v>
      </c>
      <c r="C35" s="290">
        <v>1151690830</v>
      </c>
      <c r="D35" s="147"/>
      <c r="E35" s="8"/>
    </row>
    <row r="36" spans="1:5">
      <c r="A36" s="143">
        <v>21.1</v>
      </c>
      <c r="B36" s="91" t="s">
        <v>233</v>
      </c>
      <c r="C36" s="293">
        <v>566222328</v>
      </c>
      <c r="D36" s="150"/>
      <c r="E36" s="8"/>
    </row>
    <row r="37" spans="1:5">
      <c r="A37" s="143">
        <v>22</v>
      </c>
      <c r="B37" s="92" t="s">
        <v>175</v>
      </c>
      <c r="C37" s="291">
        <f>SUM(C26:C35)</f>
        <v>20317767798.644703</v>
      </c>
      <c r="D37" s="148"/>
      <c r="E37" s="7"/>
    </row>
    <row r="38" spans="1:5">
      <c r="A38" s="143">
        <v>23</v>
      </c>
      <c r="B38" s="90" t="s">
        <v>176</v>
      </c>
      <c r="C38" s="288">
        <v>21015907.600000001</v>
      </c>
      <c r="D38" s="145"/>
      <c r="E38" s="8"/>
    </row>
    <row r="39" spans="1:5">
      <c r="A39" s="143">
        <v>24</v>
      </c>
      <c r="B39" s="90" t="s">
        <v>177</v>
      </c>
      <c r="C39" s="288">
        <v>0</v>
      </c>
      <c r="D39" s="145"/>
      <c r="E39" s="8"/>
    </row>
    <row r="40" spans="1:5">
      <c r="A40" s="143">
        <v>25</v>
      </c>
      <c r="B40" s="90" t="s">
        <v>232</v>
      </c>
      <c r="C40" s="288">
        <v>0</v>
      </c>
      <c r="D40" s="145"/>
      <c r="E40" s="8"/>
    </row>
    <row r="41" spans="1:5">
      <c r="A41" s="143">
        <v>26</v>
      </c>
      <c r="B41" s="90" t="s">
        <v>179</v>
      </c>
      <c r="C41" s="288">
        <v>514954864.44999999</v>
      </c>
      <c r="D41" s="145"/>
      <c r="E41" s="8"/>
    </row>
    <row r="42" spans="1:5">
      <c r="A42" s="143">
        <v>27</v>
      </c>
      <c r="B42" s="90" t="s">
        <v>180</v>
      </c>
      <c r="C42" s="288">
        <v>0</v>
      </c>
      <c r="D42" s="145"/>
      <c r="E42" s="8"/>
    </row>
    <row r="43" spans="1:5">
      <c r="A43" s="143">
        <v>28</v>
      </c>
      <c r="B43" s="90" t="s">
        <v>181</v>
      </c>
      <c r="C43" s="288">
        <v>1801471619.21</v>
      </c>
      <c r="D43" s="145"/>
      <c r="E43" s="8"/>
    </row>
    <row r="44" spans="1:5">
      <c r="A44" s="143">
        <v>29</v>
      </c>
      <c r="B44" s="90" t="s">
        <v>35</v>
      </c>
      <c r="C44" s="288">
        <v>222868.07</v>
      </c>
      <c r="D44" s="145"/>
      <c r="E44" s="8"/>
    </row>
    <row r="45" spans="1:5" ht="16.5" thickBot="1">
      <c r="A45" s="151">
        <v>30</v>
      </c>
      <c r="B45" s="152" t="s">
        <v>182</v>
      </c>
      <c r="C45" s="294">
        <f>SUM(C38:C44)</f>
        <v>2337665259.3300004</v>
      </c>
      <c r="D45" s="153"/>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C8" activePane="bottomRight" state="frozen"/>
      <selection pane="topRight" activeCell="C1" sqref="C1"/>
      <selection pane="bottomLeft" activeCell="A8" sqref="A8"/>
      <selection pane="bottomRight" activeCell="G28" sqref="G28"/>
    </sheetView>
  </sheetViews>
  <sheetFormatPr defaultColWidth="9.140625" defaultRowHeight="12.75"/>
  <cols>
    <col min="1" max="1" width="10.5703125" style="2" bestFit="1" customWidth="1"/>
    <col min="2" max="2" width="95" style="2" customWidth="1"/>
    <col min="3" max="3" width="9.42578125" style="2" bestFit="1" customWidth="1"/>
    <col min="4" max="4" width="13.28515625" style="2" bestFit="1" customWidth="1"/>
    <col min="5" max="5" width="9.42578125" style="2" bestFit="1" customWidth="1"/>
    <col min="6" max="6" width="13.28515625" style="2" bestFit="1" customWidth="1"/>
    <col min="7" max="7" width="9.42578125" style="2" bestFit="1" customWidth="1"/>
    <col min="8" max="8" width="13.28515625" style="2" bestFit="1" customWidth="1"/>
    <col min="9" max="9" width="9.42578125" style="2" bestFit="1" customWidth="1"/>
    <col min="10" max="10" width="13.28515625" style="2" bestFit="1" customWidth="1"/>
    <col min="11" max="11" width="9.42578125" style="2" bestFit="1" customWidth="1"/>
    <col min="12" max="12" width="13.28515625" style="2" bestFit="1" customWidth="1"/>
    <col min="13" max="13" width="9.4257812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188</v>
      </c>
      <c r="B1" s="354" t="str">
        <f>Info!C2</f>
        <v>სს თიბისი ბანკი</v>
      </c>
    </row>
    <row r="2" spans="1:19">
      <c r="A2" s="2" t="s">
        <v>189</v>
      </c>
      <c r="B2" s="492">
        <f>'1. key ratios'!B2</f>
        <v>44286</v>
      </c>
    </row>
    <row r="4" spans="1:19" ht="39" thickBot="1">
      <c r="A4" s="69" t="s">
        <v>415</v>
      </c>
      <c r="B4" s="323" t="s">
        <v>458</v>
      </c>
    </row>
    <row r="5" spans="1:19">
      <c r="A5" s="132"/>
      <c r="B5" s="134"/>
      <c r="C5" s="118" t="s">
        <v>0</v>
      </c>
      <c r="D5" s="118" t="s">
        <v>1</v>
      </c>
      <c r="E5" s="118" t="s">
        <v>2</v>
      </c>
      <c r="F5" s="118" t="s">
        <v>3</v>
      </c>
      <c r="G5" s="118" t="s">
        <v>4</v>
      </c>
      <c r="H5" s="118" t="s">
        <v>5</v>
      </c>
      <c r="I5" s="118" t="s">
        <v>238</v>
      </c>
      <c r="J5" s="118" t="s">
        <v>239</v>
      </c>
      <c r="K5" s="118" t="s">
        <v>240</v>
      </c>
      <c r="L5" s="118" t="s">
        <v>241</v>
      </c>
      <c r="M5" s="118" t="s">
        <v>242</v>
      </c>
      <c r="N5" s="118" t="s">
        <v>243</v>
      </c>
      <c r="O5" s="118" t="s">
        <v>445</v>
      </c>
      <c r="P5" s="118" t="s">
        <v>446</v>
      </c>
      <c r="Q5" s="118" t="s">
        <v>447</v>
      </c>
      <c r="R5" s="314" t="s">
        <v>448</v>
      </c>
      <c r="S5" s="119" t="s">
        <v>449</v>
      </c>
    </row>
    <row r="6" spans="1:19" ht="46.5" customHeight="1">
      <c r="A6" s="158"/>
      <c r="B6" s="573" t="s">
        <v>450</v>
      </c>
      <c r="C6" s="571">
        <v>0</v>
      </c>
      <c r="D6" s="572"/>
      <c r="E6" s="571">
        <v>0.2</v>
      </c>
      <c r="F6" s="572"/>
      <c r="G6" s="571">
        <v>0.35</v>
      </c>
      <c r="H6" s="572"/>
      <c r="I6" s="571">
        <v>0.5</v>
      </c>
      <c r="J6" s="572"/>
      <c r="K6" s="571">
        <v>0.75</v>
      </c>
      <c r="L6" s="572"/>
      <c r="M6" s="571">
        <v>1</v>
      </c>
      <c r="N6" s="572"/>
      <c r="O6" s="571">
        <v>1.5</v>
      </c>
      <c r="P6" s="572"/>
      <c r="Q6" s="571">
        <v>2.5</v>
      </c>
      <c r="R6" s="572"/>
      <c r="S6" s="569" t="s">
        <v>251</v>
      </c>
    </row>
    <row r="7" spans="1:19">
      <c r="A7" s="158"/>
      <c r="B7" s="574"/>
      <c r="C7" s="322" t="s">
        <v>443</v>
      </c>
      <c r="D7" s="322" t="s">
        <v>444</v>
      </c>
      <c r="E7" s="322" t="s">
        <v>443</v>
      </c>
      <c r="F7" s="322" t="s">
        <v>444</v>
      </c>
      <c r="G7" s="322" t="s">
        <v>443</v>
      </c>
      <c r="H7" s="322" t="s">
        <v>444</v>
      </c>
      <c r="I7" s="322" t="s">
        <v>443</v>
      </c>
      <c r="J7" s="322" t="s">
        <v>444</v>
      </c>
      <c r="K7" s="322" t="s">
        <v>443</v>
      </c>
      <c r="L7" s="322" t="s">
        <v>444</v>
      </c>
      <c r="M7" s="322" t="s">
        <v>443</v>
      </c>
      <c r="N7" s="322" t="s">
        <v>444</v>
      </c>
      <c r="O7" s="322" t="s">
        <v>443</v>
      </c>
      <c r="P7" s="322" t="s">
        <v>444</v>
      </c>
      <c r="Q7" s="322" t="s">
        <v>443</v>
      </c>
      <c r="R7" s="322" t="s">
        <v>444</v>
      </c>
      <c r="S7" s="570"/>
    </row>
    <row r="8" spans="1:19" s="162" customFormat="1">
      <c r="A8" s="122">
        <v>1</v>
      </c>
      <c r="B8" s="180" t="s">
        <v>216</v>
      </c>
      <c r="C8" s="296">
        <v>1603284212</v>
      </c>
      <c r="D8" s="296">
        <v>0</v>
      </c>
      <c r="E8" s="296">
        <v>0</v>
      </c>
      <c r="F8" s="315">
        <v>0</v>
      </c>
      <c r="G8" s="296">
        <v>0</v>
      </c>
      <c r="H8" s="296">
        <v>0</v>
      </c>
      <c r="I8" s="296">
        <v>0</v>
      </c>
      <c r="J8" s="296">
        <v>0</v>
      </c>
      <c r="K8" s="296">
        <v>0</v>
      </c>
      <c r="L8" s="296">
        <v>0</v>
      </c>
      <c r="M8" s="296">
        <v>2371953422.291204</v>
      </c>
      <c r="N8" s="296">
        <v>0</v>
      </c>
      <c r="O8" s="296">
        <v>0</v>
      </c>
      <c r="P8" s="296">
        <v>0</v>
      </c>
      <c r="Q8" s="296">
        <v>0</v>
      </c>
      <c r="R8" s="315">
        <v>0</v>
      </c>
      <c r="S8" s="328">
        <v>2371953422.291204</v>
      </c>
    </row>
    <row r="9" spans="1:19" s="162" customFormat="1">
      <c r="A9" s="122">
        <v>2</v>
      </c>
      <c r="B9" s="180" t="s">
        <v>217</v>
      </c>
      <c r="C9" s="296">
        <v>0</v>
      </c>
      <c r="D9" s="296">
        <v>0</v>
      </c>
      <c r="E9" s="296">
        <v>0</v>
      </c>
      <c r="F9" s="296">
        <v>0</v>
      </c>
      <c r="G9" s="296">
        <v>0</v>
      </c>
      <c r="H9" s="296">
        <v>0</v>
      </c>
      <c r="I9" s="296">
        <v>0</v>
      </c>
      <c r="J9" s="296">
        <v>0</v>
      </c>
      <c r="K9" s="296">
        <v>0</v>
      </c>
      <c r="L9" s="296">
        <v>0</v>
      </c>
      <c r="M9" s="296">
        <v>0</v>
      </c>
      <c r="N9" s="296">
        <v>0</v>
      </c>
      <c r="O9" s="296">
        <v>0</v>
      </c>
      <c r="P9" s="296">
        <v>0</v>
      </c>
      <c r="Q9" s="296">
        <v>0</v>
      </c>
      <c r="R9" s="315">
        <v>0</v>
      </c>
      <c r="S9" s="328">
        <v>0</v>
      </c>
    </row>
    <row r="10" spans="1:19" s="162" customFormat="1">
      <c r="A10" s="122">
        <v>3</v>
      </c>
      <c r="B10" s="180" t="s">
        <v>218</v>
      </c>
      <c r="C10" s="296">
        <v>103906904.44</v>
      </c>
      <c r="D10" s="296">
        <v>0</v>
      </c>
      <c r="E10" s="296">
        <v>0</v>
      </c>
      <c r="F10" s="296">
        <v>0</v>
      </c>
      <c r="G10" s="296">
        <v>0</v>
      </c>
      <c r="H10" s="296">
        <v>0</v>
      </c>
      <c r="I10" s="296">
        <v>0</v>
      </c>
      <c r="J10" s="296">
        <v>0</v>
      </c>
      <c r="K10" s="296">
        <v>0</v>
      </c>
      <c r="L10" s="296">
        <v>0</v>
      </c>
      <c r="M10" s="296">
        <v>0</v>
      </c>
      <c r="N10" s="296">
        <v>12250</v>
      </c>
      <c r="O10" s="296">
        <v>0</v>
      </c>
      <c r="P10" s="296">
        <v>0</v>
      </c>
      <c r="Q10" s="296">
        <v>0</v>
      </c>
      <c r="R10" s="315">
        <v>0</v>
      </c>
      <c r="S10" s="328">
        <v>12250</v>
      </c>
    </row>
    <row r="11" spans="1:19" s="162" customFormat="1">
      <c r="A11" s="122">
        <v>4</v>
      </c>
      <c r="B11" s="180" t="s">
        <v>219</v>
      </c>
      <c r="C11" s="296">
        <v>205325583.06999993</v>
      </c>
      <c r="D11" s="296">
        <v>0</v>
      </c>
      <c r="E11" s="296">
        <v>0</v>
      </c>
      <c r="F11" s="296">
        <v>0</v>
      </c>
      <c r="G11" s="296">
        <v>0</v>
      </c>
      <c r="H11" s="296">
        <v>0</v>
      </c>
      <c r="I11" s="296">
        <v>120258370.11999999</v>
      </c>
      <c r="J11" s="296">
        <v>0</v>
      </c>
      <c r="K11" s="296">
        <v>0</v>
      </c>
      <c r="L11" s="296">
        <v>0</v>
      </c>
      <c r="M11" s="296">
        <v>0</v>
      </c>
      <c r="N11" s="296">
        <v>0</v>
      </c>
      <c r="O11" s="296">
        <v>0</v>
      </c>
      <c r="P11" s="296">
        <v>0</v>
      </c>
      <c r="Q11" s="296">
        <v>0</v>
      </c>
      <c r="R11" s="315">
        <v>0</v>
      </c>
      <c r="S11" s="328">
        <v>60129185.059999995</v>
      </c>
    </row>
    <row r="12" spans="1:19" s="162" customFormat="1">
      <c r="A12" s="122">
        <v>5</v>
      </c>
      <c r="B12" s="180" t="s">
        <v>220</v>
      </c>
      <c r="C12" s="296">
        <v>0</v>
      </c>
      <c r="D12" s="296">
        <v>0</v>
      </c>
      <c r="E12" s="296">
        <v>0</v>
      </c>
      <c r="F12" s="296">
        <v>0</v>
      </c>
      <c r="G12" s="296">
        <v>0</v>
      </c>
      <c r="H12" s="296">
        <v>0</v>
      </c>
      <c r="I12" s="296">
        <v>0</v>
      </c>
      <c r="J12" s="296">
        <v>0</v>
      </c>
      <c r="K12" s="296">
        <v>0</v>
      </c>
      <c r="L12" s="296">
        <v>0</v>
      </c>
      <c r="M12" s="296">
        <v>0</v>
      </c>
      <c r="N12" s="296">
        <v>0</v>
      </c>
      <c r="O12" s="296">
        <v>0</v>
      </c>
      <c r="P12" s="296">
        <v>0</v>
      </c>
      <c r="Q12" s="296">
        <v>0</v>
      </c>
      <c r="R12" s="315">
        <v>0</v>
      </c>
      <c r="S12" s="328">
        <v>0</v>
      </c>
    </row>
    <row r="13" spans="1:19" s="162" customFormat="1">
      <c r="A13" s="122">
        <v>6</v>
      </c>
      <c r="B13" s="180" t="s">
        <v>221</v>
      </c>
      <c r="C13" s="296">
        <v>0</v>
      </c>
      <c r="D13" s="296">
        <v>0</v>
      </c>
      <c r="E13" s="296">
        <v>1375203899.7510684</v>
      </c>
      <c r="F13" s="296">
        <v>3520577.5400999999</v>
      </c>
      <c r="G13" s="296">
        <v>0</v>
      </c>
      <c r="H13" s="296">
        <v>0</v>
      </c>
      <c r="I13" s="296">
        <v>27175677.989100002</v>
      </c>
      <c r="J13" s="296">
        <v>72395424.863400012</v>
      </c>
      <c r="K13" s="296">
        <v>0</v>
      </c>
      <c r="L13" s="296">
        <v>0</v>
      </c>
      <c r="M13" s="296">
        <v>7412406.9687380008</v>
      </c>
      <c r="N13" s="296">
        <v>21808601.182</v>
      </c>
      <c r="O13" s="296">
        <v>0</v>
      </c>
      <c r="P13" s="296">
        <v>0</v>
      </c>
      <c r="Q13" s="296">
        <v>0</v>
      </c>
      <c r="R13" s="315">
        <v>0</v>
      </c>
      <c r="S13" s="328">
        <v>354751455.0352217</v>
      </c>
    </row>
    <row r="14" spans="1:19" s="162" customFormat="1">
      <c r="A14" s="122">
        <v>7</v>
      </c>
      <c r="B14" s="180" t="s">
        <v>73</v>
      </c>
      <c r="C14" s="296">
        <v>0</v>
      </c>
      <c r="D14" s="296">
        <v>0</v>
      </c>
      <c r="E14" s="296">
        <v>0</v>
      </c>
      <c r="F14" s="296">
        <v>0</v>
      </c>
      <c r="G14" s="296">
        <v>0</v>
      </c>
      <c r="H14" s="296">
        <v>0</v>
      </c>
      <c r="I14" s="296">
        <v>0</v>
      </c>
      <c r="J14" s="296">
        <v>0</v>
      </c>
      <c r="K14" s="296">
        <v>0</v>
      </c>
      <c r="L14" s="296">
        <v>0</v>
      </c>
      <c r="M14" s="296">
        <v>5776084741.4681978</v>
      </c>
      <c r="N14" s="296">
        <v>1374644775.0458</v>
      </c>
      <c r="O14" s="296">
        <v>0</v>
      </c>
      <c r="P14" s="296">
        <v>0</v>
      </c>
      <c r="Q14" s="296">
        <v>0</v>
      </c>
      <c r="R14" s="315">
        <v>0</v>
      </c>
      <c r="S14" s="328">
        <v>7150729516.513998</v>
      </c>
    </row>
    <row r="15" spans="1:19" s="162" customFormat="1">
      <c r="A15" s="122">
        <v>8</v>
      </c>
      <c r="B15" s="180" t="s">
        <v>74</v>
      </c>
      <c r="C15" s="296">
        <v>0</v>
      </c>
      <c r="D15" s="296">
        <v>0</v>
      </c>
      <c r="E15" s="296">
        <v>0</v>
      </c>
      <c r="F15" s="296">
        <v>0</v>
      </c>
      <c r="G15" s="296">
        <v>0</v>
      </c>
      <c r="H15" s="296">
        <v>0</v>
      </c>
      <c r="I15" s="296">
        <v>0</v>
      </c>
      <c r="J15" s="296">
        <v>0</v>
      </c>
      <c r="K15" s="296">
        <v>3400467760.9926004</v>
      </c>
      <c r="L15" s="296">
        <v>93274847.9683</v>
      </c>
      <c r="M15" s="296">
        <v>0</v>
      </c>
      <c r="N15" s="296">
        <v>0</v>
      </c>
      <c r="O15" s="296">
        <v>0</v>
      </c>
      <c r="P15" s="296">
        <v>0</v>
      </c>
      <c r="Q15" s="296">
        <v>0</v>
      </c>
      <c r="R15" s="315">
        <v>0</v>
      </c>
      <c r="S15" s="328">
        <v>2620306956.7206755</v>
      </c>
    </row>
    <row r="16" spans="1:19" s="162" customFormat="1">
      <c r="A16" s="122">
        <v>9</v>
      </c>
      <c r="B16" s="180" t="s">
        <v>75</v>
      </c>
      <c r="C16" s="296">
        <v>0</v>
      </c>
      <c r="D16" s="296">
        <v>0</v>
      </c>
      <c r="E16" s="296">
        <v>0</v>
      </c>
      <c r="F16" s="296">
        <v>0</v>
      </c>
      <c r="G16" s="296">
        <v>3076808011.9033985</v>
      </c>
      <c r="H16" s="296">
        <v>22236253.902900007</v>
      </c>
      <c r="I16" s="296">
        <v>0</v>
      </c>
      <c r="J16" s="296">
        <v>0</v>
      </c>
      <c r="K16" s="296">
        <v>0</v>
      </c>
      <c r="L16" s="296">
        <v>0</v>
      </c>
      <c r="M16" s="296">
        <v>0</v>
      </c>
      <c r="N16" s="296">
        <v>0</v>
      </c>
      <c r="O16" s="296">
        <v>0</v>
      </c>
      <c r="P16" s="296">
        <v>0</v>
      </c>
      <c r="Q16" s="296">
        <v>0</v>
      </c>
      <c r="R16" s="315">
        <v>0</v>
      </c>
      <c r="S16" s="328">
        <v>1084665493.0322044</v>
      </c>
    </row>
    <row r="17" spans="1:19" s="162" customFormat="1">
      <c r="A17" s="122">
        <v>10</v>
      </c>
      <c r="B17" s="180" t="s">
        <v>69</v>
      </c>
      <c r="C17" s="296">
        <v>0</v>
      </c>
      <c r="D17" s="296">
        <v>0</v>
      </c>
      <c r="E17" s="296">
        <v>0</v>
      </c>
      <c r="F17" s="296">
        <v>0</v>
      </c>
      <c r="G17" s="296">
        <v>0</v>
      </c>
      <c r="H17" s="296">
        <v>0</v>
      </c>
      <c r="I17" s="296">
        <v>34814208.010199986</v>
      </c>
      <c r="J17" s="296">
        <v>623737.97739999997</v>
      </c>
      <c r="K17" s="296">
        <v>0</v>
      </c>
      <c r="L17" s="296">
        <v>0</v>
      </c>
      <c r="M17" s="296">
        <v>89750482.086699963</v>
      </c>
      <c r="N17" s="296">
        <v>918733.57259999996</v>
      </c>
      <c r="O17" s="296">
        <v>10806462.361700002</v>
      </c>
      <c r="P17" s="296">
        <v>33496.936199999996</v>
      </c>
      <c r="Q17" s="296">
        <v>0</v>
      </c>
      <c r="R17" s="315">
        <v>0</v>
      </c>
      <c r="S17" s="328">
        <v>124648127.59994996</v>
      </c>
    </row>
    <row r="18" spans="1:19" s="162" customFormat="1">
      <c r="A18" s="122">
        <v>11</v>
      </c>
      <c r="B18" s="180" t="s">
        <v>70</v>
      </c>
      <c r="C18" s="296">
        <v>0</v>
      </c>
      <c r="D18" s="296">
        <v>0</v>
      </c>
      <c r="E18" s="296">
        <v>0</v>
      </c>
      <c r="F18" s="296">
        <v>0</v>
      </c>
      <c r="G18" s="296">
        <v>0</v>
      </c>
      <c r="H18" s="296">
        <v>0</v>
      </c>
      <c r="I18" s="296">
        <v>0</v>
      </c>
      <c r="J18" s="296">
        <v>0</v>
      </c>
      <c r="K18" s="296">
        <v>0</v>
      </c>
      <c r="L18" s="296">
        <v>0</v>
      </c>
      <c r="M18" s="296">
        <v>575406374.42499995</v>
      </c>
      <c r="N18" s="296">
        <v>0</v>
      </c>
      <c r="O18" s="296">
        <v>299324484.42989999</v>
      </c>
      <c r="P18" s="296">
        <v>0</v>
      </c>
      <c r="Q18" s="296">
        <v>22258456.050000008</v>
      </c>
      <c r="R18" s="315">
        <v>0</v>
      </c>
      <c r="S18" s="328">
        <v>1080039241.19485</v>
      </c>
    </row>
    <row r="19" spans="1:19" s="162" customFormat="1">
      <c r="A19" s="122">
        <v>12</v>
      </c>
      <c r="B19" s="180" t="s">
        <v>71</v>
      </c>
      <c r="C19" s="296">
        <v>0</v>
      </c>
      <c r="D19" s="296">
        <v>0</v>
      </c>
      <c r="E19" s="296">
        <v>0</v>
      </c>
      <c r="F19" s="296">
        <v>0</v>
      </c>
      <c r="G19" s="296">
        <v>0</v>
      </c>
      <c r="H19" s="296">
        <v>0</v>
      </c>
      <c r="I19" s="296">
        <v>0</v>
      </c>
      <c r="J19" s="296">
        <v>0</v>
      </c>
      <c r="K19" s="296">
        <v>0</v>
      </c>
      <c r="L19" s="296">
        <v>0</v>
      </c>
      <c r="M19" s="296">
        <v>0</v>
      </c>
      <c r="N19" s="296">
        <v>0</v>
      </c>
      <c r="O19" s="296">
        <v>0</v>
      </c>
      <c r="P19" s="296">
        <v>0</v>
      </c>
      <c r="Q19" s="296">
        <v>0</v>
      </c>
      <c r="R19" s="315">
        <v>0</v>
      </c>
      <c r="S19" s="328">
        <v>0</v>
      </c>
    </row>
    <row r="20" spans="1:19" s="162" customFormat="1">
      <c r="A20" s="122">
        <v>13</v>
      </c>
      <c r="B20" s="180" t="s">
        <v>72</v>
      </c>
      <c r="C20" s="296">
        <v>0</v>
      </c>
      <c r="D20" s="296">
        <v>0</v>
      </c>
      <c r="E20" s="296">
        <v>0</v>
      </c>
      <c r="F20" s="296">
        <v>0</v>
      </c>
      <c r="G20" s="296">
        <v>0</v>
      </c>
      <c r="H20" s="296">
        <v>0</v>
      </c>
      <c r="I20" s="296">
        <v>0</v>
      </c>
      <c r="J20" s="296">
        <v>0</v>
      </c>
      <c r="K20" s="296">
        <v>0</v>
      </c>
      <c r="L20" s="296">
        <v>0</v>
      </c>
      <c r="M20" s="296">
        <v>0</v>
      </c>
      <c r="N20" s="296">
        <v>0</v>
      </c>
      <c r="O20" s="296">
        <v>0</v>
      </c>
      <c r="P20" s="296">
        <v>0</v>
      </c>
      <c r="Q20" s="296">
        <v>0</v>
      </c>
      <c r="R20" s="315">
        <v>0</v>
      </c>
      <c r="S20" s="328">
        <v>0</v>
      </c>
    </row>
    <row r="21" spans="1:19" s="162" customFormat="1">
      <c r="A21" s="122">
        <v>14</v>
      </c>
      <c r="B21" s="180" t="s">
        <v>249</v>
      </c>
      <c r="C21" s="296">
        <v>919405557.88999999</v>
      </c>
      <c r="D21" s="296">
        <v>0</v>
      </c>
      <c r="E21" s="296">
        <v>0</v>
      </c>
      <c r="F21" s="296">
        <v>0</v>
      </c>
      <c r="G21" s="296">
        <v>0</v>
      </c>
      <c r="H21" s="296">
        <v>0</v>
      </c>
      <c r="I21" s="296">
        <v>0</v>
      </c>
      <c r="J21" s="296">
        <v>0</v>
      </c>
      <c r="K21" s="296">
        <v>0</v>
      </c>
      <c r="L21" s="296">
        <v>0</v>
      </c>
      <c r="M21" s="296">
        <v>2620270724.0289502</v>
      </c>
      <c r="N21" s="296">
        <v>31407406.27255341</v>
      </c>
      <c r="O21" s="296">
        <v>0</v>
      </c>
      <c r="P21" s="296">
        <v>0</v>
      </c>
      <c r="Q21" s="296">
        <v>30934137.117222004</v>
      </c>
      <c r="R21" s="315">
        <v>0</v>
      </c>
      <c r="S21" s="328">
        <v>2729013473.0936189</v>
      </c>
    </row>
    <row r="22" spans="1:19" ht="13.5" thickBot="1">
      <c r="A22" s="104"/>
      <c r="B22" s="164" t="s">
        <v>68</v>
      </c>
      <c r="C22" s="297">
        <v>2831922257.4000001</v>
      </c>
      <c r="D22" s="297">
        <v>0</v>
      </c>
      <c r="E22" s="297">
        <v>1375203899.7463684</v>
      </c>
      <c r="F22" s="297">
        <v>3520577.5400999999</v>
      </c>
      <c r="G22" s="297">
        <v>3076808011.9033985</v>
      </c>
      <c r="H22" s="297">
        <v>22236253.902900007</v>
      </c>
      <c r="I22" s="297">
        <v>182248256.11929998</v>
      </c>
      <c r="J22" s="297">
        <v>73019162.840800017</v>
      </c>
      <c r="K22" s="297">
        <v>3400467760.9926004</v>
      </c>
      <c r="L22" s="297">
        <v>93274847.9683</v>
      </c>
      <c r="M22" s="297">
        <v>11440878151.268789</v>
      </c>
      <c r="N22" s="297">
        <v>1428791766.0729532</v>
      </c>
      <c r="O22" s="297">
        <v>310130946.79159999</v>
      </c>
      <c r="P22" s="297">
        <v>33496.936199999996</v>
      </c>
      <c r="Q22" s="297">
        <v>53192593.167222008</v>
      </c>
      <c r="R22" s="297">
        <v>0</v>
      </c>
      <c r="S22" s="329">
        <v>17576249120.541721</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tabSelected="1" workbookViewId="0">
      <pane xSplit="2" ySplit="6" topLeftCell="C7" activePane="bottomRight" state="frozen"/>
      <selection pane="topRight" activeCell="C1" sqref="C1"/>
      <selection pane="bottomLeft" activeCell="A6" sqref="A6"/>
      <selection pane="bottomRight" activeCell="C14" sqref="C14"/>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188</v>
      </c>
      <c r="B1" s="354" t="str">
        <f>Info!C2</f>
        <v>სს თიბისი ბანკი</v>
      </c>
    </row>
    <row r="2" spans="1:22">
      <c r="A2" s="2" t="s">
        <v>189</v>
      </c>
      <c r="B2" s="492">
        <f>'1. key ratios'!B2</f>
        <v>44286</v>
      </c>
    </row>
    <row r="4" spans="1:22" ht="27.75" thickBot="1">
      <c r="A4" s="2" t="s">
        <v>416</v>
      </c>
      <c r="B4" s="324" t="s">
        <v>459</v>
      </c>
      <c r="V4" s="207" t="s">
        <v>93</v>
      </c>
    </row>
    <row r="5" spans="1:22">
      <c r="A5" s="102"/>
      <c r="B5" s="103"/>
      <c r="C5" s="575" t="s">
        <v>198</v>
      </c>
      <c r="D5" s="576"/>
      <c r="E5" s="576"/>
      <c r="F5" s="576"/>
      <c r="G5" s="576"/>
      <c r="H5" s="576"/>
      <c r="I5" s="576"/>
      <c r="J5" s="576"/>
      <c r="K5" s="576"/>
      <c r="L5" s="577"/>
      <c r="M5" s="575" t="s">
        <v>199</v>
      </c>
      <c r="N5" s="576"/>
      <c r="O5" s="576"/>
      <c r="P5" s="576"/>
      <c r="Q5" s="576"/>
      <c r="R5" s="576"/>
      <c r="S5" s="577"/>
      <c r="T5" s="580" t="s">
        <v>457</v>
      </c>
      <c r="U5" s="580" t="s">
        <v>456</v>
      </c>
      <c r="V5" s="578" t="s">
        <v>200</v>
      </c>
    </row>
    <row r="6" spans="1:22" s="69" customFormat="1" ht="140.25">
      <c r="A6" s="120"/>
      <c r="B6" s="182"/>
      <c r="C6" s="100" t="s">
        <v>201</v>
      </c>
      <c r="D6" s="99" t="s">
        <v>202</v>
      </c>
      <c r="E6" s="96" t="s">
        <v>203</v>
      </c>
      <c r="F6" s="325" t="s">
        <v>451</v>
      </c>
      <c r="G6" s="99" t="s">
        <v>204</v>
      </c>
      <c r="H6" s="99" t="s">
        <v>205</v>
      </c>
      <c r="I6" s="99" t="s">
        <v>206</v>
      </c>
      <c r="J6" s="99" t="s">
        <v>248</v>
      </c>
      <c r="K6" s="99" t="s">
        <v>207</v>
      </c>
      <c r="L6" s="101" t="s">
        <v>208</v>
      </c>
      <c r="M6" s="100" t="s">
        <v>209</v>
      </c>
      <c r="N6" s="99" t="s">
        <v>210</v>
      </c>
      <c r="O6" s="99" t="s">
        <v>211</v>
      </c>
      <c r="P6" s="99" t="s">
        <v>212</v>
      </c>
      <c r="Q6" s="99" t="s">
        <v>213</v>
      </c>
      <c r="R6" s="99" t="s">
        <v>214</v>
      </c>
      <c r="S6" s="101" t="s">
        <v>215</v>
      </c>
      <c r="T6" s="581"/>
      <c r="U6" s="581"/>
      <c r="V6" s="579"/>
    </row>
    <row r="7" spans="1:22" s="162" customFormat="1">
      <c r="A7" s="163">
        <v>1</v>
      </c>
      <c r="B7" s="161" t="s">
        <v>216</v>
      </c>
      <c r="C7" s="298">
        <v>0</v>
      </c>
      <c r="D7" s="296">
        <v>0</v>
      </c>
      <c r="E7" s="296">
        <v>0</v>
      </c>
      <c r="F7" s="296">
        <v>0</v>
      </c>
      <c r="G7" s="296">
        <v>0</v>
      </c>
      <c r="H7" s="296">
        <v>0</v>
      </c>
      <c r="I7" s="296">
        <v>0</v>
      </c>
      <c r="J7" s="296">
        <v>0</v>
      </c>
      <c r="K7" s="296">
        <v>0</v>
      </c>
      <c r="L7" s="299">
        <v>0</v>
      </c>
      <c r="M7" s="298">
        <v>0</v>
      </c>
      <c r="N7" s="296">
        <v>0</v>
      </c>
      <c r="O7" s="296">
        <v>0</v>
      </c>
      <c r="P7" s="296">
        <v>0</v>
      </c>
      <c r="Q7" s="296">
        <v>0</v>
      </c>
      <c r="R7" s="296">
        <v>0</v>
      </c>
      <c r="S7" s="299">
        <v>0</v>
      </c>
      <c r="T7" s="319">
        <v>0</v>
      </c>
      <c r="U7" s="318">
        <v>0</v>
      </c>
      <c r="V7" s="300">
        <v>0</v>
      </c>
    </row>
    <row r="8" spans="1:22" s="162" customFormat="1">
      <c r="A8" s="163">
        <v>2</v>
      </c>
      <c r="B8" s="161" t="s">
        <v>217</v>
      </c>
      <c r="C8" s="298">
        <v>0</v>
      </c>
      <c r="D8" s="296">
        <v>0</v>
      </c>
      <c r="E8" s="296">
        <v>0</v>
      </c>
      <c r="F8" s="296">
        <v>0</v>
      </c>
      <c r="G8" s="296">
        <v>0</v>
      </c>
      <c r="H8" s="296">
        <v>0</v>
      </c>
      <c r="I8" s="296">
        <v>0</v>
      </c>
      <c r="J8" s="296">
        <v>0</v>
      </c>
      <c r="K8" s="296">
        <v>0</v>
      </c>
      <c r="L8" s="299">
        <v>0</v>
      </c>
      <c r="M8" s="298">
        <v>0</v>
      </c>
      <c r="N8" s="296">
        <v>0</v>
      </c>
      <c r="O8" s="296">
        <v>0</v>
      </c>
      <c r="P8" s="296">
        <v>0</v>
      </c>
      <c r="Q8" s="296">
        <v>0</v>
      </c>
      <c r="R8" s="296">
        <v>0</v>
      </c>
      <c r="S8" s="299">
        <v>0</v>
      </c>
      <c r="T8" s="318">
        <v>0</v>
      </c>
      <c r="U8" s="318">
        <v>0</v>
      </c>
      <c r="V8" s="300">
        <v>0</v>
      </c>
    </row>
    <row r="9" spans="1:22" s="162" customFormat="1">
      <c r="A9" s="163">
        <v>3</v>
      </c>
      <c r="B9" s="161" t="s">
        <v>218</v>
      </c>
      <c r="C9" s="298">
        <v>0</v>
      </c>
      <c r="D9" s="296">
        <v>6250</v>
      </c>
      <c r="E9" s="296">
        <v>0</v>
      </c>
      <c r="F9" s="296">
        <v>0</v>
      </c>
      <c r="G9" s="296">
        <v>0</v>
      </c>
      <c r="H9" s="296">
        <v>0</v>
      </c>
      <c r="I9" s="296">
        <v>0</v>
      </c>
      <c r="J9" s="296">
        <v>0</v>
      </c>
      <c r="K9" s="296">
        <v>0</v>
      </c>
      <c r="L9" s="299">
        <v>0</v>
      </c>
      <c r="M9" s="298">
        <v>0</v>
      </c>
      <c r="N9" s="296">
        <v>0</v>
      </c>
      <c r="O9" s="296">
        <v>0</v>
      </c>
      <c r="P9" s="296">
        <v>0</v>
      </c>
      <c r="Q9" s="296">
        <v>0</v>
      </c>
      <c r="R9" s="296">
        <v>0</v>
      </c>
      <c r="S9" s="299">
        <v>0</v>
      </c>
      <c r="T9" s="318">
        <v>0</v>
      </c>
      <c r="U9" s="318">
        <v>6250</v>
      </c>
      <c r="V9" s="300">
        <v>6250</v>
      </c>
    </row>
    <row r="10" spans="1:22" s="162" customFormat="1">
      <c r="A10" s="163">
        <v>4</v>
      </c>
      <c r="B10" s="161" t="s">
        <v>219</v>
      </c>
      <c r="C10" s="298">
        <v>0</v>
      </c>
      <c r="D10" s="296">
        <v>0</v>
      </c>
      <c r="E10" s="296">
        <v>0</v>
      </c>
      <c r="F10" s="296">
        <v>0</v>
      </c>
      <c r="G10" s="296">
        <v>0</v>
      </c>
      <c r="H10" s="296">
        <v>0</v>
      </c>
      <c r="I10" s="296">
        <v>0</v>
      </c>
      <c r="J10" s="296">
        <v>0</v>
      </c>
      <c r="K10" s="296">
        <v>0</v>
      </c>
      <c r="L10" s="299">
        <v>0</v>
      </c>
      <c r="M10" s="298">
        <v>0</v>
      </c>
      <c r="N10" s="296">
        <v>0</v>
      </c>
      <c r="O10" s="296">
        <v>0</v>
      </c>
      <c r="P10" s="296">
        <v>0</v>
      </c>
      <c r="Q10" s="296">
        <v>0</v>
      </c>
      <c r="R10" s="296">
        <v>0</v>
      </c>
      <c r="S10" s="299">
        <v>0</v>
      </c>
      <c r="T10" s="318">
        <v>0</v>
      </c>
      <c r="U10" s="318">
        <v>0</v>
      </c>
      <c r="V10" s="300">
        <v>0</v>
      </c>
    </row>
    <row r="11" spans="1:22" s="162" customFormat="1">
      <c r="A11" s="163">
        <v>5</v>
      </c>
      <c r="B11" s="161" t="s">
        <v>220</v>
      </c>
      <c r="C11" s="298">
        <v>0</v>
      </c>
      <c r="D11" s="296">
        <v>0</v>
      </c>
      <c r="E11" s="296">
        <v>0</v>
      </c>
      <c r="F11" s="296">
        <v>0</v>
      </c>
      <c r="G11" s="296">
        <v>0</v>
      </c>
      <c r="H11" s="296">
        <v>0</v>
      </c>
      <c r="I11" s="296">
        <v>0</v>
      </c>
      <c r="J11" s="296">
        <v>0</v>
      </c>
      <c r="K11" s="296">
        <v>0</v>
      </c>
      <c r="L11" s="299">
        <v>0</v>
      </c>
      <c r="M11" s="298">
        <v>0</v>
      </c>
      <c r="N11" s="296">
        <v>0</v>
      </c>
      <c r="O11" s="296">
        <v>0</v>
      </c>
      <c r="P11" s="296">
        <v>0</v>
      </c>
      <c r="Q11" s="296">
        <v>0</v>
      </c>
      <c r="R11" s="296">
        <v>0</v>
      </c>
      <c r="S11" s="299">
        <v>0</v>
      </c>
      <c r="T11" s="318">
        <v>0</v>
      </c>
      <c r="U11" s="318">
        <v>0</v>
      </c>
      <c r="V11" s="300">
        <v>0</v>
      </c>
    </row>
    <row r="12" spans="1:22" s="162" customFormat="1">
      <c r="A12" s="163">
        <v>6</v>
      </c>
      <c r="B12" s="161" t="s">
        <v>221</v>
      </c>
      <c r="C12" s="298">
        <v>0</v>
      </c>
      <c r="D12" s="296">
        <v>1021122</v>
      </c>
      <c r="E12" s="296">
        <v>0</v>
      </c>
      <c r="F12" s="296">
        <v>0</v>
      </c>
      <c r="G12" s="296">
        <v>0</v>
      </c>
      <c r="H12" s="296">
        <v>0</v>
      </c>
      <c r="I12" s="296">
        <v>0</v>
      </c>
      <c r="J12" s="296">
        <v>0</v>
      </c>
      <c r="K12" s="296">
        <v>0</v>
      </c>
      <c r="L12" s="299">
        <v>0</v>
      </c>
      <c r="M12" s="298">
        <v>0</v>
      </c>
      <c r="N12" s="296">
        <v>0</v>
      </c>
      <c r="O12" s="296">
        <v>0</v>
      </c>
      <c r="P12" s="296">
        <v>0</v>
      </c>
      <c r="Q12" s="296">
        <v>0</v>
      </c>
      <c r="R12" s="296">
        <v>85295</v>
      </c>
      <c r="S12" s="299">
        <v>0</v>
      </c>
      <c r="T12" s="318">
        <v>1021122</v>
      </c>
      <c r="U12" s="318">
        <v>85295</v>
      </c>
      <c r="V12" s="300">
        <v>1106417</v>
      </c>
    </row>
    <row r="13" spans="1:22" s="162" customFormat="1">
      <c r="A13" s="163">
        <v>7</v>
      </c>
      <c r="B13" s="161" t="s">
        <v>73</v>
      </c>
      <c r="C13" s="298">
        <v>0</v>
      </c>
      <c r="D13" s="296">
        <v>207501349.42309996</v>
      </c>
      <c r="E13" s="296">
        <v>0</v>
      </c>
      <c r="F13" s="296">
        <v>0</v>
      </c>
      <c r="G13" s="296">
        <v>0</v>
      </c>
      <c r="H13" s="296">
        <v>0</v>
      </c>
      <c r="I13" s="296">
        <v>0</v>
      </c>
      <c r="J13" s="296">
        <v>0</v>
      </c>
      <c r="K13" s="296">
        <v>0</v>
      </c>
      <c r="L13" s="299">
        <v>0</v>
      </c>
      <c r="M13" s="298">
        <v>11601550.860200001</v>
      </c>
      <c r="N13" s="296">
        <v>0</v>
      </c>
      <c r="O13" s="296">
        <v>33087347.627799999</v>
      </c>
      <c r="P13" s="296">
        <v>0</v>
      </c>
      <c r="Q13" s="296">
        <v>0</v>
      </c>
      <c r="R13" s="296">
        <v>195661792.27790001</v>
      </c>
      <c r="S13" s="299">
        <v>0</v>
      </c>
      <c r="T13" s="318">
        <v>205711657.39899999</v>
      </c>
      <c r="U13" s="318">
        <v>242140382.78999999</v>
      </c>
      <c r="V13" s="300">
        <v>447852040.18899995</v>
      </c>
    </row>
    <row r="14" spans="1:22" s="162" customFormat="1">
      <c r="A14" s="163">
        <v>8</v>
      </c>
      <c r="B14" s="161" t="s">
        <v>74</v>
      </c>
      <c r="C14" s="298">
        <v>0</v>
      </c>
      <c r="D14" s="296">
        <v>46896457.770200007</v>
      </c>
      <c r="E14" s="296">
        <v>0</v>
      </c>
      <c r="F14" s="296">
        <v>0</v>
      </c>
      <c r="G14" s="296">
        <v>0</v>
      </c>
      <c r="H14" s="296">
        <v>0</v>
      </c>
      <c r="I14" s="296">
        <v>0</v>
      </c>
      <c r="J14" s="296">
        <v>0</v>
      </c>
      <c r="K14" s="296">
        <v>0</v>
      </c>
      <c r="L14" s="299">
        <v>0</v>
      </c>
      <c r="M14" s="298">
        <v>0</v>
      </c>
      <c r="N14" s="296">
        <v>0</v>
      </c>
      <c r="O14" s="296">
        <v>336038.29930000001</v>
      </c>
      <c r="P14" s="296">
        <v>0</v>
      </c>
      <c r="Q14" s="296">
        <v>0</v>
      </c>
      <c r="R14" s="296">
        <v>0</v>
      </c>
      <c r="S14" s="299">
        <v>0</v>
      </c>
      <c r="T14" s="318">
        <v>41902658.391400009</v>
      </c>
      <c r="U14" s="318">
        <v>6822365.0967999995</v>
      </c>
      <c r="V14" s="300">
        <v>47232496.069500007</v>
      </c>
    </row>
    <row r="15" spans="1:22" s="162" customFormat="1">
      <c r="A15" s="163">
        <v>9</v>
      </c>
      <c r="B15" s="161" t="s">
        <v>75</v>
      </c>
      <c r="C15" s="298">
        <v>0</v>
      </c>
      <c r="D15" s="296">
        <v>4513257.5153000001</v>
      </c>
      <c r="E15" s="296">
        <v>0</v>
      </c>
      <c r="F15" s="296">
        <v>0</v>
      </c>
      <c r="G15" s="296">
        <v>0</v>
      </c>
      <c r="H15" s="296">
        <v>0</v>
      </c>
      <c r="I15" s="296">
        <v>0</v>
      </c>
      <c r="J15" s="296">
        <v>0</v>
      </c>
      <c r="K15" s="296">
        <v>0</v>
      </c>
      <c r="L15" s="299">
        <v>0</v>
      </c>
      <c r="M15" s="298">
        <v>1492527.4187</v>
      </c>
      <c r="N15" s="296">
        <v>0</v>
      </c>
      <c r="O15" s="296">
        <v>82728.736000000004</v>
      </c>
      <c r="P15" s="296">
        <v>0</v>
      </c>
      <c r="Q15" s="296">
        <v>0</v>
      </c>
      <c r="R15" s="296">
        <v>0</v>
      </c>
      <c r="S15" s="299">
        <v>0</v>
      </c>
      <c r="T15" s="318">
        <v>3591419.2767000003</v>
      </c>
      <c r="U15" s="318">
        <v>1157287.69</v>
      </c>
      <c r="V15" s="300">
        <v>6088513.6699999999</v>
      </c>
    </row>
    <row r="16" spans="1:22" s="162" customFormat="1">
      <c r="A16" s="163">
        <v>10</v>
      </c>
      <c r="B16" s="161" t="s">
        <v>69</v>
      </c>
      <c r="C16" s="298">
        <v>0</v>
      </c>
      <c r="D16" s="296">
        <v>699505.99659999995</v>
      </c>
      <c r="E16" s="296">
        <v>0</v>
      </c>
      <c r="F16" s="296">
        <v>0</v>
      </c>
      <c r="G16" s="296">
        <v>0</v>
      </c>
      <c r="H16" s="296">
        <v>0</v>
      </c>
      <c r="I16" s="296">
        <v>0</v>
      </c>
      <c r="J16" s="296">
        <v>0</v>
      </c>
      <c r="K16" s="296">
        <v>0</v>
      </c>
      <c r="L16" s="299">
        <v>0</v>
      </c>
      <c r="M16" s="298">
        <v>0</v>
      </c>
      <c r="N16" s="296">
        <v>0</v>
      </c>
      <c r="O16" s="296">
        <v>0</v>
      </c>
      <c r="P16" s="296">
        <v>0</v>
      </c>
      <c r="Q16" s="296">
        <v>0</v>
      </c>
      <c r="R16" s="296">
        <v>0</v>
      </c>
      <c r="S16" s="299">
        <v>0</v>
      </c>
      <c r="T16" s="318">
        <v>178993.07</v>
      </c>
      <c r="U16" s="318">
        <v>520512.92660000001</v>
      </c>
      <c r="V16" s="300">
        <v>699505.99659999995</v>
      </c>
    </row>
    <row r="17" spans="1:22" s="162" customFormat="1">
      <c r="A17" s="163">
        <v>11</v>
      </c>
      <c r="B17" s="161" t="s">
        <v>70</v>
      </c>
      <c r="C17" s="298">
        <v>0</v>
      </c>
      <c r="D17" s="296">
        <v>31853257.6351</v>
      </c>
      <c r="E17" s="296">
        <v>0</v>
      </c>
      <c r="F17" s="296">
        <v>0</v>
      </c>
      <c r="G17" s="296">
        <v>0</v>
      </c>
      <c r="H17" s="296">
        <v>0</v>
      </c>
      <c r="I17" s="296">
        <v>0</v>
      </c>
      <c r="J17" s="296">
        <v>0</v>
      </c>
      <c r="K17" s="296">
        <v>0</v>
      </c>
      <c r="L17" s="299">
        <v>0</v>
      </c>
      <c r="M17" s="298">
        <v>152720.71539999999</v>
      </c>
      <c r="N17" s="296">
        <v>0</v>
      </c>
      <c r="O17" s="296">
        <v>0</v>
      </c>
      <c r="P17" s="296">
        <v>0</v>
      </c>
      <c r="Q17" s="296">
        <v>0</v>
      </c>
      <c r="R17" s="296">
        <v>0</v>
      </c>
      <c r="S17" s="299">
        <v>0</v>
      </c>
      <c r="T17" s="318">
        <v>31853257.6351</v>
      </c>
      <c r="U17" s="318">
        <v>0</v>
      </c>
      <c r="V17" s="300">
        <v>32005978.350499999</v>
      </c>
    </row>
    <row r="18" spans="1:22" s="162" customFormat="1">
      <c r="A18" s="163">
        <v>12</v>
      </c>
      <c r="B18" s="161" t="s">
        <v>71</v>
      </c>
      <c r="C18" s="298">
        <v>0</v>
      </c>
      <c r="D18" s="296">
        <v>0</v>
      </c>
      <c r="E18" s="296">
        <v>0</v>
      </c>
      <c r="F18" s="296">
        <v>0</v>
      </c>
      <c r="G18" s="296">
        <v>0</v>
      </c>
      <c r="H18" s="296">
        <v>0</v>
      </c>
      <c r="I18" s="296">
        <v>0</v>
      </c>
      <c r="J18" s="296">
        <v>0</v>
      </c>
      <c r="K18" s="296">
        <v>0</v>
      </c>
      <c r="L18" s="299">
        <v>0</v>
      </c>
      <c r="M18" s="298">
        <v>0</v>
      </c>
      <c r="N18" s="296">
        <v>0</v>
      </c>
      <c r="O18" s="296">
        <v>0</v>
      </c>
      <c r="P18" s="296">
        <v>0</v>
      </c>
      <c r="Q18" s="296">
        <v>0</v>
      </c>
      <c r="R18" s="296">
        <v>0</v>
      </c>
      <c r="S18" s="299">
        <v>0</v>
      </c>
      <c r="T18" s="318">
        <v>0</v>
      </c>
      <c r="U18" s="318">
        <v>0</v>
      </c>
      <c r="V18" s="300">
        <v>0</v>
      </c>
    </row>
    <row r="19" spans="1:22" s="162" customFormat="1">
      <c r="A19" s="163">
        <v>13</v>
      </c>
      <c r="B19" s="161" t="s">
        <v>72</v>
      </c>
      <c r="C19" s="298">
        <v>0</v>
      </c>
      <c r="D19" s="296">
        <v>0</v>
      </c>
      <c r="E19" s="296">
        <v>0</v>
      </c>
      <c r="F19" s="296">
        <v>0</v>
      </c>
      <c r="G19" s="296">
        <v>0</v>
      </c>
      <c r="H19" s="296">
        <v>0</v>
      </c>
      <c r="I19" s="296">
        <v>0</v>
      </c>
      <c r="J19" s="296">
        <v>0</v>
      </c>
      <c r="K19" s="296">
        <v>0</v>
      </c>
      <c r="L19" s="299">
        <v>0</v>
      </c>
      <c r="M19" s="298">
        <v>0</v>
      </c>
      <c r="N19" s="296">
        <v>0</v>
      </c>
      <c r="O19" s="296">
        <v>0</v>
      </c>
      <c r="P19" s="296">
        <v>0</v>
      </c>
      <c r="Q19" s="296">
        <v>0</v>
      </c>
      <c r="R19" s="296">
        <v>0</v>
      </c>
      <c r="S19" s="299">
        <v>0</v>
      </c>
      <c r="T19" s="318">
        <v>0</v>
      </c>
      <c r="U19" s="318">
        <v>0</v>
      </c>
      <c r="V19" s="300">
        <v>0</v>
      </c>
    </row>
    <row r="20" spans="1:22" s="162" customFormat="1">
      <c r="A20" s="163">
        <v>14</v>
      </c>
      <c r="B20" s="161" t="s">
        <v>249</v>
      </c>
      <c r="C20" s="298">
        <v>0</v>
      </c>
      <c r="D20" s="296">
        <v>145534155.38370001</v>
      </c>
      <c r="E20" s="296">
        <v>0</v>
      </c>
      <c r="F20" s="296">
        <v>0</v>
      </c>
      <c r="G20" s="296">
        <v>0</v>
      </c>
      <c r="H20" s="296">
        <v>0</v>
      </c>
      <c r="I20" s="296">
        <v>0</v>
      </c>
      <c r="J20" s="296">
        <v>0</v>
      </c>
      <c r="K20" s="296">
        <v>0</v>
      </c>
      <c r="L20" s="299">
        <v>0</v>
      </c>
      <c r="M20" s="298">
        <v>35546548.507999942</v>
      </c>
      <c r="N20" s="296">
        <v>0</v>
      </c>
      <c r="O20" s="296">
        <v>10761050.475199999</v>
      </c>
      <c r="P20" s="296">
        <v>0</v>
      </c>
      <c r="Q20" s="296">
        <v>0</v>
      </c>
      <c r="R20" s="296">
        <v>400440</v>
      </c>
      <c r="S20" s="299">
        <v>0</v>
      </c>
      <c r="T20" s="318">
        <v>190675055.00389993</v>
      </c>
      <c r="U20" s="318">
        <v>1567139.3630000001</v>
      </c>
      <c r="V20" s="300">
        <v>192242194.36689997</v>
      </c>
    </row>
    <row r="21" spans="1:22" ht="13.5" thickBot="1">
      <c r="A21" s="104"/>
      <c r="B21" s="105" t="s">
        <v>68</v>
      </c>
      <c r="C21" s="301">
        <v>0</v>
      </c>
      <c r="D21" s="297">
        <v>438025355.72399998</v>
      </c>
      <c r="E21" s="297">
        <v>0</v>
      </c>
      <c r="F21" s="297">
        <v>0</v>
      </c>
      <c r="G21" s="297">
        <v>0</v>
      </c>
      <c r="H21" s="297">
        <v>0</v>
      </c>
      <c r="I21" s="297">
        <v>0</v>
      </c>
      <c r="J21" s="297">
        <v>0</v>
      </c>
      <c r="K21" s="297">
        <v>0</v>
      </c>
      <c r="L21" s="302">
        <v>0</v>
      </c>
      <c r="M21" s="301">
        <v>48793347.502299942</v>
      </c>
      <c r="N21" s="297">
        <v>0</v>
      </c>
      <c r="O21" s="297">
        <v>44267165.138300002</v>
      </c>
      <c r="P21" s="297">
        <v>0</v>
      </c>
      <c r="Q21" s="297">
        <v>0</v>
      </c>
      <c r="R21" s="297">
        <v>196147527.27790001</v>
      </c>
      <c r="S21" s="302">
        <v>0</v>
      </c>
      <c r="T21" s="302">
        <v>474934162.77609992</v>
      </c>
      <c r="U21" s="302">
        <v>252299232.8664</v>
      </c>
      <c r="V21" s="303">
        <v>727233395.64249992</v>
      </c>
    </row>
    <row r="24" spans="1:22">
      <c r="A24" s="19"/>
      <c r="B24" s="19"/>
      <c r="C24" s="73"/>
      <c r="D24" s="73"/>
      <c r="E24" s="73"/>
    </row>
    <row r="25" spans="1:22">
      <c r="A25" s="97"/>
      <c r="B25" s="97"/>
      <c r="C25" s="19"/>
      <c r="D25" s="73"/>
      <c r="E25" s="73"/>
    </row>
    <row r="26" spans="1:22">
      <c r="A26" s="97"/>
      <c r="B26" s="98"/>
      <c r="C26" s="19"/>
      <c r="D26" s="73"/>
      <c r="E26" s="73"/>
    </row>
    <row r="27" spans="1:22">
      <c r="A27" s="97"/>
      <c r="B27" s="97"/>
      <c r="C27" s="19"/>
      <c r="D27" s="73"/>
      <c r="E27" s="73"/>
    </row>
    <row r="28" spans="1:22">
      <c r="A28" s="97"/>
      <c r="B28" s="98"/>
      <c r="C28" s="19"/>
      <c r="D28" s="73"/>
      <c r="E28" s="7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H19" sqref="H19"/>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188</v>
      </c>
      <c r="B1" s="354" t="str">
        <f>Info!C2</f>
        <v>სს თიბისი ბანკი</v>
      </c>
    </row>
    <row r="2" spans="1:9">
      <c r="A2" s="2" t="s">
        <v>189</v>
      </c>
      <c r="B2" s="492">
        <f>'1. key ratios'!B2</f>
        <v>44286</v>
      </c>
    </row>
    <row r="4" spans="1:9" ht="13.5" thickBot="1">
      <c r="A4" s="2" t="s">
        <v>417</v>
      </c>
      <c r="B4" s="321" t="s">
        <v>460</v>
      </c>
    </row>
    <row r="5" spans="1:9">
      <c r="A5" s="102"/>
      <c r="B5" s="159"/>
      <c r="C5" s="165" t="s">
        <v>0</v>
      </c>
      <c r="D5" s="165" t="s">
        <v>1</v>
      </c>
      <c r="E5" s="165" t="s">
        <v>2</v>
      </c>
      <c r="F5" s="165" t="s">
        <v>3</v>
      </c>
      <c r="G5" s="316" t="s">
        <v>4</v>
      </c>
      <c r="H5" s="166" t="s">
        <v>5</v>
      </c>
      <c r="I5" s="25"/>
    </row>
    <row r="6" spans="1:9" ht="15" customHeight="1">
      <c r="A6" s="158"/>
      <c r="B6" s="23"/>
      <c r="C6" s="582" t="s">
        <v>452</v>
      </c>
      <c r="D6" s="586" t="s">
        <v>473</v>
      </c>
      <c r="E6" s="587"/>
      <c r="F6" s="582" t="s">
        <v>479</v>
      </c>
      <c r="G6" s="582" t="s">
        <v>480</v>
      </c>
      <c r="H6" s="584" t="s">
        <v>454</v>
      </c>
      <c r="I6" s="25"/>
    </row>
    <row r="7" spans="1:9" ht="76.5">
      <c r="A7" s="158"/>
      <c r="B7" s="23"/>
      <c r="C7" s="583"/>
      <c r="D7" s="320" t="s">
        <v>455</v>
      </c>
      <c r="E7" s="320" t="s">
        <v>453</v>
      </c>
      <c r="F7" s="583"/>
      <c r="G7" s="583"/>
      <c r="H7" s="585"/>
      <c r="I7" s="25"/>
    </row>
    <row r="8" spans="1:9">
      <c r="A8" s="93">
        <v>1</v>
      </c>
      <c r="B8" s="75" t="s">
        <v>216</v>
      </c>
      <c r="C8" s="304">
        <v>3975237634.291204</v>
      </c>
      <c r="D8" s="305">
        <v>0</v>
      </c>
      <c r="E8" s="304">
        <v>0</v>
      </c>
      <c r="F8" s="304">
        <v>2371953422.291204</v>
      </c>
      <c r="G8" s="317">
        <v>2371953422.291204</v>
      </c>
      <c r="H8" s="326">
        <v>0.5966821711060124</v>
      </c>
    </row>
    <row r="9" spans="1:9" ht="15" customHeight="1">
      <c r="A9" s="93">
        <v>2</v>
      </c>
      <c r="B9" s="75" t="s">
        <v>217</v>
      </c>
      <c r="C9" s="304">
        <v>0</v>
      </c>
      <c r="D9" s="305">
        <v>0</v>
      </c>
      <c r="E9" s="304">
        <v>0</v>
      </c>
      <c r="F9" s="304">
        <v>0</v>
      </c>
      <c r="G9" s="317">
        <v>0</v>
      </c>
      <c r="H9" s="326" t="s">
        <v>658</v>
      </c>
    </row>
    <row r="10" spans="1:9">
      <c r="A10" s="93">
        <v>3</v>
      </c>
      <c r="B10" s="75" t="s">
        <v>218</v>
      </c>
      <c r="C10" s="304">
        <v>103906904.44</v>
      </c>
      <c r="D10" s="305">
        <v>24500</v>
      </c>
      <c r="E10" s="304">
        <v>12250</v>
      </c>
      <c r="F10" s="304">
        <v>12250</v>
      </c>
      <c r="G10" s="317">
        <v>6000</v>
      </c>
      <c r="H10" s="326">
        <v>5.7737190341211169E-5</v>
      </c>
    </row>
    <row r="11" spans="1:9">
      <c r="A11" s="93">
        <v>4</v>
      </c>
      <c r="B11" s="75" t="s">
        <v>219</v>
      </c>
      <c r="C11" s="304">
        <v>325583953.18999994</v>
      </c>
      <c r="D11" s="305">
        <v>0</v>
      </c>
      <c r="E11" s="304">
        <v>0</v>
      </c>
      <c r="F11" s="304">
        <v>60129185.059999995</v>
      </c>
      <c r="G11" s="317">
        <v>60129185.059999995</v>
      </c>
      <c r="H11" s="326">
        <v>0.184681046073885</v>
      </c>
    </row>
    <row r="12" spans="1:9">
      <c r="A12" s="93">
        <v>5</v>
      </c>
      <c r="B12" s="75" t="s">
        <v>220</v>
      </c>
      <c r="C12" s="304">
        <v>0</v>
      </c>
      <c r="D12" s="305">
        <v>0</v>
      </c>
      <c r="E12" s="304">
        <v>0</v>
      </c>
      <c r="F12" s="304">
        <v>0</v>
      </c>
      <c r="G12" s="317">
        <v>0</v>
      </c>
      <c r="H12" s="326" t="s">
        <v>658</v>
      </c>
    </row>
    <row r="13" spans="1:9">
      <c r="A13" s="93">
        <v>6</v>
      </c>
      <c r="B13" s="75" t="s">
        <v>221</v>
      </c>
      <c r="C13" s="304">
        <v>1409791984.7089064</v>
      </c>
      <c r="D13" s="305">
        <v>173281483.1708</v>
      </c>
      <c r="E13" s="304">
        <v>97724603.585500002</v>
      </c>
      <c r="F13" s="304">
        <v>354751455.0352217</v>
      </c>
      <c r="G13" s="317">
        <v>353645038.0352217</v>
      </c>
      <c r="H13" s="326">
        <v>0.23458782528909561</v>
      </c>
    </row>
    <row r="14" spans="1:9">
      <c r="A14" s="93">
        <v>7</v>
      </c>
      <c r="B14" s="75" t="s">
        <v>73</v>
      </c>
      <c r="C14" s="304">
        <v>5776084741.4681978</v>
      </c>
      <c r="D14" s="305">
        <v>3000516693.7175999</v>
      </c>
      <c r="E14" s="304">
        <v>1374644775.0458</v>
      </c>
      <c r="F14" s="305">
        <v>7150729516.513998</v>
      </c>
      <c r="G14" s="366">
        <v>6702877476.3249979</v>
      </c>
      <c r="H14" s="326">
        <v>0.93736974120546379</v>
      </c>
    </row>
    <row r="15" spans="1:9">
      <c r="A15" s="93">
        <v>8</v>
      </c>
      <c r="B15" s="75" t="s">
        <v>74</v>
      </c>
      <c r="C15" s="304">
        <v>3400467760.9926004</v>
      </c>
      <c r="D15" s="305">
        <v>303461548.53860104</v>
      </c>
      <c r="E15" s="304">
        <v>93274847.9683</v>
      </c>
      <c r="F15" s="305">
        <v>2620306956.7206755</v>
      </c>
      <c r="G15" s="366">
        <v>2571581933.2324758</v>
      </c>
      <c r="H15" s="326">
        <v>0.73605363103646293</v>
      </c>
    </row>
    <row r="16" spans="1:9">
      <c r="A16" s="93">
        <v>9</v>
      </c>
      <c r="B16" s="75" t="s">
        <v>75</v>
      </c>
      <c r="C16" s="304">
        <v>3076808011.9033985</v>
      </c>
      <c r="D16" s="305">
        <v>42552606.420999989</v>
      </c>
      <c r="E16" s="304">
        <v>22236253.902900007</v>
      </c>
      <c r="F16" s="305">
        <v>1084665493.0322044</v>
      </c>
      <c r="G16" s="366">
        <v>1079916786.0655043</v>
      </c>
      <c r="H16" s="326">
        <v>0.34846768662871463</v>
      </c>
    </row>
    <row r="17" spans="1:8">
      <c r="A17" s="93">
        <v>10</v>
      </c>
      <c r="B17" s="75" t="s">
        <v>69</v>
      </c>
      <c r="C17" s="304">
        <v>135371152.45859995</v>
      </c>
      <c r="D17" s="305">
        <v>4016118.591</v>
      </c>
      <c r="E17" s="304">
        <v>1575968.4861999997</v>
      </c>
      <c r="F17" s="305">
        <v>124648127.59994996</v>
      </c>
      <c r="G17" s="366">
        <v>123948621.60334997</v>
      </c>
      <c r="H17" s="326">
        <v>0.90508380715291292</v>
      </c>
    </row>
    <row r="18" spans="1:8">
      <c r="A18" s="93">
        <v>11</v>
      </c>
      <c r="B18" s="75" t="s">
        <v>70</v>
      </c>
      <c r="C18" s="304">
        <v>896989314.90489984</v>
      </c>
      <c r="D18" s="305">
        <v>6213375.5226000007</v>
      </c>
      <c r="E18" s="304">
        <v>0</v>
      </c>
      <c r="F18" s="305">
        <v>1080039241.19485</v>
      </c>
      <c r="G18" s="366">
        <v>1048185983.55975</v>
      </c>
      <c r="H18" s="326">
        <v>1.16856016693006</v>
      </c>
    </row>
    <row r="19" spans="1:8">
      <c r="A19" s="93">
        <v>12</v>
      </c>
      <c r="B19" s="75" t="s">
        <v>71</v>
      </c>
      <c r="C19" s="304">
        <v>0</v>
      </c>
      <c r="D19" s="305">
        <v>0</v>
      </c>
      <c r="E19" s="304">
        <v>0</v>
      </c>
      <c r="F19" s="305">
        <v>0</v>
      </c>
      <c r="G19" s="366">
        <v>0</v>
      </c>
      <c r="H19" s="326" t="s">
        <v>658</v>
      </c>
    </row>
    <row r="20" spans="1:8">
      <c r="A20" s="93">
        <v>13</v>
      </c>
      <c r="B20" s="75" t="s">
        <v>72</v>
      </c>
      <c r="C20" s="304">
        <v>0</v>
      </c>
      <c r="D20" s="305">
        <v>0</v>
      </c>
      <c r="E20" s="304">
        <v>0</v>
      </c>
      <c r="F20" s="305">
        <v>0</v>
      </c>
      <c r="G20" s="366">
        <v>0</v>
      </c>
      <c r="H20" s="326" t="s">
        <v>658</v>
      </c>
    </row>
    <row r="21" spans="1:8">
      <c r="A21" s="93">
        <v>14</v>
      </c>
      <c r="B21" s="75" t="s">
        <v>249</v>
      </c>
      <c r="C21" s="304">
        <v>3570610419.0314722</v>
      </c>
      <c r="D21" s="305">
        <v>159894880.2449033</v>
      </c>
      <c r="E21" s="304">
        <v>31407406.27255341</v>
      </c>
      <c r="F21" s="305">
        <v>2729013473.0936189</v>
      </c>
      <c r="G21" s="366">
        <v>2536771278.7267189</v>
      </c>
      <c r="H21" s="326">
        <v>0.70426394364458889</v>
      </c>
    </row>
    <row r="22" spans="1:8" ht="13.5" thickBot="1">
      <c r="A22" s="160"/>
      <c r="B22" s="167" t="s">
        <v>68</v>
      </c>
      <c r="C22" s="297">
        <v>22670851877.389278</v>
      </c>
      <c r="D22" s="297">
        <v>3689961206.2065043</v>
      </c>
      <c r="E22" s="297">
        <v>1620876105.2612536</v>
      </c>
      <c r="F22" s="297">
        <v>17576249120.541721</v>
      </c>
      <c r="G22" s="297">
        <v>16849015724.899221</v>
      </c>
      <c r="H22" s="327">
        <v>0.6936112464676456</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F23" sqref="F23:K25"/>
    </sheetView>
  </sheetViews>
  <sheetFormatPr defaultColWidth="9.140625" defaultRowHeight="12.75"/>
  <cols>
    <col min="1" max="1" width="10.5703125" style="354" bestFit="1" customWidth="1"/>
    <col min="2" max="2" width="104.140625" style="354" customWidth="1"/>
    <col min="3" max="3" width="16" style="354" bestFit="1" customWidth="1"/>
    <col min="4" max="5" width="17" style="354" bestFit="1" customWidth="1"/>
    <col min="6" max="11" width="16" style="354" bestFit="1" customWidth="1"/>
    <col min="12" max="16384" width="9.140625" style="354"/>
  </cols>
  <sheetData>
    <row r="1" spans="1:11">
      <c r="A1" s="354" t="s">
        <v>188</v>
      </c>
      <c r="B1" s="354" t="str">
        <f>Info!C2</f>
        <v>სს თიბისი ბანკი</v>
      </c>
    </row>
    <row r="2" spans="1:11">
      <c r="A2" s="354" t="s">
        <v>189</v>
      </c>
      <c r="B2" s="492">
        <f>'1. key ratios'!B2</f>
        <v>44286</v>
      </c>
      <c r="C2" s="355"/>
      <c r="D2" s="355"/>
    </row>
    <row r="3" spans="1:11">
      <c r="B3" s="355"/>
      <c r="C3" s="355"/>
      <c r="D3" s="355"/>
    </row>
    <row r="4" spans="1:11" ht="13.5" thickBot="1">
      <c r="A4" s="354" t="s">
        <v>522</v>
      </c>
      <c r="B4" s="321" t="s">
        <v>521</v>
      </c>
      <c r="C4" s="355"/>
      <c r="D4" s="355"/>
    </row>
    <row r="5" spans="1:11" ht="30" customHeight="1">
      <c r="A5" s="591"/>
      <c r="B5" s="592"/>
      <c r="C5" s="589" t="s">
        <v>554</v>
      </c>
      <c r="D5" s="589"/>
      <c r="E5" s="589"/>
      <c r="F5" s="589" t="s">
        <v>555</v>
      </c>
      <c r="G5" s="589"/>
      <c r="H5" s="589"/>
      <c r="I5" s="589" t="s">
        <v>556</v>
      </c>
      <c r="J5" s="589"/>
      <c r="K5" s="590"/>
    </row>
    <row r="6" spans="1:11">
      <c r="A6" s="352"/>
      <c r="B6" s="353"/>
      <c r="C6" s="356" t="s">
        <v>27</v>
      </c>
      <c r="D6" s="356" t="s">
        <v>96</v>
      </c>
      <c r="E6" s="356" t="s">
        <v>68</v>
      </c>
      <c r="F6" s="356" t="s">
        <v>27</v>
      </c>
      <c r="G6" s="356" t="s">
        <v>96</v>
      </c>
      <c r="H6" s="356" t="s">
        <v>68</v>
      </c>
      <c r="I6" s="356" t="s">
        <v>27</v>
      </c>
      <c r="J6" s="356" t="s">
        <v>96</v>
      </c>
      <c r="K6" s="358" t="s">
        <v>68</v>
      </c>
    </row>
    <row r="7" spans="1:11">
      <c r="A7" s="359" t="s">
        <v>492</v>
      </c>
      <c r="B7" s="351"/>
      <c r="C7" s="351"/>
      <c r="D7" s="351"/>
      <c r="E7" s="351"/>
      <c r="F7" s="351"/>
      <c r="G7" s="351"/>
      <c r="H7" s="351"/>
      <c r="I7" s="351"/>
      <c r="J7" s="351"/>
      <c r="K7" s="360"/>
    </row>
    <row r="8" spans="1:11">
      <c r="A8" s="350">
        <v>1</v>
      </c>
      <c r="B8" s="335" t="s">
        <v>492</v>
      </c>
      <c r="C8" s="532"/>
      <c r="D8" s="532"/>
      <c r="E8" s="532"/>
      <c r="F8" s="531">
        <v>1215107309.0715435</v>
      </c>
      <c r="G8" s="531">
        <v>3682037285.967</v>
      </c>
      <c r="H8" s="531">
        <v>4897144595.0385437</v>
      </c>
      <c r="I8" s="531">
        <v>1222026520.6026134</v>
      </c>
      <c r="J8" s="531">
        <v>2743614041.9044523</v>
      </c>
      <c r="K8" s="530">
        <v>3965640562.5070658</v>
      </c>
    </row>
    <row r="9" spans="1:11">
      <c r="A9" s="359" t="s">
        <v>493</v>
      </c>
      <c r="B9" s="351"/>
      <c r="C9" s="529"/>
      <c r="D9" s="529"/>
      <c r="E9" s="529"/>
      <c r="F9" s="529"/>
      <c r="G9" s="529"/>
      <c r="H9" s="529"/>
      <c r="I9" s="529"/>
      <c r="J9" s="529"/>
      <c r="K9" s="528"/>
    </row>
    <row r="10" spans="1:11">
      <c r="A10" s="361">
        <v>2</v>
      </c>
      <c r="B10" s="336" t="s">
        <v>494</v>
      </c>
      <c r="C10" s="527">
        <v>1285327225.3466017</v>
      </c>
      <c r="D10" s="526">
        <v>5901381795.6122723</v>
      </c>
      <c r="E10" s="526">
        <v>7186709020.9588737</v>
      </c>
      <c r="F10" s="526">
        <v>218422941.32886428</v>
      </c>
      <c r="G10" s="526">
        <v>1018155316.5038438</v>
      </c>
      <c r="H10" s="526">
        <v>1236578257.8327081</v>
      </c>
      <c r="I10" s="526">
        <v>764207709.34702408</v>
      </c>
      <c r="J10" s="526">
        <v>1157049992.8787382</v>
      </c>
      <c r="K10" s="525">
        <v>1921257702.2257624</v>
      </c>
    </row>
    <row r="11" spans="1:11">
      <c r="A11" s="361">
        <v>3</v>
      </c>
      <c r="B11" s="336" t="s">
        <v>495</v>
      </c>
      <c r="C11" s="527">
        <v>3087896585.8273058</v>
      </c>
      <c r="D11" s="526">
        <v>6519294095.3804493</v>
      </c>
      <c r="E11" s="526">
        <v>9607190681.207756</v>
      </c>
      <c r="F11" s="526">
        <v>822013349.96472526</v>
      </c>
      <c r="G11" s="526">
        <v>1200400666.8355861</v>
      </c>
      <c r="H11" s="526">
        <v>2022414016.8003113</v>
      </c>
      <c r="I11" s="526">
        <v>51303263.997050166</v>
      </c>
      <c r="J11" s="526">
        <v>108270310.5695014</v>
      </c>
      <c r="K11" s="525">
        <v>159573574.56655157</v>
      </c>
    </row>
    <row r="12" spans="1:11">
      <c r="A12" s="361">
        <v>4</v>
      </c>
      <c r="B12" s="336" t="s">
        <v>496</v>
      </c>
      <c r="C12" s="527">
        <v>2075175956.2837708</v>
      </c>
      <c r="D12" s="526">
        <v>0</v>
      </c>
      <c r="E12" s="526">
        <v>2075175956.2837708</v>
      </c>
      <c r="F12" s="526">
        <v>0</v>
      </c>
      <c r="G12" s="526">
        <v>0</v>
      </c>
      <c r="H12" s="526">
        <v>0</v>
      </c>
      <c r="I12" s="526">
        <v>0</v>
      </c>
      <c r="J12" s="526">
        <v>0</v>
      </c>
      <c r="K12" s="525">
        <v>0</v>
      </c>
    </row>
    <row r="13" spans="1:11">
      <c r="A13" s="361">
        <v>5</v>
      </c>
      <c r="B13" s="336" t="s">
        <v>497</v>
      </c>
      <c r="C13" s="527">
        <v>1191216293.8822582</v>
      </c>
      <c r="D13" s="526">
        <v>6081975703.6796522</v>
      </c>
      <c r="E13" s="526">
        <v>7273191997.5619106</v>
      </c>
      <c r="F13" s="526">
        <v>187324168.88886794</v>
      </c>
      <c r="G13" s="526">
        <v>1947625059.3473253</v>
      </c>
      <c r="H13" s="526">
        <v>2134949228.2361932</v>
      </c>
      <c r="I13" s="526">
        <v>86451394.672130123</v>
      </c>
      <c r="J13" s="526">
        <v>1069329781.3500494</v>
      </c>
      <c r="K13" s="525">
        <v>1155781176.0221796</v>
      </c>
    </row>
    <row r="14" spans="1:11">
      <c r="A14" s="361">
        <v>6</v>
      </c>
      <c r="B14" s="336" t="s">
        <v>512</v>
      </c>
      <c r="C14" s="527">
        <v>0</v>
      </c>
      <c r="D14" s="526">
        <v>0</v>
      </c>
      <c r="E14" s="526">
        <v>0</v>
      </c>
      <c r="F14" s="526">
        <v>0</v>
      </c>
      <c r="G14" s="526">
        <v>0</v>
      </c>
      <c r="H14" s="526">
        <v>0</v>
      </c>
      <c r="I14" s="526">
        <v>0</v>
      </c>
      <c r="J14" s="526">
        <v>0</v>
      </c>
      <c r="K14" s="525">
        <v>0</v>
      </c>
    </row>
    <row r="15" spans="1:11">
      <c r="A15" s="361">
        <v>7</v>
      </c>
      <c r="B15" s="336" t="s">
        <v>499</v>
      </c>
      <c r="C15" s="527">
        <v>37205408.67754098</v>
      </c>
      <c r="D15" s="526">
        <v>69473212.388168514</v>
      </c>
      <c r="E15" s="526">
        <v>106678621.0657095</v>
      </c>
      <c r="F15" s="526">
        <v>37205408.677541003</v>
      </c>
      <c r="G15" s="526">
        <v>69473212.388168097</v>
      </c>
      <c r="H15" s="526">
        <v>106678621.0657091</v>
      </c>
      <c r="I15" s="526">
        <v>37126584.885936595</v>
      </c>
      <c r="J15" s="526">
        <v>67470517.745147705</v>
      </c>
      <c r="K15" s="525">
        <v>104597102.63108429</v>
      </c>
    </row>
    <row r="16" spans="1:11">
      <c r="A16" s="361">
        <v>8</v>
      </c>
      <c r="B16" s="337" t="s">
        <v>500</v>
      </c>
      <c r="C16" s="527">
        <v>7676821470.017477</v>
      </c>
      <c r="D16" s="526">
        <v>18572124807.060543</v>
      </c>
      <c r="E16" s="526">
        <v>26248946277.078022</v>
      </c>
      <c r="F16" s="526">
        <v>1264965868.8599985</v>
      </c>
      <c r="G16" s="526">
        <v>4235654255.0749235</v>
      </c>
      <c r="H16" s="526">
        <v>5500620123.9349222</v>
      </c>
      <c r="I16" s="526">
        <v>939088952.90214097</v>
      </c>
      <c r="J16" s="526">
        <v>2402120602.5434365</v>
      </c>
      <c r="K16" s="525">
        <v>3341209555.4455781</v>
      </c>
    </row>
    <row r="17" spans="1:11">
      <c r="A17" s="359" t="s">
        <v>501</v>
      </c>
      <c r="B17" s="351"/>
      <c r="C17" s="529"/>
      <c r="D17" s="529"/>
      <c r="E17" s="529"/>
      <c r="F17" s="529"/>
      <c r="G17" s="529"/>
      <c r="H17" s="529"/>
      <c r="I17" s="529"/>
      <c r="J17" s="529"/>
      <c r="K17" s="528"/>
    </row>
    <row r="18" spans="1:11">
      <c r="A18" s="361">
        <v>9</v>
      </c>
      <c r="B18" s="336" t="s">
        <v>502</v>
      </c>
      <c r="C18" s="527">
        <v>0</v>
      </c>
      <c r="D18" s="526">
        <v>0</v>
      </c>
      <c r="E18" s="526">
        <v>0</v>
      </c>
      <c r="F18" s="526">
        <v>0</v>
      </c>
      <c r="G18" s="526">
        <v>0</v>
      </c>
      <c r="H18" s="526">
        <v>0</v>
      </c>
      <c r="I18" s="526">
        <v>0</v>
      </c>
      <c r="J18" s="526">
        <v>0</v>
      </c>
      <c r="K18" s="525">
        <v>0</v>
      </c>
    </row>
    <row r="19" spans="1:11">
      <c r="A19" s="361">
        <v>10</v>
      </c>
      <c r="B19" s="336" t="s">
        <v>503</v>
      </c>
      <c r="C19" s="527">
        <v>4771525021.9483471</v>
      </c>
      <c r="D19" s="526">
        <v>8145046242.7418842</v>
      </c>
      <c r="E19" s="526">
        <v>12916571264.690231</v>
      </c>
      <c r="F19" s="526">
        <v>200307806.04390389</v>
      </c>
      <c r="G19" s="526">
        <v>112307409.71038127</v>
      </c>
      <c r="H19" s="526">
        <v>312615215.75428516</v>
      </c>
      <c r="I19" s="526">
        <v>205838080.66459924</v>
      </c>
      <c r="J19" s="526">
        <v>1056212881.5111012</v>
      </c>
      <c r="K19" s="525">
        <v>1262050962.1757004</v>
      </c>
    </row>
    <row r="20" spans="1:11">
      <c r="A20" s="361">
        <v>11</v>
      </c>
      <c r="B20" s="336" t="s">
        <v>504</v>
      </c>
      <c r="C20" s="527">
        <v>1326453.3855065573</v>
      </c>
      <c r="D20" s="526">
        <v>2257669.2511589839</v>
      </c>
      <c r="E20" s="526">
        <v>3584122.6366655412</v>
      </c>
      <c r="F20" s="526">
        <v>178746269.82548529</v>
      </c>
      <c r="G20" s="526">
        <v>1371941940.6404023</v>
      </c>
      <c r="H20" s="526">
        <v>1550688210.4658875</v>
      </c>
      <c r="I20" s="526">
        <v>140121288.42712456</v>
      </c>
      <c r="J20" s="526">
        <v>754620784.11956632</v>
      </c>
      <c r="K20" s="525">
        <v>894742072.54669094</v>
      </c>
    </row>
    <row r="21" spans="1:11" ht="13.5" thickBot="1">
      <c r="A21" s="226">
        <v>12</v>
      </c>
      <c r="B21" s="362" t="s">
        <v>505</v>
      </c>
      <c r="C21" s="524">
        <v>4772851475.3338537</v>
      </c>
      <c r="D21" s="523">
        <v>8147303911.9930429</v>
      </c>
      <c r="E21" s="524">
        <v>12920155387.326897</v>
      </c>
      <c r="F21" s="523">
        <v>379054075.86938918</v>
      </c>
      <c r="G21" s="523">
        <v>1484249350.3507836</v>
      </c>
      <c r="H21" s="523">
        <v>1863303426.2201726</v>
      </c>
      <c r="I21" s="523">
        <v>345959369.0917238</v>
      </c>
      <c r="J21" s="523">
        <v>1810833665.6306677</v>
      </c>
      <c r="K21" s="522">
        <v>2156793034.7223911</v>
      </c>
    </row>
    <row r="22" spans="1:11" ht="38.25" customHeight="1" thickBot="1">
      <c r="A22" s="348"/>
      <c r="B22" s="349"/>
      <c r="C22" s="349"/>
      <c r="D22" s="349"/>
      <c r="E22" s="349"/>
      <c r="F22" s="588" t="s">
        <v>506</v>
      </c>
      <c r="G22" s="589"/>
      <c r="H22" s="589"/>
      <c r="I22" s="588" t="s">
        <v>507</v>
      </c>
      <c r="J22" s="589"/>
      <c r="K22" s="590"/>
    </row>
    <row r="23" spans="1:11">
      <c r="A23" s="341">
        <v>13</v>
      </c>
      <c r="B23" s="338" t="s">
        <v>492</v>
      </c>
      <c r="C23" s="347"/>
      <c r="D23" s="347"/>
      <c r="E23" s="347"/>
      <c r="F23" s="519">
        <v>1215107309.0715435</v>
      </c>
      <c r="G23" s="519">
        <v>3682037285.967</v>
      </c>
      <c r="H23" s="519">
        <v>4897144595.0385437</v>
      </c>
      <c r="I23" s="519">
        <v>1222026520.6026134</v>
      </c>
      <c r="J23" s="519">
        <v>2743614041.9044523</v>
      </c>
      <c r="K23" s="518">
        <v>3965640562.5070658</v>
      </c>
    </row>
    <row r="24" spans="1:11" ht="13.5" thickBot="1">
      <c r="A24" s="342">
        <v>14</v>
      </c>
      <c r="B24" s="339" t="s">
        <v>508</v>
      </c>
      <c r="C24" s="363"/>
      <c r="D24" s="345"/>
      <c r="E24" s="346"/>
      <c r="F24" s="517">
        <v>885911792.99060929</v>
      </c>
      <c r="G24" s="517">
        <v>2751404904.7241402</v>
      </c>
      <c r="H24" s="517">
        <v>3637316697.7147493</v>
      </c>
      <c r="I24" s="517">
        <v>593129583.81041718</v>
      </c>
      <c r="J24" s="517">
        <v>600530150.63585913</v>
      </c>
      <c r="K24" s="516">
        <v>1184416520.723187</v>
      </c>
    </row>
    <row r="25" spans="1:11" ht="13.5" thickBot="1">
      <c r="A25" s="343">
        <v>15</v>
      </c>
      <c r="B25" s="340" t="s">
        <v>509</v>
      </c>
      <c r="C25" s="344"/>
      <c r="D25" s="344"/>
      <c r="E25" s="344"/>
      <c r="F25" s="521">
        <v>1.3715894953488035</v>
      </c>
      <c r="G25" s="521">
        <v>1.3382389773475258</v>
      </c>
      <c r="H25" s="521">
        <v>1.3463618931272381</v>
      </c>
      <c r="I25" s="521">
        <v>2.0603027634399895</v>
      </c>
      <c r="J25" s="521">
        <v>4.5686532791058578</v>
      </c>
      <c r="K25" s="520">
        <v>3.3481807228471494</v>
      </c>
    </row>
    <row r="28" spans="1:11" ht="38.25">
      <c r="B28" s="24" t="s">
        <v>553</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C7" sqref="C7:N21"/>
    </sheetView>
  </sheetViews>
  <sheetFormatPr defaultColWidth="9.140625" defaultRowHeight="15"/>
  <cols>
    <col min="1" max="1" width="10.5703125" style="70" bestFit="1" customWidth="1"/>
    <col min="2" max="2" width="95" style="70" customWidth="1"/>
    <col min="3" max="3" width="14.85546875" style="70" bestFit="1" customWidth="1"/>
    <col min="4" max="4" width="10" style="70" bestFit="1" customWidth="1"/>
    <col min="5" max="5" width="18.28515625" style="70" bestFit="1" customWidth="1"/>
    <col min="6" max="13" width="10.7109375" style="70" customWidth="1"/>
    <col min="14" max="14" width="31" style="70" bestFit="1" customWidth="1"/>
    <col min="15" max="16384" width="9.140625" style="13"/>
  </cols>
  <sheetData>
    <row r="1" spans="1:14">
      <c r="A1" s="5" t="s">
        <v>188</v>
      </c>
      <c r="B1" s="70" t="str">
        <f>Info!C2</f>
        <v>სს თიბისი ბანკი</v>
      </c>
    </row>
    <row r="2" spans="1:14" ht="14.25" customHeight="1">
      <c r="A2" s="70" t="s">
        <v>189</v>
      </c>
      <c r="B2" s="492">
        <f>'1. key ratios'!B2</f>
        <v>44286</v>
      </c>
    </row>
    <row r="3" spans="1:14" ht="14.25" customHeight="1"/>
    <row r="4" spans="1:14" ht="15.75" thickBot="1">
      <c r="A4" s="2" t="s">
        <v>418</v>
      </c>
      <c r="B4" s="95" t="s">
        <v>77</v>
      </c>
    </row>
    <row r="5" spans="1:14" s="26" customFormat="1" ht="12.75">
      <c r="A5" s="176"/>
      <c r="B5" s="177"/>
      <c r="C5" s="178" t="s">
        <v>0</v>
      </c>
      <c r="D5" s="178" t="s">
        <v>1</v>
      </c>
      <c r="E5" s="178" t="s">
        <v>2</v>
      </c>
      <c r="F5" s="178" t="s">
        <v>3</v>
      </c>
      <c r="G5" s="178" t="s">
        <v>4</v>
      </c>
      <c r="H5" s="178" t="s">
        <v>5</v>
      </c>
      <c r="I5" s="178" t="s">
        <v>238</v>
      </c>
      <c r="J5" s="178" t="s">
        <v>239</v>
      </c>
      <c r="K5" s="178" t="s">
        <v>240</v>
      </c>
      <c r="L5" s="178" t="s">
        <v>241</v>
      </c>
      <c r="M5" s="178" t="s">
        <v>242</v>
      </c>
      <c r="N5" s="179" t="s">
        <v>243</v>
      </c>
    </row>
    <row r="6" spans="1:14" ht="45">
      <c r="A6" s="168"/>
      <c r="B6" s="107"/>
      <c r="C6" s="108" t="s">
        <v>87</v>
      </c>
      <c r="D6" s="109" t="s">
        <v>76</v>
      </c>
      <c r="E6" s="110" t="s">
        <v>86</v>
      </c>
      <c r="F6" s="111">
        <v>0</v>
      </c>
      <c r="G6" s="111">
        <v>0.2</v>
      </c>
      <c r="H6" s="111">
        <v>0.35</v>
      </c>
      <c r="I6" s="111">
        <v>0.5</v>
      </c>
      <c r="J6" s="111">
        <v>0.75</v>
      </c>
      <c r="K6" s="111">
        <v>1</v>
      </c>
      <c r="L6" s="111">
        <v>1.5</v>
      </c>
      <c r="M6" s="111">
        <v>2.5</v>
      </c>
      <c r="N6" s="169" t="s">
        <v>77</v>
      </c>
    </row>
    <row r="7" spans="1:14">
      <c r="A7" s="170">
        <v>1</v>
      </c>
      <c r="B7" s="112" t="s">
        <v>78</v>
      </c>
      <c r="C7" s="306">
        <v>3796625097.0750008</v>
      </c>
      <c r="D7" s="107"/>
      <c r="E7" s="309">
        <v>86677318.415193021</v>
      </c>
      <c r="F7" s="306">
        <v>0</v>
      </c>
      <c r="G7" s="306">
        <v>33727251.118900001</v>
      </c>
      <c r="H7" s="306">
        <v>0</v>
      </c>
      <c r="I7" s="306">
        <v>38935774.209699996</v>
      </c>
      <c r="J7" s="306">
        <v>0</v>
      </c>
      <c r="K7" s="306">
        <v>14014293.0867</v>
      </c>
      <c r="L7" s="306">
        <v>0</v>
      </c>
      <c r="M7" s="306">
        <v>0</v>
      </c>
      <c r="N7" s="171">
        <v>40227630.41533</v>
      </c>
    </row>
    <row r="8" spans="1:14">
      <c r="A8" s="170">
        <v>1.1000000000000001</v>
      </c>
      <c r="B8" s="113" t="s">
        <v>79</v>
      </c>
      <c r="C8" s="307">
        <v>3602563947.951901</v>
      </c>
      <c r="D8" s="114">
        <v>0.02</v>
      </c>
      <c r="E8" s="309">
        <v>72051278.959038019</v>
      </c>
      <c r="F8" s="307">
        <v>0</v>
      </c>
      <c r="G8" s="307">
        <v>33727251.118900001</v>
      </c>
      <c r="H8" s="307">
        <v>0</v>
      </c>
      <c r="I8" s="307">
        <v>31910932.209699996</v>
      </c>
      <c r="J8" s="307">
        <v>0</v>
      </c>
      <c r="K8" s="307">
        <v>6413095.6305000009</v>
      </c>
      <c r="L8" s="307">
        <v>0</v>
      </c>
      <c r="M8" s="307">
        <v>0</v>
      </c>
      <c r="N8" s="171">
        <v>29114011.95913</v>
      </c>
    </row>
    <row r="9" spans="1:14">
      <c r="A9" s="170">
        <v>1.2</v>
      </c>
      <c r="B9" s="113" t="s">
        <v>80</v>
      </c>
      <c r="C9" s="307">
        <v>29961749.123100001</v>
      </c>
      <c r="D9" s="114">
        <v>0.05</v>
      </c>
      <c r="E9" s="309">
        <v>1498087.4561550003</v>
      </c>
      <c r="F9" s="307">
        <v>0</v>
      </c>
      <c r="G9" s="307">
        <v>0</v>
      </c>
      <c r="H9" s="307">
        <v>0</v>
      </c>
      <c r="I9" s="307">
        <v>878250</v>
      </c>
      <c r="J9" s="307">
        <v>0</v>
      </c>
      <c r="K9" s="307">
        <v>619837.45620000002</v>
      </c>
      <c r="L9" s="307">
        <v>0</v>
      </c>
      <c r="M9" s="307">
        <v>0</v>
      </c>
      <c r="N9" s="171">
        <v>1058962.4561999999</v>
      </c>
    </row>
    <row r="10" spans="1:14">
      <c r="A10" s="170">
        <v>1.3</v>
      </c>
      <c r="B10" s="113" t="s">
        <v>81</v>
      </c>
      <c r="C10" s="307">
        <v>164099400</v>
      </c>
      <c r="D10" s="114">
        <v>0.08</v>
      </c>
      <c r="E10" s="309">
        <v>13127952</v>
      </c>
      <c r="F10" s="307">
        <v>0</v>
      </c>
      <c r="G10" s="307">
        <v>0</v>
      </c>
      <c r="H10" s="307">
        <v>0</v>
      </c>
      <c r="I10" s="307">
        <v>6146592</v>
      </c>
      <c r="J10" s="307">
        <v>0</v>
      </c>
      <c r="K10" s="307">
        <v>6981360</v>
      </c>
      <c r="L10" s="307">
        <v>0</v>
      </c>
      <c r="M10" s="307">
        <v>0</v>
      </c>
      <c r="N10" s="171">
        <v>10054656</v>
      </c>
    </row>
    <row r="11" spans="1:14">
      <c r="A11" s="170">
        <v>1.4</v>
      </c>
      <c r="B11" s="113" t="s">
        <v>82</v>
      </c>
      <c r="C11" s="307">
        <v>0</v>
      </c>
      <c r="D11" s="114">
        <v>0.11</v>
      </c>
      <c r="E11" s="309">
        <v>0</v>
      </c>
      <c r="F11" s="307">
        <v>0</v>
      </c>
      <c r="G11" s="307">
        <v>0</v>
      </c>
      <c r="H11" s="307">
        <v>0</v>
      </c>
      <c r="I11" s="307">
        <v>0</v>
      </c>
      <c r="J11" s="307">
        <v>0</v>
      </c>
      <c r="K11" s="307">
        <v>0</v>
      </c>
      <c r="L11" s="307">
        <v>0</v>
      </c>
      <c r="M11" s="307">
        <v>0</v>
      </c>
      <c r="N11" s="171">
        <v>0</v>
      </c>
    </row>
    <row r="12" spans="1:14">
      <c r="A12" s="170">
        <v>1.5</v>
      </c>
      <c r="B12" s="113" t="s">
        <v>83</v>
      </c>
      <c r="C12" s="307">
        <v>0</v>
      </c>
      <c r="D12" s="114">
        <v>0.14000000000000001</v>
      </c>
      <c r="E12" s="309">
        <v>0</v>
      </c>
      <c r="F12" s="307">
        <v>0</v>
      </c>
      <c r="G12" s="307">
        <v>0</v>
      </c>
      <c r="H12" s="307">
        <v>0</v>
      </c>
      <c r="I12" s="307">
        <v>0</v>
      </c>
      <c r="J12" s="307">
        <v>0</v>
      </c>
      <c r="K12" s="307">
        <v>0</v>
      </c>
      <c r="L12" s="307">
        <v>0</v>
      </c>
      <c r="M12" s="307">
        <v>0</v>
      </c>
      <c r="N12" s="171">
        <v>0</v>
      </c>
    </row>
    <row r="13" spans="1:14">
      <c r="A13" s="170">
        <v>1.6</v>
      </c>
      <c r="B13" s="115" t="s">
        <v>84</v>
      </c>
      <c r="C13" s="307">
        <v>0</v>
      </c>
      <c r="D13" s="116"/>
      <c r="E13" s="307"/>
      <c r="F13" s="307">
        <v>0</v>
      </c>
      <c r="G13" s="307">
        <v>0</v>
      </c>
      <c r="H13" s="307">
        <v>0</v>
      </c>
      <c r="I13" s="307">
        <v>0</v>
      </c>
      <c r="J13" s="307">
        <v>0</v>
      </c>
      <c r="K13" s="307">
        <v>0</v>
      </c>
      <c r="L13" s="307">
        <v>0</v>
      </c>
      <c r="M13" s="307">
        <v>0</v>
      </c>
      <c r="N13" s="171">
        <v>0</v>
      </c>
    </row>
    <row r="14" spans="1:14">
      <c r="A14" s="170">
        <v>2</v>
      </c>
      <c r="B14" s="117" t="s">
        <v>85</v>
      </c>
      <c r="C14" s="306">
        <v>37641360</v>
      </c>
      <c r="D14" s="107"/>
      <c r="E14" s="309">
        <v>1281408</v>
      </c>
      <c r="F14" s="307">
        <v>0</v>
      </c>
      <c r="G14" s="307">
        <v>0</v>
      </c>
      <c r="H14" s="307">
        <v>0</v>
      </c>
      <c r="I14" s="307">
        <v>1281408</v>
      </c>
      <c r="J14" s="307">
        <v>0</v>
      </c>
      <c r="K14" s="307">
        <v>0</v>
      </c>
      <c r="L14" s="307">
        <v>0</v>
      </c>
      <c r="M14" s="307">
        <v>0</v>
      </c>
      <c r="N14" s="171">
        <v>640704</v>
      </c>
    </row>
    <row r="15" spans="1:14">
      <c r="A15" s="170">
        <v>2.1</v>
      </c>
      <c r="B15" s="115" t="s">
        <v>79</v>
      </c>
      <c r="C15" s="307">
        <v>0</v>
      </c>
      <c r="D15" s="114">
        <v>5.0000000000000001E-3</v>
      </c>
      <c r="E15" s="309">
        <v>0</v>
      </c>
      <c r="F15" s="307">
        <v>0</v>
      </c>
      <c r="G15" s="307">
        <v>0</v>
      </c>
      <c r="H15" s="307">
        <v>0</v>
      </c>
      <c r="I15" s="307">
        <v>0</v>
      </c>
      <c r="J15" s="307">
        <v>0</v>
      </c>
      <c r="K15" s="307">
        <v>0</v>
      </c>
      <c r="L15" s="307">
        <v>0</v>
      </c>
      <c r="M15" s="307">
        <v>0</v>
      </c>
      <c r="N15" s="171">
        <v>0</v>
      </c>
    </row>
    <row r="16" spans="1:14">
      <c r="A16" s="170">
        <v>2.2000000000000002</v>
      </c>
      <c r="B16" s="115" t="s">
        <v>80</v>
      </c>
      <c r="C16" s="307">
        <v>0</v>
      </c>
      <c r="D16" s="114">
        <v>0.01</v>
      </c>
      <c r="E16" s="309">
        <v>0</v>
      </c>
      <c r="F16" s="307">
        <v>0</v>
      </c>
      <c r="G16" s="307">
        <v>0</v>
      </c>
      <c r="H16" s="307">
        <v>0</v>
      </c>
      <c r="I16" s="307">
        <v>0</v>
      </c>
      <c r="J16" s="307">
        <v>0</v>
      </c>
      <c r="K16" s="307">
        <v>0</v>
      </c>
      <c r="L16" s="307">
        <v>0</v>
      </c>
      <c r="M16" s="307">
        <v>0</v>
      </c>
      <c r="N16" s="171">
        <v>0</v>
      </c>
    </row>
    <row r="17" spans="1:14">
      <c r="A17" s="170">
        <v>2.2999999999999998</v>
      </c>
      <c r="B17" s="115" t="s">
        <v>81</v>
      </c>
      <c r="C17" s="307">
        <v>11212320</v>
      </c>
      <c r="D17" s="114">
        <v>0.02</v>
      </c>
      <c r="E17" s="309">
        <v>224246.39999999999</v>
      </c>
      <c r="F17" s="307">
        <v>0</v>
      </c>
      <c r="G17" s="307">
        <v>0</v>
      </c>
      <c r="H17" s="307">
        <v>0</v>
      </c>
      <c r="I17" s="307">
        <v>224246.39999999999</v>
      </c>
      <c r="J17" s="307">
        <v>0</v>
      </c>
      <c r="K17" s="307">
        <v>0</v>
      </c>
      <c r="L17" s="307">
        <v>0</v>
      </c>
      <c r="M17" s="307">
        <v>0</v>
      </c>
      <c r="N17" s="171">
        <v>112123.2</v>
      </c>
    </row>
    <row r="18" spans="1:14">
      <c r="A18" s="170">
        <v>2.4</v>
      </c>
      <c r="B18" s="115" t="s">
        <v>82</v>
      </c>
      <c r="C18" s="307">
        <v>0</v>
      </c>
      <c r="D18" s="114">
        <v>0.03</v>
      </c>
      <c r="E18" s="309">
        <v>0</v>
      </c>
      <c r="F18" s="307">
        <v>0</v>
      </c>
      <c r="G18" s="307">
        <v>0</v>
      </c>
      <c r="H18" s="307">
        <v>0</v>
      </c>
      <c r="I18" s="307">
        <v>0</v>
      </c>
      <c r="J18" s="307">
        <v>0</v>
      </c>
      <c r="K18" s="307">
        <v>0</v>
      </c>
      <c r="L18" s="307">
        <v>0</v>
      </c>
      <c r="M18" s="307">
        <v>0</v>
      </c>
      <c r="N18" s="171">
        <v>0</v>
      </c>
    </row>
    <row r="19" spans="1:14">
      <c r="A19" s="170">
        <v>2.5</v>
      </c>
      <c r="B19" s="115" t="s">
        <v>83</v>
      </c>
      <c r="C19" s="307">
        <v>26429040</v>
      </c>
      <c r="D19" s="114">
        <v>0.04</v>
      </c>
      <c r="E19" s="309">
        <v>1057161.6000000001</v>
      </c>
      <c r="F19" s="307">
        <v>0</v>
      </c>
      <c r="G19" s="307">
        <v>0</v>
      </c>
      <c r="H19" s="307">
        <v>0</v>
      </c>
      <c r="I19" s="307">
        <v>1057161.6000000001</v>
      </c>
      <c r="J19" s="307">
        <v>0</v>
      </c>
      <c r="K19" s="307">
        <v>0</v>
      </c>
      <c r="L19" s="307">
        <v>0</v>
      </c>
      <c r="M19" s="307">
        <v>0</v>
      </c>
      <c r="N19" s="171">
        <v>528580.80000000005</v>
      </c>
    </row>
    <row r="20" spans="1:14">
      <c r="A20" s="170">
        <v>2.6</v>
      </c>
      <c r="B20" s="115" t="s">
        <v>84</v>
      </c>
      <c r="C20" s="307">
        <v>0</v>
      </c>
      <c r="D20" s="116"/>
      <c r="E20" s="310">
        <v>0</v>
      </c>
      <c r="F20" s="307">
        <v>0</v>
      </c>
      <c r="G20" s="307">
        <v>0</v>
      </c>
      <c r="H20" s="307">
        <v>0</v>
      </c>
      <c r="I20" s="307">
        <v>0</v>
      </c>
      <c r="J20" s="307">
        <v>0</v>
      </c>
      <c r="K20" s="307">
        <v>0</v>
      </c>
      <c r="L20" s="307">
        <v>0</v>
      </c>
      <c r="M20" s="307">
        <v>0</v>
      </c>
      <c r="N20" s="171">
        <v>0</v>
      </c>
    </row>
    <row r="21" spans="1:14" ht="15.75" thickBot="1">
      <c r="A21" s="172">
        <v>3</v>
      </c>
      <c r="B21" s="173" t="s">
        <v>68</v>
      </c>
      <c r="C21" s="308">
        <v>3834266457.0750008</v>
      </c>
      <c r="D21" s="174"/>
      <c r="E21" s="311">
        <v>87958726.415193021</v>
      </c>
      <c r="F21" s="312">
        <v>0</v>
      </c>
      <c r="G21" s="312">
        <v>0</v>
      </c>
      <c r="H21" s="312">
        <v>0</v>
      </c>
      <c r="I21" s="312">
        <v>0</v>
      </c>
      <c r="J21" s="312">
        <v>0</v>
      </c>
      <c r="K21" s="312">
        <v>0</v>
      </c>
      <c r="L21" s="312">
        <v>0</v>
      </c>
      <c r="M21" s="312">
        <v>0</v>
      </c>
      <c r="N21" s="175">
        <v>40868334.41533</v>
      </c>
    </row>
    <row r="22" spans="1:14">
      <c r="E22" s="313"/>
      <c r="F22" s="313"/>
      <c r="G22" s="313"/>
      <c r="H22" s="313"/>
      <c r="I22" s="313"/>
      <c r="J22" s="313"/>
      <c r="K22" s="313"/>
      <c r="L22" s="313"/>
      <c r="M22" s="313"/>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workbookViewId="0">
      <selection activeCell="C6" sqref="C6:C41"/>
    </sheetView>
  </sheetViews>
  <sheetFormatPr defaultRowHeight="15"/>
  <cols>
    <col min="1" max="1" width="11.42578125" customWidth="1"/>
    <col min="2" max="2" width="76.85546875" style="4" customWidth="1"/>
    <col min="3" max="3" width="22.85546875" customWidth="1"/>
  </cols>
  <sheetData>
    <row r="1" spans="1:3">
      <c r="A1" s="354" t="s">
        <v>188</v>
      </c>
      <c r="B1" t="str">
        <f>Info!C2</f>
        <v>სს თიბისი ბანკი</v>
      </c>
    </row>
    <row r="2" spans="1:3">
      <c r="A2" s="354" t="s">
        <v>189</v>
      </c>
      <c r="B2" s="492">
        <f>'1. key ratios'!B2</f>
        <v>44286</v>
      </c>
    </row>
    <row r="3" spans="1:3">
      <c r="A3" s="354"/>
      <c r="B3"/>
    </row>
    <row r="4" spans="1:3">
      <c r="A4" s="354" t="s">
        <v>598</v>
      </c>
      <c r="B4" t="s">
        <v>557</v>
      </c>
    </row>
    <row r="5" spans="1:3">
      <c r="A5" s="416"/>
      <c r="B5" s="416" t="s">
        <v>558</v>
      </c>
      <c r="C5" s="428"/>
    </row>
    <row r="6" spans="1:3">
      <c r="A6" s="417">
        <v>1</v>
      </c>
      <c r="B6" s="429" t="s">
        <v>610</v>
      </c>
      <c r="C6" s="430">
        <v>22914801291.101238</v>
      </c>
    </row>
    <row r="7" spans="1:3">
      <c r="A7" s="417">
        <v>2</v>
      </c>
      <c r="B7" s="429" t="s">
        <v>559</v>
      </c>
      <c r="C7" s="430">
        <v>-272440248.92000002</v>
      </c>
    </row>
    <row r="8" spans="1:3">
      <c r="A8" s="418">
        <v>3</v>
      </c>
      <c r="B8" s="431" t="s">
        <v>560</v>
      </c>
      <c r="C8" s="432">
        <v>22642361042.18124</v>
      </c>
    </row>
    <row r="9" spans="1:3">
      <c r="A9" s="419"/>
      <c r="B9" s="419" t="s">
        <v>561</v>
      </c>
      <c r="C9" s="433">
        <v>0</v>
      </c>
    </row>
    <row r="10" spans="1:3">
      <c r="A10" s="420">
        <v>4</v>
      </c>
      <c r="B10" s="434" t="s">
        <v>562</v>
      </c>
      <c r="C10" s="430">
        <v>0</v>
      </c>
    </row>
    <row r="11" spans="1:3">
      <c r="A11" s="420">
        <v>5</v>
      </c>
      <c r="B11" s="435" t="s">
        <v>563</v>
      </c>
      <c r="C11" s="430">
        <v>0</v>
      </c>
    </row>
    <row r="12" spans="1:3">
      <c r="A12" s="420" t="s">
        <v>564</v>
      </c>
      <c r="B12" s="429" t="s">
        <v>565</v>
      </c>
      <c r="C12" s="432">
        <v>87958726.415193021</v>
      </c>
    </row>
    <row r="13" spans="1:3">
      <c r="A13" s="421">
        <v>6</v>
      </c>
      <c r="B13" s="436" t="s">
        <v>566</v>
      </c>
      <c r="C13" s="430">
        <v>0</v>
      </c>
    </row>
    <row r="14" spans="1:3">
      <c r="A14" s="421">
        <v>7</v>
      </c>
      <c r="B14" s="437" t="s">
        <v>567</v>
      </c>
      <c r="C14" s="430">
        <v>0</v>
      </c>
    </row>
    <row r="15" spans="1:3">
      <c r="A15" s="422">
        <v>8</v>
      </c>
      <c r="B15" s="429" t="s">
        <v>568</v>
      </c>
      <c r="C15" s="430">
        <v>0</v>
      </c>
    </row>
    <row r="16" spans="1:3" ht="24">
      <c r="A16" s="421">
        <v>9</v>
      </c>
      <c r="B16" s="437" t="s">
        <v>569</v>
      </c>
      <c r="C16" s="430">
        <v>0</v>
      </c>
    </row>
    <row r="17" spans="1:3">
      <c r="A17" s="421">
        <v>10</v>
      </c>
      <c r="B17" s="437" t="s">
        <v>570</v>
      </c>
      <c r="C17" s="430">
        <v>0</v>
      </c>
    </row>
    <row r="18" spans="1:3">
      <c r="A18" s="423">
        <v>11</v>
      </c>
      <c r="B18" s="438" t="s">
        <v>571</v>
      </c>
      <c r="C18" s="432">
        <v>87958726.415193021</v>
      </c>
    </row>
    <row r="19" spans="1:3">
      <c r="A19" s="419"/>
      <c r="B19" s="419" t="s">
        <v>572</v>
      </c>
      <c r="C19" s="439">
        <v>0</v>
      </c>
    </row>
    <row r="20" spans="1:3">
      <c r="A20" s="421">
        <v>12</v>
      </c>
      <c r="B20" s="434" t="s">
        <v>573</v>
      </c>
      <c r="C20" s="430">
        <v>0</v>
      </c>
    </row>
    <row r="21" spans="1:3">
      <c r="A21" s="421">
        <v>13</v>
      </c>
      <c r="B21" s="434" t="s">
        <v>574</v>
      </c>
      <c r="C21" s="430">
        <v>0</v>
      </c>
    </row>
    <row r="22" spans="1:3">
      <c r="A22" s="421">
        <v>14</v>
      </c>
      <c r="B22" s="434" t="s">
        <v>575</v>
      </c>
      <c r="C22" s="430">
        <v>0</v>
      </c>
    </row>
    <row r="23" spans="1:3" ht="24">
      <c r="A23" s="421" t="s">
        <v>576</v>
      </c>
      <c r="B23" s="434" t="s">
        <v>577</v>
      </c>
      <c r="C23" s="430">
        <v>0</v>
      </c>
    </row>
    <row r="24" spans="1:3">
      <c r="A24" s="421">
        <v>15</v>
      </c>
      <c r="B24" s="434" t="s">
        <v>578</v>
      </c>
      <c r="C24" s="430">
        <v>0</v>
      </c>
    </row>
    <row r="25" spans="1:3">
      <c r="A25" s="421" t="s">
        <v>579</v>
      </c>
      <c r="B25" s="429" t="s">
        <v>580</v>
      </c>
      <c r="C25" s="430">
        <v>0</v>
      </c>
    </row>
    <row r="26" spans="1:3">
      <c r="A26" s="423">
        <v>16</v>
      </c>
      <c r="B26" s="438" t="s">
        <v>581</v>
      </c>
      <c r="C26" s="432">
        <v>0</v>
      </c>
    </row>
    <row r="27" spans="1:3">
      <c r="A27" s="419"/>
      <c r="B27" s="419" t="s">
        <v>582</v>
      </c>
      <c r="C27" s="433">
        <v>0</v>
      </c>
    </row>
    <row r="28" spans="1:3">
      <c r="A28" s="420">
        <v>17</v>
      </c>
      <c r="B28" s="429" t="s">
        <v>583</v>
      </c>
      <c r="C28" s="430">
        <v>3689961206.2065039</v>
      </c>
    </row>
    <row r="29" spans="1:3">
      <c r="A29" s="420">
        <v>18</v>
      </c>
      <c r="B29" s="429" t="s">
        <v>584</v>
      </c>
      <c r="C29" s="430">
        <v>-1982808334.17275</v>
      </c>
    </row>
    <row r="30" spans="1:3">
      <c r="A30" s="423">
        <v>19</v>
      </c>
      <c r="B30" s="438" t="s">
        <v>585</v>
      </c>
      <c r="C30" s="432">
        <v>1707152872.0337539</v>
      </c>
    </row>
    <row r="31" spans="1:3">
      <c r="A31" s="424"/>
      <c r="B31" s="419" t="s">
        <v>586</v>
      </c>
      <c r="C31" s="433">
        <v>0</v>
      </c>
    </row>
    <row r="32" spans="1:3">
      <c r="A32" s="420" t="s">
        <v>587</v>
      </c>
      <c r="B32" s="434" t="s">
        <v>588</v>
      </c>
      <c r="C32" s="440">
        <v>0</v>
      </c>
    </row>
    <row r="33" spans="1:3">
      <c r="A33" s="420" t="s">
        <v>589</v>
      </c>
      <c r="B33" s="435" t="s">
        <v>590</v>
      </c>
      <c r="C33" s="440">
        <v>0</v>
      </c>
    </row>
    <row r="34" spans="1:3">
      <c r="A34" s="419"/>
      <c r="B34" s="419" t="s">
        <v>591</v>
      </c>
      <c r="C34" s="433">
        <v>0</v>
      </c>
    </row>
    <row r="35" spans="1:3">
      <c r="A35" s="423">
        <v>20</v>
      </c>
      <c r="B35" s="438" t="s">
        <v>89</v>
      </c>
      <c r="C35" s="432">
        <v>2550144451.9195499</v>
      </c>
    </row>
    <row r="36" spans="1:3">
      <c r="A36" s="423">
        <v>21</v>
      </c>
      <c r="B36" s="438" t="s">
        <v>592</v>
      </c>
      <c r="C36" s="432">
        <v>24437472640.630184</v>
      </c>
    </row>
    <row r="37" spans="1:3">
      <c r="A37" s="425"/>
      <c r="B37" s="425" t="s">
        <v>557</v>
      </c>
      <c r="C37" s="433">
        <v>0</v>
      </c>
    </row>
    <row r="38" spans="1:3">
      <c r="A38" s="423">
        <v>22</v>
      </c>
      <c r="B38" s="438" t="s">
        <v>557</v>
      </c>
      <c r="C38" s="515">
        <v>0.10435385399387143</v>
      </c>
    </row>
    <row r="39" spans="1:3">
      <c r="A39" s="425"/>
      <c r="B39" s="425" t="s">
        <v>593</v>
      </c>
      <c r="C39" s="433">
        <v>0</v>
      </c>
    </row>
    <row r="40" spans="1:3">
      <c r="A40" s="426" t="s">
        <v>594</v>
      </c>
      <c r="B40" s="434" t="s">
        <v>595</v>
      </c>
      <c r="C40" s="440">
        <v>0</v>
      </c>
    </row>
    <row r="41" spans="1:3">
      <c r="A41" s="427" t="s">
        <v>596</v>
      </c>
      <c r="B41" s="435" t="s">
        <v>597</v>
      </c>
      <c r="C41" s="440">
        <v>0</v>
      </c>
    </row>
    <row r="43" spans="1:3">
      <c r="B43" s="451" t="s">
        <v>611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06"/>
  <sheetViews>
    <sheetView zoomScale="115" zoomScaleNormal="115" workbookViewId="0">
      <selection activeCell="B16" sqref="B16:C16"/>
    </sheetView>
  </sheetViews>
  <sheetFormatPr defaultColWidth="43.5703125" defaultRowHeight="11.25"/>
  <cols>
    <col min="1" max="1" width="5.28515625" style="235" customWidth="1"/>
    <col min="2" max="2" width="66.140625" style="236" customWidth="1"/>
    <col min="3" max="3" width="131.42578125" style="237" customWidth="1"/>
    <col min="4" max="5" width="10.28515625" style="228" customWidth="1"/>
    <col min="6" max="16384" width="43.5703125" style="228"/>
  </cols>
  <sheetData>
    <row r="1" spans="1:3" ht="12.75" thickTop="1" thickBot="1">
      <c r="A1" s="595" t="s">
        <v>326</v>
      </c>
      <c r="B1" s="596"/>
      <c r="C1" s="597"/>
    </row>
    <row r="2" spans="1:3" ht="26.25" customHeight="1">
      <c r="A2" s="505"/>
      <c r="B2" s="598" t="s">
        <v>327</v>
      </c>
      <c r="C2" s="598"/>
    </row>
    <row r="3" spans="1:3" s="233" customFormat="1" ht="11.25" customHeight="1">
      <c r="A3" s="232"/>
      <c r="B3" s="598" t="s">
        <v>419</v>
      </c>
      <c r="C3" s="598"/>
    </row>
    <row r="4" spans="1:3" ht="12" customHeight="1" thickBot="1">
      <c r="A4" s="599" t="s">
        <v>423</v>
      </c>
      <c r="B4" s="600"/>
      <c r="C4" s="601"/>
    </row>
    <row r="5" spans="1:3" ht="12" thickTop="1">
      <c r="A5" s="229"/>
      <c r="B5" s="602" t="s">
        <v>328</v>
      </c>
      <c r="C5" s="603"/>
    </row>
    <row r="6" spans="1:3">
      <c r="A6" s="505"/>
      <c r="B6" s="593" t="s">
        <v>420</v>
      </c>
      <c r="C6" s="594"/>
    </row>
    <row r="7" spans="1:3">
      <c r="A7" s="505"/>
      <c r="B7" s="593" t="s">
        <v>329</v>
      </c>
      <c r="C7" s="594"/>
    </row>
    <row r="8" spans="1:3">
      <c r="A8" s="505"/>
      <c r="B8" s="593" t="s">
        <v>421</v>
      </c>
      <c r="C8" s="594"/>
    </row>
    <row r="9" spans="1:3">
      <c r="A9" s="505"/>
      <c r="B9" s="606" t="s">
        <v>422</v>
      </c>
      <c r="C9" s="607"/>
    </row>
    <row r="10" spans="1:3">
      <c r="A10" s="505"/>
      <c r="B10" s="604" t="s">
        <v>330</v>
      </c>
      <c r="C10" s="605" t="s">
        <v>330</v>
      </c>
    </row>
    <row r="11" spans="1:3">
      <c r="A11" s="505"/>
      <c r="B11" s="604" t="s">
        <v>331</v>
      </c>
      <c r="C11" s="605" t="s">
        <v>331</v>
      </c>
    </row>
    <row r="12" spans="1:3">
      <c r="A12" s="505"/>
      <c r="B12" s="604" t="s">
        <v>332</v>
      </c>
      <c r="C12" s="605" t="s">
        <v>332</v>
      </c>
    </row>
    <row r="13" spans="1:3">
      <c r="A13" s="505"/>
      <c r="B13" s="604" t="s">
        <v>333</v>
      </c>
      <c r="C13" s="605" t="s">
        <v>333</v>
      </c>
    </row>
    <row r="14" spans="1:3">
      <c r="A14" s="505"/>
      <c r="B14" s="604" t="s">
        <v>334</v>
      </c>
      <c r="C14" s="605" t="s">
        <v>334</v>
      </c>
    </row>
    <row r="15" spans="1:3" ht="21.75" customHeight="1">
      <c r="A15" s="505"/>
      <c r="B15" s="604" t="s">
        <v>335</v>
      </c>
      <c r="C15" s="605" t="s">
        <v>335</v>
      </c>
    </row>
    <row r="16" spans="1:3">
      <c r="A16" s="505"/>
      <c r="B16" s="604" t="s">
        <v>336</v>
      </c>
      <c r="C16" s="605" t="s">
        <v>337</v>
      </c>
    </row>
    <row r="17" spans="1:3">
      <c r="A17" s="505"/>
      <c r="B17" s="604" t="s">
        <v>338</v>
      </c>
      <c r="C17" s="605" t="s">
        <v>339</v>
      </c>
    </row>
    <row r="18" spans="1:3">
      <c r="A18" s="505"/>
      <c r="B18" s="604" t="s">
        <v>340</v>
      </c>
      <c r="C18" s="605" t="s">
        <v>341</v>
      </c>
    </row>
    <row r="19" spans="1:3">
      <c r="A19" s="505"/>
      <c r="B19" s="604" t="s">
        <v>342</v>
      </c>
      <c r="C19" s="605" t="s">
        <v>342</v>
      </c>
    </row>
    <row r="20" spans="1:3">
      <c r="A20" s="505"/>
      <c r="B20" s="604" t="s">
        <v>343</v>
      </c>
      <c r="C20" s="605" t="s">
        <v>343</v>
      </c>
    </row>
    <row r="21" spans="1:3">
      <c r="A21" s="505"/>
      <c r="B21" s="604" t="s">
        <v>344</v>
      </c>
      <c r="C21" s="605" t="s">
        <v>344</v>
      </c>
    </row>
    <row r="22" spans="1:3" ht="23.25" customHeight="1">
      <c r="A22" s="505"/>
      <c r="B22" s="604" t="s">
        <v>345</v>
      </c>
      <c r="C22" s="605" t="s">
        <v>346</v>
      </c>
    </row>
    <row r="23" spans="1:3">
      <c r="A23" s="505"/>
      <c r="B23" s="604" t="s">
        <v>347</v>
      </c>
      <c r="C23" s="605" t="s">
        <v>347</v>
      </c>
    </row>
    <row r="24" spans="1:3">
      <c r="A24" s="505"/>
      <c r="B24" s="604" t="s">
        <v>348</v>
      </c>
      <c r="C24" s="605" t="s">
        <v>349</v>
      </c>
    </row>
    <row r="25" spans="1:3" ht="12" thickBot="1">
      <c r="A25" s="230"/>
      <c r="B25" s="610" t="s">
        <v>350</v>
      </c>
      <c r="C25" s="611"/>
    </row>
    <row r="26" spans="1:3" ht="12.75" thickTop="1" thickBot="1">
      <c r="A26" s="599" t="s">
        <v>433</v>
      </c>
      <c r="B26" s="600"/>
      <c r="C26" s="601"/>
    </row>
    <row r="27" spans="1:3" ht="12.75" thickTop="1" thickBot="1">
      <c r="A27" s="231"/>
      <c r="B27" s="612" t="s">
        <v>351</v>
      </c>
      <c r="C27" s="613"/>
    </row>
    <row r="28" spans="1:3" ht="12.75" thickTop="1" thickBot="1">
      <c r="A28" s="599" t="s">
        <v>424</v>
      </c>
      <c r="B28" s="600"/>
      <c r="C28" s="601"/>
    </row>
    <row r="29" spans="1:3" ht="12" thickTop="1">
      <c r="A29" s="229"/>
      <c r="B29" s="614" t="s">
        <v>352</v>
      </c>
      <c r="C29" s="615" t="s">
        <v>353</v>
      </c>
    </row>
    <row r="30" spans="1:3">
      <c r="A30" s="505"/>
      <c r="B30" s="608" t="s">
        <v>354</v>
      </c>
      <c r="C30" s="609" t="s">
        <v>355</v>
      </c>
    </row>
    <row r="31" spans="1:3">
      <c r="A31" s="505"/>
      <c r="B31" s="608" t="s">
        <v>356</v>
      </c>
      <c r="C31" s="609" t="s">
        <v>357</v>
      </c>
    </row>
    <row r="32" spans="1:3">
      <c r="A32" s="505"/>
      <c r="B32" s="608" t="s">
        <v>358</v>
      </c>
      <c r="C32" s="609" t="s">
        <v>359</v>
      </c>
    </row>
    <row r="33" spans="1:3">
      <c r="A33" s="505"/>
      <c r="B33" s="608" t="s">
        <v>360</v>
      </c>
      <c r="C33" s="609" t="s">
        <v>361</v>
      </c>
    </row>
    <row r="34" spans="1:3">
      <c r="A34" s="505"/>
      <c r="B34" s="608" t="s">
        <v>362</v>
      </c>
      <c r="C34" s="609" t="s">
        <v>363</v>
      </c>
    </row>
    <row r="35" spans="1:3" ht="23.25" customHeight="1">
      <c r="A35" s="505"/>
      <c r="B35" s="608" t="s">
        <v>364</v>
      </c>
      <c r="C35" s="609" t="s">
        <v>365</v>
      </c>
    </row>
    <row r="36" spans="1:3" ht="24" customHeight="1">
      <c r="A36" s="505"/>
      <c r="B36" s="608" t="s">
        <v>366</v>
      </c>
      <c r="C36" s="609" t="s">
        <v>367</v>
      </c>
    </row>
    <row r="37" spans="1:3" ht="24.75" customHeight="1">
      <c r="A37" s="505"/>
      <c r="B37" s="608" t="s">
        <v>368</v>
      </c>
      <c r="C37" s="609" t="s">
        <v>369</v>
      </c>
    </row>
    <row r="38" spans="1:3" ht="23.25" customHeight="1">
      <c r="A38" s="505"/>
      <c r="B38" s="608" t="s">
        <v>425</v>
      </c>
      <c r="C38" s="609" t="s">
        <v>370</v>
      </c>
    </row>
    <row r="39" spans="1:3" ht="39.75" customHeight="1">
      <c r="A39" s="505"/>
      <c r="B39" s="604" t="s">
        <v>440</v>
      </c>
      <c r="C39" s="605" t="s">
        <v>371</v>
      </c>
    </row>
    <row r="40" spans="1:3" ht="12" customHeight="1">
      <c r="A40" s="505"/>
      <c r="B40" s="608" t="s">
        <v>372</v>
      </c>
      <c r="C40" s="609" t="s">
        <v>373</v>
      </c>
    </row>
    <row r="41" spans="1:3" ht="27" customHeight="1" thickBot="1">
      <c r="A41" s="230"/>
      <c r="B41" s="616" t="s">
        <v>374</v>
      </c>
      <c r="C41" s="617" t="s">
        <v>375</v>
      </c>
    </row>
    <row r="42" spans="1:3" ht="12.75" thickTop="1" thickBot="1">
      <c r="A42" s="599" t="s">
        <v>426</v>
      </c>
      <c r="B42" s="600"/>
      <c r="C42" s="601"/>
    </row>
    <row r="43" spans="1:3" ht="12" thickTop="1">
      <c r="A43" s="229"/>
      <c r="B43" s="602" t="s">
        <v>463</v>
      </c>
      <c r="C43" s="603" t="s">
        <v>376</v>
      </c>
    </row>
    <row r="44" spans="1:3">
      <c r="A44" s="505"/>
      <c r="B44" s="593" t="s">
        <v>462</v>
      </c>
      <c r="C44" s="594"/>
    </row>
    <row r="45" spans="1:3" ht="23.25" customHeight="1" thickBot="1">
      <c r="A45" s="230"/>
      <c r="B45" s="618" t="s">
        <v>377</v>
      </c>
      <c r="C45" s="619" t="s">
        <v>378</v>
      </c>
    </row>
    <row r="46" spans="1:3" ht="11.25" customHeight="1" thickTop="1" thickBot="1">
      <c r="A46" s="599" t="s">
        <v>427</v>
      </c>
      <c r="B46" s="600"/>
      <c r="C46" s="601"/>
    </row>
    <row r="47" spans="1:3" ht="26.25" customHeight="1" thickTop="1">
      <c r="A47" s="505"/>
      <c r="B47" s="593" t="s">
        <v>428</v>
      </c>
      <c r="C47" s="594"/>
    </row>
    <row r="48" spans="1:3" ht="12" thickBot="1">
      <c r="A48" s="599" t="s">
        <v>429</v>
      </c>
      <c r="B48" s="600"/>
      <c r="C48" s="601"/>
    </row>
    <row r="49" spans="1:3" ht="12" thickTop="1">
      <c r="A49" s="229"/>
      <c r="B49" s="602" t="s">
        <v>379</v>
      </c>
      <c r="C49" s="603" t="s">
        <v>379</v>
      </c>
    </row>
    <row r="50" spans="1:3" ht="11.25" customHeight="1">
      <c r="A50" s="505"/>
      <c r="B50" s="593" t="s">
        <v>380</v>
      </c>
      <c r="C50" s="594" t="s">
        <v>380</v>
      </c>
    </row>
    <row r="51" spans="1:3">
      <c r="A51" s="505"/>
      <c r="B51" s="593" t="s">
        <v>381</v>
      </c>
      <c r="C51" s="594" t="s">
        <v>381</v>
      </c>
    </row>
    <row r="52" spans="1:3" ht="11.25" customHeight="1">
      <c r="A52" s="505"/>
      <c r="B52" s="593" t="s">
        <v>490</v>
      </c>
      <c r="C52" s="594" t="s">
        <v>382</v>
      </c>
    </row>
    <row r="53" spans="1:3" ht="33.6" customHeight="1">
      <c r="A53" s="505"/>
      <c r="B53" s="593" t="s">
        <v>383</v>
      </c>
      <c r="C53" s="594" t="s">
        <v>383</v>
      </c>
    </row>
    <row r="54" spans="1:3" ht="11.25" customHeight="1">
      <c r="A54" s="505"/>
      <c r="B54" s="593" t="s">
        <v>483</v>
      </c>
      <c r="C54" s="594" t="s">
        <v>384</v>
      </c>
    </row>
    <row r="55" spans="1:3" ht="11.25" customHeight="1" thickBot="1">
      <c r="A55" s="599" t="s">
        <v>430</v>
      </c>
      <c r="B55" s="600"/>
      <c r="C55" s="601"/>
    </row>
    <row r="56" spans="1:3" ht="12" thickTop="1">
      <c r="A56" s="229"/>
      <c r="B56" s="602" t="s">
        <v>379</v>
      </c>
      <c r="C56" s="603" t="s">
        <v>379</v>
      </c>
    </row>
    <row r="57" spans="1:3">
      <c r="A57" s="505"/>
      <c r="B57" s="593" t="s">
        <v>385</v>
      </c>
      <c r="C57" s="594" t="s">
        <v>385</v>
      </c>
    </row>
    <row r="58" spans="1:3">
      <c r="A58" s="505"/>
      <c r="B58" s="593" t="s">
        <v>436</v>
      </c>
      <c r="C58" s="594" t="s">
        <v>386</v>
      </c>
    </row>
    <row r="59" spans="1:3">
      <c r="A59" s="505"/>
      <c r="B59" s="593" t="s">
        <v>387</v>
      </c>
      <c r="C59" s="594" t="s">
        <v>387</v>
      </c>
    </row>
    <row r="60" spans="1:3">
      <c r="A60" s="505"/>
      <c r="B60" s="593" t="s">
        <v>388</v>
      </c>
      <c r="C60" s="594" t="s">
        <v>388</v>
      </c>
    </row>
    <row r="61" spans="1:3">
      <c r="A61" s="505"/>
      <c r="B61" s="593" t="s">
        <v>389</v>
      </c>
      <c r="C61" s="594" t="s">
        <v>389</v>
      </c>
    </row>
    <row r="62" spans="1:3">
      <c r="A62" s="505"/>
      <c r="B62" s="593" t="s">
        <v>437</v>
      </c>
      <c r="C62" s="594" t="s">
        <v>390</v>
      </c>
    </row>
    <row r="63" spans="1:3">
      <c r="A63" s="505"/>
      <c r="B63" s="593" t="s">
        <v>391</v>
      </c>
      <c r="C63" s="594" t="s">
        <v>391</v>
      </c>
    </row>
    <row r="64" spans="1:3" ht="12" thickBot="1">
      <c r="A64" s="230"/>
      <c r="B64" s="618" t="s">
        <v>392</v>
      </c>
      <c r="C64" s="619" t="s">
        <v>392</v>
      </c>
    </row>
    <row r="65" spans="1:3" ht="11.25" customHeight="1" thickTop="1">
      <c r="A65" s="620" t="s">
        <v>431</v>
      </c>
      <c r="B65" s="621"/>
      <c r="C65" s="622"/>
    </row>
    <row r="66" spans="1:3" ht="12" thickBot="1">
      <c r="A66" s="230"/>
      <c r="B66" s="618" t="s">
        <v>393</v>
      </c>
      <c r="C66" s="619" t="s">
        <v>393</v>
      </c>
    </row>
    <row r="67" spans="1:3" ht="11.25" customHeight="1" thickTop="1" thickBot="1">
      <c r="A67" s="599" t="s">
        <v>432</v>
      </c>
      <c r="B67" s="600"/>
      <c r="C67" s="601"/>
    </row>
    <row r="68" spans="1:3" ht="12" thickTop="1">
      <c r="A68" s="229"/>
      <c r="B68" s="602" t="s">
        <v>394</v>
      </c>
      <c r="C68" s="603" t="s">
        <v>394</v>
      </c>
    </row>
    <row r="69" spans="1:3">
      <c r="A69" s="505"/>
      <c r="B69" s="593" t="s">
        <v>395</v>
      </c>
      <c r="C69" s="594" t="s">
        <v>395</v>
      </c>
    </row>
    <row r="70" spans="1:3">
      <c r="A70" s="505"/>
      <c r="B70" s="593" t="s">
        <v>396</v>
      </c>
      <c r="C70" s="594" t="s">
        <v>396</v>
      </c>
    </row>
    <row r="71" spans="1:3" ht="38.25" customHeight="1">
      <c r="A71" s="505"/>
      <c r="B71" s="623" t="s">
        <v>439</v>
      </c>
      <c r="C71" s="624" t="s">
        <v>397</v>
      </c>
    </row>
    <row r="72" spans="1:3" ht="33.75" customHeight="1">
      <c r="A72" s="505"/>
      <c r="B72" s="623" t="s">
        <v>442</v>
      </c>
      <c r="C72" s="624" t="s">
        <v>398</v>
      </c>
    </row>
    <row r="73" spans="1:3" ht="15.75" customHeight="1">
      <c r="A73" s="505"/>
      <c r="B73" s="623" t="s">
        <v>438</v>
      </c>
      <c r="C73" s="624" t="s">
        <v>399</v>
      </c>
    </row>
    <row r="74" spans="1:3">
      <c r="A74" s="505"/>
      <c r="B74" s="593" t="s">
        <v>400</v>
      </c>
      <c r="C74" s="594" t="s">
        <v>400</v>
      </c>
    </row>
    <row r="75" spans="1:3" ht="12" thickBot="1">
      <c r="A75" s="230"/>
      <c r="B75" s="618" t="s">
        <v>401</v>
      </c>
      <c r="C75" s="619" t="s">
        <v>401</v>
      </c>
    </row>
    <row r="76" spans="1:3" ht="12" thickTop="1">
      <c r="A76" s="620" t="s">
        <v>466</v>
      </c>
      <c r="B76" s="621"/>
      <c r="C76" s="622"/>
    </row>
    <row r="77" spans="1:3">
      <c r="A77" s="505"/>
      <c r="B77" s="593" t="s">
        <v>393</v>
      </c>
      <c r="C77" s="594"/>
    </row>
    <row r="78" spans="1:3">
      <c r="A78" s="505"/>
      <c r="B78" s="593" t="s">
        <v>464</v>
      </c>
      <c r="C78" s="594"/>
    </row>
    <row r="79" spans="1:3">
      <c r="A79" s="505"/>
      <c r="B79" s="593" t="s">
        <v>465</v>
      </c>
      <c r="C79" s="594"/>
    </row>
    <row r="80" spans="1:3">
      <c r="A80" s="620" t="s">
        <v>467</v>
      </c>
      <c r="B80" s="621"/>
      <c r="C80" s="622"/>
    </row>
    <row r="81" spans="1:3">
      <c r="A81" s="505"/>
      <c r="B81" s="593" t="s">
        <v>393</v>
      </c>
      <c r="C81" s="594"/>
    </row>
    <row r="82" spans="1:3">
      <c r="A82" s="505"/>
      <c r="B82" s="593" t="s">
        <v>468</v>
      </c>
      <c r="C82" s="594"/>
    </row>
    <row r="83" spans="1:3" ht="76.5" customHeight="1">
      <c r="A83" s="505"/>
      <c r="B83" s="593" t="s">
        <v>482</v>
      </c>
      <c r="C83" s="594"/>
    </row>
    <row r="84" spans="1:3" ht="53.25" customHeight="1">
      <c r="A84" s="505"/>
      <c r="B84" s="593" t="s">
        <v>481</v>
      </c>
      <c r="C84" s="594"/>
    </row>
    <row r="85" spans="1:3">
      <c r="A85" s="505"/>
      <c r="B85" s="593" t="s">
        <v>469</v>
      </c>
      <c r="C85" s="594"/>
    </row>
    <row r="86" spans="1:3">
      <c r="A86" s="505"/>
      <c r="B86" s="593" t="s">
        <v>470</v>
      </c>
      <c r="C86" s="594"/>
    </row>
    <row r="87" spans="1:3">
      <c r="A87" s="505"/>
      <c r="B87" s="593" t="s">
        <v>471</v>
      </c>
      <c r="C87" s="594"/>
    </row>
    <row r="88" spans="1:3">
      <c r="A88" s="620" t="s">
        <v>472</v>
      </c>
      <c r="B88" s="621"/>
      <c r="C88" s="622"/>
    </row>
    <row r="89" spans="1:3">
      <c r="A89" s="505"/>
      <c r="B89" s="593" t="s">
        <v>393</v>
      </c>
      <c r="C89" s="594"/>
    </row>
    <row r="90" spans="1:3">
      <c r="A90" s="505"/>
      <c r="B90" s="593" t="s">
        <v>474</v>
      </c>
      <c r="C90" s="594"/>
    </row>
    <row r="91" spans="1:3" ht="12" customHeight="1">
      <c r="A91" s="505"/>
      <c r="B91" s="593" t="s">
        <v>475</v>
      </c>
      <c r="C91" s="594"/>
    </row>
    <row r="92" spans="1:3">
      <c r="A92" s="505"/>
      <c r="B92" s="593" t="s">
        <v>476</v>
      </c>
      <c r="C92" s="594"/>
    </row>
    <row r="93" spans="1:3" ht="24.75" customHeight="1">
      <c r="A93" s="505"/>
      <c r="B93" s="626" t="s">
        <v>518</v>
      </c>
      <c r="C93" s="627"/>
    </row>
    <row r="94" spans="1:3" ht="24" customHeight="1">
      <c r="A94" s="505"/>
      <c r="B94" s="626" t="s">
        <v>519</v>
      </c>
      <c r="C94" s="627"/>
    </row>
    <row r="95" spans="1:3" ht="13.5" customHeight="1">
      <c r="A95" s="505"/>
      <c r="B95" s="608" t="s">
        <v>477</v>
      </c>
      <c r="C95" s="609"/>
    </row>
    <row r="96" spans="1:3" ht="11.25" customHeight="1" thickBot="1">
      <c r="A96" s="628" t="s">
        <v>514</v>
      </c>
      <c r="B96" s="629"/>
      <c r="C96" s="630"/>
    </row>
    <row r="97" spans="1:3" ht="12.75" thickTop="1" thickBot="1">
      <c r="A97" s="625" t="s">
        <v>402</v>
      </c>
      <c r="B97" s="625"/>
      <c r="C97" s="625"/>
    </row>
    <row r="98" spans="1:3">
      <c r="A98" s="357">
        <v>2</v>
      </c>
      <c r="B98" s="502" t="s">
        <v>494</v>
      </c>
      <c r="C98" s="502" t="s">
        <v>515</v>
      </c>
    </row>
    <row r="99" spans="1:3">
      <c r="A99" s="234">
        <v>3</v>
      </c>
      <c r="B99" s="503" t="s">
        <v>495</v>
      </c>
      <c r="C99" s="504" t="s">
        <v>516</v>
      </c>
    </row>
    <row r="100" spans="1:3">
      <c r="A100" s="234">
        <v>4</v>
      </c>
      <c r="B100" s="503" t="s">
        <v>496</v>
      </c>
      <c r="C100" s="504" t="s">
        <v>520</v>
      </c>
    </row>
    <row r="101" spans="1:3" ht="11.25" customHeight="1">
      <c r="A101" s="234">
        <v>5</v>
      </c>
      <c r="B101" s="503" t="s">
        <v>497</v>
      </c>
      <c r="C101" s="504" t="s">
        <v>517</v>
      </c>
    </row>
    <row r="102" spans="1:3" ht="12" customHeight="1">
      <c r="A102" s="234">
        <v>6</v>
      </c>
      <c r="B102" s="503" t="s">
        <v>512</v>
      </c>
      <c r="C102" s="504" t="s">
        <v>498</v>
      </c>
    </row>
    <row r="103" spans="1:3" ht="12" customHeight="1">
      <c r="A103" s="234">
        <v>7</v>
      </c>
      <c r="B103" s="503" t="s">
        <v>499</v>
      </c>
      <c r="C103" s="504" t="s">
        <v>513</v>
      </c>
    </row>
    <row r="104" spans="1:3">
      <c r="A104" s="234">
        <v>8</v>
      </c>
      <c r="B104" s="503" t="s">
        <v>504</v>
      </c>
      <c r="C104" s="504" t="s">
        <v>524</v>
      </c>
    </row>
    <row r="105" spans="1:3" ht="11.25" customHeight="1">
      <c r="A105" s="620" t="s">
        <v>478</v>
      </c>
      <c r="B105" s="621"/>
      <c r="C105" s="622"/>
    </row>
    <row r="106" spans="1:3" ht="12" customHeight="1">
      <c r="A106" s="505"/>
      <c r="B106" s="593" t="s">
        <v>393</v>
      </c>
      <c r="C106" s="594"/>
    </row>
  </sheetData>
  <mergeCells count="99">
    <mergeCell ref="A97:C97"/>
    <mergeCell ref="A105:C105"/>
    <mergeCell ref="B106:C106"/>
    <mergeCell ref="B91:C91"/>
    <mergeCell ref="B92:C92"/>
    <mergeCell ref="B93:C93"/>
    <mergeCell ref="B94:C94"/>
    <mergeCell ref="B95:C95"/>
    <mergeCell ref="A96:C96"/>
    <mergeCell ref="B90:C90"/>
    <mergeCell ref="B79:C79"/>
    <mergeCell ref="A80:C80"/>
    <mergeCell ref="B81:C81"/>
    <mergeCell ref="B82:C82"/>
    <mergeCell ref="B83:C83"/>
    <mergeCell ref="B84:C84"/>
    <mergeCell ref="B85:C85"/>
    <mergeCell ref="B86:C86"/>
    <mergeCell ref="B87:C87"/>
    <mergeCell ref="A88:C88"/>
    <mergeCell ref="B89:C89"/>
    <mergeCell ref="B78:C78"/>
    <mergeCell ref="A67:C67"/>
    <mergeCell ref="B68:C68"/>
    <mergeCell ref="B69:C69"/>
    <mergeCell ref="B70:C70"/>
    <mergeCell ref="B71:C71"/>
    <mergeCell ref="B72:C72"/>
    <mergeCell ref="B73:C73"/>
    <mergeCell ref="B74:C74"/>
    <mergeCell ref="B75:C75"/>
    <mergeCell ref="A76:C76"/>
    <mergeCell ref="B77:C77"/>
    <mergeCell ref="B66:C66"/>
    <mergeCell ref="A55:C55"/>
    <mergeCell ref="B56:C56"/>
    <mergeCell ref="B57:C57"/>
    <mergeCell ref="B58:C58"/>
    <mergeCell ref="B59:C59"/>
    <mergeCell ref="B60:C60"/>
    <mergeCell ref="B61:C61"/>
    <mergeCell ref="B62:C62"/>
    <mergeCell ref="B63:C63"/>
    <mergeCell ref="B64:C64"/>
    <mergeCell ref="A65:C65"/>
    <mergeCell ref="B54:C54"/>
    <mergeCell ref="B43:C43"/>
    <mergeCell ref="B44:C44"/>
    <mergeCell ref="B45:C45"/>
    <mergeCell ref="A46:C46"/>
    <mergeCell ref="B47:C47"/>
    <mergeCell ref="A48:C48"/>
    <mergeCell ref="B49:C49"/>
    <mergeCell ref="B50:C50"/>
    <mergeCell ref="B51:C51"/>
    <mergeCell ref="B52:C52"/>
    <mergeCell ref="B53:C53"/>
    <mergeCell ref="A42:C42"/>
    <mergeCell ref="B31:C31"/>
    <mergeCell ref="B32:C32"/>
    <mergeCell ref="B33:C33"/>
    <mergeCell ref="B34:C34"/>
    <mergeCell ref="B35:C35"/>
    <mergeCell ref="B36:C36"/>
    <mergeCell ref="B37:C37"/>
    <mergeCell ref="B38:C38"/>
    <mergeCell ref="B39:C39"/>
    <mergeCell ref="B40:C40"/>
    <mergeCell ref="B41:C41"/>
    <mergeCell ref="B30:C30"/>
    <mergeCell ref="B19:C19"/>
    <mergeCell ref="B20:C20"/>
    <mergeCell ref="B21:C21"/>
    <mergeCell ref="B22:C22"/>
    <mergeCell ref="B23:C23"/>
    <mergeCell ref="B24:C24"/>
    <mergeCell ref="B25:C25"/>
    <mergeCell ref="A26:C26"/>
    <mergeCell ref="B27:C27"/>
    <mergeCell ref="A28:C28"/>
    <mergeCell ref="B29:C29"/>
    <mergeCell ref="B18:C18"/>
    <mergeCell ref="B7:C7"/>
    <mergeCell ref="B8:C8"/>
    <mergeCell ref="B9:C9"/>
    <mergeCell ref="B10:C10"/>
    <mergeCell ref="B11:C11"/>
    <mergeCell ref="B12:C12"/>
    <mergeCell ref="B13:C13"/>
    <mergeCell ref="B14:C14"/>
    <mergeCell ref="B15:C15"/>
    <mergeCell ref="B16:C16"/>
    <mergeCell ref="B17:C17"/>
    <mergeCell ref="B6:C6"/>
    <mergeCell ref="A1:C1"/>
    <mergeCell ref="B2:C2"/>
    <mergeCell ref="B3:C3"/>
    <mergeCell ref="A4:C4"/>
    <mergeCell ref="B5:C5"/>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51"/>
  <sheetViews>
    <sheetView zoomScaleNormal="100" workbookViewId="0">
      <pane xSplit="1" ySplit="5" topLeftCell="B6" activePane="bottomRight" state="frozen"/>
      <selection pane="topRight" activeCell="B1" sqref="B1"/>
      <selection pane="bottomLeft" activeCell="A6" sqref="A6"/>
      <selection pane="bottomRight" activeCell="C25" sqref="C25:C40"/>
    </sheetView>
  </sheetViews>
  <sheetFormatPr defaultRowHeight="15.75"/>
  <cols>
    <col min="1" max="1" width="9.5703125" style="20" bestFit="1" customWidth="1"/>
    <col min="2" max="2" width="88.42578125" style="17" customWidth="1"/>
    <col min="3" max="3" width="13.85546875" style="17" bestFit="1" customWidth="1"/>
    <col min="4" max="7" width="13.85546875" style="2" bestFit="1" customWidth="1"/>
    <col min="8" max="13" width="6.7109375" customWidth="1"/>
  </cols>
  <sheetData>
    <row r="1" spans="1:8">
      <c r="A1" s="18" t="s">
        <v>188</v>
      </c>
      <c r="B1" s="450" t="str">
        <f>Info!C2</f>
        <v>სს თიბისი ბანკი</v>
      </c>
    </row>
    <row r="2" spans="1:8">
      <c r="A2" s="18" t="s">
        <v>189</v>
      </c>
      <c r="B2" s="474">
        <v>44286</v>
      </c>
      <c r="C2" s="30"/>
      <c r="D2" s="19"/>
      <c r="E2" s="19"/>
      <c r="F2" s="19"/>
      <c r="G2" s="19"/>
      <c r="H2" s="1"/>
    </row>
    <row r="3" spans="1:8">
      <c r="A3" s="18"/>
      <c r="C3" s="30"/>
      <c r="D3" s="19"/>
      <c r="E3" s="19"/>
      <c r="F3" s="19"/>
      <c r="G3" s="19"/>
      <c r="H3" s="1"/>
    </row>
    <row r="4" spans="1:8" ht="16.5" thickBot="1">
      <c r="A4" s="71" t="s">
        <v>405</v>
      </c>
      <c r="B4" s="210" t="s">
        <v>223</v>
      </c>
      <c r="C4" s="211"/>
      <c r="D4" s="212"/>
      <c r="E4" s="212"/>
      <c r="F4" s="212"/>
      <c r="G4" s="212"/>
      <c r="H4" s="1"/>
    </row>
    <row r="5" spans="1:8" ht="15">
      <c r="A5" s="331" t="s">
        <v>26</v>
      </c>
      <c r="B5" s="332"/>
      <c r="C5" s="475" t="str">
        <f>INT((MONTH($B$2))/3)&amp;"Q"&amp;"-"&amp;YEAR($B$2)</f>
        <v>1Q-2021</v>
      </c>
      <c r="D5" s="475" t="str">
        <f>IF(INT(MONTH($B$2))=3, "4"&amp;"Q"&amp;"-"&amp;YEAR($B$2)-1, IF(INT(MONTH($B$2))=6, "1"&amp;"Q"&amp;"-"&amp;YEAR($B$2), IF(INT(MONTH($B$2))=9, "2"&amp;"Q"&amp;"-"&amp;YEAR($B$2),IF(INT(MONTH($B$2))=12, "3"&amp;"Q"&amp;"-"&amp;YEAR($B$2), 0))))</f>
        <v>4Q-2020</v>
      </c>
      <c r="E5" s="475" t="str">
        <f>IF(INT(MONTH($B$2))=3, "3"&amp;"Q"&amp;"-"&amp;YEAR($B$2)-1, IF(INT(MONTH($B$2))=6, "4"&amp;"Q"&amp;"-"&amp;YEAR($B$2)-1, IF(INT(MONTH($B$2))=9, "1"&amp;"Q"&amp;"-"&amp;YEAR($B$2),IF(INT(MONTH($B$2))=12, "2"&amp;"Q"&amp;"-"&amp;YEAR($B$2), 0))))</f>
        <v>3Q-2020</v>
      </c>
      <c r="F5" s="475" t="str">
        <f>IF(INT(MONTH($B$2))=3, "2"&amp;"Q"&amp;"-"&amp;YEAR($B$2)-1, IF(INT(MONTH($B$2))=6, "3"&amp;"Q"&amp;"-"&amp;YEAR($B$2)-1, IF(INT(MONTH($B$2))=9, "4"&amp;"Q"&amp;"-"&amp;YEAR($B$2)-1,IF(INT(MONTH($B$2))=12, "1"&amp;"Q"&amp;"-"&amp;YEAR($B$2), 0))))</f>
        <v>2Q-2020</v>
      </c>
      <c r="G5" s="476" t="str">
        <f>IF(INT(MONTH($B$2))=3, "1"&amp;"Q"&amp;"-"&amp;YEAR($B$2)-1, IF(INT(MONTH($B$2))=6, "2"&amp;"Q"&amp;"-"&amp;YEAR($B$2)-1, IF(INT(MONTH($B$2))=9, "3"&amp;"Q"&amp;"-"&amp;YEAR($B$2)-1,IF(INT(MONTH($B$2))=12, "4"&amp;"Q"&amp;"-"&amp;YEAR($B$2)-1, 0))))</f>
        <v>1Q-2020</v>
      </c>
    </row>
    <row r="6" spans="1:8" ht="15">
      <c r="A6" s="477"/>
      <c r="B6" s="478" t="s">
        <v>186</v>
      </c>
      <c r="C6" s="333"/>
      <c r="D6" s="333"/>
      <c r="E6" s="333"/>
      <c r="F6" s="333"/>
      <c r="G6" s="334"/>
    </row>
    <row r="7" spans="1:8" ht="15">
      <c r="A7" s="477"/>
      <c r="B7" s="479" t="s">
        <v>190</v>
      </c>
      <c r="C7" s="333"/>
      <c r="D7" s="333"/>
      <c r="E7" s="333"/>
      <c r="F7" s="333"/>
      <c r="G7" s="334"/>
    </row>
    <row r="8" spans="1:8" ht="15">
      <c r="A8" s="455">
        <v>1</v>
      </c>
      <c r="B8" s="456" t="s">
        <v>23</v>
      </c>
      <c r="C8" s="480">
        <v>2059599051.9195499</v>
      </c>
      <c r="D8" s="481">
        <v>1911233102.7799997</v>
      </c>
      <c r="E8" s="481">
        <v>1738738726.4795799</v>
      </c>
      <c r="F8" s="481">
        <v>1631006083.15712</v>
      </c>
      <c r="G8" s="482">
        <v>1518949876.0482998</v>
      </c>
    </row>
    <row r="9" spans="1:8" ht="15">
      <c r="A9" s="455">
        <v>2</v>
      </c>
      <c r="B9" s="456" t="s">
        <v>89</v>
      </c>
      <c r="C9" s="480">
        <v>2550144451.9195499</v>
      </c>
      <c r="D9" s="481">
        <v>2385180902.7799997</v>
      </c>
      <c r="E9" s="481">
        <v>2211177726.4795799</v>
      </c>
      <c r="F9" s="481">
        <v>2068051683.15712</v>
      </c>
      <c r="G9" s="482">
        <v>1987693176.0482998</v>
      </c>
    </row>
    <row r="10" spans="1:8" ht="15">
      <c r="A10" s="455">
        <v>3</v>
      </c>
      <c r="B10" s="456" t="s">
        <v>88</v>
      </c>
      <c r="C10" s="480">
        <v>3327134195.2195749</v>
      </c>
      <c r="D10" s="481">
        <v>3137911884.9541736</v>
      </c>
      <c r="E10" s="481">
        <v>2984108614.9029002</v>
      </c>
      <c r="F10" s="481">
        <v>2787136168.386055</v>
      </c>
      <c r="G10" s="482">
        <v>2767850461.5578699</v>
      </c>
    </row>
    <row r="11" spans="1:8" ht="15">
      <c r="A11" s="455">
        <v>4</v>
      </c>
      <c r="B11" s="456" t="s">
        <v>616</v>
      </c>
      <c r="C11" s="480">
        <v>1477253555.6977777</v>
      </c>
      <c r="D11" s="481">
        <v>1353638560.4449975</v>
      </c>
      <c r="E11" s="481">
        <v>1209034044.5028758</v>
      </c>
      <c r="F11" s="481">
        <v>1124734683.4329197</v>
      </c>
      <c r="G11" s="482">
        <v>1152002629.0345938</v>
      </c>
    </row>
    <row r="12" spans="1:8" ht="15">
      <c r="A12" s="455">
        <v>5</v>
      </c>
      <c r="B12" s="456" t="s">
        <v>617</v>
      </c>
      <c r="C12" s="480">
        <v>1844039362.1174757</v>
      </c>
      <c r="D12" s="481">
        <v>1683349154.2235415</v>
      </c>
      <c r="E12" s="481">
        <v>1525159997.4496593</v>
      </c>
      <c r="F12" s="481">
        <v>1418865491.380892</v>
      </c>
      <c r="G12" s="482">
        <v>1453468857.5894241</v>
      </c>
    </row>
    <row r="13" spans="1:8" ht="15">
      <c r="A13" s="455">
        <v>6</v>
      </c>
      <c r="B13" s="456" t="s">
        <v>618</v>
      </c>
      <c r="C13" s="480">
        <v>2584233728.472764</v>
      </c>
      <c r="D13" s="481">
        <v>2507543596.5061212</v>
      </c>
      <c r="E13" s="481">
        <v>2312972329.0898342</v>
      </c>
      <c r="F13" s="481">
        <v>2159513162.2590404</v>
      </c>
      <c r="G13" s="482">
        <v>2213581383.3215251</v>
      </c>
    </row>
    <row r="14" spans="1:8" ht="15">
      <c r="A14" s="477"/>
      <c r="B14" s="478" t="s">
        <v>620</v>
      </c>
      <c r="C14" s="333"/>
      <c r="D14" s="333"/>
      <c r="E14" s="333"/>
      <c r="F14" s="333"/>
      <c r="G14" s="334"/>
    </row>
    <row r="15" spans="1:8" ht="24" customHeight="1">
      <c r="A15" s="455">
        <v>7</v>
      </c>
      <c r="B15" s="456" t="s">
        <v>619</v>
      </c>
      <c r="C15" s="483">
        <v>18921230602.813911</v>
      </c>
      <c r="D15" s="481">
        <v>18301476970.635738</v>
      </c>
      <c r="E15" s="481">
        <v>17478610378.059635</v>
      </c>
      <c r="F15" s="481">
        <v>16249474615.578043</v>
      </c>
      <c r="G15" s="482">
        <v>16604959666.606977</v>
      </c>
    </row>
    <row r="16" spans="1:8" ht="15">
      <c r="A16" s="477"/>
      <c r="B16" s="478" t="s">
        <v>624</v>
      </c>
      <c r="C16" s="333"/>
      <c r="D16" s="333"/>
      <c r="E16" s="333"/>
      <c r="F16" s="333"/>
      <c r="G16" s="334"/>
    </row>
    <row r="17" spans="1:7" s="3" customFormat="1" ht="15">
      <c r="A17" s="455"/>
      <c r="B17" s="479" t="s">
        <v>605</v>
      </c>
      <c r="C17" s="333"/>
      <c r="D17" s="333"/>
      <c r="E17" s="333"/>
      <c r="F17" s="333"/>
      <c r="G17" s="334"/>
    </row>
    <row r="18" spans="1:7" ht="15">
      <c r="A18" s="454">
        <v>8</v>
      </c>
      <c r="B18" s="484" t="s">
        <v>614</v>
      </c>
      <c r="C18" s="493">
        <v>0.10885122089327806</v>
      </c>
      <c r="D18" s="494">
        <v>0.10443053890385598</v>
      </c>
      <c r="E18" s="494">
        <v>9.9478087151720337E-2</v>
      </c>
      <c r="F18" s="494">
        <v>0.10037285030701899</v>
      </c>
      <c r="G18" s="495">
        <v>9.1475673927889689E-2</v>
      </c>
    </row>
    <row r="19" spans="1:7" ht="15" customHeight="1">
      <c r="A19" s="454">
        <v>9</v>
      </c>
      <c r="B19" s="484" t="s">
        <v>613</v>
      </c>
      <c r="C19" s="493">
        <v>0.13477688134831461</v>
      </c>
      <c r="D19" s="494">
        <v>0.13032723569835172</v>
      </c>
      <c r="E19" s="494">
        <v>0.1265076386882108</v>
      </c>
      <c r="F19" s="494">
        <v>0.12726883373660097</v>
      </c>
      <c r="G19" s="495">
        <v>0.11970478796438178</v>
      </c>
    </row>
    <row r="20" spans="1:7" ht="15">
      <c r="A20" s="454">
        <v>10</v>
      </c>
      <c r="B20" s="484" t="s">
        <v>615</v>
      </c>
      <c r="C20" s="493">
        <v>0.17584132158532928</v>
      </c>
      <c r="D20" s="494">
        <v>0.17145675674093816</v>
      </c>
      <c r="E20" s="494">
        <v>0.17072916841539992</v>
      </c>
      <c r="F20" s="494">
        <v>0.17152161742596181</v>
      </c>
      <c r="G20" s="495">
        <v>0.16668817733560004</v>
      </c>
    </row>
    <row r="21" spans="1:7" ht="15">
      <c r="A21" s="454">
        <v>11</v>
      </c>
      <c r="B21" s="456" t="s">
        <v>616</v>
      </c>
      <c r="C21" s="493">
        <v>7.8073862462100366E-2</v>
      </c>
      <c r="D21" s="494">
        <v>7.396335075124684E-2</v>
      </c>
      <c r="E21" s="494">
        <v>6.9172206391220847E-2</v>
      </c>
      <c r="F21" s="494">
        <v>6.9216679926048769E-2</v>
      </c>
      <c r="G21" s="495">
        <v>6.9377020610974574E-2</v>
      </c>
    </row>
    <row r="22" spans="1:7" ht="15">
      <c r="A22" s="454">
        <v>12</v>
      </c>
      <c r="B22" s="456" t="s">
        <v>617</v>
      </c>
      <c r="C22" s="493">
        <v>9.7458743610642079E-2</v>
      </c>
      <c r="D22" s="494">
        <v>9.1978869078404607E-2</v>
      </c>
      <c r="E22" s="494">
        <v>8.725865297416012E-2</v>
      </c>
      <c r="F22" s="494">
        <v>8.7317622566126185E-2</v>
      </c>
      <c r="G22" s="495">
        <v>8.7532212469771262E-2</v>
      </c>
    </row>
    <row r="23" spans="1:7" ht="15">
      <c r="A23" s="454">
        <v>13</v>
      </c>
      <c r="B23" s="456" t="s">
        <v>618</v>
      </c>
      <c r="C23" s="493">
        <v>0.13657852296818601</v>
      </c>
      <c r="D23" s="494">
        <v>0.13701318207975302</v>
      </c>
      <c r="E23" s="494">
        <v>0.13233159153162644</v>
      </c>
      <c r="F23" s="494">
        <v>0.13289741443017233</v>
      </c>
      <c r="G23" s="495">
        <v>0.13330844685959081</v>
      </c>
    </row>
    <row r="24" spans="1:7" ht="15">
      <c r="A24" s="477"/>
      <c r="B24" s="478" t="s">
        <v>6</v>
      </c>
      <c r="C24" s="333"/>
      <c r="D24" s="333"/>
      <c r="E24" s="333"/>
      <c r="F24" s="333"/>
      <c r="G24" s="334"/>
    </row>
    <row r="25" spans="1:7" ht="15" customHeight="1">
      <c r="A25" s="485">
        <v>14</v>
      </c>
      <c r="B25" s="486" t="s">
        <v>7</v>
      </c>
      <c r="C25" s="506">
        <v>7.417333842283072E-2</v>
      </c>
      <c r="D25" s="507">
        <v>7.5107042017526701E-2</v>
      </c>
      <c r="E25" s="507">
        <v>7.524647273826561E-2</v>
      </c>
      <c r="F25" s="507">
        <v>7.6238358708738893E-2</v>
      </c>
      <c r="G25" s="508">
        <v>8.5768441938616879E-2</v>
      </c>
    </row>
    <row r="26" spans="1:7" ht="15">
      <c r="A26" s="485">
        <v>15</v>
      </c>
      <c r="B26" s="486" t="s">
        <v>8</v>
      </c>
      <c r="C26" s="506">
        <v>3.8739866943781204E-2</v>
      </c>
      <c r="D26" s="507">
        <v>4.2587171709542126E-2</v>
      </c>
      <c r="E26" s="507">
        <v>4.3086198731950166E-2</v>
      </c>
      <c r="F26" s="507">
        <v>4.3719137980739745E-2</v>
      </c>
      <c r="G26" s="508">
        <v>4.7073488405024164E-2</v>
      </c>
    </row>
    <row r="27" spans="1:7" ht="15">
      <c r="A27" s="485">
        <v>16</v>
      </c>
      <c r="B27" s="486" t="s">
        <v>9</v>
      </c>
      <c r="C27" s="506">
        <v>2.0716582007172815E-2</v>
      </c>
      <c r="D27" s="507">
        <v>1.5874579092175468E-2</v>
      </c>
      <c r="E27" s="507">
        <v>1.5479543968421976E-2</v>
      </c>
      <c r="F27" s="507">
        <v>1.8527693546675883E-2</v>
      </c>
      <c r="G27" s="508">
        <v>2.3552166822486981E-2</v>
      </c>
    </row>
    <row r="28" spans="1:7" ht="15">
      <c r="A28" s="485">
        <v>17</v>
      </c>
      <c r="B28" s="486" t="s">
        <v>224</v>
      </c>
      <c r="C28" s="506">
        <v>3.5433471479049523E-2</v>
      </c>
      <c r="D28" s="507">
        <v>3.2519870307984582E-2</v>
      </c>
      <c r="E28" s="507">
        <v>3.2160274006315444E-2</v>
      </c>
      <c r="F28" s="507">
        <v>3.2519220727999149E-2</v>
      </c>
      <c r="G28" s="508">
        <v>3.8694953533592716E-2</v>
      </c>
    </row>
    <row r="29" spans="1:7" ht="15">
      <c r="A29" s="485">
        <v>18</v>
      </c>
      <c r="B29" s="486" t="s">
        <v>10</v>
      </c>
      <c r="C29" s="506">
        <v>2.8871699057090177E-2</v>
      </c>
      <c r="D29" s="507">
        <v>6.3033425248853444E-3</v>
      </c>
      <c r="E29" s="507">
        <v>-3.5036392086385689E-3</v>
      </c>
      <c r="F29" s="507">
        <v>-1.6852285993603562E-2</v>
      </c>
      <c r="G29" s="508">
        <v>-6.6565088883720827E-2</v>
      </c>
    </row>
    <row r="30" spans="1:7" ht="15">
      <c r="A30" s="485">
        <v>19</v>
      </c>
      <c r="B30" s="486" t="s">
        <v>11</v>
      </c>
      <c r="C30" s="506">
        <v>0.28454478073593387</v>
      </c>
      <c r="D30" s="507">
        <v>6.0807948669729828E-2</v>
      </c>
      <c r="E30" s="507">
        <v>-3.3420326248825447E-2</v>
      </c>
      <c r="F30" s="507">
        <v>-0.15522451063751788</v>
      </c>
      <c r="G30" s="508">
        <v>-0.56434987527495073</v>
      </c>
    </row>
    <row r="31" spans="1:7" ht="15">
      <c r="A31" s="477"/>
      <c r="B31" s="478" t="s">
        <v>12</v>
      </c>
      <c r="C31" s="509"/>
      <c r="D31" s="509"/>
      <c r="E31" s="509"/>
      <c r="F31" s="509"/>
      <c r="G31" s="510"/>
    </row>
    <row r="32" spans="1:7" ht="15">
      <c r="A32" s="485">
        <v>20</v>
      </c>
      <c r="B32" s="486" t="s">
        <v>13</v>
      </c>
      <c r="C32" s="506">
        <v>7.8112042669359644E-2</v>
      </c>
      <c r="D32" s="507">
        <v>7.6600566938825526E-2</v>
      </c>
      <c r="E32" s="507">
        <v>5.2711726956796844E-2</v>
      </c>
      <c r="F32" s="507">
        <v>3.1387414452047506E-2</v>
      </c>
      <c r="G32" s="508">
        <v>3.1387414452047506E-2</v>
      </c>
    </row>
    <row r="33" spans="1:7" ht="15" customHeight="1">
      <c r="A33" s="485">
        <v>21</v>
      </c>
      <c r="B33" s="486" t="s">
        <v>14</v>
      </c>
      <c r="C33" s="506">
        <v>5.9418019571526912E-2</v>
      </c>
      <c r="D33" s="507">
        <v>6.2028557513449177E-2</v>
      </c>
      <c r="E33" s="507">
        <v>6.7095427647909503E-2</v>
      </c>
      <c r="F33" s="507">
        <v>6.9310364365241739E-2</v>
      </c>
      <c r="G33" s="508">
        <v>6.9310364365241739E-2</v>
      </c>
    </row>
    <row r="34" spans="1:7" ht="15">
      <c r="A34" s="485">
        <v>22</v>
      </c>
      <c r="B34" s="486" t="s">
        <v>15</v>
      </c>
      <c r="C34" s="506">
        <v>0.59280919028781098</v>
      </c>
      <c r="D34" s="507">
        <v>0.59411780641931344</v>
      </c>
      <c r="E34" s="507">
        <v>0.61422789539589906</v>
      </c>
      <c r="F34" s="507">
        <v>0.622771767849434</v>
      </c>
      <c r="G34" s="508">
        <v>0.622771767849434</v>
      </c>
    </row>
    <row r="35" spans="1:7" ht="15" customHeight="1">
      <c r="A35" s="485">
        <v>23</v>
      </c>
      <c r="B35" s="486" t="s">
        <v>16</v>
      </c>
      <c r="C35" s="506">
        <v>0.57848589203160738</v>
      </c>
      <c r="D35" s="507">
        <v>0.55055475428764489</v>
      </c>
      <c r="E35" s="507">
        <v>0.55870306761100297</v>
      </c>
      <c r="F35" s="507">
        <v>0.55678904845144317</v>
      </c>
      <c r="G35" s="508">
        <v>0.55678904845144317</v>
      </c>
    </row>
    <row r="36" spans="1:7" ht="15">
      <c r="A36" s="485">
        <v>24</v>
      </c>
      <c r="B36" s="486" t="s">
        <v>17</v>
      </c>
      <c r="C36" s="506">
        <v>7.5326646741140282E-3</v>
      </c>
      <c r="D36" s="507">
        <v>0.18197833824083853</v>
      </c>
      <c r="E36" s="507">
        <v>0.13307571953712374</v>
      </c>
      <c r="F36" s="507">
        <v>9.4733127818469459E-2</v>
      </c>
      <c r="G36" s="508">
        <v>9.4733127818469459E-2</v>
      </c>
    </row>
    <row r="37" spans="1:7" ht="15" customHeight="1">
      <c r="A37" s="477"/>
      <c r="B37" s="478" t="s">
        <v>18</v>
      </c>
      <c r="C37" s="509"/>
      <c r="D37" s="509"/>
      <c r="E37" s="509"/>
      <c r="F37" s="509"/>
      <c r="G37" s="510"/>
    </row>
    <row r="38" spans="1:7" ht="15" customHeight="1">
      <c r="A38" s="485">
        <v>25</v>
      </c>
      <c r="B38" s="486" t="s">
        <v>19</v>
      </c>
      <c r="C38" s="506">
        <v>0.23825641760917263</v>
      </c>
      <c r="D38" s="506">
        <v>0.19909445105195905</v>
      </c>
      <c r="E38" s="506">
        <v>0.19845293123096946</v>
      </c>
      <c r="F38" s="506">
        <v>0.17569186080552374</v>
      </c>
      <c r="G38" s="511">
        <v>0.17569186080552374</v>
      </c>
    </row>
    <row r="39" spans="1:7" ht="15" customHeight="1">
      <c r="A39" s="485">
        <v>26</v>
      </c>
      <c r="B39" s="486" t="s">
        <v>20</v>
      </c>
      <c r="C39" s="506">
        <v>0.68249209098745989</v>
      </c>
      <c r="D39" s="506">
        <v>0.63112168282069203</v>
      </c>
      <c r="E39" s="506">
        <v>0.64342915029462033</v>
      </c>
      <c r="F39" s="506">
        <v>0.6551477238286878</v>
      </c>
      <c r="G39" s="511">
        <v>0.6551477238286878</v>
      </c>
    </row>
    <row r="40" spans="1:7" ht="15" customHeight="1">
      <c r="A40" s="485">
        <v>27</v>
      </c>
      <c r="B40" s="487" t="s">
        <v>21</v>
      </c>
      <c r="C40" s="506">
        <v>0.38303573582885181</v>
      </c>
      <c r="D40" s="506">
        <v>0.3564439442291964</v>
      </c>
      <c r="E40" s="506">
        <v>0.35179010657027132</v>
      </c>
      <c r="F40" s="506">
        <v>0.35217091434728914</v>
      </c>
      <c r="G40" s="511">
        <v>0.35217091434728914</v>
      </c>
    </row>
    <row r="41" spans="1:7" ht="15" customHeight="1">
      <c r="A41" s="491"/>
      <c r="B41" s="478" t="s">
        <v>526</v>
      </c>
      <c r="C41" s="333"/>
      <c r="D41" s="333"/>
      <c r="E41" s="333"/>
      <c r="F41" s="333"/>
      <c r="G41" s="334"/>
    </row>
    <row r="42" spans="1:7" ht="15" customHeight="1">
      <c r="A42" s="485">
        <v>28</v>
      </c>
      <c r="B42" s="501" t="s">
        <v>510</v>
      </c>
      <c r="C42" s="487">
        <v>4897144595.0385437</v>
      </c>
      <c r="D42" s="487">
        <v>4101094758.2726893</v>
      </c>
      <c r="E42" s="487">
        <v>4006001770.2432213</v>
      </c>
      <c r="F42" s="487">
        <v>3623454788.6412044</v>
      </c>
      <c r="G42" s="490">
        <v>3375895630.1592102</v>
      </c>
    </row>
    <row r="43" spans="1:7" ht="15">
      <c r="A43" s="485">
        <v>29</v>
      </c>
      <c r="B43" s="486" t="s">
        <v>511</v>
      </c>
      <c r="C43" s="487">
        <v>3637316697.7147493</v>
      </c>
      <c r="D43" s="488">
        <v>3218154429.2803812</v>
      </c>
      <c r="E43" s="488">
        <v>3249479795.5482731</v>
      </c>
      <c r="F43" s="488">
        <v>3087741713.9178519</v>
      </c>
      <c r="G43" s="489">
        <v>2986413869.8763885</v>
      </c>
    </row>
    <row r="44" spans="1:7" ht="15">
      <c r="A44" s="496">
        <v>30</v>
      </c>
      <c r="B44" s="497" t="s">
        <v>509</v>
      </c>
      <c r="C44" s="506">
        <v>1.3463618931272381</v>
      </c>
      <c r="D44" s="506">
        <v>1.274362324243633</v>
      </c>
      <c r="E44" s="506">
        <v>1.2328132569808157</v>
      </c>
      <c r="F44" s="506">
        <v>1.1734967249069606</v>
      </c>
      <c r="G44" s="511">
        <v>1.1304178781820828</v>
      </c>
    </row>
    <row r="45" spans="1:7" ht="15">
      <c r="A45" s="496"/>
      <c r="B45" s="478" t="s">
        <v>625</v>
      </c>
      <c r="C45" s="333"/>
      <c r="D45" s="333"/>
      <c r="E45" s="333"/>
      <c r="F45" s="333"/>
      <c r="G45" s="334"/>
    </row>
    <row r="46" spans="1:7" ht="15">
      <c r="A46" s="496">
        <v>31</v>
      </c>
      <c r="B46" s="497" t="s">
        <v>626</v>
      </c>
      <c r="C46" s="498">
        <v>15612804828.715546</v>
      </c>
      <c r="D46" s="499">
        <v>14643134461.109547</v>
      </c>
      <c r="E46" s="499">
        <v>14323458180.412899</v>
      </c>
      <c r="F46" s="499">
        <v>13153891105.306189</v>
      </c>
      <c r="G46" s="500">
        <v>13192863075.977261</v>
      </c>
    </row>
    <row r="47" spans="1:7" ht="15">
      <c r="A47" s="496">
        <v>32</v>
      </c>
      <c r="B47" s="497" t="s">
        <v>627</v>
      </c>
      <c r="C47" s="498">
        <v>11880535934.461479</v>
      </c>
      <c r="D47" s="499">
        <v>11620216345.122879</v>
      </c>
      <c r="E47" s="499">
        <v>11275451696.517204</v>
      </c>
      <c r="F47" s="499">
        <v>10315580270.014761</v>
      </c>
      <c r="G47" s="500">
        <v>10582928296.113398</v>
      </c>
    </row>
    <row r="48" spans="1:7" thickBot="1">
      <c r="A48" s="123">
        <v>33</v>
      </c>
      <c r="B48" s="244" t="s">
        <v>628</v>
      </c>
      <c r="C48" s="512">
        <v>1.3141498763054953</v>
      </c>
      <c r="D48" s="513">
        <v>1.2601430150872721</v>
      </c>
      <c r="E48" s="513">
        <v>1.2703223397105388</v>
      </c>
      <c r="F48" s="513">
        <v>1.2751479568766291</v>
      </c>
      <c r="G48" s="514">
        <v>1.2466174490497461</v>
      </c>
    </row>
    <row r="49" spans="1:7">
      <c r="A49" s="21"/>
    </row>
    <row r="50" spans="1:7" ht="39.75">
      <c r="B50" s="24" t="s">
        <v>604</v>
      </c>
    </row>
    <row r="51" spans="1:7" ht="65.25">
      <c r="B51" s="381" t="s">
        <v>525</v>
      </c>
      <c r="D51" s="354"/>
      <c r="E51" s="354"/>
      <c r="F51" s="354"/>
      <c r="G51" s="35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18" activePane="bottomRight" state="frozen"/>
      <selection pane="topRight" activeCell="B1" sqref="B1"/>
      <selection pane="bottomLeft" activeCell="A5" sqref="A5"/>
      <selection pane="bottomRight" activeCell="C7" sqref="C7:H41"/>
    </sheetView>
  </sheetViews>
  <sheetFormatPr defaultRowHeight="15"/>
  <cols>
    <col min="1" max="1" width="9.5703125" style="2" bestFit="1" customWidth="1"/>
    <col min="2" max="2" width="55.140625" style="2" bestFit="1" customWidth="1"/>
    <col min="3" max="3" width="12.7109375" style="2" bestFit="1" customWidth="1"/>
    <col min="4" max="4" width="13.85546875" style="2" bestFit="1" customWidth="1"/>
    <col min="5" max="5" width="14.5703125" style="2" customWidth="1"/>
    <col min="6" max="6" width="12.7109375" style="2" bestFit="1" customWidth="1"/>
    <col min="7" max="7" width="13.7109375" style="2" customWidth="1"/>
    <col min="8" max="8" width="14.5703125" style="2" customWidth="1"/>
  </cols>
  <sheetData>
    <row r="1" spans="1:8" ht="15.75">
      <c r="A1" s="18" t="s">
        <v>188</v>
      </c>
      <c r="B1" s="354" t="str">
        <f>Info!C2</f>
        <v>სს თიბისი ბანკი</v>
      </c>
    </row>
    <row r="2" spans="1:8" ht="15.75">
      <c r="A2" s="18" t="s">
        <v>189</v>
      </c>
      <c r="B2" s="492">
        <f>'1. key ratios'!B2</f>
        <v>44286</v>
      </c>
    </row>
    <row r="3" spans="1:8" ht="15.75">
      <c r="A3" s="18"/>
    </row>
    <row r="4" spans="1:8" ht="16.5" thickBot="1">
      <c r="A4" s="32" t="s">
        <v>406</v>
      </c>
      <c r="B4" s="72" t="s">
        <v>244</v>
      </c>
      <c r="C4" s="32"/>
      <c r="D4" s="33"/>
      <c r="E4" s="33"/>
      <c r="F4" s="34"/>
      <c r="G4" s="34"/>
      <c r="H4" s="35" t="s">
        <v>93</v>
      </c>
    </row>
    <row r="5" spans="1:8" ht="15.75">
      <c r="A5" s="36"/>
      <c r="B5" s="37"/>
      <c r="C5" s="548" t="s">
        <v>194</v>
      </c>
      <c r="D5" s="549"/>
      <c r="E5" s="550"/>
      <c r="F5" s="548" t="s">
        <v>195</v>
      </c>
      <c r="G5" s="549"/>
      <c r="H5" s="551"/>
    </row>
    <row r="6" spans="1:8" ht="15.75">
      <c r="A6" s="38" t="s">
        <v>26</v>
      </c>
      <c r="B6" s="39" t="s">
        <v>153</v>
      </c>
      <c r="C6" s="40" t="s">
        <v>27</v>
      </c>
      <c r="D6" s="40" t="s">
        <v>94</v>
      </c>
      <c r="E6" s="40" t="s">
        <v>68</v>
      </c>
      <c r="F6" s="40" t="s">
        <v>27</v>
      </c>
      <c r="G6" s="40" t="s">
        <v>94</v>
      </c>
      <c r="H6" s="41" t="s">
        <v>68</v>
      </c>
    </row>
    <row r="7" spans="1:8" ht="15.75">
      <c r="A7" s="38">
        <v>1</v>
      </c>
      <c r="B7" s="42" t="s">
        <v>154</v>
      </c>
      <c r="C7" s="245">
        <v>256041389.50999999</v>
      </c>
      <c r="D7" s="245">
        <v>663364168.38</v>
      </c>
      <c r="E7" s="246">
        <v>919405557.88999999</v>
      </c>
      <c r="F7" s="247">
        <v>249247844.5</v>
      </c>
      <c r="G7" s="248">
        <v>363693042.31999999</v>
      </c>
      <c r="H7" s="249">
        <v>612940886.81999993</v>
      </c>
    </row>
    <row r="8" spans="1:8" ht="15.75">
      <c r="A8" s="38">
        <v>2</v>
      </c>
      <c r="B8" s="42" t="s">
        <v>155</v>
      </c>
      <c r="C8" s="245">
        <v>186084.98</v>
      </c>
      <c r="D8" s="245">
        <v>2370400387.1099997</v>
      </c>
      <c r="E8" s="246">
        <v>2370586472.0899997</v>
      </c>
      <c r="F8" s="247">
        <v>208610162.06999999</v>
      </c>
      <c r="G8" s="248">
        <v>1913857146.76</v>
      </c>
      <c r="H8" s="249">
        <v>2122467308.8299999</v>
      </c>
    </row>
    <row r="9" spans="1:8" ht="15.75">
      <c r="A9" s="38">
        <v>3</v>
      </c>
      <c r="B9" s="42" t="s">
        <v>156</v>
      </c>
      <c r="C9" s="245">
        <v>5926412.3200000003</v>
      </c>
      <c r="D9" s="245">
        <v>1374008833.3200002</v>
      </c>
      <c r="E9" s="246">
        <v>1379935245.6400001</v>
      </c>
      <c r="F9" s="247">
        <v>8300804.4900000002</v>
      </c>
      <c r="G9" s="248">
        <v>267355658.19</v>
      </c>
      <c r="H9" s="249">
        <v>275656462.68000001</v>
      </c>
    </row>
    <row r="10" spans="1:8" ht="15.75">
      <c r="A10" s="38">
        <v>4</v>
      </c>
      <c r="B10" s="42" t="s">
        <v>185</v>
      </c>
      <c r="C10" s="245">
        <v>0</v>
      </c>
      <c r="D10" s="245">
        <v>0</v>
      </c>
      <c r="E10" s="246">
        <v>0</v>
      </c>
      <c r="F10" s="247">
        <v>0</v>
      </c>
      <c r="G10" s="248">
        <v>0</v>
      </c>
      <c r="H10" s="249">
        <v>0</v>
      </c>
    </row>
    <row r="11" spans="1:8" ht="15.75">
      <c r="A11" s="38">
        <v>5</v>
      </c>
      <c r="B11" s="42" t="s">
        <v>157</v>
      </c>
      <c r="C11" s="245">
        <v>2104548640.0699999</v>
      </c>
      <c r="D11" s="245">
        <v>121948440.17</v>
      </c>
      <c r="E11" s="246">
        <v>2226497080.2399998</v>
      </c>
      <c r="F11" s="247">
        <v>1992058657.6199999</v>
      </c>
      <c r="G11" s="248">
        <v>50444956.43</v>
      </c>
      <c r="H11" s="249">
        <v>2042503614.05</v>
      </c>
    </row>
    <row r="12" spans="1:8" ht="15.75">
      <c r="A12" s="38">
        <v>6.1</v>
      </c>
      <c r="B12" s="43" t="s">
        <v>158</v>
      </c>
      <c r="C12" s="245">
        <v>6117754493.3500004</v>
      </c>
      <c r="D12" s="245">
        <v>8906539639.5999985</v>
      </c>
      <c r="E12" s="246">
        <v>15024294132.949999</v>
      </c>
      <c r="F12" s="247">
        <v>5210001802.9500008</v>
      </c>
      <c r="G12" s="248">
        <v>8601270416.1200008</v>
      </c>
      <c r="H12" s="249">
        <v>13811272219.070002</v>
      </c>
    </row>
    <row r="13" spans="1:8" ht="15.75">
      <c r="A13" s="38">
        <v>6.2</v>
      </c>
      <c r="B13" s="43" t="s">
        <v>159</v>
      </c>
      <c r="C13" s="245">
        <v>-345157438.5</v>
      </c>
      <c r="D13" s="245">
        <v>-547556364.34000003</v>
      </c>
      <c r="E13" s="246">
        <v>-892713802.84000003</v>
      </c>
      <c r="F13" s="247">
        <v>-342378737.81128275</v>
      </c>
      <c r="G13" s="248">
        <v>-614885572.03999996</v>
      </c>
      <c r="H13" s="249">
        <v>-957264309.85128272</v>
      </c>
    </row>
    <row r="14" spans="1:8" ht="15.75">
      <c r="A14" s="38">
        <v>6</v>
      </c>
      <c r="B14" s="42" t="s">
        <v>160</v>
      </c>
      <c r="C14" s="246">
        <v>5772597054.8500004</v>
      </c>
      <c r="D14" s="246">
        <v>8358983275.2599983</v>
      </c>
      <c r="E14" s="246">
        <v>14131580330.109999</v>
      </c>
      <c r="F14" s="246">
        <v>4867623065.1387177</v>
      </c>
      <c r="G14" s="246">
        <v>7986384844.0800009</v>
      </c>
      <c r="H14" s="249">
        <v>12854007909.218719</v>
      </c>
    </row>
    <row r="15" spans="1:8" ht="15.75">
      <c r="A15" s="38">
        <v>7</v>
      </c>
      <c r="B15" s="42" t="s">
        <v>161</v>
      </c>
      <c r="C15" s="245">
        <v>160167858.24999997</v>
      </c>
      <c r="D15" s="245">
        <v>138311976.86000001</v>
      </c>
      <c r="E15" s="246">
        <v>298479835.11000001</v>
      </c>
      <c r="F15" s="247">
        <v>107403369.92000002</v>
      </c>
      <c r="G15" s="248">
        <v>99147426.450000003</v>
      </c>
      <c r="H15" s="249">
        <v>206550796.37</v>
      </c>
    </row>
    <row r="16" spans="1:8" ht="15.75">
      <c r="A16" s="38">
        <v>8</v>
      </c>
      <c r="B16" s="42" t="s">
        <v>162</v>
      </c>
      <c r="C16" s="245">
        <v>79423702.700000018</v>
      </c>
      <c r="D16" s="245">
        <v>0</v>
      </c>
      <c r="E16" s="246">
        <v>79423702.700000018</v>
      </c>
      <c r="F16" s="247">
        <v>79707217.160000011</v>
      </c>
      <c r="G16" s="248">
        <v>0</v>
      </c>
      <c r="H16" s="249">
        <v>79707217.160000011</v>
      </c>
    </row>
    <row r="17" spans="1:8" ht="15.75">
      <c r="A17" s="38">
        <v>9</v>
      </c>
      <c r="B17" s="42" t="s">
        <v>163</v>
      </c>
      <c r="C17" s="245">
        <v>26196411.719999999</v>
      </c>
      <c r="D17" s="245">
        <v>13484183.007222001</v>
      </c>
      <c r="E17" s="246">
        <v>39680594.727221996</v>
      </c>
      <c r="F17" s="247">
        <v>26922915.689999998</v>
      </c>
      <c r="G17" s="248">
        <v>0</v>
      </c>
      <c r="H17" s="249">
        <v>26922915.689999998</v>
      </c>
    </row>
    <row r="18" spans="1:8" ht="15.75">
      <c r="A18" s="38">
        <v>10</v>
      </c>
      <c r="B18" s="42" t="s">
        <v>164</v>
      </c>
      <c r="C18" s="245">
        <v>669388585.19000006</v>
      </c>
      <c r="D18" s="245">
        <v>0</v>
      </c>
      <c r="E18" s="246">
        <v>669388585.19000006</v>
      </c>
      <c r="F18" s="247">
        <v>666520642.78999996</v>
      </c>
      <c r="G18" s="248">
        <v>0</v>
      </c>
      <c r="H18" s="249">
        <v>666520642.78999996</v>
      </c>
    </row>
    <row r="19" spans="1:8" ht="15.75">
      <c r="A19" s="38">
        <v>11</v>
      </c>
      <c r="B19" s="42" t="s">
        <v>165</v>
      </c>
      <c r="C19" s="245">
        <v>475108516.61999995</v>
      </c>
      <c r="D19" s="245">
        <v>65347137.989999995</v>
      </c>
      <c r="E19" s="246">
        <v>540455654.6099999</v>
      </c>
      <c r="F19" s="247">
        <v>334086837.87000006</v>
      </c>
      <c r="G19" s="248">
        <v>48198778.759999998</v>
      </c>
      <c r="H19" s="249">
        <v>382285616.63000005</v>
      </c>
    </row>
    <row r="20" spans="1:8" ht="15.75">
      <c r="A20" s="38">
        <v>12</v>
      </c>
      <c r="B20" s="44" t="s">
        <v>166</v>
      </c>
      <c r="C20" s="246">
        <v>9549584656.210001</v>
      </c>
      <c r="D20" s="246">
        <v>13105848402.097219</v>
      </c>
      <c r="E20" s="246">
        <v>22655433058.30722</v>
      </c>
      <c r="F20" s="246">
        <v>8540481517.2487164</v>
      </c>
      <c r="G20" s="246">
        <v>10729081852.990002</v>
      </c>
      <c r="H20" s="249">
        <v>19269563370.238716</v>
      </c>
    </row>
    <row r="21" spans="1:8" ht="15.75">
      <c r="A21" s="38"/>
      <c r="B21" s="39" t="s">
        <v>183</v>
      </c>
      <c r="C21" s="250"/>
      <c r="D21" s="250"/>
      <c r="E21" s="250"/>
      <c r="F21" s="251"/>
      <c r="G21" s="252"/>
      <c r="H21" s="253"/>
    </row>
    <row r="22" spans="1:8" ht="15.75">
      <c r="A22" s="38">
        <v>13</v>
      </c>
      <c r="B22" s="42" t="s">
        <v>167</v>
      </c>
      <c r="C22" s="245">
        <v>17251016.539999999</v>
      </c>
      <c r="D22" s="245">
        <v>157132873.71000001</v>
      </c>
      <c r="E22" s="246">
        <v>174383890.25</v>
      </c>
      <c r="F22" s="247">
        <v>28318264.030000001</v>
      </c>
      <c r="G22" s="248">
        <v>184641792.41</v>
      </c>
      <c r="H22" s="249">
        <v>212960056.44</v>
      </c>
    </row>
    <row r="23" spans="1:8" ht="15.75">
      <c r="A23" s="38">
        <v>14</v>
      </c>
      <c r="B23" s="42" t="s">
        <v>168</v>
      </c>
      <c r="C23" s="245">
        <v>1542288712.9599998</v>
      </c>
      <c r="D23" s="245">
        <v>2182266017.1100001</v>
      </c>
      <c r="E23" s="246">
        <v>3724554730.0699997</v>
      </c>
      <c r="F23" s="247">
        <v>1238898705.79</v>
      </c>
      <c r="G23" s="248">
        <v>2122880891.0899999</v>
      </c>
      <c r="H23" s="249">
        <v>3361779596.8800001</v>
      </c>
    </row>
    <row r="24" spans="1:8" ht="15.75">
      <c r="A24" s="38">
        <v>15</v>
      </c>
      <c r="B24" s="42" t="s">
        <v>169</v>
      </c>
      <c r="C24" s="245">
        <v>1063606881.96</v>
      </c>
      <c r="D24" s="245">
        <v>3889678859.98</v>
      </c>
      <c r="E24" s="246">
        <v>4953285741.9400005</v>
      </c>
      <c r="F24" s="247">
        <v>1067033152.02</v>
      </c>
      <c r="G24" s="248">
        <v>2357367002.27</v>
      </c>
      <c r="H24" s="249">
        <v>3424400154.29</v>
      </c>
    </row>
    <row r="25" spans="1:8" ht="15.75">
      <c r="A25" s="38">
        <v>16</v>
      </c>
      <c r="B25" s="42" t="s">
        <v>170</v>
      </c>
      <c r="C25" s="245">
        <v>1984396588.04</v>
      </c>
      <c r="D25" s="245">
        <v>3731923046.8300004</v>
      </c>
      <c r="E25" s="246">
        <v>5716319634.8700008</v>
      </c>
      <c r="F25" s="247">
        <v>1563450666.3400002</v>
      </c>
      <c r="G25" s="248">
        <v>3104756773.7399998</v>
      </c>
      <c r="H25" s="249">
        <v>4668207440.0799999</v>
      </c>
    </row>
    <row r="26" spans="1:8" ht="15.75">
      <c r="A26" s="38">
        <v>17</v>
      </c>
      <c r="B26" s="42" t="s">
        <v>171</v>
      </c>
      <c r="C26" s="250">
        <v>0.05</v>
      </c>
      <c r="D26" s="250">
        <v>1016516870.5700001</v>
      </c>
      <c r="E26" s="246">
        <v>1016516870.62</v>
      </c>
      <c r="F26" s="251">
        <v>0</v>
      </c>
      <c r="G26" s="252">
        <v>976490449.45000005</v>
      </c>
      <c r="H26" s="249">
        <v>976490449.45000005</v>
      </c>
    </row>
    <row r="27" spans="1:8" ht="15.75">
      <c r="A27" s="38">
        <v>18</v>
      </c>
      <c r="B27" s="42" t="s">
        <v>172</v>
      </c>
      <c r="C27" s="245">
        <v>1669862300.2</v>
      </c>
      <c r="D27" s="245">
        <v>1448870219.8446999</v>
      </c>
      <c r="E27" s="246">
        <v>3118732520.0446997</v>
      </c>
      <c r="F27" s="247">
        <v>1940324100.3199999</v>
      </c>
      <c r="G27" s="248">
        <v>1312211306.4200001</v>
      </c>
      <c r="H27" s="249">
        <v>3252535406.7399998</v>
      </c>
    </row>
    <row r="28" spans="1:8" ht="15.75">
      <c r="A28" s="38">
        <v>19</v>
      </c>
      <c r="B28" s="42" t="s">
        <v>173</v>
      </c>
      <c r="C28" s="245">
        <v>32917391.370000001</v>
      </c>
      <c r="D28" s="245">
        <v>95949396.670000002</v>
      </c>
      <c r="E28" s="246">
        <v>128866788.04000001</v>
      </c>
      <c r="F28" s="247">
        <v>31768282.949999999</v>
      </c>
      <c r="G28" s="248">
        <v>106411468.83</v>
      </c>
      <c r="H28" s="249">
        <v>138179751.78</v>
      </c>
    </row>
    <row r="29" spans="1:8" ht="15.75">
      <c r="A29" s="38">
        <v>20</v>
      </c>
      <c r="B29" s="42" t="s">
        <v>95</v>
      </c>
      <c r="C29" s="245">
        <v>128166828.47999999</v>
      </c>
      <c r="D29" s="245">
        <v>205249964.38</v>
      </c>
      <c r="E29" s="246">
        <v>333416792.86000001</v>
      </c>
      <c r="F29" s="247">
        <v>125814778.47999999</v>
      </c>
      <c r="G29" s="248">
        <v>156389482.89047742</v>
      </c>
      <c r="H29" s="249">
        <v>282204261.37047744</v>
      </c>
    </row>
    <row r="30" spans="1:8" ht="15.75">
      <c r="A30" s="38">
        <v>21</v>
      </c>
      <c r="B30" s="42" t="s">
        <v>174</v>
      </c>
      <c r="C30" s="245">
        <v>12562250</v>
      </c>
      <c r="D30" s="245">
        <v>1139128580</v>
      </c>
      <c r="E30" s="246">
        <v>1151690830</v>
      </c>
      <c r="F30" s="247">
        <v>12562250</v>
      </c>
      <c r="G30" s="248">
        <v>1093126750</v>
      </c>
      <c r="H30" s="249">
        <v>1105689000</v>
      </c>
    </row>
    <row r="31" spans="1:8" ht="15.75">
      <c r="A31" s="38">
        <v>22</v>
      </c>
      <c r="B31" s="44" t="s">
        <v>175</v>
      </c>
      <c r="C31" s="246">
        <v>6451051969.5999994</v>
      </c>
      <c r="D31" s="246">
        <v>13866715829.0947</v>
      </c>
      <c r="E31" s="246">
        <v>20317767798.694698</v>
      </c>
      <c r="F31" s="246">
        <v>6008170199.9299994</v>
      </c>
      <c r="G31" s="246">
        <v>11414275917.100479</v>
      </c>
      <c r="H31" s="249">
        <v>17422446117.030479</v>
      </c>
    </row>
    <row r="32" spans="1:8" ht="15.75">
      <c r="A32" s="38"/>
      <c r="B32" s="39" t="s">
        <v>184</v>
      </c>
      <c r="C32" s="250"/>
      <c r="D32" s="250"/>
      <c r="E32" s="245"/>
      <c r="F32" s="251"/>
      <c r="G32" s="252"/>
      <c r="H32" s="253"/>
    </row>
    <row r="33" spans="1:8" ht="15.75">
      <c r="A33" s="38">
        <v>23</v>
      </c>
      <c r="B33" s="42" t="s">
        <v>176</v>
      </c>
      <c r="C33" s="245">
        <v>21015907.600000001</v>
      </c>
      <c r="D33" s="250">
        <v>0</v>
      </c>
      <c r="E33" s="246">
        <v>21015907.600000001</v>
      </c>
      <c r="F33" s="247">
        <v>21015907.600000001</v>
      </c>
      <c r="G33" s="252">
        <v>0</v>
      </c>
      <c r="H33" s="249">
        <v>21015907.600000001</v>
      </c>
    </row>
    <row r="34" spans="1:8" ht="15.75">
      <c r="A34" s="38">
        <v>24</v>
      </c>
      <c r="B34" s="42" t="s">
        <v>177</v>
      </c>
      <c r="C34" s="245">
        <v>0</v>
      </c>
      <c r="D34" s="250">
        <v>0</v>
      </c>
      <c r="E34" s="246">
        <v>0</v>
      </c>
      <c r="F34" s="247">
        <v>0</v>
      </c>
      <c r="G34" s="252">
        <v>0</v>
      </c>
      <c r="H34" s="249">
        <v>0</v>
      </c>
    </row>
    <row r="35" spans="1:8" ht="15.75">
      <c r="A35" s="38">
        <v>25</v>
      </c>
      <c r="B35" s="43" t="s">
        <v>178</v>
      </c>
      <c r="C35" s="245">
        <v>0</v>
      </c>
      <c r="D35" s="250">
        <v>0</v>
      </c>
      <c r="E35" s="246">
        <v>0</v>
      </c>
      <c r="F35" s="247">
        <v>0</v>
      </c>
      <c r="G35" s="252">
        <v>0</v>
      </c>
      <c r="H35" s="249">
        <v>0</v>
      </c>
    </row>
    <row r="36" spans="1:8" ht="15.75">
      <c r="A36" s="38">
        <v>26</v>
      </c>
      <c r="B36" s="42" t="s">
        <v>179</v>
      </c>
      <c r="C36" s="245">
        <v>514954864.44999999</v>
      </c>
      <c r="D36" s="250">
        <v>0</v>
      </c>
      <c r="E36" s="246">
        <v>514954864.44999999</v>
      </c>
      <c r="F36" s="247">
        <v>506136425.85000002</v>
      </c>
      <c r="G36" s="252">
        <v>0</v>
      </c>
      <c r="H36" s="249">
        <v>506136425.85000002</v>
      </c>
    </row>
    <row r="37" spans="1:8" ht="15.75">
      <c r="A37" s="38">
        <v>27</v>
      </c>
      <c r="B37" s="42" t="s">
        <v>180</v>
      </c>
      <c r="C37" s="245">
        <v>0</v>
      </c>
      <c r="D37" s="250">
        <v>0</v>
      </c>
      <c r="E37" s="246">
        <v>0</v>
      </c>
      <c r="F37" s="247">
        <v>0</v>
      </c>
      <c r="G37" s="252">
        <v>0</v>
      </c>
      <c r="H37" s="249">
        <v>0</v>
      </c>
    </row>
    <row r="38" spans="1:8" ht="15.75">
      <c r="A38" s="38">
        <v>28</v>
      </c>
      <c r="B38" s="42" t="s">
        <v>181</v>
      </c>
      <c r="C38" s="245">
        <v>1801471619.21</v>
      </c>
      <c r="D38" s="250">
        <v>0</v>
      </c>
      <c r="E38" s="246">
        <v>1801471619.21</v>
      </c>
      <c r="F38" s="247">
        <v>1233744832.6695228</v>
      </c>
      <c r="G38" s="252">
        <v>0</v>
      </c>
      <c r="H38" s="249">
        <v>1233744832.6695228</v>
      </c>
    </row>
    <row r="39" spans="1:8" ht="15.75">
      <c r="A39" s="38">
        <v>29</v>
      </c>
      <c r="B39" s="42" t="s">
        <v>196</v>
      </c>
      <c r="C39" s="245">
        <v>222868.07</v>
      </c>
      <c r="D39" s="250">
        <v>0</v>
      </c>
      <c r="E39" s="246">
        <v>222868.07</v>
      </c>
      <c r="F39" s="247">
        <v>86220087.030000001</v>
      </c>
      <c r="G39" s="252">
        <v>0</v>
      </c>
      <c r="H39" s="249">
        <v>86220087.030000001</v>
      </c>
    </row>
    <row r="40" spans="1:8" ht="15.75">
      <c r="A40" s="38">
        <v>30</v>
      </c>
      <c r="B40" s="44" t="s">
        <v>182</v>
      </c>
      <c r="C40" s="245">
        <v>2337665259.3300004</v>
      </c>
      <c r="D40" s="250">
        <v>0</v>
      </c>
      <c r="E40" s="246">
        <v>2337665259.3300004</v>
      </c>
      <c r="F40" s="247">
        <v>1847117253.1495228</v>
      </c>
      <c r="G40" s="252">
        <v>0</v>
      </c>
      <c r="H40" s="249">
        <v>1847117253.1495228</v>
      </c>
    </row>
    <row r="41" spans="1:8" ht="16.5" thickBot="1">
      <c r="A41" s="45">
        <v>31</v>
      </c>
      <c r="B41" s="46" t="s">
        <v>197</v>
      </c>
      <c r="C41" s="254">
        <v>8788717228.9300003</v>
      </c>
      <c r="D41" s="254">
        <v>13866715829.0947</v>
      </c>
      <c r="E41" s="254">
        <v>22655433058.0247</v>
      </c>
      <c r="F41" s="254">
        <v>7855287453.0795221</v>
      </c>
      <c r="G41" s="254">
        <v>11414275917.100479</v>
      </c>
      <c r="H41" s="255">
        <v>19269563370.18</v>
      </c>
    </row>
    <row r="43" spans="1:8">
      <c r="B43" s="4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49" activePane="bottomRight" state="frozen"/>
      <selection pane="topRight" activeCell="B1" sqref="B1"/>
      <selection pane="bottomLeft" activeCell="A6" sqref="A6"/>
      <selection pane="bottomRight" activeCell="C8" sqref="C8:H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188</v>
      </c>
      <c r="B1" s="17" t="str">
        <f>Info!C2</f>
        <v>სს თიბისი ბანკი</v>
      </c>
      <c r="C1" s="17"/>
    </row>
    <row r="2" spans="1:8" ht="15.75">
      <c r="A2" s="18" t="s">
        <v>189</v>
      </c>
      <c r="B2" s="492">
        <f>'1. key ratios'!B2</f>
        <v>44286</v>
      </c>
      <c r="C2" s="30"/>
      <c r="D2" s="19"/>
      <c r="E2" s="19"/>
      <c r="F2" s="19"/>
      <c r="G2" s="19"/>
      <c r="H2" s="19"/>
    </row>
    <row r="3" spans="1:8" ht="15.75">
      <c r="A3" s="18"/>
      <c r="B3" s="17"/>
      <c r="C3" s="30"/>
      <c r="D3" s="19"/>
      <c r="E3" s="19"/>
      <c r="F3" s="19"/>
      <c r="G3" s="19"/>
      <c r="H3" s="19"/>
    </row>
    <row r="4" spans="1:8" ht="16.5" thickBot="1">
      <c r="A4" s="48" t="s">
        <v>407</v>
      </c>
      <c r="B4" s="31" t="s">
        <v>222</v>
      </c>
      <c r="C4" s="34"/>
      <c r="D4" s="34"/>
      <c r="E4" s="34"/>
      <c r="F4" s="48"/>
      <c r="G4" s="48"/>
      <c r="H4" s="49" t="s">
        <v>93</v>
      </c>
    </row>
    <row r="5" spans="1:8" ht="15.75">
      <c r="A5" s="124"/>
      <c r="B5" s="125"/>
      <c r="C5" s="548" t="s">
        <v>194</v>
      </c>
      <c r="D5" s="549"/>
      <c r="E5" s="550"/>
      <c r="F5" s="548" t="s">
        <v>195</v>
      </c>
      <c r="G5" s="549"/>
      <c r="H5" s="551"/>
    </row>
    <row r="6" spans="1:8">
      <c r="A6" s="126" t="s">
        <v>26</v>
      </c>
      <c r="B6" s="50"/>
      <c r="C6" s="51" t="s">
        <v>27</v>
      </c>
      <c r="D6" s="51" t="s">
        <v>96</v>
      </c>
      <c r="E6" s="51" t="s">
        <v>68</v>
      </c>
      <c r="F6" s="51" t="s">
        <v>27</v>
      </c>
      <c r="G6" s="51" t="s">
        <v>96</v>
      </c>
      <c r="H6" s="127" t="s">
        <v>68</v>
      </c>
    </row>
    <row r="7" spans="1:8">
      <c r="A7" s="128"/>
      <c r="B7" s="53" t="s">
        <v>92</v>
      </c>
      <c r="C7" s="54"/>
      <c r="D7" s="54"/>
      <c r="E7" s="54"/>
      <c r="F7" s="54"/>
      <c r="G7" s="54"/>
      <c r="H7" s="129"/>
    </row>
    <row r="8" spans="1:8" ht="15.75">
      <c r="A8" s="128">
        <v>1</v>
      </c>
      <c r="B8" s="55" t="s">
        <v>97</v>
      </c>
      <c r="C8" s="256">
        <v>3410145.32</v>
      </c>
      <c r="D8" s="256">
        <v>-727099.22</v>
      </c>
      <c r="E8" s="246">
        <v>2683046.0999999996</v>
      </c>
      <c r="F8" s="256">
        <v>3574711.82</v>
      </c>
      <c r="G8" s="256">
        <v>8077313.25</v>
      </c>
      <c r="H8" s="257">
        <v>11652025.07</v>
      </c>
    </row>
    <row r="9" spans="1:8" ht="15.75">
      <c r="A9" s="128">
        <v>2</v>
      </c>
      <c r="B9" s="55" t="s">
        <v>98</v>
      </c>
      <c r="C9" s="258">
        <v>199067947.32999998</v>
      </c>
      <c r="D9" s="258">
        <v>148126689.79000002</v>
      </c>
      <c r="E9" s="246">
        <v>347194637.12</v>
      </c>
      <c r="F9" s="258">
        <v>180893289</v>
      </c>
      <c r="G9" s="258">
        <v>116324564.95999999</v>
      </c>
      <c r="H9" s="257">
        <v>297217853.95999998</v>
      </c>
    </row>
    <row r="10" spans="1:8" ht="15.75">
      <c r="A10" s="128">
        <v>2.1</v>
      </c>
      <c r="B10" s="56" t="s">
        <v>99</v>
      </c>
      <c r="C10" s="256">
        <v>0</v>
      </c>
      <c r="D10" s="256">
        <v>0</v>
      </c>
      <c r="E10" s="246">
        <v>0</v>
      </c>
      <c r="F10" s="256">
        <v>0</v>
      </c>
      <c r="G10" s="256">
        <v>0</v>
      </c>
      <c r="H10" s="257">
        <v>0</v>
      </c>
    </row>
    <row r="11" spans="1:8" ht="15.75">
      <c r="A11" s="128">
        <v>2.2000000000000002</v>
      </c>
      <c r="B11" s="56" t="s">
        <v>100</v>
      </c>
      <c r="C11" s="256">
        <v>36285706.639999993</v>
      </c>
      <c r="D11" s="256">
        <v>40367564.750000007</v>
      </c>
      <c r="E11" s="246">
        <v>76653271.390000001</v>
      </c>
      <c r="F11" s="256">
        <v>33476743.170000006</v>
      </c>
      <c r="G11" s="256">
        <v>28534577.429999996</v>
      </c>
      <c r="H11" s="257">
        <v>62011320.600000001</v>
      </c>
    </row>
    <row r="12" spans="1:8" ht="15.75">
      <c r="A12" s="128">
        <v>2.2999999999999998</v>
      </c>
      <c r="B12" s="56" t="s">
        <v>101</v>
      </c>
      <c r="C12" s="256">
        <v>6602866.1600000001</v>
      </c>
      <c r="D12" s="256">
        <v>17093054.850000001</v>
      </c>
      <c r="E12" s="246">
        <v>23695921.010000002</v>
      </c>
      <c r="F12" s="256">
        <v>10955275.119999999</v>
      </c>
      <c r="G12" s="256">
        <v>6753663.5899999999</v>
      </c>
      <c r="H12" s="257">
        <v>17708938.710000001</v>
      </c>
    </row>
    <row r="13" spans="1:8" ht="15.75">
      <c r="A13" s="128">
        <v>2.4</v>
      </c>
      <c r="B13" s="56" t="s">
        <v>102</v>
      </c>
      <c r="C13" s="256">
        <v>4046143.96</v>
      </c>
      <c r="D13" s="256">
        <v>1581078.32</v>
      </c>
      <c r="E13" s="246">
        <v>5627222.2800000003</v>
      </c>
      <c r="F13" s="256">
        <v>2512901.9700000002</v>
      </c>
      <c r="G13" s="256">
        <v>1309809.94</v>
      </c>
      <c r="H13" s="257">
        <v>3822711.91</v>
      </c>
    </row>
    <row r="14" spans="1:8" ht="15.75">
      <c r="A14" s="128">
        <v>2.5</v>
      </c>
      <c r="B14" s="56" t="s">
        <v>103</v>
      </c>
      <c r="C14" s="256">
        <v>3371408.43</v>
      </c>
      <c r="D14" s="256">
        <v>10712729</v>
      </c>
      <c r="E14" s="246">
        <v>14084137.43</v>
      </c>
      <c r="F14" s="256">
        <v>2897069.79</v>
      </c>
      <c r="G14" s="256">
        <v>8957920.6699999999</v>
      </c>
      <c r="H14" s="257">
        <v>11854990.460000001</v>
      </c>
    </row>
    <row r="15" spans="1:8" ht="15.75">
      <c r="A15" s="128">
        <v>2.6</v>
      </c>
      <c r="B15" s="56" t="s">
        <v>104</v>
      </c>
      <c r="C15" s="256">
        <v>8689380.3900000006</v>
      </c>
      <c r="D15" s="256">
        <v>10258786.939999999</v>
      </c>
      <c r="E15" s="246">
        <v>18948167.329999998</v>
      </c>
      <c r="F15" s="256">
        <v>6329094.0499999998</v>
      </c>
      <c r="G15" s="256">
        <v>9536035.7599999998</v>
      </c>
      <c r="H15" s="257">
        <v>15865129.809999999</v>
      </c>
    </row>
    <row r="16" spans="1:8" ht="15.75">
      <c r="A16" s="128">
        <v>2.7</v>
      </c>
      <c r="B16" s="56" t="s">
        <v>105</v>
      </c>
      <c r="C16" s="256">
        <v>4868457.04</v>
      </c>
      <c r="D16" s="256">
        <v>2354588.61</v>
      </c>
      <c r="E16" s="246">
        <v>7223045.6500000004</v>
      </c>
      <c r="F16" s="256">
        <v>4436612.55</v>
      </c>
      <c r="G16" s="256">
        <v>2120034.34</v>
      </c>
      <c r="H16" s="257">
        <v>6556646.8899999997</v>
      </c>
    </row>
    <row r="17" spans="1:8" ht="15.75">
      <c r="A17" s="128">
        <v>2.8</v>
      </c>
      <c r="B17" s="56" t="s">
        <v>106</v>
      </c>
      <c r="C17" s="256">
        <v>129190121.64</v>
      </c>
      <c r="D17" s="256">
        <v>53201358.549999997</v>
      </c>
      <c r="E17" s="246">
        <v>182391480.19</v>
      </c>
      <c r="F17" s="256">
        <v>118216868.91</v>
      </c>
      <c r="G17" s="256">
        <v>49184077.399999999</v>
      </c>
      <c r="H17" s="257">
        <v>167400946.31</v>
      </c>
    </row>
    <row r="18" spans="1:8" ht="15.75">
      <c r="A18" s="128">
        <v>2.9</v>
      </c>
      <c r="B18" s="56" t="s">
        <v>107</v>
      </c>
      <c r="C18" s="256">
        <v>6013863.0700000003</v>
      </c>
      <c r="D18" s="256">
        <v>12557528.77</v>
      </c>
      <c r="E18" s="246">
        <v>18571391.84</v>
      </c>
      <c r="F18" s="256">
        <v>2068723.44</v>
      </c>
      <c r="G18" s="256">
        <v>9928445.8300000001</v>
      </c>
      <c r="H18" s="257">
        <v>11997169.27</v>
      </c>
    </row>
    <row r="19" spans="1:8" ht="15.75">
      <c r="A19" s="128">
        <v>3</v>
      </c>
      <c r="B19" s="55" t="s">
        <v>108</v>
      </c>
      <c r="C19" s="256">
        <v>4425077.72</v>
      </c>
      <c r="D19" s="256">
        <v>3588117.15</v>
      </c>
      <c r="E19" s="246">
        <v>8013194.8699999992</v>
      </c>
      <c r="F19" s="256">
        <v>4857114.6900000004</v>
      </c>
      <c r="G19" s="256">
        <v>1442800.95</v>
      </c>
      <c r="H19" s="257">
        <v>6299915.6400000006</v>
      </c>
    </row>
    <row r="20" spans="1:8" ht="15.75">
      <c r="A20" s="128">
        <v>4</v>
      </c>
      <c r="B20" s="55" t="s">
        <v>109</v>
      </c>
      <c r="C20" s="256">
        <v>50299760.710000001</v>
      </c>
      <c r="D20" s="256">
        <v>2767337.61</v>
      </c>
      <c r="E20" s="246">
        <v>53067098.32</v>
      </c>
      <c r="F20" s="256">
        <v>41123435.859999999</v>
      </c>
      <c r="G20" s="256">
        <v>1169600.8999999999</v>
      </c>
      <c r="H20" s="257">
        <v>42293036.759999998</v>
      </c>
    </row>
    <row r="21" spans="1:8" ht="15.75">
      <c r="A21" s="128">
        <v>5</v>
      </c>
      <c r="B21" s="55" t="s">
        <v>110</v>
      </c>
      <c r="C21" s="256">
        <v>0</v>
      </c>
      <c r="D21" s="256">
        <v>0</v>
      </c>
      <c r="E21" s="246">
        <v>0</v>
      </c>
      <c r="F21" s="256">
        <v>0</v>
      </c>
      <c r="G21" s="256">
        <v>0</v>
      </c>
      <c r="H21" s="257">
        <v>0</v>
      </c>
    </row>
    <row r="22" spans="1:8" ht="15.75">
      <c r="A22" s="128">
        <v>6</v>
      </c>
      <c r="B22" s="57" t="s">
        <v>111</v>
      </c>
      <c r="C22" s="258">
        <v>257202931.07999998</v>
      </c>
      <c r="D22" s="258">
        <v>153755045.33000004</v>
      </c>
      <c r="E22" s="246">
        <v>410957976.41000003</v>
      </c>
      <c r="F22" s="258">
        <v>230448551.37</v>
      </c>
      <c r="G22" s="258">
        <v>127014280.06</v>
      </c>
      <c r="H22" s="257">
        <v>357462831.43000001</v>
      </c>
    </row>
    <row r="23" spans="1:8" ht="15.75">
      <c r="A23" s="128"/>
      <c r="B23" s="53" t="s">
        <v>90</v>
      </c>
      <c r="C23" s="256"/>
      <c r="D23" s="256"/>
      <c r="E23" s="245"/>
      <c r="F23" s="256"/>
      <c r="G23" s="256"/>
      <c r="H23" s="259"/>
    </row>
    <row r="24" spans="1:8" ht="15.75">
      <c r="A24" s="128">
        <v>7</v>
      </c>
      <c r="B24" s="55" t="s">
        <v>112</v>
      </c>
      <c r="C24" s="256">
        <v>23626898.48</v>
      </c>
      <c r="D24" s="256">
        <v>10781335.93</v>
      </c>
      <c r="E24" s="246">
        <v>34408234.409999996</v>
      </c>
      <c r="F24" s="256">
        <v>31489694.640000001</v>
      </c>
      <c r="G24" s="256">
        <v>7838175.04</v>
      </c>
      <c r="H24" s="257">
        <v>39327869.68</v>
      </c>
    </row>
    <row r="25" spans="1:8" ht="15.75">
      <c r="A25" s="128">
        <v>8</v>
      </c>
      <c r="B25" s="55" t="s">
        <v>113</v>
      </c>
      <c r="C25" s="256">
        <v>51988849.079999998</v>
      </c>
      <c r="D25" s="256">
        <v>28689536.690000001</v>
      </c>
      <c r="E25" s="246">
        <v>80678385.769999996</v>
      </c>
      <c r="F25" s="256">
        <v>25817046.390000001</v>
      </c>
      <c r="G25" s="256">
        <v>24630380.219999999</v>
      </c>
      <c r="H25" s="257">
        <v>50447426.609999999</v>
      </c>
    </row>
    <row r="26" spans="1:8" ht="15.75">
      <c r="A26" s="128">
        <v>9</v>
      </c>
      <c r="B26" s="55" t="s">
        <v>114</v>
      </c>
      <c r="C26" s="256">
        <v>4856426.5599999996</v>
      </c>
      <c r="D26" s="256">
        <v>-2744.56</v>
      </c>
      <c r="E26" s="246">
        <v>4853682</v>
      </c>
      <c r="F26" s="256">
        <v>5548422.1900000004</v>
      </c>
      <c r="G26" s="256">
        <v>425896.81</v>
      </c>
      <c r="H26" s="257">
        <v>5974319</v>
      </c>
    </row>
    <row r="27" spans="1:8" ht="15.75">
      <c r="A27" s="128">
        <v>10</v>
      </c>
      <c r="B27" s="55" t="s">
        <v>115</v>
      </c>
      <c r="C27" s="256">
        <v>0</v>
      </c>
      <c r="D27" s="256">
        <v>27404787.649999999</v>
      </c>
      <c r="E27" s="246">
        <v>27404787.649999999</v>
      </c>
      <c r="F27" s="256">
        <v>0</v>
      </c>
      <c r="G27" s="256">
        <v>24451915.489999998</v>
      </c>
      <c r="H27" s="257">
        <v>24451915.489999998</v>
      </c>
    </row>
    <row r="28" spans="1:8" ht="15.75">
      <c r="A28" s="128">
        <v>11</v>
      </c>
      <c r="B28" s="55" t="s">
        <v>116</v>
      </c>
      <c r="C28" s="256">
        <v>41091325.68</v>
      </c>
      <c r="D28" s="256">
        <v>25428758.760000002</v>
      </c>
      <c r="E28" s="246">
        <v>66520084.439999998</v>
      </c>
      <c r="F28" s="256">
        <v>47162857</v>
      </c>
      <c r="G28" s="256">
        <v>28293055.539999999</v>
      </c>
      <c r="H28" s="257">
        <v>75455912.539999992</v>
      </c>
    </row>
    <row r="29" spans="1:8" ht="15.75">
      <c r="A29" s="128">
        <v>12</v>
      </c>
      <c r="B29" s="55" t="s">
        <v>117</v>
      </c>
      <c r="C29" s="256">
        <v>763996.36</v>
      </c>
      <c r="D29" s="256">
        <v>9372.8700000000008</v>
      </c>
      <c r="E29" s="246">
        <v>773369.23</v>
      </c>
      <c r="F29" s="256">
        <v>526088.14</v>
      </c>
      <c r="G29" s="256">
        <v>7772.36</v>
      </c>
      <c r="H29" s="257">
        <v>533860.5</v>
      </c>
    </row>
    <row r="30" spans="1:8" ht="15.75">
      <c r="A30" s="128">
        <v>13</v>
      </c>
      <c r="B30" s="58" t="s">
        <v>118</v>
      </c>
      <c r="C30" s="258">
        <v>122327496.16000001</v>
      </c>
      <c r="D30" s="258">
        <v>92311047.340000004</v>
      </c>
      <c r="E30" s="246">
        <v>214638543.5</v>
      </c>
      <c r="F30" s="258">
        <v>110544108.36</v>
      </c>
      <c r="G30" s="258">
        <v>85647195.459999993</v>
      </c>
      <c r="H30" s="257">
        <v>196191303.81999999</v>
      </c>
    </row>
    <row r="31" spans="1:8" ht="15.75">
      <c r="A31" s="128">
        <v>14</v>
      </c>
      <c r="B31" s="58" t="s">
        <v>119</v>
      </c>
      <c r="C31" s="258">
        <v>134875434.91999996</v>
      </c>
      <c r="D31" s="258">
        <v>61443997.990000039</v>
      </c>
      <c r="E31" s="246">
        <v>196319432.91</v>
      </c>
      <c r="F31" s="258">
        <v>119904443.01000001</v>
      </c>
      <c r="G31" s="258">
        <v>41367084.600000009</v>
      </c>
      <c r="H31" s="257">
        <v>161271527.61000001</v>
      </c>
    </row>
    <row r="32" spans="1:8">
      <c r="A32" s="128"/>
      <c r="B32" s="53"/>
      <c r="C32" s="260"/>
      <c r="D32" s="260"/>
      <c r="E32" s="260"/>
      <c r="F32" s="260"/>
      <c r="G32" s="260"/>
      <c r="H32" s="261"/>
    </row>
    <row r="33" spans="1:8" ht="15.75">
      <c r="A33" s="128"/>
      <c r="B33" s="53" t="s">
        <v>120</v>
      </c>
      <c r="C33" s="256"/>
      <c r="D33" s="256"/>
      <c r="E33" s="245"/>
      <c r="F33" s="256"/>
      <c r="G33" s="256"/>
      <c r="H33" s="259"/>
    </row>
    <row r="34" spans="1:8" ht="15.75">
      <c r="A34" s="128">
        <v>15</v>
      </c>
      <c r="B34" s="52" t="s">
        <v>91</v>
      </c>
      <c r="C34" s="262">
        <v>39134439.100000001</v>
      </c>
      <c r="D34" s="262">
        <v>-1314606.7899999991</v>
      </c>
      <c r="E34" s="246">
        <v>37819832.310000002</v>
      </c>
      <c r="F34" s="262">
        <v>39958078.270000003</v>
      </c>
      <c r="G34" s="262">
        <v>-2808228.8699999973</v>
      </c>
      <c r="H34" s="257">
        <v>37149849.400000006</v>
      </c>
    </row>
    <row r="35" spans="1:8" ht="15.75">
      <c r="A35" s="128">
        <v>15.1</v>
      </c>
      <c r="B35" s="56" t="s">
        <v>121</v>
      </c>
      <c r="C35" s="256">
        <v>56534401.640000001</v>
      </c>
      <c r="D35" s="256">
        <v>22935427.109999999</v>
      </c>
      <c r="E35" s="246">
        <v>79469828.75</v>
      </c>
      <c r="F35" s="256">
        <v>53474610.600000001</v>
      </c>
      <c r="G35" s="256">
        <v>19693610.210000001</v>
      </c>
      <c r="H35" s="257">
        <v>73168220.810000002</v>
      </c>
    </row>
    <row r="36" spans="1:8" ht="15.75">
      <c r="A36" s="128">
        <v>15.2</v>
      </c>
      <c r="B36" s="56" t="s">
        <v>122</v>
      </c>
      <c r="C36" s="256">
        <v>17399962.539999999</v>
      </c>
      <c r="D36" s="256">
        <v>24250033.899999999</v>
      </c>
      <c r="E36" s="246">
        <v>41649996.439999998</v>
      </c>
      <c r="F36" s="256">
        <v>13516532.33</v>
      </c>
      <c r="G36" s="256">
        <v>22501839.079999998</v>
      </c>
      <c r="H36" s="257">
        <v>36018371.409999996</v>
      </c>
    </row>
    <row r="37" spans="1:8" ht="15.75">
      <c r="A37" s="128">
        <v>16</v>
      </c>
      <c r="B37" s="55" t="s">
        <v>123</v>
      </c>
      <c r="C37" s="256">
        <v>0</v>
      </c>
      <c r="D37" s="256">
        <v>0</v>
      </c>
      <c r="E37" s="246">
        <v>0</v>
      </c>
      <c r="F37" s="256">
        <v>632376.25</v>
      </c>
      <c r="G37" s="256">
        <v>0</v>
      </c>
      <c r="H37" s="257">
        <v>632376.25</v>
      </c>
    </row>
    <row r="38" spans="1:8" ht="15.75">
      <c r="A38" s="128">
        <v>17</v>
      </c>
      <c r="B38" s="55" t="s">
        <v>124</v>
      </c>
      <c r="C38" s="256">
        <v>0</v>
      </c>
      <c r="D38" s="256">
        <v>0</v>
      </c>
      <c r="E38" s="246">
        <v>0</v>
      </c>
      <c r="F38" s="256">
        <v>0</v>
      </c>
      <c r="G38" s="256">
        <v>0</v>
      </c>
      <c r="H38" s="257">
        <v>0</v>
      </c>
    </row>
    <row r="39" spans="1:8" ht="15.75">
      <c r="A39" s="128">
        <v>18</v>
      </c>
      <c r="B39" s="55" t="s">
        <v>125</v>
      </c>
      <c r="C39" s="256">
        <v>1873081.35</v>
      </c>
      <c r="D39" s="256">
        <v>514744.17</v>
      </c>
      <c r="E39" s="246">
        <v>2387825.52</v>
      </c>
      <c r="F39" s="256">
        <v>-747533.6</v>
      </c>
      <c r="G39" s="256">
        <v>245.79</v>
      </c>
      <c r="H39" s="257">
        <v>-747287.80999999994</v>
      </c>
    </row>
    <row r="40" spans="1:8" ht="15.75">
      <c r="A40" s="128">
        <v>19</v>
      </c>
      <c r="B40" s="55" t="s">
        <v>126</v>
      </c>
      <c r="C40" s="256">
        <v>-33038294.579999998</v>
      </c>
      <c r="D40" s="256">
        <v>0</v>
      </c>
      <c r="E40" s="246">
        <v>-33038294.579999998</v>
      </c>
      <c r="F40" s="256">
        <v>80880296.299999997</v>
      </c>
      <c r="G40" s="256">
        <v>0</v>
      </c>
      <c r="H40" s="257">
        <v>80880296.299999997</v>
      </c>
    </row>
    <row r="41" spans="1:8" ht="15.75">
      <c r="A41" s="128">
        <v>20</v>
      </c>
      <c r="B41" s="55" t="s">
        <v>127</v>
      </c>
      <c r="C41" s="256">
        <v>56655607.090000004</v>
      </c>
      <c r="D41" s="256">
        <v>0</v>
      </c>
      <c r="E41" s="246">
        <v>56655607.090000004</v>
      </c>
      <c r="F41" s="256">
        <v>-46936618.530000001</v>
      </c>
      <c r="G41" s="256">
        <v>0</v>
      </c>
      <c r="H41" s="257">
        <v>-46936618.530000001</v>
      </c>
    </row>
    <row r="42" spans="1:8" ht="15.75">
      <c r="A42" s="128">
        <v>21</v>
      </c>
      <c r="B42" s="55" t="s">
        <v>128</v>
      </c>
      <c r="C42" s="256">
        <v>347974.2</v>
      </c>
      <c r="D42" s="256">
        <v>0</v>
      </c>
      <c r="E42" s="246">
        <v>347974.2</v>
      </c>
      <c r="F42" s="256">
        <v>-1074436.98</v>
      </c>
      <c r="G42" s="256">
        <v>0</v>
      </c>
      <c r="H42" s="257">
        <v>-1074436.98</v>
      </c>
    </row>
    <row r="43" spans="1:8" ht="15.75">
      <c r="A43" s="128">
        <v>22</v>
      </c>
      <c r="B43" s="55" t="s">
        <v>129</v>
      </c>
      <c r="C43" s="256">
        <v>6913140.2800000003</v>
      </c>
      <c r="D43" s="256">
        <v>6822772.9100000001</v>
      </c>
      <c r="E43" s="246">
        <v>13735913.190000001</v>
      </c>
      <c r="F43" s="256">
        <v>5612426.3799999999</v>
      </c>
      <c r="G43" s="256">
        <v>5566135.5800000001</v>
      </c>
      <c r="H43" s="257">
        <v>11178561.960000001</v>
      </c>
    </row>
    <row r="44" spans="1:8" ht="15.75">
      <c r="A44" s="128">
        <v>23</v>
      </c>
      <c r="B44" s="55" t="s">
        <v>130</v>
      </c>
      <c r="C44" s="256">
        <v>3437064.66</v>
      </c>
      <c r="D44" s="256">
        <v>905019.29</v>
      </c>
      <c r="E44" s="246">
        <v>4342083.95</v>
      </c>
      <c r="F44" s="256">
        <v>3221824.52</v>
      </c>
      <c r="G44" s="256">
        <v>970939.84</v>
      </c>
      <c r="H44" s="257">
        <v>4192764.36</v>
      </c>
    </row>
    <row r="45" spans="1:8" ht="15.75">
      <c r="A45" s="128">
        <v>24</v>
      </c>
      <c r="B45" s="58" t="s">
        <v>131</v>
      </c>
      <c r="C45" s="258">
        <v>75323012.100000009</v>
      </c>
      <c r="D45" s="258">
        <v>6927929.580000001</v>
      </c>
      <c r="E45" s="246">
        <v>82250941.680000007</v>
      </c>
      <c r="F45" s="258">
        <v>81546412.609999985</v>
      </c>
      <c r="G45" s="258">
        <v>3729092.3400000026</v>
      </c>
      <c r="H45" s="257">
        <v>85275504.949999988</v>
      </c>
    </row>
    <row r="46" spans="1:8">
      <c r="A46" s="128"/>
      <c r="B46" s="53" t="s">
        <v>132</v>
      </c>
      <c r="C46" s="256"/>
      <c r="D46" s="256"/>
      <c r="E46" s="256"/>
      <c r="F46" s="256"/>
      <c r="G46" s="256"/>
      <c r="H46" s="263"/>
    </row>
    <row r="47" spans="1:8" ht="15.75">
      <c r="A47" s="128">
        <v>25</v>
      </c>
      <c r="B47" s="55" t="s">
        <v>133</v>
      </c>
      <c r="C47" s="256">
        <v>5730893.5199999996</v>
      </c>
      <c r="D47" s="256">
        <v>1962957.8</v>
      </c>
      <c r="E47" s="246">
        <v>7693851.3199999994</v>
      </c>
      <c r="F47" s="256">
        <v>3787769.07</v>
      </c>
      <c r="G47" s="256">
        <v>1761837.88</v>
      </c>
      <c r="H47" s="257">
        <v>5549606.9499999993</v>
      </c>
    </row>
    <row r="48" spans="1:8" ht="15.75">
      <c r="A48" s="128">
        <v>26</v>
      </c>
      <c r="B48" s="55" t="s">
        <v>134</v>
      </c>
      <c r="C48" s="256">
        <v>3243493.19</v>
      </c>
      <c r="D48" s="256">
        <v>1924122.02</v>
      </c>
      <c r="E48" s="246">
        <v>5167615.21</v>
      </c>
      <c r="F48" s="256">
        <v>4665587.05</v>
      </c>
      <c r="G48" s="256">
        <v>3100081.67</v>
      </c>
      <c r="H48" s="257">
        <v>7765668.7199999997</v>
      </c>
    </row>
    <row r="49" spans="1:9" ht="15.75">
      <c r="A49" s="128">
        <v>27</v>
      </c>
      <c r="B49" s="55" t="s">
        <v>135</v>
      </c>
      <c r="C49" s="256">
        <v>55110339.170000002</v>
      </c>
      <c r="D49" s="256">
        <v>0</v>
      </c>
      <c r="E49" s="246">
        <v>55110339.170000002</v>
      </c>
      <c r="F49" s="256">
        <v>49917419.469999999</v>
      </c>
      <c r="G49" s="256">
        <v>0</v>
      </c>
      <c r="H49" s="257">
        <v>49917419.469999999</v>
      </c>
    </row>
    <row r="50" spans="1:9" ht="15.75">
      <c r="A50" s="128">
        <v>28</v>
      </c>
      <c r="B50" s="55" t="s">
        <v>271</v>
      </c>
      <c r="C50" s="256">
        <v>1279857.33</v>
      </c>
      <c r="D50" s="256">
        <v>0</v>
      </c>
      <c r="E50" s="246">
        <v>1279857.33</v>
      </c>
      <c r="F50" s="256">
        <v>1113564.96</v>
      </c>
      <c r="G50" s="256">
        <v>0</v>
      </c>
      <c r="H50" s="257">
        <v>1113564.96</v>
      </c>
    </row>
    <row r="51" spans="1:9" ht="15.75">
      <c r="A51" s="128">
        <v>29</v>
      </c>
      <c r="B51" s="55" t="s">
        <v>136</v>
      </c>
      <c r="C51" s="256">
        <v>13589272.82</v>
      </c>
      <c r="D51" s="256">
        <v>0</v>
      </c>
      <c r="E51" s="246">
        <v>13589272.82</v>
      </c>
      <c r="F51" s="256">
        <v>12978609.369999999</v>
      </c>
      <c r="G51" s="256">
        <v>0</v>
      </c>
      <c r="H51" s="257">
        <v>12978609.369999999</v>
      </c>
    </row>
    <row r="52" spans="1:9" ht="15.75">
      <c r="A52" s="128">
        <v>30</v>
      </c>
      <c r="B52" s="55" t="s">
        <v>137</v>
      </c>
      <c r="C52" s="256">
        <v>17417185.129999999</v>
      </c>
      <c r="D52" s="256">
        <v>4140458.04</v>
      </c>
      <c r="E52" s="246">
        <v>21557643.169999998</v>
      </c>
      <c r="F52" s="256">
        <v>15489367.9</v>
      </c>
      <c r="G52" s="256">
        <v>3805822.52</v>
      </c>
      <c r="H52" s="257">
        <v>19295190.420000002</v>
      </c>
    </row>
    <row r="53" spans="1:9" ht="15.75">
      <c r="A53" s="128">
        <v>31</v>
      </c>
      <c r="B53" s="58" t="s">
        <v>138</v>
      </c>
      <c r="C53" s="258">
        <v>96371041.159999996</v>
      </c>
      <c r="D53" s="258">
        <v>8027537.8600000003</v>
      </c>
      <c r="E53" s="246">
        <v>104398579.02</v>
      </c>
      <c r="F53" s="258">
        <v>87952317.820000008</v>
      </c>
      <c r="G53" s="258">
        <v>8667742.0700000003</v>
      </c>
      <c r="H53" s="257">
        <v>96620059.890000015</v>
      </c>
    </row>
    <row r="54" spans="1:9" ht="15.75">
      <c r="A54" s="128">
        <v>32</v>
      </c>
      <c r="B54" s="58" t="s">
        <v>139</v>
      </c>
      <c r="C54" s="258">
        <v>-21048029.059999987</v>
      </c>
      <c r="D54" s="258">
        <v>-1099608.2799999993</v>
      </c>
      <c r="E54" s="246">
        <v>-22147637.339999989</v>
      </c>
      <c r="F54" s="258">
        <v>-6405905.2100000232</v>
      </c>
      <c r="G54" s="258">
        <v>-4938649.7299999977</v>
      </c>
      <c r="H54" s="257">
        <v>-11344554.94000002</v>
      </c>
    </row>
    <row r="55" spans="1:9">
      <c r="A55" s="128"/>
      <c r="B55" s="53"/>
      <c r="C55" s="260"/>
      <c r="D55" s="260"/>
      <c r="E55" s="260"/>
      <c r="F55" s="260"/>
      <c r="G55" s="260"/>
      <c r="H55" s="261"/>
    </row>
    <row r="56" spans="1:9" ht="15.75">
      <c r="A56" s="128">
        <v>33</v>
      </c>
      <c r="B56" s="58" t="s">
        <v>140</v>
      </c>
      <c r="C56" s="258">
        <v>113827405.85999997</v>
      </c>
      <c r="D56" s="258">
        <v>60344389.710000038</v>
      </c>
      <c r="E56" s="246">
        <v>174171795.56999999</v>
      </c>
      <c r="F56" s="258">
        <v>113498537.79999998</v>
      </c>
      <c r="G56" s="258">
        <v>36428434.870000012</v>
      </c>
      <c r="H56" s="257">
        <v>149926972.66999999</v>
      </c>
    </row>
    <row r="57" spans="1:9">
      <c r="A57" s="128"/>
      <c r="B57" s="53"/>
      <c r="C57" s="260"/>
      <c r="D57" s="260"/>
      <c r="E57" s="260"/>
      <c r="F57" s="260"/>
      <c r="G57" s="260"/>
      <c r="H57" s="261"/>
    </row>
    <row r="58" spans="1:9" ht="15.75">
      <c r="A58" s="128">
        <v>34</v>
      </c>
      <c r="B58" s="55" t="s">
        <v>141</v>
      </c>
      <c r="C58" s="256">
        <v>-5528941.4199999999</v>
      </c>
      <c r="D58" s="256">
        <v>0</v>
      </c>
      <c r="E58" s="246">
        <v>-5528941.4199999999</v>
      </c>
      <c r="F58" s="256">
        <v>472658493.69</v>
      </c>
      <c r="G58" s="256">
        <v>0</v>
      </c>
      <c r="H58" s="257">
        <v>472658493.69</v>
      </c>
    </row>
    <row r="59" spans="1:9" s="209" customFormat="1" ht="15.75">
      <c r="A59" s="128">
        <v>35</v>
      </c>
      <c r="B59" s="52" t="s">
        <v>142</v>
      </c>
      <c r="C59" s="264">
        <v>-82034.040000000008</v>
      </c>
      <c r="D59" s="264">
        <v>0</v>
      </c>
      <c r="E59" s="265">
        <v>-82034.040000000008</v>
      </c>
      <c r="F59" s="266">
        <v>431374.94</v>
      </c>
      <c r="G59" s="266">
        <v>0</v>
      </c>
      <c r="H59" s="267">
        <v>431374.94</v>
      </c>
      <c r="I59" s="208"/>
    </row>
    <row r="60" spans="1:9" ht="15.75">
      <c r="A60" s="128">
        <v>36</v>
      </c>
      <c r="B60" s="55" t="s">
        <v>143</v>
      </c>
      <c r="C60" s="256">
        <v>3489562.25</v>
      </c>
      <c r="D60" s="256">
        <v>0</v>
      </c>
      <c r="E60" s="246">
        <v>3489562.25</v>
      </c>
      <c r="F60" s="256">
        <v>10423346.870477399</v>
      </c>
      <c r="G60" s="256">
        <v>0</v>
      </c>
      <c r="H60" s="257">
        <v>10423346.870477399</v>
      </c>
    </row>
    <row r="61" spans="1:9" ht="15.75">
      <c r="A61" s="128">
        <v>37</v>
      </c>
      <c r="B61" s="58" t="s">
        <v>144</v>
      </c>
      <c r="C61" s="258">
        <v>-2121413.21</v>
      </c>
      <c r="D61" s="258">
        <v>0</v>
      </c>
      <c r="E61" s="246">
        <v>-2121413.21</v>
      </c>
      <c r="F61" s="258">
        <v>483513215.50047737</v>
      </c>
      <c r="G61" s="258">
        <v>0</v>
      </c>
      <c r="H61" s="257">
        <v>483513215.50047737</v>
      </c>
    </row>
    <row r="62" spans="1:9">
      <c r="A62" s="128"/>
      <c r="B62" s="59"/>
      <c r="C62" s="256"/>
      <c r="D62" s="256"/>
      <c r="E62" s="256"/>
      <c r="F62" s="256"/>
      <c r="G62" s="256"/>
      <c r="H62" s="263"/>
    </row>
    <row r="63" spans="1:9" ht="15.75">
      <c r="A63" s="128">
        <v>38</v>
      </c>
      <c r="B63" s="60" t="s">
        <v>272</v>
      </c>
      <c r="C63" s="258">
        <v>115948819.06999996</v>
      </c>
      <c r="D63" s="258">
        <v>60344389.710000038</v>
      </c>
      <c r="E63" s="246">
        <v>176293208.78</v>
      </c>
      <c r="F63" s="258">
        <v>-370014677.70047736</v>
      </c>
      <c r="G63" s="258">
        <v>36428434.870000012</v>
      </c>
      <c r="H63" s="257">
        <v>-333586242.83047736</v>
      </c>
    </row>
    <row r="64" spans="1:9" ht="15.75">
      <c r="A64" s="126">
        <v>39</v>
      </c>
      <c r="B64" s="55" t="s">
        <v>145</v>
      </c>
      <c r="C64" s="268">
        <v>16329328.6</v>
      </c>
      <c r="D64" s="268">
        <v>0</v>
      </c>
      <c r="E64" s="246">
        <v>16329328.6</v>
      </c>
      <c r="F64" s="268">
        <v>-56158501.240000002</v>
      </c>
      <c r="G64" s="268">
        <v>0</v>
      </c>
      <c r="H64" s="257">
        <v>-56158501.240000002</v>
      </c>
    </row>
    <row r="65" spans="1:8" ht="15.75">
      <c r="A65" s="128">
        <v>40</v>
      </c>
      <c r="B65" s="58" t="s">
        <v>146</v>
      </c>
      <c r="C65" s="258">
        <v>99619490.469999969</v>
      </c>
      <c r="D65" s="258">
        <v>60344389.710000038</v>
      </c>
      <c r="E65" s="246">
        <v>159963880.18000001</v>
      </c>
      <c r="F65" s="258">
        <v>-313856176.46047735</v>
      </c>
      <c r="G65" s="258">
        <v>36428434.870000012</v>
      </c>
      <c r="H65" s="257">
        <v>-277427741.59047735</v>
      </c>
    </row>
    <row r="66" spans="1:8" ht="15.75">
      <c r="A66" s="126">
        <v>41</v>
      </c>
      <c r="B66" s="55" t="s">
        <v>147</v>
      </c>
      <c r="C66" s="268">
        <v>0</v>
      </c>
      <c r="D66" s="268">
        <v>0</v>
      </c>
      <c r="E66" s="246">
        <v>0</v>
      </c>
      <c r="F66" s="268">
        <v>0</v>
      </c>
      <c r="G66" s="268">
        <v>0</v>
      </c>
      <c r="H66" s="257">
        <v>0</v>
      </c>
    </row>
    <row r="67" spans="1:8" ht="16.5" thickBot="1">
      <c r="A67" s="130">
        <v>42</v>
      </c>
      <c r="B67" s="131" t="s">
        <v>148</v>
      </c>
      <c r="C67" s="269">
        <v>99619490.469999969</v>
      </c>
      <c r="D67" s="269">
        <v>60344389.710000038</v>
      </c>
      <c r="E67" s="254">
        <v>159963880.18000001</v>
      </c>
      <c r="F67" s="269">
        <v>-313856176.46047735</v>
      </c>
      <c r="G67" s="269">
        <v>36428434.870000012</v>
      </c>
      <c r="H67" s="270">
        <v>-277427741.59047735</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31" zoomScaleNormal="100" workbookViewId="0">
      <selection activeCell="C40" sqref="C40:H44"/>
    </sheetView>
  </sheetViews>
  <sheetFormatPr defaultRowHeight="15"/>
  <cols>
    <col min="1" max="1" width="9.5703125" bestFit="1" customWidth="1"/>
    <col min="2" max="2" width="72.28515625" customWidth="1"/>
    <col min="3" max="8" width="12.7109375" customWidth="1"/>
  </cols>
  <sheetData>
    <row r="1" spans="1:8">
      <c r="A1" s="2" t="s">
        <v>188</v>
      </c>
      <c r="B1" t="str">
        <f>Info!C2</f>
        <v>სს თიბისი ბანკი</v>
      </c>
    </row>
    <row r="2" spans="1:8">
      <c r="A2" s="2" t="s">
        <v>189</v>
      </c>
      <c r="B2" s="492">
        <f>'1. key ratios'!B2</f>
        <v>44286</v>
      </c>
    </row>
    <row r="3" spans="1:8">
      <c r="A3" s="2"/>
    </row>
    <row r="4" spans="1:8" ht="16.5" thickBot="1">
      <c r="A4" s="2" t="s">
        <v>408</v>
      </c>
      <c r="B4" s="2"/>
      <c r="C4" s="218"/>
      <c r="D4" s="218"/>
      <c r="E4" s="218"/>
      <c r="F4" s="219"/>
      <c r="G4" s="219"/>
      <c r="H4" s="220" t="s">
        <v>93</v>
      </c>
    </row>
    <row r="5" spans="1:8" ht="15.75">
      <c r="A5" s="552" t="s">
        <v>26</v>
      </c>
      <c r="B5" s="554" t="s">
        <v>245</v>
      </c>
      <c r="C5" s="556" t="s">
        <v>194</v>
      </c>
      <c r="D5" s="556"/>
      <c r="E5" s="556"/>
      <c r="F5" s="556" t="s">
        <v>195</v>
      </c>
      <c r="G5" s="556"/>
      <c r="H5" s="557"/>
    </row>
    <row r="6" spans="1:8">
      <c r="A6" s="553"/>
      <c r="B6" s="555"/>
      <c r="C6" s="40" t="s">
        <v>27</v>
      </c>
      <c r="D6" s="40" t="s">
        <v>94</v>
      </c>
      <c r="E6" s="40" t="s">
        <v>68</v>
      </c>
      <c r="F6" s="40" t="s">
        <v>27</v>
      </c>
      <c r="G6" s="40" t="s">
        <v>94</v>
      </c>
      <c r="H6" s="41" t="s">
        <v>68</v>
      </c>
    </row>
    <row r="7" spans="1:8" s="3" customFormat="1" ht="15.75">
      <c r="A7" s="221">
        <v>1</v>
      </c>
      <c r="B7" s="222" t="s">
        <v>484</v>
      </c>
      <c r="C7" s="248">
        <v>1084737213.4499998</v>
      </c>
      <c r="D7" s="248">
        <v>2510216648.3210912</v>
      </c>
      <c r="E7" s="271">
        <v>3594953861.7710915</v>
      </c>
      <c r="F7" s="248">
        <v>1049386028.1699994</v>
      </c>
      <c r="G7" s="248">
        <v>2240370266.3338313</v>
      </c>
      <c r="H7" s="249">
        <v>3289756294.5038309</v>
      </c>
    </row>
    <row r="8" spans="1:8" s="3" customFormat="1" ht="15.75">
      <c r="A8" s="221">
        <v>1.1000000000000001</v>
      </c>
      <c r="B8" s="223" t="s">
        <v>276</v>
      </c>
      <c r="C8" s="248">
        <v>757673127.64999998</v>
      </c>
      <c r="D8" s="248">
        <v>1247630406.0999999</v>
      </c>
      <c r="E8" s="271">
        <v>2005303533.75</v>
      </c>
      <c r="F8" s="248">
        <v>765611855.59000003</v>
      </c>
      <c r="G8" s="248">
        <v>1212633882.03</v>
      </c>
      <c r="H8" s="249">
        <v>1978245737.6199999</v>
      </c>
    </row>
    <row r="9" spans="1:8" s="3" customFormat="1" ht="15.75">
      <c r="A9" s="221">
        <v>1.2</v>
      </c>
      <c r="B9" s="223" t="s">
        <v>277</v>
      </c>
      <c r="C9" s="248">
        <v>0</v>
      </c>
      <c r="D9" s="248">
        <v>165811816.64623597</v>
      </c>
      <c r="E9" s="271">
        <v>165811816.64623597</v>
      </c>
      <c r="F9" s="248">
        <v>0</v>
      </c>
      <c r="G9" s="248">
        <v>95757856.283612967</v>
      </c>
      <c r="H9" s="249">
        <v>95757856.283612967</v>
      </c>
    </row>
    <row r="10" spans="1:8" s="3" customFormat="1" ht="15.75">
      <c r="A10" s="221">
        <v>1.3</v>
      </c>
      <c r="B10" s="223" t="s">
        <v>278</v>
      </c>
      <c r="C10" s="248">
        <v>327064085.79999989</v>
      </c>
      <c r="D10" s="248">
        <v>1096773404.8148551</v>
      </c>
      <c r="E10" s="271">
        <v>1423837490.6148551</v>
      </c>
      <c r="F10" s="248">
        <v>283774172.57999927</v>
      </c>
      <c r="G10" s="248">
        <v>931977601.09021831</v>
      </c>
      <c r="H10" s="249">
        <v>1215751773.6702175</v>
      </c>
    </row>
    <row r="11" spans="1:8" s="3" customFormat="1" ht="15.75">
      <c r="A11" s="221">
        <v>1.4</v>
      </c>
      <c r="B11" s="223" t="s">
        <v>279</v>
      </c>
      <c r="C11" s="248">
        <v>0</v>
      </c>
      <c r="D11" s="248">
        <v>1020.76</v>
      </c>
      <c r="E11" s="271">
        <v>1020.76</v>
      </c>
      <c r="F11" s="248">
        <v>0</v>
      </c>
      <c r="G11" s="248">
        <v>926.93</v>
      </c>
      <c r="H11" s="249">
        <v>926.93</v>
      </c>
    </row>
    <row r="12" spans="1:8" s="3" customFormat="1" ht="29.25" customHeight="1">
      <c r="A12" s="221">
        <v>2</v>
      </c>
      <c r="B12" s="222" t="s">
        <v>280</v>
      </c>
      <c r="C12" s="248">
        <v>0</v>
      </c>
      <c r="D12" s="248">
        <v>0</v>
      </c>
      <c r="E12" s="271">
        <v>0</v>
      </c>
      <c r="F12" s="248">
        <v>0</v>
      </c>
      <c r="G12" s="248">
        <v>0</v>
      </c>
      <c r="H12" s="249">
        <v>0</v>
      </c>
    </row>
    <row r="13" spans="1:8" s="3" customFormat="1" ht="25.5">
      <c r="A13" s="221">
        <v>3</v>
      </c>
      <c r="B13" s="222" t="s">
        <v>281</v>
      </c>
      <c r="C13" s="248">
        <v>1006270000</v>
      </c>
      <c r="D13" s="248">
        <v>0</v>
      </c>
      <c r="E13" s="271">
        <v>1006270000</v>
      </c>
      <c r="F13" s="248">
        <v>528883000</v>
      </c>
      <c r="G13" s="248">
        <v>0</v>
      </c>
      <c r="H13" s="249">
        <v>528883000</v>
      </c>
    </row>
    <row r="14" spans="1:8" s="3" customFormat="1" ht="15.75">
      <c r="A14" s="221">
        <v>3.1</v>
      </c>
      <c r="B14" s="223" t="s">
        <v>282</v>
      </c>
      <c r="C14" s="248">
        <v>1006270000</v>
      </c>
      <c r="D14" s="248">
        <v>0</v>
      </c>
      <c r="E14" s="271">
        <v>1006270000</v>
      </c>
      <c r="F14" s="248">
        <v>528883000</v>
      </c>
      <c r="G14" s="248">
        <v>0</v>
      </c>
      <c r="H14" s="249">
        <v>528883000</v>
      </c>
    </row>
    <row r="15" spans="1:8" s="3" customFormat="1" ht="15.75">
      <c r="A15" s="221">
        <v>3.2</v>
      </c>
      <c r="B15" s="223" t="s">
        <v>283</v>
      </c>
      <c r="C15" s="248">
        <v>0</v>
      </c>
      <c r="D15" s="248">
        <v>0</v>
      </c>
      <c r="E15" s="271">
        <v>0</v>
      </c>
      <c r="F15" s="248">
        <v>0</v>
      </c>
      <c r="G15" s="248">
        <v>0</v>
      </c>
      <c r="H15" s="249">
        <v>0</v>
      </c>
    </row>
    <row r="16" spans="1:8" s="3" customFormat="1" ht="15.75">
      <c r="A16" s="221">
        <v>4</v>
      </c>
      <c r="B16" s="222" t="s">
        <v>284</v>
      </c>
      <c r="C16" s="248">
        <v>2693646392.1999998</v>
      </c>
      <c r="D16" s="248">
        <v>5496515658.0299997</v>
      </c>
      <c r="E16" s="271">
        <v>8190162050.2299995</v>
      </c>
      <c r="F16" s="248">
        <v>2363268145.79</v>
      </c>
      <c r="G16" s="248">
        <v>5548287633.3199997</v>
      </c>
      <c r="H16" s="249">
        <v>7911555779.1099997</v>
      </c>
    </row>
    <row r="17" spans="1:8" s="3" customFormat="1" ht="15.75">
      <c r="A17" s="221">
        <v>4.0999999999999996</v>
      </c>
      <c r="B17" s="223" t="s">
        <v>285</v>
      </c>
      <c r="C17" s="248">
        <v>2224526336.8499999</v>
      </c>
      <c r="D17" s="248">
        <v>4889154803.4799995</v>
      </c>
      <c r="E17" s="271">
        <v>7113681140.3299999</v>
      </c>
      <c r="F17" s="248">
        <v>1976543610.52</v>
      </c>
      <c r="G17" s="248">
        <v>4954776264.2299995</v>
      </c>
      <c r="H17" s="249">
        <v>6931319874.75</v>
      </c>
    </row>
    <row r="18" spans="1:8" s="3" customFormat="1" ht="15.75">
      <c r="A18" s="221">
        <v>4.2</v>
      </c>
      <c r="B18" s="223" t="s">
        <v>286</v>
      </c>
      <c r="C18" s="248">
        <v>469120055.35000002</v>
      </c>
      <c r="D18" s="248">
        <v>607360854.54999995</v>
      </c>
      <c r="E18" s="271">
        <v>1076480909.9000001</v>
      </c>
      <c r="F18" s="248">
        <v>386724535.26999998</v>
      </c>
      <c r="G18" s="248">
        <v>593511369.09000003</v>
      </c>
      <c r="H18" s="249">
        <v>980235904.36000001</v>
      </c>
    </row>
    <row r="19" spans="1:8" s="3" customFormat="1" ht="25.5">
      <c r="A19" s="221">
        <v>5</v>
      </c>
      <c r="B19" s="222" t="s">
        <v>287</v>
      </c>
      <c r="C19" s="248">
        <v>10113673430.639999</v>
      </c>
      <c r="D19" s="248">
        <v>17725626434.369999</v>
      </c>
      <c r="E19" s="271">
        <v>27839299865.009998</v>
      </c>
      <c r="F19" s="248">
        <v>9995722228.2199993</v>
      </c>
      <c r="G19" s="248">
        <v>18651416008.450001</v>
      </c>
      <c r="H19" s="249">
        <v>28647138236.669998</v>
      </c>
    </row>
    <row r="20" spans="1:8" s="3" customFormat="1" ht="15.75">
      <c r="A20" s="221">
        <v>5.0999999999999996</v>
      </c>
      <c r="B20" s="223" t="s">
        <v>288</v>
      </c>
      <c r="C20" s="248">
        <v>353812792.69</v>
      </c>
      <c r="D20" s="248">
        <v>234318136.94</v>
      </c>
      <c r="E20" s="271">
        <v>588130929.63</v>
      </c>
      <c r="F20" s="248">
        <v>246272995.84</v>
      </c>
      <c r="G20" s="248">
        <v>302814419.77999997</v>
      </c>
      <c r="H20" s="249">
        <v>549087415.62</v>
      </c>
    </row>
    <row r="21" spans="1:8" s="3" customFormat="1" ht="15.75">
      <c r="A21" s="221">
        <v>5.2</v>
      </c>
      <c r="B21" s="223" t="s">
        <v>289</v>
      </c>
      <c r="C21" s="248">
        <v>154800750.40000001</v>
      </c>
      <c r="D21" s="248">
        <v>11710085.560000001</v>
      </c>
      <c r="E21" s="271">
        <v>166510835.96000001</v>
      </c>
      <c r="F21" s="248">
        <v>226356802.00999999</v>
      </c>
      <c r="G21" s="248">
        <v>34739918.770000003</v>
      </c>
      <c r="H21" s="249">
        <v>261096720.78</v>
      </c>
    </row>
    <row r="22" spans="1:8" s="3" customFormat="1" ht="15.75">
      <c r="A22" s="221">
        <v>5.3</v>
      </c>
      <c r="B22" s="223" t="s">
        <v>290</v>
      </c>
      <c r="C22" s="248">
        <v>7478365274.6099997</v>
      </c>
      <c r="D22" s="248">
        <v>15494156277.35</v>
      </c>
      <c r="E22" s="271">
        <v>22972521551.959999</v>
      </c>
      <c r="F22" s="248">
        <v>7438080612.5699997</v>
      </c>
      <c r="G22" s="248">
        <v>15737524396.770002</v>
      </c>
      <c r="H22" s="249">
        <v>23175605009.340004</v>
      </c>
    </row>
    <row r="23" spans="1:8" s="3" customFormat="1" ht="15.75">
      <c r="A23" s="221" t="s">
        <v>291</v>
      </c>
      <c r="B23" s="224" t="s">
        <v>292</v>
      </c>
      <c r="C23" s="248">
        <v>4143527802.21</v>
      </c>
      <c r="D23" s="248">
        <v>5652077028.4399996</v>
      </c>
      <c r="E23" s="271">
        <v>9795604830.6499996</v>
      </c>
      <c r="F23" s="248">
        <v>4224333677.0700002</v>
      </c>
      <c r="G23" s="248">
        <v>5760748214.2200003</v>
      </c>
      <c r="H23" s="249">
        <v>9985081891.2900009</v>
      </c>
    </row>
    <row r="24" spans="1:8" s="3" customFormat="1" ht="15.75">
      <c r="A24" s="221" t="s">
        <v>293</v>
      </c>
      <c r="B24" s="224" t="s">
        <v>294</v>
      </c>
      <c r="C24" s="248">
        <v>1596608381.49</v>
      </c>
      <c r="D24" s="248">
        <v>5459174961.2399998</v>
      </c>
      <c r="E24" s="271">
        <v>7055783342.7299995</v>
      </c>
      <c r="F24" s="248">
        <v>1315974337.1800001</v>
      </c>
      <c r="G24" s="248">
        <v>4512778638.5200005</v>
      </c>
      <c r="H24" s="249">
        <v>5828752975.7000008</v>
      </c>
    </row>
    <row r="25" spans="1:8" s="3" customFormat="1" ht="15.75">
      <c r="A25" s="221" t="s">
        <v>295</v>
      </c>
      <c r="B25" s="225" t="s">
        <v>296</v>
      </c>
      <c r="C25" s="248">
        <v>0</v>
      </c>
      <c r="D25" s="248">
        <v>0</v>
      </c>
      <c r="E25" s="271">
        <v>0</v>
      </c>
      <c r="F25" s="248">
        <v>0</v>
      </c>
      <c r="G25" s="248">
        <v>0</v>
      </c>
      <c r="H25" s="249">
        <v>0</v>
      </c>
    </row>
    <row r="26" spans="1:8" s="3" customFormat="1" ht="15.75">
      <c r="A26" s="221" t="s">
        <v>297</v>
      </c>
      <c r="B26" s="224" t="s">
        <v>298</v>
      </c>
      <c r="C26" s="248">
        <v>1560190008.21</v>
      </c>
      <c r="D26" s="248">
        <v>3974483106.3099999</v>
      </c>
      <c r="E26" s="271">
        <v>5534673114.5200005</v>
      </c>
      <c r="F26" s="248">
        <v>1156787038.98</v>
      </c>
      <c r="G26" s="248">
        <v>3807317849.5799999</v>
      </c>
      <c r="H26" s="249">
        <v>4964104888.5599995</v>
      </c>
    </row>
    <row r="27" spans="1:8" s="3" customFormat="1" ht="15.75">
      <c r="A27" s="221" t="s">
        <v>299</v>
      </c>
      <c r="B27" s="224" t="s">
        <v>300</v>
      </c>
      <c r="C27" s="248">
        <v>178039082.69999999</v>
      </c>
      <c r="D27" s="248">
        <v>408421181.36000001</v>
      </c>
      <c r="E27" s="271">
        <v>586460264.05999994</v>
      </c>
      <c r="F27" s="248">
        <v>740985559.34000003</v>
      </c>
      <c r="G27" s="248">
        <v>1656679694.45</v>
      </c>
      <c r="H27" s="249">
        <v>2397665253.79</v>
      </c>
    </row>
    <row r="28" spans="1:8" s="3" customFormat="1" ht="15.75">
      <c r="A28" s="221">
        <v>5.4</v>
      </c>
      <c r="B28" s="223" t="s">
        <v>301</v>
      </c>
      <c r="C28" s="248">
        <v>1555046699.6199999</v>
      </c>
      <c r="D28" s="248">
        <v>1536325511.6300001</v>
      </c>
      <c r="E28" s="271">
        <v>3091372211.25</v>
      </c>
      <c r="F28" s="248">
        <v>1707333598.05</v>
      </c>
      <c r="G28" s="248">
        <v>1407427764.3800001</v>
      </c>
      <c r="H28" s="249">
        <v>3114761362.4300003</v>
      </c>
    </row>
    <row r="29" spans="1:8" s="3" customFormat="1" ht="15.75">
      <c r="A29" s="221">
        <v>5.5</v>
      </c>
      <c r="B29" s="223" t="s">
        <v>302</v>
      </c>
      <c r="C29" s="248">
        <v>54923573.340000004</v>
      </c>
      <c r="D29" s="248">
        <v>471657.11</v>
      </c>
      <c r="E29" s="271">
        <v>55395230.450000003</v>
      </c>
      <c r="F29" s="248">
        <v>140645703.25999999</v>
      </c>
      <c r="G29" s="248">
        <v>545126852.46000004</v>
      </c>
      <c r="H29" s="249">
        <v>685772555.72000003</v>
      </c>
    </row>
    <row r="30" spans="1:8" s="3" customFormat="1" ht="15.75">
      <c r="A30" s="221">
        <v>5.6</v>
      </c>
      <c r="B30" s="223" t="s">
        <v>303</v>
      </c>
      <c r="C30" s="248">
        <v>0</v>
      </c>
      <c r="D30" s="248">
        <v>0</v>
      </c>
      <c r="E30" s="271">
        <v>0</v>
      </c>
      <c r="F30" s="248">
        <v>0</v>
      </c>
      <c r="G30" s="248">
        <v>0</v>
      </c>
      <c r="H30" s="249">
        <v>0</v>
      </c>
    </row>
    <row r="31" spans="1:8" s="3" customFormat="1" ht="15.75">
      <c r="A31" s="221">
        <v>5.7</v>
      </c>
      <c r="B31" s="223" t="s">
        <v>304</v>
      </c>
      <c r="C31" s="248">
        <v>516724339.98000002</v>
      </c>
      <c r="D31" s="248">
        <v>448644765.77999997</v>
      </c>
      <c r="E31" s="271">
        <v>965369105.75999999</v>
      </c>
      <c r="F31" s="248">
        <v>237032516.49000001</v>
      </c>
      <c r="G31" s="248">
        <v>623782656.28999996</v>
      </c>
      <c r="H31" s="249">
        <v>860815172.77999997</v>
      </c>
    </row>
    <row r="32" spans="1:8" s="3" customFormat="1" ht="15.75">
      <c r="A32" s="221">
        <v>6</v>
      </c>
      <c r="B32" s="222" t="s">
        <v>305</v>
      </c>
      <c r="C32" s="248">
        <v>464131614.1688</v>
      </c>
      <c r="D32" s="248">
        <v>7502969146.544219</v>
      </c>
      <c r="E32" s="271">
        <v>7967100760.7130184</v>
      </c>
      <c r="F32" s="248">
        <v>337555124.75</v>
      </c>
      <c r="G32" s="248">
        <v>6062712081.6470003</v>
      </c>
      <c r="H32" s="249">
        <v>6400267206.3970003</v>
      </c>
    </row>
    <row r="33" spans="1:8" s="3" customFormat="1" ht="25.5">
      <c r="A33" s="221">
        <v>6.1</v>
      </c>
      <c r="B33" s="223" t="s">
        <v>485</v>
      </c>
      <c r="C33" s="248">
        <v>253165738.26879999</v>
      </c>
      <c r="D33" s="248">
        <v>3775667384.2945185</v>
      </c>
      <c r="E33" s="271">
        <v>4028833122.5633183</v>
      </c>
      <c r="F33" s="248">
        <v>147516179</v>
      </c>
      <c r="G33" s="248">
        <v>3047161473.4240313</v>
      </c>
      <c r="H33" s="249">
        <v>3194677652.4240313</v>
      </c>
    </row>
    <row r="34" spans="1:8" s="3" customFormat="1" ht="25.5">
      <c r="A34" s="221">
        <v>6.2</v>
      </c>
      <c r="B34" s="223" t="s">
        <v>306</v>
      </c>
      <c r="C34" s="248">
        <v>210965875.90000001</v>
      </c>
      <c r="D34" s="248">
        <v>3687018802.2980618</v>
      </c>
      <c r="E34" s="271">
        <v>3897984678.1980619</v>
      </c>
      <c r="F34" s="248">
        <v>190038945.75</v>
      </c>
      <c r="G34" s="248">
        <v>2975093238.6386852</v>
      </c>
      <c r="H34" s="249">
        <v>3165132184.3886852</v>
      </c>
    </row>
    <row r="35" spans="1:8" s="3" customFormat="1" ht="25.5">
      <c r="A35" s="221">
        <v>6.3</v>
      </c>
      <c r="B35" s="223" t="s">
        <v>307</v>
      </c>
      <c r="C35" s="248">
        <v>0</v>
      </c>
      <c r="D35" s="248">
        <v>37641360</v>
      </c>
      <c r="E35" s="271">
        <v>37641360</v>
      </c>
      <c r="F35" s="248">
        <v>0</v>
      </c>
      <c r="G35" s="248">
        <v>34181220</v>
      </c>
      <c r="H35" s="249">
        <v>34181220</v>
      </c>
    </row>
    <row r="36" spans="1:8" s="3" customFormat="1" ht="15.75">
      <c r="A36" s="221">
        <v>6.4</v>
      </c>
      <c r="B36" s="223" t="s">
        <v>308</v>
      </c>
      <c r="C36" s="248">
        <v>0</v>
      </c>
      <c r="D36" s="248">
        <v>2641599.9516382217</v>
      </c>
      <c r="E36" s="271">
        <v>2641599.9516382217</v>
      </c>
      <c r="F36" s="248">
        <v>0</v>
      </c>
      <c r="G36" s="248">
        <v>3186866.9842686653</v>
      </c>
      <c r="H36" s="249">
        <v>3186866.9842686653</v>
      </c>
    </row>
    <row r="37" spans="1:8" s="3" customFormat="1" ht="15.75">
      <c r="A37" s="221">
        <v>6.5</v>
      </c>
      <c r="B37" s="223" t="s">
        <v>309</v>
      </c>
      <c r="C37" s="248">
        <v>0</v>
      </c>
      <c r="D37" s="248">
        <v>0</v>
      </c>
      <c r="E37" s="271">
        <v>0</v>
      </c>
      <c r="F37" s="248">
        <v>0</v>
      </c>
      <c r="G37" s="248">
        <v>3089282.6000146866</v>
      </c>
      <c r="H37" s="249">
        <v>3089282.6000146866</v>
      </c>
    </row>
    <row r="38" spans="1:8" s="3" customFormat="1" ht="25.5">
      <c r="A38" s="221">
        <v>6.6</v>
      </c>
      <c r="B38" s="223" t="s">
        <v>310</v>
      </c>
      <c r="C38" s="248">
        <v>0</v>
      </c>
      <c r="D38" s="248">
        <v>0</v>
      </c>
      <c r="E38" s="271">
        <v>0</v>
      </c>
      <c r="F38" s="248">
        <v>0</v>
      </c>
      <c r="G38" s="248">
        <v>0</v>
      </c>
      <c r="H38" s="249">
        <v>0</v>
      </c>
    </row>
    <row r="39" spans="1:8" s="3" customFormat="1" ht="25.5">
      <c r="A39" s="221">
        <v>6.7</v>
      </c>
      <c r="B39" s="223" t="s">
        <v>311</v>
      </c>
      <c r="C39" s="248">
        <v>0</v>
      </c>
      <c r="D39" s="248">
        <v>0</v>
      </c>
      <c r="E39" s="271">
        <v>0</v>
      </c>
      <c r="F39" s="248">
        <v>0</v>
      </c>
      <c r="G39" s="248">
        <v>0</v>
      </c>
      <c r="H39" s="249">
        <v>0</v>
      </c>
    </row>
    <row r="40" spans="1:8" s="3" customFormat="1" ht="15.75">
      <c r="A40" s="221">
        <v>7</v>
      </c>
      <c r="B40" s="222" t="s">
        <v>312</v>
      </c>
      <c r="C40" s="248">
        <v>706664500.05203414</v>
      </c>
      <c r="D40" s="248">
        <v>246702159.04073003</v>
      </c>
      <c r="E40" s="271">
        <v>953366659.09276414</v>
      </c>
      <c r="F40" s="248">
        <v>653440524.94451094</v>
      </c>
      <c r="G40" s="248">
        <v>237567255.20847809</v>
      </c>
      <c r="H40" s="249">
        <v>891007780.15298903</v>
      </c>
    </row>
    <row r="41" spans="1:8" s="3" customFormat="1" ht="25.5">
      <c r="A41" s="221">
        <v>7.1</v>
      </c>
      <c r="B41" s="223" t="s">
        <v>313</v>
      </c>
      <c r="C41" s="248">
        <v>36176811.68</v>
      </c>
      <c r="D41" s="248">
        <v>429780.73</v>
      </c>
      <c r="E41" s="271">
        <v>36606592.409999996</v>
      </c>
      <c r="F41" s="248">
        <v>20107402.253965996</v>
      </c>
      <c r="G41" s="248">
        <v>650671.27603399998</v>
      </c>
      <c r="H41" s="249">
        <v>20758073.529999997</v>
      </c>
    </row>
    <row r="42" spans="1:8" s="3" customFormat="1" ht="25.5">
      <c r="A42" s="221">
        <v>7.2</v>
      </c>
      <c r="B42" s="223" t="s">
        <v>314</v>
      </c>
      <c r="C42" s="248">
        <v>15287552.430000054</v>
      </c>
      <c r="D42" s="248">
        <v>261725.35888700001</v>
      </c>
      <c r="E42" s="271">
        <v>15549277.788887054</v>
      </c>
      <c r="F42" s="248">
        <v>7807228.5899999868</v>
      </c>
      <c r="G42" s="248">
        <v>639980.28370000003</v>
      </c>
      <c r="H42" s="249">
        <v>8447208.8736999873</v>
      </c>
    </row>
    <row r="43" spans="1:8" s="3" customFormat="1" ht="25.5">
      <c r="A43" s="221">
        <v>7.3</v>
      </c>
      <c r="B43" s="223" t="s">
        <v>315</v>
      </c>
      <c r="C43" s="248">
        <v>458295819.47203404</v>
      </c>
      <c r="D43" s="248">
        <v>156462763.06524003</v>
      </c>
      <c r="E43" s="271">
        <v>614758582.53727412</v>
      </c>
      <c r="F43" s="248">
        <v>422157381.94451094</v>
      </c>
      <c r="G43" s="248">
        <v>166416923.03150707</v>
      </c>
      <c r="H43" s="249">
        <v>588574304.97601795</v>
      </c>
    </row>
    <row r="44" spans="1:8" s="3" customFormat="1" ht="25.5">
      <c r="A44" s="221">
        <v>7.4</v>
      </c>
      <c r="B44" s="223" t="s">
        <v>316</v>
      </c>
      <c r="C44" s="248">
        <v>248368680.58000004</v>
      </c>
      <c r="D44" s="248">
        <v>90239395.975490004</v>
      </c>
      <c r="E44" s="271">
        <v>338608076.55549002</v>
      </c>
      <c r="F44" s="248">
        <v>231283142.99999997</v>
      </c>
      <c r="G44" s="248">
        <v>71150332.176971003</v>
      </c>
      <c r="H44" s="249">
        <v>302433475.17697096</v>
      </c>
    </row>
    <row r="45" spans="1:8" s="3" customFormat="1" ht="15.75">
      <c r="A45" s="221">
        <v>8</v>
      </c>
      <c r="B45" s="222" t="s">
        <v>317</v>
      </c>
      <c r="C45" s="248">
        <v>1885084.65734979</v>
      </c>
      <c r="D45" s="248">
        <v>86732273.699730992</v>
      </c>
      <c r="E45" s="271">
        <v>88617358.357080787</v>
      </c>
      <c r="F45" s="248">
        <v>2044739.9749561041</v>
      </c>
      <c r="G45" s="248">
        <v>94038547.412306175</v>
      </c>
      <c r="H45" s="249">
        <v>96083287.387262285</v>
      </c>
    </row>
    <row r="46" spans="1:8" s="3" customFormat="1" ht="15.75">
      <c r="A46" s="221">
        <v>8.1</v>
      </c>
      <c r="B46" s="223" t="s">
        <v>318</v>
      </c>
      <c r="C46" s="248">
        <v>0</v>
      </c>
      <c r="D46" s="248">
        <v>0</v>
      </c>
      <c r="E46" s="271">
        <v>0</v>
      </c>
      <c r="F46" s="248">
        <v>0</v>
      </c>
      <c r="G46" s="248">
        <v>0</v>
      </c>
      <c r="H46" s="249">
        <v>0</v>
      </c>
    </row>
    <row r="47" spans="1:8" s="3" customFormat="1" ht="15.75">
      <c r="A47" s="221">
        <v>8.1999999999999993</v>
      </c>
      <c r="B47" s="223" t="s">
        <v>319</v>
      </c>
      <c r="C47" s="248">
        <v>87147.090410958903</v>
      </c>
      <c r="D47" s="248">
        <v>871856.92596618086</v>
      </c>
      <c r="E47" s="271">
        <v>959004.01637713972</v>
      </c>
      <c r="F47" s="248">
        <v>35242.4513810914</v>
      </c>
      <c r="G47" s="248">
        <v>941169.68377227639</v>
      </c>
      <c r="H47" s="249">
        <v>976412.13515336777</v>
      </c>
    </row>
    <row r="48" spans="1:8" s="3" customFormat="1" ht="15.75">
      <c r="A48" s="221">
        <v>8.3000000000000007</v>
      </c>
      <c r="B48" s="223" t="s">
        <v>320</v>
      </c>
      <c r="C48" s="248">
        <v>51806.71232876712</v>
      </c>
      <c r="D48" s="248">
        <v>3391086.5411932268</v>
      </c>
      <c r="E48" s="271">
        <v>3442893.2535219938</v>
      </c>
      <c r="F48" s="248">
        <v>315017.36607187433</v>
      </c>
      <c r="G48" s="248">
        <v>1827918.4532589051</v>
      </c>
      <c r="H48" s="249">
        <v>2142935.8193307794</v>
      </c>
    </row>
    <row r="49" spans="1:8" s="3" customFormat="1" ht="15.75">
      <c r="A49" s="221">
        <v>8.4</v>
      </c>
      <c r="B49" s="223" t="s">
        <v>321</v>
      </c>
      <c r="C49" s="248">
        <v>168282.15170543722</v>
      </c>
      <c r="D49" s="248">
        <v>6583204.8202146627</v>
      </c>
      <c r="E49" s="271">
        <v>6751486.9719201</v>
      </c>
      <c r="F49" s="248">
        <v>149219.34306569342</v>
      </c>
      <c r="G49" s="248">
        <v>5051179.6226526806</v>
      </c>
      <c r="H49" s="249">
        <v>5200398.9657183737</v>
      </c>
    </row>
    <row r="50" spans="1:8" s="3" customFormat="1" ht="15.75">
      <c r="A50" s="221">
        <v>8.5</v>
      </c>
      <c r="B50" s="223" t="s">
        <v>322</v>
      </c>
      <c r="C50" s="248">
        <v>587641.18291347206</v>
      </c>
      <c r="D50" s="248">
        <v>5561517.2303214399</v>
      </c>
      <c r="E50" s="271">
        <v>6149158.4132349119</v>
      </c>
      <c r="F50" s="248">
        <v>113594.96509240246</v>
      </c>
      <c r="G50" s="248">
        <v>17638958.083561148</v>
      </c>
      <c r="H50" s="249">
        <v>17752553.04865355</v>
      </c>
    </row>
    <row r="51" spans="1:8" s="3" customFormat="1" ht="15.75">
      <c r="A51" s="221">
        <v>8.6</v>
      </c>
      <c r="B51" s="223" t="s">
        <v>323</v>
      </c>
      <c r="C51" s="248">
        <v>449383.47102029959</v>
      </c>
      <c r="D51" s="248">
        <v>11354336.915774059</v>
      </c>
      <c r="E51" s="271">
        <v>11803720.386794358</v>
      </c>
      <c r="F51" s="248">
        <v>738848.43065693427</v>
      </c>
      <c r="G51" s="248">
        <v>6204578.2837057933</v>
      </c>
      <c r="H51" s="249">
        <v>6943426.7143627275</v>
      </c>
    </row>
    <row r="52" spans="1:8" s="3" customFormat="1" ht="15.75">
      <c r="A52" s="221">
        <v>8.6999999999999993</v>
      </c>
      <c r="B52" s="223" t="s">
        <v>324</v>
      </c>
      <c r="C52" s="248">
        <v>540824.04897085507</v>
      </c>
      <c r="D52" s="248">
        <v>58970271.266261421</v>
      </c>
      <c r="E52" s="271">
        <v>59511095.315232277</v>
      </c>
      <c r="F52" s="248">
        <v>692817.4186881081</v>
      </c>
      <c r="G52" s="248">
        <v>62374743.285355374</v>
      </c>
      <c r="H52" s="249">
        <v>63067560.704043485</v>
      </c>
    </row>
    <row r="53" spans="1:8" s="3" customFormat="1" ht="26.25" thickBot="1">
      <c r="A53" s="226">
        <v>9</v>
      </c>
      <c r="B53" s="227" t="s">
        <v>325</v>
      </c>
      <c r="C53" s="272">
        <v>567182.70000000007</v>
      </c>
      <c r="D53" s="272">
        <v>6383920.4568219995</v>
      </c>
      <c r="E53" s="273">
        <v>6951103.1568219997</v>
      </c>
      <c r="F53" s="272">
        <v>1737573.69</v>
      </c>
      <c r="G53" s="272">
        <v>14127441.350892898</v>
      </c>
      <c r="H53" s="255">
        <v>15865015.040892897</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G6" sqref="G6:G13"/>
    </sheetView>
  </sheetViews>
  <sheetFormatPr defaultColWidth="9.140625" defaultRowHeight="12.75"/>
  <cols>
    <col min="1" max="1" width="9.5703125" style="2" bestFit="1" customWidth="1"/>
    <col min="2" max="2" width="93.5703125" style="2" customWidth="1"/>
    <col min="3" max="4" width="12.7109375" style="2" customWidth="1"/>
    <col min="5" max="7" width="11.7109375" style="13" bestFit="1" customWidth="1"/>
    <col min="8" max="11" width="9.7109375" style="13" customWidth="1"/>
    <col min="12" max="16384" width="9.140625" style="13"/>
  </cols>
  <sheetData>
    <row r="1" spans="1:9" ht="15">
      <c r="A1" s="18" t="s">
        <v>188</v>
      </c>
      <c r="B1" s="17" t="str">
        <f>Info!C2</f>
        <v>სს თიბისი ბანკი</v>
      </c>
      <c r="C1" s="17"/>
      <c r="D1" s="354"/>
    </row>
    <row r="2" spans="1:9" ht="15">
      <c r="A2" s="18" t="s">
        <v>189</v>
      </c>
      <c r="B2" s="474">
        <v>44286</v>
      </c>
      <c r="C2" s="30"/>
      <c r="D2" s="19"/>
      <c r="E2" s="12"/>
      <c r="F2" s="12"/>
      <c r="G2" s="12"/>
      <c r="H2" s="12"/>
    </row>
    <row r="3" spans="1:9" ht="15">
      <c r="A3" s="18"/>
      <c r="B3" s="17"/>
      <c r="C3" s="30"/>
      <c r="D3" s="19"/>
      <c r="E3" s="12"/>
      <c r="F3" s="12"/>
      <c r="G3" s="12"/>
      <c r="H3" s="12"/>
    </row>
    <row r="4" spans="1:9" ht="15" customHeight="1" thickBot="1">
      <c r="A4" s="215" t="s">
        <v>409</v>
      </c>
      <c r="B4" s="216" t="s">
        <v>187</v>
      </c>
      <c r="C4" s="217" t="s">
        <v>93</v>
      </c>
    </row>
    <row r="5" spans="1:9" ht="15" customHeight="1">
      <c r="A5" s="213" t="s">
        <v>26</v>
      </c>
      <c r="B5" s="214"/>
      <c r="C5" s="475" t="str">
        <f>INT((MONTH($B$2))/3)&amp;"Q"&amp;"-"&amp;YEAR($B$2)</f>
        <v>1Q-2021</v>
      </c>
      <c r="D5" s="475" t="str">
        <f>IF(INT(MONTH($B$2))=3, "4"&amp;"Q"&amp;"-"&amp;YEAR($B$2)-1, IF(INT(MONTH($B$2))=6, "1"&amp;"Q"&amp;"-"&amp;YEAR($B$2), IF(INT(MONTH($B$2))=9, "2"&amp;"Q"&amp;"-"&amp;YEAR($B$2),IF(INT(MONTH($B$2))=12, "3"&amp;"Q"&amp;"-"&amp;YEAR($B$2), 0))))</f>
        <v>4Q-2020</v>
      </c>
      <c r="E5" s="475" t="str">
        <f>IF(INT(MONTH($B$2))=3, "3"&amp;"Q"&amp;"-"&amp;YEAR($B$2)-1, IF(INT(MONTH($B$2))=6, "4"&amp;"Q"&amp;"-"&amp;YEAR($B$2)-1, IF(INT(MONTH($B$2))=9, "1"&amp;"Q"&amp;"-"&amp;YEAR($B$2),IF(INT(MONTH($B$2))=12, "2"&amp;"Q"&amp;"-"&amp;YEAR($B$2), 0))))</f>
        <v>3Q-2020</v>
      </c>
      <c r="F5" s="475" t="str">
        <f>IF(INT(MONTH($B$2))=3, "2"&amp;"Q"&amp;"-"&amp;YEAR($B$2)-1, IF(INT(MONTH($B$2))=6, "3"&amp;"Q"&amp;"-"&amp;YEAR($B$2)-1, IF(INT(MONTH($B$2))=9, "4"&amp;"Q"&amp;"-"&amp;YEAR($B$2)-1,IF(INT(MONTH($B$2))=12, "1"&amp;"Q"&amp;"-"&amp;YEAR($B$2), 0))))</f>
        <v>2Q-2020</v>
      </c>
      <c r="G5" s="475" t="str">
        <f>IF(INT(MONTH($B$2))=3, "1"&amp;"Q"&amp;"-"&amp;YEAR($B$2)-1, IF(INT(MONTH($B$2))=6, "2"&amp;"Q"&amp;"-"&amp;YEAR($B$2)-1, IF(INT(MONTH($B$2))=9, "3"&amp;"Q"&amp;"-"&amp;YEAR($B$2)-1,IF(INT(MONTH($B$2))=12, "4"&amp;"Q"&amp;"-"&amp;YEAR($B$2)-1, 0))))</f>
        <v>1Q-2020</v>
      </c>
    </row>
    <row r="6" spans="1:9" ht="15" customHeight="1">
      <c r="A6" s="398">
        <v>1</v>
      </c>
      <c r="B6" s="457" t="s">
        <v>192</v>
      </c>
      <c r="C6" s="399">
        <v>16861393224.083376</v>
      </c>
      <c r="D6" s="460">
        <v>16322523693.933828</v>
      </c>
      <c r="E6" s="400">
        <v>15679019553.864531</v>
      </c>
      <c r="F6" s="399">
        <v>14441106338.315201</v>
      </c>
      <c r="G6" s="461">
        <v>14841214040.765808</v>
      </c>
      <c r="I6" s="544"/>
    </row>
    <row r="7" spans="1:9" ht="15" customHeight="1">
      <c r="A7" s="398">
        <v>1.1000000000000001</v>
      </c>
      <c r="B7" s="401" t="s">
        <v>606</v>
      </c>
      <c r="C7" s="402">
        <v>15529029589.20166</v>
      </c>
      <c r="D7" s="462">
        <v>14963246562.746395</v>
      </c>
      <c r="E7" s="402">
        <v>14372145251.642605</v>
      </c>
      <c r="F7" s="402">
        <v>13275181470.599297</v>
      </c>
      <c r="G7" s="463">
        <v>13677653163.342487</v>
      </c>
      <c r="I7" s="544"/>
    </row>
    <row r="8" spans="1:9" ht="25.5">
      <c r="A8" s="398" t="s">
        <v>252</v>
      </c>
      <c r="B8" s="403" t="s">
        <v>403</v>
      </c>
      <c r="C8" s="402">
        <v>30934137.117222004</v>
      </c>
      <c r="D8" s="462">
        <v>32965375.219999999</v>
      </c>
      <c r="E8" s="402">
        <v>0</v>
      </c>
      <c r="F8" s="402">
        <v>0</v>
      </c>
      <c r="G8" s="463">
        <v>0</v>
      </c>
      <c r="I8" s="544"/>
    </row>
    <row r="9" spans="1:9" ht="15" customHeight="1">
      <c r="A9" s="398">
        <v>1.2</v>
      </c>
      <c r="B9" s="401" t="s">
        <v>22</v>
      </c>
      <c r="C9" s="402">
        <v>1291495300.4663839</v>
      </c>
      <c r="D9" s="462">
        <v>1306701846.0063531</v>
      </c>
      <c r="E9" s="402">
        <v>1265202472.821615</v>
      </c>
      <c r="F9" s="402">
        <v>1128629117.3527243</v>
      </c>
      <c r="G9" s="463">
        <v>1126366007.0189109</v>
      </c>
      <c r="I9" s="544"/>
    </row>
    <row r="10" spans="1:9" ht="15" customHeight="1">
      <c r="A10" s="398">
        <v>1.3</v>
      </c>
      <c r="B10" s="458" t="s">
        <v>77</v>
      </c>
      <c r="C10" s="404">
        <v>40868334.41533</v>
      </c>
      <c r="D10" s="462">
        <v>52575285.181079999</v>
      </c>
      <c r="E10" s="404">
        <v>41671829.40031001</v>
      </c>
      <c r="F10" s="402">
        <v>37295750.363179997</v>
      </c>
      <c r="G10" s="464">
        <v>37194870.404410005</v>
      </c>
      <c r="I10" s="544"/>
    </row>
    <row r="11" spans="1:9" ht="15" customHeight="1">
      <c r="A11" s="398">
        <v>2</v>
      </c>
      <c r="B11" s="457" t="s">
        <v>193</v>
      </c>
      <c r="C11" s="402">
        <v>187263594.9390536</v>
      </c>
      <c r="D11" s="462">
        <v>106379492.91042994</v>
      </c>
      <c r="E11" s="402">
        <v>49769290.318500243</v>
      </c>
      <c r="F11" s="402">
        <v>58546743.386238515</v>
      </c>
      <c r="G11" s="463">
        <v>13924091.964564679</v>
      </c>
      <c r="I11" s="544"/>
    </row>
    <row r="12" spans="1:9" ht="15" customHeight="1">
      <c r="A12" s="415">
        <v>3</v>
      </c>
      <c r="B12" s="459" t="s">
        <v>191</v>
      </c>
      <c r="C12" s="404">
        <v>1872573783.7914793</v>
      </c>
      <c r="D12" s="462">
        <v>1872573783.7914793</v>
      </c>
      <c r="E12" s="404">
        <v>1749821533.8766046</v>
      </c>
      <c r="F12" s="402">
        <v>1749821533.8766046</v>
      </c>
      <c r="G12" s="464">
        <v>1749821533.8766046</v>
      </c>
      <c r="I12" s="544"/>
    </row>
    <row r="13" spans="1:9" ht="15" customHeight="1" thickBot="1">
      <c r="A13" s="133">
        <v>4</v>
      </c>
      <c r="B13" s="467" t="s">
        <v>253</v>
      </c>
      <c r="C13" s="274">
        <v>18921230602.813911</v>
      </c>
      <c r="D13" s="465">
        <v>18301476970.635738</v>
      </c>
      <c r="E13" s="275">
        <v>17478610378.059635</v>
      </c>
      <c r="F13" s="274">
        <v>16249474615.578043</v>
      </c>
      <c r="G13" s="466">
        <v>16604959666.606977</v>
      </c>
      <c r="I13" s="544"/>
    </row>
    <row r="14" spans="1:9">
      <c r="B14" s="24"/>
      <c r="I14" s="544"/>
    </row>
    <row r="15" spans="1:9" ht="25.5">
      <c r="B15" s="106" t="s">
        <v>607</v>
      </c>
    </row>
    <row r="16" spans="1:9">
      <c r="B16" s="106"/>
    </row>
    <row r="17" spans="2:2">
      <c r="B17" s="106"/>
    </row>
    <row r="18" spans="2:2">
      <c r="B18" s="10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showGridLines="0" zoomScaleNormal="100" workbookViewId="0">
      <pane xSplit="1" ySplit="4" topLeftCell="B26" activePane="bottomRight" state="frozen"/>
      <selection pane="topRight" activeCell="B1" sqref="B1"/>
      <selection pane="bottomLeft" activeCell="A4" sqref="A4"/>
      <selection pane="bottomRight" activeCell="A33" sqref="A33:C36"/>
    </sheetView>
  </sheetViews>
  <sheetFormatPr defaultRowHeight="15"/>
  <cols>
    <col min="1" max="1" width="9.5703125" style="2" bestFit="1" customWidth="1"/>
    <col min="2" max="2" width="58.85546875" style="2" customWidth="1"/>
    <col min="3" max="3" width="34.28515625" style="2" customWidth="1"/>
  </cols>
  <sheetData>
    <row r="1" spans="1:8">
      <c r="A1" s="2" t="s">
        <v>188</v>
      </c>
      <c r="B1" s="354" t="str">
        <f>Info!C2</f>
        <v>სს თიბისი ბანკი</v>
      </c>
    </row>
    <row r="2" spans="1:8">
      <c r="A2" s="2" t="s">
        <v>189</v>
      </c>
      <c r="B2" s="492">
        <f>'1. key ratios'!B2</f>
        <v>44286</v>
      </c>
    </row>
    <row r="4" spans="1:8" ht="25.5" customHeight="1" thickBot="1">
      <c r="A4" s="238" t="s">
        <v>410</v>
      </c>
      <c r="B4" s="62" t="s">
        <v>149</v>
      </c>
      <c r="C4" s="14"/>
    </row>
    <row r="5" spans="1:8" ht="15.75">
      <c r="A5" s="11"/>
      <c r="B5" s="452" t="s">
        <v>150</v>
      </c>
      <c r="C5" s="472" t="s">
        <v>621</v>
      </c>
    </row>
    <row r="6" spans="1:8">
      <c r="A6" s="15">
        <v>1</v>
      </c>
      <c r="B6" s="63" t="s">
        <v>633</v>
      </c>
      <c r="C6" s="468" t="s">
        <v>634</v>
      </c>
    </row>
    <row r="7" spans="1:8">
      <c r="A7" s="15">
        <v>2</v>
      </c>
      <c r="B7" s="63" t="s">
        <v>635</v>
      </c>
      <c r="C7" s="468" t="s">
        <v>634</v>
      </c>
    </row>
    <row r="8" spans="1:8">
      <c r="A8" s="15">
        <v>3</v>
      </c>
      <c r="B8" s="63" t="s">
        <v>636</v>
      </c>
      <c r="C8" s="468" t="s">
        <v>634</v>
      </c>
    </row>
    <row r="9" spans="1:8">
      <c r="A9" s="15">
        <v>4</v>
      </c>
      <c r="B9" s="63" t="s">
        <v>637</v>
      </c>
      <c r="C9" s="468" t="s">
        <v>634</v>
      </c>
    </row>
    <row r="10" spans="1:8">
      <c r="A10" s="15">
        <v>5</v>
      </c>
      <c r="B10" s="63" t="s">
        <v>630</v>
      </c>
      <c r="C10" s="468" t="s">
        <v>638</v>
      </c>
    </row>
    <row r="11" spans="1:8">
      <c r="A11" s="15">
        <v>6</v>
      </c>
      <c r="B11" s="63" t="s">
        <v>639</v>
      </c>
      <c r="C11" s="468" t="s">
        <v>640</v>
      </c>
    </row>
    <row r="12" spans="1:8">
      <c r="A12" s="15">
        <v>7</v>
      </c>
      <c r="B12" s="63" t="s">
        <v>641</v>
      </c>
      <c r="C12" s="468" t="s">
        <v>634</v>
      </c>
      <c r="H12" s="4"/>
    </row>
    <row r="13" spans="1:8">
      <c r="A13" s="15"/>
      <c r="B13" s="63"/>
      <c r="C13" s="468"/>
    </row>
    <row r="14" spans="1:8">
      <c r="A14" s="15"/>
      <c r="B14" s="63"/>
      <c r="C14" s="468"/>
    </row>
    <row r="15" spans="1:8">
      <c r="A15" s="15"/>
      <c r="B15" s="63"/>
      <c r="C15" s="468"/>
    </row>
    <row r="16" spans="1:8">
      <c r="A16" s="15"/>
      <c r="B16" s="558"/>
      <c r="C16" s="559"/>
    </row>
    <row r="17" spans="1:3" ht="60">
      <c r="A17" s="15"/>
      <c r="B17" s="453" t="s">
        <v>151</v>
      </c>
      <c r="C17" s="473" t="s">
        <v>622</v>
      </c>
    </row>
    <row r="18" spans="1:3">
      <c r="A18" s="541">
        <v>1</v>
      </c>
      <c r="B18" s="540" t="s">
        <v>631</v>
      </c>
      <c r="C18" s="542" t="s">
        <v>642</v>
      </c>
    </row>
    <row r="19" spans="1:3" ht="45">
      <c r="A19" s="541">
        <v>2</v>
      </c>
      <c r="B19" s="540" t="s">
        <v>643</v>
      </c>
      <c r="C19" s="542" t="s">
        <v>644</v>
      </c>
    </row>
    <row r="20" spans="1:3" ht="30">
      <c r="A20" s="541">
        <v>3</v>
      </c>
      <c r="B20" s="540" t="s">
        <v>645</v>
      </c>
      <c r="C20" s="542" t="s">
        <v>646</v>
      </c>
    </row>
    <row r="21" spans="1:3" ht="30">
      <c r="A21" s="541">
        <v>4</v>
      </c>
      <c r="B21" s="540" t="s">
        <v>647</v>
      </c>
      <c r="C21" s="542" t="s">
        <v>648</v>
      </c>
    </row>
    <row r="22" spans="1:3" ht="60">
      <c r="A22" s="541">
        <v>5</v>
      </c>
      <c r="B22" s="540" t="s">
        <v>649</v>
      </c>
      <c r="C22" s="542" t="s">
        <v>650</v>
      </c>
    </row>
    <row r="23" spans="1:3" ht="60">
      <c r="A23" s="541">
        <v>6</v>
      </c>
      <c r="B23" s="540" t="s">
        <v>651</v>
      </c>
      <c r="C23" s="542" t="s">
        <v>652</v>
      </c>
    </row>
    <row r="24" spans="1:3" ht="15.75">
      <c r="A24" s="15"/>
      <c r="B24" s="28"/>
      <c r="C24" s="470"/>
    </row>
    <row r="25" spans="1:3" ht="15.75">
      <c r="A25" s="15"/>
      <c r="B25" s="28"/>
      <c r="C25" s="470"/>
    </row>
    <row r="26" spans="1:3" ht="15.75">
      <c r="A26" s="15"/>
      <c r="B26" s="28"/>
      <c r="C26" s="470"/>
    </row>
    <row r="27" spans="1:3" ht="15.75" customHeight="1">
      <c r="A27" s="15"/>
      <c r="B27" s="28"/>
      <c r="C27" s="471"/>
    </row>
    <row r="28" spans="1:3" ht="15.75" customHeight="1">
      <c r="A28" s="15"/>
      <c r="B28" s="28"/>
      <c r="C28" s="29"/>
    </row>
    <row r="29" spans="1:3" ht="30" customHeight="1">
      <c r="A29" s="15"/>
      <c r="B29" s="560" t="s">
        <v>152</v>
      </c>
      <c r="C29" s="561"/>
    </row>
    <row r="30" spans="1:3">
      <c r="A30" s="15">
        <v>1</v>
      </c>
      <c r="B30" s="63" t="s">
        <v>653</v>
      </c>
      <c r="C30" s="539">
        <v>0.99878075215747519</v>
      </c>
    </row>
    <row r="31" spans="1:3" ht="15.75" customHeight="1">
      <c r="A31" s="15"/>
      <c r="B31" s="63"/>
      <c r="C31" s="64"/>
    </row>
    <row r="32" spans="1:3" ht="29.25" customHeight="1">
      <c r="A32" s="15"/>
      <c r="B32" s="560" t="s">
        <v>273</v>
      </c>
      <c r="C32" s="561"/>
    </row>
    <row r="33" spans="1:3">
      <c r="A33" s="15">
        <v>1</v>
      </c>
      <c r="B33" s="63" t="s">
        <v>654</v>
      </c>
      <c r="C33" s="536">
        <v>8.6250809233561501E-2</v>
      </c>
    </row>
    <row r="34" spans="1:3" s="543" customFormat="1">
      <c r="A34" s="538">
        <v>2</v>
      </c>
      <c r="B34" s="537" t="s">
        <v>655</v>
      </c>
      <c r="C34" s="535">
        <v>5.9913493034818681E-2</v>
      </c>
    </row>
    <row r="35" spans="1:3" s="543" customFormat="1">
      <c r="A35" s="538">
        <v>3</v>
      </c>
      <c r="B35" s="537" t="s">
        <v>656</v>
      </c>
      <c r="C35" s="535">
        <v>5.0457138444385013E-2</v>
      </c>
    </row>
    <row r="36" spans="1:3" s="543" customFormat="1">
      <c r="A36" s="538">
        <v>4</v>
      </c>
      <c r="B36" s="537" t="s">
        <v>657</v>
      </c>
      <c r="C36" s="535">
        <v>7.4128844640243247E-2</v>
      </c>
    </row>
    <row r="37" spans="1:3" ht="16.5" thickBot="1">
      <c r="A37" s="16"/>
      <c r="B37" s="65"/>
      <c r="C37" s="469"/>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C8" sqref="C8:E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188</v>
      </c>
      <c r="B1" s="17" t="str">
        <f>Info!C2</f>
        <v>სს თიბისი ბანკი</v>
      </c>
    </row>
    <row r="2" spans="1:7" s="22" customFormat="1" ht="15.75" customHeight="1">
      <c r="A2" s="22" t="s">
        <v>189</v>
      </c>
      <c r="B2" s="492">
        <f>'1. key ratios'!B2</f>
        <v>44286</v>
      </c>
    </row>
    <row r="3" spans="1:7" s="22" customFormat="1" ht="15.75" customHeight="1"/>
    <row r="4" spans="1:7" s="22" customFormat="1" ht="15.75" customHeight="1" thickBot="1">
      <c r="A4" s="239" t="s">
        <v>411</v>
      </c>
      <c r="B4" s="240" t="s">
        <v>263</v>
      </c>
      <c r="C4" s="192"/>
      <c r="D4" s="192"/>
      <c r="E4" s="193" t="s">
        <v>93</v>
      </c>
    </row>
    <row r="5" spans="1:7" s="121" customFormat="1" ht="17.45" customHeight="1">
      <c r="A5" s="367"/>
      <c r="B5" s="368"/>
      <c r="C5" s="191" t="s">
        <v>0</v>
      </c>
      <c r="D5" s="191" t="s">
        <v>1</v>
      </c>
      <c r="E5" s="369" t="s">
        <v>2</v>
      </c>
    </row>
    <row r="6" spans="1:7" s="157" customFormat="1" ht="14.45" customHeight="1">
      <c r="A6" s="370"/>
      <c r="B6" s="562" t="s">
        <v>231</v>
      </c>
      <c r="C6" s="562" t="s">
        <v>230</v>
      </c>
      <c r="D6" s="563" t="s">
        <v>229</v>
      </c>
      <c r="E6" s="564"/>
      <c r="G6"/>
    </row>
    <row r="7" spans="1:7" s="157" customFormat="1" ht="99.6" customHeight="1">
      <c r="A7" s="370"/>
      <c r="B7" s="562"/>
      <c r="C7" s="562"/>
      <c r="D7" s="364" t="s">
        <v>228</v>
      </c>
      <c r="E7" s="365" t="s">
        <v>523</v>
      </c>
      <c r="G7"/>
    </row>
    <row r="8" spans="1:7">
      <c r="A8" s="371">
        <v>1</v>
      </c>
      <c r="B8" s="372" t="s">
        <v>154</v>
      </c>
      <c r="C8" s="373">
        <v>919405557.88999999</v>
      </c>
      <c r="D8" s="373"/>
      <c r="E8" s="374">
        <v>919405557.88999999</v>
      </c>
    </row>
    <row r="9" spans="1:7">
      <c r="A9" s="371">
        <v>2</v>
      </c>
      <c r="B9" s="372" t="s">
        <v>155</v>
      </c>
      <c r="C9" s="373">
        <v>2370586472.0899997</v>
      </c>
      <c r="D9" s="373"/>
      <c r="E9" s="374">
        <v>2370586472.0899997</v>
      </c>
    </row>
    <row r="10" spans="1:7">
      <c r="A10" s="371">
        <v>3</v>
      </c>
      <c r="B10" s="372" t="s">
        <v>227</v>
      </c>
      <c r="C10" s="373">
        <v>1379935245.6400001</v>
      </c>
      <c r="D10" s="373"/>
      <c r="E10" s="374">
        <v>1379935245.6400001</v>
      </c>
    </row>
    <row r="11" spans="1:7" ht="25.5">
      <c r="A11" s="371">
        <v>4</v>
      </c>
      <c r="B11" s="372" t="s">
        <v>185</v>
      </c>
      <c r="C11" s="373">
        <v>0</v>
      </c>
      <c r="D11" s="373"/>
      <c r="E11" s="374">
        <v>0</v>
      </c>
    </row>
    <row r="12" spans="1:7">
      <c r="A12" s="371">
        <v>5</v>
      </c>
      <c r="B12" s="372" t="s">
        <v>157</v>
      </c>
      <c r="C12" s="373">
        <v>2226497080.2399998</v>
      </c>
      <c r="D12" s="373"/>
      <c r="E12" s="374">
        <v>2226497080.2399998</v>
      </c>
    </row>
    <row r="13" spans="1:7">
      <c r="A13" s="371">
        <v>6.1</v>
      </c>
      <c r="B13" s="372" t="s">
        <v>158</v>
      </c>
      <c r="C13" s="375">
        <v>15024294132.949999</v>
      </c>
      <c r="D13" s="373"/>
      <c r="E13" s="374">
        <v>15024294132.949999</v>
      </c>
    </row>
    <row r="14" spans="1:7">
      <c r="A14" s="371">
        <v>6.2</v>
      </c>
      <c r="B14" s="376" t="s">
        <v>159</v>
      </c>
      <c r="C14" s="375">
        <v>-892713802.84000003</v>
      </c>
      <c r="D14" s="373"/>
      <c r="E14" s="374">
        <v>-892713802.84000003</v>
      </c>
    </row>
    <row r="15" spans="1:7">
      <c r="A15" s="371">
        <v>6</v>
      </c>
      <c r="B15" s="372" t="s">
        <v>226</v>
      </c>
      <c r="C15" s="373">
        <v>14131580330.109999</v>
      </c>
      <c r="D15" s="373"/>
      <c r="E15" s="374">
        <v>14131580330.109999</v>
      </c>
    </row>
    <row r="16" spans="1:7" ht="25.5">
      <c r="A16" s="371">
        <v>7</v>
      </c>
      <c r="B16" s="372" t="s">
        <v>161</v>
      </c>
      <c r="C16" s="373">
        <v>298479835.11000001</v>
      </c>
      <c r="D16" s="373"/>
      <c r="E16" s="374">
        <v>298479835.11000001</v>
      </c>
    </row>
    <row r="17" spans="1:7">
      <c r="A17" s="371">
        <v>8</v>
      </c>
      <c r="B17" s="372" t="s">
        <v>162</v>
      </c>
      <c r="C17" s="373">
        <v>79423702.700000018</v>
      </c>
      <c r="D17" s="373"/>
      <c r="E17" s="374">
        <v>79423702.700000018</v>
      </c>
      <c r="F17" s="6"/>
      <c r="G17" s="6"/>
    </row>
    <row r="18" spans="1:7">
      <c r="A18" s="371">
        <v>9</v>
      </c>
      <c r="B18" s="372" t="s">
        <v>163</v>
      </c>
      <c r="C18" s="373">
        <v>39680594.727221996</v>
      </c>
      <c r="D18" s="373">
        <v>7916468.5699999994</v>
      </c>
      <c r="E18" s="374">
        <v>31764126.157221995</v>
      </c>
      <c r="G18" s="6"/>
    </row>
    <row r="19" spans="1:7" ht="25.5">
      <c r="A19" s="371">
        <v>10</v>
      </c>
      <c r="B19" s="372" t="s">
        <v>164</v>
      </c>
      <c r="C19" s="373">
        <v>669388585.19000006</v>
      </c>
      <c r="D19" s="373">
        <v>264523780.34999999</v>
      </c>
      <c r="E19" s="374">
        <v>404864804.84000003</v>
      </c>
      <c r="G19" s="6"/>
    </row>
    <row r="20" spans="1:7">
      <c r="A20" s="371">
        <v>11</v>
      </c>
      <c r="B20" s="372" t="s">
        <v>165</v>
      </c>
      <c r="C20" s="373">
        <v>540455654.6099999</v>
      </c>
      <c r="D20" s="373">
        <v>0</v>
      </c>
      <c r="E20" s="374">
        <v>540455654.6099999</v>
      </c>
    </row>
    <row r="21" spans="1:7" ht="51.75" thickBot="1">
      <c r="A21" s="377"/>
      <c r="B21" s="378" t="s">
        <v>486</v>
      </c>
      <c r="C21" s="330">
        <v>22655433058.30722</v>
      </c>
      <c r="D21" s="330">
        <v>272440248.92000002</v>
      </c>
      <c r="E21" s="379">
        <v>22382992809.387222</v>
      </c>
    </row>
    <row r="22" spans="1:7">
      <c r="A22"/>
      <c r="B22"/>
      <c r="C22"/>
      <c r="D22"/>
      <c r="E22"/>
    </row>
    <row r="23" spans="1:7">
      <c r="A23"/>
      <c r="B23"/>
      <c r="C23"/>
      <c r="D23"/>
      <c r="E23"/>
    </row>
    <row r="25" spans="1:7" s="2" customFormat="1">
      <c r="B25" s="67"/>
      <c r="F25"/>
      <c r="G25"/>
    </row>
    <row r="26" spans="1:7" s="2" customFormat="1">
      <c r="B26" s="68"/>
      <c r="F26"/>
      <c r="G26"/>
    </row>
    <row r="27" spans="1:7" s="2" customFormat="1">
      <c r="B27" s="67"/>
      <c r="F27"/>
      <c r="G27"/>
    </row>
    <row r="28" spans="1:7" s="2" customFormat="1">
      <c r="B28" s="67"/>
      <c r="F28"/>
      <c r="G28"/>
    </row>
    <row r="29" spans="1:7" s="2" customFormat="1">
      <c r="B29" s="67"/>
      <c r="F29"/>
      <c r="G29"/>
    </row>
    <row r="30" spans="1:7" s="2" customFormat="1">
      <c r="B30" s="67"/>
      <c r="F30"/>
      <c r="G30"/>
    </row>
    <row r="31" spans="1:7" s="2" customFormat="1">
      <c r="B31" s="67"/>
      <c r="F31"/>
      <c r="G31"/>
    </row>
    <row r="32" spans="1:7" s="2" customFormat="1">
      <c r="B32" s="68"/>
      <c r="F32"/>
      <c r="G32"/>
    </row>
    <row r="33" spans="2:7" s="2" customFormat="1">
      <c r="B33" s="68"/>
      <c r="F33"/>
      <c r="G33"/>
    </row>
    <row r="34" spans="2:7" s="2" customFormat="1">
      <c r="B34" s="68"/>
      <c r="F34"/>
      <c r="G34"/>
    </row>
    <row r="35" spans="2:7" s="2" customFormat="1">
      <c r="B35" s="68"/>
      <c r="F35"/>
      <c r="G35"/>
    </row>
    <row r="36" spans="2:7" s="2" customFormat="1">
      <c r="B36" s="68"/>
      <c r="F36"/>
      <c r="G36"/>
    </row>
    <row r="37" spans="2:7" s="2" customFormat="1">
      <c r="B37" s="68"/>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5" sqref="C5:C13"/>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188</v>
      </c>
      <c r="B1" s="17" t="str">
        <f>Info!C2</f>
        <v>სს თიბისი ბანკი</v>
      </c>
    </row>
    <row r="2" spans="1:6" s="22" customFormat="1" ht="15.75" customHeight="1">
      <c r="A2" s="22" t="s">
        <v>189</v>
      </c>
      <c r="B2" s="492">
        <f>'1. key ratios'!B2</f>
        <v>44286</v>
      </c>
      <c r="C2"/>
      <c r="D2"/>
      <c r="E2"/>
      <c r="F2"/>
    </row>
    <row r="3" spans="1:6" s="22" customFormat="1" ht="15.75" customHeight="1">
      <c r="C3"/>
      <c r="D3"/>
      <c r="E3"/>
      <c r="F3"/>
    </row>
    <row r="4" spans="1:6" s="22" customFormat="1" ht="26.25" thickBot="1">
      <c r="A4" s="22" t="s">
        <v>412</v>
      </c>
      <c r="B4" s="199" t="s">
        <v>266</v>
      </c>
      <c r="C4" s="193" t="s">
        <v>93</v>
      </c>
      <c r="D4"/>
      <c r="E4"/>
      <c r="F4"/>
    </row>
    <row r="5" spans="1:6" ht="26.25">
      <c r="A5" s="194">
        <v>1</v>
      </c>
      <c r="B5" s="195" t="s">
        <v>434</v>
      </c>
      <c r="C5" s="276">
        <v>22382992809.387222</v>
      </c>
    </row>
    <row r="6" spans="1:6" s="184" customFormat="1">
      <c r="A6" s="120">
        <v>2.1</v>
      </c>
      <c r="B6" s="201" t="s">
        <v>267</v>
      </c>
      <c r="C6" s="277">
        <v>3689961206.2065039</v>
      </c>
    </row>
    <row r="7" spans="1:6" s="4" customFormat="1" ht="25.5" outlineLevel="1">
      <c r="A7" s="200">
        <v>2.2000000000000002</v>
      </c>
      <c r="B7" s="196" t="s">
        <v>268</v>
      </c>
      <c r="C7" s="278">
        <v>3834266457.0750008</v>
      </c>
    </row>
    <row r="8" spans="1:6" s="4" customFormat="1" ht="26.25">
      <c r="A8" s="200">
        <v>3</v>
      </c>
      <c r="B8" s="197" t="s">
        <v>435</v>
      </c>
      <c r="C8" s="279">
        <v>29907220472.668728</v>
      </c>
    </row>
    <row r="9" spans="1:6" s="184" customFormat="1">
      <c r="A9" s="120">
        <v>4</v>
      </c>
      <c r="B9" s="204" t="s">
        <v>264</v>
      </c>
      <c r="C9" s="277">
        <v>259368233.58000001</v>
      </c>
    </row>
    <row r="10" spans="1:6" s="4" customFormat="1" ht="25.5" outlineLevel="1">
      <c r="A10" s="200">
        <v>5.0999999999999996</v>
      </c>
      <c r="B10" s="196" t="s">
        <v>274</v>
      </c>
      <c r="C10" s="278">
        <v>-2069085100.8603799</v>
      </c>
    </row>
    <row r="11" spans="1:6" s="4" customFormat="1" ht="25.5" outlineLevel="1">
      <c r="A11" s="200">
        <v>5.2</v>
      </c>
      <c r="B11" s="196" t="s">
        <v>275</v>
      </c>
      <c r="C11" s="278">
        <v>-3746307730.6598077</v>
      </c>
    </row>
    <row r="12" spans="1:6" s="4" customFormat="1">
      <c r="A12" s="200">
        <v>6</v>
      </c>
      <c r="B12" s="202" t="s">
        <v>608</v>
      </c>
      <c r="C12" s="380">
        <v>28490835.316050299</v>
      </c>
    </row>
    <row r="13" spans="1:6" s="4" customFormat="1" ht="15.75" thickBot="1">
      <c r="A13" s="203">
        <v>7</v>
      </c>
      <c r="B13" s="198" t="s">
        <v>265</v>
      </c>
      <c r="C13" s="280">
        <v>24379686710.044594</v>
      </c>
    </row>
    <row r="15" spans="1:6" ht="26.25">
      <c r="B15" s="24" t="s">
        <v>609</v>
      </c>
    </row>
    <row r="17" spans="2:9" s="2" customFormat="1">
      <c r="B17" s="69"/>
      <c r="C17"/>
      <c r="D17"/>
      <c r="E17"/>
      <c r="F17"/>
      <c r="G17"/>
      <c r="H17"/>
      <c r="I17"/>
    </row>
    <row r="18" spans="2:9" s="2" customFormat="1">
      <c r="B18" s="66"/>
      <c r="C18"/>
      <c r="D18"/>
      <c r="E18"/>
      <c r="F18"/>
      <c r="G18"/>
      <c r="H18"/>
      <c r="I18"/>
    </row>
    <row r="19" spans="2:9" s="2" customFormat="1">
      <c r="B19" s="66"/>
      <c r="C19"/>
      <c r="D19"/>
      <c r="E19"/>
      <c r="F19"/>
      <c r="G19"/>
      <c r="H19"/>
      <c r="I19"/>
    </row>
    <row r="20" spans="2:9" s="2" customFormat="1">
      <c r="B20" s="68"/>
      <c r="C20"/>
      <c r="D20"/>
      <c r="E20"/>
      <c r="F20"/>
      <c r="G20"/>
      <c r="H20"/>
      <c r="I20"/>
    </row>
    <row r="21" spans="2:9" s="2" customFormat="1">
      <c r="B21" s="67"/>
      <c r="C21"/>
      <c r="D21"/>
      <c r="E21"/>
      <c r="F21"/>
      <c r="G21"/>
      <c r="H21"/>
      <c r="I21"/>
    </row>
    <row r="22" spans="2:9" s="2" customFormat="1">
      <c r="B22" s="68"/>
      <c r="C22"/>
      <c r="D22"/>
      <c r="E22"/>
      <c r="F22"/>
      <c r="G22"/>
      <c r="H22"/>
      <c r="I22"/>
    </row>
    <row r="23" spans="2:9" s="2" customFormat="1">
      <c r="B23" s="67"/>
      <c r="C23"/>
      <c r="D23"/>
      <c r="E23"/>
      <c r="F23"/>
      <c r="G23"/>
      <c r="H23"/>
      <c r="I23"/>
    </row>
    <row r="24" spans="2:9" s="2" customFormat="1">
      <c r="B24" s="67"/>
      <c r="C24"/>
      <c r="D24"/>
      <c r="E24"/>
      <c r="F24"/>
      <c r="G24"/>
      <c r="H24"/>
      <c r="I24"/>
    </row>
    <row r="25" spans="2:9" s="2" customFormat="1">
      <c r="B25" s="67"/>
      <c r="C25"/>
      <c r="D25"/>
      <c r="E25"/>
      <c r="F25"/>
      <c r="G25"/>
      <c r="H25"/>
      <c r="I25"/>
    </row>
    <row r="26" spans="2:9" s="2" customFormat="1">
      <c r="B26" s="67"/>
      <c r="C26"/>
      <c r="D26"/>
      <c r="E26"/>
      <c r="F26"/>
      <c r="G26"/>
      <c r="H26"/>
      <c r="I26"/>
    </row>
    <row r="27" spans="2:9" s="2" customFormat="1">
      <c r="B27" s="67"/>
      <c r="C27"/>
      <c r="D27"/>
      <c r="E27"/>
      <c r="F27"/>
      <c r="G27"/>
      <c r="H27"/>
      <c r="I27"/>
    </row>
    <row r="28" spans="2:9" s="2" customFormat="1">
      <c r="B28" s="68"/>
      <c r="C28"/>
      <c r="D28"/>
      <c r="E28"/>
      <c r="F28"/>
      <c r="G28"/>
      <c r="H28"/>
      <c r="I28"/>
    </row>
    <row r="29" spans="2:9" s="2" customFormat="1">
      <c r="B29" s="68"/>
      <c r="C29"/>
      <c r="D29"/>
      <c r="E29"/>
      <c r="F29"/>
      <c r="G29"/>
      <c r="H29"/>
      <c r="I29"/>
    </row>
    <row r="30" spans="2:9" s="2" customFormat="1">
      <c r="B30" s="68"/>
      <c r="C30"/>
      <c r="D30"/>
      <c r="E30"/>
      <c r="F30"/>
      <c r="G30"/>
      <c r="H30"/>
      <c r="I30"/>
    </row>
    <row r="31" spans="2:9" s="2" customFormat="1">
      <c r="B31" s="68"/>
      <c r="C31"/>
      <c r="D31"/>
      <c r="E31"/>
      <c r="F31"/>
      <c r="G31"/>
      <c r="H31"/>
      <c r="I31"/>
    </row>
    <row r="32" spans="2:9" s="2" customFormat="1">
      <c r="B32" s="68"/>
      <c r="C32"/>
      <c r="D32"/>
      <c r="E32"/>
      <c r="F32"/>
      <c r="G32"/>
      <c r="H32"/>
      <c r="I32"/>
    </row>
    <row r="33" spans="2:9" s="2" customFormat="1">
      <c r="B33" s="68"/>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oKMoiSeIxsEsD6IMAQypuHCZN9tBiy6Ht6+ZdEdh5tY=</DigestValue>
    </Reference>
    <Reference Type="http://www.w3.org/2000/09/xmldsig#Object" URI="#idOfficeObject">
      <DigestMethod Algorithm="http://www.w3.org/2001/04/xmlenc#sha256"/>
      <DigestValue>PyiqE8UolA1PouVUlD4n/hchLQvP89pjErzQTT6mG7M=</DigestValue>
    </Reference>
    <Reference Type="http://uri.etsi.org/01903#SignedProperties" URI="#idSignedProperties">
      <Transforms>
        <Transform Algorithm="http://www.w3.org/TR/2001/REC-xml-c14n-20010315"/>
      </Transforms>
      <DigestMethod Algorithm="http://www.w3.org/2001/04/xmlenc#sha256"/>
      <DigestValue>th6hTgrIhZJxfu9+6KQ2l2TOw7wIQmgqhldR7ECtORw=</DigestValue>
    </Reference>
  </SignedInfo>
  <SignatureValue>sBrQnPcuveaSNCnyvaQvuphQSKxNlj7Ywv7IHdIoJgPBuB8qyJsnJHcgHgwzLCSF02srYAnkTMC5
7laUKIUmTOeiFAgQT0Igtz44sZhm2WmxXdPCYxwlmgTKniYlicvcW+JvCiaO9E+74efclXKCZ4zs
UYB51uBzGGRyFDsjCimfzDKAO8q16lFyxq2oRobmo99YV8G8rqd+ZPVF22ZZoLxCmXwtbI3weeVL
JrsVE/HW5Vy4wrJPaEaC4eupedk/QV9YmCsQ5biUCUZgp3QnTyqO2awikhDZbmyJxuGkmCezEi2s
6iKR2lm3cUS0Z5GWGIvpAUFVO9iTOkkG53ZBGw==</SignatureValue>
  <KeyInfo>
    <X509Data>
      <X509Certificate>MIIGOTCCBSGgAwIBAgIKXbeWBgACAAFDkDANBgkqhkiG9w0BAQsFADBKMRIwEAYKCZImiZPyLGQBGRYCZ2UxEzARBgoJkiaJk/IsZAEZFgNuYmcxHzAdBgNVBAMTFk5CRyBDbGFzcyAyIElOVCBTdWIgQ0EwHhcNMTkwNzAyMDc0OTEyWhcNMjEwNzAxMDc0OTEyWjA3MRUwEwYDVQQKEwxKU0MgVEJDIEJBTksxHjAcBgNVBAMTFUJUQiAtIERhdmlkIEt1dGFsYWR6ZTCCASIwDQYJKoZIhvcNAQEBBQADggEPADCCAQoCggEBAOYyFYnRDJOFVy6+FR4HXUv0PMFPeyYVrY2Rh1vag3q9hTA3ME5dR4mOqaQm4jQ3zebjTisUQmggUQYgUZt3YtVK7dhw3xQe08ebrJ+sT8g94VRgZS/ZWdHIJx0/h/lGhwEtBE/szLWpGjI0DJ/jjSxs1V1SmGDT6wcst+g7t8M6P69TJLDJzsEnYzozdgiFbyDZCxP9qra/gjbi+ntl+ZxCLxuQEK4m5X4E7h7qYx/zL2YAz93llIVI48Qw5JJbrjMZtcEwGBFF/KBrCVwlcp/vn9RDxKg0twOIAoAKLs0mYFKkek7AeQjus6ROsXwzFBwHEN0f9D9ukaVZaws2FosCAwEAAaOCAzIwggMuMDwGCSsGAQQBgjcVBwQvMC0GJSsGAQQBgjcVCOayYION9USGgZkJg7ihSoO+hHEEg8SRM4SDiF0CAWQCASMwHQYDVR0lBBYwFAYIKwYBBQUHAwIGCCsGAQUFBwMEMAsGA1UdDwQEAwIHgDAnBgkrBgEEAYI3FQoEGjAYMAoGCCsGAQUFBwMCMAoGCCsGAQUFBwMEMB0GA1UdDgQWBBRXZLRvyeVD2dSE5iNr73Q1TGwGm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XA78nM4Qqyw7ZxAa1U9F+dyakzeVPpHdzGtrwEe0GxkRunLbhbR/3fg5TFZqoE0Ry6XdE7wTQ8AW5HMDsBnpP8SXkGeV+D4LGrO44P22xbWw6bAVA8wvPuZ0zMNeXBV+ubsI8ZO/xR/CUDJopiXMH9HV4XWLms7FyrJzyaWjPuAsArV0kqNiE7zgzbEKJXQIlc+cPvKTEiuz68fD5+6vW5FKHOGBZyRQ3rdIuQjpW/PF3Hqtg52fBuvEa8b8ta4hYJPzffw0yNo4vjtl+bKQ0PDLqdoIXogG7KjZj9Hz0M+MUIdmOsI6bHK28q8s4UoKUrIHSZsJ7zEopAA4iLn30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n+gTK8YePr69EeQH6pc9pxlgrVVHzfGi1Lf5LysFRUo=</DigestValue>
      </Reference>
      <Reference URI="/xl/calcChain.xml?ContentType=application/vnd.openxmlformats-officedocument.spreadsheetml.calcChain+xml">
        <DigestMethod Algorithm="http://www.w3.org/2001/04/xmlenc#sha256"/>
        <DigestValue>L1fQ0oncH+nA19GshppTLaODun23IlLMOsfbyuSUIlw=</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T5+dHIUbWsoNr9wjsCsYAM5aCJXYyRG8SwGvZNtpnHc=</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VppBlmerPVucycOPRYCJouNgbAzUhCTSjKjuBZO12cQ=</DigestValue>
      </Reference>
      <Reference URI="/xl/styles.xml?ContentType=application/vnd.openxmlformats-officedocument.spreadsheetml.styles+xml">
        <DigestMethod Algorithm="http://www.w3.org/2001/04/xmlenc#sha256"/>
        <DigestValue>89FmNrnQ8KiatW64H7fVR1HyqA6cyNsaaN9miwExHek=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P/mBwwlxHyxu29TAMIllQOFdEI0aYVgrg/YseXBNbdE=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r/989Vf9LF44bJsF/l4j3uASkc79zyr3gJLp7PGSrz4=</DigestValue>
      </Reference>
      <Reference URI="/xl/worksheets/sheet10.xml?ContentType=application/vnd.openxmlformats-officedocument.spreadsheetml.worksheet+xml">
        <DigestMethod Algorithm="http://www.w3.org/2001/04/xmlenc#sha256"/>
        <DigestValue>yRT9FF9xwnXf4QdYMAHn+95zpuLYICQPeknOgUUWbFc=</DigestValue>
      </Reference>
      <Reference URI="/xl/worksheets/sheet11.xml?ContentType=application/vnd.openxmlformats-officedocument.spreadsheetml.worksheet+xml">
        <DigestMethod Algorithm="http://www.w3.org/2001/04/xmlenc#sha256"/>
        <DigestValue>vjvaZZoxeas04L5YrXFiZxC/kafhKcEdTUs2HRzQVCw=</DigestValue>
      </Reference>
      <Reference URI="/xl/worksheets/sheet12.xml?ContentType=application/vnd.openxmlformats-officedocument.spreadsheetml.worksheet+xml">
        <DigestMethod Algorithm="http://www.w3.org/2001/04/xmlenc#sha256"/>
        <DigestValue>hWLvhxlFtCyGOJ5PN0iSIkjNgmcoQ2IPjC1x3h2ExZc=</DigestValue>
      </Reference>
      <Reference URI="/xl/worksheets/sheet13.xml?ContentType=application/vnd.openxmlformats-officedocument.spreadsheetml.worksheet+xml">
        <DigestMethod Algorithm="http://www.w3.org/2001/04/xmlenc#sha256"/>
        <DigestValue>L7VhVrQFx464nXa1xb8JtvHhNQht9iFx2JPqmShi+UM=</DigestValue>
      </Reference>
      <Reference URI="/xl/worksheets/sheet14.xml?ContentType=application/vnd.openxmlformats-officedocument.spreadsheetml.worksheet+xml">
        <DigestMethod Algorithm="http://www.w3.org/2001/04/xmlenc#sha256"/>
        <DigestValue>ZcXqq9cQE7sm6yNVl4KAb8MgcKQKnv5fFuEDgGjkECc=</DigestValue>
      </Reference>
      <Reference URI="/xl/worksheets/sheet15.xml?ContentType=application/vnd.openxmlformats-officedocument.spreadsheetml.worksheet+xml">
        <DigestMethod Algorithm="http://www.w3.org/2001/04/xmlenc#sha256"/>
        <DigestValue>INXlN2HcSFFe8h7PGNkeAMEbjkndokGyIjyUSmfiZoI=</DigestValue>
      </Reference>
      <Reference URI="/xl/worksheets/sheet16.xml?ContentType=application/vnd.openxmlformats-officedocument.spreadsheetml.worksheet+xml">
        <DigestMethod Algorithm="http://www.w3.org/2001/04/xmlenc#sha256"/>
        <DigestValue>pOeMvBE13NSZ4052yVFCNoNHdDDMuKhatbBmpIAI1c8=</DigestValue>
      </Reference>
      <Reference URI="/xl/worksheets/sheet17.xml?ContentType=application/vnd.openxmlformats-officedocument.spreadsheetml.worksheet+xml">
        <DigestMethod Algorithm="http://www.w3.org/2001/04/xmlenc#sha256"/>
        <DigestValue>lLb358KQTOeJCwDhpHz06gQhabtnItHCLIeJvSFOUIY=</DigestValue>
      </Reference>
      <Reference URI="/xl/worksheets/sheet18.xml?ContentType=application/vnd.openxmlformats-officedocument.spreadsheetml.worksheet+xml">
        <DigestMethod Algorithm="http://www.w3.org/2001/04/xmlenc#sha256"/>
        <DigestValue>xq/zqDL6HcOUhjkzLYFW1d8etO6hXafDxM1SP+AEGCk=</DigestValue>
      </Reference>
      <Reference URI="/xl/worksheets/sheet19.xml?ContentType=application/vnd.openxmlformats-officedocument.spreadsheetml.worksheet+xml">
        <DigestMethod Algorithm="http://www.w3.org/2001/04/xmlenc#sha256"/>
        <DigestValue>HaceuFUpWihTxoDa8Nh/gMvs3We+pysoj5jCgKW0quc=</DigestValue>
      </Reference>
      <Reference URI="/xl/worksheets/sheet2.xml?ContentType=application/vnd.openxmlformats-officedocument.spreadsheetml.worksheet+xml">
        <DigestMethod Algorithm="http://www.w3.org/2001/04/xmlenc#sha256"/>
        <DigestValue>vziXkwnl6LD3uBxM2+25UgPIa3sHy91W4fjLPFWyU68=</DigestValue>
      </Reference>
      <Reference URI="/xl/worksheets/sheet3.xml?ContentType=application/vnd.openxmlformats-officedocument.spreadsheetml.worksheet+xml">
        <DigestMethod Algorithm="http://www.w3.org/2001/04/xmlenc#sha256"/>
        <DigestValue>E9g0hCJvLwtaWnnQ+axKr0i5BIb4PAWljoWQ1nIeqt4=</DigestValue>
      </Reference>
      <Reference URI="/xl/worksheets/sheet4.xml?ContentType=application/vnd.openxmlformats-officedocument.spreadsheetml.worksheet+xml">
        <DigestMethod Algorithm="http://www.w3.org/2001/04/xmlenc#sha256"/>
        <DigestValue>hLFa7Gp1HJo1T9CJZCdjFOmipc7hZ7rokgPIbN/dBsc=</DigestValue>
      </Reference>
      <Reference URI="/xl/worksheets/sheet5.xml?ContentType=application/vnd.openxmlformats-officedocument.spreadsheetml.worksheet+xml">
        <DigestMethod Algorithm="http://www.w3.org/2001/04/xmlenc#sha256"/>
        <DigestValue>N1X1fGJWrsbna9gulGGX0gpwk+YEg1gLTYvDohr2t5I=</DigestValue>
      </Reference>
      <Reference URI="/xl/worksheets/sheet6.xml?ContentType=application/vnd.openxmlformats-officedocument.spreadsheetml.worksheet+xml">
        <DigestMethod Algorithm="http://www.w3.org/2001/04/xmlenc#sha256"/>
        <DigestValue>3rg7STP5zu1NdcaBAyGyjdqAfuT24NpIJssNumW2Ibg=</DigestValue>
      </Reference>
      <Reference URI="/xl/worksheets/sheet7.xml?ContentType=application/vnd.openxmlformats-officedocument.spreadsheetml.worksheet+xml">
        <DigestMethod Algorithm="http://www.w3.org/2001/04/xmlenc#sha256"/>
        <DigestValue>jbW7di1wxvtZOxK/gALazhzwaK2hqYxgRuGxJmIfHIA=</DigestValue>
      </Reference>
      <Reference URI="/xl/worksheets/sheet8.xml?ContentType=application/vnd.openxmlformats-officedocument.spreadsheetml.worksheet+xml">
        <DigestMethod Algorithm="http://www.w3.org/2001/04/xmlenc#sha256"/>
        <DigestValue>m61biZKBW6PoZKCCGeVVyk+fWQ3bgDOnr2M6fQN8qcY=</DigestValue>
      </Reference>
      <Reference URI="/xl/worksheets/sheet9.xml?ContentType=application/vnd.openxmlformats-officedocument.spreadsheetml.worksheet+xml">
        <DigestMethod Algorithm="http://www.w3.org/2001/04/xmlenc#sha256"/>
        <DigestValue>nh04eT48BasvJoyOmNsl/BFoKc5FkO9kXzcIZM+dnDw=</DigestValue>
      </Reference>
    </Manifest>
    <SignatureProperties>
      <SignatureProperty Id="idSignatureTime" Target="#idPackageSignature">
        <mdssi:SignatureTime xmlns:mdssi="http://schemas.openxmlformats.org/package/2006/digital-signature">
          <mdssi:Format>YYYY-MM-DDThh:mm:ssTZD</mdssi:Format>
          <mdssi:Value>2021-05-04T17:50:28Z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1536</HorizontalResolution>
          <VerticalResolution>864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2021-05-04T17:50:28Z</xd:SigningTime>
          <xd:SigningCertificate>
            <xd:Cert>
              <xd:CertDigest>
                <DigestMethod Algorithm="http://www.w3.org/2001/04/xmlenc#sha256"/>
                <DigestValue>VyHB/8wYe+6cE7w+4VaP7DvG2A+WyQ/oMQS/9yiyVPE=</DigestValue>
              </xd:CertDigest>
              <xd:IssuerSerial>
                <X509IssuerName>CN=NBG Class 2 INT Sub CA, DC=nbg, DC=ge</X509IssuerName>
                <X509SerialNumber>442566647400329992291216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EEzSku7P73PolOLtxOpyHW52zLcPa7fHfIJWCHn60dg=</DigestValue>
    </Reference>
    <Reference Type="http://www.w3.org/2000/09/xmldsig#Object" URI="#idOfficeObject">
      <DigestMethod Algorithm="http://www.w3.org/2001/04/xmlenc#sha256"/>
      <DigestValue>PyiqE8UolA1PouVUlD4n/hchLQvP89pjErzQTT6mG7M=</DigestValue>
    </Reference>
    <Reference Type="http://uri.etsi.org/01903#SignedProperties" URI="#idSignedProperties">
      <Transforms>
        <Transform Algorithm="http://www.w3.org/TR/2001/REC-xml-c14n-20010315"/>
      </Transforms>
      <DigestMethod Algorithm="http://www.w3.org/2001/04/xmlenc#sha256"/>
      <DigestValue>lkdTQopncTlBi1ul7YkrXMAxr5+QY53/qrXEOb7mf/4=</DigestValue>
    </Reference>
  </SignedInfo>
  <SignatureValue>QFeQavOmeYT/Kd2MlUBrr94V5PrzpgtQ4fN5OAhvAwADBUQuBonrqeJaxvLOqzA12TrYA2VDD9t1
AKk8UsBk7XcyQJiWGoJ/0supoeZLOAGVqB1zKKiAlSQ9dQqU/bJmt/fcRL/KiSQcDPhUVj7S9hOQ
cnnVn53OinFgBFYILvujcXjRRjblwNjVwZVoQF1/W7CqIQan0/VxLSZ+9jb9M9P75n56K9XzLBWz
yiDo/FOAbSy5PrLyKmei713xOPYigTfl14p8Eot67HfSB83b4OsrkxcDKWeqMRPSk2yfL9MMwXRO
zeh4M4hY5y5QfD+VrkMI6Y9mI4IRU1f4/bLVXQ==</SignatureValue>
  <KeyInfo>
    <X509Data>
      <X509Certificate>MIIGPjCCBSagAwIBAgIKNntU2gACAAGHxDANBgkqhkiG9w0BAQsFADBKMRIwEAYKCZImiZPyLGQBGRYCZ2UxEzARBgoJkiaJk/IsZAEZFgNuYmcxHzAdBgNVBAMTFk5CRyBDbGFzcyAyIElOVCBTdWIgQ0EwHhcNMjAwNjE3MDkzNTA2WhcNMjExMjIyMDk0NjU2WjA8MRUwEwYDVQQKEwxKU0MgVEJDIEJBTksxIzAhBgNVBAMTGkJUQiAtIEdpb3JnaSBQYWNoaWthc2h2aWxpMIIBIjANBgkqhkiG9w0BAQEFAAOCAQ8AMIIBCgKCAQEAy2GfwAv4UnbHw2vJYBrRjlP5bFq8aw8gCYWN0jG04qYGY2knUQdSg1u7iN8gqKLyKPbkGPzEoDgVX6uw4hQ8FYPaetArYtGdaudo0nI9FICUywSUsfsh3uPTO52cVh+W7VJaLEFX/I9XLzAyft6HvwHJR+Bg7P/sWYe7J0TBiXw65QgX9ilLjz4sp2aZl/rji5324TWyXd8whUGJn07MAI/BSRBQrFA+L/cwOYmVzLE4M3grprNemw8o0D9Y02EDT4CQa09kcfrY5E8eHXhSNv0tolG26A/X8R1fZfDL9ADXHyHVX1Gf/BC2RthawJwFTTKpEu17TtdOx05n8vLHVQIDAQABo4IDMjCCAy4wPAYJKwYBBAGCNxUHBC8wLQYlKwYBBAGCNxUI5rJgg431RIaBmQmDuKFKg76EcQSDxJEzhIOIXQIBZAIBIzAdBgNVHSUEFjAUBggrBgEFBQcDAgYIKwYBBQUHAwQwCwYDVR0PBAQDAgeAMCcGCSsGAQQBgjcVCgQaMBgwCgYIKwYBBQUHAwIwCgYIKwYBBQUHAwQwHQYDVR0OBBYEFDzQWAu7Tamd64KQI1uiF5AnB8WV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CpsfYcBDkbv8Fcb0EExkoXaUzCS9PQVpV167dv74s6KVt+qF5MfKpcSQkIYHw+dUJjlwbtgKQXKXmiTsXNBrfCCtFvXNQAR9SiTM/zE7RDeqHJBZy5Lkz1B00yWStiPfNrq/PSieNuPs4/KWTEzd5WsJ2j2JriCwpcHIDItT7audjnADfAhcEGy9FB+6RemHXGsTAjIX6KQt3dUgrGQMp3fp7ntTheX+8Bg/f6S31exWv7TOY+V0pKajuHJhmMMM5sY+QWW6reFiOhqNPdTalKLz+RZE/jQQ153dKY0fTCclA3okGFLcW2c8qVNvgLv3h0VbekPbH1bYfg76fsKoc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n+gTK8YePr69EeQH6pc9pxlgrVVHzfGi1Lf5LysFRUo=</DigestValue>
      </Reference>
      <Reference URI="/xl/calcChain.xml?ContentType=application/vnd.openxmlformats-officedocument.spreadsheetml.calcChain+xml">
        <DigestMethod Algorithm="http://www.w3.org/2001/04/xmlenc#sha256"/>
        <DigestValue>L1fQ0oncH+nA19GshppTLaODun23IlLMOsfbyuSUIlw=</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T5+dHIUbWsoNr9wjsCsYAM5aCJXYyRG8SwGvZNtpnHc=</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VppBlmerPVucycOPRYCJouNgbAzUhCTSjKjuBZO12cQ=</DigestValue>
      </Reference>
      <Reference URI="/xl/styles.xml?ContentType=application/vnd.openxmlformats-officedocument.spreadsheetml.styles+xml">
        <DigestMethod Algorithm="http://www.w3.org/2001/04/xmlenc#sha256"/>
        <DigestValue>89FmNrnQ8KiatW64H7fVR1HyqA6cyNsaaN9miwExHek=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P/mBwwlxHyxu29TAMIllQOFdEI0aYVgrg/YseXBNbdE=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r/989Vf9LF44bJsF/l4j3uASkc79zyr3gJLp7PGSrz4=</DigestValue>
      </Reference>
      <Reference URI="/xl/worksheets/sheet10.xml?ContentType=application/vnd.openxmlformats-officedocument.spreadsheetml.worksheet+xml">
        <DigestMethod Algorithm="http://www.w3.org/2001/04/xmlenc#sha256"/>
        <DigestValue>yRT9FF9xwnXf4QdYMAHn+95zpuLYICQPeknOgUUWbFc=</DigestValue>
      </Reference>
      <Reference URI="/xl/worksheets/sheet11.xml?ContentType=application/vnd.openxmlformats-officedocument.spreadsheetml.worksheet+xml">
        <DigestMethod Algorithm="http://www.w3.org/2001/04/xmlenc#sha256"/>
        <DigestValue>vjvaZZoxeas04L5YrXFiZxC/kafhKcEdTUs2HRzQVCw=</DigestValue>
      </Reference>
      <Reference URI="/xl/worksheets/sheet12.xml?ContentType=application/vnd.openxmlformats-officedocument.spreadsheetml.worksheet+xml">
        <DigestMethod Algorithm="http://www.w3.org/2001/04/xmlenc#sha256"/>
        <DigestValue>hWLvhxlFtCyGOJ5PN0iSIkjNgmcoQ2IPjC1x3h2ExZc=</DigestValue>
      </Reference>
      <Reference URI="/xl/worksheets/sheet13.xml?ContentType=application/vnd.openxmlformats-officedocument.spreadsheetml.worksheet+xml">
        <DigestMethod Algorithm="http://www.w3.org/2001/04/xmlenc#sha256"/>
        <DigestValue>L7VhVrQFx464nXa1xb8JtvHhNQht9iFx2JPqmShi+UM=</DigestValue>
      </Reference>
      <Reference URI="/xl/worksheets/sheet14.xml?ContentType=application/vnd.openxmlformats-officedocument.spreadsheetml.worksheet+xml">
        <DigestMethod Algorithm="http://www.w3.org/2001/04/xmlenc#sha256"/>
        <DigestValue>ZcXqq9cQE7sm6yNVl4KAb8MgcKQKnv5fFuEDgGjkECc=</DigestValue>
      </Reference>
      <Reference URI="/xl/worksheets/sheet15.xml?ContentType=application/vnd.openxmlformats-officedocument.spreadsheetml.worksheet+xml">
        <DigestMethod Algorithm="http://www.w3.org/2001/04/xmlenc#sha256"/>
        <DigestValue>INXlN2HcSFFe8h7PGNkeAMEbjkndokGyIjyUSmfiZoI=</DigestValue>
      </Reference>
      <Reference URI="/xl/worksheets/sheet16.xml?ContentType=application/vnd.openxmlformats-officedocument.spreadsheetml.worksheet+xml">
        <DigestMethod Algorithm="http://www.w3.org/2001/04/xmlenc#sha256"/>
        <DigestValue>pOeMvBE13NSZ4052yVFCNoNHdDDMuKhatbBmpIAI1c8=</DigestValue>
      </Reference>
      <Reference URI="/xl/worksheets/sheet17.xml?ContentType=application/vnd.openxmlformats-officedocument.spreadsheetml.worksheet+xml">
        <DigestMethod Algorithm="http://www.w3.org/2001/04/xmlenc#sha256"/>
        <DigestValue>lLb358KQTOeJCwDhpHz06gQhabtnItHCLIeJvSFOUIY=</DigestValue>
      </Reference>
      <Reference URI="/xl/worksheets/sheet18.xml?ContentType=application/vnd.openxmlformats-officedocument.spreadsheetml.worksheet+xml">
        <DigestMethod Algorithm="http://www.w3.org/2001/04/xmlenc#sha256"/>
        <DigestValue>xq/zqDL6HcOUhjkzLYFW1d8etO6hXafDxM1SP+AEGCk=</DigestValue>
      </Reference>
      <Reference URI="/xl/worksheets/sheet19.xml?ContentType=application/vnd.openxmlformats-officedocument.spreadsheetml.worksheet+xml">
        <DigestMethod Algorithm="http://www.w3.org/2001/04/xmlenc#sha256"/>
        <DigestValue>HaceuFUpWihTxoDa8Nh/gMvs3We+pysoj5jCgKW0quc=</DigestValue>
      </Reference>
      <Reference URI="/xl/worksheets/sheet2.xml?ContentType=application/vnd.openxmlformats-officedocument.spreadsheetml.worksheet+xml">
        <DigestMethod Algorithm="http://www.w3.org/2001/04/xmlenc#sha256"/>
        <DigestValue>vziXkwnl6LD3uBxM2+25UgPIa3sHy91W4fjLPFWyU68=</DigestValue>
      </Reference>
      <Reference URI="/xl/worksheets/sheet3.xml?ContentType=application/vnd.openxmlformats-officedocument.spreadsheetml.worksheet+xml">
        <DigestMethod Algorithm="http://www.w3.org/2001/04/xmlenc#sha256"/>
        <DigestValue>E9g0hCJvLwtaWnnQ+axKr0i5BIb4PAWljoWQ1nIeqt4=</DigestValue>
      </Reference>
      <Reference URI="/xl/worksheets/sheet4.xml?ContentType=application/vnd.openxmlformats-officedocument.spreadsheetml.worksheet+xml">
        <DigestMethod Algorithm="http://www.w3.org/2001/04/xmlenc#sha256"/>
        <DigestValue>hLFa7Gp1HJo1T9CJZCdjFOmipc7hZ7rokgPIbN/dBsc=</DigestValue>
      </Reference>
      <Reference URI="/xl/worksheets/sheet5.xml?ContentType=application/vnd.openxmlformats-officedocument.spreadsheetml.worksheet+xml">
        <DigestMethod Algorithm="http://www.w3.org/2001/04/xmlenc#sha256"/>
        <DigestValue>N1X1fGJWrsbna9gulGGX0gpwk+YEg1gLTYvDohr2t5I=</DigestValue>
      </Reference>
      <Reference URI="/xl/worksheets/sheet6.xml?ContentType=application/vnd.openxmlformats-officedocument.spreadsheetml.worksheet+xml">
        <DigestMethod Algorithm="http://www.w3.org/2001/04/xmlenc#sha256"/>
        <DigestValue>3rg7STP5zu1NdcaBAyGyjdqAfuT24NpIJssNumW2Ibg=</DigestValue>
      </Reference>
      <Reference URI="/xl/worksheets/sheet7.xml?ContentType=application/vnd.openxmlformats-officedocument.spreadsheetml.worksheet+xml">
        <DigestMethod Algorithm="http://www.w3.org/2001/04/xmlenc#sha256"/>
        <DigestValue>jbW7di1wxvtZOxK/gALazhzwaK2hqYxgRuGxJmIfHIA=</DigestValue>
      </Reference>
      <Reference URI="/xl/worksheets/sheet8.xml?ContentType=application/vnd.openxmlformats-officedocument.spreadsheetml.worksheet+xml">
        <DigestMethod Algorithm="http://www.w3.org/2001/04/xmlenc#sha256"/>
        <DigestValue>m61biZKBW6PoZKCCGeVVyk+fWQ3bgDOnr2M6fQN8qcY=</DigestValue>
      </Reference>
      <Reference URI="/xl/worksheets/sheet9.xml?ContentType=application/vnd.openxmlformats-officedocument.spreadsheetml.worksheet+xml">
        <DigestMethod Algorithm="http://www.w3.org/2001/04/xmlenc#sha256"/>
        <DigestValue>nh04eT48BasvJoyOmNsl/BFoKc5FkO9kXzcIZM+dnDw=</DigestValue>
      </Reference>
    </Manifest>
    <SignatureProperties>
      <SignatureProperty Id="idSignatureTime" Target="#idPackageSignature">
        <mdssi:SignatureTime xmlns:mdssi="http://schemas.openxmlformats.org/package/2006/digital-signature">
          <mdssi:Format>YYYY-MM-DDThh:mm:ssTZD</mdssi:Format>
          <mdssi:Value>2021-05-04T17:50:44Z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1536</HorizontalResolution>
          <VerticalResolution>864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2021-05-04T17:50:44Z</xd:SigningTime>
          <xd:SigningCertificate>
            <xd:Cert>
              <xd:CertDigest>
                <DigestMethod Algorithm="http://www.w3.org/2001/04/xmlenc#sha256"/>
                <DigestValue>xo0tVr5JoKneii90HQ/4EzBsisyGZLpoMkvFyIypAOM=</DigestValue>
              </xd:CertDigest>
              <xd:IssuerSerial>
                <X509IssuerName>CN=NBG Class 2 INT Sub CA, DC=nbg, DC=ge</X509IssuerName>
                <X509SerialNumber>257282853795479815292868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2021-05-04T17:50:22Z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