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05" windowWidth="14805" windowHeight="7410" tabRatio="919" activeTab="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 name="Instruction" sheetId="76"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Instruction!$A$104:$C$262</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15" i="72" l="1"/>
  <c r="G21" i="72" s="1"/>
  <c r="F21" i="72"/>
  <c r="D40" i="75" l="1"/>
  <c r="C40" i="75"/>
  <c r="D32" i="75" l="1"/>
  <c r="C32" i="75"/>
  <c r="D7" i="75" l="1"/>
  <c r="C7" i="75"/>
  <c r="B2" i="37" l="1"/>
  <c r="B1" i="37"/>
  <c r="B2" i="36"/>
  <c r="B1" i="36"/>
  <c r="B2" i="74"/>
  <c r="B1" i="74"/>
  <c r="B2" i="64"/>
  <c r="B1" i="64"/>
  <c r="B2" i="35"/>
  <c r="B1" i="35"/>
  <c r="B2" i="69"/>
  <c r="B1" i="69"/>
  <c r="B2" i="28"/>
  <c r="B1" i="28"/>
  <c r="B2" i="73"/>
  <c r="B1" i="73"/>
  <c r="B2" i="72"/>
  <c r="B1" i="72"/>
  <c r="B2" i="52"/>
  <c r="B1" i="52"/>
  <c r="B2" i="71"/>
  <c r="B1" i="71"/>
  <c r="B2" i="75"/>
  <c r="B1" i="75"/>
  <c r="B2" i="53"/>
  <c r="B1" i="53"/>
  <c r="B2" i="62"/>
  <c r="B1" i="62"/>
  <c r="C22" i="74"/>
  <c r="H9" i="74"/>
  <c r="H10" i="74"/>
  <c r="H11" i="74"/>
  <c r="H12" i="74"/>
  <c r="H13" i="74"/>
  <c r="H14" i="74"/>
  <c r="H15" i="74"/>
  <c r="H16" i="74"/>
  <c r="H17" i="74"/>
  <c r="H18" i="74"/>
  <c r="H19" i="74"/>
  <c r="H20" i="74"/>
  <c r="H21" i="74"/>
  <c r="H8" i="74"/>
  <c r="C24" i="69"/>
  <c r="C44" i="69"/>
  <c r="C34" i="69"/>
  <c r="C14" i="69" l="1"/>
  <c r="C22" i="69" s="1"/>
  <c r="S21" i="35" l="1"/>
  <c r="S20" i="35"/>
  <c r="S19" i="35"/>
  <c r="S18" i="35"/>
  <c r="S17" i="35"/>
  <c r="S16" i="35"/>
  <c r="S15" i="35"/>
  <c r="S14" i="35"/>
  <c r="S13" i="35"/>
  <c r="S12" i="35"/>
  <c r="S11" i="35"/>
  <c r="S10" i="35"/>
  <c r="S9" i="35"/>
  <c r="S8" i="35"/>
  <c r="S22" i="35" l="1"/>
  <c r="D21" i="72" l="1"/>
  <c r="E21" i="72"/>
  <c r="C21" i="72"/>
  <c r="D22" i="35" l="1"/>
  <c r="E22" i="35"/>
  <c r="F22" i="35"/>
  <c r="G22" i="35"/>
  <c r="H22" i="35"/>
  <c r="I22" i="35"/>
  <c r="J22" i="35"/>
  <c r="K22" i="35"/>
  <c r="L22" i="35"/>
  <c r="M22" i="35"/>
  <c r="N22" i="35"/>
  <c r="O22" i="35"/>
  <c r="P22" i="35"/>
  <c r="Q22" i="35"/>
  <c r="R22" i="35"/>
  <c r="C22" i="35"/>
  <c r="G22" i="74" l="1"/>
  <c r="F22" i="74"/>
  <c r="D15" i="36" l="1"/>
  <c r="V7" i="64"/>
  <c r="T21" i="64" l="1"/>
  <c r="U21" i="64"/>
  <c r="V9" i="64"/>
  <c r="C6" i="71" l="1"/>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C14" i="37" l="1"/>
  <c r="C7" i="37"/>
  <c r="C21" i="37" l="1"/>
  <c r="D6" i="71"/>
  <c r="C14" i="71"/>
  <c r="D22" i="74" l="1"/>
  <c r="E22" i="74"/>
  <c r="H22" i="74" s="1"/>
  <c r="D14" i="71"/>
  <c r="C43" i="28" l="1"/>
  <c r="C31" i="28" l="1"/>
  <c r="C30" i="28" s="1"/>
  <c r="C21" i="64" l="1"/>
  <c r="D21" i="64"/>
  <c r="E21" i="64"/>
  <c r="F21" i="64"/>
  <c r="G21" i="64"/>
  <c r="H21" i="64"/>
  <c r="I21" i="64"/>
  <c r="J21" i="64"/>
  <c r="K21" i="64"/>
  <c r="L21" i="64"/>
  <c r="M21" i="64"/>
  <c r="N21" i="64"/>
  <c r="O21" i="64"/>
  <c r="P21" i="64"/>
  <c r="Q21" i="64"/>
  <c r="R21" i="64"/>
  <c r="S21" i="64"/>
  <c r="E16" i="37" l="1"/>
  <c r="E17" i="37"/>
  <c r="E18" i="37"/>
  <c r="E19" i="37"/>
  <c r="E15" i="37"/>
  <c r="E9" i="37"/>
  <c r="E10" i="37"/>
  <c r="E11" i="37"/>
  <c r="E12" i="37"/>
  <c r="E8" i="37"/>
  <c r="C15" i="36"/>
  <c r="V8" i="64"/>
  <c r="V10" i="64"/>
  <c r="V11" i="64"/>
  <c r="V12" i="64"/>
  <c r="V13" i="64"/>
  <c r="V14" i="64"/>
  <c r="V15" i="64"/>
  <c r="V16" i="64"/>
  <c r="V17" i="64"/>
  <c r="V18" i="64"/>
  <c r="V19" i="64"/>
  <c r="V20" i="64"/>
  <c r="V21" i="64" l="1"/>
  <c r="E7" i="37"/>
  <c r="E14" i="37"/>
  <c r="E21" i="37" l="1"/>
  <c r="C47" i="28"/>
  <c r="C52" i="28" s="1"/>
  <c r="C35" i="28"/>
  <c r="C41" i="28" s="1"/>
  <c r="C12" i="28"/>
  <c r="C6" i="28" l="1"/>
  <c r="C28" i="28" s="1"/>
</calcChain>
</file>

<file path=xl/sharedStrings.xml><?xml version="1.0" encoding="utf-8"?>
<sst xmlns="http://schemas.openxmlformats.org/spreadsheetml/2006/main" count="1129" uniqueCount="857">
  <si>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</si>
  <si>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</si>
  <si>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</si>
  <si>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</si>
  <si>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</si>
  <si>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</si>
  <si>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</si>
  <si>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</si>
  <si>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</si>
  <si>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</si>
  <si>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</si>
  <si>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</si>
  <si>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</si>
  <si>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</si>
  <si>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</si>
  <si>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</si>
  <si>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</si>
  <si>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</si>
  <si>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</si>
  <si>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</si>
  <si>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</si>
  <si>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</si>
  <si>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</si>
  <si>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</si>
  <si>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</si>
  <si>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</si>
  <si>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</si>
  <si>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</si>
  <si>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</si>
  <si>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</si>
  <si>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</si>
  <si>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</si>
  <si>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</si>
  <si>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</si>
  <si>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</si>
  <si>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</si>
  <si>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</si>
  <si>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</si>
  <si>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</si>
  <si>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</si>
  <si>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</si>
  <si>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</si>
  <si>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</si>
  <si>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</si>
  <si>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</si>
  <si>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</si>
  <si>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</si>
  <si>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</si>
  <si>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</si>
  <si>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</si>
  <si>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</si>
  <si>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</si>
  <si>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</si>
  <si>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</si>
  <si>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</si>
  <si>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</si>
  <si>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</si>
  <si>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</si>
  <si>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</si>
  <si>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</si>
  <si>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</si>
  <si>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</si>
  <si>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</si>
  <si>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</si>
  <si>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</si>
  <si>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</si>
  <si>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</si>
  <si>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</si>
  <si>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</si>
  <si>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</si>
  <si>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</si>
  <si>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</si>
  <si>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</si>
  <si>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</si>
  <si>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</si>
  <si>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</si>
  <si>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</si>
  <si>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</si>
  <si>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</si>
  <si>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</si>
  <si>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</si>
  <si>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</si>
  <si>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</si>
  <si>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</si>
  <si>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</si>
  <si>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</si>
  <si>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</si>
  <si>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</si>
  <si>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</si>
  <si>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</si>
  <si>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</si>
  <si>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</si>
  <si>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</si>
  <si>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</si>
  <si>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</si>
  <si>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</si>
  <si>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</si>
  <si>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</si>
  <si>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</si>
  <si>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</si>
  <si>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</si>
  <si>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</si>
  <si>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</si>
  <si>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</si>
  <si>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</si>
  <si>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</si>
  <si>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</si>
  <si>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</si>
  <si>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</si>
  <si>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</si>
  <si>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</si>
  <si>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</si>
  <si>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</si>
  <si>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</si>
  <si>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</si>
  <si>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</si>
  <si>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</si>
  <si>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</si>
  <si>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</si>
  <si>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</si>
  <si>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</si>
  <si>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</si>
  <si>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</si>
  <si>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</si>
  <si>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</si>
  <si>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</si>
  <si>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</si>
  <si>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</si>
  <si>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</si>
  <si>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</si>
  <si>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</si>
  <si>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</si>
  <si>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</si>
  <si>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</si>
  <si>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</si>
  <si>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</si>
  <si>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</si>
  <si>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</si>
  <si>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</si>
  <si>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</si>
  <si>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</si>
  <si>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</si>
  <si>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</si>
  <si>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</si>
  <si>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</si>
  <si>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</si>
  <si>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</si>
  <si>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</si>
  <si>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</si>
  <si>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</si>
  <si>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</si>
  <si>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</si>
  <si>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</si>
  <si>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</si>
  <si>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</si>
  <si>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</si>
  <si>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</si>
  <si>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</si>
  <si>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</si>
  <si>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</si>
  <si>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</si>
  <si>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</si>
  <si>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</si>
  <si>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</si>
  <si>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</si>
  <si>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</si>
  <si>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</si>
  <si>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</si>
  <si>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</si>
  <si>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</si>
  <si>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</si>
  <si>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</si>
  <si>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</si>
  <si>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</si>
  <si>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</si>
  <si>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</si>
  <si>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</si>
  <si>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</si>
  <si>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</si>
  <si>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</si>
  <si>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</si>
  <si>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</si>
  <si>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</si>
  <si>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</si>
  <si>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</si>
  <si>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</si>
  <si>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</si>
  <si>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</si>
  <si>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</si>
  <si>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</si>
  <si>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</si>
  <si>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</si>
  <si>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</si>
  <si>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</si>
  <si>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</si>
  <si>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</si>
  <si>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</si>
  <si>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</si>
  <si>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</si>
  <si>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</si>
  <si>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</si>
  <si>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</si>
  <si>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</si>
  <si>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</si>
  <si>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</si>
  <si>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</si>
  <si>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</si>
  <si>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</si>
  <si>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</si>
  <si>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</si>
  <si>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</si>
  <si>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</si>
  <si>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</si>
  <si>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</si>
  <si>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</si>
  <si>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</si>
  <si>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</si>
  <si>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</si>
  <si>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</si>
  <si>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</si>
  <si>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</si>
  <si>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</si>
  <si>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</si>
  <si>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</si>
  <si>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</si>
  <si>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</si>
  <si>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</si>
  <si>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</si>
  <si>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</si>
  <si>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</si>
  <si>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</si>
  <si>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</si>
  <si>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</si>
  <si>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</si>
  <si>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</si>
  <si>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</si>
  <si>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</si>
  <si>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</si>
  <si>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</si>
  <si>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</si>
  <si>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</si>
  <si>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</si>
  <si>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</si>
  <si>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</si>
  <si>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</si>
  <si>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</si>
  <si>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</si>
  <si>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</si>
  <si>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</si>
  <si>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</si>
  <si>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</si>
  <si>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</si>
  <si>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</si>
  <si>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</si>
  <si>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</si>
  <si>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</si>
  <si>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</si>
  <si>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</si>
  <si>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</si>
  <si>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</si>
  <si>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</si>
  <si>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</si>
  <si>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</si>
  <si>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</si>
  <si>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</si>
  <si>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</si>
  <si>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</si>
  <si>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</si>
  <si>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</si>
  <si>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</si>
  <si>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</si>
  <si>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</si>
  <si>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</si>
  <si>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</si>
  <si>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</si>
  <si>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</si>
  <si>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</si>
  <si>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</si>
  <si>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</si>
  <si>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</si>
  <si>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</si>
  <si>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</si>
  <si>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</si>
  <si>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</si>
  <si>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</si>
  <si>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</si>
  <si>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</si>
  <si>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</si>
  <si>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</si>
  <si>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</si>
  <si>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</si>
  <si>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</si>
  <si>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</si>
  <si>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</si>
  <si>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</si>
  <si>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</si>
  <si>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</si>
  <si>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</si>
  <si>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</si>
  <si>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</si>
  <si>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</si>
  <si>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</si>
  <si>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</si>
  <si>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</si>
  <si>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</si>
  <si>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</si>
  <si>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</si>
  <si>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</si>
  <si>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</si>
  <si>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</si>
  <si>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</si>
  <si>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</si>
  <si>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</si>
  <si>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</si>
  <si>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</si>
  <si>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</si>
  <si>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</si>
  <si>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</si>
  <si>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</si>
  <si>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</si>
  <si>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</si>
  <si>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</si>
  <si>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</si>
  <si>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</si>
  <si>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</si>
  <si>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</si>
  <si>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</si>
  <si>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</si>
  <si>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</si>
  <si>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</si>
  <si>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</si>
  <si>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</si>
  <si>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</si>
  <si>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</si>
  <si>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</si>
  <si>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</si>
  <si>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</si>
  <si>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</si>
  <si>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</si>
  <si>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</si>
  <si>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</si>
  <si>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</si>
  <si>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</si>
  <si>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</si>
  <si>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</si>
  <si>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</si>
  <si>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</si>
  <si>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</si>
  <si>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</si>
  <si>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</si>
  <si>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</si>
  <si>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</si>
  <si>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</si>
  <si>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</si>
  <si>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</si>
  <si>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</si>
  <si>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</si>
  <si>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</si>
  <si>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</si>
  <si>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</si>
  <si>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</si>
  <si>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</si>
  <si>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</si>
  <si>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</si>
  <si>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</si>
  <si>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</si>
  <si>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</si>
  <si>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</si>
  <si>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</si>
  <si>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</si>
  <si>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</si>
  <si>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</si>
  <si>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</si>
  <si>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</si>
  <si>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</si>
  <si>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</si>
  <si>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</si>
  <si>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</si>
  <si>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</si>
  <si>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</si>
  <si>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</si>
  <si>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</si>
  <si>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</si>
  <si>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</si>
  <si>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</si>
  <si>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</si>
  <si>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</si>
  <si>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</si>
  <si>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</si>
  <si>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</si>
  <si>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</si>
  <si>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</si>
  <si>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</si>
  <si>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</si>
  <si>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</si>
  <si>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</si>
  <si>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</si>
  <si>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</si>
  <si>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</si>
  <si>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</si>
  <si>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</si>
  <si>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</si>
  <si>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</si>
  <si>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</si>
  <si>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</si>
  <si>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</si>
  <si>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</si>
  <si>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</si>
  <si>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</si>
  <si>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</si>
  <si>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</si>
  <si>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</si>
  <si>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</si>
  <si>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</si>
  <si>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</si>
  <si>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</si>
  <si>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</si>
  <si>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</si>
  <si>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</si>
  <si>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</si>
  <si>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</si>
  <si>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</si>
  <si>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</si>
  <si>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</si>
  <si>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</si>
  <si>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</si>
  <si>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</si>
  <si>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</si>
  <si>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</si>
  <si>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</si>
  <si>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</si>
  <si>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</si>
  <si>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</si>
  <si>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</si>
  <si>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</si>
  <si>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</si>
  <si>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</si>
  <si>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</si>
  <si>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</si>
  <si>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</si>
  <si>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</si>
  <si>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(d) სვეტში წარმოდგენილი უნდა იყოს ელემენტების ოდენობები, რომლებიც ექვემდებარება ვალუტის კურსის ცვლილებით გამოწვეული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მე-6 თავის მიხედვით.</t>
  </si>
  <si>
    <t>(e) სვეტში წარმოდგენილი უნდა იყოს (c) სვეტში და (d) სვეტში მოცემული რაოდენობების ჯამი</t>
  </si>
  <si>
    <t>იმ შემთხვევაში თუ  ელემენტს ერთზე მეტი რისკის კატეგორიით შეწონვა მიესადაგება, მოცემული ელემენტი ყველა შესაბამის სვეტში უნდა იყოს წარმოდგენილი. შედეგად (c)  და (d) სვეტების რაოდენობების დაჯამებამ შეიძლება (a) სვეტში წარმოდგენილ ოდენობას გადააჭარბოს.</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</si>
  <si>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</si>
  <si>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</si>
  <si>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</si>
  <si>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</si>
  <si>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</si>
  <si>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</si>
  <si>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</si>
  <si>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</si>
  <si>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</si>
  <si>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</si>
  <si>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</si>
  <si>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</si>
  <si>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</si>
  <si>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</si>
  <si>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</si>
  <si>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</si>
  <si>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</si>
  <si>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</si>
  <si>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</si>
  <si>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</si>
  <si>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</si>
  <si>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</si>
  <si>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</si>
  <si>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</si>
  <si>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</si>
  <si>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</si>
  <si>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</si>
  <si>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</si>
  <si>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</si>
  <si>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</si>
  <si>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</si>
  <si>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</si>
  <si>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</si>
  <si>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</si>
  <si>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</si>
  <si>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</si>
  <si>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</si>
  <si>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</si>
  <si>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</si>
  <si>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</si>
  <si>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</si>
  <si>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</si>
  <si>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</si>
  <si>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</si>
  <si>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</si>
  <si>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</si>
  <si>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</si>
  <si>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</si>
  <si>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</si>
  <si>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</si>
  <si>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</si>
  <si>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</si>
  <si>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</si>
  <si>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</si>
  <si>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</si>
  <si>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</si>
  <si>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</si>
  <si>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</si>
  <si>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</si>
  <si>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</si>
  <si>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</si>
  <si>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</si>
  <si>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</si>
  <si>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</si>
  <si>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</si>
  <si>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</si>
  <si>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</si>
  <si>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</si>
  <si>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</si>
  <si>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</si>
  <si>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</si>
  <si>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</si>
  <si>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</si>
  <si>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</si>
  <si>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</si>
  <si>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</si>
  <si>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</si>
  <si>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</si>
  <si>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</si>
  <si>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</si>
  <si>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</si>
  <si>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</si>
  <si>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</si>
  <si>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</si>
  <si>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</si>
  <si>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</si>
  <si>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</si>
  <si>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</si>
  <si>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</si>
  <si>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</si>
  <si>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</si>
  <si>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</si>
  <si>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</si>
  <si>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</si>
  <si>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</si>
  <si>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</si>
  <si>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</si>
  <si>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</si>
  <si>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</si>
  <si>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</si>
  <si>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</si>
  <si>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</si>
  <si>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</si>
  <si>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</si>
  <si>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</si>
  <si>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</si>
  <si>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</si>
  <si>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</si>
  <si>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</si>
  <si>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</si>
  <si>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</si>
  <si>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</si>
  <si>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</si>
  <si>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</si>
  <si>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</si>
  <si>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</si>
  <si>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</si>
  <si>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</si>
  <si>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</si>
  <si>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</si>
  <si>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</si>
  <si>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</si>
  <si>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</si>
  <si>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</si>
  <si>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</si>
  <si>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</si>
  <si>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</si>
  <si>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</si>
  <si>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</si>
  <si>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</si>
  <si>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</si>
  <si>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</si>
  <si>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</si>
  <si>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</si>
  <si>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</si>
  <si>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</si>
  <si>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</si>
  <si>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</si>
  <si>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</si>
  <si>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</si>
  <si>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</si>
  <si>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</si>
  <si>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</si>
  <si>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</si>
  <si>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</si>
  <si>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</si>
  <si>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</si>
  <si>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</si>
  <si>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</si>
  <si>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</si>
  <si>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</si>
  <si>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</si>
  <si>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</si>
  <si>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</si>
  <si>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</si>
  <si>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</si>
  <si>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</si>
  <si>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</si>
  <si>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</si>
  <si>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</si>
  <si>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</si>
  <si>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</si>
  <si>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</si>
  <si>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</si>
  <si>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</si>
  <si>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</si>
  <si>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</si>
  <si>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</si>
  <si>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</si>
  <si>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</si>
  <si>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</si>
  <si>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</si>
  <si>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</si>
  <si>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</si>
  <si>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</si>
  <si>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</si>
  <si>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</si>
  <si>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</si>
  <si>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</si>
  <si>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</si>
  <si>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</si>
  <si>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</si>
  <si>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</si>
  <si>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</si>
  <si>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</si>
  <si>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</si>
  <si>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</si>
  <si>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</si>
  <si>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</si>
  <si>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</si>
  <si>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</si>
  <si>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</si>
  <si>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</si>
  <si>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</si>
  <si>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</si>
  <si>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</si>
  <si>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</si>
  <si>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</si>
  <si>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</si>
  <si>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</si>
  <si>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</si>
  <si>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</si>
  <si>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</si>
  <si>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</si>
  <si>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</si>
  <si>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</si>
  <si>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</si>
  <si>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</si>
  <si>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</si>
  <si>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</si>
  <si>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</si>
  <si>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</si>
  <si>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</si>
  <si>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</si>
  <si>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</si>
  <si>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</si>
  <si>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</si>
  <si>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</si>
  <si>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</si>
  <si>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</si>
  <si>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</si>
  <si>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</si>
  <si>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</si>
  <si>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</si>
  <si>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</si>
  <si>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</si>
  <si>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</si>
  <si>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</si>
  <si>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</si>
  <si>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</si>
  <si>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</si>
  <si>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</si>
  <si>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</si>
  <si>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</si>
  <si>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</si>
  <si>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</si>
  <si>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</si>
  <si>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</si>
  <si>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</si>
  <si>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</si>
  <si>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</si>
  <si>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</si>
  <si>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</si>
  <si>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</si>
  <si>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</si>
  <si>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</si>
  <si>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</si>
  <si>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</si>
  <si>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</si>
  <si>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</si>
  <si>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</si>
  <si>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</si>
  <si>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</si>
  <si>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</si>
  <si>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</si>
  <si>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</si>
  <si>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</si>
  <si>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</si>
  <si>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</si>
  <si>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</si>
  <si>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</si>
  <si>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</si>
  <si>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</si>
  <si>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</si>
  <si>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</si>
  <si>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</si>
  <si>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</si>
  <si>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</si>
  <si>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</si>
  <si>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</si>
  <si>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</si>
  <si>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</si>
  <si>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</si>
  <si>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</si>
  <si>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</si>
  <si>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</si>
  <si>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</si>
  <si>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</si>
  <si>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</si>
  <si>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</si>
  <si>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</si>
  <si>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</si>
  <si>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</si>
  <si>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</si>
  <si>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</si>
  <si>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</si>
  <si>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</si>
  <si>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</si>
  <si>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</si>
  <si>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</si>
  <si>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</si>
  <si>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</si>
  <si>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</si>
  <si>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</si>
  <si>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</si>
  <si>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</si>
  <si>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</si>
  <si>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</si>
  <si>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</si>
  <si>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</si>
  <si>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</si>
  <si>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</si>
  <si>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</si>
  <si>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</si>
  <si>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</si>
  <si>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</si>
  <si>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</si>
  <si>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</si>
  <si>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</si>
  <si>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</si>
  <si>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</si>
  <si>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</si>
  <si>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</si>
  <si>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</si>
  <si>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</si>
  <si>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</si>
  <si>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</si>
  <si>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</si>
  <si>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</si>
  <si>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</si>
  <si>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</si>
  <si>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</si>
  <si>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</si>
  <si>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</si>
  <si>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</si>
  <si>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</si>
  <si>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</si>
  <si>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</si>
  <si>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</si>
  <si>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</si>
  <si>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</si>
  <si>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</si>
  <si>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</si>
  <si>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</si>
  <si>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</si>
  <si>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</si>
  <si>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</si>
  <si>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</si>
  <si>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</si>
  <si>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</si>
  <si>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</si>
  <si>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</si>
  <si>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</si>
  <si>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</si>
  <si>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</si>
  <si>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</si>
  <si>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</si>
  <si>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</si>
  <si>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</si>
  <si>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</si>
  <si>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</si>
  <si>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</si>
  <si>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</si>
  <si>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</si>
  <si>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</si>
  <si>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</si>
  <si>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</si>
  <si>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</si>
  <si>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</si>
  <si>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</si>
  <si>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</si>
  <si>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</si>
  <si>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და ემატება სავალუტო კურსის ცვლილებით გამოწვეული საკრედიტო რისკის მიხედვით შეწონილი რისკის პოზიციები</t>
  </si>
  <si>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და ემატება სავალუტო კურსის ცვლილებით გამოწვეული საკრედიტო რისკის მიხედვით შეწონილი რისკის პოზიციები</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</si>
  <si>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</si>
  <si>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14. CICR, ცხრილი 14</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</si>
  <si>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</si>
  <si>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</si>
  <si>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</si>
  <si>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</si>
  <si>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</si>
  <si>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</si>
  <si>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(d) სვეტში წარმოდგენილი უნდა იყოს ელემენტების საბალანსო ღირებულებები, რომლებიც ექვემდებარება ვალუტის კურსის ცვლილებით გამოწვეული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მე-6 თავის მიხედვით.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</si>
  <si>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</si>
  <si>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</si>
  <si>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</si>
  <si>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</si>
  <si>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</si>
  <si>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</si>
  <si>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მამუკა ხაზარაძე</t>
  </si>
  <si>
    <t>ბადრი ჯაფარიძე</t>
  </si>
  <si>
    <t>ვახტანგ ბუცხრიკიძე</t>
  </si>
  <si>
    <t>გიორგი შაგიძე</t>
  </si>
  <si>
    <t>სტეფან უილკი</t>
  </si>
  <si>
    <t>სტეფანო მარსალია</t>
  </si>
  <si>
    <t>ერიკ რაჯენდრა</t>
  </si>
  <si>
    <t>ნიკოლას დომინიკ ჰააგი</t>
  </si>
  <si>
    <t>პაატა ღაძაძე</t>
  </si>
  <si>
    <t>ვანო ბალიაშვილი</t>
  </si>
  <si>
    <t>ნინო მასურაშვილი</t>
  </si>
  <si>
    <t>დავით ჭყონია</t>
  </si>
  <si>
    <t>ნიკოლოზ ქურდიანი</t>
  </si>
  <si>
    <t>გოგა თხელიძე</t>
  </si>
  <si>
    <t>TBC Bank Group PLC</t>
  </si>
  <si>
    <t>European Bank for Reconstruction and Development</t>
  </si>
  <si>
    <t>JPMorgan Asset Management</t>
  </si>
  <si>
    <t>Schroder Investment Management</t>
  </si>
  <si>
    <t>Dunross &amp; Co.</t>
  </si>
  <si>
    <t>ცხრილი 9 (Capital), N 39</t>
  </si>
  <si>
    <t>მათ შორის 10%–ზე მეტი წილის ფლობა კომერციული დაწესებულებების სააქციო კაპიტალში</t>
  </si>
  <si>
    <t>ცხრილი 9 (Capital), N 17</t>
  </si>
  <si>
    <t>მათ შორის ინსტრუმენტები, რომლებიც აკმაყოფილებენ დამატებითი პირველადი კაპიტალის კრიტერიუმებს</t>
  </si>
  <si>
    <t>ცხრილი 9 (Capital), N 27</t>
  </si>
  <si>
    <t>ცხრილი 9 (Capital), N 37</t>
  </si>
  <si>
    <t>ცხრილი 9 (Capital), N2</t>
  </si>
  <si>
    <t>ცხრილი 9 (Capital), N 3</t>
  </si>
  <si>
    <t>ცხრილი 9 (Capital), N 5</t>
  </si>
  <si>
    <t>ცხრილი 9 (Capital), N6</t>
  </si>
  <si>
    <t xml:space="preserve">ცხრილი 9 (Capital), N 4, 8 </t>
  </si>
  <si>
    <t>სს თიბისი ბანკი</t>
  </si>
  <si>
    <t>www.tbcbank.com.ge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</si>
  <si>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</si>
  <si>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ნიკოლოზ ენუქიძე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</si>
</sst>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FF00"/>
        <bgColor indexed="64"/>
      </patternFill>
    </fill>
  </fills>
  <borders count="11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0" fontId="72"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1"/>
    <xf numFmtId="169" fontId="29" fillId="0" borderId="51"/>
    <xf numFmtId="168"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28" fillId="0" borderId="55"/>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cellStyleXfs>
  <cellXfs count="563">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0" fontId="4" fillId="3" borderId="3" xfId="15" applyFont="1" applyFill="1" applyBorder="1" applyAlignment="1" applyProtection="1">
      <alignment horizontal="center" vertical="center" wrapText="1"/>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4" fillId="0" borderId="3" xfId="0" applyFont="1" applyFill="1" applyBorder="1"/>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9" fillId="2" borderId="26" xfId="0" applyFont="1" applyFill="1" applyBorder="1" applyAlignment="1">
      <alignmen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9" xfId="0" applyNumberFormat="1" applyFont="1" applyBorder="1" applyAlignment="1">
      <alignment horizontal="center"/>
    </xf>
    <xf numFmtId="167" fontId="26" fillId="0" borderId="67" xfId="0" applyNumberFormat="1" applyFont="1" applyBorder="1" applyAlignment="1">
      <alignment horizontal="center"/>
    </xf>
    <xf numFmtId="167" fontId="20" fillId="0" borderId="67" xfId="0" applyNumberFormat="1" applyFont="1" applyBorder="1" applyAlignment="1">
      <alignment horizontal="center"/>
    </xf>
    <xf numFmtId="167" fontId="26" fillId="0" borderId="70" xfId="0" applyNumberFormat="1" applyFont="1" applyBorder="1" applyAlignment="1">
      <alignment horizontal="center"/>
    </xf>
    <xf numFmtId="167" fontId="25" fillId="36" borderId="62" xfId="0" applyNumberFormat="1" applyFont="1" applyFill="1" applyBorder="1" applyAlignment="1">
      <alignment horizontal="center"/>
    </xf>
    <xf numFmtId="167" fontId="26" fillId="0" borderId="66" xfId="0" applyNumberFormat="1" applyFont="1" applyBorder="1" applyAlignment="1">
      <alignment horizontal="center"/>
    </xf>
    <xf numFmtId="167" fontId="26" fillId="0" borderId="71"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7"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15" fillId="0" borderId="60" xfId="8" applyFont="1" applyFill="1" applyBorder="1" applyAlignment="1" applyProtection="1">
      <protection locked="0"/>
    </xf>
    <xf numFmtId="0" fontId="7" fillId="0" borderId="21" xfId="5" applyFont="1" applyFill="1" applyBorder="1" applyAlignment="1" applyProtection="1">
      <alignment horizontal="center"/>
      <protection locked="0"/>
    </xf>
    <xf numFmtId="0" fontId="7" fillId="3" borderId="22" xfId="15" applyFont="1" applyFill="1" applyBorder="1" applyAlignment="1" applyProtection="1">
      <alignment horizontal="left" vertical="center"/>
      <protection locked="0"/>
    </xf>
    <xf numFmtId="0" fontId="7" fillId="3" borderId="23" xfId="5" applyFont="1" applyFill="1" applyBorder="1" applyAlignment="1" applyProtection="1">
      <alignment horizontal="center" vertical="center" wrapText="1"/>
      <protection locked="0"/>
    </xf>
    <xf numFmtId="0" fontId="7" fillId="3" borderId="22" xfId="9" applyFont="1" applyFill="1" applyBorder="1" applyAlignment="1" applyProtection="1">
      <alignment horizontal="right" vertical="center"/>
      <protection locked="0"/>
    </xf>
    <xf numFmtId="0" fontId="7" fillId="3" borderId="25" xfId="9" applyFont="1" applyFill="1" applyBorder="1" applyAlignment="1" applyProtection="1">
      <alignment horizontal="right" vertical="center"/>
      <protection locked="0"/>
    </xf>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4" fillId="0" borderId="59" xfId="0" applyFont="1" applyFill="1" applyBorder="1" applyAlignment="1">
      <alignment horizontal="center" vertical="center" wrapText="1"/>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5" xfId="0" applyNumberFormat="1" applyFont="1" applyFill="1" applyBorder="1" applyAlignment="1">
      <alignment horizontal="right" vertical="center"/>
    </xf>
    <xf numFmtId="49" fontId="109" fillId="0" borderId="88" xfId="0" applyNumberFormat="1" applyFont="1" applyFill="1" applyBorder="1" applyAlignment="1">
      <alignment horizontal="right" vertical="center"/>
    </xf>
    <xf numFmtId="49" fontId="109" fillId="0" borderId="96"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9" xfId="0" applyNumberFormat="1" applyFont="1" applyFill="1" applyBorder="1" applyAlignment="1">
      <alignment horizontal="right" vertical="center"/>
    </xf>
    <xf numFmtId="0" fontId="109" fillId="0" borderId="96" xfId="0" applyNumberFormat="1" applyFont="1" applyFill="1" applyBorder="1" applyAlignment="1">
      <alignment vertical="center" wrapText="1"/>
    </xf>
    <xf numFmtId="0" fontId="109" fillId="0" borderId="96" xfId="0" applyFont="1" applyFill="1" applyBorder="1" applyAlignment="1">
      <alignment horizontal="left" vertical="center" wrapText="1"/>
    </xf>
    <xf numFmtId="0" fontId="109" fillId="0" borderId="96" xfId="12672" applyFont="1" applyFill="1" applyBorder="1" applyAlignment="1">
      <alignment horizontal="left" vertical="center" wrapText="1"/>
    </xf>
    <xf numFmtId="0" fontId="109" fillId="0" borderId="96" xfId="0" applyNumberFormat="1" applyFont="1" applyFill="1" applyBorder="1" applyAlignment="1">
      <alignment horizontal="left" vertical="center" wrapText="1"/>
    </xf>
    <xf numFmtId="0" fontId="109" fillId="0" borderId="96" xfId="0" applyNumberFormat="1" applyFont="1" applyFill="1" applyBorder="1" applyAlignment="1">
      <alignment horizontal="right" vertical="center" wrapText="1"/>
    </xf>
    <xf numFmtId="0" fontId="109" fillId="0" borderId="96" xfId="0" applyNumberFormat="1" applyFont="1" applyFill="1" applyBorder="1" applyAlignment="1">
      <alignment horizontal="right" vertical="center"/>
    </xf>
    <xf numFmtId="0" fontId="109" fillId="0" borderId="96" xfId="0" applyFont="1" applyFill="1" applyBorder="1" applyAlignment="1">
      <alignment vertical="center" wrapText="1"/>
    </xf>
    <xf numFmtId="0" fontId="109" fillId="0" borderId="99"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9" xfId="0" applyFont="1" applyFill="1" applyBorder="1" applyAlignment="1">
      <alignment vertical="center" wrapText="1"/>
    </xf>
    <xf numFmtId="0" fontId="0" fillId="0" borderId="29"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5" xfId="0" applyNumberFormat="1" applyFont="1" applyFill="1" applyBorder="1" applyAlignment="1">
      <alignment horizontal="right" vertical="center"/>
    </xf>
    <xf numFmtId="0" fontId="109" fillId="0" borderId="96" xfId="0" applyFont="1" applyFill="1" applyBorder="1" applyAlignment="1">
      <alignment horizontal="left" vertical="center" wrapText="1"/>
    </xf>
    <xf numFmtId="0" fontId="15" fillId="0" borderId="21" xfId="11" applyFont="1" applyFill="1" applyBorder="1" applyAlignment="1" applyProtection="1">
      <alignment horizontal="center" vertical="center"/>
    </xf>
    <xf numFmtId="0" fontId="4" fillId="0" borderId="73" xfId="0" applyFont="1" applyFill="1" applyBorder="1" applyAlignment="1">
      <alignment horizontal="center" vertical="center" wrapText="1"/>
    </xf>
    <xf numFmtId="0" fontId="9" fillId="0" borderId="78"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center" wrapText="1" indent="1"/>
    </xf>
    <xf numFmtId="0" fontId="7" fillId="0" borderId="3" xfId="0" applyFont="1" applyFill="1" applyBorder="1" applyAlignment="1">
      <alignment vertical="center" wrapText="1"/>
    </xf>
    <xf numFmtId="0" fontId="109" fillId="0" borderId="103" xfId="0" applyFont="1" applyFill="1" applyBorder="1" applyAlignment="1">
      <alignment vertical="center" wrapText="1"/>
    </xf>
    <xf numFmtId="0" fontId="109" fillId="0" borderId="103" xfId="0" applyFont="1" applyFill="1" applyBorder="1" applyAlignment="1">
      <alignment horizontal="left" vertical="center" wrapText="1"/>
    </xf>
    <xf numFmtId="0" fontId="109" fillId="0" borderId="96" xfId="0" applyNumberFormat="1" applyFont="1" applyFill="1" applyBorder="1" applyAlignment="1">
      <alignment vertical="center"/>
    </xf>
    <xf numFmtId="0" fontId="109" fillId="0" borderId="96" xfId="0" applyNumberFormat="1" applyFont="1" applyFill="1" applyBorder="1" applyAlignment="1">
      <alignment horizontal="left" vertical="center" wrapText="1"/>
    </xf>
    <xf numFmtId="0" fontId="111" fillId="0" borderId="96"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6" xfId="0" applyNumberFormat="1" applyFont="1" applyFill="1" applyBorder="1" applyAlignment="1">
      <alignment horizontal="left" vertical="center" wrapText="1"/>
    </xf>
    <xf numFmtId="193" fontId="15"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3" xfId="0" applyNumberFormat="1" applyFont="1" applyFill="1" applyBorder="1" applyAlignment="1">
      <alignment vertical="center" wrapText="1"/>
    </xf>
    <xf numFmtId="3" fontId="24" fillId="36" borderId="23" xfId="0" applyNumberFormat="1" applyFont="1" applyFill="1" applyBorder="1" applyAlignment="1">
      <alignment vertical="center" wrapText="1"/>
    </xf>
    <xf numFmtId="3" fontId="24" fillId="0" borderId="3" xfId="0" applyNumberFormat="1" applyFont="1" applyBorder="1" applyAlignment="1">
      <alignment vertical="center" wrapText="1"/>
    </xf>
    <xf numFmtId="3" fontId="24" fillId="0" borderId="23"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35" xfId="0" applyNumberFormat="1" applyFont="1" applyBorder="1" applyAlignment="1">
      <alignment vertical="center"/>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4"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104" fillId="0" borderId="3" xfId="8" applyNumberFormat="1" applyFont="1" applyFill="1" applyBorder="1" applyAlignment="1">
      <alignment horizontal="right" wrapText="1"/>
    </xf>
    <xf numFmtId="193" fontId="7" fillId="0" borderId="3" xfId="8" applyNumberFormat="1" applyFont="1" applyFill="1" applyBorder="1" applyAlignment="1" applyProtection="1">
      <alignment horizontal="right" wrapText="1"/>
      <protection locked="0"/>
    </xf>
    <xf numFmtId="193" fontId="7" fillId="0" borderId="0"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7" fillId="36" borderId="23" xfId="1" applyNumberFormat="1" applyFont="1" applyFill="1" applyBorder="1" applyProtection="1">
      <protection locked="0"/>
    </xf>
    <xf numFmtId="193" fontId="7" fillId="36" borderId="27"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0" fontId="0" fillId="0" borderId="3" xfId="0" applyBorder="1" applyAlignment="1">
      <alignment horizontal="center"/>
    </xf>
    <xf numFmtId="167" fontId="4" fillId="0" borderId="3" xfId="0" applyNumberFormat="1" applyFont="1" applyBorder="1" applyAlignment="1">
      <alignment horizontal="center" vertical="center"/>
    </xf>
    <xf numFmtId="167" fontId="4" fillId="0" borderId="8" xfId="0" applyNumberFormat="1" applyFont="1" applyBorder="1" applyAlignment="1">
      <alignment horizontal="center" vertical="center"/>
    </xf>
    <xf numFmtId="167" fontId="0" fillId="0" borderId="23" xfId="0" applyNumberFormat="1" applyFill="1" applyBorder="1" applyAlignment="1">
      <alignment horizontal="center"/>
    </xf>
    <xf numFmtId="167" fontId="14" fillId="0" borderId="3" xfId="0" applyNumberFormat="1" applyFont="1" applyBorder="1" applyAlignment="1">
      <alignment horizontal="center" vertical="center"/>
    </xf>
    <xf numFmtId="167" fontId="6" fillId="36" borderId="26" xfId="0" applyNumberFormat="1" applyFont="1" applyFill="1" applyBorder="1" applyAlignment="1">
      <alignment horizontal="center" vertical="center"/>
    </xf>
    <xf numFmtId="0" fontId="7" fillId="0" borderId="20" xfId="8" applyFont="1" applyFill="1" applyBorder="1" applyAlignment="1" applyProtection="1">
      <alignment horizontal="center"/>
      <protection locked="0"/>
    </xf>
    <xf numFmtId="10" fontId="7" fillId="0" borderId="3" xfId="20961" applyNumberFormat="1" applyFont="1" applyBorder="1" applyAlignment="1" applyProtection="1">
      <alignmen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5" fillId="0" borderId="3" xfId="20961" applyNumberFormat="1" applyFont="1" applyFill="1" applyBorder="1" applyAlignment="1" applyProtection="1">
      <alignment vertical="center" wrapText="1"/>
      <protection locked="0"/>
    </xf>
    <xf numFmtId="10" fontId="4" fillId="0" borderId="3" xfId="20961" applyNumberFormat="1" applyFont="1" applyFill="1" applyBorder="1" applyAlignment="1" applyProtection="1">
      <alignment vertical="center" wrapText="1"/>
      <protection locked="0"/>
    </xf>
    <xf numFmtId="10" fontId="4" fillId="0" borderId="23" xfId="20961" applyNumberFormat="1" applyFont="1" applyFill="1" applyBorder="1" applyAlignment="1" applyProtection="1">
      <alignment vertical="center" wrapText="1"/>
      <protection locked="0"/>
    </xf>
    <xf numFmtId="10" fontId="15" fillId="0" borderId="3" xfId="20961" applyNumberFormat="1" applyFont="1" applyFill="1" applyBorder="1" applyAlignment="1" applyProtection="1">
      <alignment horizontal="center" vertical="center" wrapText="1"/>
      <protection locked="0"/>
    </xf>
    <xf numFmtId="10" fontId="4" fillId="0" borderId="3" xfId="20961" applyNumberFormat="1" applyFont="1" applyFill="1" applyBorder="1" applyAlignment="1" applyProtection="1">
      <alignment horizontal="center" vertical="center" wrapText="1"/>
      <protection locked="0"/>
    </xf>
    <xf numFmtId="10" fontId="4" fillId="0" borderId="23" xfId="20961" applyNumberFormat="1" applyFont="1" applyFill="1" applyBorder="1" applyAlignment="1" applyProtection="1">
      <alignment horizontal="center"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8" fillId="2" borderId="26" xfId="20961" applyNumberFormat="1" applyFont="1" applyFill="1" applyBorder="1" applyAlignment="1" applyProtection="1">
      <alignment vertical="center"/>
      <protection locked="0"/>
    </xf>
    <xf numFmtId="10" fontId="18" fillId="2" borderId="27" xfId="20961" applyNumberFormat="1" applyFont="1" applyFill="1" applyBorder="1" applyAlignment="1" applyProtection="1">
      <alignment vertical="center"/>
      <protection locked="0"/>
    </xf>
    <xf numFmtId="164" fontId="7" fillId="0" borderId="3" xfId="7" applyNumberFormat="1" applyFont="1" applyFill="1" applyBorder="1" applyAlignment="1" applyProtection="1">
      <alignment vertical="center" wrapText="1"/>
      <protection locked="0"/>
    </xf>
    <xf numFmtId="164" fontId="4" fillId="0" borderId="3" xfId="7" applyNumberFormat="1" applyFont="1" applyFill="1" applyBorder="1" applyAlignment="1" applyProtection="1">
      <alignment vertical="center" wrapText="1"/>
      <protection locked="0"/>
    </xf>
    <xf numFmtId="164" fontId="4" fillId="0" borderId="23" xfId="7" applyNumberFormat="1" applyFont="1" applyFill="1" applyBorder="1" applyAlignment="1" applyProtection="1">
      <alignment vertical="center" wrapText="1"/>
      <protection locked="0"/>
    </xf>
    <xf numFmtId="164" fontId="15" fillId="0" borderId="3" xfId="7" applyNumberFormat="1" applyFont="1" applyFill="1" applyBorder="1" applyAlignment="1" applyProtection="1">
      <alignment horizontal="center" vertical="center" wrapText="1"/>
      <protection locked="0"/>
    </xf>
    <xf numFmtId="164" fontId="4" fillId="0" borderId="3" xfId="7" applyNumberFormat="1" applyFont="1" applyFill="1" applyBorder="1" applyAlignment="1" applyProtection="1">
      <alignment horizontal="center" vertical="center" wrapText="1"/>
      <protection locked="0"/>
    </xf>
    <xf numFmtId="164" fontId="4" fillId="0" borderId="23" xfId="7" applyNumberFormat="1" applyFont="1" applyFill="1" applyBorder="1" applyAlignment="1" applyProtection="1">
      <alignment horizontal="center" vertical="center" wrapText="1"/>
      <protection locked="0"/>
    </xf>
    <xf numFmtId="193" fontId="0" fillId="0" borderId="0" xfId="0" applyNumberFormat="1"/>
    <xf numFmtId="0" fontId="9" fillId="0" borderId="112" xfId="0" applyFont="1" applyBorder="1" applyAlignment="1">
      <alignment vertical="center"/>
    </xf>
    <xf numFmtId="0" fontId="13" fillId="0" borderId="75" xfId="0" applyFont="1" applyBorder="1" applyAlignment="1">
      <alignment wrapText="1"/>
    </xf>
    <xf numFmtId="10" fontId="4" fillId="0" borderId="24" xfId="20961" applyNumberFormat="1" applyFont="1" applyBorder="1" applyAlignment="1"/>
    <xf numFmtId="10" fontId="4" fillId="0" borderId="113" xfId="20961" applyNumberFormat="1" applyFont="1" applyBorder="1" applyAlignment="1"/>
    <xf numFmtId="10" fontId="4" fillId="0" borderId="43" xfId="20961" applyNumberFormat="1" applyFont="1" applyBorder="1" applyAlignment="1"/>
    <xf numFmtId="167" fontId="4" fillId="0" borderId="0" xfId="0" applyNumberFormat="1" applyFont="1"/>
    <xf numFmtId="193" fontId="4" fillId="0" borderId="0" xfId="0" applyNumberFormat="1" applyFont="1"/>
    <xf numFmtId="167" fontId="19" fillId="0" borderId="67" xfId="0" applyNumberFormat="1" applyFont="1" applyFill="1" applyBorder="1" applyAlignment="1">
      <alignment horizontal="center"/>
    </xf>
    <xf numFmtId="193" fontId="26" fillId="0" borderId="14" xfId="0" applyNumberFormat="1" applyFont="1" applyFill="1" applyBorder="1" applyAlignment="1">
      <alignment vertical="center"/>
    </xf>
    <xf numFmtId="0" fontId="26" fillId="0" borderId="13" xfId="0" applyFont="1" applyFill="1" applyBorder="1" applyAlignment="1">
      <alignment wrapText="1"/>
    </xf>
    <xf numFmtId="167" fontId="26" fillId="0" borderId="67" xfId="0" applyNumberFormat="1" applyFont="1" applyFill="1" applyBorder="1" applyAlignment="1">
      <alignment horizontal="center"/>
    </xf>
    <xf numFmtId="14" fontId="7" fillId="0" borderId="0" xfId="0" applyNumberFormat="1" applyFont="1"/>
    <xf numFmtId="14" fontId="4" fillId="0" borderId="0" xfId="0" applyNumberFormat="1" applyFont="1"/>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9" fontId="4" fillId="0" borderId="23" xfId="20961" applyFont="1" applyFill="1" applyBorder="1"/>
    <xf numFmtId="167" fontId="4" fillId="0" borderId="8" xfId="0" applyNumberFormat="1" applyFont="1" applyFill="1" applyBorder="1" applyAlignment="1">
      <alignment horizontal="center" vertical="center"/>
    </xf>
    <xf numFmtId="14" fontId="4" fillId="0" borderId="0" xfId="0" applyNumberFormat="1" applyFont="1" applyAlignment="1">
      <alignment horizontal="left"/>
    </xf>
    <xf numFmtId="10" fontId="0" fillId="0" borderId="0" xfId="0" applyNumberFormat="1"/>
    <xf numFmtId="0" fontId="107" fillId="0" borderId="75" xfId="0" applyFont="1" applyBorder="1" applyAlignment="1">
      <alignment horizontal="left" wrapText="1"/>
    </xf>
    <xf numFmtId="0" fontId="107" fillId="0" borderId="74" xfId="0" applyFont="1" applyBorder="1" applyAlignment="1">
      <alignment horizontal="left"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104" fillId="3" borderId="76" xfId="13" applyFont="1" applyFill="1" applyBorder="1" applyAlignment="1" applyProtection="1">
      <alignment horizontal="center" vertical="center" wrapText="1"/>
      <protection locked="0"/>
    </xf>
    <xf numFmtId="0" fontId="104"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08" fillId="76" borderId="91"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9" fillId="77" borderId="8" xfId="0" applyFont="1" applyFill="1" applyBorder="1" applyAlignment="1">
      <alignment horizontal="left" vertical="center" wrapText="1"/>
    </xf>
    <xf numFmtId="0" fontId="109" fillId="77" borderId="10"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77" borderId="8" xfId="0" applyFont="1" applyFill="1" applyBorder="1" applyAlignment="1">
      <alignment vertical="center" wrapText="1"/>
    </xf>
    <xf numFmtId="0" fontId="109" fillId="77" borderId="10" xfId="0" applyFont="1" applyFill="1" applyBorder="1" applyAlignment="1">
      <alignment vertical="center" wrapText="1"/>
    </xf>
    <xf numFmtId="0" fontId="108" fillId="0" borderId="104" xfId="0" applyFont="1" applyFill="1" applyBorder="1" applyAlignment="1">
      <alignment horizontal="center" vertical="center"/>
    </xf>
    <xf numFmtId="0" fontId="109" fillId="0" borderId="97" xfId="0" applyFont="1" applyFill="1" applyBorder="1" applyAlignment="1">
      <alignment horizontal="left" vertical="center"/>
    </xf>
    <xf numFmtId="0" fontId="109" fillId="0" borderId="98" xfId="0" applyFont="1" applyFill="1" applyBorder="1" applyAlignment="1">
      <alignment horizontal="left"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8" fillId="76" borderId="109" xfId="0" applyFont="1" applyFill="1" applyBorder="1" applyAlignment="1">
      <alignment horizontal="center" vertical="center"/>
    </xf>
    <xf numFmtId="0" fontId="109" fillId="0" borderId="99" xfId="0" applyFont="1" applyFill="1" applyBorder="1" applyAlignment="1">
      <alignment horizontal="left" vertical="center" wrapText="1"/>
    </xf>
    <xf numFmtId="0" fontId="109" fillId="0" borderId="96" xfId="0" applyFont="1" applyFill="1" applyBorder="1" applyAlignment="1">
      <alignment horizontal="left" vertical="center" wrapText="1"/>
    </xf>
    <xf numFmtId="0" fontId="109" fillId="0" borderId="100" xfId="0" applyFont="1" applyFill="1" applyBorder="1" applyAlignment="1">
      <alignment horizontal="left" vertical="center" wrapText="1"/>
    </xf>
    <xf numFmtId="0" fontId="109" fillId="0" borderId="101" xfId="0" applyFont="1" applyFill="1" applyBorder="1" applyAlignment="1">
      <alignment horizontal="left" vertical="center" wrapText="1"/>
    </xf>
    <xf numFmtId="0" fontId="109" fillId="0" borderId="105" xfId="0" applyFont="1" applyFill="1" applyBorder="1" applyAlignment="1">
      <alignment horizontal="left"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76" borderId="95" xfId="0" applyFont="1" applyFill="1" applyBorder="1" applyAlignment="1">
      <alignment horizontal="center" vertical="center" wrapText="1"/>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8" fillId="0" borderId="109" xfId="0" applyFont="1" applyFill="1" applyBorder="1" applyAlignment="1">
      <alignment horizontal="center" vertical="center"/>
    </xf>
    <xf numFmtId="0" fontId="108" fillId="0" borderId="102" xfId="0" applyFont="1" applyFill="1" applyBorder="1" applyAlignment="1">
      <alignment horizontal="center" vertical="center"/>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9" fillId="0" borderId="87" xfId="0" applyFont="1" applyFill="1" applyBorder="1" applyAlignment="1">
      <alignment horizontal="left" vertical="center" wrapText="1"/>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0" fontId="108" fillId="0" borderId="81" xfId="0" applyFont="1" applyFill="1" applyBorder="1" applyAlignment="1">
      <alignment horizontal="center" vertical="center"/>
    </xf>
    <xf numFmtId="49" fontId="109" fillId="0" borderId="97" xfId="0" applyNumberFormat="1" applyFont="1" applyFill="1" applyBorder="1" applyAlignment="1">
      <alignment horizontal="left" vertical="center" wrapText="1"/>
    </xf>
    <xf numFmtId="49" fontId="109" fillId="0" borderId="98" xfId="0" applyNumberFormat="1" applyFont="1" applyFill="1" applyBorder="1" applyAlignment="1">
      <alignment horizontal="left"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8" fillId="76" borderId="84"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6" xfId="0" applyFont="1" applyFill="1" applyBorder="1" applyAlignment="1">
      <alignment vertical="center" wrapText="1"/>
    </xf>
    <xf numFmtId="0" fontId="109" fillId="0" borderId="87" xfId="0" applyFont="1" applyFill="1" applyBorder="1" applyAlignment="1">
      <alignment vertical="center" wrapText="1"/>
    </xf>
    <xf numFmtId="0" fontId="109" fillId="77" borderId="59" xfId="0" applyFont="1" applyFill="1" applyBorder="1" applyAlignment="1">
      <alignment horizontal="left" vertical="center" wrapText="1"/>
    </xf>
    <xf numFmtId="0" fontId="109" fillId="77" borderId="11" xfId="0" applyFont="1" applyFill="1" applyBorder="1" applyAlignment="1">
      <alignment horizontal="lef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3" borderId="86" xfId="0" applyFont="1" applyFill="1" applyBorder="1" applyAlignment="1">
      <alignment horizontal="left" vertical="center" wrapText="1"/>
    </xf>
    <xf numFmtId="0" fontId="109" fillId="3" borderId="87"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9" xfId="0" applyFont="1" applyFill="1" applyBorder="1" applyAlignment="1">
      <alignment horizontal="left" vertical="center" wrapText="1"/>
    </xf>
    <xf numFmtId="0" fontId="109" fillId="0" borderId="90" xfId="0" applyFont="1" applyFill="1" applyBorder="1" applyAlignment="1">
      <alignment horizontal="left" vertic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7" topLeftCell="B8" activePane="bottomRight" state="frozen"/>
      <selection pane="topRight" activeCell="B1" sqref="B1"/>
      <selection pane="bottomLeft" activeCell="A8" sqref="A8"/>
      <selection pane="bottomRight" activeCell="B7" sqref="B7"/>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8"/>
      <c r="B1" s="217" t="s">
        <v>307</v>
      </c>
      <c r="C1" s="101"/>
    </row>
    <row r="2" spans="1:3" s="214" customFormat="1" ht="15.75">
      <c r="A2" s="296">
        <v>1</v>
      </c>
      <c r="B2" s="215" t="s">
        <v>308</v>
      </c>
      <c r="C2" s="212" t="s">
        <v>853</v>
      </c>
    </row>
    <row r="3" spans="1:3" s="214" customFormat="1" ht="15.75">
      <c r="A3" s="296">
        <v>2</v>
      </c>
      <c r="B3" s="216" t="s">
        <v>309</v>
      </c>
      <c r="C3" s="212" t="s">
        <v>823</v>
      </c>
    </row>
    <row r="4" spans="1:3" s="214" customFormat="1" ht="15.75">
      <c r="A4" s="296">
        <v>3</v>
      </c>
      <c r="B4" s="216" t="s">
        <v>310</v>
      </c>
      <c r="C4" s="212" t="s">
        <v>825</v>
      </c>
    </row>
    <row r="5" spans="1:3" s="214" customFormat="1" ht="15.75">
      <c r="A5" s="297">
        <v>4</v>
      </c>
      <c r="B5" s="222" t="s">
        <v>311</v>
      </c>
      <c r="C5" s="212" t="s">
        <v>854</v>
      </c>
    </row>
    <row r="6" spans="1:3" s="218" customFormat="1" ht="65.25" customHeight="1">
      <c r="A6" s="462" t="s">
        <v>855</v>
      </c>
      <c r="B6" s="463"/>
      <c r="C6" s="463"/>
    </row>
    <row r="7" spans="1:3">
      <c r="A7" s="295" t="s">
        <v>667</v>
      </c>
      <c r="B7" s="217" t="s">
        <v>312</v>
      </c>
    </row>
    <row r="8" spans="1:3">
      <c r="A8" s="8">
        <v>1</v>
      </c>
      <c r="B8" s="219" t="s">
        <v>275</v>
      </c>
    </row>
    <row r="9" spans="1:3">
      <c r="A9" s="8">
        <v>2</v>
      </c>
      <c r="B9" s="219" t="s">
        <v>313</v>
      </c>
    </row>
    <row r="10" spans="1:3">
      <c r="A10" s="8">
        <v>3</v>
      </c>
      <c r="B10" s="219" t="s">
        <v>314</v>
      </c>
    </row>
    <row r="11" spans="1:3">
      <c r="A11" s="8">
        <v>4</v>
      </c>
      <c r="B11" s="219" t="s">
        <v>315</v>
      </c>
      <c r="C11" s="213"/>
    </row>
    <row r="12" spans="1:3">
      <c r="A12" s="8">
        <v>5</v>
      </c>
      <c r="B12" s="219" t="s">
        <v>236</v>
      </c>
    </row>
    <row r="13" spans="1:3">
      <c r="A13" s="8">
        <v>6</v>
      </c>
      <c r="B13" s="220" t="s">
        <v>197</v>
      </c>
    </row>
    <row r="14" spans="1:3">
      <c r="A14" s="8">
        <v>7</v>
      </c>
      <c r="B14" s="219" t="s">
        <v>317</v>
      </c>
    </row>
    <row r="15" spans="1:3">
      <c r="A15" s="8">
        <v>8</v>
      </c>
      <c r="B15" s="219" t="s">
        <v>321</v>
      </c>
    </row>
    <row r="16" spans="1:3">
      <c r="A16" s="8">
        <v>9</v>
      </c>
      <c r="B16" s="219" t="s">
        <v>100</v>
      </c>
    </row>
    <row r="17" spans="1:2">
      <c r="A17" s="8">
        <v>10</v>
      </c>
      <c r="B17" s="219" t="s">
        <v>325</v>
      </c>
    </row>
    <row r="18" spans="1:2">
      <c r="A18" s="8">
        <v>11</v>
      </c>
      <c r="B18" s="220" t="s">
        <v>301</v>
      </c>
    </row>
    <row r="19" spans="1:2">
      <c r="A19" s="8">
        <v>12</v>
      </c>
      <c r="B19" s="220" t="s">
        <v>298</v>
      </c>
    </row>
    <row r="20" spans="1:2">
      <c r="A20" s="8">
        <v>13</v>
      </c>
      <c r="B20" s="221" t="s">
        <v>790</v>
      </c>
    </row>
    <row r="21" spans="1:2">
      <c r="A21" s="8">
        <v>14</v>
      </c>
      <c r="B21" s="220" t="s">
        <v>82</v>
      </c>
    </row>
    <row r="22" spans="1:2">
      <c r="A22" s="135">
        <v>15</v>
      </c>
      <c r="B22" s="220" t="s">
        <v>89</v>
      </c>
    </row>
    <row r="23" spans="1:2">
      <c r="A23" s="4"/>
      <c r="B23" s="2"/>
    </row>
    <row r="24" spans="1:2">
      <c r="A24" s="4"/>
      <c r="B24" s="2"/>
    </row>
    <row r="25" spans="1:2">
      <c r="A25" s="4"/>
      <c r="B25"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55"/>
  <sheetViews>
    <sheetView zoomScaleNormal="100" workbookViewId="0">
      <pane xSplit="1" ySplit="5" topLeftCell="B6" activePane="bottomRight" state="frozen"/>
      <selection activeCell="A2" sqref="A2"/>
      <selection pane="topRight" activeCell="A2" sqref="A2"/>
      <selection pane="bottomLeft" activeCell="A2" sqref="A2"/>
      <selection pane="bottomRight" activeCell="A2" sqref="A2"/>
    </sheetView>
  </sheetViews>
  <sheetFormatPr defaultRowHeight="15"/>
  <cols>
    <col min="1" max="1" width="9.5703125" style="4" bestFit="1" customWidth="1"/>
    <col min="2" max="2" width="132.42578125" style="1" customWidth="1"/>
    <col min="3" max="3" width="18.42578125" style="1" customWidth="1"/>
  </cols>
  <sheetData>
    <row r="1" spans="1:5" ht="15.75">
      <c r="A1" s="16" t="s">
        <v>239</v>
      </c>
      <c r="B1" s="1" t="str">
        <f>'1. key ratios'!B1</f>
        <v>სს თიბისი ბანკი</v>
      </c>
      <c r="D1" s="1"/>
      <c r="E1" s="1"/>
    </row>
    <row r="2" spans="1:5" s="19" customFormat="1" ht="15.75" customHeight="1">
      <c r="A2" s="19" t="s">
        <v>240</v>
      </c>
      <c r="B2" s="460">
        <f>'1. key ratios'!B2</f>
        <v>42916</v>
      </c>
    </row>
    <row r="3" spans="1:5" s="19" customFormat="1" ht="15.75" customHeight="1"/>
    <row r="4" spans="1:5" ht="15.75" thickBot="1">
      <c r="A4" s="4" t="s">
        <v>676</v>
      </c>
      <c r="B4" s="62" t="s">
        <v>100</v>
      </c>
    </row>
    <row r="5" spans="1:5">
      <c r="A5" s="155" t="s">
        <v>34</v>
      </c>
      <c r="B5" s="156"/>
      <c r="C5" s="157" t="s">
        <v>35</v>
      </c>
    </row>
    <row r="6" spans="1:5">
      <c r="A6" s="158">
        <v>1</v>
      </c>
      <c r="B6" s="90" t="s">
        <v>36</v>
      </c>
      <c r="C6" s="360">
        <f>SUM(C7:C11)</f>
        <v>1416384483.8917108</v>
      </c>
    </row>
    <row r="7" spans="1:5">
      <c r="A7" s="158">
        <v>2</v>
      </c>
      <c r="B7" s="87" t="s">
        <v>37</v>
      </c>
      <c r="C7" s="361">
        <v>21015907.600000001</v>
      </c>
    </row>
    <row r="8" spans="1:5">
      <c r="A8" s="158">
        <v>3</v>
      </c>
      <c r="B8" s="81" t="s">
        <v>38</v>
      </c>
      <c r="C8" s="361">
        <v>521190198.81999999</v>
      </c>
    </row>
    <row r="9" spans="1:5">
      <c r="A9" s="158">
        <v>4</v>
      </c>
      <c r="B9" s="81" t="s">
        <v>39</v>
      </c>
      <c r="C9" s="361">
        <v>70040845.019999996</v>
      </c>
    </row>
    <row r="10" spans="1:5">
      <c r="A10" s="158">
        <v>5</v>
      </c>
      <c r="B10" s="81" t="s">
        <v>40</v>
      </c>
      <c r="C10" s="361">
        <v>13281492.18</v>
      </c>
    </row>
    <row r="11" spans="1:5">
      <c r="A11" s="158">
        <v>6</v>
      </c>
      <c r="B11" s="88" t="s">
        <v>41</v>
      </c>
      <c r="C11" s="361">
        <v>790856040.27171099</v>
      </c>
    </row>
    <row r="12" spans="1:5" s="3" customFormat="1">
      <c r="A12" s="158">
        <v>7</v>
      </c>
      <c r="B12" s="90" t="s">
        <v>42</v>
      </c>
      <c r="C12" s="362">
        <f>SUM(C13:C27)</f>
        <v>177414668.98999998</v>
      </c>
    </row>
    <row r="13" spans="1:5" s="3" customFormat="1">
      <c r="A13" s="158">
        <v>8</v>
      </c>
      <c r="B13" s="89" t="s">
        <v>43</v>
      </c>
      <c r="C13" s="363">
        <v>70040845.019999996</v>
      </c>
    </row>
    <row r="14" spans="1:5" s="3" customFormat="1" ht="25.5">
      <c r="A14" s="158">
        <v>9</v>
      </c>
      <c r="B14" s="82" t="s">
        <v>44</v>
      </c>
      <c r="C14" s="363">
        <v>0</v>
      </c>
    </row>
    <row r="15" spans="1:5" s="3" customFormat="1">
      <c r="A15" s="158">
        <v>10</v>
      </c>
      <c r="B15" s="83" t="s">
        <v>45</v>
      </c>
      <c r="C15" s="363">
        <v>86279476.5</v>
      </c>
    </row>
    <row r="16" spans="1:5" s="3" customFormat="1">
      <c r="A16" s="158">
        <v>11</v>
      </c>
      <c r="B16" s="84" t="s">
        <v>46</v>
      </c>
      <c r="C16" s="363">
        <v>0</v>
      </c>
    </row>
    <row r="17" spans="1:3" s="3" customFormat="1">
      <c r="A17" s="158">
        <v>12</v>
      </c>
      <c r="B17" s="83" t="s">
        <v>47</v>
      </c>
      <c r="C17" s="363">
        <v>0</v>
      </c>
    </row>
    <row r="18" spans="1:3" s="3" customFormat="1">
      <c r="A18" s="158">
        <v>13</v>
      </c>
      <c r="B18" s="83" t="s">
        <v>48</v>
      </c>
      <c r="C18" s="363">
        <v>0</v>
      </c>
    </row>
    <row r="19" spans="1:3" s="3" customFormat="1">
      <c r="A19" s="158">
        <v>14</v>
      </c>
      <c r="B19" s="83" t="s">
        <v>49</v>
      </c>
      <c r="C19" s="363">
        <v>0</v>
      </c>
    </row>
    <row r="20" spans="1:3" s="3" customFormat="1" ht="25.5">
      <c r="A20" s="158">
        <v>15</v>
      </c>
      <c r="B20" s="83" t="s">
        <v>50</v>
      </c>
      <c r="C20" s="363">
        <v>0</v>
      </c>
    </row>
    <row r="21" spans="1:3" s="3" customFormat="1" ht="25.5">
      <c r="A21" s="158">
        <v>16</v>
      </c>
      <c r="B21" s="82" t="s">
        <v>51</v>
      </c>
      <c r="C21" s="363">
        <v>0</v>
      </c>
    </row>
    <row r="22" spans="1:3" s="3" customFormat="1">
      <c r="A22" s="158">
        <v>17</v>
      </c>
      <c r="B22" s="159" t="s">
        <v>52</v>
      </c>
      <c r="C22" s="363">
        <v>21094347.470000003</v>
      </c>
    </row>
    <row r="23" spans="1:3" s="3" customFormat="1" ht="25.5">
      <c r="A23" s="158">
        <v>18</v>
      </c>
      <c r="B23" s="82" t="s">
        <v>53</v>
      </c>
      <c r="C23" s="363">
        <v>0</v>
      </c>
    </row>
    <row r="24" spans="1:3" s="3" customFormat="1" ht="25.5">
      <c r="A24" s="158">
        <v>19</v>
      </c>
      <c r="B24" s="82" t="s">
        <v>54</v>
      </c>
      <c r="C24" s="363">
        <v>0</v>
      </c>
    </row>
    <row r="25" spans="1:3" s="3" customFormat="1" ht="25.5">
      <c r="A25" s="158">
        <v>20</v>
      </c>
      <c r="B25" s="85" t="s">
        <v>55</v>
      </c>
      <c r="C25" s="363">
        <v>0</v>
      </c>
    </row>
    <row r="26" spans="1:3" s="3" customFormat="1">
      <c r="A26" s="158">
        <v>21</v>
      </c>
      <c r="B26" s="85" t="s">
        <v>56</v>
      </c>
      <c r="C26" s="363">
        <v>0</v>
      </c>
    </row>
    <row r="27" spans="1:3" s="3" customFormat="1" ht="25.5">
      <c r="A27" s="158">
        <v>22</v>
      </c>
      <c r="B27" s="85" t="s">
        <v>57</v>
      </c>
      <c r="C27" s="363">
        <v>0</v>
      </c>
    </row>
    <row r="28" spans="1:3" s="3" customFormat="1">
      <c r="A28" s="158">
        <v>23</v>
      </c>
      <c r="B28" s="91" t="s">
        <v>31</v>
      </c>
      <c r="C28" s="362">
        <f>C6-C12</f>
        <v>1238969814.9017107</v>
      </c>
    </row>
    <row r="29" spans="1:3" s="3" customFormat="1">
      <c r="A29" s="160"/>
      <c r="B29" s="86"/>
      <c r="C29" s="363"/>
    </row>
    <row r="30" spans="1:3" s="3" customFormat="1">
      <c r="A30" s="160">
        <v>24</v>
      </c>
      <c r="B30" s="91" t="s">
        <v>58</v>
      </c>
      <c r="C30" s="362">
        <f>C31+C34</f>
        <v>43910400</v>
      </c>
    </row>
    <row r="31" spans="1:3" s="3" customFormat="1">
      <c r="A31" s="160">
        <v>25</v>
      </c>
      <c r="B31" s="81" t="s">
        <v>59</v>
      </c>
      <c r="C31" s="364">
        <f>C32+C33</f>
        <v>43910400</v>
      </c>
    </row>
    <row r="32" spans="1:3" s="3" customFormat="1">
      <c r="A32" s="160">
        <v>26</v>
      </c>
      <c r="B32" s="207" t="s">
        <v>60</v>
      </c>
      <c r="C32" s="363">
        <v>0</v>
      </c>
    </row>
    <row r="33" spans="1:3" s="3" customFormat="1">
      <c r="A33" s="160">
        <v>27</v>
      </c>
      <c r="B33" s="207" t="s">
        <v>61</v>
      </c>
      <c r="C33" s="363">
        <v>43910400</v>
      </c>
    </row>
    <row r="34" spans="1:3" s="3" customFormat="1">
      <c r="A34" s="160">
        <v>28</v>
      </c>
      <c r="B34" s="81" t="s">
        <v>62</v>
      </c>
      <c r="C34" s="363">
        <v>0</v>
      </c>
    </row>
    <row r="35" spans="1:3" s="3" customFormat="1">
      <c r="A35" s="160">
        <v>29</v>
      </c>
      <c r="B35" s="91" t="s">
        <v>63</v>
      </c>
      <c r="C35" s="362">
        <f>SUM(C36:C40)</f>
        <v>0</v>
      </c>
    </row>
    <row r="36" spans="1:3" s="3" customFormat="1">
      <c r="A36" s="160">
        <v>30</v>
      </c>
      <c r="B36" s="82" t="s">
        <v>64</v>
      </c>
      <c r="C36" s="363">
        <v>0</v>
      </c>
    </row>
    <row r="37" spans="1:3" s="3" customFormat="1">
      <c r="A37" s="160">
        <v>31</v>
      </c>
      <c r="B37" s="83" t="s">
        <v>65</v>
      </c>
      <c r="C37" s="363">
        <v>0</v>
      </c>
    </row>
    <row r="38" spans="1:3" s="3" customFormat="1" ht="25.5">
      <c r="A38" s="160">
        <v>32</v>
      </c>
      <c r="B38" s="82" t="s">
        <v>66</v>
      </c>
      <c r="C38" s="363">
        <v>0</v>
      </c>
    </row>
    <row r="39" spans="1:3" s="3" customFormat="1" ht="25.5">
      <c r="A39" s="160">
        <v>33</v>
      </c>
      <c r="B39" s="82" t="s">
        <v>54</v>
      </c>
      <c r="C39" s="363">
        <v>0</v>
      </c>
    </row>
    <row r="40" spans="1:3" s="3" customFormat="1" ht="25.5">
      <c r="A40" s="160">
        <v>34</v>
      </c>
      <c r="B40" s="85" t="s">
        <v>67</v>
      </c>
      <c r="C40" s="363">
        <v>0</v>
      </c>
    </row>
    <row r="41" spans="1:3" s="3" customFormat="1">
      <c r="A41" s="160">
        <v>35</v>
      </c>
      <c r="B41" s="91" t="s">
        <v>32</v>
      </c>
      <c r="C41" s="362">
        <f>C30-C35</f>
        <v>43910400</v>
      </c>
    </row>
    <row r="42" spans="1:3" s="3" customFormat="1">
      <c r="A42" s="160"/>
      <c r="B42" s="86"/>
      <c r="C42" s="363"/>
    </row>
    <row r="43" spans="1:3" s="3" customFormat="1">
      <c r="A43" s="160">
        <v>36</v>
      </c>
      <c r="B43" s="92" t="s">
        <v>68</v>
      </c>
      <c r="C43" s="362">
        <f>SUM(C44:C46)</f>
        <v>449880675.84387434</v>
      </c>
    </row>
    <row r="44" spans="1:3" s="3" customFormat="1">
      <c r="A44" s="160">
        <v>37</v>
      </c>
      <c r="B44" s="81" t="s">
        <v>69</v>
      </c>
      <c r="C44" s="363">
        <v>311063386.36150002</v>
      </c>
    </row>
    <row r="45" spans="1:3" s="3" customFormat="1">
      <c r="A45" s="160">
        <v>38</v>
      </c>
      <c r="B45" s="81" t="s">
        <v>70</v>
      </c>
      <c r="C45" s="363">
        <v>0</v>
      </c>
    </row>
    <row r="46" spans="1:3" s="3" customFormat="1">
      <c r="A46" s="160">
        <v>39</v>
      </c>
      <c r="B46" s="81" t="s">
        <v>71</v>
      </c>
      <c r="C46" s="363">
        <v>138817289.48237434</v>
      </c>
    </row>
    <row r="47" spans="1:3" s="3" customFormat="1">
      <c r="A47" s="160">
        <v>40</v>
      </c>
      <c r="B47" s="92" t="s">
        <v>72</v>
      </c>
      <c r="C47" s="362">
        <f>SUM(C48:C51)</f>
        <v>0</v>
      </c>
    </row>
    <row r="48" spans="1:3" s="3" customFormat="1">
      <c r="A48" s="160">
        <v>41</v>
      </c>
      <c r="B48" s="82" t="s">
        <v>73</v>
      </c>
      <c r="C48" s="363">
        <v>0</v>
      </c>
    </row>
    <row r="49" spans="1:3" s="3" customFormat="1">
      <c r="A49" s="160">
        <v>42</v>
      </c>
      <c r="B49" s="83" t="s">
        <v>74</v>
      </c>
      <c r="C49" s="363">
        <v>0</v>
      </c>
    </row>
    <row r="50" spans="1:3" s="3" customFormat="1" ht="25.5">
      <c r="A50" s="160">
        <v>43</v>
      </c>
      <c r="B50" s="82" t="s">
        <v>75</v>
      </c>
      <c r="C50" s="363">
        <v>0</v>
      </c>
    </row>
    <row r="51" spans="1:3" s="3" customFormat="1" ht="25.5">
      <c r="A51" s="160">
        <v>44</v>
      </c>
      <c r="B51" s="82" t="s">
        <v>54</v>
      </c>
      <c r="C51" s="363">
        <v>0</v>
      </c>
    </row>
    <row r="52" spans="1:3" s="3" customFormat="1" ht="15.75" thickBot="1">
      <c r="A52" s="161">
        <v>45</v>
      </c>
      <c r="B52" s="162" t="s">
        <v>33</v>
      </c>
      <c r="C52" s="365">
        <f>C43-C47</f>
        <v>449880675.84387434</v>
      </c>
    </row>
    <row r="55" spans="1:3">
      <c r="B55" s="1" t="s">
        <v>277</v>
      </c>
      <c r="C55" s="446"/>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46"/>
  <sheetViews>
    <sheetView zoomScaleNormal="100" workbookViewId="0">
      <pane xSplit="1" ySplit="5" topLeftCell="B21" activePane="bottomRight" state="frozen"/>
      <selection activeCell="A2" sqref="A2"/>
      <selection pane="topRight" activeCell="A2" sqref="A2"/>
      <selection pane="bottomLeft" activeCell="A2" sqref="A2"/>
      <selection pane="bottomRight" activeCell="A2" sqref="A2"/>
    </sheetView>
  </sheetViews>
  <sheetFormatPr defaultRowHeight="15.75"/>
  <cols>
    <col min="1" max="1" width="10.7109375" style="77" customWidth="1"/>
    <col min="2" max="2" width="91.85546875" style="77" customWidth="1"/>
    <col min="3" max="3" width="53.140625" style="77" customWidth="1"/>
    <col min="4" max="4" width="32.28515625" style="77" customWidth="1"/>
    <col min="5" max="5" width="9.42578125" customWidth="1"/>
  </cols>
  <sheetData>
    <row r="1" spans="1:5">
      <c r="A1" s="16" t="s">
        <v>239</v>
      </c>
      <c r="B1" s="1" t="str">
        <f>'1. key ratios'!B1</f>
        <v>სს თიბისი ბანკი</v>
      </c>
      <c r="E1" s="1"/>
    </row>
    <row r="2" spans="1:5" s="19" customFormat="1" ht="15.75" customHeight="1">
      <c r="A2" s="19" t="s">
        <v>240</v>
      </c>
      <c r="B2" s="452">
        <f>'1. key ratios'!B2</f>
        <v>42916</v>
      </c>
    </row>
    <row r="3" spans="1:5" s="19" customFormat="1" ht="15.75" customHeight="1">
      <c r="A3" s="24"/>
    </row>
    <row r="4" spans="1:5" s="19" customFormat="1" ht="15.75" customHeight="1" thickBot="1">
      <c r="A4" s="19" t="s">
        <v>677</v>
      </c>
      <c r="B4" s="238" t="s">
        <v>325</v>
      </c>
      <c r="D4" s="240" t="s">
        <v>141</v>
      </c>
    </row>
    <row r="5" spans="1:5" ht="38.25">
      <c r="A5" s="174" t="s">
        <v>34</v>
      </c>
      <c r="B5" s="175" t="s">
        <v>284</v>
      </c>
      <c r="C5" s="176" t="s">
        <v>288</v>
      </c>
      <c r="D5" s="239" t="s">
        <v>326</v>
      </c>
    </row>
    <row r="6" spans="1:5">
      <c r="A6" s="163">
        <v>1</v>
      </c>
      <c r="B6" s="93" t="s">
        <v>202</v>
      </c>
      <c r="C6" s="366">
        <v>377400203.21420002</v>
      </c>
      <c r="D6" s="164"/>
      <c r="E6" s="6"/>
    </row>
    <row r="7" spans="1:5">
      <c r="A7" s="163">
        <v>2</v>
      </c>
      <c r="B7" s="94" t="s">
        <v>203</v>
      </c>
      <c r="C7" s="366">
        <v>1220771263.9078</v>
      </c>
      <c r="D7" s="165"/>
      <c r="E7" s="6"/>
    </row>
    <row r="8" spans="1:5">
      <c r="A8" s="163">
        <v>3</v>
      </c>
      <c r="B8" s="94" t="s">
        <v>204</v>
      </c>
      <c r="C8" s="366">
        <v>552272411.72449994</v>
      </c>
      <c r="D8" s="165"/>
      <c r="E8" s="6"/>
    </row>
    <row r="9" spans="1:5">
      <c r="A9" s="163">
        <v>4</v>
      </c>
      <c r="B9" s="94" t="s">
        <v>233</v>
      </c>
      <c r="C9" s="366">
        <v>0</v>
      </c>
      <c r="D9" s="165"/>
      <c r="E9" s="6"/>
    </row>
    <row r="10" spans="1:5">
      <c r="A10" s="163">
        <v>5</v>
      </c>
      <c r="B10" s="94" t="s">
        <v>205</v>
      </c>
      <c r="C10" s="366">
        <v>987061389.91090012</v>
      </c>
      <c r="D10" s="165"/>
      <c r="E10" s="6"/>
    </row>
    <row r="11" spans="1:5">
      <c r="A11" s="163">
        <v>6.1</v>
      </c>
      <c r="B11" s="94" t="s">
        <v>206</v>
      </c>
      <c r="C11" s="366">
        <v>7381188628.8938999</v>
      </c>
      <c r="D11" s="166"/>
      <c r="E11" s="7"/>
    </row>
    <row r="12" spans="1:5">
      <c r="A12" s="163">
        <v>6.2</v>
      </c>
      <c r="B12" s="95" t="s">
        <v>207</v>
      </c>
      <c r="C12" s="366">
        <v>-345287140.40110004</v>
      </c>
      <c r="D12" s="166"/>
      <c r="E12" s="7"/>
    </row>
    <row r="13" spans="1:5" ht="30">
      <c r="A13" s="163" t="s">
        <v>820</v>
      </c>
      <c r="B13" s="95" t="s">
        <v>71</v>
      </c>
      <c r="C13" s="371">
        <v>138817289.48237434</v>
      </c>
      <c r="D13" s="447" t="s">
        <v>842</v>
      </c>
      <c r="E13" s="7"/>
    </row>
    <row r="14" spans="1:5">
      <c r="A14" s="163">
        <v>6</v>
      </c>
      <c r="B14" s="94" t="s">
        <v>208</v>
      </c>
      <c r="C14" s="374">
        <f>C11+C12</f>
        <v>7035901488.4927998</v>
      </c>
      <c r="D14" s="166"/>
      <c r="E14" s="6"/>
    </row>
    <row r="15" spans="1:5">
      <c r="A15" s="163">
        <v>7</v>
      </c>
      <c r="B15" s="94" t="s">
        <v>209</v>
      </c>
      <c r="C15" s="367">
        <v>84318790.618399993</v>
      </c>
      <c r="D15" s="165"/>
      <c r="E15" s="6"/>
    </row>
    <row r="16" spans="1:5">
      <c r="A16" s="163">
        <v>8</v>
      </c>
      <c r="B16" s="94" t="s">
        <v>210</v>
      </c>
      <c r="C16" s="367">
        <v>59180572.589999996</v>
      </c>
      <c r="D16" s="165"/>
      <c r="E16" s="6"/>
    </row>
    <row r="17" spans="1:5">
      <c r="A17" s="163">
        <v>9</v>
      </c>
      <c r="B17" s="94" t="s">
        <v>211</v>
      </c>
      <c r="C17" s="367">
        <v>44444548.350000001</v>
      </c>
      <c r="D17" s="165"/>
      <c r="E17" s="6"/>
    </row>
    <row r="18" spans="1:5">
      <c r="A18" s="163">
        <v>9.1</v>
      </c>
      <c r="B18" s="96" t="s">
        <v>843</v>
      </c>
      <c r="C18" s="368">
        <v>21094347.470000003</v>
      </c>
      <c r="D18" s="165" t="s">
        <v>844</v>
      </c>
      <c r="E18" s="6"/>
    </row>
    <row r="19" spans="1:5">
      <c r="A19" s="163">
        <v>10</v>
      </c>
      <c r="B19" s="96" t="s">
        <v>212</v>
      </c>
      <c r="C19" s="368">
        <v>432566757.16000003</v>
      </c>
      <c r="D19" s="165"/>
      <c r="E19" s="6"/>
    </row>
    <row r="20" spans="1:5">
      <c r="A20" s="163">
        <v>10.1</v>
      </c>
      <c r="B20" s="96" t="s">
        <v>287</v>
      </c>
      <c r="C20" s="368">
        <v>86279476.5</v>
      </c>
      <c r="D20" s="165" t="s">
        <v>720</v>
      </c>
      <c r="E20" s="6"/>
    </row>
    <row r="21" spans="1:5">
      <c r="A21" s="163">
        <v>11</v>
      </c>
      <c r="B21" s="94" t="s">
        <v>213</v>
      </c>
      <c r="C21" s="367">
        <v>209461584.19959998</v>
      </c>
      <c r="D21" s="165"/>
      <c r="E21" s="6"/>
    </row>
    <row r="22" spans="1:5">
      <c r="A22" s="163">
        <v>12</v>
      </c>
      <c r="B22" s="99" t="s">
        <v>214</v>
      </c>
      <c r="C22" s="370">
        <f>SUM(C6:C10,C14:C17,C19,C21)</f>
        <v>11003379010.168201</v>
      </c>
      <c r="D22" s="168"/>
      <c r="E22" s="5"/>
    </row>
    <row r="23" spans="1:5">
      <c r="A23" s="163">
        <v>13</v>
      </c>
      <c r="B23" s="94" t="s">
        <v>215</v>
      </c>
      <c r="C23" s="371">
        <v>107869242.228</v>
      </c>
      <c r="D23" s="169"/>
      <c r="E23" s="6"/>
    </row>
    <row r="24" spans="1:5">
      <c r="A24" s="163">
        <v>14</v>
      </c>
      <c r="B24" s="94" t="s">
        <v>216</v>
      </c>
      <c r="C24" s="367">
        <f>2671714428.0219-13</f>
        <v>2671714415.0219002</v>
      </c>
      <c r="D24" s="165"/>
      <c r="E24" s="6"/>
    </row>
    <row r="25" spans="1:5">
      <c r="A25" s="163">
        <v>15</v>
      </c>
      <c r="B25" s="94" t="s">
        <v>217</v>
      </c>
      <c r="C25" s="367">
        <v>1692608121.8464999</v>
      </c>
      <c r="D25" s="165"/>
      <c r="E25" s="6"/>
    </row>
    <row r="26" spans="1:5">
      <c r="A26" s="163">
        <v>16</v>
      </c>
      <c r="B26" s="94" t="s">
        <v>218</v>
      </c>
      <c r="C26" s="367">
        <v>2344586758.7276001</v>
      </c>
      <c r="D26" s="165"/>
      <c r="E26" s="6"/>
    </row>
    <row r="27" spans="1:5">
      <c r="A27" s="163">
        <v>17</v>
      </c>
      <c r="B27" s="94" t="s">
        <v>219</v>
      </c>
      <c r="C27" s="367">
        <v>0</v>
      </c>
      <c r="D27" s="165"/>
      <c r="E27" s="6"/>
    </row>
    <row r="28" spans="1:5">
      <c r="A28" s="163">
        <v>18</v>
      </c>
      <c r="B28" s="94" t="s">
        <v>220</v>
      </c>
      <c r="C28" s="367">
        <v>2077396822.54</v>
      </c>
      <c r="D28" s="165"/>
      <c r="E28" s="6"/>
    </row>
    <row r="29" spans="1:5">
      <c r="A29" s="163">
        <v>19</v>
      </c>
      <c r="B29" s="94" t="s">
        <v>221</v>
      </c>
      <c r="C29" s="367">
        <v>49248457.616599999</v>
      </c>
      <c r="D29" s="165"/>
      <c r="E29" s="6"/>
    </row>
    <row r="30" spans="1:5">
      <c r="A30" s="163">
        <v>20</v>
      </c>
      <c r="B30" s="94" t="s">
        <v>143</v>
      </c>
      <c r="C30" s="367">
        <v>215185659.89030001</v>
      </c>
      <c r="D30" s="165"/>
      <c r="E30" s="6"/>
    </row>
    <row r="31" spans="1:5">
      <c r="A31" s="163">
        <v>21</v>
      </c>
      <c r="B31" s="98" t="s">
        <v>222</v>
      </c>
      <c r="C31" s="369">
        <v>428385050</v>
      </c>
      <c r="D31" s="167"/>
      <c r="E31" s="6"/>
    </row>
    <row r="32" spans="1:5" ht="30">
      <c r="A32" s="163">
        <v>21.1</v>
      </c>
      <c r="B32" s="97" t="s">
        <v>845</v>
      </c>
      <c r="C32" s="369">
        <v>43910400</v>
      </c>
      <c r="D32" s="167" t="s">
        <v>846</v>
      </c>
      <c r="E32" s="6"/>
    </row>
    <row r="33" spans="1:5">
      <c r="A33" s="163">
        <v>21.2</v>
      </c>
      <c r="B33" s="98" t="s">
        <v>286</v>
      </c>
      <c r="C33" s="372">
        <v>311063386.36150002</v>
      </c>
      <c r="D33" s="170" t="s">
        <v>847</v>
      </c>
      <c r="E33" s="6"/>
    </row>
    <row r="34" spans="1:5">
      <c r="A34" s="163">
        <v>22</v>
      </c>
      <c r="B34" s="99" t="s">
        <v>223</v>
      </c>
      <c r="C34" s="370">
        <f>SUM(C23:C31)</f>
        <v>9586994527.8709011</v>
      </c>
      <c r="D34" s="168"/>
      <c r="E34" s="5"/>
    </row>
    <row r="35" spans="1:5">
      <c r="A35" s="163">
        <v>23</v>
      </c>
      <c r="B35" s="97" t="s">
        <v>224</v>
      </c>
      <c r="C35" s="448">
        <v>21015907.600000001</v>
      </c>
      <c r="D35" s="165" t="s">
        <v>848</v>
      </c>
      <c r="E35" s="6"/>
    </row>
    <row r="36" spans="1:5">
      <c r="A36" s="163">
        <v>24</v>
      </c>
      <c r="B36" s="97" t="s">
        <v>225</v>
      </c>
      <c r="C36" s="367">
        <v>0</v>
      </c>
      <c r="D36" s="165"/>
      <c r="E36" s="6"/>
    </row>
    <row r="37" spans="1:5">
      <c r="A37" s="163">
        <v>25</v>
      </c>
      <c r="B37" s="97" t="s">
        <v>285</v>
      </c>
      <c r="C37" s="367">
        <v>0</v>
      </c>
      <c r="D37" s="165"/>
      <c r="E37" s="6"/>
    </row>
    <row r="38" spans="1:5">
      <c r="A38" s="163">
        <v>26</v>
      </c>
      <c r="B38" s="97" t="s">
        <v>227</v>
      </c>
      <c r="C38" s="448">
        <v>534471691</v>
      </c>
      <c r="D38" s="165"/>
      <c r="E38" s="6"/>
    </row>
    <row r="39" spans="1:5" ht="30">
      <c r="A39" s="163">
        <v>26.1</v>
      </c>
      <c r="B39" s="449" t="s">
        <v>38</v>
      </c>
      <c r="C39" s="448">
        <v>521190198.81999999</v>
      </c>
      <c r="D39" s="450" t="s">
        <v>849</v>
      </c>
      <c r="E39" s="6"/>
    </row>
    <row r="40" spans="1:5">
      <c r="A40" s="163">
        <v>26.2</v>
      </c>
      <c r="B40" s="97" t="s">
        <v>40</v>
      </c>
      <c r="C40" s="448">
        <v>13281492.18</v>
      </c>
      <c r="D40" s="450" t="s">
        <v>850</v>
      </c>
      <c r="E40" s="6"/>
    </row>
    <row r="41" spans="1:5">
      <c r="A41" s="163">
        <v>27</v>
      </c>
      <c r="B41" s="97" t="s">
        <v>228</v>
      </c>
      <c r="C41" s="367">
        <v>0</v>
      </c>
      <c r="D41" s="165"/>
      <c r="E41" s="6"/>
    </row>
    <row r="42" spans="1:5">
      <c r="A42" s="163">
        <v>28</v>
      </c>
      <c r="B42" s="97" t="s">
        <v>229</v>
      </c>
      <c r="C42" s="448">
        <v>790856038.38600004</v>
      </c>
      <c r="D42" s="165" t="s">
        <v>851</v>
      </c>
      <c r="E42" s="6"/>
    </row>
    <row r="43" spans="1:5">
      <c r="A43" s="163">
        <v>29</v>
      </c>
      <c r="B43" s="97" t="s">
        <v>43</v>
      </c>
      <c r="C43" s="448">
        <v>70040845.019999996</v>
      </c>
      <c r="D43" s="165" t="s">
        <v>852</v>
      </c>
      <c r="E43" s="6"/>
    </row>
    <row r="44" spans="1:5" ht="16.5" thickBot="1">
      <c r="A44" s="171">
        <v>30</v>
      </c>
      <c r="B44" s="172" t="s">
        <v>230</v>
      </c>
      <c r="C44" s="373">
        <f>SUM(C35:C38,C41:C43)</f>
        <v>1416384482.006</v>
      </c>
      <c r="D44" s="173"/>
      <c r="E44" s="5"/>
    </row>
    <row r="46" spans="1:5">
      <c r="C46" s="398"/>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2"/>
  <sheetViews>
    <sheetView zoomScaleNormal="100" workbookViewId="0">
      <pane xSplit="2" ySplit="7" topLeftCell="C8" activePane="bottomRight" state="frozen"/>
      <selection activeCell="A2" sqref="A2"/>
      <selection pane="topRight" activeCell="A2" sqref="A2"/>
      <selection pane="bottomLeft" activeCell="A2" sqref="A2"/>
      <selection pane="bottomRight" activeCell="A2" sqref="A2"/>
    </sheetView>
  </sheetViews>
  <sheetFormatPr defaultColWidth="9.140625" defaultRowHeight="12.75"/>
  <cols>
    <col min="1" max="1" width="10.5703125" style="1" bestFit="1" customWidth="1"/>
    <col min="2" max="2" width="95" style="1" customWidth="1"/>
    <col min="3" max="3" width="19.140625" style="1" bestFit="1" customWidth="1"/>
    <col min="4" max="4" width="13.85546875" style="1" bestFit="1" customWidth="1"/>
    <col min="5" max="5" width="17.7109375" style="1" bestFit="1" customWidth="1"/>
    <col min="6" max="6" width="14.140625" style="1" bestFit="1" customWidth="1"/>
    <col min="7" max="7" width="17.7109375" style="1" bestFit="1" customWidth="1"/>
    <col min="8" max="8" width="15.5703125" style="1" bestFit="1" customWidth="1"/>
    <col min="9" max="10" width="16.5703125" style="1" bestFit="1" customWidth="1"/>
    <col min="11" max="11" width="19.140625" style="1" bestFit="1" customWidth="1"/>
    <col min="12" max="12" width="16.5703125" style="1" bestFit="1" customWidth="1"/>
    <col min="13" max="13" width="19.140625" style="1" bestFit="1" customWidth="1"/>
    <col min="14" max="14" width="17.7109375" style="1" bestFit="1" customWidth="1"/>
    <col min="15" max="15" width="16.5703125" style="1" bestFit="1" customWidth="1"/>
    <col min="16" max="16" width="14.140625" style="1" bestFit="1" customWidth="1"/>
    <col min="17" max="17" width="16.5703125" style="1" bestFit="1" customWidth="1"/>
    <col min="18" max="18" width="13.85546875" style="1" bestFit="1" customWidth="1"/>
    <col min="19" max="19" width="33.5703125" style="1" bestFit="1" customWidth="1"/>
    <col min="20" max="16384" width="9.140625" style="11"/>
  </cols>
  <sheetData>
    <row r="1" spans="1:19">
      <c r="A1" s="1" t="s">
        <v>239</v>
      </c>
      <c r="B1" s="1" t="str">
        <f>'1. key ratios'!B1</f>
        <v>სს თიბისი ბანკი</v>
      </c>
    </row>
    <row r="2" spans="1:19">
      <c r="A2" s="1" t="s">
        <v>240</v>
      </c>
      <c r="B2" s="452">
        <f>'1. key ratios'!B2</f>
        <v>42916</v>
      </c>
    </row>
    <row r="4" spans="1:19" ht="39" thickBot="1">
      <c r="A4" s="76" t="s">
        <v>678</v>
      </c>
      <c r="B4" s="407" t="s">
        <v>787</v>
      </c>
    </row>
    <row r="5" spans="1:19">
      <c r="A5" s="150"/>
      <c r="B5" s="154"/>
      <c r="C5" s="130" t="s">
        <v>0</v>
      </c>
      <c r="D5" s="130" t="s">
        <v>1</v>
      </c>
      <c r="E5" s="130" t="s">
        <v>2</v>
      </c>
      <c r="F5" s="130" t="s">
        <v>3</v>
      </c>
      <c r="G5" s="130" t="s">
        <v>4</v>
      </c>
      <c r="H5" s="130" t="s">
        <v>11</v>
      </c>
      <c r="I5" s="130" t="s">
        <v>289</v>
      </c>
      <c r="J5" s="130" t="s">
        <v>290</v>
      </c>
      <c r="K5" s="130" t="s">
        <v>291</v>
      </c>
      <c r="L5" s="130" t="s">
        <v>292</v>
      </c>
      <c r="M5" s="130" t="s">
        <v>293</v>
      </c>
      <c r="N5" s="130" t="s">
        <v>294</v>
      </c>
      <c r="O5" s="130" t="s">
        <v>774</v>
      </c>
      <c r="P5" s="130" t="s">
        <v>775</v>
      </c>
      <c r="Q5" s="130" t="s">
        <v>776</v>
      </c>
      <c r="R5" s="399" t="s">
        <v>777</v>
      </c>
      <c r="S5" s="131" t="s">
        <v>778</v>
      </c>
    </row>
    <row r="6" spans="1:19" ht="46.5" customHeight="1">
      <c r="A6" s="178"/>
      <c r="B6" s="491" t="s">
        <v>779</v>
      </c>
      <c r="C6" s="489">
        <v>0</v>
      </c>
      <c r="D6" s="490"/>
      <c r="E6" s="489">
        <v>0.2</v>
      </c>
      <c r="F6" s="490"/>
      <c r="G6" s="489">
        <v>0.35</v>
      </c>
      <c r="H6" s="490"/>
      <c r="I6" s="489">
        <v>0.5</v>
      </c>
      <c r="J6" s="490"/>
      <c r="K6" s="489">
        <v>0.75</v>
      </c>
      <c r="L6" s="490"/>
      <c r="M6" s="489">
        <v>1</v>
      </c>
      <c r="N6" s="490"/>
      <c r="O6" s="489">
        <v>1.5</v>
      </c>
      <c r="P6" s="490"/>
      <c r="Q6" s="489">
        <v>2.5</v>
      </c>
      <c r="R6" s="490"/>
      <c r="S6" s="487" t="s">
        <v>302</v>
      </c>
    </row>
    <row r="7" spans="1:19" ht="12.75" customHeight="1">
      <c r="A7" s="178"/>
      <c r="B7" s="492"/>
      <c r="C7" s="406" t="s">
        <v>772</v>
      </c>
      <c r="D7" s="406" t="s">
        <v>773</v>
      </c>
      <c r="E7" s="406" t="s">
        <v>772</v>
      </c>
      <c r="F7" s="406" t="s">
        <v>773</v>
      </c>
      <c r="G7" s="406" t="s">
        <v>772</v>
      </c>
      <c r="H7" s="406" t="s">
        <v>773</v>
      </c>
      <c r="I7" s="406" t="s">
        <v>772</v>
      </c>
      <c r="J7" s="406" t="s">
        <v>773</v>
      </c>
      <c r="K7" s="406" t="s">
        <v>772</v>
      </c>
      <c r="L7" s="406" t="s">
        <v>773</v>
      </c>
      <c r="M7" s="406" t="s">
        <v>772</v>
      </c>
      <c r="N7" s="406" t="s">
        <v>773</v>
      </c>
      <c r="O7" s="406" t="s">
        <v>772</v>
      </c>
      <c r="P7" s="406" t="s">
        <v>773</v>
      </c>
      <c r="Q7" s="406" t="s">
        <v>772</v>
      </c>
      <c r="R7" s="406" t="s">
        <v>773</v>
      </c>
      <c r="S7" s="488"/>
    </row>
    <row r="8" spans="1:19" s="182" customFormat="1">
      <c r="A8" s="134">
        <v>1</v>
      </c>
      <c r="B8" s="206" t="s">
        <v>268</v>
      </c>
      <c r="C8" s="453">
        <v>875761736.25000012</v>
      </c>
      <c r="D8" s="453">
        <v>0</v>
      </c>
      <c r="E8" s="453">
        <v>124529977.009488</v>
      </c>
      <c r="F8" s="454">
        <v>0</v>
      </c>
      <c r="G8" s="453">
        <v>0</v>
      </c>
      <c r="H8" s="453">
        <v>0</v>
      </c>
      <c r="I8" s="453">
        <v>0</v>
      </c>
      <c r="J8" s="453">
        <v>0</v>
      </c>
      <c r="K8" s="453">
        <v>0</v>
      </c>
      <c r="L8" s="453">
        <v>0</v>
      </c>
      <c r="M8" s="453">
        <v>951699958.94501185</v>
      </c>
      <c r="N8" s="453">
        <v>0</v>
      </c>
      <c r="O8" s="453">
        <v>0</v>
      </c>
      <c r="P8" s="453">
        <v>0</v>
      </c>
      <c r="Q8" s="453">
        <v>0</v>
      </c>
      <c r="R8" s="454">
        <v>0</v>
      </c>
      <c r="S8" s="455">
        <f>$C$6*SUM(C8:D8)+$E$6*SUM(E8:F8)+$G$6*SUM(G8:H8)+$I$6*SUM(I8:J8)+$K$6*SUM(K8:L8)+$M$6*SUM(M8:N8)+$O$6*SUM(O8:P8)+$Q$6*SUM(Q8:R8)</f>
        <v>976605954.3469094</v>
      </c>
    </row>
    <row r="9" spans="1:19" s="182" customFormat="1">
      <c r="A9" s="134">
        <v>2</v>
      </c>
      <c r="B9" s="206" t="s">
        <v>269</v>
      </c>
      <c r="C9" s="453">
        <v>0</v>
      </c>
      <c r="D9" s="453">
        <v>0</v>
      </c>
      <c r="E9" s="453">
        <v>0</v>
      </c>
      <c r="F9" s="453">
        <v>0</v>
      </c>
      <c r="G9" s="453">
        <v>0</v>
      </c>
      <c r="H9" s="453">
        <v>0</v>
      </c>
      <c r="I9" s="453">
        <v>0</v>
      </c>
      <c r="J9" s="453">
        <v>0</v>
      </c>
      <c r="K9" s="453">
        <v>0</v>
      </c>
      <c r="L9" s="453">
        <v>0</v>
      </c>
      <c r="M9" s="453">
        <v>0</v>
      </c>
      <c r="N9" s="453">
        <v>0</v>
      </c>
      <c r="O9" s="453">
        <v>0</v>
      </c>
      <c r="P9" s="453">
        <v>0</v>
      </c>
      <c r="Q9" s="453">
        <v>0</v>
      </c>
      <c r="R9" s="454">
        <v>0</v>
      </c>
      <c r="S9" s="455">
        <f t="shared" ref="S9:S21" si="0">$C$6*SUM(C9:D9)+$E$6*SUM(E9:F9)+$G$6*SUM(G9:H9)+$I$6*SUM(I9:J9)+$K$6*SUM(K9:L9)+$M$6*SUM(M9:N9)+$O$6*SUM(O9:P9)+$Q$6*SUM(Q9:R9)</f>
        <v>0</v>
      </c>
    </row>
    <row r="10" spans="1:19" s="182" customFormat="1">
      <c r="A10" s="134">
        <v>3</v>
      </c>
      <c r="B10" s="206" t="s">
        <v>270</v>
      </c>
      <c r="C10" s="453">
        <v>0</v>
      </c>
      <c r="D10" s="453">
        <v>0</v>
      </c>
      <c r="E10" s="453">
        <v>0</v>
      </c>
      <c r="F10" s="453">
        <v>0</v>
      </c>
      <c r="G10" s="453">
        <v>0</v>
      </c>
      <c r="H10" s="453">
        <v>0</v>
      </c>
      <c r="I10" s="453">
        <v>0</v>
      </c>
      <c r="J10" s="453">
        <v>0</v>
      </c>
      <c r="K10" s="453">
        <v>0</v>
      </c>
      <c r="L10" s="453">
        <v>0</v>
      </c>
      <c r="M10" s="453">
        <v>2042.73</v>
      </c>
      <c r="N10" s="453">
        <v>0</v>
      </c>
      <c r="O10" s="453">
        <v>0</v>
      </c>
      <c r="P10" s="453">
        <v>0</v>
      </c>
      <c r="Q10" s="453">
        <v>0</v>
      </c>
      <c r="R10" s="454">
        <v>0</v>
      </c>
      <c r="S10" s="455">
        <f t="shared" si="0"/>
        <v>2042.73</v>
      </c>
    </row>
    <row r="11" spans="1:19" s="182" customFormat="1">
      <c r="A11" s="134">
        <v>4</v>
      </c>
      <c r="B11" s="206" t="s">
        <v>271</v>
      </c>
      <c r="C11" s="453">
        <v>222259119.2987</v>
      </c>
      <c r="D11" s="453">
        <v>0</v>
      </c>
      <c r="E11" s="453">
        <v>0</v>
      </c>
      <c r="F11" s="453">
        <v>0</v>
      </c>
      <c r="G11" s="453">
        <v>0</v>
      </c>
      <c r="H11" s="453">
        <v>0</v>
      </c>
      <c r="I11" s="453">
        <v>48558046.0713</v>
      </c>
      <c r="J11" s="453">
        <v>0</v>
      </c>
      <c r="K11" s="453">
        <v>0</v>
      </c>
      <c r="L11" s="453">
        <v>0</v>
      </c>
      <c r="M11" s="453">
        <v>0</v>
      </c>
      <c r="N11" s="453">
        <v>0</v>
      </c>
      <c r="O11" s="453">
        <v>0</v>
      </c>
      <c r="P11" s="453">
        <v>0</v>
      </c>
      <c r="Q11" s="453">
        <v>0</v>
      </c>
      <c r="R11" s="454">
        <v>0</v>
      </c>
      <c r="S11" s="455">
        <f t="shared" si="0"/>
        <v>24279023.03565</v>
      </c>
    </row>
    <row r="12" spans="1:19" s="182" customFormat="1">
      <c r="A12" s="134">
        <v>5</v>
      </c>
      <c r="B12" s="206" t="s">
        <v>272</v>
      </c>
      <c r="C12" s="453">
        <v>0</v>
      </c>
      <c r="D12" s="453">
        <v>0</v>
      </c>
      <c r="E12" s="453">
        <v>0</v>
      </c>
      <c r="F12" s="453">
        <v>0</v>
      </c>
      <c r="G12" s="453">
        <v>0</v>
      </c>
      <c r="H12" s="453">
        <v>0</v>
      </c>
      <c r="I12" s="453">
        <v>0</v>
      </c>
      <c r="J12" s="453">
        <v>0</v>
      </c>
      <c r="K12" s="453">
        <v>0</v>
      </c>
      <c r="L12" s="453">
        <v>0</v>
      </c>
      <c r="M12" s="453">
        <v>0</v>
      </c>
      <c r="N12" s="453">
        <v>0</v>
      </c>
      <c r="O12" s="453">
        <v>0</v>
      </c>
      <c r="P12" s="453">
        <v>0</v>
      </c>
      <c r="Q12" s="453">
        <v>0</v>
      </c>
      <c r="R12" s="454">
        <v>0</v>
      </c>
      <c r="S12" s="455">
        <f t="shared" si="0"/>
        <v>0</v>
      </c>
    </row>
    <row r="13" spans="1:19" s="182" customFormat="1">
      <c r="A13" s="134">
        <v>6</v>
      </c>
      <c r="B13" s="206" t="s">
        <v>273</v>
      </c>
      <c r="C13" s="453">
        <v>0</v>
      </c>
      <c r="D13" s="453">
        <v>0</v>
      </c>
      <c r="E13" s="453">
        <v>526433767.91609973</v>
      </c>
      <c r="F13" s="453">
        <v>535568.625</v>
      </c>
      <c r="G13" s="453">
        <v>0</v>
      </c>
      <c r="H13" s="453">
        <v>0</v>
      </c>
      <c r="I13" s="453">
        <v>19594220.708599996</v>
      </c>
      <c r="J13" s="453">
        <v>21996482.339687999</v>
      </c>
      <c r="K13" s="453">
        <v>0</v>
      </c>
      <c r="L13" s="453">
        <v>0</v>
      </c>
      <c r="M13" s="453">
        <v>28427269.308699999</v>
      </c>
      <c r="N13" s="453">
        <v>18415893.748682</v>
      </c>
      <c r="O13" s="453">
        <v>896498.22830000008</v>
      </c>
      <c r="P13" s="453">
        <v>0</v>
      </c>
      <c r="Q13" s="453">
        <v>0</v>
      </c>
      <c r="R13" s="454">
        <v>0</v>
      </c>
      <c r="S13" s="455">
        <f t="shared" si="0"/>
        <v>174377129.23219594</v>
      </c>
    </row>
    <row r="14" spans="1:19" s="182" customFormat="1">
      <c r="A14" s="134">
        <v>7</v>
      </c>
      <c r="B14" s="206" t="s">
        <v>83</v>
      </c>
      <c r="C14" s="453">
        <v>0</v>
      </c>
      <c r="D14" s="453">
        <v>0</v>
      </c>
      <c r="E14" s="453">
        <v>0</v>
      </c>
      <c r="F14" s="453">
        <v>0</v>
      </c>
      <c r="G14" s="453">
        <v>0</v>
      </c>
      <c r="H14" s="453">
        <v>0</v>
      </c>
      <c r="I14" s="453">
        <v>0</v>
      </c>
      <c r="J14" s="453">
        <v>0</v>
      </c>
      <c r="K14" s="453">
        <v>0</v>
      </c>
      <c r="L14" s="453">
        <v>0</v>
      </c>
      <c r="M14" s="453">
        <v>1950087013.2235641</v>
      </c>
      <c r="N14" s="453">
        <v>362013163.64660698</v>
      </c>
      <c r="O14" s="453">
        <v>0</v>
      </c>
      <c r="P14" s="453">
        <v>0</v>
      </c>
      <c r="Q14" s="453">
        <v>0</v>
      </c>
      <c r="R14" s="454">
        <v>0</v>
      </c>
      <c r="S14" s="455">
        <f t="shared" si="0"/>
        <v>2312100176.8701711</v>
      </c>
    </row>
    <row r="15" spans="1:19" s="182" customFormat="1">
      <c r="A15" s="134">
        <v>8</v>
      </c>
      <c r="B15" s="206" t="s">
        <v>84</v>
      </c>
      <c r="C15" s="453">
        <v>1.5544891357421875E-4</v>
      </c>
      <c r="D15" s="453">
        <v>0</v>
      </c>
      <c r="E15" s="453">
        <v>0</v>
      </c>
      <c r="F15" s="453">
        <v>0</v>
      </c>
      <c r="G15" s="453">
        <v>0</v>
      </c>
      <c r="H15" s="453">
        <v>0</v>
      </c>
      <c r="I15" s="453">
        <v>0</v>
      </c>
      <c r="J15" s="453">
        <v>0</v>
      </c>
      <c r="K15" s="453">
        <v>2176200869.3270254</v>
      </c>
      <c r="L15" s="453">
        <v>64064572.189332001</v>
      </c>
      <c r="M15" s="453">
        <v>0</v>
      </c>
      <c r="N15" s="453">
        <v>0</v>
      </c>
      <c r="O15" s="453">
        <v>0</v>
      </c>
      <c r="P15" s="453">
        <v>0</v>
      </c>
      <c r="Q15" s="453">
        <v>0</v>
      </c>
      <c r="R15" s="454">
        <v>0</v>
      </c>
      <c r="S15" s="455">
        <f t="shared" si="0"/>
        <v>1680199081.1372681</v>
      </c>
    </row>
    <row r="16" spans="1:19" s="182" customFormat="1">
      <c r="A16" s="134">
        <v>9</v>
      </c>
      <c r="B16" s="206" t="s">
        <v>85</v>
      </c>
      <c r="C16" s="453">
        <v>-8.4489583969116211E-5</v>
      </c>
      <c r="D16" s="453">
        <v>0</v>
      </c>
      <c r="E16" s="453">
        <v>0</v>
      </c>
      <c r="F16" s="453">
        <v>0</v>
      </c>
      <c r="G16" s="453">
        <v>465223199.35399377</v>
      </c>
      <c r="H16" s="453">
        <v>7170801.4501469992</v>
      </c>
      <c r="I16" s="453">
        <v>0</v>
      </c>
      <c r="J16" s="453">
        <v>0</v>
      </c>
      <c r="K16" s="453">
        <v>0</v>
      </c>
      <c r="L16" s="453">
        <v>0</v>
      </c>
      <c r="M16" s="453">
        <v>0</v>
      </c>
      <c r="N16" s="453">
        <v>0</v>
      </c>
      <c r="O16" s="453">
        <v>0</v>
      </c>
      <c r="P16" s="453">
        <v>0</v>
      </c>
      <c r="Q16" s="453">
        <v>0</v>
      </c>
      <c r="R16" s="454">
        <v>0</v>
      </c>
      <c r="S16" s="455">
        <f t="shared" si="0"/>
        <v>165337900.28144926</v>
      </c>
    </row>
    <row r="17" spans="1:19" s="182" customFormat="1">
      <c r="A17" s="134">
        <v>10</v>
      </c>
      <c r="B17" s="206" t="s">
        <v>77</v>
      </c>
      <c r="C17" s="453">
        <v>-3.4194439649581909E-5</v>
      </c>
      <c r="D17" s="453">
        <v>0</v>
      </c>
      <c r="E17" s="453">
        <v>0</v>
      </c>
      <c r="F17" s="453">
        <v>0</v>
      </c>
      <c r="G17" s="453">
        <v>0</v>
      </c>
      <c r="H17" s="453">
        <v>0</v>
      </c>
      <c r="I17" s="453">
        <v>2568759.6111200005</v>
      </c>
      <c r="J17" s="453">
        <v>0</v>
      </c>
      <c r="K17" s="453">
        <v>0</v>
      </c>
      <c r="L17" s="453">
        <v>0</v>
      </c>
      <c r="M17" s="453">
        <v>42680100.406842001</v>
      </c>
      <c r="N17" s="453">
        <v>11201.507955999999</v>
      </c>
      <c r="O17" s="453">
        <v>28875502.813258998</v>
      </c>
      <c r="P17" s="453">
        <v>365788.06421800004</v>
      </c>
      <c r="Q17" s="453">
        <v>0</v>
      </c>
      <c r="R17" s="454">
        <v>0</v>
      </c>
      <c r="S17" s="455">
        <f t="shared" si="0"/>
        <v>87837618.036573499</v>
      </c>
    </row>
    <row r="18" spans="1:19" s="182" customFormat="1">
      <c r="A18" s="134">
        <v>11</v>
      </c>
      <c r="B18" s="206" t="s">
        <v>78</v>
      </c>
      <c r="C18" s="453">
        <v>0</v>
      </c>
      <c r="D18" s="453">
        <v>0</v>
      </c>
      <c r="E18" s="453">
        <v>0</v>
      </c>
      <c r="F18" s="453">
        <v>0</v>
      </c>
      <c r="G18" s="453">
        <v>0</v>
      </c>
      <c r="H18" s="453">
        <v>0</v>
      </c>
      <c r="I18" s="453">
        <v>0</v>
      </c>
      <c r="J18" s="453">
        <v>0</v>
      </c>
      <c r="K18" s="453">
        <v>0</v>
      </c>
      <c r="L18" s="453">
        <v>0</v>
      </c>
      <c r="M18" s="453">
        <v>0</v>
      </c>
      <c r="N18" s="453">
        <v>0</v>
      </c>
      <c r="O18" s="453">
        <v>12223552.965328</v>
      </c>
      <c r="P18" s="453">
        <v>0</v>
      </c>
      <c r="Q18" s="453">
        <v>11840203.619999997</v>
      </c>
      <c r="R18" s="454">
        <v>0</v>
      </c>
      <c r="S18" s="455">
        <f t="shared" si="0"/>
        <v>47935838.497991994</v>
      </c>
    </row>
    <row r="19" spans="1:19" s="182" customFormat="1">
      <c r="A19" s="134">
        <v>12</v>
      </c>
      <c r="B19" s="206" t="s">
        <v>79</v>
      </c>
      <c r="C19" s="453">
        <v>0</v>
      </c>
      <c r="D19" s="453">
        <v>0</v>
      </c>
      <c r="E19" s="453">
        <v>0</v>
      </c>
      <c r="F19" s="453">
        <v>0</v>
      </c>
      <c r="G19" s="453">
        <v>0</v>
      </c>
      <c r="H19" s="453">
        <v>0</v>
      </c>
      <c r="I19" s="453">
        <v>0</v>
      </c>
      <c r="J19" s="453">
        <v>0</v>
      </c>
      <c r="K19" s="453">
        <v>0</v>
      </c>
      <c r="L19" s="453">
        <v>0</v>
      </c>
      <c r="M19" s="453">
        <v>0</v>
      </c>
      <c r="N19" s="453">
        <v>0</v>
      </c>
      <c r="O19" s="453">
        <v>0</v>
      </c>
      <c r="P19" s="453">
        <v>0</v>
      </c>
      <c r="Q19" s="453">
        <v>0</v>
      </c>
      <c r="R19" s="454">
        <v>0</v>
      </c>
      <c r="S19" s="455">
        <f t="shared" si="0"/>
        <v>0</v>
      </c>
    </row>
    <row r="20" spans="1:19" s="182" customFormat="1">
      <c r="A20" s="134">
        <v>13</v>
      </c>
      <c r="B20" s="206" t="s">
        <v>80</v>
      </c>
      <c r="C20" s="453">
        <v>0</v>
      </c>
      <c r="D20" s="453">
        <v>0</v>
      </c>
      <c r="E20" s="453">
        <v>0</v>
      </c>
      <c r="F20" s="453">
        <v>0</v>
      </c>
      <c r="G20" s="453">
        <v>0</v>
      </c>
      <c r="H20" s="453">
        <v>0</v>
      </c>
      <c r="I20" s="453">
        <v>0</v>
      </c>
      <c r="J20" s="453">
        <v>0</v>
      </c>
      <c r="K20" s="453">
        <v>0</v>
      </c>
      <c r="L20" s="453">
        <v>0</v>
      </c>
      <c r="M20" s="453">
        <v>0</v>
      </c>
      <c r="N20" s="453">
        <v>0</v>
      </c>
      <c r="O20" s="453">
        <v>0</v>
      </c>
      <c r="P20" s="453">
        <v>0</v>
      </c>
      <c r="Q20" s="453">
        <v>0</v>
      </c>
      <c r="R20" s="454">
        <v>0</v>
      </c>
      <c r="S20" s="455">
        <f t="shared" si="0"/>
        <v>0</v>
      </c>
    </row>
    <row r="21" spans="1:19" s="182" customFormat="1">
      <c r="A21" s="134">
        <v>14</v>
      </c>
      <c r="B21" s="206" t="s">
        <v>300</v>
      </c>
      <c r="C21" s="453">
        <v>377400203.21418524</v>
      </c>
      <c r="D21" s="453">
        <v>0</v>
      </c>
      <c r="E21" s="453">
        <v>22240769.640000004</v>
      </c>
      <c r="F21" s="453">
        <v>0</v>
      </c>
      <c r="G21" s="453">
        <v>0</v>
      </c>
      <c r="H21" s="453">
        <v>0</v>
      </c>
      <c r="I21" s="453">
        <v>0</v>
      </c>
      <c r="J21" s="453">
        <v>0</v>
      </c>
      <c r="K21" s="453">
        <v>0</v>
      </c>
      <c r="L21" s="453">
        <v>0</v>
      </c>
      <c r="M21" s="453">
        <v>2996891989.0398579</v>
      </c>
      <c r="N21" s="453">
        <v>73888890.866061002</v>
      </c>
      <c r="O21" s="453">
        <v>0</v>
      </c>
      <c r="P21" s="453">
        <v>0</v>
      </c>
      <c r="Q21" s="453">
        <v>75469114.200000003</v>
      </c>
      <c r="R21" s="454">
        <v>0</v>
      </c>
      <c r="S21" s="455">
        <f t="shared" si="0"/>
        <v>3263901819.333919</v>
      </c>
    </row>
    <row r="22" spans="1:19" ht="13.5" thickBot="1">
      <c r="A22" s="111"/>
      <c r="B22" s="184" t="s">
        <v>76</v>
      </c>
      <c r="C22" s="456">
        <f>SUM(C8:C21)</f>
        <v>1475421058.7629223</v>
      </c>
      <c r="D22" s="456">
        <f t="shared" ref="D22:S22" si="1">SUM(D8:D21)</f>
        <v>0</v>
      </c>
      <c r="E22" s="456">
        <f t="shared" si="1"/>
        <v>673204514.56558776</v>
      </c>
      <c r="F22" s="456">
        <f t="shared" si="1"/>
        <v>535568.625</v>
      </c>
      <c r="G22" s="456">
        <f t="shared" si="1"/>
        <v>465223199.35399377</v>
      </c>
      <c r="H22" s="456">
        <f t="shared" si="1"/>
        <v>7170801.4501469992</v>
      </c>
      <c r="I22" s="456">
        <f t="shared" si="1"/>
        <v>70721026.39102</v>
      </c>
      <c r="J22" s="456">
        <f t="shared" si="1"/>
        <v>21996482.339687999</v>
      </c>
      <c r="K22" s="456">
        <f t="shared" si="1"/>
        <v>2176200869.3270254</v>
      </c>
      <c r="L22" s="456">
        <f t="shared" si="1"/>
        <v>64064572.189332001</v>
      </c>
      <c r="M22" s="456">
        <f t="shared" si="1"/>
        <v>5969788373.6539764</v>
      </c>
      <c r="N22" s="456">
        <f t="shared" si="1"/>
        <v>454329149.76930606</v>
      </c>
      <c r="O22" s="456">
        <f t="shared" si="1"/>
        <v>41995554.006887004</v>
      </c>
      <c r="P22" s="456">
        <f t="shared" si="1"/>
        <v>365788.06421800004</v>
      </c>
      <c r="Q22" s="456">
        <f t="shared" si="1"/>
        <v>87309317.819999993</v>
      </c>
      <c r="R22" s="456">
        <f t="shared" si="1"/>
        <v>0</v>
      </c>
      <c r="S22" s="457">
        <f t="shared" si="1"/>
        <v>8732576583.5021286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zoomScaleNormal="100" workbookViewId="0">
      <pane xSplit="2" ySplit="6" topLeftCell="C7" activePane="bottomRight" state="frozen"/>
      <selection activeCell="A2" sqref="A2"/>
      <selection pane="topRight" activeCell="A2" sqref="A2"/>
      <selection pane="bottomLeft" activeCell="A2" sqref="A2"/>
      <selection pane="bottomRight" activeCell="A2" sqref="A2"/>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1"/>
  </cols>
  <sheetData>
    <row r="1" spans="1:22">
      <c r="A1" s="1" t="s">
        <v>239</v>
      </c>
      <c r="B1" s="1" t="str">
        <f>'1. key ratios'!B1</f>
        <v>სს თიბისი ბანკი</v>
      </c>
    </row>
    <row r="2" spans="1:22">
      <c r="A2" s="1" t="s">
        <v>240</v>
      </c>
      <c r="B2" s="452">
        <f>'1. key ratios'!B2</f>
        <v>42916</v>
      </c>
    </row>
    <row r="4" spans="1:22" ht="27.75" thickBot="1">
      <c r="A4" s="1" t="s">
        <v>679</v>
      </c>
      <c r="B4" s="408" t="s">
        <v>788</v>
      </c>
      <c r="V4" s="240" t="s">
        <v>141</v>
      </c>
    </row>
    <row r="5" spans="1:22" ht="12.75" customHeight="1">
      <c r="A5" s="109"/>
      <c r="B5" s="110"/>
      <c r="C5" s="493" t="s">
        <v>250</v>
      </c>
      <c r="D5" s="494"/>
      <c r="E5" s="494"/>
      <c r="F5" s="494"/>
      <c r="G5" s="494"/>
      <c r="H5" s="494"/>
      <c r="I5" s="494"/>
      <c r="J5" s="494"/>
      <c r="K5" s="494"/>
      <c r="L5" s="495"/>
      <c r="M5" s="493" t="s">
        <v>251</v>
      </c>
      <c r="N5" s="494"/>
      <c r="O5" s="494"/>
      <c r="P5" s="494"/>
      <c r="Q5" s="494"/>
      <c r="R5" s="494"/>
      <c r="S5" s="495"/>
      <c r="T5" s="498" t="s">
        <v>786</v>
      </c>
      <c r="U5" s="498" t="s">
        <v>785</v>
      </c>
      <c r="V5" s="496" t="s">
        <v>252</v>
      </c>
    </row>
    <row r="6" spans="1:22" s="76" customFormat="1" ht="123.75" customHeight="1">
      <c r="A6" s="132"/>
      <c r="B6" s="208"/>
      <c r="C6" s="107" t="s">
        <v>253</v>
      </c>
      <c r="D6" s="106" t="s">
        <v>254</v>
      </c>
      <c r="E6" s="103" t="s">
        <v>255</v>
      </c>
      <c r="F6" s="409" t="s">
        <v>780</v>
      </c>
      <c r="G6" s="106" t="s">
        <v>256</v>
      </c>
      <c r="H6" s="106" t="s">
        <v>257</v>
      </c>
      <c r="I6" s="106" t="s">
        <v>258</v>
      </c>
      <c r="J6" s="106" t="s">
        <v>299</v>
      </c>
      <c r="K6" s="106" t="s">
        <v>259</v>
      </c>
      <c r="L6" s="108" t="s">
        <v>260</v>
      </c>
      <c r="M6" s="107" t="s">
        <v>261</v>
      </c>
      <c r="N6" s="106" t="s">
        <v>262</v>
      </c>
      <c r="O6" s="106" t="s">
        <v>263</v>
      </c>
      <c r="P6" s="106" t="s">
        <v>264</v>
      </c>
      <c r="Q6" s="106" t="s">
        <v>265</v>
      </c>
      <c r="R6" s="106" t="s">
        <v>266</v>
      </c>
      <c r="S6" s="108" t="s">
        <v>267</v>
      </c>
      <c r="T6" s="499"/>
      <c r="U6" s="499"/>
      <c r="V6" s="497"/>
    </row>
    <row r="7" spans="1:22" s="182" customFormat="1">
      <c r="A7" s="183">
        <v>1</v>
      </c>
      <c r="B7" s="181" t="s">
        <v>268</v>
      </c>
      <c r="C7" s="377">
        <v>0</v>
      </c>
      <c r="D7" s="375">
        <v>0</v>
      </c>
      <c r="E7" s="375">
        <v>0</v>
      </c>
      <c r="F7" s="375">
        <v>0</v>
      </c>
      <c r="G7" s="375">
        <v>0</v>
      </c>
      <c r="H7" s="375">
        <v>0</v>
      </c>
      <c r="I7" s="375">
        <v>0</v>
      </c>
      <c r="J7" s="375">
        <v>0</v>
      </c>
      <c r="K7" s="375">
        <v>0</v>
      </c>
      <c r="L7" s="378">
        <v>0</v>
      </c>
      <c r="M7" s="377">
        <v>0</v>
      </c>
      <c r="N7" s="375">
        <v>0</v>
      </c>
      <c r="O7" s="375">
        <v>0</v>
      </c>
      <c r="P7" s="375">
        <v>0</v>
      </c>
      <c r="Q7" s="375">
        <v>0</v>
      </c>
      <c r="R7" s="375">
        <v>0</v>
      </c>
      <c r="S7" s="378">
        <v>0</v>
      </c>
      <c r="T7" s="403">
        <v>0</v>
      </c>
      <c r="U7" s="402">
        <v>0</v>
      </c>
      <c r="V7" s="379">
        <f>SUM(C7:S7)</f>
        <v>0</v>
      </c>
    </row>
    <row r="8" spans="1:22" s="182" customFormat="1">
      <c r="A8" s="183">
        <v>2</v>
      </c>
      <c r="B8" s="181" t="s">
        <v>269</v>
      </c>
      <c r="C8" s="377">
        <v>0</v>
      </c>
      <c r="D8" s="375">
        <v>0</v>
      </c>
      <c r="E8" s="375">
        <v>0</v>
      </c>
      <c r="F8" s="375">
        <v>0</v>
      </c>
      <c r="G8" s="375">
        <v>0</v>
      </c>
      <c r="H8" s="375">
        <v>0</v>
      </c>
      <c r="I8" s="375">
        <v>0</v>
      </c>
      <c r="J8" s="375">
        <v>0</v>
      </c>
      <c r="K8" s="375">
        <v>0</v>
      </c>
      <c r="L8" s="378">
        <v>0</v>
      </c>
      <c r="M8" s="377">
        <v>0</v>
      </c>
      <c r="N8" s="375">
        <v>0</v>
      </c>
      <c r="O8" s="375">
        <v>0</v>
      </c>
      <c r="P8" s="375">
        <v>0</v>
      </c>
      <c r="Q8" s="375">
        <v>0</v>
      </c>
      <c r="R8" s="375">
        <v>0</v>
      </c>
      <c r="S8" s="378">
        <v>0</v>
      </c>
      <c r="T8" s="402">
        <v>0</v>
      </c>
      <c r="U8" s="402">
        <v>0</v>
      </c>
      <c r="V8" s="379">
        <f t="shared" ref="V8:V20" si="0">SUM(C8:S8)</f>
        <v>0</v>
      </c>
    </row>
    <row r="9" spans="1:22" s="182" customFormat="1">
      <c r="A9" s="183">
        <v>3</v>
      </c>
      <c r="B9" s="181" t="s">
        <v>270</v>
      </c>
      <c r="C9" s="377">
        <v>0</v>
      </c>
      <c r="D9" s="375">
        <v>0</v>
      </c>
      <c r="E9" s="375">
        <v>0</v>
      </c>
      <c r="F9" s="375">
        <v>0</v>
      </c>
      <c r="G9" s="375">
        <v>0</v>
      </c>
      <c r="H9" s="375">
        <v>0</v>
      </c>
      <c r="I9" s="375">
        <v>0</v>
      </c>
      <c r="J9" s="375">
        <v>0</v>
      </c>
      <c r="K9" s="375">
        <v>0</v>
      </c>
      <c r="L9" s="378">
        <v>0</v>
      </c>
      <c r="M9" s="377">
        <v>0</v>
      </c>
      <c r="N9" s="375">
        <v>0</v>
      </c>
      <c r="O9" s="375">
        <v>0</v>
      </c>
      <c r="P9" s="375">
        <v>0</v>
      </c>
      <c r="Q9" s="375">
        <v>0</v>
      </c>
      <c r="R9" s="375">
        <v>0</v>
      </c>
      <c r="S9" s="378">
        <v>0</v>
      </c>
      <c r="T9" s="402">
        <v>0</v>
      </c>
      <c r="U9" s="402">
        <v>0</v>
      </c>
      <c r="V9" s="379">
        <f>SUM(C9:S9)</f>
        <v>0</v>
      </c>
    </row>
    <row r="10" spans="1:22" s="182" customFormat="1">
      <c r="A10" s="183">
        <v>4</v>
      </c>
      <c r="B10" s="181" t="s">
        <v>271</v>
      </c>
      <c r="C10" s="377">
        <v>0</v>
      </c>
      <c r="D10" s="375">
        <v>0</v>
      </c>
      <c r="E10" s="375">
        <v>0</v>
      </c>
      <c r="F10" s="375">
        <v>0</v>
      </c>
      <c r="G10" s="375">
        <v>0</v>
      </c>
      <c r="H10" s="375">
        <v>0</v>
      </c>
      <c r="I10" s="375">
        <v>0</v>
      </c>
      <c r="J10" s="375">
        <v>0</v>
      </c>
      <c r="K10" s="375">
        <v>0</v>
      </c>
      <c r="L10" s="378">
        <v>0</v>
      </c>
      <c r="M10" s="377">
        <v>0</v>
      </c>
      <c r="N10" s="375">
        <v>0</v>
      </c>
      <c r="O10" s="375">
        <v>0</v>
      </c>
      <c r="P10" s="375">
        <v>0</v>
      </c>
      <c r="Q10" s="375">
        <v>0</v>
      </c>
      <c r="R10" s="375">
        <v>0</v>
      </c>
      <c r="S10" s="378">
        <v>0</v>
      </c>
      <c r="T10" s="402">
        <v>0</v>
      </c>
      <c r="U10" s="402">
        <v>0</v>
      </c>
      <c r="V10" s="379">
        <f t="shared" si="0"/>
        <v>0</v>
      </c>
    </row>
    <row r="11" spans="1:22" s="182" customFormat="1">
      <c r="A11" s="183">
        <v>5</v>
      </c>
      <c r="B11" s="181" t="s">
        <v>272</v>
      </c>
      <c r="C11" s="377">
        <v>0</v>
      </c>
      <c r="D11" s="375">
        <v>0</v>
      </c>
      <c r="E11" s="375">
        <v>0</v>
      </c>
      <c r="F11" s="375">
        <v>0</v>
      </c>
      <c r="G11" s="375">
        <v>0</v>
      </c>
      <c r="H11" s="375">
        <v>0</v>
      </c>
      <c r="I11" s="375">
        <v>0</v>
      </c>
      <c r="J11" s="375">
        <v>0</v>
      </c>
      <c r="K11" s="375">
        <v>0</v>
      </c>
      <c r="L11" s="378">
        <v>0</v>
      </c>
      <c r="M11" s="377">
        <v>0</v>
      </c>
      <c r="N11" s="375">
        <v>0</v>
      </c>
      <c r="O11" s="375">
        <v>0</v>
      </c>
      <c r="P11" s="375">
        <v>0</v>
      </c>
      <c r="Q11" s="375">
        <v>0</v>
      </c>
      <c r="R11" s="375">
        <v>0</v>
      </c>
      <c r="S11" s="378">
        <v>0</v>
      </c>
      <c r="T11" s="402">
        <v>0</v>
      </c>
      <c r="U11" s="402">
        <v>0</v>
      </c>
      <c r="V11" s="379">
        <f t="shared" si="0"/>
        <v>0</v>
      </c>
    </row>
    <row r="12" spans="1:22" s="182" customFormat="1">
      <c r="A12" s="183">
        <v>6</v>
      </c>
      <c r="B12" s="181" t="s">
        <v>273</v>
      </c>
      <c r="C12" s="377">
        <v>0</v>
      </c>
      <c r="D12" s="375">
        <v>18454191.800000001</v>
      </c>
      <c r="E12" s="375">
        <v>0</v>
      </c>
      <c r="F12" s="375">
        <v>0</v>
      </c>
      <c r="G12" s="375">
        <v>0</v>
      </c>
      <c r="H12" s="375">
        <v>0</v>
      </c>
      <c r="I12" s="375">
        <v>0</v>
      </c>
      <c r="J12" s="375">
        <v>0</v>
      </c>
      <c r="K12" s="375">
        <v>0</v>
      </c>
      <c r="L12" s="378">
        <v>0</v>
      </c>
      <c r="M12" s="377">
        <v>0</v>
      </c>
      <c r="N12" s="375">
        <v>0</v>
      </c>
      <c r="O12" s="375">
        <v>0</v>
      </c>
      <c r="P12" s="375">
        <v>0</v>
      </c>
      <c r="Q12" s="375">
        <v>0</v>
      </c>
      <c r="R12" s="375">
        <v>0</v>
      </c>
      <c r="S12" s="378">
        <v>0</v>
      </c>
      <c r="T12" s="402">
        <v>18454191.800000001</v>
      </c>
      <c r="U12" s="402">
        <v>0</v>
      </c>
      <c r="V12" s="379">
        <f t="shared" si="0"/>
        <v>18454191.800000001</v>
      </c>
    </row>
    <row r="13" spans="1:22" s="182" customFormat="1">
      <c r="A13" s="183">
        <v>7</v>
      </c>
      <c r="B13" s="181" t="s">
        <v>83</v>
      </c>
      <c r="C13" s="377">
        <v>0</v>
      </c>
      <c r="D13" s="375">
        <v>103015429.8983435</v>
      </c>
      <c r="E13" s="375">
        <v>0</v>
      </c>
      <c r="F13" s="375">
        <v>0</v>
      </c>
      <c r="G13" s="375">
        <v>0</v>
      </c>
      <c r="H13" s="375">
        <v>0</v>
      </c>
      <c r="I13" s="375">
        <v>0</v>
      </c>
      <c r="J13" s="375">
        <v>0</v>
      </c>
      <c r="K13" s="375">
        <v>0</v>
      </c>
      <c r="L13" s="378">
        <v>0</v>
      </c>
      <c r="M13" s="377">
        <v>0</v>
      </c>
      <c r="N13" s="375">
        <v>0</v>
      </c>
      <c r="O13" s="375">
        <v>0</v>
      </c>
      <c r="P13" s="375">
        <v>0</v>
      </c>
      <c r="Q13" s="375">
        <v>0</v>
      </c>
      <c r="R13" s="375">
        <v>0</v>
      </c>
      <c r="S13" s="378">
        <v>0</v>
      </c>
      <c r="T13" s="402">
        <v>53333773.43001011</v>
      </c>
      <c r="U13" s="402">
        <v>49681656.468333401</v>
      </c>
      <c r="V13" s="379">
        <f t="shared" si="0"/>
        <v>103015429.8983435</v>
      </c>
    </row>
    <row r="14" spans="1:22" s="182" customFormat="1">
      <c r="A14" s="183">
        <v>8</v>
      </c>
      <c r="B14" s="181" t="s">
        <v>84</v>
      </c>
      <c r="C14" s="377">
        <v>0</v>
      </c>
      <c r="D14" s="375">
        <v>4510998.5063963803</v>
      </c>
      <c r="E14" s="375">
        <v>0</v>
      </c>
      <c r="F14" s="375">
        <v>0</v>
      </c>
      <c r="G14" s="375">
        <v>0</v>
      </c>
      <c r="H14" s="375">
        <v>0</v>
      </c>
      <c r="I14" s="375">
        <v>0</v>
      </c>
      <c r="J14" s="375">
        <v>13611718.9824338</v>
      </c>
      <c r="K14" s="375">
        <v>0</v>
      </c>
      <c r="L14" s="378">
        <v>0</v>
      </c>
      <c r="M14" s="377">
        <v>0</v>
      </c>
      <c r="N14" s="375">
        <v>0</v>
      </c>
      <c r="O14" s="375">
        <v>0</v>
      </c>
      <c r="P14" s="375">
        <v>0</v>
      </c>
      <c r="Q14" s="375">
        <v>0</v>
      </c>
      <c r="R14" s="375">
        <v>0</v>
      </c>
      <c r="S14" s="378">
        <v>0</v>
      </c>
      <c r="T14" s="402">
        <v>17782054.40108018</v>
      </c>
      <c r="U14" s="402">
        <v>340663.08775000001</v>
      </c>
      <c r="V14" s="379">
        <f t="shared" si="0"/>
        <v>18122717.488830179</v>
      </c>
    </row>
    <row r="15" spans="1:22" s="182" customFormat="1">
      <c r="A15" s="183">
        <v>9</v>
      </c>
      <c r="B15" s="181" t="s">
        <v>85</v>
      </c>
      <c r="C15" s="377">
        <v>0</v>
      </c>
      <c r="D15" s="375">
        <v>297291.16861042002</v>
      </c>
      <c r="E15" s="375">
        <v>0</v>
      </c>
      <c r="F15" s="375">
        <v>0</v>
      </c>
      <c r="G15" s="375">
        <v>0</v>
      </c>
      <c r="H15" s="375">
        <v>0</v>
      </c>
      <c r="I15" s="375">
        <v>0</v>
      </c>
      <c r="J15" s="375">
        <v>0</v>
      </c>
      <c r="K15" s="375">
        <v>0</v>
      </c>
      <c r="L15" s="378">
        <v>0</v>
      </c>
      <c r="M15" s="377">
        <v>0</v>
      </c>
      <c r="N15" s="375">
        <v>0</v>
      </c>
      <c r="O15" s="375">
        <v>0</v>
      </c>
      <c r="P15" s="375">
        <v>0</v>
      </c>
      <c r="Q15" s="375">
        <v>0</v>
      </c>
      <c r="R15" s="375">
        <v>0</v>
      </c>
      <c r="S15" s="378">
        <v>0</v>
      </c>
      <c r="T15" s="402">
        <v>240442.50132958</v>
      </c>
      <c r="U15" s="402">
        <v>56848.667280840004</v>
      </c>
      <c r="V15" s="379">
        <f t="shared" si="0"/>
        <v>297291.16861042002</v>
      </c>
    </row>
    <row r="16" spans="1:22" s="182" customFormat="1">
      <c r="A16" s="183">
        <v>10</v>
      </c>
      <c r="B16" s="181" t="s">
        <v>77</v>
      </c>
      <c r="C16" s="377">
        <v>0</v>
      </c>
      <c r="D16" s="375">
        <v>1651258.034556</v>
      </c>
      <c r="E16" s="375">
        <v>0</v>
      </c>
      <c r="F16" s="375">
        <v>0</v>
      </c>
      <c r="G16" s="375">
        <v>0</v>
      </c>
      <c r="H16" s="375">
        <v>0</v>
      </c>
      <c r="I16" s="375">
        <v>0</v>
      </c>
      <c r="J16" s="375">
        <v>2545089.68097645</v>
      </c>
      <c r="K16" s="375">
        <v>0</v>
      </c>
      <c r="L16" s="378">
        <v>0</v>
      </c>
      <c r="M16" s="377">
        <v>0</v>
      </c>
      <c r="N16" s="375">
        <v>0</v>
      </c>
      <c r="O16" s="375">
        <v>0</v>
      </c>
      <c r="P16" s="375">
        <v>0</v>
      </c>
      <c r="Q16" s="375">
        <v>0</v>
      </c>
      <c r="R16" s="375">
        <v>0</v>
      </c>
      <c r="S16" s="378">
        <v>0</v>
      </c>
      <c r="T16" s="402">
        <v>4196347.71553245</v>
      </c>
      <c r="U16" s="402">
        <v>0</v>
      </c>
      <c r="V16" s="379">
        <f t="shared" si="0"/>
        <v>4196347.71553245</v>
      </c>
    </row>
    <row r="17" spans="1:22" s="182" customFormat="1">
      <c r="A17" s="183">
        <v>11</v>
      </c>
      <c r="B17" s="181" t="s">
        <v>78</v>
      </c>
      <c r="C17" s="377">
        <v>0</v>
      </c>
      <c r="D17" s="375">
        <v>0</v>
      </c>
      <c r="E17" s="375">
        <v>0</v>
      </c>
      <c r="F17" s="375">
        <v>0</v>
      </c>
      <c r="G17" s="375">
        <v>0</v>
      </c>
      <c r="H17" s="375">
        <v>0</v>
      </c>
      <c r="I17" s="375">
        <v>0</v>
      </c>
      <c r="J17" s="375">
        <v>0</v>
      </c>
      <c r="K17" s="375">
        <v>0</v>
      </c>
      <c r="L17" s="378">
        <v>0</v>
      </c>
      <c r="M17" s="377">
        <v>0</v>
      </c>
      <c r="N17" s="375">
        <v>0</v>
      </c>
      <c r="O17" s="375">
        <v>0</v>
      </c>
      <c r="P17" s="375">
        <v>0</v>
      </c>
      <c r="Q17" s="375">
        <v>0</v>
      </c>
      <c r="R17" s="375">
        <v>0</v>
      </c>
      <c r="S17" s="378">
        <v>0</v>
      </c>
      <c r="T17" s="402">
        <v>0</v>
      </c>
      <c r="U17" s="402">
        <v>0</v>
      </c>
      <c r="V17" s="379">
        <f t="shared" si="0"/>
        <v>0</v>
      </c>
    </row>
    <row r="18" spans="1:22" s="182" customFormat="1">
      <c r="A18" s="183">
        <v>12</v>
      </c>
      <c r="B18" s="181" t="s">
        <v>79</v>
      </c>
      <c r="C18" s="377">
        <v>0</v>
      </c>
      <c r="D18" s="375">
        <v>0</v>
      </c>
      <c r="E18" s="375">
        <v>0</v>
      </c>
      <c r="F18" s="375">
        <v>0</v>
      </c>
      <c r="G18" s="375">
        <v>0</v>
      </c>
      <c r="H18" s="375">
        <v>0</v>
      </c>
      <c r="I18" s="375">
        <v>0</v>
      </c>
      <c r="J18" s="375">
        <v>0</v>
      </c>
      <c r="K18" s="375">
        <v>0</v>
      </c>
      <c r="L18" s="378">
        <v>0</v>
      </c>
      <c r="M18" s="377">
        <v>0</v>
      </c>
      <c r="N18" s="375">
        <v>0</v>
      </c>
      <c r="O18" s="375">
        <v>0</v>
      </c>
      <c r="P18" s="375">
        <v>0</v>
      </c>
      <c r="Q18" s="375">
        <v>0</v>
      </c>
      <c r="R18" s="375">
        <v>0</v>
      </c>
      <c r="S18" s="378">
        <v>0</v>
      </c>
      <c r="T18" s="402">
        <v>0</v>
      </c>
      <c r="U18" s="402">
        <v>0</v>
      </c>
      <c r="V18" s="379">
        <f t="shared" si="0"/>
        <v>0</v>
      </c>
    </row>
    <row r="19" spans="1:22" s="182" customFormat="1">
      <c r="A19" s="183">
        <v>13</v>
      </c>
      <c r="B19" s="181" t="s">
        <v>80</v>
      </c>
      <c r="C19" s="377">
        <v>0</v>
      </c>
      <c r="D19" s="375">
        <v>0</v>
      </c>
      <c r="E19" s="375">
        <v>0</v>
      </c>
      <c r="F19" s="375">
        <v>0</v>
      </c>
      <c r="G19" s="375">
        <v>0</v>
      </c>
      <c r="H19" s="375">
        <v>0</v>
      </c>
      <c r="I19" s="375">
        <v>0</v>
      </c>
      <c r="J19" s="375">
        <v>0</v>
      </c>
      <c r="K19" s="375">
        <v>0</v>
      </c>
      <c r="L19" s="378">
        <v>0</v>
      </c>
      <c r="M19" s="377">
        <v>0</v>
      </c>
      <c r="N19" s="375">
        <v>0</v>
      </c>
      <c r="O19" s="375">
        <v>0</v>
      </c>
      <c r="P19" s="375">
        <v>0</v>
      </c>
      <c r="Q19" s="375">
        <v>0</v>
      </c>
      <c r="R19" s="375">
        <v>0</v>
      </c>
      <c r="S19" s="378">
        <v>0</v>
      </c>
      <c r="T19" s="402">
        <v>0</v>
      </c>
      <c r="U19" s="402">
        <v>0</v>
      </c>
      <c r="V19" s="379">
        <f t="shared" si="0"/>
        <v>0</v>
      </c>
    </row>
    <row r="20" spans="1:22" s="182" customFormat="1">
      <c r="A20" s="183">
        <v>14</v>
      </c>
      <c r="B20" s="181" t="s">
        <v>300</v>
      </c>
      <c r="C20" s="377">
        <v>0</v>
      </c>
      <c r="D20" s="375">
        <v>141322028.13630405</v>
      </c>
      <c r="E20" s="375">
        <v>0</v>
      </c>
      <c r="F20" s="375">
        <v>0</v>
      </c>
      <c r="G20" s="375">
        <v>0</v>
      </c>
      <c r="H20" s="375">
        <v>0</v>
      </c>
      <c r="I20" s="375">
        <v>0</v>
      </c>
      <c r="J20" s="375">
        <v>158788037.13885099</v>
      </c>
      <c r="K20" s="375">
        <v>0</v>
      </c>
      <c r="L20" s="378">
        <v>0</v>
      </c>
      <c r="M20" s="377">
        <v>0</v>
      </c>
      <c r="N20" s="375">
        <v>0</v>
      </c>
      <c r="O20" s="375">
        <v>0</v>
      </c>
      <c r="P20" s="375">
        <v>0</v>
      </c>
      <c r="Q20" s="375">
        <v>0</v>
      </c>
      <c r="R20" s="375">
        <v>0</v>
      </c>
      <c r="S20" s="378">
        <v>0</v>
      </c>
      <c r="T20" s="402">
        <v>293544733.53764462</v>
      </c>
      <c r="U20" s="402">
        <v>6565331.7375104297</v>
      </c>
      <c r="V20" s="379">
        <f t="shared" si="0"/>
        <v>300110065.27515507</v>
      </c>
    </row>
    <row r="21" spans="1:22" ht="13.5" thickBot="1">
      <c r="A21" s="111"/>
      <c r="B21" s="112" t="s">
        <v>76</v>
      </c>
      <c r="C21" s="380">
        <f>SUM(C7:C20)</f>
        <v>0</v>
      </c>
      <c r="D21" s="376">
        <f t="shared" ref="D21:V21" si="1">SUM(D7:D20)</f>
        <v>269251197.54421037</v>
      </c>
      <c r="E21" s="376">
        <f t="shared" si="1"/>
        <v>0</v>
      </c>
      <c r="F21" s="376">
        <f t="shared" si="1"/>
        <v>0</v>
      </c>
      <c r="G21" s="376">
        <f t="shared" si="1"/>
        <v>0</v>
      </c>
      <c r="H21" s="376">
        <f t="shared" si="1"/>
        <v>0</v>
      </c>
      <c r="I21" s="376">
        <f t="shared" si="1"/>
        <v>0</v>
      </c>
      <c r="J21" s="376">
        <f t="shared" si="1"/>
        <v>174944845.80226123</v>
      </c>
      <c r="K21" s="376">
        <f t="shared" si="1"/>
        <v>0</v>
      </c>
      <c r="L21" s="381">
        <f t="shared" si="1"/>
        <v>0</v>
      </c>
      <c r="M21" s="380">
        <f t="shared" si="1"/>
        <v>0</v>
      </c>
      <c r="N21" s="376">
        <f t="shared" si="1"/>
        <v>0</v>
      </c>
      <c r="O21" s="376">
        <f t="shared" si="1"/>
        <v>0</v>
      </c>
      <c r="P21" s="376">
        <f t="shared" si="1"/>
        <v>0</v>
      </c>
      <c r="Q21" s="376">
        <f t="shared" si="1"/>
        <v>0</v>
      </c>
      <c r="R21" s="376">
        <f t="shared" si="1"/>
        <v>0</v>
      </c>
      <c r="S21" s="381">
        <f t="shared" si="1"/>
        <v>0</v>
      </c>
      <c r="T21" s="381">
        <f>SUM(T7:T20)</f>
        <v>387551543.38559693</v>
      </c>
      <c r="U21" s="381">
        <f t="shared" si="1"/>
        <v>56644499.960874669</v>
      </c>
      <c r="V21" s="382">
        <f t="shared" si="1"/>
        <v>444196043.34647161</v>
      </c>
    </row>
    <row r="24" spans="1:22">
      <c r="A24" s="17"/>
      <c r="B24" s="17"/>
      <c r="C24" s="80"/>
      <c r="D24" s="80"/>
      <c r="E24" s="80"/>
    </row>
    <row r="25" spans="1:22">
      <c r="A25" s="104"/>
      <c r="B25" s="104"/>
      <c r="C25" s="17"/>
      <c r="D25" s="80"/>
      <c r="E25" s="80"/>
    </row>
    <row r="26" spans="1:22">
      <c r="A26" s="104"/>
      <c r="B26" s="105"/>
      <c r="C26" s="17"/>
      <c r="D26" s="80"/>
      <c r="E26" s="80"/>
    </row>
    <row r="27" spans="1:22">
      <c r="A27" s="104"/>
      <c r="B27" s="104"/>
      <c r="C27" s="17"/>
      <c r="D27" s="80"/>
      <c r="E27" s="80"/>
    </row>
    <row r="28" spans="1:22">
      <c r="A28" s="104"/>
      <c r="B28" s="105"/>
      <c r="C28" s="17"/>
      <c r="D28" s="80"/>
      <c r="E28" s="8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pane xSplit="1" ySplit="7" topLeftCell="B8" activePane="bottomRight" state="frozen"/>
      <selection activeCell="A2" sqref="A2"/>
      <selection pane="topRight" activeCell="A2" sqref="A2"/>
      <selection pane="bottomLeft" activeCell="A2" sqref="A2"/>
      <selection pane="bottomRight" activeCell="A2" sqref="A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1"/>
  </cols>
  <sheetData>
    <row r="1" spans="1:9">
      <c r="A1" s="1" t="s">
        <v>239</v>
      </c>
      <c r="B1" s="1" t="str">
        <f>'1. key ratios'!B1</f>
        <v>სს თიბისი ბანკი</v>
      </c>
    </row>
    <row r="2" spans="1:9">
      <c r="A2" s="1" t="s">
        <v>240</v>
      </c>
      <c r="B2" s="452">
        <f>'1. key ratios'!B2</f>
        <v>42916</v>
      </c>
    </row>
    <row r="4" spans="1:9" ht="13.5" thickBot="1">
      <c r="A4" s="1" t="s">
        <v>680</v>
      </c>
      <c r="B4" s="405" t="s">
        <v>789</v>
      </c>
    </row>
    <row r="5" spans="1:9">
      <c r="A5" s="109"/>
      <c r="B5" s="179"/>
      <c r="C5" s="185" t="s">
        <v>0</v>
      </c>
      <c r="D5" s="185" t="s">
        <v>1</v>
      </c>
      <c r="E5" s="185" t="s">
        <v>2</v>
      </c>
      <c r="F5" s="185" t="s">
        <v>3</v>
      </c>
      <c r="G5" s="400" t="s">
        <v>4</v>
      </c>
      <c r="H5" s="186" t="s">
        <v>11</v>
      </c>
      <c r="I5" s="22"/>
    </row>
    <row r="6" spans="1:9" ht="15" customHeight="1">
      <c r="A6" s="178"/>
      <c r="B6" s="20"/>
      <c r="C6" s="500" t="s">
        <v>781</v>
      </c>
      <c r="D6" s="502" t="s">
        <v>802</v>
      </c>
      <c r="E6" s="503"/>
      <c r="F6" s="500" t="s">
        <v>811</v>
      </c>
      <c r="G6" s="500" t="s">
        <v>812</v>
      </c>
      <c r="H6" s="485" t="s">
        <v>783</v>
      </c>
      <c r="I6" s="22"/>
    </row>
    <row r="7" spans="1:9" ht="76.5" customHeight="1">
      <c r="A7" s="178"/>
      <c r="B7" s="20"/>
      <c r="C7" s="501"/>
      <c r="D7" s="404" t="s">
        <v>784</v>
      </c>
      <c r="E7" s="404" t="s">
        <v>782</v>
      </c>
      <c r="F7" s="501"/>
      <c r="G7" s="501"/>
      <c r="H7" s="486"/>
      <c r="I7" s="22"/>
    </row>
    <row r="8" spans="1:9">
      <c r="A8" s="100">
        <v>1</v>
      </c>
      <c r="B8" s="82" t="s">
        <v>268</v>
      </c>
      <c r="C8" s="383">
        <v>1951991672.2045</v>
      </c>
      <c r="D8" s="384"/>
      <c r="E8" s="383"/>
      <c r="F8" s="383">
        <v>976605954.3469094</v>
      </c>
      <c r="G8" s="401">
        <v>976605954.3469094</v>
      </c>
      <c r="H8" s="410">
        <f>IFERROR(G8/(C8+E8),"")</f>
        <v>0.5003125619096368</v>
      </c>
    </row>
    <row r="9" spans="1:9" ht="15" customHeight="1">
      <c r="A9" s="100">
        <v>2</v>
      </c>
      <c r="B9" s="82" t="s">
        <v>269</v>
      </c>
      <c r="C9" s="383">
        <v>0</v>
      </c>
      <c r="D9" s="384"/>
      <c r="E9" s="383"/>
      <c r="F9" s="383">
        <v>0</v>
      </c>
      <c r="G9" s="401">
        <v>0</v>
      </c>
      <c r="H9" s="410" t="str">
        <f t="shared" ref="H9:H22" si="0">IFERROR(G9/(C9+E9),"")</f>
        <v/>
      </c>
    </row>
    <row r="10" spans="1:9">
      <c r="A10" s="100">
        <v>3</v>
      </c>
      <c r="B10" s="82" t="s">
        <v>270</v>
      </c>
      <c r="C10" s="383">
        <v>2042.73</v>
      </c>
      <c r="D10" s="384"/>
      <c r="E10" s="383"/>
      <c r="F10" s="383">
        <v>2042.73</v>
      </c>
      <c r="G10" s="401">
        <v>2042.73</v>
      </c>
      <c r="H10" s="410">
        <f t="shared" si="0"/>
        <v>1</v>
      </c>
    </row>
    <row r="11" spans="1:9">
      <c r="A11" s="100">
        <v>4</v>
      </c>
      <c r="B11" s="82" t="s">
        <v>271</v>
      </c>
      <c r="C11" s="383">
        <v>270817165.37</v>
      </c>
      <c r="D11" s="384"/>
      <c r="E11" s="383"/>
      <c r="F11" s="383">
        <v>24279023.03565</v>
      </c>
      <c r="G11" s="401">
        <v>24279023.03565</v>
      </c>
      <c r="H11" s="410">
        <f t="shared" si="0"/>
        <v>8.9650975419077072E-2</v>
      </c>
    </row>
    <row r="12" spans="1:9">
      <c r="A12" s="100">
        <v>5</v>
      </c>
      <c r="B12" s="82" t="s">
        <v>272</v>
      </c>
      <c r="C12" s="383">
        <v>0</v>
      </c>
      <c r="D12" s="384"/>
      <c r="E12" s="383"/>
      <c r="F12" s="383">
        <v>0</v>
      </c>
      <c r="G12" s="401">
        <v>0</v>
      </c>
      <c r="H12" s="410" t="str">
        <f t="shared" si="0"/>
        <v/>
      </c>
    </row>
    <row r="13" spans="1:9">
      <c r="A13" s="100">
        <v>6</v>
      </c>
      <c r="B13" s="82" t="s">
        <v>273</v>
      </c>
      <c r="C13" s="383">
        <v>575351756.16169965</v>
      </c>
      <c r="D13" s="384">
        <v>65285068.426739998</v>
      </c>
      <c r="E13" s="383">
        <v>40947944.713369995</v>
      </c>
      <c r="F13" s="383">
        <v>174377129.23219591</v>
      </c>
      <c r="G13" s="401">
        <v>155922937.43219593</v>
      </c>
      <c r="H13" s="410">
        <f t="shared" si="0"/>
        <v>0.25299856094495027</v>
      </c>
    </row>
    <row r="14" spans="1:9">
      <c r="A14" s="100">
        <v>7</v>
      </c>
      <c r="B14" s="82" t="s">
        <v>83</v>
      </c>
      <c r="C14" s="383">
        <v>1950087013.2235641</v>
      </c>
      <c r="D14" s="384">
        <v>802826694.32365596</v>
      </c>
      <c r="E14" s="383">
        <v>362013163.64660698</v>
      </c>
      <c r="F14" s="383">
        <v>3120374013.9531989</v>
      </c>
      <c r="G14" s="401">
        <v>3017358584.0548553</v>
      </c>
      <c r="H14" s="410">
        <f t="shared" si="0"/>
        <v>1.3050293470153072</v>
      </c>
    </row>
    <row r="15" spans="1:9">
      <c r="A15" s="100">
        <v>8</v>
      </c>
      <c r="B15" s="82" t="s">
        <v>84</v>
      </c>
      <c r="C15" s="383">
        <v>2176200869.3271809</v>
      </c>
      <c r="D15" s="384">
        <v>139515619.96582702</v>
      </c>
      <c r="E15" s="383">
        <v>64064572.189332001</v>
      </c>
      <c r="F15" s="383">
        <v>2129828070.8811238</v>
      </c>
      <c r="G15" s="401">
        <v>2111705353.3922937</v>
      </c>
      <c r="H15" s="410">
        <f t="shared" si="0"/>
        <v>0.94261390380722365</v>
      </c>
    </row>
    <row r="16" spans="1:9">
      <c r="A16" s="100">
        <v>9</v>
      </c>
      <c r="B16" s="82" t="s">
        <v>85</v>
      </c>
      <c r="C16" s="383">
        <v>465223199.35390925</v>
      </c>
      <c r="D16" s="384">
        <v>69095214.243005008</v>
      </c>
      <c r="E16" s="383">
        <v>7240554.4501469992</v>
      </c>
      <c r="F16" s="383">
        <v>411601878.08579028</v>
      </c>
      <c r="G16" s="401">
        <v>411304586.91717988</v>
      </c>
      <c r="H16" s="410">
        <f t="shared" si="0"/>
        <v>0.87055267966176986</v>
      </c>
    </row>
    <row r="17" spans="1:8">
      <c r="A17" s="100">
        <v>10</v>
      </c>
      <c r="B17" s="82" t="s">
        <v>77</v>
      </c>
      <c r="C17" s="383">
        <v>74124362.831186801</v>
      </c>
      <c r="D17" s="384">
        <v>785154.85196799994</v>
      </c>
      <c r="E17" s="383">
        <v>368189.57217400003</v>
      </c>
      <c r="F17" s="383">
        <v>120429237.11550124</v>
      </c>
      <c r="G17" s="401">
        <v>116232889.39996879</v>
      </c>
      <c r="H17" s="410">
        <f t="shared" si="0"/>
        <v>1.5603289946435617</v>
      </c>
    </row>
    <row r="18" spans="1:8">
      <c r="A18" s="100">
        <v>11</v>
      </c>
      <c r="B18" s="82" t="s">
        <v>78</v>
      </c>
      <c r="C18" s="383">
        <v>24063756.585327998</v>
      </c>
      <c r="D18" s="384">
        <v>0</v>
      </c>
      <c r="E18" s="383">
        <v>0</v>
      </c>
      <c r="F18" s="383">
        <v>57103503.221987993</v>
      </c>
      <c r="G18" s="401">
        <v>57103503.221987993</v>
      </c>
      <c r="H18" s="410">
        <f t="shared" si="0"/>
        <v>2.3730086788196978</v>
      </c>
    </row>
    <row r="19" spans="1:8">
      <c r="A19" s="100">
        <v>12</v>
      </c>
      <c r="B19" s="82" t="s">
        <v>79</v>
      </c>
      <c r="C19" s="383">
        <v>0</v>
      </c>
      <c r="D19" s="384">
        <v>0</v>
      </c>
      <c r="E19" s="383">
        <v>0</v>
      </c>
      <c r="F19" s="383">
        <v>0</v>
      </c>
      <c r="G19" s="401">
        <v>0</v>
      </c>
      <c r="H19" s="410" t="str">
        <f t="shared" si="0"/>
        <v/>
      </c>
    </row>
    <row r="20" spans="1:8">
      <c r="A20" s="100">
        <v>13</v>
      </c>
      <c r="B20" s="82" t="s">
        <v>80</v>
      </c>
      <c r="C20" s="383">
        <v>0</v>
      </c>
      <c r="D20" s="384">
        <v>0</v>
      </c>
      <c r="E20" s="383">
        <v>0</v>
      </c>
      <c r="F20" s="383">
        <v>0</v>
      </c>
      <c r="G20" s="401">
        <v>0</v>
      </c>
      <c r="H20" s="410" t="str">
        <f t="shared" si="0"/>
        <v/>
      </c>
    </row>
    <row r="21" spans="1:8">
      <c r="A21" s="100">
        <v>14</v>
      </c>
      <c r="B21" s="82" t="s">
        <v>300</v>
      </c>
      <c r="C21" s="383">
        <v>3472002076.0940428</v>
      </c>
      <c r="D21" s="384">
        <v>200825850.79686794</v>
      </c>
      <c r="E21" s="383">
        <v>73827937.832122713</v>
      </c>
      <c r="F21" s="383">
        <v>4533482222.5015535</v>
      </c>
      <c r="G21" s="401">
        <v>4233372157.2263989</v>
      </c>
      <c r="H21" s="410">
        <f t="shared" si="0"/>
        <v>1.193901608537332</v>
      </c>
    </row>
    <row r="22" spans="1:8" ht="13.5" thickBot="1">
      <c r="A22" s="180"/>
      <c r="B22" s="187" t="s">
        <v>76</v>
      </c>
      <c r="C22" s="376">
        <f>SUM(C8:C21)</f>
        <v>10959863913.881413</v>
      </c>
      <c r="D22" s="376">
        <f>SUM(D8:D21)</f>
        <v>1278333602.6080639</v>
      </c>
      <c r="E22" s="376">
        <f>SUM(E8:E21)</f>
        <v>548462362.40375268</v>
      </c>
      <c r="F22" s="376">
        <f>SUM(F8:F21)</f>
        <v>11548083075.103912</v>
      </c>
      <c r="G22" s="376">
        <f>SUM(G8:G21)</f>
        <v>11103887031.757441</v>
      </c>
      <c r="H22" s="458">
        <f t="shared" si="0"/>
        <v>0.96485681455163985</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zoomScaleNormal="100" workbookViewId="0">
      <pane xSplit="1" ySplit="6" topLeftCell="B7" activePane="bottomRight" state="frozen"/>
      <selection activeCell="A2" sqref="A2"/>
      <selection pane="topRight" activeCell="A2" sqref="A2"/>
      <selection pane="bottomLeft" activeCell="A2" sqref="A2"/>
      <selection pane="bottomRight" activeCell="A2" sqref="A2"/>
    </sheetView>
  </sheetViews>
  <sheetFormatPr defaultColWidth="9.140625" defaultRowHeight="12.75"/>
  <cols>
    <col min="1" max="1" width="10.5703125" style="1" bestFit="1" customWidth="1"/>
    <col min="2" max="2" width="104.140625" style="1" customWidth="1"/>
    <col min="3" max="3" width="23.5703125" style="1" customWidth="1"/>
    <col min="4" max="4" width="24.28515625" style="1" customWidth="1"/>
    <col min="5" max="16384" width="9.140625" style="11"/>
  </cols>
  <sheetData>
    <row r="1" spans="1:4">
      <c r="A1" s="1" t="s">
        <v>239</v>
      </c>
      <c r="B1" s="1" t="str">
        <f>'1. key ratios'!B1</f>
        <v>სს თიბისი ბანკი</v>
      </c>
    </row>
    <row r="2" spans="1:4">
      <c r="A2" s="1" t="s">
        <v>240</v>
      </c>
      <c r="B2" s="452">
        <f>'1. key ratios'!B2</f>
        <v>42916</v>
      </c>
      <c r="C2" s="4"/>
      <c r="D2" s="4"/>
    </row>
    <row r="3" spans="1:4">
      <c r="B3" s="4"/>
      <c r="C3" s="4"/>
      <c r="D3" s="4"/>
    </row>
    <row r="4" spans="1:4" ht="13.5" thickBot="1">
      <c r="A4" s="1" t="s">
        <v>681</v>
      </c>
      <c r="B4" s="114" t="s">
        <v>82</v>
      </c>
      <c r="C4" s="114"/>
      <c r="D4" s="115"/>
    </row>
    <row r="5" spans="1:4">
      <c r="A5" s="188"/>
      <c r="B5" s="154"/>
      <c r="C5" s="417" t="s">
        <v>0</v>
      </c>
      <c r="D5" s="189" t="s">
        <v>1</v>
      </c>
    </row>
    <row r="6" spans="1:4" ht="66.75" customHeight="1">
      <c r="A6" s="190"/>
      <c r="B6" s="116" t="s">
        <v>81</v>
      </c>
      <c r="C6" s="117" t="s">
        <v>87</v>
      </c>
      <c r="D6" s="191" t="s">
        <v>82</v>
      </c>
    </row>
    <row r="7" spans="1:4" ht="13.5">
      <c r="A7" s="192">
        <v>1</v>
      </c>
      <c r="B7" s="82" t="s">
        <v>83</v>
      </c>
      <c r="C7" s="385">
        <v>1094362303.3940563</v>
      </c>
      <c r="D7" s="389">
        <v>808273837.08302772</v>
      </c>
    </row>
    <row r="8" spans="1:4" ht="13.5">
      <c r="A8" s="192">
        <v>2</v>
      </c>
      <c r="B8" s="82" t="s">
        <v>84</v>
      </c>
      <c r="C8" s="385">
        <v>606913318.46551812</v>
      </c>
      <c r="D8" s="389">
        <v>449628989.7438556</v>
      </c>
    </row>
    <row r="9" spans="1:4" ht="13.5">
      <c r="A9" s="192">
        <v>3</v>
      </c>
      <c r="B9" s="82" t="s">
        <v>85</v>
      </c>
      <c r="C9" s="385">
        <v>328979714.40365124</v>
      </c>
      <c r="D9" s="389">
        <v>246263977.80434102</v>
      </c>
    </row>
    <row r="10" spans="1:4" ht="13.5">
      <c r="A10" s="192">
        <v>4</v>
      </c>
      <c r="B10" s="82" t="s">
        <v>77</v>
      </c>
      <c r="C10" s="385">
        <v>45709535.137315981</v>
      </c>
      <c r="D10" s="389">
        <v>32591619.07892774</v>
      </c>
    </row>
    <row r="11" spans="1:4">
      <c r="A11" s="192">
        <v>5</v>
      </c>
      <c r="B11" s="82" t="s">
        <v>78</v>
      </c>
      <c r="C11" s="387">
        <v>12223552.965328</v>
      </c>
      <c r="D11" s="389">
        <v>9167664.7239960004</v>
      </c>
    </row>
    <row r="12" spans="1:4">
      <c r="A12" s="192">
        <v>6</v>
      </c>
      <c r="B12" s="82" t="s">
        <v>79</v>
      </c>
      <c r="C12" s="386">
        <v>0</v>
      </c>
      <c r="D12" s="389">
        <v>0</v>
      </c>
    </row>
    <row r="13" spans="1:4">
      <c r="A13" s="192">
        <v>7</v>
      </c>
      <c r="B13" s="118" t="s">
        <v>80</v>
      </c>
      <c r="C13" s="386">
        <v>0</v>
      </c>
      <c r="D13" s="389">
        <v>0</v>
      </c>
    </row>
    <row r="14" spans="1:4" ht="13.5">
      <c r="A14" s="192">
        <v>8</v>
      </c>
      <c r="B14" s="118" t="s">
        <v>86</v>
      </c>
      <c r="C14" s="385">
        <v>1877245605.3520002</v>
      </c>
      <c r="D14" s="389">
        <v>1269580403.167635</v>
      </c>
    </row>
    <row r="15" spans="1:4" ht="13.5" thickBot="1">
      <c r="A15" s="193">
        <v>9</v>
      </c>
      <c r="B15" s="184" t="s">
        <v>76</v>
      </c>
      <c r="C15" s="388">
        <f>SUM(C7:C14)</f>
        <v>3965434029.7178698</v>
      </c>
      <c r="D15" s="390">
        <f>SUM(D7:D14)</f>
        <v>2815506491.6017828</v>
      </c>
    </row>
    <row r="17" spans="2:2">
      <c r="B17" s="1" t="s">
        <v>10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zoomScaleNormal="100" workbookViewId="0">
      <pane xSplit="1" ySplit="5" topLeftCell="C6" activePane="bottomRight" state="frozen"/>
      <selection activeCell="A2" sqref="A2"/>
      <selection pane="topRight" activeCell="A2" sqref="A2"/>
      <selection pane="bottomLeft" activeCell="A2" sqref="A2"/>
      <selection pane="bottomRight" activeCell="A2" sqref="A2"/>
    </sheetView>
  </sheetViews>
  <sheetFormatPr defaultColWidth="9.140625" defaultRowHeight="15"/>
  <cols>
    <col min="1" max="1" width="10.5703125" style="77" bestFit="1" customWidth="1"/>
    <col min="2" max="2" width="95" style="77" customWidth="1"/>
    <col min="3" max="3" width="14.85546875" style="77" bestFit="1" customWidth="1"/>
    <col min="4" max="4" width="10" style="77" bestFit="1" customWidth="1"/>
    <col min="5" max="5" width="18.28515625" style="77" bestFit="1" customWidth="1"/>
    <col min="6" max="6" width="13" style="77" customWidth="1"/>
    <col min="7" max="7" width="6.5703125" style="77" bestFit="1" customWidth="1"/>
    <col min="8" max="8" width="4.5703125" style="77" bestFit="1" customWidth="1"/>
    <col min="9" max="9" width="7.7109375" style="77" bestFit="1" customWidth="1"/>
    <col min="10" max="10" width="4.5703125" style="77" bestFit="1" customWidth="1"/>
    <col min="11" max="11" width="10.28515625" style="77" bestFit="1" customWidth="1"/>
    <col min="12" max="13" width="5.5703125" style="77" bestFit="1" customWidth="1"/>
    <col min="14" max="14" width="31" style="77" bestFit="1" customWidth="1"/>
    <col min="15" max="16384" width="9.140625" style="11"/>
  </cols>
  <sheetData>
    <row r="1" spans="1:14">
      <c r="A1" s="4" t="s">
        <v>239</v>
      </c>
      <c r="B1" s="1" t="str">
        <f>'1. key ratios'!B1</f>
        <v>სს თიბისი ბანკი</v>
      </c>
    </row>
    <row r="2" spans="1:14" ht="14.25" customHeight="1">
      <c r="A2" s="77" t="s">
        <v>240</v>
      </c>
      <c r="B2" s="460">
        <f>'1. key ratios'!B2</f>
        <v>42916</v>
      </c>
    </row>
    <row r="3" spans="1:14" ht="14.25" customHeight="1"/>
    <row r="4" spans="1:14" ht="15.75" thickBot="1">
      <c r="A4" s="1" t="s">
        <v>682</v>
      </c>
      <c r="B4" s="102" t="s">
        <v>89</v>
      </c>
    </row>
    <row r="5" spans="1:14" s="23" customFormat="1" ht="12.75">
      <c r="A5" s="202"/>
      <c r="B5" s="203"/>
      <c r="C5" s="204" t="s">
        <v>0</v>
      </c>
      <c r="D5" s="204" t="s">
        <v>1</v>
      </c>
      <c r="E5" s="204" t="s">
        <v>2</v>
      </c>
      <c r="F5" s="204" t="s">
        <v>3</v>
      </c>
      <c r="G5" s="204" t="s">
        <v>4</v>
      </c>
      <c r="H5" s="204" t="s">
        <v>11</v>
      </c>
      <c r="I5" s="204" t="s">
        <v>289</v>
      </c>
      <c r="J5" s="204" t="s">
        <v>290</v>
      </c>
      <c r="K5" s="204" t="s">
        <v>291</v>
      </c>
      <c r="L5" s="204" t="s">
        <v>292</v>
      </c>
      <c r="M5" s="204" t="s">
        <v>293</v>
      </c>
      <c r="N5" s="205" t="s">
        <v>294</v>
      </c>
    </row>
    <row r="6" spans="1:14" ht="45">
      <c r="A6" s="194"/>
      <c r="B6" s="119"/>
      <c r="C6" s="120" t="s">
        <v>99</v>
      </c>
      <c r="D6" s="121" t="s">
        <v>88</v>
      </c>
      <c r="E6" s="122" t="s">
        <v>98</v>
      </c>
      <c r="F6" s="123">
        <v>0</v>
      </c>
      <c r="G6" s="123">
        <v>0.2</v>
      </c>
      <c r="H6" s="123">
        <v>0.35</v>
      </c>
      <c r="I6" s="123">
        <v>0.5</v>
      </c>
      <c r="J6" s="123">
        <v>0.75</v>
      </c>
      <c r="K6" s="123">
        <v>1</v>
      </c>
      <c r="L6" s="123">
        <v>1.5</v>
      </c>
      <c r="M6" s="123">
        <v>2.5</v>
      </c>
      <c r="N6" s="195" t="s">
        <v>89</v>
      </c>
    </row>
    <row r="7" spans="1:14">
      <c r="A7" s="196">
        <v>1</v>
      </c>
      <c r="B7" s="124" t="s">
        <v>90</v>
      </c>
      <c r="C7" s="391">
        <f>SUM(C8:C13)</f>
        <v>72241225.335123479</v>
      </c>
      <c r="D7" s="119"/>
      <c r="E7" s="394">
        <f>SUM(E8:E12)</f>
        <v>1543624.1824915633</v>
      </c>
      <c r="F7" s="392">
        <v>0</v>
      </c>
      <c r="G7" s="392">
        <v>8130.8600000000006</v>
      </c>
      <c r="H7" s="392">
        <v>0</v>
      </c>
      <c r="I7" s="392">
        <v>81985.707302399998</v>
      </c>
      <c r="J7" s="392">
        <v>0</v>
      </c>
      <c r="K7" s="392">
        <v>1453507.6151891497</v>
      </c>
      <c r="L7" s="392">
        <v>0</v>
      </c>
      <c r="M7" s="392">
        <v>0</v>
      </c>
      <c r="N7" s="197">
        <v>1496126.6408403497</v>
      </c>
    </row>
    <row r="8" spans="1:14">
      <c r="A8" s="196">
        <v>1.1000000000000001</v>
      </c>
      <c r="B8" s="125" t="s">
        <v>91</v>
      </c>
      <c r="C8" s="392">
        <v>68947902.808820367</v>
      </c>
      <c r="D8" s="126">
        <v>0.02</v>
      </c>
      <c r="E8" s="394">
        <f>C8*D8</f>
        <v>1378958.0561764073</v>
      </c>
      <c r="F8" s="392">
        <v>0</v>
      </c>
      <c r="G8" s="392">
        <v>8130.8600000000006</v>
      </c>
      <c r="H8" s="392">
        <v>0</v>
      </c>
      <c r="I8" s="392">
        <v>20797.707302399998</v>
      </c>
      <c r="J8" s="392">
        <v>0</v>
      </c>
      <c r="K8" s="392">
        <v>1350029.4888739898</v>
      </c>
      <c r="L8" s="392">
        <v>0</v>
      </c>
      <c r="M8" s="392">
        <v>0</v>
      </c>
      <c r="N8" s="197">
        <v>1362054.5145251898</v>
      </c>
    </row>
    <row r="9" spans="1:14">
      <c r="A9" s="196">
        <v>1.2</v>
      </c>
      <c r="B9" s="125" t="s">
        <v>92</v>
      </c>
      <c r="C9" s="392">
        <v>3293322.52630312</v>
      </c>
      <c r="D9" s="126">
        <v>0.05</v>
      </c>
      <c r="E9" s="394">
        <f>C9*D9</f>
        <v>164666.126315156</v>
      </c>
      <c r="F9" s="392">
        <v>0</v>
      </c>
      <c r="G9" s="392">
        <v>0</v>
      </c>
      <c r="H9" s="392">
        <v>0</v>
      </c>
      <c r="I9" s="392">
        <v>61188</v>
      </c>
      <c r="J9" s="392">
        <v>0</v>
      </c>
      <c r="K9" s="392">
        <v>103478.12631516001</v>
      </c>
      <c r="L9" s="392">
        <v>0</v>
      </c>
      <c r="M9" s="392">
        <v>0</v>
      </c>
      <c r="N9" s="197">
        <v>134072.12631516001</v>
      </c>
    </row>
    <row r="10" spans="1:14">
      <c r="A10" s="196">
        <v>1.3</v>
      </c>
      <c r="B10" s="125" t="s">
        <v>93</v>
      </c>
      <c r="C10" s="392">
        <v>0</v>
      </c>
      <c r="D10" s="126">
        <v>0.08</v>
      </c>
      <c r="E10" s="394">
        <f>C10*D10</f>
        <v>0</v>
      </c>
      <c r="F10" s="392">
        <v>0</v>
      </c>
      <c r="G10" s="392">
        <v>0</v>
      </c>
      <c r="H10" s="392">
        <v>0</v>
      </c>
      <c r="I10" s="392">
        <v>0</v>
      </c>
      <c r="J10" s="392">
        <v>0</v>
      </c>
      <c r="K10" s="392">
        <v>0</v>
      </c>
      <c r="L10" s="392">
        <v>0</v>
      </c>
      <c r="M10" s="392">
        <v>0</v>
      </c>
      <c r="N10" s="197">
        <v>0</v>
      </c>
    </row>
    <row r="11" spans="1:14">
      <c r="A11" s="196">
        <v>1.4</v>
      </c>
      <c r="B11" s="125" t="s">
        <v>94</v>
      </c>
      <c r="C11" s="392">
        <v>0</v>
      </c>
      <c r="D11" s="126">
        <v>0.11</v>
      </c>
      <c r="E11" s="394">
        <f>C11*D11</f>
        <v>0</v>
      </c>
      <c r="F11" s="392">
        <v>0</v>
      </c>
      <c r="G11" s="392">
        <v>0</v>
      </c>
      <c r="H11" s="392">
        <v>0</v>
      </c>
      <c r="I11" s="392">
        <v>0</v>
      </c>
      <c r="J11" s="392">
        <v>0</v>
      </c>
      <c r="K11" s="392">
        <v>0</v>
      </c>
      <c r="L11" s="392">
        <v>0</v>
      </c>
      <c r="M11" s="392">
        <v>0</v>
      </c>
      <c r="N11" s="197">
        <v>0</v>
      </c>
    </row>
    <row r="12" spans="1:14">
      <c r="A12" s="196">
        <v>1.5</v>
      </c>
      <c r="B12" s="125" t="s">
        <v>95</v>
      </c>
      <c r="C12" s="392">
        <v>0</v>
      </c>
      <c r="D12" s="126">
        <v>0.14000000000000001</v>
      </c>
      <c r="E12" s="394">
        <f>C12*D12</f>
        <v>0</v>
      </c>
      <c r="F12" s="392">
        <v>0</v>
      </c>
      <c r="G12" s="392">
        <v>0</v>
      </c>
      <c r="H12" s="392">
        <v>0</v>
      </c>
      <c r="I12" s="392">
        <v>0</v>
      </c>
      <c r="J12" s="392">
        <v>0</v>
      </c>
      <c r="K12" s="392">
        <v>0</v>
      </c>
      <c r="L12" s="392">
        <v>0</v>
      </c>
      <c r="M12" s="392">
        <v>0</v>
      </c>
      <c r="N12" s="197">
        <v>0</v>
      </c>
    </row>
    <row r="13" spans="1:14">
      <c r="A13" s="196">
        <v>1.6</v>
      </c>
      <c r="B13" s="127" t="s">
        <v>96</v>
      </c>
      <c r="C13" s="392">
        <v>0</v>
      </c>
      <c r="D13" s="128"/>
      <c r="E13" s="392"/>
      <c r="F13" s="392">
        <v>0</v>
      </c>
      <c r="G13" s="392">
        <v>0</v>
      </c>
      <c r="H13" s="392">
        <v>0</v>
      </c>
      <c r="I13" s="392">
        <v>0</v>
      </c>
      <c r="J13" s="392">
        <v>0</v>
      </c>
      <c r="K13" s="392">
        <v>0</v>
      </c>
      <c r="L13" s="392">
        <v>0</v>
      </c>
      <c r="M13" s="392">
        <v>0</v>
      </c>
      <c r="N13" s="197">
        <v>0</v>
      </c>
    </row>
    <row r="14" spans="1:14">
      <c r="A14" s="196">
        <v>2</v>
      </c>
      <c r="B14" s="129" t="s">
        <v>97</v>
      </c>
      <c r="C14" s="391">
        <f>SUM(C15:C20)</f>
        <v>105916800</v>
      </c>
      <c r="D14" s="119"/>
      <c r="E14" s="394">
        <f>SUM(E15:E19)</f>
        <v>0</v>
      </c>
      <c r="F14" s="392">
        <v>8473344</v>
      </c>
      <c r="G14" s="392">
        <v>0</v>
      </c>
      <c r="H14" s="392">
        <v>0</v>
      </c>
      <c r="I14" s="392">
        <v>0</v>
      </c>
      <c r="J14" s="392">
        <v>0</v>
      </c>
      <c r="K14" s="392">
        <v>0</v>
      </c>
      <c r="L14" s="392">
        <v>0</v>
      </c>
      <c r="M14" s="392">
        <v>0</v>
      </c>
      <c r="N14" s="197">
        <v>0</v>
      </c>
    </row>
    <row r="15" spans="1:14">
      <c r="A15" s="196">
        <v>2.1</v>
      </c>
      <c r="B15" s="127" t="s">
        <v>91</v>
      </c>
      <c r="C15" s="392">
        <v>0</v>
      </c>
      <c r="D15" s="126">
        <v>5.0000000000000001E-3</v>
      </c>
      <c r="E15" s="394">
        <f>D15*C15</f>
        <v>0</v>
      </c>
      <c r="F15" s="392">
        <v>0</v>
      </c>
      <c r="G15" s="392">
        <v>0</v>
      </c>
      <c r="H15" s="392">
        <v>0</v>
      </c>
      <c r="I15" s="392">
        <v>0</v>
      </c>
      <c r="J15" s="392">
        <v>0</v>
      </c>
      <c r="K15" s="392">
        <v>0</v>
      </c>
      <c r="L15" s="392">
        <v>0</v>
      </c>
      <c r="M15" s="392">
        <v>0</v>
      </c>
      <c r="N15" s="197">
        <v>0</v>
      </c>
    </row>
    <row r="16" spans="1:14">
      <c r="A16" s="196">
        <v>2.2000000000000002</v>
      </c>
      <c r="B16" s="127" t="s">
        <v>92</v>
      </c>
      <c r="C16" s="392">
        <v>0</v>
      </c>
      <c r="D16" s="126">
        <v>0.01</v>
      </c>
      <c r="E16" s="394">
        <f>D16*C16</f>
        <v>0</v>
      </c>
      <c r="F16" s="392">
        <v>0</v>
      </c>
      <c r="G16" s="392">
        <v>0</v>
      </c>
      <c r="H16" s="392">
        <v>0</v>
      </c>
      <c r="I16" s="392">
        <v>0</v>
      </c>
      <c r="J16" s="392">
        <v>0</v>
      </c>
      <c r="K16" s="392">
        <v>0</v>
      </c>
      <c r="L16" s="392">
        <v>0</v>
      </c>
      <c r="M16" s="392">
        <v>0</v>
      </c>
      <c r="N16" s="197">
        <v>0</v>
      </c>
    </row>
    <row r="17" spans="1:14">
      <c r="A17" s="196">
        <v>2.2999999999999998</v>
      </c>
      <c r="B17" s="127" t="s">
        <v>93</v>
      </c>
      <c r="C17" s="392">
        <v>0</v>
      </c>
      <c r="D17" s="126">
        <v>0.02</v>
      </c>
      <c r="E17" s="394">
        <f>D17*C17</f>
        <v>0</v>
      </c>
      <c r="F17" s="392">
        <v>0</v>
      </c>
      <c r="G17" s="392">
        <v>0</v>
      </c>
      <c r="H17" s="392">
        <v>0</v>
      </c>
      <c r="I17" s="392">
        <v>0</v>
      </c>
      <c r="J17" s="392">
        <v>0</v>
      </c>
      <c r="K17" s="392">
        <v>0</v>
      </c>
      <c r="L17" s="392">
        <v>0</v>
      </c>
      <c r="M17" s="392">
        <v>0</v>
      </c>
      <c r="N17" s="197">
        <v>0</v>
      </c>
    </row>
    <row r="18" spans="1:14">
      <c r="A18" s="196">
        <v>2.4</v>
      </c>
      <c r="B18" s="127" t="s">
        <v>94</v>
      </c>
      <c r="C18" s="392">
        <v>0</v>
      </c>
      <c r="D18" s="126">
        <v>0.03</v>
      </c>
      <c r="E18" s="394">
        <f>D18*C18</f>
        <v>0</v>
      </c>
      <c r="F18" s="392">
        <v>0</v>
      </c>
      <c r="G18" s="392">
        <v>0</v>
      </c>
      <c r="H18" s="392">
        <v>0</v>
      </c>
      <c r="I18" s="392">
        <v>0</v>
      </c>
      <c r="J18" s="392">
        <v>0</v>
      </c>
      <c r="K18" s="392">
        <v>0</v>
      </c>
      <c r="L18" s="392">
        <v>0</v>
      </c>
      <c r="M18" s="392">
        <v>0</v>
      </c>
      <c r="N18" s="197">
        <v>0</v>
      </c>
    </row>
    <row r="19" spans="1:14">
      <c r="A19" s="196">
        <v>2.5</v>
      </c>
      <c r="B19" s="127" t="s">
        <v>95</v>
      </c>
      <c r="C19" s="392">
        <v>0</v>
      </c>
      <c r="D19" s="126">
        <v>0.04</v>
      </c>
      <c r="E19" s="394">
        <f>D19*C19</f>
        <v>0</v>
      </c>
      <c r="F19" s="392">
        <v>0</v>
      </c>
      <c r="G19" s="392">
        <v>0</v>
      </c>
      <c r="H19" s="392">
        <v>0</v>
      </c>
      <c r="I19" s="392">
        <v>0</v>
      </c>
      <c r="J19" s="392">
        <v>0</v>
      </c>
      <c r="K19" s="392">
        <v>0</v>
      </c>
      <c r="L19" s="392">
        <v>0</v>
      </c>
      <c r="M19" s="392">
        <v>0</v>
      </c>
      <c r="N19" s="197">
        <v>0</v>
      </c>
    </row>
    <row r="20" spans="1:14">
      <c r="A20" s="196">
        <v>2.6</v>
      </c>
      <c r="B20" s="127" t="s">
        <v>96</v>
      </c>
      <c r="C20" s="392">
        <v>105916800</v>
      </c>
      <c r="D20" s="128"/>
      <c r="E20" s="395"/>
      <c r="F20" s="392">
        <v>8473344</v>
      </c>
      <c r="G20" s="392">
        <v>0</v>
      </c>
      <c r="H20" s="392">
        <v>0</v>
      </c>
      <c r="I20" s="392">
        <v>0</v>
      </c>
      <c r="J20" s="392">
        <v>0</v>
      </c>
      <c r="K20" s="392">
        <v>0</v>
      </c>
      <c r="L20" s="392">
        <v>0</v>
      </c>
      <c r="M20" s="392">
        <v>0</v>
      </c>
      <c r="N20" s="197">
        <v>0</v>
      </c>
    </row>
    <row r="21" spans="1:14" ht="15.75" thickBot="1">
      <c r="A21" s="198">
        <v>3</v>
      </c>
      <c r="B21" s="199" t="s">
        <v>76</v>
      </c>
      <c r="C21" s="393">
        <f>C7+C14</f>
        <v>178158025.33512348</v>
      </c>
      <c r="D21" s="200"/>
      <c r="E21" s="396">
        <f>SUM(E7+E14)</f>
        <v>1543624.1824915633</v>
      </c>
      <c r="F21" s="397">
        <v>0</v>
      </c>
      <c r="G21" s="397">
        <v>0</v>
      </c>
      <c r="H21" s="397">
        <v>0</v>
      </c>
      <c r="I21" s="397">
        <v>0</v>
      </c>
      <c r="J21" s="397">
        <v>0</v>
      </c>
      <c r="K21" s="397">
        <v>0</v>
      </c>
      <c r="L21" s="397">
        <v>0</v>
      </c>
      <c r="M21" s="397">
        <v>0</v>
      </c>
      <c r="N21" s="201">
        <v>1496126.6408403497</v>
      </c>
    </row>
    <row r="22" spans="1:14">
      <c r="E22" s="398"/>
      <c r="F22" s="398"/>
      <c r="G22" s="398"/>
      <c r="H22" s="398"/>
      <c r="I22" s="398"/>
      <c r="J22" s="398"/>
      <c r="K22" s="398"/>
      <c r="L22" s="398"/>
      <c r="M22" s="39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62"/>
  <sheetViews>
    <sheetView showGridLines="0" zoomScale="80" zoomScaleNormal="80" workbookViewId="0">
      <selection activeCell="A2" sqref="A2"/>
    </sheetView>
  </sheetViews>
  <sheetFormatPr defaultColWidth="43.5703125" defaultRowHeight="11.25"/>
  <cols>
    <col min="1" max="1" width="5.28515625" style="279" customWidth="1"/>
    <col min="2" max="2" width="66.140625" style="280" customWidth="1"/>
    <col min="3" max="3" width="131.42578125" style="281" customWidth="1"/>
    <col min="4" max="5" width="10.28515625" style="263" customWidth="1"/>
    <col min="6" max="16384" width="43.5703125" style="263"/>
  </cols>
  <sheetData>
    <row r="1" spans="1:3" ht="12.75" thickTop="1" thickBot="1">
      <c r="A1" s="536" t="s">
        <v>382</v>
      </c>
      <c r="B1" s="537"/>
      <c r="C1" s="538"/>
    </row>
    <row r="2" spans="1:3" ht="26.25" customHeight="1">
      <c r="A2" s="264"/>
      <c r="B2" s="558" t="s">
        <v>383</v>
      </c>
      <c r="C2" s="558"/>
    </row>
    <row r="3" spans="1:3" s="269" customFormat="1" ht="11.25" customHeight="1">
      <c r="A3" s="268"/>
      <c r="B3" s="558" t="s">
        <v>693</v>
      </c>
      <c r="C3" s="558"/>
    </row>
    <row r="4" spans="1:3" ht="12" customHeight="1" thickBot="1">
      <c r="A4" s="541" t="s">
        <v>697</v>
      </c>
      <c r="B4" s="542"/>
      <c r="C4" s="543"/>
    </row>
    <row r="5" spans="1:3" ht="12" thickTop="1">
      <c r="A5" s="265"/>
      <c r="B5" s="544" t="s">
        <v>384</v>
      </c>
      <c r="C5" s="545"/>
    </row>
    <row r="6" spans="1:3">
      <c r="A6" s="264"/>
      <c r="B6" s="509" t="s">
        <v>694</v>
      </c>
      <c r="C6" s="510"/>
    </row>
    <row r="7" spans="1:3">
      <c r="A7" s="264"/>
      <c r="B7" s="509" t="s">
        <v>385</v>
      </c>
      <c r="C7" s="510"/>
    </row>
    <row r="8" spans="1:3">
      <c r="A8" s="264"/>
      <c r="B8" s="509" t="s">
        <v>695</v>
      </c>
      <c r="C8" s="510"/>
    </row>
    <row r="9" spans="1:3">
      <c r="A9" s="264"/>
      <c r="B9" s="559" t="s">
        <v>696</v>
      </c>
      <c r="C9" s="560"/>
    </row>
    <row r="10" spans="1:3">
      <c r="A10" s="264"/>
      <c r="B10" s="548" t="s">
        <v>386</v>
      </c>
      <c r="C10" s="549" t="s">
        <v>386</v>
      </c>
    </row>
    <row r="11" spans="1:3">
      <c r="A11" s="264"/>
      <c r="B11" s="548" t="s">
        <v>387</v>
      </c>
      <c r="C11" s="549" t="s">
        <v>387</v>
      </c>
    </row>
    <row r="12" spans="1:3">
      <c r="A12" s="264"/>
      <c r="B12" s="548" t="s">
        <v>388</v>
      </c>
      <c r="C12" s="549" t="s">
        <v>388</v>
      </c>
    </row>
    <row r="13" spans="1:3">
      <c r="A13" s="264"/>
      <c r="B13" s="548" t="s">
        <v>389</v>
      </c>
      <c r="C13" s="549" t="s">
        <v>389</v>
      </c>
    </row>
    <row r="14" spans="1:3">
      <c r="A14" s="264"/>
      <c r="B14" s="548" t="s">
        <v>390</v>
      </c>
      <c r="C14" s="549" t="s">
        <v>390</v>
      </c>
    </row>
    <row r="15" spans="1:3" ht="21.75" customHeight="1">
      <c r="A15" s="264"/>
      <c r="B15" s="548" t="s">
        <v>391</v>
      </c>
      <c r="C15" s="549" t="s">
        <v>391</v>
      </c>
    </row>
    <row r="16" spans="1:3">
      <c r="A16" s="264"/>
      <c r="B16" s="548" t="s">
        <v>392</v>
      </c>
      <c r="C16" s="549" t="s">
        <v>393</v>
      </c>
    </row>
    <row r="17" spans="1:3">
      <c r="A17" s="264"/>
      <c r="B17" s="548" t="s">
        <v>394</v>
      </c>
      <c r="C17" s="549" t="s">
        <v>395</v>
      </c>
    </row>
    <row r="18" spans="1:3">
      <c r="A18" s="264"/>
      <c r="B18" s="548" t="s">
        <v>396</v>
      </c>
      <c r="C18" s="549" t="s">
        <v>397</v>
      </c>
    </row>
    <row r="19" spans="1:3">
      <c r="A19" s="264"/>
      <c r="B19" s="548" t="s">
        <v>398</v>
      </c>
      <c r="C19" s="549" t="s">
        <v>398</v>
      </c>
    </row>
    <row r="20" spans="1:3">
      <c r="A20" s="264"/>
      <c r="B20" s="548" t="s">
        <v>399</v>
      </c>
      <c r="C20" s="549" t="s">
        <v>399</v>
      </c>
    </row>
    <row r="21" spans="1:3">
      <c r="A21" s="264"/>
      <c r="B21" s="548" t="s">
        <v>400</v>
      </c>
      <c r="C21" s="549" t="s">
        <v>400</v>
      </c>
    </row>
    <row r="22" spans="1:3" ht="23.25" customHeight="1">
      <c r="A22" s="264"/>
      <c r="B22" s="548" t="s">
        <v>401</v>
      </c>
      <c r="C22" s="549" t="s">
        <v>402</v>
      </c>
    </row>
    <row r="23" spans="1:3">
      <c r="A23" s="264"/>
      <c r="B23" s="548" t="s">
        <v>403</v>
      </c>
      <c r="C23" s="549" t="s">
        <v>403</v>
      </c>
    </row>
    <row r="24" spans="1:3">
      <c r="A24" s="264"/>
      <c r="B24" s="548" t="s">
        <v>404</v>
      </c>
      <c r="C24" s="549" t="s">
        <v>405</v>
      </c>
    </row>
    <row r="25" spans="1:3" ht="12" thickBot="1">
      <c r="A25" s="266"/>
      <c r="B25" s="556" t="s">
        <v>406</v>
      </c>
      <c r="C25" s="557"/>
    </row>
    <row r="26" spans="1:3" ht="12.75" thickTop="1" thickBot="1">
      <c r="A26" s="541" t="s">
        <v>707</v>
      </c>
      <c r="B26" s="542"/>
      <c r="C26" s="543"/>
    </row>
    <row r="27" spans="1:3" ht="12.75" thickTop="1" thickBot="1">
      <c r="A27" s="267"/>
      <c r="B27" s="561" t="s">
        <v>407</v>
      </c>
      <c r="C27" s="562"/>
    </row>
    <row r="28" spans="1:3" ht="12.75" thickTop="1" thickBot="1">
      <c r="A28" s="541" t="s">
        <v>698</v>
      </c>
      <c r="B28" s="542"/>
      <c r="C28" s="543"/>
    </row>
    <row r="29" spans="1:3" ht="12" thickTop="1">
      <c r="A29" s="265"/>
      <c r="B29" s="554" t="s">
        <v>408</v>
      </c>
      <c r="C29" s="555" t="s">
        <v>409</v>
      </c>
    </row>
    <row r="30" spans="1:3">
      <c r="A30" s="264"/>
      <c r="B30" s="546" t="s">
        <v>410</v>
      </c>
      <c r="C30" s="547" t="s">
        <v>411</v>
      </c>
    </row>
    <row r="31" spans="1:3">
      <c r="A31" s="264"/>
      <c r="B31" s="546" t="s">
        <v>412</v>
      </c>
      <c r="C31" s="547" t="s">
        <v>413</v>
      </c>
    </row>
    <row r="32" spans="1:3">
      <c r="A32" s="264"/>
      <c r="B32" s="546" t="s">
        <v>414</v>
      </c>
      <c r="C32" s="547" t="s">
        <v>415</v>
      </c>
    </row>
    <row r="33" spans="1:3">
      <c r="A33" s="264"/>
      <c r="B33" s="546" t="s">
        <v>416</v>
      </c>
      <c r="C33" s="547" t="s">
        <v>417</v>
      </c>
    </row>
    <row r="34" spans="1:3">
      <c r="A34" s="264"/>
      <c r="B34" s="546" t="s">
        <v>418</v>
      </c>
      <c r="C34" s="547" t="s">
        <v>419</v>
      </c>
    </row>
    <row r="35" spans="1:3" ht="23.25" customHeight="1">
      <c r="A35" s="264"/>
      <c r="B35" s="546" t="s">
        <v>420</v>
      </c>
      <c r="C35" s="547" t="s">
        <v>421</v>
      </c>
    </row>
    <row r="36" spans="1:3" ht="24" customHeight="1">
      <c r="A36" s="264"/>
      <c r="B36" s="546" t="s">
        <v>422</v>
      </c>
      <c r="C36" s="547" t="s">
        <v>423</v>
      </c>
    </row>
    <row r="37" spans="1:3" ht="24.75" customHeight="1">
      <c r="A37" s="264"/>
      <c r="B37" s="546" t="s">
        <v>424</v>
      </c>
      <c r="C37" s="547" t="s">
        <v>425</v>
      </c>
    </row>
    <row r="38" spans="1:3" ht="23.25" customHeight="1">
      <c r="A38" s="264"/>
      <c r="B38" s="546" t="s">
        <v>699</v>
      </c>
      <c r="C38" s="547" t="s">
        <v>426</v>
      </c>
    </row>
    <row r="39" spans="1:3" ht="39.75" customHeight="1">
      <c r="A39" s="264"/>
      <c r="B39" s="548" t="s">
        <v>719</v>
      </c>
      <c r="C39" s="549" t="s">
        <v>427</v>
      </c>
    </row>
    <row r="40" spans="1:3" ht="12" customHeight="1">
      <c r="A40" s="264"/>
      <c r="B40" s="546" t="s">
        <v>428</v>
      </c>
      <c r="C40" s="547" t="s">
        <v>429</v>
      </c>
    </row>
    <row r="41" spans="1:3" ht="27" customHeight="1" thickBot="1">
      <c r="A41" s="266"/>
      <c r="B41" s="550" t="s">
        <v>430</v>
      </c>
      <c r="C41" s="551" t="s">
        <v>431</v>
      </c>
    </row>
    <row r="42" spans="1:3" ht="12.75" thickTop="1" thickBot="1">
      <c r="A42" s="541" t="s">
        <v>700</v>
      </c>
      <c r="B42" s="542"/>
      <c r="C42" s="543"/>
    </row>
    <row r="43" spans="1:3" ht="12" thickTop="1">
      <c r="A43" s="265"/>
      <c r="B43" s="552" t="s">
        <v>792</v>
      </c>
      <c r="C43" s="553" t="s">
        <v>432</v>
      </c>
    </row>
    <row r="44" spans="1:3">
      <c r="A44" s="264"/>
      <c r="B44" s="507" t="s">
        <v>791</v>
      </c>
      <c r="C44" s="508"/>
    </row>
    <row r="45" spans="1:3" ht="23.25" customHeight="1" thickBot="1">
      <c r="A45" s="266"/>
      <c r="B45" s="534" t="s">
        <v>433</v>
      </c>
      <c r="C45" s="535" t="s">
        <v>434</v>
      </c>
    </row>
    <row r="46" spans="1:3" ht="11.25" customHeight="1" thickTop="1" thickBot="1">
      <c r="A46" s="541" t="s">
        <v>701</v>
      </c>
      <c r="B46" s="542"/>
      <c r="C46" s="543"/>
    </row>
    <row r="47" spans="1:3" ht="26.25" customHeight="1" thickTop="1">
      <c r="A47" s="264"/>
      <c r="B47" s="509" t="s">
        <v>702</v>
      </c>
      <c r="C47" s="510"/>
    </row>
    <row r="48" spans="1:3" ht="12" thickBot="1">
      <c r="A48" s="541" t="s">
        <v>703</v>
      </c>
      <c r="B48" s="542"/>
      <c r="C48" s="543"/>
    </row>
    <row r="49" spans="1:3" ht="12" thickTop="1">
      <c r="A49" s="265"/>
      <c r="B49" s="544" t="s">
        <v>435</v>
      </c>
      <c r="C49" s="545" t="s">
        <v>435</v>
      </c>
    </row>
    <row r="50" spans="1:3" ht="11.25" customHeight="1">
      <c r="A50" s="264"/>
      <c r="B50" s="509" t="s">
        <v>436</v>
      </c>
      <c r="C50" s="510" t="s">
        <v>436</v>
      </c>
    </row>
    <row r="51" spans="1:3">
      <c r="A51" s="264"/>
      <c r="B51" s="509" t="s">
        <v>437</v>
      </c>
      <c r="C51" s="510" t="s">
        <v>437</v>
      </c>
    </row>
    <row r="52" spans="1:3" ht="11.25" customHeight="1">
      <c r="A52" s="264"/>
      <c r="B52" s="507" t="s">
        <v>821</v>
      </c>
      <c r="C52" s="508" t="s">
        <v>438</v>
      </c>
    </row>
    <row r="53" spans="1:3" ht="33.6" customHeight="1">
      <c r="A53" s="264"/>
      <c r="B53" s="509" t="s">
        <v>439</v>
      </c>
      <c r="C53" s="510" t="s">
        <v>439</v>
      </c>
    </row>
    <row r="54" spans="1:3" ht="11.25" customHeight="1">
      <c r="A54" s="264"/>
      <c r="B54" s="507" t="s">
        <v>815</v>
      </c>
      <c r="C54" s="508" t="s">
        <v>440</v>
      </c>
    </row>
    <row r="55" spans="1:3" ht="11.25" customHeight="1">
      <c r="A55" s="264"/>
      <c r="B55" s="507" t="s">
        <v>816</v>
      </c>
      <c r="C55" s="508" t="s">
        <v>441</v>
      </c>
    </row>
    <row r="56" spans="1:3" ht="11.25" customHeight="1">
      <c r="A56" s="264"/>
      <c r="B56" s="509" t="s">
        <v>442</v>
      </c>
      <c r="C56" s="510" t="s">
        <v>442</v>
      </c>
    </row>
    <row r="57" spans="1:3" ht="11.25" customHeight="1" thickBot="1">
      <c r="A57" s="266"/>
      <c r="B57" s="534" t="s">
        <v>443</v>
      </c>
      <c r="C57" s="535" t="s">
        <v>443</v>
      </c>
    </row>
    <row r="58" spans="1:3" ht="11.25" customHeight="1" thickTop="1" thickBot="1">
      <c r="A58" s="541" t="s">
        <v>704</v>
      </c>
      <c r="B58" s="542"/>
      <c r="C58" s="543"/>
    </row>
    <row r="59" spans="1:3" ht="12" thickTop="1">
      <c r="A59" s="265"/>
      <c r="B59" s="544" t="s">
        <v>435</v>
      </c>
      <c r="C59" s="545" t="s">
        <v>435</v>
      </c>
    </row>
    <row r="60" spans="1:3">
      <c r="A60" s="264"/>
      <c r="B60" s="509" t="s">
        <v>444</v>
      </c>
      <c r="C60" s="510" t="s">
        <v>444</v>
      </c>
    </row>
    <row r="61" spans="1:3">
      <c r="A61" s="264"/>
      <c r="B61" s="509" t="s">
        <v>715</v>
      </c>
      <c r="C61" s="510" t="s">
        <v>445</v>
      </c>
    </row>
    <row r="62" spans="1:3">
      <c r="A62" s="264"/>
      <c r="B62" s="509" t="s">
        <v>446</v>
      </c>
      <c r="C62" s="510" t="s">
        <v>446</v>
      </c>
    </row>
    <row r="63" spans="1:3">
      <c r="A63" s="264"/>
      <c r="B63" s="509" t="s">
        <v>447</v>
      </c>
      <c r="C63" s="510" t="s">
        <v>447</v>
      </c>
    </row>
    <row r="64" spans="1:3">
      <c r="A64" s="264"/>
      <c r="B64" s="509" t="s">
        <v>448</v>
      </c>
      <c r="C64" s="510" t="s">
        <v>448</v>
      </c>
    </row>
    <row r="65" spans="1:3">
      <c r="A65" s="264"/>
      <c r="B65" s="509" t="s">
        <v>716</v>
      </c>
      <c r="C65" s="510" t="s">
        <v>449</v>
      </c>
    </row>
    <row r="66" spans="1:3">
      <c r="A66" s="264"/>
      <c r="B66" s="509" t="s">
        <v>450</v>
      </c>
      <c r="C66" s="510" t="s">
        <v>450</v>
      </c>
    </row>
    <row r="67" spans="1:3" ht="12" thickBot="1">
      <c r="A67" s="266"/>
      <c r="B67" s="534" t="s">
        <v>451</v>
      </c>
      <c r="C67" s="535" t="s">
        <v>451</v>
      </c>
    </row>
    <row r="68" spans="1:3" ht="11.25" customHeight="1" thickTop="1">
      <c r="A68" s="504" t="s">
        <v>705</v>
      </c>
      <c r="B68" s="505"/>
      <c r="C68" s="506"/>
    </row>
    <row r="69" spans="1:3" ht="12" thickBot="1">
      <c r="A69" s="266"/>
      <c r="B69" s="534" t="s">
        <v>452</v>
      </c>
      <c r="C69" s="535" t="s">
        <v>452</v>
      </c>
    </row>
    <row r="70" spans="1:3" ht="11.25" customHeight="1" thickTop="1" thickBot="1">
      <c r="A70" s="541" t="s">
        <v>706</v>
      </c>
      <c r="B70" s="542"/>
      <c r="C70" s="543"/>
    </row>
    <row r="71" spans="1:3" ht="12" thickTop="1">
      <c r="A71" s="265"/>
      <c r="B71" s="544" t="s">
        <v>453</v>
      </c>
      <c r="C71" s="545" t="s">
        <v>453</v>
      </c>
    </row>
    <row r="72" spans="1:3">
      <c r="A72" s="264"/>
      <c r="B72" s="509" t="s">
        <v>454</v>
      </c>
      <c r="C72" s="510" t="s">
        <v>454</v>
      </c>
    </row>
    <row r="73" spans="1:3">
      <c r="A73" s="264"/>
      <c r="B73" s="509" t="s">
        <v>455</v>
      </c>
      <c r="C73" s="510" t="s">
        <v>455</v>
      </c>
    </row>
    <row r="74" spans="1:3" ht="38.25" customHeight="1">
      <c r="A74" s="264"/>
      <c r="B74" s="532" t="s">
        <v>718</v>
      </c>
      <c r="C74" s="533" t="s">
        <v>456</v>
      </c>
    </row>
    <row r="75" spans="1:3" ht="33.75" customHeight="1">
      <c r="A75" s="264"/>
      <c r="B75" s="532" t="s">
        <v>721</v>
      </c>
      <c r="C75" s="533" t="s">
        <v>457</v>
      </c>
    </row>
    <row r="76" spans="1:3" ht="15.75" customHeight="1">
      <c r="A76" s="264"/>
      <c r="B76" s="532" t="s">
        <v>717</v>
      </c>
      <c r="C76" s="533" t="s">
        <v>458</v>
      </c>
    </row>
    <row r="77" spans="1:3">
      <c r="A77" s="264"/>
      <c r="B77" s="509" t="s">
        <v>459</v>
      </c>
      <c r="C77" s="510" t="s">
        <v>459</v>
      </c>
    </row>
    <row r="78" spans="1:3" ht="12" thickBot="1">
      <c r="A78" s="266"/>
      <c r="B78" s="534" t="s">
        <v>460</v>
      </c>
      <c r="C78" s="535" t="s">
        <v>460</v>
      </c>
    </row>
    <row r="79" spans="1:3" ht="12" thickTop="1">
      <c r="A79" s="504" t="s">
        <v>795</v>
      </c>
      <c r="B79" s="505"/>
      <c r="C79" s="506"/>
    </row>
    <row r="80" spans="1:3">
      <c r="A80" s="264"/>
      <c r="B80" s="509" t="s">
        <v>452</v>
      </c>
      <c r="C80" s="510"/>
    </row>
    <row r="81" spans="1:3">
      <c r="A81" s="264"/>
      <c r="B81" s="507" t="s">
        <v>793</v>
      </c>
      <c r="C81" s="508"/>
    </row>
    <row r="82" spans="1:3">
      <c r="A82" s="264"/>
      <c r="B82" s="507" t="s">
        <v>794</v>
      </c>
      <c r="C82" s="508"/>
    </row>
    <row r="83" spans="1:3">
      <c r="A83" s="504" t="s">
        <v>796</v>
      </c>
      <c r="B83" s="505"/>
      <c r="C83" s="506"/>
    </row>
    <row r="84" spans="1:3">
      <c r="A84" s="264"/>
      <c r="B84" s="509" t="s">
        <v>452</v>
      </c>
      <c r="C84" s="510"/>
    </row>
    <row r="85" spans="1:3">
      <c r="A85" s="264"/>
      <c r="B85" s="507" t="s">
        <v>797</v>
      </c>
      <c r="C85" s="508"/>
    </row>
    <row r="86" spans="1:3" ht="76.5" customHeight="1">
      <c r="A86" s="264"/>
      <c r="B86" s="507" t="s">
        <v>814</v>
      </c>
      <c r="C86" s="508"/>
    </row>
    <row r="87" spans="1:3" ht="53.25" customHeight="1">
      <c r="A87" s="264"/>
      <c r="B87" s="507" t="s">
        <v>813</v>
      </c>
      <c r="C87" s="508"/>
    </row>
    <row r="88" spans="1:3">
      <c r="A88" s="264"/>
      <c r="B88" s="507" t="s">
        <v>798</v>
      </c>
      <c r="C88" s="508"/>
    </row>
    <row r="89" spans="1:3">
      <c r="A89" s="264"/>
      <c r="B89" s="507" t="s">
        <v>799</v>
      </c>
      <c r="C89" s="508"/>
    </row>
    <row r="90" spans="1:3">
      <c r="A90" s="264"/>
      <c r="B90" s="507" t="s">
        <v>800</v>
      </c>
      <c r="C90" s="508"/>
    </row>
    <row r="91" spans="1:3">
      <c r="A91" s="504" t="s">
        <v>801</v>
      </c>
      <c r="B91" s="505"/>
      <c r="C91" s="506"/>
    </row>
    <row r="92" spans="1:3">
      <c r="A92" s="264"/>
      <c r="B92" s="509" t="s">
        <v>452</v>
      </c>
      <c r="C92" s="510"/>
    </row>
    <row r="93" spans="1:3">
      <c r="A93" s="264"/>
      <c r="B93" s="507" t="s">
        <v>803</v>
      </c>
      <c r="C93" s="508"/>
    </row>
    <row r="94" spans="1:3" ht="12" customHeight="1">
      <c r="A94" s="264"/>
      <c r="B94" s="507" t="s">
        <v>804</v>
      </c>
      <c r="C94" s="508"/>
    </row>
    <row r="95" spans="1:3">
      <c r="A95" s="264"/>
      <c r="B95" s="507" t="s">
        <v>805</v>
      </c>
      <c r="C95" s="508"/>
    </row>
    <row r="96" spans="1:3" ht="24.75" customHeight="1">
      <c r="A96" s="264"/>
      <c r="B96" s="511" t="s">
        <v>806</v>
      </c>
      <c r="C96" s="512"/>
    </row>
    <row r="97" spans="1:3" ht="24" customHeight="1">
      <c r="A97" s="264"/>
      <c r="B97" s="511" t="s">
        <v>807</v>
      </c>
      <c r="C97" s="512"/>
    </row>
    <row r="98" spans="1:3" ht="13.5" customHeight="1">
      <c r="A98" s="264"/>
      <c r="B98" s="511" t="s">
        <v>808</v>
      </c>
      <c r="C98" s="512"/>
    </row>
    <row r="99" spans="1:3">
      <c r="A99" s="504" t="s">
        <v>809</v>
      </c>
      <c r="B99" s="505"/>
      <c r="C99" s="506"/>
    </row>
    <row r="100" spans="1:3">
      <c r="A100" s="264"/>
      <c r="B100" s="509" t="s">
        <v>452</v>
      </c>
      <c r="C100" s="510"/>
    </row>
    <row r="101" spans="1:3">
      <c r="A101" s="504" t="s">
        <v>810</v>
      </c>
      <c r="B101" s="505"/>
      <c r="C101" s="506"/>
    </row>
    <row r="102" spans="1:3">
      <c r="A102" s="264"/>
      <c r="B102" s="509" t="s">
        <v>452</v>
      </c>
      <c r="C102" s="510"/>
    </row>
    <row r="103" spans="1:3" ht="12" thickBot="1">
      <c r="A103" s="524" t="s">
        <v>708</v>
      </c>
      <c r="B103" s="525"/>
      <c r="C103" s="526"/>
    </row>
    <row r="104" spans="1:3" ht="12.75" thickTop="1" thickBot="1">
      <c r="A104" s="536" t="s">
        <v>382</v>
      </c>
      <c r="B104" s="537"/>
      <c r="C104" s="538"/>
    </row>
    <row r="105" spans="1:3" s="269" customFormat="1">
      <c r="A105" s="268" t="s">
        <v>461</v>
      </c>
      <c r="B105" s="539" t="s">
        <v>462</v>
      </c>
      <c r="C105" s="540"/>
    </row>
    <row r="106" spans="1:3">
      <c r="A106" s="270" t="s">
        <v>463</v>
      </c>
      <c r="B106" s="519" t="s">
        <v>464</v>
      </c>
      <c r="C106" s="519"/>
    </row>
    <row r="107" spans="1:3" ht="27.6" customHeight="1">
      <c r="A107" s="268" t="s">
        <v>465</v>
      </c>
      <c r="B107" s="520" t="s">
        <v>466</v>
      </c>
      <c r="C107" s="520"/>
    </row>
    <row r="108" spans="1:3">
      <c r="A108" s="270" t="s">
        <v>467</v>
      </c>
      <c r="B108" s="521" t="s">
        <v>468</v>
      </c>
      <c r="C108" s="522"/>
    </row>
    <row r="109" spans="1:3" ht="24" customHeight="1" thickBot="1">
      <c r="A109" s="298" t="s">
        <v>469</v>
      </c>
      <c r="B109" s="523" t="s">
        <v>470</v>
      </c>
      <c r="C109" s="523"/>
    </row>
    <row r="110" spans="1:3" ht="12" thickBot="1">
      <c r="A110" s="524" t="s">
        <v>708</v>
      </c>
      <c r="B110" s="525"/>
      <c r="C110" s="526"/>
    </row>
    <row r="111" spans="1:3" ht="12.75" thickTop="1" thickBot="1">
      <c r="A111" s="527" t="s">
        <v>471</v>
      </c>
      <c r="B111" s="527"/>
      <c r="C111" s="527"/>
    </row>
    <row r="112" spans="1:3">
      <c r="A112" s="268">
        <v>1</v>
      </c>
      <c r="B112" s="271" t="s">
        <v>101</v>
      </c>
      <c r="C112" s="272" t="s">
        <v>472</v>
      </c>
    </row>
    <row r="113" spans="1:3">
      <c r="A113" s="268">
        <v>2</v>
      </c>
      <c r="B113" s="271" t="s">
        <v>102</v>
      </c>
      <c r="C113" s="272" t="s">
        <v>102</v>
      </c>
    </row>
    <row r="114" spans="1:3">
      <c r="A114" s="268">
        <v>3</v>
      </c>
      <c r="B114" s="271" t="s">
        <v>103</v>
      </c>
      <c r="C114" s="273" t="s">
        <v>473</v>
      </c>
    </row>
    <row r="115" spans="1:3" ht="33.75">
      <c r="A115" s="268">
        <v>4</v>
      </c>
      <c r="B115" s="271" t="s">
        <v>104</v>
      </c>
      <c r="C115" s="273" t="s">
        <v>683</v>
      </c>
    </row>
    <row r="116" spans="1:3">
      <c r="A116" s="268">
        <v>5</v>
      </c>
      <c r="B116" s="271" t="s">
        <v>105</v>
      </c>
      <c r="C116" s="273" t="s">
        <v>474</v>
      </c>
    </row>
    <row r="117" spans="1:3">
      <c r="A117" s="268">
        <v>5.0999999999999996</v>
      </c>
      <c r="B117" s="271" t="s">
        <v>475</v>
      </c>
      <c r="C117" s="272" t="s">
        <v>476</v>
      </c>
    </row>
    <row r="118" spans="1:3">
      <c r="A118" s="268">
        <v>5.2</v>
      </c>
      <c r="B118" s="271" t="s">
        <v>477</v>
      </c>
      <c r="C118" s="272" t="s">
        <v>478</v>
      </c>
    </row>
    <row r="119" spans="1:3">
      <c r="A119" s="268">
        <v>6</v>
      </c>
      <c r="B119" s="271" t="s">
        <v>106</v>
      </c>
      <c r="C119" s="273" t="s">
        <v>479</v>
      </c>
    </row>
    <row r="120" spans="1:3">
      <c r="A120" s="268">
        <v>7</v>
      </c>
      <c r="B120" s="271" t="s">
        <v>107</v>
      </c>
      <c r="C120" s="273" t="s">
        <v>480</v>
      </c>
    </row>
    <row r="121" spans="1:3" ht="22.5">
      <c r="A121" s="268">
        <v>8</v>
      </c>
      <c r="B121" s="271" t="s">
        <v>108</v>
      </c>
      <c r="C121" s="273" t="s">
        <v>481</v>
      </c>
    </row>
    <row r="122" spans="1:3">
      <c r="A122" s="268">
        <v>9</v>
      </c>
      <c r="B122" s="271" t="s">
        <v>109</v>
      </c>
      <c r="C122" s="273" t="s">
        <v>482</v>
      </c>
    </row>
    <row r="123" spans="1:3" ht="22.5">
      <c r="A123" s="268">
        <v>10</v>
      </c>
      <c r="B123" s="271" t="s">
        <v>483</v>
      </c>
      <c r="C123" s="273" t="s">
        <v>484</v>
      </c>
    </row>
    <row r="124" spans="1:3" ht="22.5">
      <c r="A124" s="268">
        <v>11</v>
      </c>
      <c r="B124" s="271" t="s">
        <v>110</v>
      </c>
      <c r="C124" s="273" t="s">
        <v>485</v>
      </c>
    </row>
    <row r="125" spans="1:3">
      <c r="A125" s="268">
        <v>12</v>
      </c>
      <c r="B125" s="271" t="s">
        <v>111</v>
      </c>
      <c r="C125" s="273" t="s">
        <v>486</v>
      </c>
    </row>
    <row r="126" spans="1:3">
      <c r="A126" s="268">
        <v>13</v>
      </c>
      <c r="B126" s="271" t="s">
        <v>487</v>
      </c>
      <c r="C126" s="273" t="s">
        <v>488</v>
      </c>
    </row>
    <row r="127" spans="1:3">
      <c r="A127" s="268">
        <v>14</v>
      </c>
      <c r="B127" s="271" t="s">
        <v>112</v>
      </c>
      <c r="C127" s="273" t="s">
        <v>489</v>
      </c>
    </row>
    <row r="128" spans="1:3">
      <c r="A128" s="268">
        <v>15</v>
      </c>
      <c r="B128" s="271" t="s">
        <v>113</v>
      </c>
      <c r="C128" s="273" t="s">
        <v>490</v>
      </c>
    </row>
    <row r="129" spans="1:3">
      <c r="A129" s="268">
        <v>16</v>
      </c>
      <c r="B129" s="271" t="s">
        <v>114</v>
      </c>
      <c r="C129" s="273" t="s">
        <v>491</v>
      </c>
    </row>
    <row r="130" spans="1:3">
      <c r="A130" s="268">
        <v>17</v>
      </c>
      <c r="B130" s="271" t="s">
        <v>115</v>
      </c>
      <c r="C130" s="273" t="s">
        <v>492</v>
      </c>
    </row>
    <row r="131" spans="1:3">
      <c r="A131" s="268">
        <v>18</v>
      </c>
      <c r="B131" s="271" t="s">
        <v>116</v>
      </c>
      <c r="C131" s="273" t="s">
        <v>684</v>
      </c>
    </row>
    <row r="132" spans="1:3" ht="22.5">
      <c r="A132" s="268">
        <v>19</v>
      </c>
      <c r="B132" s="271" t="s">
        <v>685</v>
      </c>
      <c r="C132" s="273" t="s">
        <v>686</v>
      </c>
    </row>
    <row r="133" spans="1:3" ht="22.5">
      <c r="A133" s="268">
        <v>20</v>
      </c>
      <c r="B133" s="271" t="s">
        <v>117</v>
      </c>
      <c r="C133" s="273" t="s">
        <v>687</v>
      </c>
    </row>
    <row r="134" spans="1:3">
      <c r="A134" s="268">
        <v>21</v>
      </c>
      <c r="B134" s="271" t="s">
        <v>118</v>
      </c>
      <c r="C134" s="273" t="s">
        <v>493</v>
      </c>
    </row>
    <row r="135" spans="1:3">
      <c r="A135" s="268">
        <v>22</v>
      </c>
      <c r="B135" s="271" t="s">
        <v>119</v>
      </c>
      <c r="C135" s="273" t="s">
        <v>688</v>
      </c>
    </row>
    <row r="136" spans="1:3">
      <c r="A136" s="268">
        <v>23</v>
      </c>
      <c r="B136" s="271" t="s">
        <v>120</v>
      </c>
      <c r="C136" s="273" t="s">
        <v>494</v>
      </c>
    </row>
    <row r="137" spans="1:3">
      <c r="A137" s="268">
        <v>24</v>
      </c>
      <c r="B137" s="271" t="s">
        <v>121</v>
      </c>
      <c r="C137" s="273" t="s">
        <v>495</v>
      </c>
    </row>
    <row r="138" spans="1:3" ht="22.5">
      <c r="A138" s="268">
        <v>25</v>
      </c>
      <c r="B138" s="271" t="s">
        <v>122</v>
      </c>
      <c r="C138" s="273" t="s">
        <v>496</v>
      </c>
    </row>
    <row r="139" spans="1:3" ht="33.75">
      <c r="A139" s="268">
        <v>26</v>
      </c>
      <c r="B139" s="271" t="s">
        <v>123</v>
      </c>
      <c r="C139" s="273" t="s">
        <v>497</v>
      </c>
    </row>
    <row r="140" spans="1:3">
      <c r="A140" s="268">
        <v>27</v>
      </c>
      <c r="B140" s="271" t="s">
        <v>498</v>
      </c>
      <c r="C140" s="273" t="s">
        <v>499</v>
      </c>
    </row>
    <row r="141" spans="1:3" ht="22.5">
      <c r="A141" s="268">
        <v>28</v>
      </c>
      <c r="B141" s="271" t="s">
        <v>130</v>
      </c>
      <c r="C141" s="273" t="s">
        <v>500</v>
      </c>
    </row>
    <row r="142" spans="1:3">
      <c r="A142" s="268">
        <v>29</v>
      </c>
      <c r="B142" s="271" t="s">
        <v>124</v>
      </c>
      <c r="C142" s="299" t="s">
        <v>501</v>
      </c>
    </row>
    <row r="143" spans="1:3">
      <c r="A143" s="268">
        <v>30</v>
      </c>
      <c r="B143" s="271" t="s">
        <v>125</v>
      </c>
      <c r="C143" s="299" t="s">
        <v>502</v>
      </c>
    </row>
    <row r="144" spans="1:3">
      <c r="A144" s="268">
        <v>31</v>
      </c>
      <c r="B144" s="271" t="s">
        <v>503</v>
      </c>
      <c r="C144" s="299" t="s">
        <v>504</v>
      </c>
    </row>
    <row r="145" spans="1:3">
      <c r="A145" s="268">
        <v>31.1</v>
      </c>
      <c r="B145" s="271" t="s">
        <v>505</v>
      </c>
      <c r="C145" s="274" t="s">
        <v>506</v>
      </c>
    </row>
    <row r="146" spans="1:3" ht="33.75">
      <c r="A146" s="268" t="s">
        <v>507</v>
      </c>
      <c r="B146" s="271" t="s">
        <v>722</v>
      </c>
      <c r="C146" s="312" t="s">
        <v>732</v>
      </c>
    </row>
    <row r="147" spans="1:3">
      <c r="A147" s="268">
        <v>31.2</v>
      </c>
      <c r="B147" s="271" t="s">
        <v>508</v>
      </c>
      <c r="C147" s="312" t="s">
        <v>509</v>
      </c>
    </row>
    <row r="148" spans="1:3">
      <c r="A148" s="268" t="s">
        <v>510</v>
      </c>
      <c r="B148" s="271" t="s">
        <v>722</v>
      </c>
      <c r="C148" s="312" t="s">
        <v>723</v>
      </c>
    </row>
    <row r="149" spans="1:3" ht="32.25" customHeight="1">
      <c r="A149" s="268">
        <v>32</v>
      </c>
      <c r="B149" s="308" t="s">
        <v>511</v>
      </c>
      <c r="C149" s="312" t="s">
        <v>724</v>
      </c>
    </row>
    <row r="150" spans="1:3">
      <c r="A150" s="268">
        <v>33</v>
      </c>
      <c r="B150" s="271" t="s">
        <v>126</v>
      </c>
      <c r="C150" s="312" t="s">
        <v>512</v>
      </c>
    </row>
    <row r="151" spans="1:3">
      <c r="A151" s="268">
        <v>34</v>
      </c>
      <c r="B151" s="310" t="s">
        <v>127</v>
      </c>
      <c r="C151" s="312" t="s">
        <v>513</v>
      </c>
    </row>
    <row r="152" spans="1:3">
      <c r="A152" s="268">
        <v>35</v>
      </c>
      <c r="B152" s="310" t="s">
        <v>128</v>
      </c>
      <c r="C152" s="312" t="s">
        <v>514</v>
      </c>
    </row>
    <row r="153" spans="1:3">
      <c r="A153" s="284" t="s">
        <v>733</v>
      </c>
      <c r="B153" s="310" t="s">
        <v>135</v>
      </c>
      <c r="C153" s="312" t="s">
        <v>761</v>
      </c>
    </row>
    <row r="154" spans="1:3">
      <c r="A154" s="284">
        <v>36.1</v>
      </c>
      <c r="B154" s="310" t="s">
        <v>515</v>
      </c>
      <c r="C154" s="312" t="s">
        <v>516</v>
      </c>
    </row>
    <row r="155" spans="1:3" ht="22.5">
      <c r="A155" s="284" t="s">
        <v>734</v>
      </c>
      <c r="B155" s="310" t="s">
        <v>722</v>
      </c>
      <c r="C155" s="274" t="s">
        <v>725</v>
      </c>
    </row>
    <row r="156" spans="1:3" ht="22.5">
      <c r="A156" s="284">
        <v>36.200000000000003</v>
      </c>
      <c r="B156" s="311" t="s">
        <v>770</v>
      </c>
      <c r="C156" s="274" t="s">
        <v>762</v>
      </c>
    </row>
    <row r="157" spans="1:3" ht="22.5">
      <c r="A157" s="284" t="s">
        <v>735</v>
      </c>
      <c r="B157" s="310" t="s">
        <v>722</v>
      </c>
      <c r="C157" s="274" t="s">
        <v>763</v>
      </c>
    </row>
    <row r="158" spans="1:3" ht="22.5">
      <c r="A158" s="284">
        <v>36.299999999999997</v>
      </c>
      <c r="B158" s="311" t="s">
        <v>771</v>
      </c>
      <c r="C158" s="274" t="s">
        <v>764</v>
      </c>
    </row>
    <row r="159" spans="1:3" ht="22.5">
      <c r="A159" s="284" t="s">
        <v>736</v>
      </c>
      <c r="B159" s="310" t="s">
        <v>722</v>
      </c>
      <c r="C159" s="274" t="s">
        <v>765</v>
      </c>
    </row>
    <row r="160" spans="1:3">
      <c r="A160" s="284" t="s">
        <v>737</v>
      </c>
      <c r="B160" s="310" t="s">
        <v>129</v>
      </c>
      <c r="C160" s="309" t="s">
        <v>766</v>
      </c>
    </row>
    <row r="161" spans="1:3">
      <c r="A161" s="284" t="s">
        <v>738</v>
      </c>
      <c r="B161" s="310" t="s">
        <v>722</v>
      </c>
      <c r="C161" s="309" t="s">
        <v>767</v>
      </c>
    </row>
    <row r="162" spans="1:3">
      <c r="A162" s="282">
        <v>37</v>
      </c>
      <c r="B162" s="310" t="s">
        <v>519</v>
      </c>
      <c r="C162" s="274" t="s">
        <v>520</v>
      </c>
    </row>
    <row r="163" spans="1:3">
      <c r="A163" s="282">
        <v>37.1</v>
      </c>
      <c r="B163" s="310" t="s">
        <v>521</v>
      </c>
      <c r="C163" s="274" t="s">
        <v>522</v>
      </c>
    </row>
    <row r="164" spans="1:3">
      <c r="A164" s="283" t="s">
        <v>517</v>
      </c>
      <c r="B164" s="310" t="s">
        <v>722</v>
      </c>
      <c r="C164" s="274" t="s">
        <v>726</v>
      </c>
    </row>
    <row r="165" spans="1:3">
      <c r="A165" s="282">
        <v>37.200000000000003</v>
      </c>
      <c r="B165" s="310" t="s">
        <v>524</v>
      </c>
      <c r="C165" s="274" t="s">
        <v>525</v>
      </c>
    </row>
    <row r="166" spans="1:3" ht="22.5">
      <c r="A166" s="283" t="s">
        <v>518</v>
      </c>
      <c r="B166" s="271" t="s">
        <v>722</v>
      </c>
      <c r="C166" s="274" t="s">
        <v>727</v>
      </c>
    </row>
    <row r="167" spans="1:3">
      <c r="A167" s="282">
        <v>38</v>
      </c>
      <c r="B167" s="271" t="s">
        <v>131</v>
      </c>
      <c r="C167" s="274" t="s">
        <v>527</v>
      </c>
    </row>
    <row r="168" spans="1:3">
      <c r="A168" s="284">
        <v>38.1</v>
      </c>
      <c r="B168" s="271" t="s">
        <v>132</v>
      </c>
      <c r="C168" s="299" t="s">
        <v>132</v>
      </c>
    </row>
    <row r="169" spans="1:3">
      <c r="A169" s="284" t="s">
        <v>523</v>
      </c>
      <c r="B169" s="275" t="s">
        <v>528</v>
      </c>
      <c r="C169" s="520" t="s">
        <v>529</v>
      </c>
    </row>
    <row r="170" spans="1:3">
      <c r="A170" s="284" t="s">
        <v>739</v>
      </c>
      <c r="B170" s="275" t="s">
        <v>530</v>
      </c>
      <c r="C170" s="520"/>
    </row>
    <row r="171" spans="1:3">
      <c r="A171" s="284" t="s">
        <v>740</v>
      </c>
      <c r="B171" s="275" t="s">
        <v>531</v>
      </c>
      <c r="C171" s="520"/>
    </row>
    <row r="172" spans="1:3">
      <c r="A172" s="284" t="s">
        <v>741</v>
      </c>
      <c r="B172" s="275" t="s">
        <v>532</v>
      </c>
      <c r="C172" s="520"/>
    </row>
    <row r="173" spans="1:3">
      <c r="A173" s="284" t="s">
        <v>742</v>
      </c>
      <c r="B173" s="275" t="s">
        <v>533</v>
      </c>
      <c r="C173" s="520"/>
    </row>
    <row r="174" spans="1:3">
      <c r="A174" s="284" t="s">
        <v>743</v>
      </c>
      <c r="B174" s="275" t="s">
        <v>534</v>
      </c>
      <c r="C174" s="520"/>
    </row>
    <row r="175" spans="1:3">
      <c r="A175" s="284">
        <v>38.200000000000003</v>
      </c>
      <c r="B175" s="271" t="s">
        <v>133</v>
      </c>
      <c r="C175" s="299" t="s">
        <v>133</v>
      </c>
    </row>
    <row r="176" spans="1:3">
      <c r="A176" s="284" t="s">
        <v>526</v>
      </c>
      <c r="B176" s="275" t="s">
        <v>535</v>
      </c>
      <c r="C176" s="520" t="s">
        <v>536</v>
      </c>
    </row>
    <row r="177" spans="1:3">
      <c r="A177" s="284" t="s">
        <v>744</v>
      </c>
      <c r="B177" s="275" t="s">
        <v>537</v>
      </c>
      <c r="C177" s="520"/>
    </row>
    <row r="178" spans="1:3">
      <c r="A178" s="284" t="s">
        <v>745</v>
      </c>
      <c r="B178" s="275" t="s">
        <v>538</v>
      </c>
      <c r="C178" s="520"/>
    </row>
    <row r="179" spans="1:3">
      <c r="A179" s="284" t="s">
        <v>746</v>
      </c>
      <c r="B179" s="275" t="s">
        <v>539</v>
      </c>
      <c r="C179" s="520"/>
    </row>
    <row r="180" spans="1:3">
      <c r="A180" s="284" t="s">
        <v>747</v>
      </c>
      <c r="B180" s="275" t="s">
        <v>540</v>
      </c>
      <c r="C180" s="520"/>
    </row>
    <row r="181" spans="1:3">
      <c r="A181" s="284" t="s">
        <v>748</v>
      </c>
      <c r="B181" s="275" t="s">
        <v>541</v>
      </c>
      <c r="C181" s="520"/>
    </row>
    <row r="182" spans="1:3">
      <c r="A182" s="284" t="s">
        <v>749</v>
      </c>
      <c r="B182" s="275" t="s">
        <v>542</v>
      </c>
      <c r="C182" s="520"/>
    </row>
    <row r="183" spans="1:3">
      <c r="A183" s="284">
        <v>38.299999999999997</v>
      </c>
      <c r="B183" s="271" t="s">
        <v>134</v>
      </c>
      <c r="C183" s="299" t="s">
        <v>543</v>
      </c>
    </row>
    <row r="184" spans="1:3">
      <c r="A184" s="284" t="s">
        <v>750</v>
      </c>
      <c r="B184" s="275" t="s">
        <v>544</v>
      </c>
      <c r="C184" s="520" t="s">
        <v>545</v>
      </c>
    </row>
    <row r="185" spans="1:3">
      <c r="A185" s="284" t="s">
        <v>751</v>
      </c>
      <c r="B185" s="275" t="s">
        <v>546</v>
      </c>
      <c r="C185" s="520"/>
    </row>
    <row r="186" spans="1:3">
      <c r="A186" s="284" t="s">
        <v>752</v>
      </c>
      <c r="B186" s="275" t="s">
        <v>547</v>
      </c>
      <c r="C186" s="520"/>
    </row>
    <row r="187" spans="1:3">
      <c r="A187" s="284" t="s">
        <v>753</v>
      </c>
      <c r="B187" s="275" t="s">
        <v>548</v>
      </c>
      <c r="C187" s="520"/>
    </row>
    <row r="188" spans="1:3">
      <c r="A188" s="284" t="s">
        <v>754</v>
      </c>
      <c r="B188" s="275" t="s">
        <v>549</v>
      </c>
      <c r="C188" s="520"/>
    </row>
    <row r="189" spans="1:3">
      <c r="A189" s="284" t="s">
        <v>755</v>
      </c>
      <c r="B189" s="275" t="s">
        <v>550</v>
      </c>
      <c r="C189" s="520"/>
    </row>
    <row r="190" spans="1:3">
      <c r="A190" s="284">
        <v>38.4</v>
      </c>
      <c r="B190" s="271" t="s">
        <v>519</v>
      </c>
      <c r="C190" s="274" t="s">
        <v>520</v>
      </c>
    </row>
    <row r="191" spans="1:3">
      <c r="A191" s="284" t="s">
        <v>756</v>
      </c>
      <c r="B191" s="275" t="s">
        <v>544</v>
      </c>
      <c r="C191" s="520" t="s">
        <v>551</v>
      </c>
    </row>
    <row r="192" spans="1:3">
      <c r="A192" s="284" t="s">
        <v>757</v>
      </c>
      <c r="B192" s="275" t="s">
        <v>546</v>
      </c>
      <c r="C192" s="520"/>
    </row>
    <row r="193" spans="1:3">
      <c r="A193" s="284" t="s">
        <v>758</v>
      </c>
      <c r="B193" s="275" t="s">
        <v>547</v>
      </c>
      <c r="C193" s="520"/>
    </row>
    <row r="194" spans="1:3">
      <c r="A194" s="284" t="s">
        <v>759</v>
      </c>
      <c r="B194" s="275" t="s">
        <v>548</v>
      </c>
      <c r="C194" s="520"/>
    </row>
    <row r="195" spans="1:3" ht="12" thickBot="1">
      <c r="A195" s="285" t="s">
        <v>760</v>
      </c>
      <c r="B195" s="275" t="s">
        <v>552</v>
      </c>
      <c r="C195" s="520"/>
    </row>
    <row r="196" spans="1:3" s="269" customFormat="1" ht="12" thickBot="1">
      <c r="A196" s="516" t="s">
        <v>709</v>
      </c>
      <c r="B196" s="517"/>
      <c r="C196" s="518"/>
    </row>
    <row r="197" spans="1:3" ht="12.75" thickTop="1" thickBot="1">
      <c r="A197" s="531" t="s">
        <v>553</v>
      </c>
      <c r="B197" s="531"/>
      <c r="C197" s="531"/>
    </row>
    <row r="198" spans="1:3">
      <c r="A198" s="276">
        <v>11.1</v>
      </c>
      <c r="B198" s="277" t="s">
        <v>554</v>
      </c>
      <c r="C198" s="272" t="s">
        <v>555</v>
      </c>
    </row>
    <row r="199" spans="1:3">
      <c r="A199" s="276">
        <v>11.2</v>
      </c>
      <c r="B199" s="277" t="s">
        <v>556</v>
      </c>
      <c r="C199" s="272" t="s">
        <v>557</v>
      </c>
    </row>
    <row r="200" spans="1:3" ht="22.5">
      <c r="A200" s="276">
        <v>11.3</v>
      </c>
      <c r="B200" s="277" t="s">
        <v>558</v>
      </c>
      <c r="C200" s="272" t="s">
        <v>559</v>
      </c>
    </row>
    <row r="201" spans="1:3" ht="22.5">
      <c r="A201" s="276">
        <v>11.4</v>
      </c>
      <c r="B201" s="277" t="s">
        <v>560</v>
      </c>
      <c r="C201" s="272" t="s">
        <v>561</v>
      </c>
    </row>
    <row r="202" spans="1:3" ht="22.5">
      <c r="A202" s="276">
        <v>11.5</v>
      </c>
      <c r="B202" s="277" t="s">
        <v>562</v>
      </c>
      <c r="C202" s="272" t="s">
        <v>563</v>
      </c>
    </row>
    <row r="203" spans="1:3">
      <c r="A203" s="276">
        <v>11.6</v>
      </c>
      <c r="B203" s="277" t="s">
        <v>564</v>
      </c>
      <c r="C203" s="272" t="s">
        <v>565</v>
      </c>
    </row>
    <row r="204" spans="1:3" ht="22.5">
      <c r="A204" s="276">
        <v>11.7</v>
      </c>
      <c r="B204" s="277" t="s">
        <v>728</v>
      </c>
      <c r="C204" s="272" t="s">
        <v>729</v>
      </c>
    </row>
    <row r="205" spans="1:3" ht="22.5">
      <c r="A205" s="276">
        <v>11.8</v>
      </c>
      <c r="B205" s="277" t="s">
        <v>730</v>
      </c>
      <c r="C205" s="272" t="s">
        <v>731</v>
      </c>
    </row>
    <row r="206" spans="1:3">
      <c r="A206" s="276">
        <v>11.9</v>
      </c>
      <c r="B206" s="272" t="s">
        <v>566</v>
      </c>
      <c r="C206" s="272" t="s">
        <v>567</v>
      </c>
    </row>
    <row r="207" spans="1:3">
      <c r="A207" s="276">
        <v>11.1</v>
      </c>
      <c r="B207" s="272" t="s">
        <v>568</v>
      </c>
      <c r="C207" s="272" t="s">
        <v>569</v>
      </c>
    </row>
    <row r="208" spans="1:3">
      <c r="A208" s="276">
        <v>11.11</v>
      </c>
      <c r="B208" s="274" t="s">
        <v>570</v>
      </c>
      <c r="C208" s="272" t="s">
        <v>571</v>
      </c>
    </row>
    <row r="209" spans="1:3">
      <c r="A209" s="276">
        <v>11.12</v>
      </c>
      <c r="B209" s="277" t="s">
        <v>572</v>
      </c>
      <c r="C209" s="272" t="s">
        <v>573</v>
      </c>
    </row>
    <row r="210" spans="1:3">
      <c r="A210" s="276">
        <v>11.13</v>
      </c>
      <c r="B210" s="277" t="s">
        <v>574</v>
      </c>
      <c r="C210" s="299" t="s">
        <v>575</v>
      </c>
    </row>
    <row r="211" spans="1:3" ht="22.5">
      <c r="A211" s="276">
        <v>11.14</v>
      </c>
      <c r="B211" s="277" t="s">
        <v>768</v>
      </c>
      <c r="C211" s="299" t="s">
        <v>769</v>
      </c>
    </row>
    <row r="212" spans="1:3">
      <c r="A212" s="276">
        <v>11.15</v>
      </c>
      <c r="B212" s="277" t="s">
        <v>576</v>
      </c>
      <c r="C212" s="299" t="s">
        <v>577</v>
      </c>
    </row>
    <row r="213" spans="1:3">
      <c r="A213" s="276">
        <v>11.16</v>
      </c>
      <c r="B213" s="277" t="s">
        <v>578</v>
      </c>
      <c r="C213" s="299" t="s">
        <v>579</v>
      </c>
    </row>
    <row r="214" spans="1:3">
      <c r="A214" s="276">
        <v>11.17</v>
      </c>
      <c r="B214" s="277" t="s">
        <v>580</v>
      </c>
      <c r="C214" s="299" t="s">
        <v>581</v>
      </c>
    </row>
    <row r="215" spans="1:3">
      <c r="A215" s="276">
        <v>11.18</v>
      </c>
      <c r="B215" s="277" t="s">
        <v>582</v>
      </c>
      <c r="C215" s="299" t="s">
        <v>583</v>
      </c>
    </row>
    <row r="216" spans="1:3" ht="22.5">
      <c r="A216" s="276">
        <v>11.19</v>
      </c>
      <c r="B216" s="277" t="s">
        <v>584</v>
      </c>
      <c r="C216" s="299" t="s">
        <v>689</v>
      </c>
    </row>
    <row r="217" spans="1:3" ht="22.5">
      <c r="A217" s="276">
        <v>11.2</v>
      </c>
      <c r="B217" s="277" t="s">
        <v>585</v>
      </c>
      <c r="C217" s="299" t="s">
        <v>690</v>
      </c>
    </row>
    <row r="218" spans="1:3">
      <c r="A218" s="276">
        <v>11.21</v>
      </c>
      <c r="B218" s="277" t="s">
        <v>586</v>
      </c>
      <c r="C218" s="299" t="s">
        <v>587</v>
      </c>
    </row>
    <row r="219" spans="1:3">
      <c r="A219" s="276">
        <v>11.22</v>
      </c>
      <c r="B219" s="277" t="s">
        <v>588</v>
      </c>
      <c r="C219" s="299" t="s">
        <v>589</v>
      </c>
    </row>
    <row r="220" spans="1:3">
      <c r="A220" s="276">
        <v>11.23</v>
      </c>
      <c r="B220" s="277" t="s">
        <v>590</v>
      </c>
      <c r="C220" s="299" t="s">
        <v>591</v>
      </c>
    </row>
    <row r="221" spans="1:3">
      <c r="A221" s="276">
        <v>11.24</v>
      </c>
      <c r="B221" s="277" t="s">
        <v>592</v>
      </c>
      <c r="C221" s="299" t="s">
        <v>593</v>
      </c>
    </row>
    <row r="222" spans="1:3">
      <c r="A222" s="276">
        <v>11.25</v>
      </c>
      <c r="B222" s="306" t="s">
        <v>594</v>
      </c>
      <c r="C222" s="307" t="s">
        <v>595</v>
      </c>
    </row>
    <row r="223" spans="1:3" s="269" customFormat="1" ht="12" thickBot="1">
      <c r="A223" s="528" t="s">
        <v>710</v>
      </c>
      <c r="B223" s="529"/>
      <c r="C223" s="530"/>
    </row>
    <row r="224" spans="1:3" ht="12.75" thickTop="1" thickBot="1">
      <c r="A224" s="531" t="s">
        <v>553</v>
      </c>
      <c r="B224" s="531"/>
      <c r="C224" s="531"/>
    </row>
    <row r="225" spans="1:3">
      <c r="A225" s="270" t="s">
        <v>596</v>
      </c>
      <c r="B225" s="278" t="s">
        <v>597</v>
      </c>
      <c r="C225" s="519" t="s">
        <v>598</v>
      </c>
    </row>
    <row r="226" spans="1:3">
      <c r="A226" s="268" t="s">
        <v>599</v>
      </c>
      <c r="B226" s="274" t="s">
        <v>600</v>
      </c>
      <c r="C226" s="520"/>
    </row>
    <row r="227" spans="1:3">
      <c r="A227" s="268" t="s">
        <v>601</v>
      </c>
      <c r="B227" s="274" t="s">
        <v>602</v>
      </c>
      <c r="C227" s="520"/>
    </row>
    <row r="228" spans="1:3">
      <c r="A228" s="268" t="s">
        <v>603</v>
      </c>
      <c r="B228" s="274" t="s">
        <v>604</v>
      </c>
      <c r="C228" s="520"/>
    </row>
    <row r="229" spans="1:3">
      <c r="A229" s="268" t="s">
        <v>605</v>
      </c>
      <c r="B229" s="274" t="s">
        <v>606</v>
      </c>
      <c r="C229" s="520"/>
    </row>
    <row r="230" spans="1:3">
      <c r="A230" s="268" t="s">
        <v>607</v>
      </c>
      <c r="B230" s="274" t="s">
        <v>608</v>
      </c>
      <c r="C230" s="299" t="s">
        <v>609</v>
      </c>
    </row>
    <row r="231" spans="1:3" ht="22.5">
      <c r="A231" s="268" t="s">
        <v>610</v>
      </c>
      <c r="B231" s="274" t="s">
        <v>611</v>
      </c>
      <c r="C231" s="299" t="s">
        <v>612</v>
      </c>
    </row>
    <row r="232" spans="1:3">
      <c r="A232" s="268" t="s">
        <v>613</v>
      </c>
      <c r="B232" s="274" t="s">
        <v>614</v>
      </c>
      <c r="C232" s="299" t="s">
        <v>615</v>
      </c>
    </row>
    <row r="233" spans="1:3">
      <c r="A233" s="268" t="s">
        <v>616</v>
      </c>
      <c r="B233" s="274" t="s">
        <v>617</v>
      </c>
      <c r="C233" s="520" t="s">
        <v>618</v>
      </c>
    </row>
    <row r="234" spans="1:3">
      <c r="A234" s="268" t="s">
        <v>619</v>
      </c>
      <c r="B234" s="274" t="s">
        <v>620</v>
      </c>
      <c r="C234" s="520"/>
    </row>
    <row r="235" spans="1:3">
      <c r="A235" s="268" t="s">
        <v>621</v>
      </c>
      <c r="B235" s="274" t="s">
        <v>622</v>
      </c>
      <c r="C235" s="520"/>
    </row>
    <row r="236" spans="1:3">
      <c r="A236" s="268" t="s">
        <v>623</v>
      </c>
      <c r="B236" s="274" t="s">
        <v>624</v>
      </c>
      <c r="C236" s="520" t="s">
        <v>598</v>
      </c>
    </row>
    <row r="237" spans="1:3">
      <c r="A237" s="268" t="s">
        <v>625</v>
      </c>
      <c r="B237" s="274" t="s">
        <v>626</v>
      </c>
      <c r="C237" s="520"/>
    </row>
    <row r="238" spans="1:3">
      <c r="A238" s="268" t="s">
        <v>627</v>
      </c>
      <c r="B238" s="274" t="s">
        <v>628</v>
      </c>
      <c r="C238" s="520"/>
    </row>
    <row r="239" spans="1:3">
      <c r="A239" s="268" t="s">
        <v>629</v>
      </c>
      <c r="B239" s="274" t="s">
        <v>630</v>
      </c>
      <c r="C239" s="520"/>
    </row>
    <row r="240" spans="1:3">
      <c r="A240" s="268" t="s">
        <v>631</v>
      </c>
      <c r="B240" s="274" t="s">
        <v>632</v>
      </c>
      <c r="C240" s="520"/>
    </row>
    <row r="241" spans="1:3">
      <c r="A241" s="268" t="s">
        <v>633</v>
      </c>
      <c r="B241" s="274" t="s">
        <v>634</v>
      </c>
      <c r="C241" s="520"/>
    </row>
    <row r="242" spans="1:3">
      <c r="A242" s="268" t="s">
        <v>635</v>
      </c>
      <c r="B242" s="274" t="s">
        <v>636</v>
      </c>
      <c r="C242" s="520"/>
    </row>
    <row r="243" spans="1:3">
      <c r="A243" s="268" t="s">
        <v>637</v>
      </c>
      <c r="B243" s="274" t="s">
        <v>638</v>
      </c>
      <c r="C243" s="520"/>
    </row>
    <row r="244" spans="1:3" s="269" customFormat="1" ht="12" thickBot="1">
      <c r="A244" s="516" t="s">
        <v>711</v>
      </c>
      <c r="B244" s="517"/>
      <c r="C244" s="518"/>
    </row>
    <row r="245" spans="1:3" ht="12.75" thickTop="1" thickBot="1">
      <c r="A245" s="513" t="s">
        <v>639</v>
      </c>
      <c r="B245" s="513"/>
      <c r="C245" s="513"/>
    </row>
    <row r="246" spans="1:3">
      <c r="A246" s="268">
        <v>13.1</v>
      </c>
      <c r="B246" s="514" t="s">
        <v>640</v>
      </c>
      <c r="C246" s="515"/>
    </row>
    <row r="247" spans="1:3" ht="33.75">
      <c r="A247" s="268" t="s">
        <v>641</v>
      </c>
      <c r="B247" s="277" t="s">
        <v>642</v>
      </c>
      <c r="C247" s="272" t="s">
        <v>643</v>
      </c>
    </row>
    <row r="248" spans="1:3" ht="101.25">
      <c r="A248" s="268" t="s">
        <v>644</v>
      </c>
      <c r="B248" s="277" t="s">
        <v>645</v>
      </c>
      <c r="C248" s="272" t="s">
        <v>646</v>
      </c>
    </row>
    <row r="249" spans="1:3" s="269" customFormat="1" ht="12" thickBot="1">
      <c r="A249" s="516" t="s">
        <v>712</v>
      </c>
      <c r="B249" s="517"/>
      <c r="C249" s="518"/>
    </row>
    <row r="250" spans="1:3" ht="12.75" thickTop="1" thickBot="1">
      <c r="A250" s="513" t="s">
        <v>639</v>
      </c>
      <c r="B250" s="513"/>
      <c r="C250" s="513"/>
    </row>
    <row r="251" spans="1:3">
      <c r="A251" s="268">
        <v>14.1</v>
      </c>
      <c r="B251" s="514" t="s">
        <v>647</v>
      </c>
      <c r="C251" s="515"/>
    </row>
    <row r="252" spans="1:3" ht="22.5">
      <c r="A252" s="268" t="s">
        <v>648</v>
      </c>
      <c r="B252" s="277" t="s">
        <v>649</v>
      </c>
      <c r="C252" s="272" t="s">
        <v>650</v>
      </c>
    </row>
    <row r="253" spans="1:3" ht="45">
      <c r="A253" s="268" t="s">
        <v>651</v>
      </c>
      <c r="B253" s="277" t="s">
        <v>652</v>
      </c>
      <c r="C253" s="272" t="s">
        <v>653</v>
      </c>
    </row>
    <row r="254" spans="1:3">
      <c r="A254" s="268" t="s">
        <v>654</v>
      </c>
      <c r="B254" s="277" t="s">
        <v>655</v>
      </c>
      <c r="C254" s="272" t="s">
        <v>656</v>
      </c>
    </row>
    <row r="255" spans="1:3" ht="33.75">
      <c r="A255" s="268" t="s">
        <v>657</v>
      </c>
      <c r="B255" s="277" t="s">
        <v>658</v>
      </c>
      <c r="C255" s="272" t="s">
        <v>659</v>
      </c>
    </row>
    <row r="256" spans="1:3" ht="56.25">
      <c r="A256" s="268" t="s">
        <v>660</v>
      </c>
      <c r="B256" s="277" t="s">
        <v>661</v>
      </c>
      <c r="C256" s="272" t="s">
        <v>662</v>
      </c>
    </row>
    <row r="257" spans="1:3" ht="56.25">
      <c r="A257" s="268" t="s">
        <v>663</v>
      </c>
      <c r="B257" s="277" t="s">
        <v>664</v>
      </c>
      <c r="C257" s="272" t="s">
        <v>665</v>
      </c>
    </row>
    <row r="258" spans="1:3">
      <c r="A258" s="263"/>
      <c r="B258" s="263"/>
      <c r="C258" s="263"/>
    </row>
    <row r="259" spans="1:3" ht="12" customHeight="1">
      <c r="A259" s="263"/>
      <c r="B259" s="263"/>
      <c r="C259" s="263"/>
    </row>
    <row r="260" spans="1:3">
      <c r="A260" s="263"/>
      <c r="B260" s="263"/>
      <c r="C260" s="263"/>
    </row>
    <row r="261" spans="1:3" ht="11.25" customHeight="1">
      <c r="A261" s="263"/>
      <c r="B261" s="263"/>
      <c r="C261" s="263"/>
    </row>
    <row r="262" spans="1:3">
      <c r="A262" s="263"/>
      <c r="B262" s="263"/>
      <c r="C262" s="263"/>
    </row>
  </sheetData>
  <mergeCells count="128">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55:C55"/>
    <mergeCell ref="B56:C56"/>
    <mergeCell ref="B57:C57"/>
    <mergeCell ref="B44:C44"/>
    <mergeCell ref="B45:C45"/>
    <mergeCell ref="A48:C48"/>
    <mergeCell ref="B49:C49"/>
    <mergeCell ref="B50:C50"/>
    <mergeCell ref="B51:C51"/>
    <mergeCell ref="B64:C64"/>
    <mergeCell ref="B65:C65"/>
    <mergeCell ref="B66:C66"/>
    <mergeCell ref="B67:C67"/>
    <mergeCell ref="A68:C68"/>
    <mergeCell ref="B69:C69"/>
    <mergeCell ref="A58:C58"/>
    <mergeCell ref="B59:C59"/>
    <mergeCell ref="B60:C60"/>
    <mergeCell ref="B61:C61"/>
    <mergeCell ref="B62:C62"/>
    <mergeCell ref="B63:C63"/>
    <mergeCell ref="B76:C76"/>
    <mergeCell ref="B77:C77"/>
    <mergeCell ref="B78:C78"/>
    <mergeCell ref="A103:C103"/>
    <mergeCell ref="A104:C104"/>
    <mergeCell ref="B105:C105"/>
    <mergeCell ref="A70:C70"/>
    <mergeCell ref="B71:C71"/>
    <mergeCell ref="B72:C72"/>
    <mergeCell ref="B73:C73"/>
    <mergeCell ref="B74:C74"/>
    <mergeCell ref="B75:C75"/>
    <mergeCell ref="A79:C79"/>
    <mergeCell ref="B80:C80"/>
    <mergeCell ref="A99:C99"/>
    <mergeCell ref="B100:C100"/>
    <mergeCell ref="B102:C102"/>
    <mergeCell ref="B81:C81"/>
    <mergeCell ref="B82:C82"/>
    <mergeCell ref="A83:C83"/>
    <mergeCell ref="B84:C84"/>
    <mergeCell ref="B85:C85"/>
    <mergeCell ref="B88:C88"/>
    <mergeCell ref="B89:C89"/>
    <mergeCell ref="A245:C245"/>
    <mergeCell ref="B246:C246"/>
    <mergeCell ref="A249:C249"/>
    <mergeCell ref="A250:C250"/>
    <mergeCell ref="B251:C251"/>
    <mergeCell ref="B106:C106"/>
    <mergeCell ref="B107:C107"/>
    <mergeCell ref="B108:C108"/>
    <mergeCell ref="B109:C109"/>
    <mergeCell ref="A110:C110"/>
    <mergeCell ref="A111:C111"/>
    <mergeCell ref="A244:C244"/>
    <mergeCell ref="A223:C223"/>
    <mergeCell ref="A224:C224"/>
    <mergeCell ref="C225:C229"/>
    <mergeCell ref="C233:C235"/>
    <mergeCell ref="C236:C243"/>
    <mergeCell ref="C169:C174"/>
    <mergeCell ref="C176:C182"/>
    <mergeCell ref="C184:C189"/>
    <mergeCell ref="C191:C195"/>
    <mergeCell ref="A196:C196"/>
    <mergeCell ref="A197:C197"/>
    <mergeCell ref="A101:C101"/>
    <mergeCell ref="B86:C86"/>
    <mergeCell ref="B87:C87"/>
    <mergeCell ref="B90:C90"/>
    <mergeCell ref="A91:C91"/>
    <mergeCell ref="B92:C92"/>
    <mergeCell ref="B96:C96"/>
    <mergeCell ref="B93:C93"/>
    <mergeCell ref="B94:C94"/>
    <mergeCell ref="B95:C95"/>
    <mergeCell ref="B97:C97"/>
    <mergeCell ref="B98:C9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8"/>
  <sheetViews>
    <sheetView zoomScaleNormal="100" workbookViewId="0">
      <pane xSplit="1" ySplit="5" topLeftCell="B6" activePane="bottomRight" state="frozen"/>
      <selection activeCell="A2" sqref="A2"/>
      <selection pane="topRight" activeCell="A2" sqref="A2"/>
      <selection pane="bottomLeft" activeCell="A2" sqref="A2"/>
      <selection pane="bottomRight" activeCell="A5" sqref="A5"/>
    </sheetView>
  </sheetViews>
  <sheetFormatPr defaultRowHeight="15.75"/>
  <cols>
    <col min="1" max="1" width="9.5703125" style="18" bestFit="1" customWidth="1"/>
    <col min="2" max="2" width="86" style="15" customWidth="1"/>
    <col min="3" max="3" width="14.28515625" style="15" bestFit="1" customWidth="1"/>
    <col min="4" max="4" width="13.28515625" style="1" bestFit="1" customWidth="1"/>
    <col min="5" max="5" width="14.28515625" style="1" bestFit="1" customWidth="1"/>
    <col min="6" max="7" width="13.28515625" style="1" bestFit="1" customWidth="1"/>
  </cols>
  <sheetData>
    <row r="1" spans="1:8">
      <c r="A1" s="16" t="s">
        <v>239</v>
      </c>
      <c r="B1" s="15" t="s">
        <v>853</v>
      </c>
    </row>
    <row r="2" spans="1:8">
      <c r="A2" s="16" t="s">
        <v>240</v>
      </c>
      <c r="B2" s="451">
        <v>42916</v>
      </c>
      <c r="C2" s="27"/>
      <c r="D2" s="17"/>
      <c r="E2" s="17"/>
      <c r="F2" s="17"/>
      <c r="G2" s="17"/>
    </row>
    <row r="3" spans="1:8">
      <c r="A3" s="16"/>
      <c r="C3" s="27"/>
      <c r="D3" s="17"/>
      <c r="E3" s="17"/>
      <c r="F3" s="17"/>
      <c r="G3" s="17"/>
    </row>
    <row r="4" spans="1:8" ht="16.5" thickBot="1">
      <c r="A4" s="78" t="s">
        <v>668</v>
      </c>
      <c r="B4" s="243" t="s">
        <v>275</v>
      </c>
      <c r="C4" s="244"/>
      <c r="D4" s="245"/>
      <c r="E4" s="245"/>
      <c r="F4" s="245"/>
      <c r="G4" s="245"/>
    </row>
    <row r="5" spans="1:8" ht="15">
      <c r="A5" s="302" t="s">
        <v>34</v>
      </c>
      <c r="B5" s="303"/>
      <c r="C5" s="304" t="s">
        <v>5</v>
      </c>
      <c r="D5" s="211" t="s">
        <v>6</v>
      </c>
      <c r="E5" s="211" t="s">
        <v>7</v>
      </c>
      <c r="F5" s="211" t="s">
        <v>8</v>
      </c>
      <c r="G5" s="301" t="s">
        <v>9</v>
      </c>
    </row>
    <row r="6" spans="1:8" ht="15">
      <c r="A6" s="137"/>
      <c r="B6" s="30" t="s">
        <v>234</v>
      </c>
      <c r="C6" s="313"/>
      <c r="D6" s="314"/>
      <c r="E6" s="314"/>
      <c r="F6" s="314"/>
      <c r="G6" s="315"/>
    </row>
    <row r="7" spans="1:8" ht="15">
      <c r="A7" s="137"/>
      <c r="B7" s="31" t="s">
        <v>241</v>
      </c>
      <c r="C7" s="313"/>
      <c r="D7" s="314"/>
      <c r="E7" s="314"/>
      <c r="F7" s="314"/>
      <c r="G7" s="315"/>
    </row>
    <row r="8" spans="1:8" ht="15">
      <c r="A8" s="138">
        <v>1</v>
      </c>
      <c r="B8" s="305" t="s">
        <v>31</v>
      </c>
      <c r="C8" s="433">
        <v>1238969814.9017107</v>
      </c>
      <c r="D8" s="434">
        <v>1073218273.8303239</v>
      </c>
      <c r="E8" s="434">
        <v>996565757.57783103</v>
      </c>
      <c r="F8" s="434">
        <v>1091683822.8718002</v>
      </c>
      <c r="G8" s="435">
        <v>999171712.41182423</v>
      </c>
    </row>
    <row r="9" spans="1:8" ht="15">
      <c r="A9" s="138">
        <v>2</v>
      </c>
      <c r="B9" s="305" t="s">
        <v>136</v>
      </c>
      <c r="C9" s="433">
        <v>1282880214.9017107</v>
      </c>
      <c r="D9" s="434">
        <v>1115243873.8303239</v>
      </c>
      <c r="E9" s="434">
        <v>1041269757.577831</v>
      </c>
      <c r="F9" s="434">
        <v>1124610142.8718002</v>
      </c>
      <c r="G9" s="435">
        <v>999171712.41182423</v>
      </c>
    </row>
    <row r="10" spans="1:8" ht="15">
      <c r="A10" s="138">
        <v>3</v>
      </c>
      <c r="B10" s="305" t="s">
        <v>100</v>
      </c>
      <c r="C10" s="433">
        <v>1732760890.745585</v>
      </c>
      <c r="D10" s="434">
        <v>1472704157.963506</v>
      </c>
      <c r="E10" s="434">
        <v>1422020927.208169</v>
      </c>
      <c r="F10" s="434">
        <v>1368701670.9864702</v>
      </c>
      <c r="G10" s="435">
        <v>1241527614.3988004</v>
      </c>
    </row>
    <row r="11" spans="1:8" ht="15">
      <c r="A11" s="137"/>
      <c r="B11" s="30" t="s">
        <v>235</v>
      </c>
      <c r="C11" s="436"/>
      <c r="D11" s="437"/>
      <c r="E11" s="437"/>
      <c r="F11" s="437"/>
      <c r="G11" s="438"/>
    </row>
    <row r="12" spans="1:8" ht="15" customHeight="1">
      <c r="A12" s="138">
        <v>4</v>
      </c>
      <c r="B12" s="305" t="s">
        <v>691</v>
      </c>
      <c r="C12" s="433">
        <v>11866001240.312061</v>
      </c>
      <c r="D12" s="434">
        <v>9878144530.0336361</v>
      </c>
      <c r="E12" s="434">
        <v>10021457714.237864</v>
      </c>
      <c r="F12" s="434">
        <v>8427760297.5315056</v>
      </c>
      <c r="G12" s="435">
        <v>7912547165.4538317</v>
      </c>
    </row>
    <row r="13" spans="1:8" ht="15" customHeight="1">
      <c r="A13" s="138">
        <v>5</v>
      </c>
      <c r="B13" s="305" t="s">
        <v>692</v>
      </c>
      <c r="C13" s="433">
        <v>11607716085.79195</v>
      </c>
      <c r="D13" s="434">
        <v>9170536876.4240913</v>
      </c>
      <c r="E13" s="434">
        <v>9400245093.176939</v>
      </c>
      <c r="F13" s="434">
        <v>7810163340.1483088</v>
      </c>
      <c r="G13" s="435">
        <v>7434550684.0644913</v>
      </c>
    </row>
    <row r="14" spans="1:8" ht="15">
      <c r="A14" s="137"/>
      <c r="B14" s="30" t="s">
        <v>137</v>
      </c>
      <c r="C14" s="313"/>
      <c r="D14" s="314"/>
      <c r="E14" s="314"/>
      <c r="F14" s="314"/>
      <c r="G14" s="315"/>
    </row>
    <row r="15" spans="1:8" s="2" customFormat="1" ht="15">
      <c r="A15" s="138"/>
      <c r="B15" s="31" t="s">
        <v>241</v>
      </c>
      <c r="C15" s="318"/>
      <c r="D15" s="316"/>
      <c r="E15" s="316"/>
      <c r="F15" s="316"/>
      <c r="G15" s="317"/>
    </row>
    <row r="16" spans="1:8" ht="15">
      <c r="A16" s="136">
        <v>6</v>
      </c>
      <c r="B16" s="29" t="s">
        <v>295</v>
      </c>
      <c r="C16" s="418">
        <v>0.10441342368080921</v>
      </c>
      <c r="D16" s="419">
        <v>0.10864573509400449</v>
      </c>
      <c r="E16" s="419">
        <v>9.9443193395105822E-2</v>
      </c>
      <c r="F16" s="419">
        <v>0.12953427533903103</v>
      </c>
      <c r="G16" s="420">
        <v>0.12627687286013362</v>
      </c>
      <c r="H16" s="461"/>
    </row>
    <row r="17" spans="1:8" ht="15" customHeight="1">
      <c r="A17" s="136">
        <v>7</v>
      </c>
      <c r="B17" s="29" t="s">
        <v>237</v>
      </c>
      <c r="C17" s="418">
        <v>0.10811394579527051</v>
      </c>
      <c r="D17" s="419">
        <v>0.11290013731217663</v>
      </c>
      <c r="E17" s="419">
        <v>0.10390402147767981</v>
      </c>
      <c r="F17" s="419">
        <v>0.13344116386428301</v>
      </c>
      <c r="G17" s="420">
        <v>0.12627687286013362</v>
      </c>
      <c r="H17" s="461"/>
    </row>
    <row r="18" spans="1:8" ht="15">
      <c r="A18" s="136">
        <v>8</v>
      </c>
      <c r="B18" s="29" t="s">
        <v>238</v>
      </c>
      <c r="C18" s="418">
        <v>0.1460273647080805</v>
      </c>
      <c r="D18" s="419">
        <v>0.14908712395185933</v>
      </c>
      <c r="E18" s="419">
        <v>0.14189761287799979</v>
      </c>
      <c r="F18" s="419">
        <v>0.1624039629351304</v>
      </c>
      <c r="G18" s="420">
        <v>0.1569061881639465</v>
      </c>
      <c r="H18" s="461"/>
    </row>
    <row r="19" spans="1:8" s="2" customFormat="1" ht="15">
      <c r="A19" s="138"/>
      <c r="B19" s="31" t="s">
        <v>242</v>
      </c>
      <c r="C19" s="421"/>
      <c r="D19" s="422"/>
      <c r="E19" s="422"/>
      <c r="F19" s="422"/>
      <c r="G19" s="423"/>
      <c r="H19" s="461"/>
    </row>
    <row r="20" spans="1:8" ht="15">
      <c r="A20" s="136">
        <v>9</v>
      </c>
      <c r="B20" s="29" t="s">
        <v>303</v>
      </c>
      <c r="C20" s="418">
        <v>9.567653693041106E-2</v>
      </c>
      <c r="D20" s="419">
        <v>0.14035818636955397</v>
      </c>
      <c r="E20" s="419">
        <v>0.10936509523525134</v>
      </c>
      <c r="F20" s="419">
        <v>0.11856171107586802</v>
      </c>
      <c r="G20" s="420">
        <v>0.12440618489863495</v>
      </c>
      <c r="H20" s="461"/>
    </row>
    <row r="21" spans="1:8" ht="15">
      <c r="A21" s="136">
        <v>10</v>
      </c>
      <c r="B21" s="29" t="s">
        <v>304</v>
      </c>
      <c r="C21" s="418">
        <v>0.14695189954590826</v>
      </c>
      <c r="D21" s="419">
        <v>0.15094629717514993</v>
      </c>
      <c r="E21" s="419">
        <v>0.14145123931411838</v>
      </c>
      <c r="F21" s="419">
        <v>0.17283101382369268</v>
      </c>
      <c r="G21" s="420">
        <v>0.1644570658795135</v>
      </c>
      <c r="H21" s="461"/>
    </row>
    <row r="22" spans="1:8" ht="15">
      <c r="A22" s="137"/>
      <c r="B22" s="30" t="s">
        <v>12</v>
      </c>
      <c r="C22" s="424"/>
      <c r="D22" s="425"/>
      <c r="E22" s="425"/>
      <c r="F22" s="425"/>
      <c r="G22" s="426"/>
      <c r="H22" s="461"/>
    </row>
    <row r="23" spans="1:8" ht="15" customHeight="1">
      <c r="A23" s="139">
        <v>11</v>
      </c>
      <c r="B23" s="32" t="s">
        <v>13</v>
      </c>
      <c r="C23" s="427">
        <v>9.0396161738276942E-2</v>
      </c>
      <c r="D23" s="428">
        <v>7.7720913208483899E-2</v>
      </c>
      <c r="E23" s="428">
        <v>9.0812028647521387E-2</v>
      </c>
      <c r="F23" s="428">
        <v>9.4243436640230119E-2</v>
      </c>
      <c r="G23" s="429">
        <v>9.5049129359228823E-2</v>
      </c>
      <c r="H23" s="461"/>
    </row>
    <row r="24" spans="1:8" ht="15">
      <c r="A24" s="139">
        <v>12</v>
      </c>
      <c r="B24" s="32" t="s">
        <v>14</v>
      </c>
      <c r="C24" s="427">
        <v>4.1801896145747225E-2</v>
      </c>
      <c r="D24" s="428">
        <v>3.3394173698386223E-2</v>
      </c>
      <c r="E24" s="428">
        <v>3.5954201409725904E-2</v>
      </c>
      <c r="F24" s="428">
        <v>3.610853558724534E-2</v>
      </c>
      <c r="G24" s="429">
        <v>3.7265293398908834E-2</v>
      </c>
      <c r="H24" s="461"/>
    </row>
    <row r="25" spans="1:8" ht="15">
      <c r="A25" s="139">
        <v>13</v>
      </c>
      <c r="B25" s="32" t="s">
        <v>15</v>
      </c>
      <c r="C25" s="427">
        <v>4.3421710471455453E-2</v>
      </c>
      <c r="D25" s="428">
        <v>3.6915738274843395E-2</v>
      </c>
      <c r="E25" s="428">
        <v>4.6130379406486066E-2</v>
      </c>
      <c r="F25" s="428">
        <v>4.5026651298309586E-2</v>
      </c>
      <c r="G25" s="429">
        <v>4.2203668700006969E-2</v>
      </c>
      <c r="H25" s="461"/>
    </row>
    <row r="26" spans="1:8" ht="15">
      <c r="A26" s="139">
        <v>14</v>
      </c>
      <c r="B26" s="32" t="s">
        <v>276</v>
      </c>
      <c r="C26" s="427">
        <v>4.8594265592529717E-2</v>
      </c>
      <c r="D26" s="428">
        <v>4.4326739510097676E-2</v>
      </c>
      <c r="E26" s="428">
        <v>5.485782723779549E-2</v>
      </c>
      <c r="F26" s="428">
        <v>5.8134901052984779E-2</v>
      </c>
      <c r="G26" s="429">
        <v>5.7783835960319996E-2</v>
      </c>
      <c r="H26" s="461"/>
    </row>
    <row r="27" spans="1:8" ht="15">
      <c r="A27" s="139">
        <v>15</v>
      </c>
      <c r="B27" s="32" t="s">
        <v>16</v>
      </c>
      <c r="C27" s="427">
        <v>3.1339636819362006E-2</v>
      </c>
      <c r="D27" s="428">
        <v>2.9587162138469063E-2</v>
      </c>
      <c r="E27" s="428">
        <v>3.6282513954753168E-2</v>
      </c>
      <c r="F27" s="428">
        <v>3.6947755963094631E-2</v>
      </c>
      <c r="G27" s="429">
        <v>2.8473339238583223E-2</v>
      </c>
      <c r="H27" s="461"/>
    </row>
    <row r="28" spans="1:8" ht="15">
      <c r="A28" s="139">
        <v>16</v>
      </c>
      <c r="B28" s="32" t="s">
        <v>17</v>
      </c>
      <c r="C28" s="427">
        <v>0.20655999990323407</v>
      </c>
      <c r="D28" s="428">
        <v>0.18510222641216759</v>
      </c>
      <c r="E28" s="428">
        <v>0.21907688707849271</v>
      </c>
      <c r="F28" s="428">
        <v>0.21660442291491747</v>
      </c>
      <c r="G28" s="429">
        <v>0.16729786054266826</v>
      </c>
      <c r="H28" s="461"/>
    </row>
    <row r="29" spans="1:8" ht="15">
      <c r="A29" s="137"/>
      <c r="B29" s="30" t="s">
        <v>18</v>
      </c>
      <c r="C29" s="424"/>
      <c r="D29" s="425"/>
      <c r="E29" s="425"/>
      <c r="F29" s="425"/>
      <c r="G29" s="426"/>
      <c r="H29" s="461"/>
    </row>
    <row r="30" spans="1:8" ht="15">
      <c r="A30" s="139">
        <v>17</v>
      </c>
      <c r="B30" s="32" t="s">
        <v>19</v>
      </c>
      <c r="C30" s="427">
        <v>3.3151894426625611E-2</v>
      </c>
      <c r="D30" s="428">
        <v>4.0868083732910433E-2</v>
      </c>
      <c r="E30" s="428">
        <v>4.3284214181483482E-2</v>
      </c>
      <c r="F30" s="428">
        <v>5.1461704249708203E-2</v>
      </c>
      <c r="G30" s="429">
        <v>6.8941857779099197E-2</v>
      </c>
      <c r="H30" s="461"/>
    </row>
    <row r="31" spans="1:8" ht="15" customHeight="1">
      <c r="A31" s="139">
        <v>18</v>
      </c>
      <c r="B31" s="32" t="s">
        <v>20</v>
      </c>
      <c r="C31" s="427">
        <v>4.6779341073802452E-2</v>
      </c>
      <c r="D31" s="428">
        <v>4.8528959800001714E-2</v>
      </c>
      <c r="E31" s="428">
        <v>5.220693904924547E-2</v>
      </c>
      <c r="F31" s="428">
        <v>5.5595454732256751E-2</v>
      </c>
      <c r="G31" s="429">
        <v>6.5059979622868552E-2</v>
      </c>
      <c r="H31" s="461"/>
    </row>
    <row r="32" spans="1:8" ht="15">
      <c r="A32" s="139">
        <v>19</v>
      </c>
      <c r="B32" s="32" t="s">
        <v>21</v>
      </c>
      <c r="C32" s="427">
        <v>0.60456688875089915</v>
      </c>
      <c r="D32" s="428">
        <v>0.62299513407641538</v>
      </c>
      <c r="E32" s="428">
        <v>0.66057665434637081</v>
      </c>
      <c r="F32" s="428">
        <v>0.63195310734688792</v>
      </c>
      <c r="G32" s="429">
        <v>0.66026262359759613</v>
      </c>
      <c r="H32" s="461"/>
    </row>
    <row r="33" spans="1:8" ht="15" customHeight="1">
      <c r="A33" s="139">
        <v>20</v>
      </c>
      <c r="B33" s="32" t="s">
        <v>22</v>
      </c>
      <c r="C33" s="427">
        <v>0.564216998501198</v>
      </c>
      <c r="D33" s="428">
        <v>0.56344490622168708</v>
      </c>
      <c r="E33" s="428">
        <v>0.59164468207048182</v>
      </c>
      <c r="F33" s="428">
        <v>0.58460089055130526</v>
      </c>
      <c r="G33" s="429">
        <v>0.57377119482566274</v>
      </c>
      <c r="H33" s="461"/>
    </row>
    <row r="34" spans="1:8" ht="15">
      <c r="A34" s="139">
        <v>21</v>
      </c>
      <c r="B34" s="32" t="s">
        <v>23</v>
      </c>
      <c r="C34" s="427">
        <v>0.25172841748115166</v>
      </c>
      <c r="D34" s="428">
        <v>-3.0486817511431751E-2</v>
      </c>
      <c r="E34" s="428">
        <v>0.27639662230240752</v>
      </c>
      <c r="F34" s="428">
        <v>7.2424415409070145E-2</v>
      </c>
      <c r="G34" s="429">
        <v>6.342538473874052E-3</v>
      </c>
      <c r="H34" s="461"/>
    </row>
    <row r="35" spans="1:8" ht="15" customHeight="1">
      <c r="A35" s="137"/>
      <c r="B35" s="30" t="s">
        <v>24</v>
      </c>
      <c r="C35" s="424"/>
      <c r="D35" s="425"/>
      <c r="E35" s="425"/>
      <c r="F35" s="425"/>
      <c r="G35" s="426"/>
      <c r="H35" s="461"/>
    </row>
    <row r="36" spans="1:8" ht="15">
      <c r="A36" s="139">
        <v>22</v>
      </c>
      <c r="B36" s="32" t="s">
        <v>25</v>
      </c>
      <c r="C36" s="427">
        <v>0.2289698104306295</v>
      </c>
      <c r="D36" s="428">
        <v>0.17546493867798865</v>
      </c>
      <c r="E36" s="428">
        <v>0.19148417002008128</v>
      </c>
      <c r="F36" s="428">
        <v>0.21802870975876965</v>
      </c>
      <c r="G36" s="429">
        <v>0.21844752517917373</v>
      </c>
      <c r="H36" s="461"/>
    </row>
    <row r="37" spans="1:8" ht="15" customHeight="1">
      <c r="A37" s="139">
        <v>23</v>
      </c>
      <c r="B37" s="32" t="s">
        <v>26</v>
      </c>
      <c r="C37" s="427">
        <v>0.66317078515957351</v>
      </c>
      <c r="D37" s="428">
        <v>0.70105731398163817</v>
      </c>
      <c r="E37" s="428">
        <v>0.72658779023575293</v>
      </c>
      <c r="F37" s="428">
        <v>0.71083253440325866</v>
      </c>
      <c r="G37" s="429">
        <v>0.72815015226715374</v>
      </c>
      <c r="H37" s="461"/>
    </row>
    <row r="38" spans="1:8" thickBot="1">
      <c r="A38" s="140">
        <v>24</v>
      </c>
      <c r="B38" s="141" t="s">
        <v>27</v>
      </c>
      <c r="C38" s="430">
        <v>0.39663475609040993</v>
      </c>
      <c r="D38" s="431">
        <v>0.3730883628663878</v>
      </c>
      <c r="E38" s="431">
        <v>0.37952824102374783</v>
      </c>
      <c r="F38" s="431">
        <v>0.36008213451053261</v>
      </c>
      <c r="G38" s="432">
        <v>0.377427424623692</v>
      </c>
      <c r="H38" s="4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43"/>
  <sheetViews>
    <sheetView zoomScaleNormal="100" workbookViewId="0">
      <pane xSplit="1" ySplit="5" topLeftCell="B6" activePane="bottomRight" state="frozen"/>
      <selection activeCell="A2" sqref="A2"/>
      <selection pane="topRight" activeCell="A2" sqref="A2"/>
      <selection pane="bottomLeft" activeCell="A2" sqref="A2"/>
      <selection pane="bottomRight" activeCell="A6" sqref="A6"/>
    </sheetView>
  </sheetViews>
  <sheetFormatPr defaultRowHeight="15"/>
  <cols>
    <col min="1" max="1" width="9.5703125" style="1" bestFit="1" customWidth="1"/>
    <col min="2" max="2" width="55.140625" style="1" bestFit="1" customWidth="1"/>
    <col min="3" max="3" width="14.28515625" style="1" bestFit="1" customWidth="1"/>
    <col min="4" max="4" width="14.28515625" style="1" customWidth="1"/>
    <col min="5" max="5" width="15.28515625" style="1" bestFit="1" customWidth="1"/>
    <col min="6" max="6" width="14.28515625" style="1" bestFit="1" customWidth="1"/>
    <col min="7" max="7" width="13.7109375" style="1" customWidth="1"/>
    <col min="8" max="8" width="14.140625" style="1" customWidth="1"/>
  </cols>
  <sheetData>
    <row r="1" spans="1:8" ht="15.75">
      <c r="A1" s="16" t="s">
        <v>239</v>
      </c>
      <c r="B1" s="1" t="str">
        <f>'1. key ratios'!B1</f>
        <v>სს თიბისი ბანკი</v>
      </c>
    </row>
    <row r="2" spans="1:8" ht="15.75">
      <c r="A2" s="16" t="s">
        <v>240</v>
      </c>
      <c r="B2" s="452">
        <f>'1. key ratios'!B2</f>
        <v>42916</v>
      </c>
    </row>
    <row r="3" spans="1:8" ht="15.75">
      <c r="A3" s="16"/>
    </row>
    <row r="4" spans="1:8" ht="16.5" thickBot="1">
      <c r="A4" s="33" t="s">
        <v>669</v>
      </c>
      <c r="B4" s="79" t="s">
        <v>296</v>
      </c>
      <c r="C4" s="33"/>
      <c r="D4" s="34"/>
      <c r="E4" s="34"/>
      <c r="F4" s="35"/>
      <c r="G4" s="35"/>
      <c r="H4" s="36" t="s">
        <v>141</v>
      </c>
    </row>
    <row r="5" spans="1:8" ht="15.75">
      <c r="A5" s="37"/>
      <c r="B5" s="38"/>
      <c r="C5" s="464" t="s">
        <v>246</v>
      </c>
      <c r="D5" s="465"/>
      <c r="E5" s="466"/>
      <c r="F5" s="464" t="s">
        <v>247</v>
      </c>
      <c r="G5" s="465"/>
      <c r="H5" s="467"/>
    </row>
    <row r="6" spans="1:8" ht="15.75">
      <c r="A6" s="39" t="s">
        <v>34</v>
      </c>
      <c r="B6" s="40" t="s">
        <v>201</v>
      </c>
      <c r="C6" s="41" t="s">
        <v>35</v>
      </c>
      <c r="D6" s="41" t="s">
        <v>142</v>
      </c>
      <c r="E6" s="41" t="s">
        <v>76</v>
      </c>
      <c r="F6" s="41" t="s">
        <v>35</v>
      </c>
      <c r="G6" s="41" t="s">
        <v>142</v>
      </c>
      <c r="H6" s="42" t="s">
        <v>76</v>
      </c>
    </row>
    <row r="7" spans="1:8" ht="15.75">
      <c r="A7" s="39">
        <v>1</v>
      </c>
      <c r="B7" s="43" t="s">
        <v>202</v>
      </c>
      <c r="C7" s="319">
        <v>168842351.41</v>
      </c>
      <c r="D7" s="319">
        <v>208557851.80419999</v>
      </c>
      <c r="E7" s="320">
        <v>377400203.21420002</v>
      </c>
      <c r="F7" s="321">
        <v>131304613.05</v>
      </c>
      <c r="G7" s="322">
        <v>113686265.9393</v>
      </c>
      <c r="H7" s="323">
        <v>244990878.98930001</v>
      </c>
    </row>
    <row r="8" spans="1:8" ht="15.75">
      <c r="A8" s="39">
        <v>2</v>
      </c>
      <c r="B8" s="43" t="s">
        <v>203</v>
      </c>
      <c r="C8" s="319">
        <v>144571656.53999999</v>
      </c>
      <c r="D8" s="319">
        <v>1076199607.3678</v>
      </c>
      <c r="E8" s="320">
        <v>1220771263.9078</v>
      </c>
      <c r="F8" s="321">
        <v>30536104.399999999</v>
      </c>
      <c r="G8" s="322">
        <v>627841727.70710003</v>
      </c>
      <c r="H8" s="323">
        <v>658377832.10710001</v>
      </c>
    </row>
    <row r="9" spans="1:8" ht="15.75">
      <c r="A9" s="39">
        <v>3</v>
      </c>
      <c r="B9" s="43" t="s">
        <v>204</v>
      </c>
      <c r="C9" s="319">
        <v>1618544.19</v>
      </c>
      <c r="D9" s="319">
        <v>550653867.53449988</v>
      </c>
      <c r="E9" s="320">
        <v>552272411.72449994</v>
      </c>
      <c r="F9" s="321">
        <v>8328142.3200000003</v>
      </c>
      <c r="G9" s="322">
        <v>45850459.940099999</v>
      </c>
      <c r="H9" s="323">
        <v>54178602.2601</v>
      </c>
    </row>
    <row r="10" spans="1:8" ht="15.75">
      <c r="A10" s="39">
        <v>4</v>
      </c>
      <c r="B10" s="43" t="s">
        <v>233</v>
      </c>
      <c r="C10" s="319">
        <v>0</v>
      </c>
      <c r="D10" s="319">
        <v>0</v>
      </c>
      <c r="E10" s="320">
        <v>0</v>
      </c>
      <c r="F10" s="321">
        <v>0</v>
      </c>
      <c r="G10" s="322">
        <v>0</v>
      </c>
      <c r="H10" s="323">
        <v>0</v>
      </c>
    </row>
    <row r="11" spans="1:8" ht="15.75">
      <c r="A11" s="39">
        <v>5</v>
      </c>
      <c r="B11" s="43" t="s">
        <v>205</v>
      </c>
      <c r="C11" s="319">
        <v>985941809.1881001</v>
      </c>
      <c r="D11" s="319">
        <v>1119580.7228000001</v>
      </c>
      <c r="E11" s="320">
        <v>987061389.91090012</v>
      </c>
      <c r="F11" s="321">
        <v>621413013.90479994</v>
      </c>
      <c r="G11" s="322">
        <v>0</v>
      </c>
      <c r="H11" s="323">
        <v>621413013.90479994</v>
      </c>
    </row>
    <row r="12" spans="1:8" ht="15.75">
      <c r="A12" s="39">
        <v>6.1</v>
      </c>
      <c r="B12" s="44" t="s">
        <v>206</v>
      </c>
      <c r="C12" s="319">
        <v>2918766384.2400002</v>
      </c>
      <c r="D12" s="319">
        <v>4462422244.6539001</v>
      </c>
      <c r="E12" s="320">
        <v>7381188628.8938999</v>
      </c>
      <c r="F12" s="321">
        <v>1579500273.0800002</v>
      </c>
      <c r="G12" s="322">
        <v>3069679896.0432</v>
      </c>
      <c r="H12" s="323">
        <v>4649180169.1232004</v>
      </c>
    </row>
    <row r="13" spans="1:8" ht="15.75">
      <c r="A13" s="39">
        <v>6.2</v>
      </c>
      <c r="B13" s="44" t="s">
        <v>207</v>
      </c>
      <c r="C13" s="319">
        <v>-141599688.53328502</v>
      </c>
      <c r="D13" s="319">
        <v>-203687451.86781502</v>
      </c>
      <c r="E13" s="320">
        <v>-345287140.40110004</v>
      </c>
      <c r="F13" s="321">
        <v>-94754330.082330018</v>
      </c>
      <c r="G13" s="322">
        <v>-207721236.98386997</v>
      </c>
      <c r="H13" s="323">
        <v>-302475567.06620002</v>
      </c>
    </row>
    <row r="14" spans="1:8" ht="15.75">
      <c r="A14" s="39">
        <v>6</v>
      </c>
      <c r="B14" s="43" t="s">
        <v>208</v>
      </c>
      <c r="C14" s="320">
        <v>2777166695.7067151</v>
      </c>
      <c r="D14" s="320">
        <v>4258734792.7860851</v>
      </c>
      <c r="E14" s="320">
        <v>7035901488.4927998</v>
      </c>
      <c r="F14" s="320">
        <v>1484745942.9976702</v>
      </c>
      <c r="G14" s="320">
        <v>2861958659.05933</v>
      </c>
      <c r="H14" s="323">
        <v>4346704602.0570002</v>
      </c>
    </row>
    <row r="15" spans="1:8" ht="15.75">
      <c r="A15" s="39">
        <v>7</v>
      </c>
      <c r="B15" s="43" t="s">
        <v>209</v>
      </c>
      <c r="C15" s="319">
        <v>57132373.559999995</v>
      </c>
      <c r="D15" s="319">
        <v>27186417.058399998</v>
      </c>
      <c r="E15" s="320">
        <v>84318790.618399993</v>
      </c>
      <c r="F15" s="321">
        <v>34602013.020400003</v>
      </c>
      <c r="G15" s="322">
        <v>21982215.331300002</v>
      </c>
      <c r="H15" s="323">
        <v>56584228.351700008</v>
      </c>
    </row>
    <row r="16" spans="1:8" ht="15.75">
      <c r="A16" s="39">
        <v>8</v>
      </c>
      <c r="B16" s="43" t="s">
        <v>210</v>
      </c>
      <c r="C16" s="319">
        <v>59180572.589999996</v>
      </c>
      <c r="D16" s="319">
        <v>0</v>
      </c>
      <c r="E16" s="320">
        <v>59180572.589999996</v>
      </c>
      <c r="F16" s="321">
        <v>42336267.309999995</v>
      </c>
      <c r="G16" s="322">
        <v>0</v>
      </c>
      <c r="H16" s="323">
        <v>42336267.309999995</v>
      </c>
    </row>
    <row r="17" spans="1:8" ht="15.75">
      <c r="A17" s="39">
        <v>9</v>
      </c>
      <c r="B17" s="43" t="s">
        <v>211</v>
      </c>
      <c r="C17" s="319">
        <v>32408548.350000001</v>
      </c>
      <c r="D17" s="319">
        <v>12036000</v>
      </c>
      <c r="E17" s="320">
        <v>44444548.350000001</v>
      </c>
      <c r="F17" s="321">
        <v>37714623.379999995</v>
      </c>
      <c r="G17" s="322">
        <v>0</v>
      </c>
      <c r="H17" s="323">
        <v>37714623.379999995</v>
      </c>
    </row>
    <row r="18" spans="1:8" ht="15.75">
      <c r="A18" s="39">
        <v>10</v>
      </c>
      <c r="B18" s="43" t="s">
        <v>212</v>
      </c>
      <c r="C18" s="319">
        <v>432566757.16000003</v>
      </c>
      <c r="D18" s="319">
        <v>0</v>
      </c>
      <c r="E18" s="320">
        <v>432566757.16000003</v>
      </c>
      <c r="F18" s="321">
        <v>311617450.85000002</v>
      </c>
      <c r="G18" s="322">
        <v>0</v>
      </c>
      <c r="H18" s="323">
        <v>311617450.85000002</v>
      </c>
    </row>
    <row r="19" spans="1:8" ht="15.75">
      <c r="A19" s="39">
        <v>11</v>
      </c>
      <c r="B19" s="43" t="s">
        <v>213</v>
      </c>
      <c r="C19" s="319">
        <v>135656222.98519999</v>
      </c>
      <c r="D19" s="319">
        <v>73805361.214399993</v>
      </c>
      <c r="E19" s="320">
        <v>209461584.19959998</v>
      </c>
      <c r="F19" s="321">
        <v>85512116.3072</v>
      </c>
      <c r="G19" s="322">
        <v>81916848.384200007</v>
      </c>
      <c r="H19" s="323">
        <v>167428964.69139999</v>
      </c>
    </row>
    <row r="20" spans="1:8" ht="15.75">
      <c r="A20" s="39">
        <v>12</v>
      </c>
      <c r="B20" s="45" t="s">
        <v>214</v>
      </c>
      <c r="C20" s="320">
        <v>4795085531.6800156</v>
      </c>
      <c r="D20" s="320">
        <v>6208293478.4881859</v>
      </c>
      <c r="E20" s="320">
        <v>11003379010.168201</v>
      </c>
      <c r="F20" s="320">
        <v>2788110287.5400701</v>
      </c>
      <c r="G20" s="320">
        <v>3753236176.36133</v>
      </c>
      <c r="H20" s="323">
        <v>6541346463.9013996</v>
      </c>
    </row>
    <row r="21" spans="1:8" ht="15.75">
      <c r="A21" s="39"/>
      <c r="B21" s="40" t="s">
        <v>231</v>
      </c>
      <c r="C21" s="324"/>
      <c r="D21" s="324"/>
      <c r="E21" s="324"/>
      <c r="F21" s="325"/>
      <c r="G21" s="326"/>
      <c r="H21" s="327"/>
    </row>
    <row r="22" spans="1:8" ht="15.75">
      <c r="A22" s="39">
        <v>13</v>
      </c>
      <c r="B22" s="43" t="s">
        <v>215</v>
      </c>
      <c r="C22" s="319">
        <v>60408079.420000002</v>
      </c>
      <c r="D22" s="319">
        <v>47461162.807999998</v>
      </c>
      <c r="E22" s="320">
        <v>107869242.228</v>
      </c>
      <c r="F22" s="321">
        <v>31938623.629999999</v>
      </c>
      <c r="G22" s="322">
        <v>121079838.7956</v>
      </c>
      <c r="H22" s="323">
        <v>153018462.42559999</v>
      </c>
    </row>
    <row r="23" spans="1:8" ht="15.75">
      <c r="A23" s="39">
        <v>14</v>
      </c>
      <c r="B23" s="43" t="s">
        <v>216</v>
      </c>
      <c r="C23" s="319">
        <v>1264797198.27</v>
      </c>
      <c r="D23" s="319">
        <v>1406917216.7519</v>
      </c>
      <c r="E23" s="320">
        <v>2671714415.0219002</v>
      </c>
      <c r="F23" s="321">
        <v>611376079.19000006</v>
      </c>
      <c r="G23" s="322">
        <v>726140609.95690012</v>
      </c>
      <c r="H23" s="323">
        <v>1337516689.1469002</v>
      </c>
    </row>
    <row r="24" spans="1:8" ht="15.75">
      <c r="A24" s="39">
        <v>15</v>
      </c>
      <c r="B24" s="43" t="s">
        <v>217</v>
      </c>
      <c r="C24" s="319">
        <v>446770396.90999997</v>
      </c>
      <c r="D24" s="319">
        <v>1245837724.9365001</v>
      </c>
      <c r="E24" s="320">
        <v>1692608121.8464999</v>
      </c>
      <c r="F24" s="321">
        <v>273242291.94</v>
      </c>
      <c r="G24" s="322">
        <v>858124568.35469997</v>
      </c>
      <c r="H24" s="323">
        <v>1131366860.2946999</v>
      </c>
    </row>
    <row r="25" spans="1:8" ht="15.75">
      <c r="A25" s="39">
        <v>16</v>
      </c>
      <c r="B25" s="43" t="s">
        <v>218</v>
      </c>
      <c r="C25" s="319">
        <v>322416242.74000001</v>
      </c>
      <c r="D25" s="319">
        <v>2022170515.9875998</v>
      </c>
      <c r="E25" s="320">
        <v>2344586758.7276001</v>
      </c>
      <c r="F25" s="321">
        <v>224550391.52960002</v>
      </c>
      <c r="G25" s="322">
        <v>1495125499.5590003</v>
      </c>
      <c r="H25" s="323">
        <v>1719675891.0886002</v>
      </c>
    </row>
    <row r="26" spans="1:8" ht="15.75">
      <c r="A26" s="39">
        <v>17</v>
      </c>
      <c r="B26" s="43" t="s">
        <v>219</v>
      </c>
      <c r="C26" s="324">
        <v>0</v>
      </c>
      <c r="D26" s="324">
        <v>0</v>
      </c>
      <c r="E26" s="320">
        <v>0</v>
      </c>
      <c r="F26" s="325">
        <v>0</v>
      </c>
      <c r="G26" s="326">
        <v>0</v>
      </c>
      <c r="H26" s="323">
        <v>0</v>
      </c>
    </row>
    <row r="27" spans="1:8" ht="15.75">
      <c r="A27" s="39">
        <v>18</v>
      </c>
      <c r="B27" s="43" t="s">
        <v>220</v>
      </c>
      <c r="C27" s="319">
        <v>982614739.39999998</v>
      </c>
      <c r="D27" s="319">
        <v>1094782083.1400001</v>
      </c>
      <c r="E27" s="320">
        <v>2077396822.54</v>
      </c>
      <c r="F27" s="321">
        <v>208427617.88</v>
      </c>
      <c r="G27" s="322">
        <v>329689896.62459999</v>
      </c>
      <c r="H27" s="323">
        <v>538117514.50460005</v>
      </c>
    </row>
    <row r="28" spans="1:8" ht="15.75">
      <c r="A28" s="39">
        <v>19</v>
      </c>
      <c r="B28" s="43" t="s">
        <v>221</v>
      </c>
      <c r="C28" s="319">
        <v>12694967.32</v>
      </c>
      <c r="D28" s="319">
        <v>36553490.296599999</v>
      </c>
      <c r="E28" s="320">
        <v>49248457.616599999</v>
      </c>
      <c r="F28" s="321">
        <v>11142557.300000001</v>
      </c>
      <c r="G28" s="322">
        <v>26181830.489099998</v>
      </c>
      <c r="H28" s="323">
        <v>37324387.789099999</v>
      </c>
    </row>
    <row r="29" spans="1:8" ht="15.75">
      <c r="A29" s="39">
        <v>20</v>
      </c>
      <c r="B29" s="43" t="s">
        <v>143</v>
      </c>
      <c r="C29" s="319">
        <v>126915956.82100001</v>
      </c>
      <c r="D29" s="319">
        <v>88269703.069299996</v>
      </c>
      <c r="E29" s="320">
        <v>215185659.89030001</v>
      </c>
      <c r="F29" s="321">
        <v>100615670.7818</v>
      </c>
      <c r="G29" s="322">
        <v>125920814.0615</v>
      </c>
      <c r="H29" s="323">
        <v>226536484.84329998</v>
      </c>
    </row>
    <row r="30" spans="1:8" ht="15.75">
      <c r="A30" s="39">
        <v>21</v>
      </c>
      <c r="B30" s="43" t="s">
        <v>222</v>
      </c>
      <c r="C30" s="319">
        <v>12562250</v>
      </c>
      <c r="D30" s="319">
        <v>415822800</v>
      </c>
      <c r="E30" s="320">
        <v>428385050</v>
      </c>
      <c r="F30" s="321">
        <v>12562250</v>
      </c>
      <c r="G30" s="322">
        <v>265460668.22</v>
      </c>
      <c r="H30" s="323">
        <v>278022918.22000003</v>
      </c>
    </row>
    <row r="31" spans="1:8" ht="15.75">
      <c r="A31" s="39">
        <v>22</v>
      </c>
      <c r="B31" s="45" t="s">
        <v>223</v>
      </c>
      <c r="C31" s="320">
        <v>3229179830.881</v>
      </c>
      <c r="D31" s="320">
        <v>6357814696.9898996</v>
      </c>
      <c r="E31" s="320">
        <v>9586994527.8708992</v>
      </c>
      <c r="F31" s="320">
        <v>1473855482.2514</v>
      </c>
      <c r="G31" s="320">
        <v>3947723726.0614004</v>
      </c>
      <c r="H31" s="323">
        <v>5421579208.3128004</v>
      </c>
    </row>
    <row r="32" spans="1:8" ht="15.75">
      <c r="A32" s="39"/>
      <c r="B32" s="40" t="s">
        <v>232</v>
      </c>
      <c r="C32" s="324"/>
      <c r="D32" s="324"/>
      <c r="E32" s="319"/>
      <c r="F32" s="325"/>
      <c r="G32" s="326"/>
      <c r="H32" s="327"/>
    </row>
    <row r="33" spans="1:9" ht="15.75">
      <c r="A33" s="39">
        <v>23</v>
      </c>
      <c r="B33" s="43" t="s">
        <v>224</v>
      </c>
      <c r="C33" s="319">
        <v>21015907.600000001</v>
      </c>
      <c r="D33" s="324">
        <v>0</v>
      </c>
      <c r="E33" s="320">
        <v>21015907.600000001</v>
      </c>
      <c r="F33" s="321">
        <v>20021967.600000001</v>
      </c>
      <c r="G33" s="326">
        <v>0</v>
      </c>
      <c r="H33" s="323">
        <v>20021967.600000001</v>
      </c>
    </row>
    <row r="34" spans="1:9" ht="15.75">
      <c r="A34" s="39">
        <v>24</v>
      </c>
      <c r="B34" s="43" t="s">
        <v>225</v>
      </c>
      <c r="C34" s="319">
        <v>0</v>
      </c>
      <c r="D34" s="324">
        <v>0</v>
      </c>
      <c r="E34" s="320">
        <v>0</v>
      </c>
      <c r="F34" s="321">
        <v>0</v>
      </c>
      <c r="G34" s="326">
        <v>0</v>
      </c>
      <c r="H34" s="323">
        <v>0</v>
      </c>
    </row>
    <row r="35" spans="1:9" ht="15.75">
      <c r="A35" s="39">
        <v>25</v>
      </c>
      <c r="B35" s="44" t="s">
        <v>226</v>
      </c>
      <c r="C35" s="319">
        <v>0</v>
      </c>
      <c r="D35" s="324">
        <v>0</v>
      </c>
      <c r="E35" s="320">
        <v>0</v>
      </c>
      <c r="F35" s="321">
        <v>0</v>
      </c>
      <c r="G35" s="326">
        <v>0</v>
      </c>
      <c r="H35" s="323">
        <v>0</v>
      </c>
    </row>
    <row r="36" spans="1:9" ht="15.75">
      <c r="A36" s="39">
        <v>26</v>
      </c>
      <c r="B36" s="43" t="s">
        <v>227</v>
      </c>
      <c r="C36" s="319">
        <v>534471691</v>
      </c>
      <c r="D36" s="324">
        <v>0</v>
      </c>
      <c r="E36" s="320">
        <v>534471691</v>
      </c>
      <c r="F36" s="321">
        <v>433790651.05000001</v>
      </c>
      <c r="G36" s="326">
        <v>0</v>
      </c>
      <c r="H36" s="323">
        <v>433790651.05000001</v>
      </c>
    </row>
    <row r="37" spans="1:9" ht="15.75">
      <c r="A37" s="39">
        <v>27</v>
      </c>
      <c r="B37" s="43" t="s">
        <v>228</v>
      </c>
      <c r="C37" s="319">
        <v>0</v>
      </c>
      <c r="D37" s="324">
        <v>0</v>
      </c>
      <c r="E37" s="320">
        <v>0</v>
      </c>
      <c r="F37" s="321">
        <v>0</v>
      </c>
      <c r="G37" s="326">
        <v>0</v>
      </c>
      <c r="H37" s="323">
        <v>0</v>
      </c>
    </row>
    <row r="38" spans="1:9" ht="15.75">
      <c r="A38" s="39">
        <v>28</v>
      </c>
      <c r="B38" s="43" t="s">
        <v>229</v>
      </c>
      <c r="C38" s="319">
        <v>790856038.38600004</v>
      </c>
      <c r="D38" s="324">
        <v>0</v>
      </c>
      <c r="E38" s="320">
        <v>790856038.38600004</v>
      </c>
      <c r="F38" s="321">
        <v>606419865.11680007</v>
      </c>
      <c r="G38" s="326">
        <v>0</v>
      </c>
      <c r="H38" s="323">
        <v>606419865.11680007</v>
      </c>
    </row>
    <row r="39" spans="1:9" ht="15.75">
      <c r="A39" s="39">
        <v>29</v>
      </c>
      <c r="B39" s="43" t="s">
        <v>248</v>
      </c>
      <c r="C39" s="319">
        <v>70040845.019999996</v>
      </c>
      <c r="D39" s="324">
        <v>0</v>
      </c>
      <c r="E39" s="320">
        <v>70040845.019999996</v>
      </c>
      <c r="F39" s="321">
        <v>59534771.229999997</v>
      </c>
      <c r="G39" s="326">
        <v>0</v>
      </c>
      <c r="H39" s="323">
        <v>59534771.229999997</v>
      </c>
    </row>
    <row r="40" spans="1:9" ht="15.75">
      <c r="A40" s="39">
        <v>30</v>
      </c>
      <c r="B40" s="45" t="s">
        <v>230</v>
      </c>
      <c r="C40" s="319">
        <v>1416384482.006</v>
      </c>
      <c r="D40" s="324">
        <v>0</v>
      </c>
      <c r="E40" s="320">
        <v>1416384482.006</v>
      </c>
      <c r="F40" s="321">
        <v>1119767254.9968002</v>
      </c>
      <c r="G40" s="326">
        <v>0</v>
      </c>
      <c r="H40" s="323">
        <v>1119767254.9968002</v>
      </c>
    </row>
    <row r="41" spans="1:9" ht="16.5" thickBot="1">
      <c r="A41" s="46">
        <v>31</v>
      </c>
      <c r="B41" s="47" t="s">
        <v>249</v>
      </c>
      <c r="C41" s="328">
        <v>4645564312.8870001</v>
      </c>
      <c r="D41" s="328">
        <v>6357814696.9898996</v>
      </c>
      <c r="E41" s="328">
        <v>11003379009.8769</v>
      </c>
      <c r="F41" s="328">
        <v>2593622737.2482004</v>
      </c>
      <c r="G41" s="328">
        <v>3947723726.0614004</v>
      </c>
      <c r="H41" s="329">
        <v>6541346463.3096008</v>
      </c>
      <c r="I41" s="439"/>
    </row>
    <row r="43" spans="1:9">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67"/>
  <sheetViews>
    <sheetView zoomScaleNormal="100" workbookViewId="0">
      <pane xSplit="1" ySplit="6" topLeftCell="B7" activePane="bottomRight" state="frozen"/>
      <selection activeCell="A2" sqref="A2"/>
      <selection pane="topRight" activeCell="A2" sqref="A2"/>
      <selection pane="bottomLeft" activeCell="A2" sqref="A2"/>
      <selection pane="bottomRight" activeCell="A6" sqref="A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1"/>
  </cols>
  <sheetData>
    <row r="1" spans="1:8" ht="15.75">
      <c r="A1" s="16" t="s">
        <v>239</v>
      </c>
      <c r="B1" s="1" t="str">
        <f>'1. key ratios'!B1</f>
        <v>სს თიბისი ბანკი</v>
      </c>
      <c r="C1" s="15"/>
    </row>
    <row r="2" spans="1:8" ht="15.75">
      <c r="A2" s="16" t="s">
        <v>240</v>
      </c>
      <c r="B2" s="452">
        <f>'1. key ratios'!B2</f>
        <v>42916</v>
      </c>
      <c r="C2" s="27"/>
      <c r="D2" s="17"/>
      <c r="E2" s="17"/>
      <c r="F2" s="17"/>
      <c r="G2" s="17"/>
      <c r="H2" s="17"/>
    </row>
    <row r="3" spans="1:8" ht="15.75">
      <c r="A3" s="16"/>
      <c r="B3" s="15"/>
      <c r="C3" s="27"/>
      <c r="D3" s="17"/>
      <c r="E3" s="17"/>
      <c r="F3" s="17"/>
      <c r="G3" s="17"/>
      <c r="H3" s="17"/>
    </row>
    <row r="4" spans="1:8" ht="16.5" thickBot="1">
      <c r="A4" s="49" t="s">
        <v>670</v>
      </c>
      <c r="B4" s="28" t="s">
        <v>274</v>
      </c>
      <c r="C4" s="35"/>
      <c r="D4" s="35"/>
      <c r="E4" s="35"/>
      <c r="F4" s="49"/>
      <c r="G4" s="49"/>
      <c r="H4" s="50" t="s">
        <v>141</v>
      </c>
    </row>
    <row r="5" spans="1:8" ht="15.75">
      <c r="A5" s="142"/>
      <c r="B5" s="143"/>
      <c r="C5" s="464" t="s">
        <v>246</v>
      </c>
      <c r="D5" s="465"/>
      <c r="E5" s="466"/>
      <c r="F5" s="464" t="s">
        <v>247</v>
      </c>
      <c r="G5" s="465"/>
      <c r="H5" s="467"/>
    </row>
    <row r="6" spans="1:8">
      <c r="A6" s="144" t="s">
        <v>34</v>
      </c>
      <c r="B6" s="51"/>
      <c r="C6" s="52" t="s">
        <v>35</v>
      </c>
      <c r="D6" s="52" t="s">
        <v>144</v>
      </c>
      <c r="E6" s="52" t="s">
        <v>76</v>
      </c>
      <c r="F6" s="52" t="s">
        <v>35</v>
      </c>
      <c r="G6" s="52" t="s">
        <v>144</v>
      </c>
      <c r="H6" s="145" t="s">
        <v>76</v>
      </c>
    </row>
    <row r="7" spans="1:8">
      <c r="A7" s="146"/>
      <c r="B7" s="54" t="s">
        <v>140</v>
      </c>
      <c r="C7" s="55"/>
      <c r="D7" s="55"/>
      <c r="E7" s="55"/>
      <c r="F7" s="55"/>
      <c r="G7" s="55"/>
      <c r="H7" s="147"/>
    </row>
    <row r="8" spans="1:8" ht="15.75">
      <c r="A8" s="146">
        <v>1</v>
      </c>
      <c r="B8" s="56" t="s">
        <v>145</v>
      </c>
      <c r="C8" s="330">
        <v>3481788.59</v>
      </c>
      <c r="D8" s="330">
        <v>2132169.48</v>
      </c>
      <c r="E8" s="320">
        <v>5613958.0700000003</v>
      </c>
      <c r="F8" s="330">
        <v>1932702.68</v>
      </c>
      <c r="G8" s="330">
        <v>153351.87</v>
      </c>
      <c r="H8" s="331">
        <v>2086054.5499999998</v>
      </c>
    </row>
    <row r="9" spans="1:8" ht="15.75">
      <c r="A9" s="146">
        <v>2</v>
      </c>
      <c r="B9" s="56" t="s">
        <v>146</v>
      </c>
      <c r="C9" s="332">
        <v>187446450.60999995</v>
      </c>
      <c r="D9" s="332">
        <v>193025216.42030004</v>
      </c>
      <c r="E9" s="320">
        <v>380471667.03030002</v>
      </c>
      <c r="F9" s="332">
        <v>127590402.96000001</v>
      </c>
      <c r="G9" s="332">
        <v>140983268.26500002</v>
      </c>
      <c r="H9" s="331">
        <v>268573671.22500002</v>
      </c>
    </row>
    <row r="10" spans="1:8" ht="15.75">
      <c r="A10" s="146">
        <v>2.1</v>
      </c>
      <c r="B10" s="57" t="s">
        <v>147</v>
      </c>
      <c r="C10" s="330">
        <v>3458.18</v>
      </c>
      <c r="D10" s="330">
        <v>729799.14</v>
      </c>
      <c r="E10" s="320">
        <v>733257.32000000007</v>
      </c>
      <c r="F10" s="330">
        <v>158967.18</v>
      </c>
      <c r="G10" s="330">
        <v>107710.78</v>
      </c>
      <c r="H10" s="331">
        <v>266677.95999999996</v>
      </c>
    </row>
    <row r="11" spans="1:8" ht="15.75">
      <c r="A11" s="146">
        <v>2.2000000000000002</v>
      </c>
      <c r="B11" s="57" t="s">
        <v>148</v>
      </c>
      <c r="C11" s="330">
        <v>26331581.21999998</v>
      </c>
      <c r="D11" s="330">
        <v>44491426.668800041</v>
      </c>
      <c r="E11" s="320">
        <v>70823007.888800025</v>
      </c>
      <c r="F11" s="330">
        <v>15108620.510000002</v>
      </c>
      <c r="G11" s="330">
        <v>36839602.375</v>
      </c>
      <c r="H11" s="331">
        <v>51948222.885000005</v>
      </c>
    </row>
    <row r="12" spans="1:8" ht="15.75">
      <c r="A12" s="146">
        <v>2.2999999999999998</v>
      </c>
      <c r="B12" s="57" t="s">
        <v>149</v>
      </c>
      <c r="C12" s="330">
        <v>4799278.67</v>
      </c>
      <c r="D12" s="330">
        <v>16053536.494999999</v>
      </c>
      <c r="E12" s="320">
        <v>20852815.164999999</v>
      </c>
      <c r="F12" s="330">
        <v>3847511.64</v>
      </c>
      <c r="G12" s="330">
        <v>5968034.5600000005</v>
      </c>
      <c r="H12" s="331">
        <v>9815546.2000000011</v>
      </c>
    </row>
    <row r="13" spans="1:8" ht="15.75">
      <c r="A13" s="146">
        <v>2.4</v>
      </c>
      <c r="B13" s="57" t="s">
        <v>150</v>
      </c>
      <c r="C13" s="330">
        <v>938118.38000000012</v>
      </c>
      <c r="D13" s="330">
        <v>5914008.4245999996</v>
      </c>
      <c r="E13" s="320">
        <v>6852126.8045999995</v>
      </c>
      <c r="F13" s="330">
        <v>1236458.8900000001</v>
      </c>
      <c r="G13" s="330">
        <v>5121325.6500000004</v>
      </c>
      <c r="H13" s="331">
        <v>6357784.540000001</v>
      </c>
    </row>
    <row r="14" spans="1:8" ht="15.75">
      <c r="A14" s="146">
        <v>2.5</v>
      </c>
      <c r="B14" s="57" t="s">
        <v>151</v>
      </c>
      <c r="C14" s="330">
        <v>2437631.5599999996</v>
      </c>
      <c r="D14" s="330">
        <v>8125568.1473999992</v>
      </c>
      <c r="E14" s="320">
        <v>10563199.707399998</v>
      </c>
      <c r="F14" s="330">
        <v>2575977.7600000002</v>
      </c>
      <c r="G14" s="330">
        <v>3986858.5599999996</v>
      </c>
      <c r="H14" s="331">
        <v>6562836.3200000003</v>
      </c>
    </row>
    <row r="15" spans="1:8" ht="15.75">
      <c r="A15" s="146">
        <v>2.6</v>
      </c>
      <c r="B15" s="57" t="s">
        <v>152</v>
      </c>
      <c r="C15" s="330">
        <v>3766695.9099999997</v>
      </c>
      <c r="D15" s="330">
        <v>10657503.6227</v>
      </c>
      <c r="E15" s="320">
        <v>14424199.5327</v>
      </c>
      <c r="F15" s="330">
        <v>3456538.64</v>
      </c>
      <c r="G15" s="330">
        <v>8981676.4399999995</v>
      </c>
      <c r="H15" s="331">
        <v>12438215.08</v>
      </c>
    </row>
    <row r="16" spans="1:8" ht="15.75">
      <c r="A16" s="146">
        <v>2.7</v>
      </c>
      <c r="B16" s="57" t="s">
        <v>153</v>
      </c>
      <c r="C16" s="330">
        <v>3281146.18</v>
      </c>
      <c r="D16" s="330">
        <v>3761061.4573999997</v>
      </c>
      <c r="E16" s="320">
        <v>7042207.6373999994</v>
      </c>
      <c r="F16" s="330">
        <v>971149.27</v>
      </c>
      <c r="G16" s="330">
        <v>8045761.1000000006</v>
      </c>
      <c r="H16" s="331">
        <v>9016910.370000001</v>
      </c>
    </row>
    <row r="17" spans="1:8" ht="15.75">
      <c r="A17" s="146">
        <v>2.8</v>
      </c>
      <c r="B17" s="57" t="s">
        <v>154</v>
      </c>
      <c r="C17" s="330">
        <v>144658056.47999999</v>
      </c>
      <c r="D17" s="330">
        <v>94377825.290000007</v>
      </c>
      <c r="E17" s="320">
        <v>239035881.76999998</v>
      </c>
      <c r="F17" s="330">
        <v>99988858.390000001</v>
      </c>
      <c r="G17" s="330">
        <v>63874906.18</v>
      </c>
      <c r="H17" s="331">
        <v>163863764.56999999</v>
      </c>
    </row>
    <row r="18" spans="1:8" ht="15.75">
      <c r="A18" s="146">
        <v>2.9</v>
      </c>
      <c r="B18" s="57" t="s">
        <v>155</v>
      </c>
      <c r="C18" s="330">
        <v>1230484.0299999998</v>
      </c>
      <c r="D18" s="330">
        <v>8914487.1744000018</v>
      </c>
      <c r="E18" s="320">
        <v>10144971.204400001</v>
      </c>
      <c r="F18" s="330">
        <v>246320.68</v>
      </c>
      <c r="G18" s="330">
        <v>8057392.6200000001</v>
      </c>
      <c r="H18" s="331">
        <v>8303713.2999999998</v>
      </c>
    </row>
    <row r="19" spans="1:8" ht="15.75">
      <c r="A19" s="146">
        <v>3</v>
      </c>
      <c r="B19" s="56" t="s">
        <v>156</v>
      </c>
      <c r="C19" s="330">
        <v>8060481.8099999996</v>
      </c>
      <c r="D19" s="330">
        <v>2059685.12</v>
      </c>
      <c r="E19" s="320">
        <v>10120166.93</v>
      </c>
      <c r="F19" s="330">
        <v>6905468.5</v>
      </c>
      <c r="G19" s="330">
        <v>2047980.74</v>
      </c>
      <c r="H19" s="331">
        <v>8953449.2400000002</v>
      </c>
    </row>
    <row r="20" spans="1:8" ht="15.75">
      <c r="A20" s="146">
        <v>4</v>
      </c>
      <c r="B20" s="56" t="s">
        <v>157</v>
      </c>
      <c r="C20" s="330">
        <v>34865906.619999997</v>
      </c>
      <c r="D20" s="330">
        <v>83426.429999999993</v>
      </c>
      <c r="E20" s="320">
        <v>34949333.049999997</v>
      </c>
      <c r="F20" s="330">
        <v>28754103.260000002</v>
      </c>
      <c r="G20" s="330">
        <v>0</v>
      </c>
      <c r="H20" s="331">
        <v>28754103.260000002</v>
      </c>
    </row>
    <row r="21" spans="1:8" ht="15.75">
      <c r="A21" s="146">
        <v>5</v>
      </c>
      <c r="B21" s="56" t="s">
        <v>158</v>
      </c>
      <c r="C21" s="330">
        <v>0</v>
      </c>
      <c r="D21" s="330">
        <v>0</v>
      </c>
      <c r="E21" s="320">
        <v>0</v>
      </c>
      <c r="F21" s="330">
        <v>0</v>
      </c>
      <c r="G21" s="330">
        <v>0</v>
      </c>
      <c r="H21" s="331">
        <v>0</v>
      </c>
    </row>
    <row r="22" spans="1:8" ht="15.75">
      <c r="A22" s="146">
        <v>6</v>
      </c>
      <c r="B22" s="58" t="s">
        <v>159</v>
      </c>
      <c r="C22" s="332">
        <v>233854627.62999997</v>
      </c>
      <c r="D22" s="332">
        <v>197300497.45030004</v>
      </c>
      <c r="E22" s="320">
        <v>431155125.08029997</v>
      </c>
      <c r="F22" s="332">
        <v>165182677.40000001</v>
      </c>
      <c r="G22" s="332">
        <v>143184600.87500003</v>
      </c>
      <c r="H22" s="331">
        <v>308367278.27500004</v>
      </c>
    </row>
    <row r="23" spans="1:8" ht="15.75">
      <c r="A23" s="146"/>
      <c r="B23" s="54" t="s">
        <v>138</v>
      </c>
      <c r="C23" s="330"/>
      <c r="D23" s="330"/>
      <c r="E23" s="319"/>
      <c r="F23" s="330"/>
      <c r="G23" s="330"/>
      <c r="H23" s="333"/>
    </row>
    <row r="24" spans="1:8" ht="15.75">
      <c r="A24" s="146">
        <v>7</v>
      </c>
      <c r="B24" s="56" t="s">
        <v>160</v>
      </c>
      <c r="C24" s="330">
        <v>37878238.039999999</v>
      </c>
      <c r="D24" s="330">
        <v>14543117.17</v>
      </c>
      <c r="E24" s="320">
        <v>52421355.210000001</v>
      </c>
      <c r="F24" s="330">
        <v>12971471.93</v>
      </c>
      <c r="G24" s="330">
        <v>9917546.2400000002</v>
      </c>
      <c r="H24" s="331">
        <v>22889018.170000002</v>
      </c>
    </row>
    <row r="25" spans="1:8" ht="15.75">
      <c r="A25" s="146">
        <v>8</v>
      </c>
      <c r="B25" s="56" t="s">
        <v>161</v>
      </c>
      <c r="C25" s="330">
        <v>13545887.280000001</v>
      </c>
      <c r="D25" s="330">
        <v>43957781.260000005</v>
      </c>
      <c r="E25" s="320">
        <v>57503668.540000007</v>
      </c>
      <c r="F25" s="330">
        <v>10702283.799999999</v>
      </c>
      <c r="G25" s="330">
        <v>36853003.039999999</v>
      </c>
      <c r="H25" s="331">
        <v>47555286.839999996</v>
      </c>
    </row>
    <row r="26" spans="1:8" ht="15.75">
      <c r="A26" s="146">
        <v>9</v>
      </c>
      <c r="B26" s="56" t="s">
        <v>162</v>
      </c>
      <c r="C26" s="330">
        <v>3630538.36</v>
      </c>
      <c r="D26" s="330">
        <v>1208792.7</v>
      </c>
      <c r="E26" s="320">
        <v>4839331.0599999996</v>
      </c>
      <c r="F26" s="330">
        <v>924641.37</v>
      </c>
      <c r="G26" s="330">
        <v>1035288.62</v>
      </c>
      <c r="H26" s="331">
        <v>1959929.99</v>
      </c>
    </row>
    <row r="27" spans="1:8" ht="15.75">
      <c r="A27" s="146">
        <v>10</v>
      </c>
      <c r="B27" s="56" t="s">
        <v>163</v>
      </c>
      <c r="C27" s="330">
        <v>0</v>
      </c>
      <c r="D27" s="330">
        <v>0</v>
      </c>
      <c r="E27" s="320">
        <v>0</v>
      </c>
      <c r="F27" s="330">
        <v>0</v>
      </c>
      <c r="G27" s="330">
        <v>0</v>
      </c>
      <c r="H27" s="331">
        <v>0</v>
      </c>
    </row>
    <row r="28" spans="1:8" ht="15.75">
      <c r="A28" s="146">
        <v>11</v>
      </c>
      <c r="B28" s="56" t="s">
        <v>164</v>
      </c>
      <c r="C28" s="330">
        <v>32505288.02</v>
      </c>
      <c r="D28" s="330">
        <v>51610775.710000001</v>
      </c>
      <c r="E28" s="320">
        <v>84116063.730000004</v>
      </c>
      <c r="F28" s="330">
        <v>21191474.18</v>
      </c>
      <c r="G28" s="330">
        <v>26934155.359999999</v>
      </c>
      <c r="H28" s="331">
        <v>48125629.539999999</v>
      </c>
    </row>
    <row r="29" spans="1:8" ht="15.75">
      <c r="A29" s="146">
        <v>12</v>
      </c>
      <c r="B29" s="56" t="s">
        <v>165</v>
      </c>
      <c r="C29" s="330">
        <v>498624.57</v>
      </c>
      <c r="D29" s="330">
        <v>16.96</v>
      </c>
      <c r="E29" s="320">
        <v>498641.53</v>
      </c>
      <c r="F29" s="330">
        <v>369686.85</v>
      </c>
      <c r="G29" s="330">
        <v>0</v>
      </c>
      <c r="H29" s="331">
        <v>369686.85</v>
      </c>
    </row>
    <row r="30" spans="1:8" ht="15.75">
      <c r="A30" s="146">
        <v>13</v>
      </c>
      <c r="B30" s="59" t="s">
        <v>166</v>
      </c>
      <c r="C30" s="332">
        <v>88058576.269999996</v>
      </c>
      <c r="D30" s="332">
        <v>111320483.8</v>
      </c>
      <c r="E30" s="320">
        <v>199379060.06999999</v>
      </c>
      <c r="F30" s="332">
        <v>46159558.130000003</v>
      </c>
      <c r="G30" s="332">
        <v>74739993.25999999</v>
      </c>
      <c r="H30" s="331">
        <v>120899551.38999999</v>
      </c>
    </row>
    <row r="31" spans="1:8" ht="15.75">
      <c r="A31" s="146">
        <v>14</v>
      </c>
      <c r="B31" s="59" t="s">
        <v>167</v>
      </c>
      <c r="C31" s="332">
        <v>145796051.35999995</v>
      </c>
      <c r="D31" s="332">
        <v>85980013.650300041</v>
      </c>
      <c r="E31" s="320">
        <v>231776065.01029998</v>
      </c>
      <c r="F31" s="332">
        <v>119023119.27000001</v>
      </c>
      <c r="G31" s="332">
        <v>68444607.615000039</v>
      </c>
      <c r="H31" s="331">
        <v>187467726.88500005</v>
      </c>
    </row>
    <row r="32" spans="1:8">
      <c r="A32" s="146"/>
      <c r="B32" s="54"/>
      <c r="C32" s="334"/>
      <c r="D32" s="334"/>
      <c r="E32" s="334"/>
      <c r="F32" s="334"/>
      <c r="G32" s="334"/>
      <c r="H32" s="335"/>
    </row>
    <row r="33" spans="1:8" ht="15.75">
      <c r="A33" s="146"/>
      <c r="B33" s="54" t="s">
        <v>168</v>
      </c>
      <c r="C33" s="330"/>
      <c r="D33" s="330"/>
      <c r="E33" s="319"/>
      <c r="F33" s="330"/>
      <c r="G33" s="330"/>
      <c r="H33" s="333"/>
    </row>
    <row r="34" spans="1:8" ht="15.75">
      <c r="A34" s="146">
        <v>15</v>
      </c>
      <c r="B34" s="53" t="s">
        <v>139</v>
      </c>
      <c r="C34" s="336">
        <v>62353682.579999998</v>
      </c>
      <c r="D34" s="336">
        <v>10579098.205699999</v>
      </c>
      <c r="E34" s="320">
        <v>72932780.785699993</v>
      </c>
      <c r="F34" s="336">
        <v>32842023.270000003</v>
      </c>
      <c r="G34" s="336">
        <v>5739714.4717999995</v>
      </c>
      <c r="H34" s="331">
        <v>38581737.741800003</v>
      </c>
    </row>
    <row r="35" spans="1:8" ht="15.75">
      <c r="A35" s="146">
        <v>15.1</v>
      </c>
      <c r="B35" s="57" t="s">
        <v>169</v>
      </c>
      <c r="C35" s="330">
        <v>83223105.739999995</v>
      </c>
      <c r="D35" s="330">
        <v>29996885.635699999</v>
      </c>
      <c r="E35" s="320">
        <v>113219991.3757</v>
      </c>
      <c r="F35" s="330">
        <v>45798633.420000002</v>
      </c>
      <c r="G35" s="330">
        <v>21607418.331799999</v>
      </c>
      <c r="H35" s="331">
        <v>67406051.751800001</v>
      </c>
    </row>
    <row r="36" spans="1:8" ht="15.75">
      <c r="A36" s="146">
        <v>15.2</v>
      </c>
      <c r="B36" s="57" t="s">
        <v>170</v>
      </c>
      <c r="C36" s="330">
        <v>20869423.16</v>
      </c>
      <c r="D36" s="330">
        <v>19417787.43</v>
      </c>
      <c r="E36" s="320">
        <v>40287210.590000004</v>
      </c>
      <c r="F36" s="330">
        <v>12956610.15</v>
      </c>
      <c r="G36" s="330">
        <v>15867703.859999999</v>
      </c>
      <c r="H36" s="331">
        <v>28824314.009999998</v>
      </c>
    </row>
    <row r="37" spans="1:8" ht="15.75">
      <c r="A37" s="146">
        <v>16</v>
      </c>
      <c r="B37" s="56" t="s">
        <v>171</v>
      </c>
      <c r="C37" s="330">
        <v>0</v>
      </c>
      <c r="D37" s="330">
        <v>0</v>
      </c>
      <c r="E37" s="320">
        <v>0</v>
      </c>
      <c r="F37" s="330">
        <v>1128677.93</v>
      </c>
      <c r="G37" s="330">
        <v>12521.11</v>
      </c>
      <c r="H37" s="331">
        <v>1141199.04</v>
      </c>
    </row>
    <row r="38" spans="1:8" ht="15.75">
      <c r="A38" s="146">
        <v>17</v>
      </c>
      <c r="B38" s="56" t="s">
        <v>172</v>
      </c>
      <c r="C38" s="330">
        <v>0</v>
      </c>
      <c r="D38" s="330">
        <v>0</v>
      </c>
      <c r="E38" s="320">
        <v>0</v>
      </c>
      <c r="F38" s="330">
        <v>0</v>
      </c>
      <c r="G38" s="330">
        <v>0</v>
      </c>
      <c r="H38" s="331">
        <v>0</v>
      </c>
    </row>
    <row r="39" spans="1:8" ht="15.75">
      <c r="A39" s="146">
        <v>18</v>
      </c>
      <c r="B39" s="56" t="s">
        <v>173</v>
      </c>
      <c r="C39" s="330">
        <v>-63845.06</v>
      </c>
      <c r="D39" s="330">
        <v>0</v>
      </c>
      <c r="E39" s="320">
        <v>-63845.06</v>
      </c>
      <c r="F39" s="330">
        <v>8805854.4100000001</v>
      </c>
      <c r="G39" s="330">
        <v>0</v>
      </c>
      <c r="H39" s="331">
        <v>8805854.4100000001</v>
      </c>
    </row>
    <row r="40" spans="1:8" ht="15.75">
      <c r="A40" s="146">
        <v>19</v>
      </c>
      <c r="B40" s="56" t="s">
        <v>174</v>
      </c>
      <c r="C40" s="330">
        <v>48405719.399999999</v>
      </c>
      <c r="D40" s="330">
        <v>0</v>
      </c>
      <c r="E40" s="320">
        <v>48405719.399999999</v>
      </c>
      <c r="F40" s="330">
        <v>20347735.469999999</v>
      </c>
      <c r="G40" s="330">
        <v>0</v>
      </c>
      <c r="H40" s="331">
        <v>20347735.469999999</v>
      </c>
    </row>
    <row r="41" spans="1:8" ht="15.75">
      <c r="A41" s="146">
        <v>20</v>
      </c>
      <c r="B41" s="56" t="s">
        <v>175</v>
      </c>
      <c r="C41" s="330">
        <v>-4995486.25</v>
      </c>
      <c r="D41" s="330">
        <v>0</v>
      </c>
      <c r="E41" s="320">
        <v>-4995486.25</v>
      </c>
      <c r="F41" s="330">
        <v>7980665.0099999998</v>
      </c>
      <c r="G41" s="330">
        <v>0</v>
      </c>
      <c r="H41" s="331">
        <v>7980665.0099999998</v>
      </c>
    </row>
    <row r="42" spans="1:8" ht="15.75">
      <c r="A42" s="146">
        <v>21</v>
      </c>
      <c r="B42" s="56" t="s">
        <v>176</v>
      </c>
      <c r="C42" s="330">
        <v>-2328137.08</v>
      </c>
      <c r="D42" s="330">
        <v>0</v>
      </c>
      <c r="E42" s="320">
        <v>-2328137.08</v>
      </c>
      <c r="F42" s="330">
        <v>-330526.93</v>
      </c>
      <c r="G42" s="330">
        <v>0</v>
      </c>
      <c r="H42" s="331">
        <v>-330526.93</v>
      </c>
    </row>
    <row r="43" spans="1:8" ht="15.75">
      <c r="A43" s="146">
        <v>22</v>
      </c>
      <c r="B43" s="56" t="s">
        <v>177</v>
      </c>
      <c r="C43" s="330">
        <v>2261477.56</v>
      </c>
      <c r="D43" s="330">
        <v>7549018.96</v>
      </c>
      <c r="E43" s="320">
        <v>9810496.5199999996</v>
      </c>
      <c r="F43" s="330">
        <v>3631158.16</v>
      </c>
      <c r="G43" s="330">
        <v>5606645.3700000001</v>
      </c>
      <c r="H43" s="331">
        <v>9237803.5300000012</v>
      </c>
    </row>
    <row r="44" spans="1:8" ht="15.75">
      <c r="A44" s="146">
        <v>23</v>
      </c>
      <c r="B44" s="56" t="s">
        <v>178</v>
      </c>
      <c r="C44" s="330">
        <v>10279246.99</v>
      </c>
      <c r="D44" s="330">
        <v>3525799.73</v>
      </c>
      <c r="E44" s="320">
        <v>13805046.720000001</v>
      </c>
      <c r="F44" s="330">
        <v>5054562.8499999996</v>
      </c>
      <c r="G44" s="330">
        <v>3844661.3</v>
      </c>
      <c r="H44" s="331">
        <v>8899224.1499999985</v>
      </c>
    </row>
    <row r="45" spans="1:8" ht="15.75">
      <c r="A45" s="146">
        <v>24</v>
      </c>
      <c r="B45" s="59" t="s">
        <v>179</v>
      </c>
      <c r="C45" s="332">
        <v>115912658.13999999</v>
      </c>
      <c r="D45" s="332">
        <v>21653916.8957</v>
      </c>
      <c r="E45" s="320">
        <v>137566575.03569999</v>
      </c>
      <c r="F45" s="332">
        <v>79460150.169999987</v>
      </c>
      <c r="G45" s="332">
        <v>15203542.251800001</v>
      </c>
      <c r="H45" s="331">
        <v>94663692.421799988</v>
      </c>
    </row>
    <row r="46" spans="1:8">
      <c r="A46" s="146"/>
      <c r="B46" s="54" t="s">
        <v>180</v>
      </c>
      <c r="C46" s="330"/>
      <c r="D46" s="330"/>
      <c r="E46" s="330"/>
      <c r="F46" s="330"/>
      <c r="G46" s="330"/>
      <c r="H46" s="337"/>
    </row>
    <row r="47" spans="1:8" ht="15.75">
      <c r="A47" s="146">
        <v>25</v>
      </c>
      <c r="B47" s="56" t="s">
        <v>181</v>
      </c>
      <c r="C47" s="330">
        <v>9603546.8699999992</v>
      </c>
      <c r="D47" s="330">
        <v>2689571.72</v>
      </c>
      <c r="E47" s="320">
        <v>12293118.59</v>
      </c>
      <c r="F47" s="330">
        <v>6844002.3300000001</v>
      </c>
      <c r="G47" s="330">
        <v>5487883.0700000003</v>
      </c>
      <c r="H47" s="331">
        <v>12331885.4</v>
      </c>
    </row>
    <row r="48" spans="1:8" ht="15.75">
      <c r="A48" s="146">
        <v>26</v>
      </c>
      <c r="B48" s="56" t="s">
        <v>182</v>
      </c>
      <c r="C48" s="330">
        <v>8490658.3100000005</v>
      </c>
      <c r="D48" s="330">
        <v>10610255.68</v>
      </c>
      <c r="E48" s="320">
        <v>19100913.990000002</v>
      </c>
      <c r="F48" s="330">
        <v>17161432.960000001</v>
      </c>
      <c r="G48" s="330">
        <v>4851981.7</v>
      </c>
      <c r="H48" s="331">
        <v>22013414.66</v>
      </c>
    </row>
    <row r="49" spans="1:9" ht="15.75">
      <c r="A49" s="146">
        <v>27</v>
      </c>
      <c r="B49" s="56" t="s">
        <v>183</v>
      </c>
      <c r="C49" s="330">
        <v>98144546.900000006</v>
      </c>
      <c r="D49" s="330">
        <v>0</v>
      </c>
      <c r="E49" s="320">
        <v>98144546.900000006</v>
      </c>
      <c r="F49" s="330">
        <v>67021574.520000003</v>
      </c>
      <c r="G49" s="330">
        <v>0</v>
      </c>
      <c r="H49" s="331">
        <v>67021574.520000003</v>
      </c>
    </row>
    <row r="50" spans="1:9" ht="15.75">
      <c r="A50" s="146">
        <v>28</v>
      </c>
      <c r="B50" s="56" t="s">
        <v>327</v>
      </c>
      <c r="C50" s="330">
        <v>2094182.52</v>
      </c>
      <c r="D50" s="330">
        <v>0</v>
      </c>
      <c r="E50" s="320">
        <v>2094182.52</v>
      </c>
      <c r="F50" s="330">
        <v>1643119.52</v>
      </c>
      <c r="G50" s="330">
        <v>0</v>
      </c>
      <c r="H50" s="331">
        <v>1643119.52</v>
      </c>
    </row>
    <row r="51" spans="1:9" ht="15.75">
      <c r="A51" s="146">
        <v>29</v>
      </c>
      <c r="B51" s="56" t="s">
        <v>184</v>
      </c>
      <c r="C51" s="330">
        <v>15310677.130000001</v>
      </c>
      <c r="D51" s="330">
        <v>0</v>
      </c>
      <c r="E51" s="320">
        <v>15310677.130000001</v>
      </c>
      <c r="F51" s="330">
        <v>11361763.99</v>
      </c>
      <c r="G51" s="330">
        <v>0</v>
      </c>
      <c r="H51" s="331">
        <v>11361763.99</v>
      </c>
    </row>
    <row r="52" spans="1:9" ht="15.75">
      <c r="A52" s="146">
        <v>30</v>
      </c>
      <c r="B52" s="56" t="s">
        <v>185</v>
      </c>
      <c r="C52" s="330">
        <v>22171000.280000001</v>
      </c>
      <c r="D52" s="330">
        <v>510714.02</v>
      </c>
      <c r="E52" s="320">
        <v>22681714.300000001</v>
      </c>
      <c r="F52" s="330">
        <v>14237218.07</v>
      </c>
      <c r="G52" s="330">
        <v>145360.07999999999</v>
      </c>
      <c r="H52" s="331">
        <v>14382578.15</v>
      </c>
    </row>
    <row r="53" spans="1:9" ht="15.75">
      <c r="A53" s="146">
        <v>31</v>
      </c>
      <c r="B53" s="59" t="s">
        <v>186</v>
      </c>
      <c r="C53" s="332">
        <v>155814612.00999999</v>
      </c>
      <c r="D53" s="332">
        <v>13810541.42</v>
      </c>
      <c r="E53" s="320">
        <v>169625153.42999998</v>
      </c>
      <c r="F53" s="332">
        <v>118269111.38999999</v>
      </c>
      <c r="G53" s="332">
        <v>10485224.85</v>
      </c>
      <c r="H53" s="331">
        <v>128754336.23999998</v>
      </c>
    </row>
    <row r="54" spans="1:9" ht="15.75">
      <c r="A54" s="146">
        <v>32</v>
      </c>
      <c r="B54" s="59" t="s">
        <v>187</v>
      </c>
      <c r="C54" s="332">
        <v>-39901953.870000005</v>
      </c>
      <c r="D54" s="332">
        <v>7843375.4757000003</v>
      </c>
      <c r="E54" s="320">
        <v>-32058578.394300006</v>
      </c>
      <c r="F54" s="332">
        <v>-38808961.219999999</v>
      </c>
      <c r="G54" s="332">
        <v>4718317.401800001</v>
      </c>
      <c r="H54" s="331">
        <v>-34090643.8182</v>
      </c>
    </row>
    <row r="55" spans="1:9">
      <c r="A55" s="146"/>
      <c r="B55" s="54"/>
      <c r="C55" s="334"/>
      <c r="D55" s="334"/>
      <c r="E55" s="334"/>
      <c r="F55" s="334"/>
      <c r="G55" s="334"/>
      <c r="H55" s="335"/>
    </row>
    <row r="56" spans="1:9" ht="15.75">
      <c r="A56" s="146">
        <v>33</v>
      </c>
      <c r="B56" s="59" t="s">
        <v>188</v>
      </c>
      <c r="C56" s="332">
        <v>105894097.48999995</v>
      </c>
      <c r="D56" s="332">
        <v>93823389.126000047</v>
      </c>
      <c r="E56" s="320">
        <v>199717486.616</v>
      </c>
      <c r="F56" s="332">
        <v>80214158.050000012</v>
      </c>
      <c r="G56" s="332">
        <v>73162925.016800046</v>
      </c>
      <c r="H56" s="331">
        <v>153377083.06680006</v>
      </c>
    </row>
    <row r="57" spans="1:9">
      <c r="A57" s="146"/>
      <c r="B57" s="54"/>
      <c r="C57" s="334"/>
      <c r="D57" s="334"/>
      <c r="E57" s="334"/>
      <c r="F57" s="334"/>
      <c r="G57" s="334"/>
      <c r="H57" s="335"/>
    </row>
    <row r="58" spans="1:9" ht="15.75">
      <c r="A58" s="146">
        <v>34</v>
      </c>
      <c r="B58" s="56" t="s">
        <v>189</v>
      </c>
      <c r="C58" s="330">
        <v>27506346.170000002</v>
      </c>
      <c r="D58" s="330">
        <v>0</v>
      </c>
      <c r="E58" s="320">
        <v>27506346.170000002</v>
      </c>
      <c r="F58" s="330">
        <v>46654397.020000003</v>
      </c>
      <c r="G58" s="330">
        <v>0</v>
      </c>
      <c r="H58" s="331">
        <v>46654397.020000003</v>
      </c>
    </row>
    <row r="59" spans="1:9" s="242" customFormat="1" ht="15.75">
      <c r="A59" s="146">
        <v>35</v>
      </c>
      <c r="B59" s="53" t="s">
        <v>190</v>
      </c>
      <c r="C59" s="338">
        <v>0</v>
      </c>
      <c r="D59" s="338">
        <v>0</v>
      </c>
      <c r="E59" s="339">
        <v>0</v>
      </c>
      <c r="F59" s="340">
        <v>10782.8</v>
      </c>
      <c r="G59" s="340">
        <v>0</v>
      </c>
      <c r="H59" s="341">
        <v>10782.8</v>
      </c>
      <c r="I59" s="241"/>
    </row>
    <row r="60" spans="1:9" ht="15.75">
      <c r="A60" s="146">
        <v>36</v>
      </c>
      <c r="B60" s="56" t="s">
        <v>191</v>
      </c>
      <c r="C60" s="330">
        <v>7788696.0899999999</v>
      </c>
      <c r="D60" s="330">
        <v>0</v>
      </c>
      <c r="E60" s="320">
        <v>7788696.0899999999</v>
      </c>
      <c r="F60" s="330">
        <v>4790888.5599999996</v>
      </c>
      <c r="G60" s="330">
        <v>0</v>
      </c>
      <c r="H60" s="331">
        <v>4790888.5599999996</v>
      </c>
    </row>
    <row r="61" spans="1:9" ht="15.75">
      <c r="A61" s="146">
        <v>37</v>
      </c>
      <c r="B61" s="59" t="s">
        <v>192</v>
      </c>
      <c r="C61" s="332">
        <v>35295042.260000005</v>
      </c>
      <c r="D61" s="332">
        <v>0</v>
      </c>
      <c r="E61" s="320">
        <v>35295042.260000005</v>
      </c>
      <c r="F61" s="332">
        <v>51456068.380000003</v>
      </c>
      <c r="G61" s="332">
        <v>0</v>
      </c>
      <c r="H61" s="331">
        <v>51456068.380000003</v>
      </c>
    </row>
    <row r="62" spans="1:9">
      <c r="A62" s="146"/>
      <c r="B62" s="60"/>
      <c r="C62" s="330"/>
      <c r="D62" s="330"/>
      <c r="E62" s="330"/>
      <c r="F62" s="330"/>
      <c r="G62" s="330"/>
      <c r="H62" s="337"/>
    </row>
    <row r="63" spans="1:9" ht="15.75">
      <c r="A63" s="146">
        <v>38</v>
      </c>
      <c r="B63" s="61" t="s">
        <v>328</v>
      </c>
      <c r="C63" s="332">
        <v>70599055.229999945</v>
      </c>
      <c r="D63" s="332">
        <v>93823389.126000047</v>
      </c>
      <c r="E63" s="320">
        <v>164422444.35600001</v>
      </c>
      <c r="F63" s="332">
        <v>28758089.670000009</v>
      </c>
      <c r="G63" s="332">
        <v>73162925.016800046</v>
      </c>
      <c r="H63" s="331">
        <v>101921014.68680006</v>
      </c>
    </row>
    <row r="64" spans="1:9" ht="15.75">
      <c r="A64" s="144">
        <v>39</v>
      </c>
      <c r="B64" s="56" t="s">
        <v>193</v>
      </c>
      <c r="C64" s="342">
        <v>15022383.970000001</v>
      </c>
      <c r="D64" s="342">
        <v>0</v>
      </c>
      <c r="E64" s="320">
        <v>15022383.970000001</v>
      </c>
      <c r="F64" s="342">
        <v>9545143.5600000005</v>
      </c>
      <c r="G64" s="342">
        <v>0</v>
      </c>
      <c r="H64" s="331">
        <v>9545143.5600000005</v>
      </c>
    </row>
    <row r="65" spans="1:8" ht="15.75">
      <c r="A65" s="146">
        <v>40</v>
      </c>
      <c r="B65" s="59" t="s">
        <v>194</v>
      </c>
      <c r="C65" s="332">
        <v>55576671.259999946</v>
      </c>
      <c r="D65" s="332">
        <v>93823389.126000047</v>
      </c>
      <c r="E65" s="320">
        <v>149400060.38599998</v>
      </c>
      <c r="F65" s="332">
        <v>19212946.110000007</v>
      </c>
      <c r="G65" s="332">
        <v>73162925.016800046</v>
      </c>
      <c r="H65" s="331">
        <v>92375871.12680006</v>
      </c>
    </row>
    <row r="66" spans="1:8" ht="15.75">
      <c r="A66" s="144">
        <v>41</v>
      </c>
      <c r="B66" s="56" t="s">
        <v>195</v>
      </c>
      <c r="C66" s="342">
        <v>78023.34</v>
      </c>
      <c r="D66" s="342">
        <v>0</v>
      </c>
      <c r="E66" s="320">
        <v>78023.34</v>
      </c>
      <c r="F66" s="342">
        <v>0</v>
      </c>
      <c r="G66" s="342">
        <v>0</v>
      </c>
      <c r="H66" s="331">
        <v>0</v>
      </c>
    </row>
    <row r="67" spans="1:8" ht="16.5" thickBot="1">
      <c r="A67" s="148">
        <v>42</v>
      </c>
      <c r="B67" s="149" t="s">
        <v>196</v>
      </c>
      <c r="C67" s="343">
        <v>55654694.599999949</v>
      </c>
      <c r="D67" s="343">
        <v>93823389.126000047</v>
      </c>
      <c r="E67" s="328">
        <v>149478083.72600001</v>
      </c>
      <c r="F67" s="343">
        <v>19212946.110000007</v>
      </c>
      <c r="G67" s="343">
        <v>73162925.016800046</v>
      </c>
      <c r="H67" s="344">
        <v>92375871.12680006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3"/>
  <sheetViews>
    <sheetView zoomScaleNormal="100" workbookViewId="0">
      <pane xSplit="2" ySplit="6" topLeftCell="C7" activePane="bottomRight" state="frozen"/>
      <selection activeCell="A2" sqref="A2"/>
      <selection pane="topRight" activeCell="A2" sqref="A2"/>
      <selection pane="bottomLeft" activeCell="A2" sqref="A2"/>
      <selection pane="bottomRight" activeCell="C13" sqref="C13"/>
    </sheetView>
  </sheetViews>
  <sheetFormatPr defaultRowHeight="15"/>
  <cols>
    <col min="1" max="1" width="9.5703125" bestFit="1" customWidth="1"/>
    <col min="2" max="2" width="72.28515625" customWidth="1"/>
    <col min="3" max="3" width="12.7109375" customWidth="1"/>
    <col min="4" max="5" width="13.85546875" bestFit="1" customWidth="1"/>
    <col min="6" max="8" width="12.7109375" customWidth="1"/>
  </cols>
  <sheetData>
    <row r="1" spans="1:8">
      <c r="A1" s="1" t="s">
        <v>239</v>
      </c>
      <c r="B1" s="1" t="str">
        <f>'1. key ratios'!B1</f>
        <v>სს თიბისი ბანკი</v>
      </c>
    </row>
    <row r="2" spans="1:8">
      <c r="A2" s="1" t="s">
        <v>240</v>
      </c>
      <c r="B2" s="452">
        <f>'1. key ratios'!B2</f>
        <v>42916</v>
      </c>
    </row>
    <row r="3" spans="1:8">
      <c r="A3" s="1"/>
    </row>
    <row r="4" spans="1:8" ht="16.5" thickBot="1">
      <c r="A4" s="1" t="s">
        <v>671</v>
      </c>
      <c r="B4" s="1"/>
      <c r="C4" s="253"/>
      <c r="D4" s="253"/>
      <c r="E4" s="253"/>
      <c r="F4" s="254"/>
      <c r="G4" s="254"/>
      <c r="H4" s="255" t="s">
        <v>141</v>
      </c>
    </row>
    <row r="5" spans="1:8" ht="15.75">
      <c r="A5" s="468" t="s">
        <v>34</v>
      </c>
      <c r="B5" s="470" t="s">
        <v>297</v>
      </c>
      <c r="C5" s="472" t="s">
        <v>246</v>
      </c>
      <c r="D5" s="472"/>
      <c r="E5" s="472"/>
      <c r="F5" s="472" t="s">
        <v>247</v>
      </c>
      <c r="G5" s="472"/>
      <c r="H5" s="473"/>
    </row>
    <row r="6" spans="1:8">
      <c r="A6" s="469"/>
      <c r="B6" s="471"/>
      <c r="C6" s="41" t="s">
        <v>35</v>
      </c>
      <c r="D6" s="41" t="s">
        <v>142</v>
      </c>
      <c r="E6" s="41" t="s">
        <v>76</v>
      </c>
      <c r="F6" s="41" t="s">
        <v>35</v>
      </c>
      <c r="G6" s="41" t="s">
        <v>142</v>
      </c>
      <c r="H6" s="42" t="s">
        <v>76</v>
      </c>
    </row>
    <row r="7" spans="1:8" s="2" customFormat="1" ht="15.75">
      <c r="A7" s="256">
        <v>1</v>
      </c>
      <c r="B7" s="257" t="s">
        <v>817</v>
      </c>
      <c r="C7" s="322">
        <f>SUM(C8:C11)</f>
        <v>512318999.94999999</v>
      </c>
      <c r="D7" s="322">
        <f>SUM(D8:D11)</f>
        <v>770158094.02922404</v>
      </c>
      <c r="E7" s="345">
        <f>C7+D7</f>
        <v>1282477093.979224</v>
      </c>
      <c r="F7" s="322"/>
      <c r="G7" s="322"/>
      <c r="H7" s="323">
        <f t="shared" ref="H7:H53" si="0">F7+G7</f>
        <v>0</v>
      </c>
    </row>
    <row r="8" spans="1:8" s="2" customFormat="1" ht="15.75">
      <c r="A8" s="256">
        <v>1.1000000000000001</v>
      </c>
      <c r="B8" s="258" t="s">
        <v>332</v>
      </c>
      <c r="C8" s="322">
        <v>181063425.19</v>
      </c>
      <c r="D8" s="322">
        <v>398959026.99229997</v>
      </c>
      <c r="E8" s="345">
        <f t="shared" ref="E8:E53" si="1">C8+D8</f>
        <v>580022452.18229997</v>
      </c>
      <c r="F8" s="322"/>
      <c r="G8" s="322"/>
      <c r="H8" s="323">
        <f t="shared" si="0"/>
        <v>0</v>
      </c>
    </row>
    <row r="9" spans="1:8" s="2" customFormat="1" ht="15.75">
      <c r="A9" s="256">
        <v>1.2</v>
      </c>
      <c r="B9" s="258" t="s">
        <v>333</v>
      </c>
      <c r="C9" s="322">
        <v>0</v>
      </c>
      <c r="D9" s="322">
        <v>81638642.727512002</v>
      </c>
      <c r="E9" s="345">
        <f t="shared" si="1"/>
        <v>81638642.727512002</v>
      </c>
      <c r="F9" s="322"/>
      <c r="G9" s="322"/>
      <c r="H9" s="323">
        <f t="shared" si="0"/>
        <v>0</v>
      </c>
    </row>
    <row r="10" spans="1:8" s="2" customFormat="1" ht="15.75">
      <c r="A10" s="256">
        <v>1.3</v>
      </c>
      <c r="B10" s="258" t="s">
        <v>334</v>
      </c>
      <c r="C10" s="322">
        <v>331255574.75999999</v>
      </c>
      <c r="D10" s="322">
        <v>259563133.09951201</v>
      </c>
      <c r="E10" s="345">
        <f t="shared" si="1"/>
        <v>590818707.85951197</v>
      </c>
      <c r="F10" s="322"/>
      <c r="G10" s="322"/>
      <c r="H10" s="323">
        <f t="shared" si="0"/>
        <v>0</v>
      </c>
    </row>
    <row r="11" spans="1:8" s="2" customFormat="1" ht="15.75">
      <c r="A11" s="256">
        <v>1.4</v>
      </c>
      <c r="B11" s="258" t="s">
        <v>335</v>
      </c>
      <c r="C11" s="322">
        <v>0</v>
      </c>
      <c r="D11" s="322">
        <v>29997291.209899999</v>
      </c>
      <c r="E11" s="345">
        <f t="shared" si="1"/>
        <v>29997291.209899999</v>
      </c>
      <c r="F11" s="322"/>
      <c r="G11" s="322"/>
      <c r="H11" s="323">
        <f t="shared" si="0"/>
        <v>0</v>
      </c>
    </row>
    <row r="12" spans="1:8" s="2" customFormat="1" ht="29.25" customHeight="1">
      <c r="A12" s="256">
        <v>2</v>
      </c>
      <c r="B12" s="257" t="s">
        <v>336</v>
      </c>
      <c r="C12" s="322">
        <v>0</v>
      </c>
      <c r="D12" s="322">
        <v>112147461.6768</v>
      </c>
      <c r="E12" s="345">
        <f t="shared" si="1"/>
        <v>112147461.6768</v>
      </c>
      <c r="F12" s="322"/>
      <c r="G12" s="322"/>
      <c r="H12" s="323">
        <f t="shared" si="0"/>
        <v>0</v>
      </c>
    </row>
    <row r="13" spans="1:8" s="2" customFormat="1" ht="25.5">
      <c r="A13" s="256">
        <v>3</v>
      </c>
      <c r="B13" s="257" t="s">
        <v>337</v>
      </c>
      <c r="C13" s="322">
        <v>240000773</v>
      </c>
      <c r="D13" s="322">
        <v>0</v>
      </c>
      <c r="E13" s="345">
        <f t="shared" si="1"/>
        <v>240000773</v>
      </c>
      <c r="F13" s="322"/>
      <c r="G13" s="322"/>
      <c r="H13" s="323">
        <f t="shared" si="0"/>
        <v>0</v>
      </c>
    </row>
    <row r="14" spans="1:8" s="2" customFormat="1" ht="15.75">
      <c r="A14" s="256">
        <v>3.1</v>
      </c>
      <c r="B14" s="258" t="s">
        <v>338</v>
      </c>
      <c r="C14" s="322">
        <v>240000773</v>
      </c>
      <c r="D14" s="322">
        <v>0</v>
      </c>
      <c r="E14" s="345">
        <f t="shared" si="1"/>
        <v>240000773</v>
      </c>
      <c r="F14" s="322"/>
      <c r="G14" s="322"/>
      <c r="H14" s="323">
        <f t="shared" si="0"/>
        <v>0</v>
      </c>
    </row>
    <row r="15" spans="1:8" s="2" customFormat="1" ht="15.75">
      <c r="A15" s="256">
        <v>3.2</v>
      </c>
      <c r="B15" s="258" t="s">
        <v>339</v>
      </c>
      <c r="C15" s="322">
        <v>0</v>
      </c>
      <c r="D15" s="322">
        <v>0</v>
      </c>
      <c r="E15" s="345">
        <f t="shared" si="1"/>
        <v>0</v>
      </c>
      <c r="F15" s="322"/>
      <c r="G15" s="322"/>
      <c r="H15" s="323">
        <f t="shared" si="0"/>
        <v>0</v>
      </c>
    </row>
    <row r="16" spans="1:8" s="2" customFormat="1" ht="15.75">
      <c r="A16" s="256">
        <v>4</v>
      </c>
      <c r="B16" s="257" t="s">
        <v>340</v>
      </c>
      <c r="C16" s="322">
        <v>1281621484.73329</v>
      </c>
      <c r="D16" s="322">
        <v>3194123724.1426749</v>
      </c>
      <c r="E16" s="345">
        <f t="shared" si="1"/>
        <v>4475745208.8759651</v>
      </c>
      <c r="F16" s="322"/>
      <c r="G16" s="322"/>
      <c r="H16" s="323">
        <f t="shared" si="0"/>
        <v>0</v>
      </c>
    </row>
    <row r="17" spans="1:8" s="2" customFormat="1" ht="15.75">
      <c r="A17" s="256">
        <v>4.0999999999999996</v>
      </c>
      <c r="B17" s="258" t="s">
        <v>341</v>
      </c>
      <c r="C17" s="322">
        <v>1219540598.0952001</v>
      </c>
      <c r="D17" s="322">
        <v>3069197848.4763098</v>
      </c>
      <c r="E17" s="345">
        <f t="shared" si="1"/>
        <v>4288738446.5715098</v>
      </c>
      <c r="F17" s="322"/>
      <c r="G17" s="322"/>
      <c r="H17" s="323">
        <f t="shared" si="0"/>
        <v>0</v>
      </c>
    </row>
    <row r="18" spans="1:8" s="2" customFormat="1" ht="15.75">
      <c r="A18" s="256">
        <v>4.2</v>
      </c>
      <c r="B18" s="258" t="s">
        <v>342</v>
      </c>
      <c r="C18" s="322">
        <v>62080886.63809</v>
      </c>
      <c r="D18" s="322">
        <v>124925875.666365</v>
      </c>
      <c r="E18" s="345">
        <f t="shared" si="1"/>
        <v>187006762.30445498</v>
      </c>
      <c r="F18" s="322"/>
      <c r="G18" s="322"/>
      <c r="H18" s="323">
        <f t="shared" si="0"/>
        <v>0</v>
      </c>
    </row>
    <row r="19" spans="1:8" s="2" customFormat="1" ht="25.5">
      <c r="A19" s="256">
        <v>5</v>
      </c>
      <c r="B19" s="257" t="s">
        <v>343</v>
      </c>
      <c r="C19" s="322">
        <v>4312498027.7858267</v>
      </c>
      <c r="D19" s="322">
        <v>10636770254.614412</v>
      </c>
      <c r="E19" s="345">
        <f t="shared" si="1"/>
        <v>14949268282.400238</v>
      </c>
      <c r="F19" s="322"/>
      <c r="G19" s="322"/>
      <c r="H19" s="323">
        <f t="shared" si="0"/>
        <v>0</v>
      </c>
    </row>
    <row r="20" spans="1:8" s="2" customFormat="1" ht="15.75">
      <c r="A20" s="256">
        <v>5.0999999999999996</v>
      </c>
      <c r="B20" s="258" t="s">
        <v>344</v>
      </c>
      <c r="C20" s="322">
        <v>98067535.636687994</v>
      </c>
      <c r="D20" s="322">
        <v>200231928.303271</v>
      </c>
      <c r="E20" s="345">
        <f t="shared" si="1"/>
        <v>298299463.93995899</v>
      </c>
      <c r="F20" s="322"/>
      <c r="G20" s="322"/>
      <c r="H20" s="323">
        <f t="shared" si="0"/>
        <v>0</v>
      </c>
    </row>
    <row r="21" spans="1:8" s="2" customFormat="1" ht="15.75">
      <c r="A21" s="256">
        <v>5.2</v>
      </c>
      <c r="B21" s="258" t="s">
        <v>345</v>
      </c>
      <c r="C21" s="322">
        <v>168582271.44235101</v>
      </c>
      <c r="D21" s="322">
        <v>183188903.24053201</v>
      </c>
      <c r="E21" s="345">
        <f t="shared" si="1"/>
        <v>351771174.68288302</v>
      </c>
      <c r="F21" s="322"/>
      <c r="G21" s="322"/>
      <c r="H21" s="323">
        <f t="shared" si="0"/>
        <v>0</v>
      </c>
    </row>
    <row r="22" spans="1:8" s="2" customFormat="1" ht="15.75">
      <c r="A22" s="256">
        <v>5.3</v>
      </c>
      <c r="B22" s="258" t="s">
        <v>346</v>
      </c>
      <c r="C22" s="322">
        <v>3116416257.02741</v>
      </c>
      <c r="D22" s="322">
        <v>8472835584.18048</v>
      </c>
      <c r="E22" s="345">
        <f t="shared" si="1"/>
        <v>11589251841.20789</v>
      </c>
      <c r="F22" s="322"/>
      <c r="G22" s="322"/>
      <c r="H22" s="323">
        <f t="shared" si="0"/>
        <v>0</v>
      </c>
    </row>
    <row r="23" spans="1:8" s="2" customFormat="1" ht="15.75">
      <c r="A23" s="256" t="s">
        <v>347</v>
      </c>
      <c r="B23" s="259" t="s">
        <v>348</v>
      </c>
      <c r="C23" s="322">
        <v>1727701083.49598</v>
      </c>
      <c r="D23" s="322">
        <v>3622589229.50037</v>
      </c>
      <c r="E23" s="345">
        <f t="shared" si="1"/>
        <v>5350290312.9963503</v>
      </c>
      <c r="F23" s="322"/>
      <c r="G23" s="322"/>
      <c r="H23" s="323">
        <f t="shared" si="0"/>
        <v>0</v>
      </c>
    </row>
    <row r="24" spans="1:8" s="2" customFormat="1" ht="15.75">
      <c r="A24" s="256" t="s">
        <v>349</v>
      </c>
      <c r="B24" s="259" t="s">
        <v>350</v>
      </c>
      <c r="C24" s="322">
        <v>576956412.75071597</v>
      </c>
      <c r="D24" s="322">
        <v>2256265478.49929</v>
      </c>
      <c r="E24" s="345">
        <f t="shared" si="1"/>
        <v>2833221891.2500057</v>
      </c>
      <c r="F24" s="322"/>
      <c r="G24" s="322"/>
      <c r="H24" s="323">
        <f t="shared" si="0"/>
        <v>0</v>
      </c>
    </row>
    <row r="25" spans="1:8" s="2" customFormat="1" ht="15.75">
      <c r="A25" s="256" t="s">
        <v>351</v>
      </c>
      <c r="B25" s="260" t="s">
        <v>352</v>
      </c>
      <c r="C25" s="322">
        <v>0</v>
      </c>
      <c r="D25" s="322">
        <v>0</v>
      </c>
      <c r="E25" s="345">
        <f t="shared" si="1"/>
        <v>0</v>
      </c>
      <c r="F25" s="322"/>
      <c r="G25" s="322"/>
      <c r="H25" s="323">
        <f t="shared" si="0"/>
        <v>0</v>
      </c>
    </row>
    <row r="26" spans="1:8" s="2" customFormat="1" ht="15.75">
      <c r="A26" s="256" t="s">
        <v>353</v>
      </c>
      <c r="B26" s="259" t="s">
        <v>354</v>
      </c>
      <c r="C26" s="322">
        <v>619620459.94260895</v>
      </c>
      <c r="D26" s="322">
        <v>1703133025.34268</v>
      </c>
      <c r="E26" s="345">
        <f t="shared" si="1"/>
        <v>2322753485.2852888</v>
      </c>
      <c r="F26" s="322"/>
      <c r="G26" s="322"/>
      <c r="H26" s="323">
        <f t="shared" si="0"/>
        <v>0</v>
      </c>
    </row>
    <row r="27" spans="1:8" s="2" customFormat="1" ht="15.75">
      <c r="A27" s="256" t="s">
        <v>355</v>
      </c>
      <c r="B27" s="259" t="s">
        <v>356</v>
      </c>
      <c r="C27" s="322">
        <v>192138300.83810601</v>
      </c>
      <c r="D27" s="322">
        <v>890847850.83811605</v>
      </c>
      <c r="E27" s="345">
        <f t="shared" si="1"/>
        <v>1082986151.6762221</v>
      </c>
      <c r="F27" s="322"/>
      <c r="G27" s="322"/>
      <c r="H27" s="323">
        <f t="shared" si="0"/>
        <v>0</v>
      </c>
    </row>
    <row r="28" spans="1:8" s="2" customFormat="1" ht="15.75">
      <c r="A28" s="256">
        <v>5.4</v>
      </c>
      <c r="B28" s="258" t="s">
        <v>357</v>
      </c>
      <c r="C28" s="322">
        <v>670495105.74176395</v>
      </c>
      <c r="D28" s="322">
        <v>1047907270.95351</v>
      </c>
      <c r="E28" s="345">
        <f t="shared" si="1"/>
        <v>1718402376.6952739</v>
      </c>
      <c r="F28" s="322"/>
      <c r="G28" s="322"/>
      <c r="H28" s="323">
        <f t="shared" si="0"/>
        <v>0</v>
      </c>
    </row>
    <row r="29" spans="1:8" s="2" customFormat="1" ht="15.75">
      <c r="A29" s="256">
        <v>5.5</v>
      </c>
      <c r="B29" s="258" t="s">
        <v>358</v>
      </c>
      <c r="C29" s="322">
        <v>158834032.20964199</v>
      </c>
      <c r="D29" s="322">
        <v>395884580.72746402</v>
      </c>
      <c r="E29" s="345">
        <f t="shared" si="1"/>
        <v>554718612.93710601</v>
      </c>
      <c r="F29" s="322"/>
      <c r="G29" s="322"/>
      <c r="H29" s="323">
        <f t="shared" si="0"/>
        <v>0</v>
      </c>
    </row>
    <row r="30" spans="1:8" s="2" customFormat="1" ht="15.75">
      <c r="A30" s="256">
        <v>5.6</v>
      </c>
      <c r="B30" s="258" t="s">
        <v>359</v>
      </c>
      <c r="C30" s="322">
        <v>0</v>
      </c>
      <c r="D30" s="322">
        <v>0</v>
      </c>
      <c r="E30" s="345">
        <f t="shared" si="1"/>
        <v>0</v>
      </c>
      <c r="F30" s="322"/>
      <c r="G30" s="322"/>
      <c r="H30" s="323">
        <f t="shared" si="0"/>
        <v>0</v>
      </c>
    </row>
    <row r="31" spans="1:8" s="2" customFormat="1" ht="15.75">
      <c r="A31" s="256">
        <v>5.7</v>
      </c>
      <c r="B31" s="258" t="s">
        <v>360</v>
      </c>
      <c r="C31" s="322">
        <v>100102825.727972</v>
      </c>
      <c r="D31" s="322">
        <v>336721987.20915401</v>
      </c>
      <c r="E31" s="345">
        <f t="shared" si="1"/>
        <v>436824812.93712604</v>
      </c>
      <c r="F31" s="322"/>
      <c r="G31" s="322"/>
      <c r="H31" s="323">
        <f t="shared" si="0"/>
        <v>0</v>
      </c>
    </row>
    <row r="32" spans="1:8" s="2" customFormat="1" ht="15.75">
      <c r="A32" s="256">
        <v>6</v>
      </c>
      <c r="B32" s="257" t="s">
        <v>361</v>
      </c>
      <c r="C32" s="322">
        <f>SUM(C33:C39)</f>
        <v>67800381.992300004</v>
      </c>
      <c r="D32" s="322">
        <f>SUM(D33:D39)</f>
        <v>182904857.35973918</v>
      </c>
      <c r="E32" s="345">
        <f t="shared" si="1"/>
        <v>250705239.35203919</v>
      </c>
      <c r="F32" s="322"/>
      <c r="G32" s="322"/>
      <c r="H32" s="323">
        <f t="shared" si="0"/>
        <v>0</v>
      </c>
    </row>
    <row r="33" spans="1:8" s="2" customFormat="1" ht="25.5">
      <c r="A33" s="256">
        <v>6.1</v>
      </c>
      <c r="B33" s="258" t="s">
        <v>818</v>
      </c>
      <c r="C33" s="322">
        <v>66661029.992300004</v>
      </c>
      <c r="D33" s="322">
        <v>5886184.0246156789</v>
      </c>
      <c r="E33" s="345">
        <f t="shared" si="1"/>
        <v>72547214.016915679</v>
      </c>
      <c r="F33" s="322"/>
      <c r="G33" s="322"/>
      <c r="H33" s="323">
        <f t="shared" si="0"/>
        <v>0</v>
      </c>
    </row>
    <row r="34" spans="1:8" s="2" customFormat="1" ht="25.5">
      <c r="A34" s="256">
        <v>6.2</v>
      </c>
      <c r="B34" s="258" t="s">
        <v>362</v>
      </c>
      <c r="C34" s="322">
        <v>1139352</v>
      </c>
      <c r="D34" s="322">
        <v>71101873.335123524</v>
      </c>
      <c r="E34" s="345">
        <f t="shared" si="1"/>
        <v>72241225.335123524</v>
      </c>
      <c r="F34" s="322"/>
      <c r="G34" s="322"/>
      <c r="H34" s="323">
        <f t="shared" si="0"/>
        <v>0</v>
      </c>
    </row>
    <row r="35" spans="1:8" s="2" customFormat="1" ht="25.5">
      <c r="A35" s="256">
        <v>6.3</v>
      </c>
      <c r="B35" s="258" t="s">
        <v>363</v>
      </c>
      <c r="C35" s="322">
        <v>0</v>
      </c>
      <c r="D35" s="322">
        <v>105916800</v>
      </c>
      <c r="E35" s="345">
        <f t="shared" si="1"/>
        <v>105916800</v>
      </c>
      <c r="F35" s="322"/>
      <c r="G35" s="322"/>
      <c r="H35" s="323">
        <f t="shared" si="0"/>
        <v>0</v>
      </c>
    </row>
    <row r="36" spans="1:8" s="2" customFormat="1" ht="15.75">
      <c r="A36" s="256">
        <v>6.4</v>
      </c>
      <c r="B36" s="258" t="s">
        <v>364</v>
      </c>
      <c r="C36" s="322">
        <v>0</v>
      </c>
      <c r="D36" s="322">
        <v>0</v>
      </c>
      <c r="E36" s="345">
        <f t="shared" si="1"/>
        <v>0</v>
      </c>
      <c r="F36" s="322"/>
      <c r="G36" s="322"/>
      <c r="H36" s="323">
        <f t="shared" si="0"/>
        <v>0</v>
      </c>
    </row>
    <row r="37" spans="1:8" s="2" customFormat="1" ht="15.75">
      <c r="A37" s="256">
        <v>6.5</v>
      </c>
      <c r="B37" s="258" t="s">
        <v>365</v>
      </c>
      <c r="C37" s="322">
        <v>0</v>
      </c>
      <c r="D37" s="322">
        <v>0</v>
      </c>
      <c r="E37" s="345">
        <f t="shared" si="1"/>
        <v>0</v>
      </c>
      <c r="F37" s="322"/>
      <c r="G37" s="322"/>
      <c r="H37" s="323">
        <f t="shared" si="0"/>
        <v>0</v>
      </c>
    </row>
    <row r="38" spans="1:8" s="2" customFormat="1" ht="25.5">
      <c r="A38" s="256">
        <v>6.6</v>
      </c>
      <c r="B38" s="258" t="s">
        <v>366</v>
      </c>
      <c r="C38" s="322">
        <v>0</v>
      </c>
      <c r="D38" s="322">
        <v>0</v>
      </c>
      <c r="E38" s="345">
        <f t="shared" si="1"/>
        <v>0</v>
      </c>
      <c r="F38" s="322"/>
      <c r="G38" s="322"/>
      <c r="H38" s="323">
        <f t="shared" si="0"/>
        <v>0</v>
      </c>
    </row>
    <row r="39" spans="1:8" s="2" customFormat="1" ht="25.5">
      <c r="A39" s="256">
        <v>6.7</v>
      </c>
      <c r="B39" s="258" t="s">
        <v>367</v>
      </c>
      <c r="C39" s="322">
        <v>0</v>
      </c>
      <c r="D39" s="322">
        <v>0</v>
      </c>
      <c r="E39" s="345">
        <f t="shared" si="1"/>
        <v>0</v>
      </c>
      <c r="F39" s="322"/>
      <c r="G39" s="322"/>
      <c r="H39" s="323">
        <f t="shared" si="0"/>
        <v>0</v>
      </c>
    </row>
    <row r="40" spans="1:8" s="2" customFormat="1" ht="15.75">
      <c r="A40" s="256">
        <v>7</v>
      </c>
      <c r="B40" s="257" t="s">
        <v>368</v>
      </c>
      <c r="C40" s="322">
        <f>SUM(C43:C44)</f>
        <v>272581341.19</v>
      </c>
      <c r="D40" s="322">
        <f>SUM(D43:D44)</f>
        <v>247991362.55969101</v>
      </c>
      <c r="E40" s="345">
        <f t="shared" si="1"/>
        <v>520572703.74969101</v>
      </c>
      <c r="F40" s="322"/>
      <c r="G40" s="322"/>
      <c r="H40" s="323">
        <f t="shared" si="0"/>
        <v>0</v>
      </c>
    </row>
    <row r="41" spans="1:8" s="2" customFormat="1" ht="25.5">
      <c r="A41" s="256">
        <v>7.1</v>
      </c>
      <c r="B41" s="258" t="s">
        <v>369</v>
      </c>
      <c r="C41" s="322">
        <v>22854945</v>
      </c>
      <c r="D41" s="322">
        <v>34962162.08439</v>
      </c>
      <c r="E41" s="345">
        <f t="shared" si="1"/>
        <v>57817107.08439</v>
      </c>
      <c r="F41" s="322"/>
      <c r="G41" s="322"/>
      <c r="H41" s="323">
        <f t="shared" si="0"/>
        <v>0</v>
      </c>
    </row>
    <row r="42" spans="1:8" s="2" customFormat="1" ht="25.5">
      <c r="A42" s="256">
        <v>7.2</v>
      </c>
      <c r="B42" s="258" t="s">
        <v>370</v>
      </c>
      <c r="C42" s="322">
        <v>13176897.17</v>
      </c>
      <c r="D42" s="322">
        <v>11202044.354813</v>
      </c>
      <c r="E42" s="345">
        <f t="shared" si="1"/>
        <v>24378941.524813</v>
      </c>
      <c r="F42" s="322"/>
      <c r="G42" s="322"/>
      <c r="H42" s="323">
        <f t="shared" si="0"/>
        <v>0</v>
      </c>
    </row>
    <row r="43" spans="1:8" s="2" customFormat="1" ht="25.5">
      <c r="A43" s="256">
        <v>7.3</v>
      </c>
      <c r="B43" s="258" t="s">
        <v>371</v>
      </c>
      <c r="C43" s="322">
        <v>182035517.62</v>
      </c>
      <c r="D43" s="322">
        <v>169274013.56089801</v>
      </c>
      <c r="E43" s="345">
        <f t="shared" si="1"/>
        <v>351309531.18089801</v>
      </c>
      <c r="F43" s="322"/>
      <c r="G43" s="322"/>
      <c r="H43" s="323">
        <f t="shared" si="0"/>
        <v>0</v>
      </c>
    </row>
    <row r="44" spans="1:8" s="2" customFormat="1" ht="25.5">
      <c r="A44" s="256">
        <v>7.4</v>
      </c>
      <c r="B44" s="258" t="s">
        <v>372</v>
      </c>
      <c r="C44" s="322">
        <v>90545823.569999993</v>
      </c>
      <c r="D44" s="322">
        <v>78717348.998793006</v>
      </c>
      <c r="E44" s="345">
        <f t="shared" si="1"/>
        <v>169263172.568793</v>
      </c>
      <c r="F44" s="322"/>
      <c r="G44" s="322"/>
      <c r="H44" s="323">
        <f t="shared" si="0"/>
        <v>0</v>
      </c>
    </row>
    <row r="45" spans="1:8" s="2" customFormat="1" ht="15.75">
      <c r="A45" s="256">
        <v>8</v>
      </c>
      <c r="B45" s="257" t="s">
        <v>373</v>
      </c>
      <c r="C45" s="322">
        <v>1595254.85</v>
      </c>
      <c r="D45" s="322">
        <v>57329296.601544008</v>
      </c>
      <c r="E45" s="345">
        <f t="shared" si="1"/>
        <v>58924551.451544009</v>
      </c>
      <c r="F45" s="322"/>
      <c r="G45" s="322"/>
      <c r="H45" s="323">
        <f t="shared" si="0"/>
        <v>0</v>
      </c>
    </row>
    <row r="46" spans="1:8" s="2" customFormat="1" ht="15.75">
      <c r="A46" s="256">
        <v>8.1</v>
      </c>
      <c r="B46" s="258" t="s">
        <v>374</v>
      </c>
      <c r="C46" s="322">
        <v>0</v>
      </c>
      <c r="D46" s="322">
        <v>0</v>
      </c>
      <c r="E46" s="345">
        <f t="shared" si="1"/>
        <v>0</v>
      </c>
      <c r="F46" s="322"/>
      <c r="G46" s="322"/>
      <c r="H46" s="323">
        <f t="shared" si="0"/>
        <v>0</v>
      </c>
    </row>
    <row r="47" spans="1:8" s="2" customFormat="1" ht="15.75">
      <c r="A47" s="256">
        <v>8.1999999999999993</v>
      </c>
      <c r="B47" s="258" t="s">
        <v>375</v>
      </c>
      <c r="C47" s="322">
        <v>135775.85</v>
      </c>
      <c r="D47" s="322">
        <v>3515996.7187920008</v>
      </c>
      <c r="E47" s="345">
        <f t="shared" si="1"/>
        <v>3651772.5687920009</v>
      </c>
      <c r="F47" s="322"/>
      <c r="G47" s="322"/>
      <c r="H47" s="323">
        <f t="shared" si="0"/>
        <v>0</v>
      </c>
    </row>
    <row r="48" spans="1:8" s="2" customFormat="1" ht="15.75">
      <c r="A48" s="256">
        <v>8.3000000000000007</v>
      </c>
      <c r="B48" s="258" t="s">
        <v>376</v>
      </c>
      <c r="C48" s="322">
        <v>193850</v>
      </c>
      <c r="D48" s="322">
        <v>1242567.0555119999</v>
      </c>
      <c r="E48" s="345">
        <f t="shared" si="1"/>
        <v>1436417.0555119999</v>
      </c>
      <c r="F48" s="322"/>
      <c r="G48" s="322"/>
      <c r="H48" s="323">
        <f t="shared" si="0"/>
        <v>0</v>
      </c>
    </row>
    <row r="49" spans="1:8" s="2" customFormat="1" ht="15.75">
      <c r="A49" s="256">
        <v>8.4</v>
      </c>
      <c r="B49" s="258" t="s">
        <v>377</v>
      </c>
      <c r="C49" s="322">
        <v>529587.5</v>
      </c>
      <c r="D49" s="322">
        <v>5210798.5007760003</v>
      </c>
      <c r="E49" s="345">
        <f t="shared" si="1"/>
        <v>5740386.0007760003</v>
      </c>
      <c r="F49" s="322"/>
      <c r="G49" s="322"/>
      <c r="H49" s="323">
        <f t="shared" si="0"/>
        <v>0</v>
      </c>
    </row>
    <row r="50" spans="1:8" s="2" customFormat="1" ht="15.75">
      <c r="A50" s="256">
        <v>8.5</v>
      </c>
      <c r="B50" s="258" t="s">
        <v>378</v>
      </c>
      <c r="C50" s="322">
        <v>149978</v>
      </c>
      <c r="D50" s="322">
        <v>4408821.46368</v>
      </c>
      <c r="E50" s="345">
        <f t="shared" si="1"/>
        <v>4558799.46368</v>
      </c>
      <c r="F50" s="322"/>
      <c r="G50" s="322"/>
      <c r="H50" s="323">
        <f t="shared" si="0"/>
        <v>0</v>
      </c>
    </row>
    <row r="51" spans="1:8" s="2" customFormat="1" ht="15.75">
      <c r="A51" s="256">
        <v>8.6</v>
      </c>
      <c r="B51" s="258" t="s">
        <v>379</v>
      </c>
      <c r="C51" s="322">
        <v>213420</v>
      </c>
      <c r="D51" s="322">
        <v>5374971.8374559991</v>
      </c>
      <c r="E51" s="345">
        <f t="shared" si="1"/>
        <v>5588391.8374559991</v>
      </c>
      <c r="F51" s="322"/>
      <c r="G51" s="322"/>
      <c r="H51" s="323">
        <f t="shared" si="0"/>
        <v>0</v>
      </c>
    </row>
    <row r="52" spans="1:8" s="2" customFormat="1" ht="15.75">
      <c r="A52" s="256">
        <v>8.6999999999999993</v>
      </c>
      <c r="B52" s="258" t="s">
        <v>380</v>
      </c>
      <c r="C52" s="322">
        <v>372643.5</v>
      </c>
      <c r="D52" s="322">
        <v>37576141.025328003</v>
      </c>
      <c r="E52" s="345">
        <f t="shared" si="1"/>
        <v>37948784.525328003</v>
      </c>
      <c r="F52" s="322"/>
      <c r="G52" s="322"/>
      <c r="H52" s="323">
        <f t="shared" si="0"/>
        <v>0</v>
      </c>
    </row>
    <row r="53" spans="1:8" s="2" customFormat="1" ht="26.25" thickBot="1">
      <c r="A53" s="261">
        <v>9</v>
      </c>
      <c r="B53" s="262" t="s">
        <v>381</v>
      </c>
      <c r="C53" s="346">
        <v>1427835.2880000002</v>
      </c>
      <c r="D53" s="346">
        <v>16924.613976000001</v>
      </c>
      <c r="E53" s="347">
        <f t="shared" si="1"/>
        <v>1444759.9019760003</v>
      </c>
      <c r="F53" s="346"/>
      <c r="G53" s="346"/>
      <c r="H53" s="32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21"/>
  <sheetViews>
    <sheetView tabSelected="1" zoomScaleNormal="100" workbookViewId="0">
      <pane xSplit="1" ySplit="4" topLeftCell="B5" activePane="bottomRight" state="frozen"/>
      <selection activeCell="A2" sqref="A2"/>
      <selection pane="topRight" activeCell="A2" sqref="A2"/>
      <selection pane="bottomLeft" activeCell="A2" sqref="A2"/>
      <selection pane="bottomRight" activeCell="D22" sqref="D22"/>
    </sheetView>
  </sheetViews>
  <sheetFormatPr defaultColWidth="9.140625" defaultRowHeight="12.75"/>
  <cols>
    <col min="1" max="1" width="9.5703125" style="1" bestFit="1" customWidth="1"/>
    <col min="2" max="2" width="93.5703125" style="1" customWidth="1"/>
    <col min="3" max="4" width="12.7109375" style="1" customWidth="1"/>
    <col min="5" max="9" width="9.7109375" style="11" customWidth="1"/>
    <col min="10" max="16384" width="9.140625" style="11"/>
  </cols>
  <sheetData>
    <row r="1" spans="1:6" ht="15">
      <c r="A1" s="16" t="s">
        <v>239</v>
      </c>
      <c r="B1" s="1" t="str">
        <f>'1. key ratios'!B1</f>
        <v>სს თიბისი ბანკი</v>
      </c>
      <c r="C1" s="15"/>
    </row>
    <row r="2" spans="1:6" ht="15">
      <c r="A2" s="16" t="s">
        <v>240</v>
      </c>
      <c r="B2" s="452">
        <f>'1. key ratios'!B2</f>
        <v>42916</v>
      </c>
      <c r="C2" s="27"/>
      <c r="D2" s="17"/>
      <c r="E2" s="10"/>
      <c r="F2" s="10"/>
    </row>
    <row r="3" spans="1:6" ht="15">
      <c r="A3" s="16"/>
      <c r="B3" s="15"/>
      <c r="C3" s="27"/>
      <c r="D3" s="17"/>
      <c r="E3" s="10"/>
      <c r="F3" s="10"/>
    </row>
    <row r="4" spans="1:6" ht="15" customHeight="1" thickBot="1">
      <c r="A4" s="250" t="s">
        <v>672</v>
      </c>
      <c r="B4" s="251" t="s">
        <v>236</v>
      </c>
      <c r="C4" s="250"/>
      <c r="D4" s="252" t="s">
        <v>141</v>
      </c>
    </row>
    <row r="5" spans="1:6" ht="15" customHeight="1">
      <c r="A5" s="246" t="s">
        <v>34</v>
      </c>
      <c r="B5" s="247"/>
      <c r="C5" s="248" t="s">
        <v>5</v>
      </c>
      <c r="D5" s="249" t="s">
        <v>6</v>
      </c>
    </row>
    <row r="6" spans="1:6" ht="15" customHeight="1">
      <c r="A6" s="151">
        <v>1</v>
      </c>
      <c r="B6" s="63" t="s">
        <v>244</v>
      </c>
      <c r="C6" s="348">
        <f>C7+C9+C10+C11</f>
        <v>11105383158.589939</v>
      </c>
      <c r="D6" s="349">
        <f>D7+D9+D10+D11</f>
        <v>9121227335.6331234</v>
      </c>
    </row>
    <row r="7" spans="1:6" ht="15" customHeight="1">
      <c r="A7" s="151">
        <v>1.1000000000000001</v>
      </c>
      <c r="B7" s="64" t="s">
        <v>28</v>
      </c>
      <c r="C7" s="350">
        <v>7828483643.7065029</v>
      </c>
      <c r="D7" s="351">
        <v>6433342472.6179686</v>
      </c>
    </row>
    <row r="8" spans="1:6" ht="25.5">
      <c r="A8" s="151" t="s">
        <v>305</v>
      </c>
      <c r="B8" s="209" t="s">
        <v>666</v>
      </c>
      <c r="C8" s="350">
        <v>22765618.200000007</v>
      </c>
      <c r="D8" s="351">
        <v>99488937.086393088</v>
      </c>
    </row>
    <row r="9" spans="1:6" ht="15" customHeight="1">
      <c r="A9" s="151">
        <v>1.2</v>
      </c>
      <c r="B9" s="64" t="s">
        <v>29</v>
      </c>
      <c r="C9" s="350">
        <v>459896896.64081299</v>
      </c>
      <c r="D9" s="351">
        <v>346118994.86209363</v>
      </c>
    </row>
    <row r="10" spans="1:6" ht="15" customHeight="1">
      <c r="A10" s="151">
        <v>1.3</v>
      </c>
      <c r="B10" s="64" t="s">
        <v>30</v>
      </c>
      <c r="C10" s="352">
        <v>2815506491.6017828</v>
      </c>
      <c r="D10" s="351">
        <v>2341161140.3362017</v>
      </c>
    </row>
    <row r="11" spans="1:6" ht="15" customHeight="1">
      <c r="A11" s="151">
        <v>1.4</v>
      </c>
      <c r="B11" s="210" t="s">
        <v>89</v>
      </c>
      <c r="C11" s="352">
        <v>1496126.6408403497</v>
      </c>
      <c r="D11" s="351">
        <v>604727.81685751001</v>
      </c>
    </row>
    <row r="12" spans="1:6" ht="15" customHeight="1">
      <c r="A12" s="151">
        <v>2</v>
      </c>
      <c r="B12" s="63" t="s">
        <v>245</v>
      </c>
      <c r="C12" s="350">
        <v>21386825.491310805</v>
      </c>
      <c r="D12" s="351">
        <v>17685938.169702854</v>
      </c>
    </row>
    <row r="13" spans="1:6" ht="15" customHeight="1">
      <c r="A13" s="151">
        <v>3</v>
      </c>
      <c r="B13" s="63" t="s">
        <v>243</v>
      </c>
      <c r="C13" s="352">
        <v>739231256.23081207</v>
      </c>
      <c r="D13" s="351">
        <v>739231256.23081207</v>
      </c>
    </row>
    <row r="14" spans="1:6" ht="15" customHeight="1" thickBot="1">
      <c r="A14" s="152">
        <v>4</v>
      </c>
      <c r="B14" s="153" t="s">
        <v>306</v>
      </c>
      <c r="C14" s="353">
        <f>C6+C12+C13</f>
        <v>11866001240.312061</v>
      </c>
      <c r="D14" s="354">
        <f>D6+D12+D13</f>
        <v>9878144530.033638</v>
      </c>
    </row>
    <row r="15" spans="1:6" ht="15" customHeight="1">
      <c r="A15" s="65"/>
      <c r="B15" s="66"/>
      <c r="C15" s="67"/>
      <c r="D15" s="67"/>
    </row>
    <row r="16" spans="1:6">
      <c r="B16" s="21"/>
    </row>
    <row r="17" spans="2:2">
      <c r="B17" s="113"/>
    </row>
    <row r="18" spans="2:2">
      <c r="B18" s="113"/>
    </row>
    <row r="19" spans="2:2">
      <c r="B19" s="113"/>
    </row>
    <row r="20" spans="2:2">
      <c r="B20" s="113"/>
    </row>
    <row r="21" spans="2:2">
      <c r="B21" s="1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E38"/>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A6" sqref="A6"/>
    </sheetView>
  </sheetViews>
  <sheetFormatPr defaultRowHeight="15"/>
  <cols>
    <col min="1" max="1" width="9.5703125" style="1" bestFit="1" customWidth="1"/>
    <col min="2" max="2" width="90.42578125" style="1" bestFit="1" customWidth="1"/>
    <col min="3" max="3" width="9.140625" style="1"/>
  </cols>
  <sheetData>
    <row r="1" spans="1:5">
      <c r="A1" s="1" t="s">
        <v>239</v>
      </c>
      <c r="B1" s="1" t="str">
        <f>'1. key ratios'!B1</f>
        <v>სს თიბისი ბანკი</v>
      </c>
    </row>
    <row r="2" spans="1:5">
      <c r="A2" s="1" t="s">
        <v>240</v>
      </c>
      <c r="B2" s="452">
        <f>'1. key ratios'!B2</f>
        <v>42916</v>
      </c>
    </row>
    <row r="4" spans="1:5" ht="16.5" customHeight="1" thickBot="1">
      <c r="A4" s="286" t="s">
        <v>673</v>
      </c>
      <c r="B4" s="68" t="s">
        <v>197</v>
      </c>
      <c r="C4" s="12"/>
    </row>
    <row r="5" spans="1:5" ht="15.75">
      <c r="A5" s="9"/>
      <c r="B5" s="474" t="s">
        <v>198</v>
      </c>
      <c r="C5" s="475"/>
    </row>
    <row r="6" spans="1:5">
      <c r="A6" s="13">
        <v>1</v>
      </c>
      <c r="B6" s="70" t="s">
        <v>823</v>
      </c>
      <c r="C6" s="71"/>
    </row>
    <row r="7" spans="1:5">
      <c r="A7" s="13">
        <v>2</v>
      </c>
      <c r="B7" s="70" t="s">
        <v>824</v>
      </c>
      <c r="C7" s="71"/>
    </row>
    <row r="8" spans="1:5">
      <c r="A8" s="13">
        <v>3</v>
      </c>
      <c r="B8" s="70" t="s">
        <v>825</v>
      </c>
      <c r="C8" s="71"/>
    </row>
    <row r="9" spans="1:5">
      <c r="A9" s="13">
        <v>4</v>
      </c>
      <c r="B9" s="70" t="s">
        <v>826</v>
      </c>
      <c r="C9" s="71"/>
    </row>
    <row r="10" spans="1:5">
      <c r="A10" s="13">
        <v>5</v>
      </c>
      <c r="B10" s="70" t="s">
        <v>856</v>
      </c>
      <c r="C10" s="71"/>
    </row>
    <row r="11" spans="1:5">
      <c r="A11" s="13">
        <v>6</v>
      </c>
      <c r="B11" s="70" t="s">
        <v>827</v>
      </c>
      <c r="C11" s="71"/>
    </row>
    <row r="12" spans="1:5">
      <c r="A12" s="13">
        <v>7</v>
      </c>
      <c r="B12" s="70" t="s">
        <v>828</v>
      </c>
      <c r="C12" s="71"/>
      <c r="E12" s="3"/>
    </row>
    <row r="13" spans="1:5">
      <c r="A13" s="13">
        <v>8</v>
      </c>
      <c r="B13" s="70" t="s">
        <v>829</v>
      </c>
      <c r="C13" s="71"/>
    </row>
    <row r="14" spans="1:5">
      <c r="A14" s="13">
        <v>9</v>
      </c>
      <c r="B14" s="70" t="s">
        <v>830</v>
      </c>
      <c r="C14" s="71"/>
    </row>
    <row r="15" spans="1:5">
      <c r="A15" s="13">
        <v>10</v>
      </c>
      <c r="B15" s="70"/>
      <c r="C15" s="71"/>
    </row>
    <row r="16" spans="1:5">
      <c r="A16" s="13"/>
      <c r="B16" s="476"/>
      <c r="C16" s="477"/>
    </row>
    <row r="17" spans="1:3" ht="15.75" customHeight="1">
      <c r="A17" s="13"/>
      <c r="B17" s="478" t="s">
        <v>199</v>
      </c>
      <c r="C17" s="479"/>
    </row>
    <row r="18" spans="1:3" ht="15.75">
      <c r="A18" s="13">
        <v>1</v>
      </c>
      <c r="B18" s="25" t="s">
        <v>825</v>
      </c>
      <c r="C18" s="69"/>
    </row>
    <row r="19" spans="1:3" ht="15.75">
      <c r="A19" s="13">
        <v>2</v>
      </c>
      <c r="B19" s="25" t="s">
        <v>831</v>
      </c>
      <c r="C19" s="69"/>
    </row>
    <row r="20" spans="1:3" ht="15.75">
      <c r="A20" s="13">
        <v>3</v>
      </c>
      <c r="B20" s="25" t="s">
        <v>832</v>
      </c>
      <c r="C20" s="69"/>
    </row>
    <row r="21" spans="1:3" ht="15.75">
      <c r="A21" s="13">
        <v>4</v>
      </c>
      <c r="B21" s="25" t="s">
        <v>833</v>
      </c>
      <c r="C21" s="69"/>
    </row>
    <row r="22" spans="1:3" ht="15.75">
      <c r="A22" s="13">
        <v>5</v>
      </c>
      <c r="B22" s="25" t="s">
        <v>834</v>
      </c>
      <c r="C22" s="69"/>
    </row>
    <row r="23" spans="1:3" ht="15.75">
      <c r="A23" s="13">
        <v>6</v>
      </c>
      <c r="B23" s="25" t="s">
        <v>826</v>
      </c>
      <c r="C23" s="69"/>
    </row>
    <row r="24" spans="1:3" ht="15.75">
      <c r="A24" s="13">
        <v>7</v>
      </c>
      <c r="B24" s="25" t="s">
        <v>835</v>
      </c>
      <c r="C24" s="69"/>
    </row>
    <row r="25" spans="1:3" ht="15.75">
      <c r="A25" s="13">
        <v>8</v>
      </c>
      <c r="B25" s="25" t="s">
        <v>836</v>
      </c>
      <c r="C25" s="69"/>
    </row>
    <row r="26" spans="1:3" ht="15.75">
      <c r="A26" s="13">
        <v>9</v>
      </c>
      <c r="B26" s="25"/>
      <c r="C26" s="69"/>
    </row>
    <row r="27" spans="1:3" ht="15.75" customHeight="1">
      <c r="A27" s="13">
        <v>10</v>
      </c>
      <c r="B27" s="25"/>
      <c r="C27" s="26"/>
    </row>
    <row r="28" spans="1:3" ht="15.75" customHeight="1">
      <c r="A28" s="13"/>
      <c r="B28" s="25"/>
      <c r="C28" s="26"/>
    </row>
    <row r="29" spans="1:3" ht="30" customHeight="1">
      <c r="A29" s="13"/>
      <c r="B29" s="480" t="s">
        <v>200</v>
      </c>
      <c r="C29" s="481"/>
    </row>
    <row r="30" spans="1:3">
      <c r="A30" s="13">
        <v>1</v>
      </c>
      <c r="B30" s="70" t="s">
        <v>837</v>
      </c>
      <c r="C30" s="442">
        <v>0.98669352733545512</v>
      </c>
    </row>
    <row r="31" spans="1:3" ht="15.75" customHeight="1">
      <c r="A31" s="13"/>
      <c r="B31" s="70"/>
      <c r="C31" s="71"/>
    </row>
    <row r="32" spans="1:3" ht="29.25" customHeight="1">
      <c r="A32" s="13"/>
      <c r="B32" s="480" t="s">
        <v>329</v>
      </c>
      <c r="C32" s="481"/>
    </row>
    <row r="33" spans="1:3">
      <c r="A33" s="13">
        <v>1</v>
      </c>
      <c r="B33" s="70" t="s">
        <v>823</v>
      </c>
      <c r="C33" s="442">
        <v>0.1372490696523618</v>
      </c>
    </row>
    <row r="34" spans="1:3">
      <c r="A34" s="440">
        <v>2</v>
      </c>
      <c r="B34" s="441" t="s">
        <v>824</v>
      </c>
      <c r="C34" s="443">
        <v>6.8575200149814136E-2</v>
      </c>
    </row>
    <row r="35" spans="1:3">
      <c r="A35" s="440">
        <v>3</v>
      </c>
      <c r="B35" s="441" t="s">
        <v>838</v>
      </c>
      <c r="C35" s="443">
        <v>8.2882256296178236E-2</v>
      </c>
    </row>
    <row r="36" spans="1:3">
      <c r="A36" s="440">
        <v>4</v>
      </c>
      <c r="B36" s="441" t="s">
        <v>839</v>
      </c>
      <c r="C36" s="443">
        <v>8.4855643350849136E-2</v>
      </c>
    </row>
    <row r="37" spans="1:3">
      <c r="A37" s="440">
        <v>5</v>
      </c>
      <c r="B37" s="441" t="s">
        <v>840</v>
      </c>
      <c r="C37" s="443">
        <v>8.0316853125106044E-2</v>
      </c>
    </row>
    <row r="38" spans="1:3" ht="16.5" thickBot="1">
      <c r="A38" s="14">
        <v>6</v>
      </c>
      <c r="B38" s="72" t="s">
        <v>841</v>
      </c>
      <c r="C38" s="444">
        <v>5.4860160119851301E-2</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7"/>
  <sheetViews>
    <sheetView zoomScaleNormal="100" workbookViewId="0">
      <pane xSplit="1" ySplit="5" topLeftCell="C8" activePane="bottomRight" state="frozen"/>
      <selection activeCell="A2" sqref="A2"/>
      <selection pane="topRight" activeCell="A2" sqref="A2"/>
      <selection pane="bottomLeft" activeCell="A2" sqref="A2"/>
      <selection pane="bottomRight" activeCell="A5" sqref="A5"/>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25.42578125" style="1" customWidth="1"/>
    <col min="7" max="7" width="23.28515625" customWidth="1"/>
  </cols>
  <sheetData>
    <row r="1" spans="1:7" ht="15.75">
      <c r="A1" s="16" t="s">
        <v>239</v>
      </c>
      <c r="B1" s="1" t="str">
        <f>'1. key ratios'!B1</f>
        <v>სს თიბისი ბანკი</v>
      </c>
    </row>
    <row r="2" spans="1:7" s="19" customFormat="1" ht="15.75" customHeight="1">
      <c r="A2" s="19" t="s">
        <v>240</v>
      </c>
      <c r="B2" s="452">
        <f>'1. key ratios'!B2</f>
        <v>42916</v>
      </c>
    </row>
    <row r="3" spans="1:7" s="19" customFormat="1" ht="15.75" customHeight="1"/>
    <row r="4" spans="1:7" s="19" customFormat="1" ht="15.75" customHeight="1" thickBot="1">
      <c r="A4" s="291" t="s">
        <v>674</v>
      </c>
      <c r="B4" s="292" t="s">
        <v>317</v>
      </c>
      <c r="C4" s="225"/>
      <c r="D4" s="225"/>
      <c r="E4" s="225"/>
      <c r="F4" s="225"/>
      <c r="G4" s="226" t="s">
        <v>141</v>
      </c>
    </row>
    <row r="5" spans="1:7" s="133" customFormat="1" ht="17.45" customHeight="1">
      <c r="A5" s="290"/>
      <c r="B5" s="290"/>
      <c r="C5" s="223" t="s">
        <v>0</v>
      </c>
      <c r="D5" s="223" t="s">
        <v>1</v>
      </c>
      <c r="E5" s="223" t="s">
        <v>2</v>
      </c>
      <c r="F5" s="223" t="s">
        <v>3</v>
      </c>
      <c r="G5" s="300" t="s">
        <v>316</v>
      </c>
    </row>
    <row r="6" spans="1:7" s="177" customFormat="1" ht="14.45" customHeight="1">
      <c r="A6" s="289"/>
      <c r="B6" s="482" t="s">
        <v>284</v>
      </c>
      <c r="C6" s="482" t="s">
        <v>283</v>
      </c>
      <c r="D6" s="483" t="s">
        <v>282</v>
      </c>
      <c r="E6" s="484"/>
      <c r="F6" s="484"/>
      <c r="G6" s="485" t="s">
        <v>822</v>
      </c>
    </row>
    <row r="7" spans="1:7" s="177" customFormat="1" ht="99.6" customHeight="1">
      <c r="A7" s="289"/>
      <c r="B7" s="482"/>
      <c r="C7" s="482"/>
      <c r="D7" s="211" t="s">
        <v>281</v>
      </c>
      <c r="E7" s="211" t="s">
        <v>322</v>
      </c>
      <c r="F7" s="224" t="s">
        <v>280</v>
      </c>
      <c r="G7" s="486"/>
    </row>
    <row r="8" spans="1:7">
      <c r="A8" s="411">
        <v>1</v>
      </c>
      <c r="B8" s="287" t="s">
        <v>202</v>
      </c>
      <c r="C8" s="412">
        <v>377400203.21420002</v>
      </c>
      <c r="D8" s="412"/>
      <c r="E8" s="412">
        <v>377400203.21420002</v>
      </c>
      <c r="F8" s="413"/>
      <c r="G8" s="414">
        <v>377400203.21420002</v>
      </c>
    </row>
    <row r="9" spans="1:7">
      <c r="A9" s="411">
        <v>2</v>
      </c>
      <c r="B9" s="287" t="s">
        <v>203</v>
      </c>
      <c r="C9" s="412">
        <v>1220771263.9078</v>
      </c>
      <c r="D9" s="412"/>
      <c r="E9" s="412">
        <v>1220771263.9078</v>
      </c>
      <c r="F9" s="413"/>
      <c r="G9" s="414">
        <v>1220771263.9078</v>
      </c>
    </row>
    <row r="10" spans="1:7">
      <c r="A10" s="411">
        <v>3</v>
      </c>
      <c r="B10" s="287" t="s">
        <v>279</v>
      </c>
      <c r="C10" s="412">
        <v>552272411.72449994</v>
      </c>
      <c r="D10" s="412"/>
      <c r="E10" s="412">
        <v>552272411.72449994</v>
      </c>
      <c r="F10" s="413"/>
      <c r="G10" s="414">
        <v>552272411.72449994</v>
      </c>
    </row>
    <row r="11" spans="1:7" ht="25.5">
      <c r="A11" s="411">
        <v>4</v>
      </c>
      <c r="B11" s="287" t="s">
        <v>233</v>
      </c>
      <c r="C11" s="412">
        <v>0</v>
      </c>
      <c r="D11" s="412"/>
      <c r="E11" s="412">
        <v>0</v>
      </c>
      <c r="F11" s="413"/>
      <c r="G11" s="414">
        <v>0</v>
      </c>
    </row>
    <row r="12" spans="1:7">
      <c r="A12" s="411">
        <v>5</v>
      </c>
      <c r="B12" s="287" t="s">
        <v>205</v>
      </c>
      <c r="C12" s="412">
        <v>987061389.91090012</v>
      </c>
      <c r="D12" s="412"/>
      <c r="E12" s="412">
        <v>987061389.91090012</v>
      </c>
      <c r="F12" s="413"/>
      <c r="G12" s="414">
        <v>987061389.91090012</v>
      </c>
    </row>
    <row r="13" spans="1:7">
      <c r="A13" s="411">
        <v>6.1</v>
      </c>
      <c r="B13" s="287" t="s">
        <v>206</v>
      </c>
      <c r="C13" s="415">
        <v>7381188628.8938999</v>
      </c>
      <c r="D13" s="412"/>
      <c r="E13" s="412">
        <v>7381188628.8938999</v>
      </c>
      <c r="F13" s="413"/>
      <c r="G13" s="414">
        <v>7381188628.8938999</v>
      </c>
    </row>
    <row r="14" spans="1:7">
      <c r="A14" s="411">
        <v>6.2</v>
      </c>
      <c r="B14" s="288" t="s">
        <v>207</v>
      </c>
      <c r="C14" s="415">
        <v>-345287140.40110004</v>
      </c>
      <c r="D14" s="412"/>
      <c r="E14" s="412">
        <v>-345287140.40110004</v>
      </c>
      <c r="F14" s="413"/>
      <c r="G14" s="414">
        <v>-345287140.40110004</v>
      </c>
    </row>
    <row r="15" spans="1:7">
      <c r="A15" s="411">
        <v>6</v>
      </c>
      <c r="B15" s="287" t="s">
        <v>278</v>
      </c>
      <c r="C15" s="412">
        <v>7035901488.4927998</v>
      </c>
      <c r="D15" s="412"/>
      <c r="E15" s="412">
        <v>7035901488.4927998</v>
      </c>
      <c r="F15" s="459">
        <v>3833116038.3187866</v>
      </c>
      <c r="G15" s="414">
        <f>F15+E15</f>
        <v>10869017526.811586</v>
      </c>
    </row>
    <row r="16" spans="1:7" ht="25.5">
      <c r="A16" s="411">
        <v>7</v>
      </c>
      <c r="B16" s="287" t="s">
        <v>209</v>
      </c>
      <c r="C16" s="412">
        <v>84318790.618399993</v>
      </c>
      <c r="D16" s="412"/>
      <c r="E16" s="412">
        <v>84318790.618399993</v>
      </c>
      <c r="F16" s="413"/>
      <c r="G16" s="414">
        <v>84318790.618399993</v>
      </c>
    </row>
    <row r="17" spans="1:7">
      <c r="A17" s="411">
        <v>8</v>
      </c>
      <c r="B17" s="287" t="s">
        <v>210</v>
      </c>
      <c r="C17" s="412">
        <v>59180572.589999996</v>
      </c>
      <c r="D17" s="412"/>
      <c r="E17" s="412">
        <v>59180572.589999996</v>
      </c>
      <c r="F17" s="413"/>
      <c r="G17" s="414">
        <v>59180572.589999996</v>
      </c>
    </row>
    <row r="18" spans="1:7">
      <c r="A18" s="411">
        <v>9</v>
      </c>
      <c r="B18" s="287" t="s">
        <v>211</v>
      </c>
      <c r="C18" s="412">
        <v>44444548.350000001</v>
      </c>
      <c r="D18" s="412">
        <v>21094347.470000003</v>
      </c>
      <c r="E18" s="412">
        <v>23350200.879999999</v>
      </c>
      <c r="F18" s="413"/>
      <c r="G18" s="414">
        <v>23350200.879999999</v>
      </c>
    </row>
    <row r="19" spans="1:7" ht="25.5">
      <c r="A19" s="411">
        <v>10</v>
      </c>
      <c r="B19" s="287" t="s">
        <v>212</v>
      </c>
      <c r="C19" s="412">
        <v>432566757.16000003</v>
      </c>
      <c r="D19" s="412">
        <v>156320321.51999998</v>
      </c>
      <c r="E19" s="412">
        <v>276246435.64000005</v>
      </c>
      <c r="F19" s="413"/>
      <c r="G19" s="414">
        <v>276246435.64000005</v>
      </c>
    </row>
    <row r="20" spans="1:7">
      <c r="A20" s="411">
        <v>11</v>
      </c>
      <c r="B20" s="287" t="s">
        <v>213</v>
      </c>
      <c r="C20" s="412">
        <v>209461584.19959998</v>
      </c>
      <c r="D20" s="412"/>
      <c r="E20" s="412">
        <v>209461584.19959998</v>
      </c>
      <c r="F20" s="413">
        <v>52987006.557179041</v>
      </c>
      <c r="G20" s="414">
        <v>262448590.75677902</v>
      </c>
    </row>
    <row r="21" spans="1:7" ht="51.75" thickBot="1">
      <c r="A21" s="294"/>
      <c r="B21" s="293" t="s">
        <v>819</v>
      </c>
      <c r="C21" s="416">
        <f>SUM(C8:C12, C15:C20)</f>
        <v>11003379010.168201</v>
      </c>
      <c r="D21" s="416">
        <f>SUM(D8:D12, D15:D20)</f>
        <v>177414668.98999998</v>
      </c>
      <c r="E21" s="416">
        <f>SUM(E8:E12, E15:E20)</f>
        <v>10825964341.1782</v>
      </c>
      <c r="F21" s="416">
        <f>SUM(F8:F12, F15:F20)</f>
        <v>3886103044.8759656</v>
      </c>
      <c r="G21" s="416">
        <f>SUM(G8:G12,G15:G20)</f>
        <v>14712067386.054165</v>
      </c>
    </row>
    <row r="22" spans="1:7">
      <c r="A22"/>
      <c r="B22"/>
      <c r="C22"/>
      <c r="D22"/>
      <c r="E22"/>
      <c r="F22"/>
    </row>
    <row r="23" spans="1:7">
      <c r="A23"/>
      <c r="B23"/>
      <c r="C23"/>
      <c r="D23"/>
      <c r="E23"/>
      <c r="F23"/>
    </row>
    <row r="24" spans="1:7">
      <c r="C24" s="445"/>
      <c r="D24" s="445"/>
      <c r="E24" s="445"/>
      <c r="F24" s="445"/>
      <c r="G24" s="445"/>
    </row>
    <row r="25" spans="1:7" s="1" customFormat="1">
      <c r="B25" s="74"/>
      <c r="G25"/>
    </row>
    <row r="26" spans="1:7" s="1" customFormat="1">
      <c r="B26" s="75"/>
      <c r="G26"/>
    </row>
    <row r="27" spans="1:7" s="1" customFormat="1">
      <c r="B27" s="74"/>
      <c r="G27"/>
    </row>
    <row r="28" spans="1:7" s="1" customFormat="1">
      <c r="B28" s="74"/>
      <c r="G28"/>
    </row>
    <row r="29" spans="1:7" s="1" customFormat="1">
      <c r="B29" s="74"/>
      <c r="G29"/>
    </row>
    <row r="30" spans="1:7" s="1" customFormat="1">
      <c r="B30" s="74"/>
      <c r="G30"/>
    </row>
    <row r="31" spans="1:7" s="1" customFormat="1">
      <c r="B31" s="74"/>
      <c r="G31"/>
    </row>
    <row r="32" spans="1:7" s="1" customFormat="1">
      <c r="B32" s="75"/>
      <c r="G32"/>
    </row>
    <row r="33" spans="2:7" s="1" customFormat="1">
      <c r="B33" s="75"/>
      <c r="G33"/>
    </row>
    <row r="34" spans="2:7" s="1" customFormat="1">
      <c r="B34" s="75"/>
      <c r="G34"/>
    </row>
    <row r="35" spans="2:7" s="1" customFormat="1">
      <c r="B35" s="75"/>
      <c r="G35"/>
    </row>
    <row r="36" spans="2:7" s="1" customFormat="1">
      <c r="B36" s="75"/>
      <c r="G36"/>
    </row>
    <row r="37" spans="2:7" s="1" customFormat="1">
      <c r="B37" s="75"/>
      <c r="G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3"/>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A2" sqref="A2"/>
    </sheetView>
  </sheetViews>
  <sheetFormatPr defaultRowHeight="15" outlineLevelRow="1"/>
  <cols>
    <col min="1" max="1" width="9.5703125" style="1" bestFit="1" customWidth="1"/>
    <col min="2" max="2" width="114.28515625" style="1" customWidth="1"/>
    <col min="3" max="3" width="18.85546875" customWidth="1"/>
    <col min="4" max="4" width="24" customWidth="1"/>
    <col min="5" max="5" width="10" bestFit="1" customWidth="1"/>
    <col min="6" max="6" width="12" bestFit="1" customWidth="1"/>
    <col min="7" max="7" width="12.5703125" bestFit="1" customWidth="1"/>
  </cols>
  <sheetData>
    <row r="1" spans="1:4" ht="15.75">
      <c r="A1" s="16" t="s">
        <v>239</v>
      </c>
      <c r="B1" s="1" t="str">
        <f>'1. key ratios'!B1</f>
        <v>სს თიბისი ბანკი</v>
      </c>
    </row>
    <row r="2" spans="1:4" s="19" customFormat="1" ht="15.75" customHeight="1">
      <c r="A2" s="19" t="s">
        <v>240</v>
      </c>
      <c r="B2" s="452">
        <f>'1. key ratios'!B2</f>
        <v>42916</v>
      </c>
      <c r="C2"/>
      <c r="D2"/>
    </row>
    <row r="3" spans="1:4" s="19" customFormat="1" ht="15.75" customHeight="1">
      <c r="C3"/>
      <c r="D3"/>
    </row>
    <row r="4" spans="1:4" s="19" customFormat="1" ht="26.25" thickBot="1">
      <c r="A4" s="19" t="s">
        <v>675</v>
      </c>
      <c r="B4" s="232" t="s">
        <v>321</v>
      </c>
      <c r="C4" s="226" t="s">
        <v>141</v>
      </c>
      <c r="D4"/>
    </row>
    <row r="5" spans="1:4" ht="26.25">
      <c r="A5" s="227">
        <v>1</v>
      </c>
      <c r="B5" s="228" t="s">
        <v>713</v>
      </c>
      <c r="C5" s="355">
        <v>14712067386.054165</v>
      </c>
    </row>
    <row r="6" spans="1:4" s="213" customFormat="1">
      <c r="A6" s="132">
        <v>2.1</v>
      </c>
      <c r="B6" s="234" t="s">
        <v>323</v>
      </c>
      <c r="C6" s="356">
        <v>1278333602.6080639</v>
      </c>
    </row>
    <row r="7" spans="1:4" s="3" customFormat="1" ht="25.5" outlineLevel="1">
      <c r="A7" s="233">
        <v>2.2000000000000002</v>
      </c>
      <c r="B7" s="229" t="s">
        <v>324</v>
      </c>
      <c r="C7" s="357">
        <v>178158025.33512348</v>
      </c>
    </row>
    <row r="8" spans="1:4" s="3" customFormat="1" ht="26.25">
      <c r="A8" s="233">
        <v>3</v>
      </c>
      <c r="B8" s="230" t="s">
        <v>714</v>
      </c>
      <c r="C8" s="358">
        <v>16168559013.997353</v>
      </c>
    </row>
    <row r="9" spans="1:4" s="213" customFormat="1">
      <c r="A9" s="132">
        <v>4</v>
      </c>
      <c r="B9" s="237" t="s">
        <v>318</v>
      </c>
      <c r="C9" s="356">
        <v>213230560.00530404</v>
      </c>
    </row>
    <row r="10" spans="1:4" s="3" customFormat="1" ht="25.5" outlineLevel="1">
      <c r="A10" s="233">
        <v>5.0999999999999996</v>
      </c>
      <c r="B10" s="229" t="s">
        <v>330</v>
      </c>
      <c r="C10" s="357">
        <v>-729871240.20431125</v>
      </c>
    </row>
    <row r="11" spans="1:4" s="3" customFormat="1" ht="25.5" outlineLevel="1">
      <c r="A11" s="233">
        <v>5.2</v>
      </c>
      <c r="B11" s="229" t="s">
        <v>331</v>
      </c>
      <c r="C11" s="357">
        <v>-168141057.15263191</v>
      </c>
    </row>
    <row r="12" spans="1:4" s="3" customFormat="1">
      <c r="A12" s="233">
        <v>6</v>
      </c>
      <c r="B12" s="235" t="s">
        <v>319</v>
      </c>
      <c r="C12" s="357">
        <v>-211425374.24882603</v>
      </c>
    </row>
    <row r="13" spans="1:4" s="3" customFormat="1" ht="15.75" thickBot="1">
      <c r="A13" s="236">
        <v>7</v>
      </c>
      <c r="B13" s="231" t="s">
        <v>320</v>
      </c>
      <c r="C13" s="359">
        <v>15272351902.396889</v>
      </c>
    </row>
    <row r="17" spans="2:7" s="1" customFormat="1">
      <c r="B17" s="76"/>
      <c r="C17"/>
      <c r="D17"/>
      <c r="E17"/>
      <c r="F17"/>
      <c r="G17"/>
    </row>
    <row r="18" spans="2:7" s="1" customFormat="1">
      <c r="B18" s="73"/>
      <c r="C18"/>
      <c r="D18"/>
      <c r="E18"/>
      <c r="F18"/>
      <c r="G18"/>
    </row>
    <row r="19" spans="2:7" s="1" customFormat="1">
      <c r="B19" s="73"/>
      <c r="C19"/>
      <c r="D19"/>
      <c r="E19"/>
      <c r="F19"/>
      <c r="G19"/>
    </row>
    <row r="20" spans="2:7" s="1" customFormat="1">
      <c r="B20" s="75"/>
      <c r="C20"/>
      <c r="D20"/>
      <c r="E20"/>
      <c r="F20"/>
      <c r="G20"/>
    </row>
    <row r="21" spans="2:7" s="1" customFormat="1">
      <c r="B21" s="74"/>
      <c r="C21"/>
      <c r="D21"/>
      <c r="E21"/>
      <c r="F21"/>
      <c r="G21"/>
    </row>
    <row r="22" spans="2:7" s="1" customFormat="1">
      <c r="B22" s="75"/>
      <c r="C22"/>
      <c r="D22"/>
      <c r="E22"/>
      <c r="F22"/>
      <c r="G22"/>
    </row>
    <row r="23" spans="2:7" s="1" customFormat="1">
      <c r="B23" s="74"/>
      <c r="C23"/>
      <c r="D23"/>
      <c r="E23"/>
      <c r="F23"/>
      <c r="G23"/>
    </row>
    <row r="24" spans="2:7" s="1" customFormat="1">
      <c r="B24" s="74"/>
      <c r="C24"/>
      <c r="D24"/>
      <c r="E24"/>
      <c r="F24"/>
      <c r="G24"/>
    </row>
    <row r="25" spans="2:7" s="1" customFormat="1">
      <c r="B25" s="74"/>
      <c r="C25"/>
      <c r="D25"/>
      <c r="E25"/>
      <c r="F25"/>
      <c r="G25"/>
    </row>
    <row r="26" spans="2:7" s="1" customFormat="1">
      <c r="B26" s="74"/>
      <c r="C26"/>
      <c r="D26"/>
      <c r="E26"/>
      <c r="F26"/>
      <c r="G26"/>
    </row>
    <row r="27" spans="2:7" s="1" customFormat="1">
      <c r="B27" s="74"/>
      <c r="C27"/>
      <c r="D27"/>
      <c r="E27"/>
      <c r="F27"/>
      <c r="G27"/>
    </row>
    <row r="28" spans="2:7" s="1" customFormat="1">
      <c r="B28" s="75"/>
      <c r="C28"/>
      <c r="D28"/>
      <c r="E28"/>
      <c r="F28"/>
      <c r="G28"/>
    </row>
    <row r="29" spans="2:7" s="1" customFormat="1">
      <c r="B29" s="75"/>
      <c r="C29"/>
      <c r="D29"/>
      <c r="E29"/>
      <c r="F29"/>
      <c r="G29"/>
    </row>
    <row r="30" spans="2:7" s="1" customFormat="1">
      <c r="B30" s="75"/>
      <c r="C30"/>
      <c r="D30"/>
      <c r="E30"/>
      <c r="F30"/>
      <c r="G30"/>
    </row>
    <row r="31" spans="2:7" s="1" customFormat="1">
      <c r="B31" s="75"/>
      <c r="C31"/>
      <c r="D31"/>
      <c r="E31"/>
      <c r="F31"/>
      <c r="G31"/>
    </row>
    <row r="32" spans="2:7" s="1" customFormat="1">
      <c r="B32" s="75"/>
      <c r="C32"/>
      <c r="D32"/>
      <c r="E32"/>
      <c r="F32"/>
      <c r="G32"/>
    </row>
    <row r="33" spans="2:7" s="1" customFormat="1">
      <c r="B33" s="75"/>
      <c r="C33"/>
      <c r="D33"/>
      <c r="E33"/>
      <c r="F33"/>
      <c r="G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ZFd4fi9Gli2V+b1TwtXrBbzkxD0=</DigestValue>
    </Reference>
    <Reference URI="#idOfficeObject" Type="http://www.w3.org/2000/09/xmldsig#Object">
      <DigestMethod Algorithm="http://www.w3.org/2000/09/xmldsig#sha1"/>
      <DigestValue>N/Uhg+6obY7tpWuUULTqeN7E+08=</DigestValue>
    </Reference>
    <Reference URI="#idSignedProperties" Type="http://uri.etsi.org/01903#SignedProperties">
      <Transforms>
        <Transform Algorithm="http://www.w3.org/TR/2001/REC-xml-c14n-20010315"/>
      </Transforms>
      <DigestMethod Algorithm="http://www.w3.org/2000/09/xmldsig#sha1"/>
      <DigestValue>gMRhRZcTufG0pd5ABrHK6HR80J8=</DigestValue>
    </Reference>
  </SignedInfo>
  <SignatureValue>AJujcy0QySnURWvNadobILMyPD9dx9n5xHyR615Hw14y3DoI+skW9fDDr5HFm9fpitdoQcsKyH+9
U+Oi8HmbYf3UKc6i0C5B7AFfdJDXAhLY3FlTyYnExhE8I6NHftNmUQSXUxgAy+HBqSiUw87mJdhO
03inHudtDaIB7Hhj706YQ32vGsrWnpv39Oiiac+decCK0v2S0B52HGOw4B9q4nEMg375VQNvmery
nMFdLg9jnSGiFcJEA/FlAZ2HYoqoOAcqQ+ztHvAfidrGsyLKa7WiRwkpVwYJUZzdlBPfQHQS1U9s
SuSB2wTBPnm7LY24n8derF0uTLGqd94lYjDkYQ==</SignatureValue>
  <KeyInfo>
    <X509Data>
      <X509Certificate>MIIGOzCCBSOgAwIBAgIKTB1IywACAAAmODANBgkqhkiG9w0BAQsFADBKMRIwEAYKCZImiZPyLGQB
GRYCZ2UxEzARBgoJkiaJk/IsZAEZFgNuYmcxHzAdBgNVBAMTFk5CRyBDbGFzcyAyIElOVCBTdWIg
Q0EwHhcNMTcwNzI2MTIzNTQ3WhcNMTkwNzI2MTIzNTQ3WjA5MRUwEwYDVQQKEwxKU0MgVEJDIEJB
TksxIDAeBgNVBAMTF0JUQiAtIFRlb25hIEdpb3Jnb2JpYW5pMIIBIjANBgkqhkiG9w0BAQEFAAOC
AQ8AMIIBCgKCAQEA35ASTcUtgInd//rx6MIUP0cVvd2oidjtHZ4MFkw8d2ffAv8SRIcom8y5cJ+b
D84l1KzaMEb34t4SWK/+qa4D64xsGNow5MAjNU9w9S9fJ1H8Cf/0xcL5OwGJuZkDtyW6sESdojL1
nRjVMZw2pR8trEMxIhABoHFnL85qVUOINxQQh6cfB3Bcp0Y1uO8jaDFCDZHLEWZo3OK7At5HuyNp
AXaP6ZcqOE2GHK+jSQJ5EPOkGA8ZhxLM6lyR/3Iz21665/WdvLI89HLmw/qdMjRh6iiZmIho8GSd
SSMjdzmZL7b32Du8urwTUaCKtkJ6/LO9XmG35VeOaPbV1t5I1wzpIwIDAQABo4IDMjCCAy4wPAYJ
KwYBBAGCNxUHBC8wLQYlKwYBBAGCNxUI5rJgg431RIaBmQmDuKFKg76EcQSDxJEzhIOIXQIBZAIB
HTAdBgNVHSUEFjAUBggrBgEFBQcDAgYIKwYBBQUHAwQwCwYDVR0PBAQDAgeAMCcGCSsGAQQBgjcV
CgQaMBgwCgYIKwYBBQUHAwIwCgYIKwYBBQUHAwQwHQYDVR0OBBYEFL9jMlKDUSfDdjuwJ87u7sRY
sqmyMB8GA1UdIwQYMBaAFMMu0i/wTC8ZwieC/PYurGqwSc/BMIIBJQYDVR0fBIIBHDCCARgwggEU
oIIBEKCCAQyGgcdsZGFwOi8vL0NOPU5CRyUyMENsYXNzJTIwMiUyMElOVCUyMFN1YiUyMENBKDEp
LENOPW5iZy1zdWJDQSxDTj1DRFAsQ049UHVibGljJTIwS2V5JTIwU2VydmljZXMsQ049U2Vydmlj
ZXMsQ049Q29uZmlndXJhdGlvbixEQz1uYmcsREM9Z2U/Y2VydGlmaWNhdGVSZXZvY2F0aW9uTGlz
dD9iYXNlP29iamVjdENsYXNzPWNSTERpc3RyaWJ1dGlvblBvaW50hkBodHRwOi8vY3JsLm5iZy5n
b3YuZ2UvY2EvTkJHJTIwQ2xhc3MlMjAyJTIwSU5UJTIwU3ViJTIwQ0EoMSkuY3JsMIIBLgYIKwYB
BQUHAQEEggEgMIIBHDCBugYIKwYBBQUHMAKGga1sZGFwOi8vL0NOPU5CRyUyMENsYXNzJTIwMiUy
MElOVCUyMFN1YiUyMENBLENOPUFJQSxDTj1QdWJsaWMlMjBLZXklMjBTZXJ2aWNlcyxDTj1TZXJ2
aWNlcyxDTj1Db25maWd1cmF0aW9uLERDPW5iZyxEQz1nZT9jQUNlcnRpZmljYXRlP2Jhc2U/b2Jq
ZWN0Q2xhc3M9Y2VydGlmaWNhdGlvbkF1dGhvcml0eTBdBggrBgEFBQcwAoZRaHR0cDovL2NybC5u
YmcuZ292LmdlL2NhL25iZy1zdWJDQS5uYmcuZ2VfTkJHJTIwQ2xhc3MlMjAyJTIwSU5UJTIwU3Vi
JTIwQ0EoMikuY3J0MA0GCSqGSIb3DQEBCwUAA4IBAQAbIJaiirzRoLRJKhhHaTUkZNgasqiigNQ2
FQPbku5PM3vSoh7BSYcN91w8CaPi21ZW1RSIuaSZVNundYH7pfJ/gJSxNOh85UQ94aebwCuhRcTV
5uhHArYMwPT5aEpjNobkhkRuu2DJVx+SaBTxvq1erha8/rpSAFwqeY8CRGSLyjbAvbGjJLNJbyfv
JKdV9sGaRE2opfxCAqFotTaD3OtNHPAZNLMzeLbVB0LjLTFmrmZ/WCqzQF6tfJoi0LKMcBqhUW4r
j73y1tmPf+ehyn10CnxbeBJf/FNAyvpj+pOvVenwi4F5UfLTQ1z70zZcl5ban88/cWNpT5qvODNm
Ne62</X509Certificate>
    </X509Data>
  </KeyInfo>
  <Object xmlns:mdssi="http://schemas.openxmlformats.org/package/2006/digital-signature" Id="idPackageObject">
    <Manifest>
      <Reference URI="/xl/printerSettings/printerSettings3.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HR+Cw2vX2mIbyJCjw6iWcltLO0M=</DigestValue>
      </Reference>
      <Reference URI="/xl/printerSettings/printerSettings13.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ZqrbG3t01IWVUF07DqVNEGEMC3k=</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9.xml?ContentType=application/vnd.openxmlformats-officedocument.spreadsheetml.worksheet+xml">
        <DigestMethod Algorithm="http://www.w3.org/2000/09/xmldsig#sha1"/>
        <DigestValue>CITnLpNPRwOnosw+mJfRBLYVbsM=</DigestValue>
      </Reference>
      <Reference URI="/xl/worksheets/sheet10.xml?ContentType=application/vnd.openxmlformats-officedocument.spreadsheetml.worksheet+xml">
        <DigestMethod Algorithm="http://www.w3.org/2000/09/xmldsig#sha1"/>
        <DigestValue>qQLxXB1x8A9Y+i/JAkDciwRf1g8=</DigestValue>
      </Reference>
      <Reference URI="/xl/externalLinks/externalLink2.xml?ContentType=application/vnd.openxmlformats-officedocument.spreadsheetml.externalLink+xml">
        <DigestMethod Algorithm="http://www.w3.org/2000/09/xmldsig#sha1"/>
        <DigestValue>e4tpTd2JEeHxDbOXHYPqIzXdeNs=</DigestValue>
      </Reference>
      <Reference URI="/xl/worksheets/sheet11.xml?ContentType=application/vnd.openxmlformats-officedocument.spreadsheetml.worksheet+xml">
        <DigestMethod Algorithm="http://www.w3.org/2000/09/xmldsig#sha1"/>
        <DigestValue>dx10rrkMkXo/YbjNZYanNyG5TPk=</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7.xml?ContentType=application/vnd.openxmlformats-officedocument.spreadsheetml.worksheet+xml">
        <DigestMethod Algorithm="http://www.w3.org/2000/09/xmldsig#sha1"/>
        <DigestValue>TeyrJ0poFj8oftbfMcvtkXQ38Ns=</DigestValue>
      </Reference>
      <Reference URI="/xl/worksheets/sheet8.xml?ContentType=application/vnd.openxmlformats-officedocument.spreadsheetml.worksheet+xml">
        <DigestMethod Algorithm="http://www.w3.org/2000/09/xmldsig#sha1"/>
        <DigestValue>Oxxr1tu0meuIj1exnrGtc4gb/Bo=</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calcChain.xml?ContentType=application/vnd.openxmlformats-officedocument.spreadsheetml.calcChain+xml">
        <DigestMethod Algorithm="http://www.w3.org/2000/09/xmldsig#sha1"/>
        <DigestValue>AgSdasiX2boRJVZk1iDUXK0DyQg=</DigestValue>
      </Reference>
      <Reference URI="/xl/styles.xml?ContentType=application/vnd.openxmlformats-officedocument.spreadsheetml.styles+xml">
        <DigestMethod Algorithm="http://www.w3.org/2000/09/xmldsig#sha1"/>
        <DigestValue>H912td4NOuGqcFa/8U0koTWV7Es=</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lx2C9xD6hZPiOiaLh+TOhDkoDFE=</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16.xml?ContentType=application/vnd.openxmlformats-officedocument.spreadsheetml.worksheet+xml">
        <DigestMethod Algorithm="http://www.w3.org/2000/09/xmldsig#sha1"/>
        <DigestValue>sdrAXAG4wzJsVowEBlwtxbPqCBc=</DigestValue>
      </Reference>
      <Reference URI="/xl/worksheets/sheet15.xml?ContentType=application/vnd.openxmlformats-officedocument.spreadsheetml.worksheet+xml">
        <DigestMethod Algorithm="http://www.w3.org/2000/09/xmldsig#sha1"/>
        <DigestValue>aU0gMzz19+VktBZtobltaYgz3+M=</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OiV8ol5d6Oe7jTvS6juMwbhBteQ=</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2.xml?ContentType=application/vnd.openxmlformats-officedocument.spreadsheetml.worksheet+xml">
        <DigestMethod Algorithm="http://www.w3.org/2000/09/xmldsig#sha1"/>
        <DigestValue>Wo67zCSKU18UdgnLuOrzyp254+8=</DigestValue>
      </Reference>
      <Reference URI="/xl/worksheets/sheet4.xml?ContentType=application/vnd.openxmlformats-officedocument.spreadsheetml.worksheet+xml">
        <DigestMethod Algorithm="http://www.w3.org/2000/09/xmldsig#sha1"/>
        <DigestValue>zHS9vDu+ZOlD4JoLD68lUPwbdVY=</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book.xml?ContentType=application/vnd.openxmlformats-officedocument.spreadsheetml.sheet.main+xml">
        <DigestMethod Algorithm="http://www.w3.org/2000/09/xmldsig#sha1"/>
        <DigestValue>kkb0qAcRv1NAencK7tT7JRzkE2U=</DigestValue>
      </Reference>
      <Reference URI="/xl/sharedStrings.xml?ContentType=application/vnd.openxmlformats-officedocument.spreadsheetml.sharedStrings+xml">
        <DigestMethod Algorithm="http://www.w3.org/2000/09/xmldsig#sha1"/>
        <DigestValue>qNkwloTKX9GKA4nMjkM5mpxuCgU=</DigestValue>
      </Reference>
      <Reference URI="/xl/drawings/drawing1.xml?ContentType=application/vnd.openxmlformats-officedocument.drawing+xml">
        <DigestMethod Algorithm="http://www.w3.org/2000/09/xmldsig#sha1"/>
        <DigestValue>9jgpVdHzFAt7WN87Eb8UjCRV7yA=</DigestValue>
      </Reference>
      <Reference URI="/xl/worksheets/sheet13.xml?ContentType=application/vnd.openxmlformats-officedocument.spreadsheetml.worksheet+xml">
        <DigestMethod Algorithm="http://www.w3.org/2000/09/xmldsig#sha1"/>
        <DigestValue>+aCVV/4r8eCP/zj/Vj9bMGBvNkQ=</DigestValue>
      </Reference>
      <Reference URI="/xl/worksheets/sheet1.xml?ContentType=application/vnd.openxmlformats-officedocument.spreadsheetml.worksheet+xml">
        <DigestMethod Algorithm="http://www.w3.org/2000/09/xmldsig#sha1"/>
        <DigestValue>QtqoWk14k/oY6iWGMAFYIEWZTUE=</DigestValue>
      </Reference>
      <Reference URI="/xl/worksheets/sheet14.xml?ContentType=application/vnd.openxmlformats-officedocument.spreadsheetml.worksheet+xml">
        <DigestMethod Algorithm="http://www.w3.org/2000/09/xmldsig#sha1"/>
        <DigestValue>NcbZHjWd3BN5bmm6eEIN9g4/tTY=</DigestValue>
      </Reference>
      <Reference URI="/xl/worksheets/sheet12.xml?ContentType=application/vnd.openxmlformats-officedocument.spreadsheetml.worksheet+xml">
        <DigestMethod Algorithm="http://www.w3.org/2000/09/xmldsig#sha1"/>
        <DigestValue>ztgw2YbBHus94y0YWTxqNCv1R4c=</DigestValue>
      </Reference>
      <Reference URI="/xl/theme/theme1.xml?ContentType=application/vnd.openxmlformats-officedocument.theme+xml">
        <DigestMethod Algorithm="http://www.w3.org/2000/09/xmldsig#sha1"/>
        <DigestValue>ws0gcdu2aM8dJ36PXh4TC2naUx4=</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2018-03-05T09:40:09Z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Approval</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2018-03-05T09:40:09Z</xd:SigningTime>
          <xd:SigningCertificate>
            <xd:Cert>
              <xd:CertDigest>
                <DigestMethod Algorithm="http://www.w3.org/2000/09/xmldsig#sha1"/>
                <DigestValue>nPS+MPrYIC7c+slDC8O1uLGITgU=</DigestValue>
              </xd:CertDigest>
              <xd:IssuerSerial>
                <X509IssuerName>CN=NBG Class 2 INT Sub CA, DC=nbg, DC=ge</X509IssuerName>
                <X509SerialNumber>359440053562430206256696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NRGsh1avvwSOhfUi6JoBNKOGCEo=</DigestValue>
    </Reference>
    <Reference URI="#idOfficeObject" Type="http://www.w3.org/2000/09/xmldsig#Object">
      <DigestMethod Algorithm="http://www.w3.org/2000/09/xmldsig#sha1"/>
      <DigestValue>N/Uhg+6obY7tpWuUULTqeN7E+08=</DigestValue>
    </Reference>
    <Reference URI="#idSignedProperties" Type="http://uri.etsi.org/01903#SignedProperties">
      <Transforms>
        <Transform Algorithm="http://www.w3.org/TR/2001/REC-xml-c14n-20010315"/>
      </Transforms>
      <DigestMethod Algorithm="http://www.w3.org/2000/09/xmldsig#sha1"/>
      <DigestValue>QlHoy+65z6W4AksGgKgbZBwdcpE=</DigestValue>
    </Reference>
  </SignedInfo>
  <SignatureValue>g8twzK57g/a2o46FMjRS/fXkpStIHFQv1MVelxlse0UiSexuUN+nM2OFPBDVEnw/R+ZJntaIRYX4
jMCfQaOlhxzmzAJ6PnxBpcOts1HxDrr/0INLceAugBBhjHJrS9C0HBd6/Z+XmQm9welWS5JegkMj
Q+uiA2hoTLGcbD5TupyvQVksCjL9WjCNxttikOXgOMYHVpgAJZetuDHMxfSuQTEVFByiPGiSaEod
J+kboF022RJnIpKT+h5tMIy/+F1nLfEp5H2kFTKFn6muS6xLfa/rHTETggdg24JDmJPkG9JjdyhD
PyasrVdtiPXXSxp/Np6hVuZRWqVcTfR0/SezfA==</SignatureValue>
  <KeyInfo>
    <X509Data>
      <X509Certificate>MIIGPDCCBSSgAwIBAgIKergbCgACAAAc0zANBgkqhkiG9w0BAQsFADBKMRIwEAYKCZImiZPyLGQB
GRYCZ2UxEzARBgoJkiaJk/IsZAEZFgNuYmcxHzAdBgNVBAMTFk5CRyBDbGFzcyAyIElOVCBTdWIg
Q0EwHhcNMTcwMjE1MDcwMzM1WhcNMTkwMjE1MDcwMzM1WjA6MRUwEwYDVQQKEwxKU0MgVEJDIEJB
TksxITAfBgNVBAMTGEJUQiAtIFRhbWFyIE1ldGl2aXNodmlsaTCCASIwDQYJKoZIhvcNAQEBBQAD
ggEPADCCAQoCggEBAOuV3U/GSk5PdTjg3UffK8+SUhcxn4F92C7rs96rc4d1sbW5e38MxqVKML2T
onN7IjmrhtApUgM/FmZrqAnIHWHUB5Vnp6ouYF2a2kU31BDALgvuR73wtImMn4HrpWRH+jLSN7o4
1NGbs3BsG0xy1pIZxSey/4hvlVXSaSVx2559qgAVr+htg6iVLTk6auWLSo5y3fz9ln5nb+HNb38k
I/+4qVRffUb52JLnQV3TE4OmFuiNj0+dBPbV8lQshMasvNbhVF99gEQy8+tfDYSzvWRjXdT3VeGo
E4gh6VYLsl2qSw8B3potfM4K7ZlrDgkthOxgGF7UsxNKseNSjDK71dsCAwEAAaOCAzIwggMuMDwG
CSsGAQQBgjcVBwQvMC0GJSsGAQQBgjcVCOayYION9USGgZkJg7ihSoO+hHEEg8SRM4SDiF0CAWQC
AR0wHQYDVR0lBBYwFAYIKwYBBQUHAwIGCCsGAQUFBwMEMAsGA1UdDwQEAwIHgDAnBgkrBgEEAYI3
FQoEGjAYMAoGCCsGAQUFBwMCMAoGCCsGAQUFBwMEMB0GA1UdDgQWBBRPrFY2TKYghCN3iZrvlsWc
6IFtvDAfBgNVHSMEGDAWgBTDLtIv8EwvGcIngvz2LqxqsEnPwTCCASUGA1UdHwSCARwwggEYMIIB
FKCCARCgggEMhoHHbGRhcDovLy9DTj1OQkclMjBDbGFzcyUyMDIlMjBJTlQlMjBTdWIlMjBDQSgx
KSxDTj1uYmctc3ViQ0EsQ049Q0RQLENOPVB1YmxpYyUyMEtleSUyMFNlcnZpY2VzLENOPVNlcnZp
Y2VzLENOPUNvbmZpZ3VyYXRpb24sREM9bmJnLERDPWdlP2NlcnRpZmljYXRlUmV2b2NhdGlvbkxp
c3Q/YmFzZT9vYmplY3RDbGFzcz1jUkxEaXN0cmlidXRpb25Qb2ludIZAaHR0cDovL2NybC5uYmcu
Z292LmdlL2NhL05CRyUyMENsYXNzJTIwMiUyMElOVCUyMFN1YiUyMENBKDEpLmNybDCCAS4GCCsG
AQUFBwEBBIIBIDCCARwwgboGCCsGAQUFBzAChoGtbGRhcDovLy9DTj1OQkclMjBDbGFzcyUyMDIl
MjBJTlQlMjBTdWIlMjBDQSxDTj1BSUEsQ049UHVibGljJTIwS2V5JTIwU2VydmljZXMsQ049U2Vy
dmljZXMsQ049Q29uZmlndXJhdGlvbixEQz1uYmcsREM9Z2U/Y0FDZXJ0aWZpY2F0ZT9iYXNlP29i
amVjdENsYXNzPWNlcnRpZmljYXRpb25BdXRob3JpdHkwXQYIKwYBBQUHMAKGUWh0dHA6Ly9jcmwu
bmJnLmdvdi5nZS9jYS9uYmctc3ViQ0EubmJnLmdlX05CRyUyMENsYXNzJTIwMiUyMElOVCUyMFN1
YiUyMENBKDIpLmNydDANBgkqhkiG9w0BAQsFAAOCAQEAntia16+QgG07mmYvsUEF8asT+fYF2u3p
45GuuOmMgP5VwQAX3norxr0BlKpEDgy0mrbvXD2dULVIp42s9vp/f5cwUErpEPgeI+8VY94LgwvV
Q6NUj6fm7iY8dF2qe+kB12dhK9k67O9XXV1DlXIbbc2Wo+VtffPMqi1U283sVQAFTOdmrv9O5Ujl
tXRJQhnSc54NCUr4FgLJQBgkTcbPORtGwYkimtQ20u53qWZ/uFwvgcQPF/ggbb/I9TADlcJ+9SJ4
L7Dw4sISGbWwv8S+jiJS/5Zi5EX1RHvs7YhD9g8dCvIcaZw5PQzYRZrPBbmt9lUw2If6hRE/86YD
A+UwxA==</X509Certificate>
    </X509Data>
  </KeyInfo>
  <Object xmlns:mdssi="http://schemas.openxmlformats.org/package/2006/digital-signature" Id="idPackageObject">
    <Manifest>
      <Reference URI="/xl/printerSettings/printerSettings3.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HR+Cw2vX2mIbyJCjw6iWcltLO0M=</DigestValue>
      </Reference>
      <Reference URI="/xl/printerSettings/printerSettings13.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ZqrbG3t01IWVUF07DqVNEGEMC3k=</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9.xml?ContentType=application/vnd.openxmlformats-officedocument.spreadsheetml.worksheet+xml">
        <DigestMethod Algorithm="http://www.w3.org/2000/09/xmldsig#sha1"/>
        <DigestValue>CITnLpNPRwOnosw+mJfRBLYVbsM=</DigestValue>
      </Reference>
      <Reference URI="/xl/worksheets/sheet10.xml?ContentType=application/vnd.openxmlformats-officedocument.spreadsheetml.worksheet+xml">
        <DigestMethod Algorithm="http://www.w3.org/2000/09/xmldsig#sha1"/>
        <DigestValue>qQLxXB1x8A9Y+i/JAkDciwRf1g8=</DigestValue>
      </Reference>
      <Reference URI="/xl/externalLinks/externalLink2.xml?ContentType=application/vnd.openxmlformats-officedocument.spreadsheetml.externalLink+xml">
        <DigestMethod Algorithm="http://www.w3.org/2000/09/xmldsig#sha1"/>
        <DigestValue>e4tpTd2JEeHxDbOXHYPqIzXdeNs=</DigestValue>
      </Reference>
      <Reference URI="/xl/worksheets/sheet11.xml?ContentType=application/vnd.openxmlformats-officedocument.spreadsheetml.worksheet+xml">
        <DigestMethod Algorithm="http://www.w3.org/2000/09/xmldsig#sha1"/>
        <DigestValue>dx10rrkMkXo/YbjNZYanNyG5TPk=</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7.xml?ContentType=application/vnd.openxmlformats-officedocument.spreadsheetml.worksheet+xml">
        <DigestMethod Algorithm="http://www.w3.org/2000/09/xmldsig#sha1"/>
        <DigestValue>TeyrJ0poFj8oftbfMcvtkXQ38Ns=</DigestValue>
      </Reference>
      <Reference URI="/xl/worksheets/sheet8.xml?ContentType=application/vnd.openxmlformats-officedocument.spreadsheetml.worksheet+xml">
        <DigestMethod Algorithm="http://www.w3.org/2000/09/xmldsig#sha1"/>
        <DigestValue>Oxxr1tu0meuIj1exnrGtc4gb/Bo=</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calcChain.xml?ContentType=application/vnd.openxmlformats-officedocument.spreadsheetml.calcChain+xml">
        <DigestMethod Algorithm="http://www.w3.org/2000/09/xmldsig#sha1"/>
        <DigestValue>AgSdasiX2boRJVZk1iDUXK0DyQg=</DigestValue>
      </Reference>
      <Reference URI="/xl/styles.xml?ContentType=application/vnd.openxmlformats-officedocument.spreadsheetml.styles+xml">
        <DigestMethod Algorithm="http://www.w3.org/2000/09/xmldsig#sha1"/>
        <DigestValue>H912td4NOuGqcFa/8U0koTWV7Es=</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lx2C9xD6hZPiOiaLh+TOhDkoDFE=</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16.xml?ContentType=application/vnd.openxmlformats-officedocument.spreadsheetml.worksheet+xml">
        <DigestMethod Algorithm="http://www.w3.org/2000/09/xmldsig#sha1"/>
        <DigestValue>sdrAXAG4wzJsVowEBlwtxbPqCBc=</DigestValue>
      </Reference>
      <Reference URI="/xl/worksheets/sheet15.xml?ContentType=application/vnd.openxmlformats-officedocument.spreadsheetml.worksheet+xml">
        <DigestMethod Algorithm="http://www.w3.org/2000/09/xmldsig#sha1"/>
        <DigestValue>aU0gMzz19+VktBZtobltaYgz3+M=</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OiV8ol5d6Oe7jTvS6juMwbhBteQ=</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2.xml?ContentType=application/vnd.openxmlformats-officedocument.spreadsheetml.worksheet+xml">
        <DigestMethod Algorithm="http://www.w3.org/2000/09/xmldsig#sha1"/>
        <DigestValue>Wo67zCSKU18UdgnLuOrzyp254+8=</DigestValue>
      </Reference>
      <Reference URI="/xl/worksheets/sheet4.xml?ContentType=application/vnd.openxmlformats-officedocument.spreadsheetml.worksheet+xml">
        <DigestMethod Algorithm="http://www.w3.org/2000/09/xmldsig#sha1"/>
        <DigestValue>zHS9vDu+ZOlD4JoLD68lUPwbdVY=</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book.xml?ContentType=application/vnd.openxmlformats-officedocument.spreadsheetml.sheet.main+xml">
        <DigestMethod Algorithm="http://www.w3.org/2000/09/xmldsig#sha1"/>
        <DigestValue>kkb0qAcRv1NAencK7tT7JRzkE2U=</DigestValue>
      </Reference>
      <Reference URI="/xl/sharedStrings.xml?ContentType=application/vnd.openxmlformats-officedocument.spreadsheetml.sharedStrings+xml">
        <DigestMethod Algorithm="http://www.w3.org/2000/09/xmldsig#sha1"/>
        <DigestValue>qNkwloTKX9GKA4nMjkM5mpxuCgU=</DigestValue>
      </Reference>
      <Reference URI="/xl/drawings/drawing1.xml?ContentType=application/vnd.openxmlformats-officedocument.drawing+xml">
        <DigestMethod Algorithm="http://www.w3.org/2000/09/xmldsig#sha1"/>
        <DigestValue>9jgpVdHzFAt7WN87Eb8UjCRV7yA=</DigestValue>
      </Reference>
      <Reference URI="/xl/worksheets/sheet13.xml?ContentType=application/vnd.openxmlformats-officedocument.spreadsheetml.worksheet+xml">
        <DigestMethod Algorithm="http://www.w3.org/2000/09/xmldsig#sha1"/>
        <DigestValue>+aCVV/4r8eCP/zj/Vj9bMGBvNkQ=</DigestValue>
      </Reference>
      <Reference URI="/xl/worksheets/sheet1.xml?ContentType=application/vnd.openxmlformats-officedocument.spreadsheetml.worksheet+xml">
        <DigestMethod Algorithm="http://www.w3.org/2000/09/xmldsig#sha1"/>
        <DigestValue>QtqoWk14k/oY6iWGMAFYIEWZTUE=</DigestValue>
      </Reference>
      <Reference URI="/xl/worksheets/sheet14.xml?ContentType=application/vnd.openxmlformats-officedocument.spreadsheetml.worksheet+xml">
        <DigestMethod Algorithm="http://www.w3.org/2000/09/xmldsig#sha1"/>
        <DigestValue>NcbZHjWd3BN5bmm6eEIN9g4/tTY=</DigestValue>
      </Reference>
      <Reference URI="/xl/worksheets/sheet12.xml?ContentType=application/vnd.openxmlformats-officedocument.spreadsheetml.worksheet+xml">
        <DigestMethod Algorithm="http://www.w3.org/2000/09/xmldsig#sha1"/>
        <DigestValue>ztgw2YbBHus94y0YWTxqNCv1R4c=</DigestValue>
      </Reference>
      <Reference URI="/xl/theme/theme1.xml?ContentType=application/vnd.openxmlformats-officedocument.theme+xml">
        <DigestMethod Algorithm="http://www.w3.org/2000/09/xmldsig#sha1"/>
        <DigestValue>ws0gcdu2aM8dJ36PXh4TC2naUx4=</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2018-03-05T09:40:34Z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Approval</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2018-03-05T09:40:34Z</xd:SigningTime>
          <xd:SigningCertificate>
            <xd:Cert>
              <xd:CertDigest>
                <DigestMethod Algorithm="http://www.w3.org/2000/09/xmldsig#sha1"/>
                <DigestValue>t/J2oPwUzq8xwGqgSSOsoWGtNlo=</DigestValue>
              </xd:CertDigest>
              <xd:IssuerSerial>
                <X509IssuerName>CN=NBG Class 2 INT Sub CA, DC=nbg, DC=ge</X509IssuerName>
                <X509SerialNumber>579524860189456654671059</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2018-03-02T17:23:25Z</dcterms:modified>
</cp:coreProperties>
</file>