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24.xml" ContentType="application/vnd.openxmlformats-officedocument.spreadsheetml.worksheet+xml"/>
  <Override PartName="/xl/worksheets/sheet1.xml" ContentType="application/vnd.openxmlformats-officedocument.spreadsheetml.worksheet+xml"/>
  <Override PartName="/xl/worksheets/sheet22.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3.xml" ContentType="application/vnd.openxmlformats-officedocument.spreadsheetml.worksheet+xml"/>
  <Override PartName="/xl/worksheets/sheet23.xml" ContentType="application/vnd.openxmlformats-officedocument.spreadsheetml.worksheet+xml"/>
  <Override PartName="/xl/worksheets/sheet15.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16.xml" ContentType="application/vnd.openxmlformats-officedocument.spreadsheetml.worksheet+xml"/>
  <Override PartName="/xl/worksheets/sheet14.xml" ContentType="application/vnd.openxmlformats-officedocument.spreadsheetml.worksheet+xml"/>
  <Override PartName="/customXml/itemProps1.xml" ContentType="application/vnd.openxmlformats-officedocument.customXmlProperties+xml"/>
  <Override PartName="/xl/externalLinks/externalLink2.xml" ContentType="application/vnd.openxmlformats-officedocument.spreadsheetml.externalLink+xml"/>
  <Override PartName="/xl/comments1.xml" ContentType="application/vnd.openxmlformats-officedocument.spreadsheetml.comments+xml"/>
  <Override PartName="/xl/externalLinks/externalLink1.xml" ContentType="application/vnd.openxmlformats-officedocument.spreadsheetml.externalLink+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0800" tabRatio="919"/>
  </bookViews>
  <sheets>
    <sheet name="Info" sheetId="70" r:id="rId1"/>
    <sheet name="1. key ratios" sheetId="6" r:id="rId2"/>
    <sheet name="2. SOFP" sheetId="92" r:id="rId3"/>
    <sheet name="3. SOPL" sheetId="93" r:id="rId4"/>
    <sheet name="4. Off-balance" sheetId="94"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5. CCR" sheetId="37" r:id="rId16"/>
    <sheet name="15.1. LR" sheetId="79" r:id="rId17"/>
    <sheet name="14. LCR" sheetId="36" r:id="rId18"/>
    <sheet name="16. NSFR" sheetId="80" r:id="rId19"/>
    <sheet name=" 17. Residual Maturity" sheetId="95" r:id="rId20"/>
    <sheet name="18. Assets by Exposure classes" sheetId="96" r:id="rId21"/>
    <sheet name="19. Assets by Risk Sectors" sheetId="97" r:id="rId22"/>
    <sheet name="20. Reserves" sheetId="98" r:id="rId23"/>
    <sheet name="21. NPL" sheetId="99" r:id="rId24"/>
    <sheet name="22. Quality" sheetId="100" r:id="rId25"/>
    <sheet name="23. LTV" sheetId="101" r:id="rId26"/>
    <sheet name="24. Risk Sector" sheetId="102" r:id="rId27"/>
    <sheet name="25. Collateral" sheetId="103" r:id="rId28"/>
    <sheet name="26. Retail Products" sheetId="104" r:id="rId29"/>
    <sheet name="Instruction" sheetId="90" r:id="rId30"/>
  </sheets>
  <externalReferences>
    <externalReference r:id="rId31"/>
    <externalReference r:id="rId32"/>
  </externalReferences>
  <definedNames>
    <definedName name="_cur1">'[1]Appl (2)'!$F$2:$F$7200</definedName>
    <definedName name="_cur2">'[1]Appl (2)'!$H$2:$H$7200</definedName>
    <definedName name="_xlnm._FilterDatabase" localSheetId="29" hidden="1">Instruction!$A$106:$C$110</definedName>
    <definedName name="_sum1">'[1]Appl (2)'!$E$2:$E$7200</definedName>
    <definedName name="_sum2">'[1]Appl (2)'!$G$2:$G$7200</definedName>
    <definedName name="ACC_BALACC" localSheetId="19">#REF!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10">#REF!</definedName>
    <definedName name="ACC_BALACC">#REF!</definedName>
    <definedName name="ACC_CRS" localSheetId="19">#REF!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10">#REF!</definedName>
    <definedName name="ACC_CRS">#REF!</definedName>
    <definedName name="ACC_DBS" localSheetId="19">#REF!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10">#REF!</definedName>
    <definedName name="ACC_DBS">#REF!</definedName>
    <definedName name="ACC_ISO" localSheetId="19">#REF!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10">#REF!</definedName>
    <definedName name="ACC_ISO">#REF!</definedName>
    <definedName name="ACC_SALDO" localSheetId="19">#REF!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10">#REF!</definedName>
    <definedName name="ACC_SALDO">#REF!</definedName>
    <definedName name="BS_BALACC" localSheetId="19">#REF!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10">#REF!</definedName>
    <definedName name="BS_BALACC">#REF!</definedName>
    <definedName name="BS_BALANCE" localSheetId="19">#REF!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10">#REF!</definedName>
    <definedName name="BS_BALANCE">#REF!</definedName>
    <definedName name="BS_CR" localSheetId="19">#REF!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10">#REF!</definedName>
    <definedName name="BS_CR">#REF!</definedName>
    <definedName name="BS_CR_EQU" localSheetId="19">#REF!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10">#REF!</definedName>
    <definedName name="BS_CR_EQU">#REF!</definedName>
    <definedName name="BS_DB" localSheetId="19">#REF!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10">#REF!</definedName>
    <definedName name="BS_DB">#REF!</definedName>
    <definedName name="BS_DB_EQU" localSheetId="19">#REF!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10">#REF!</definedName>
    <definedName name="BS_DB_EQU">#REF!</definedName>
    <definedName name="BS_DT" localSheetId="19">#REF!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10">#REF!</definedName>
    <definedName name="BS_DT">#REF!</definedName>
    <definedName name="BS_ISO" localSheetId="19">#REF!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10">#REF!</definedName>
    <definedName name="BS_ISO">#REF!</definedName>
    <definedName name="CurrentDate" localSheetId="19">#REF!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s>
  <calcPr calcId="162913"/>
</workbook>
</file>

<file path=xl/calcChain.xml><?xml version="1.0" encoding="utf-8"?>
<calcChain xmlns="http://schemas.openxmlformats.org/spreadsheetml/2006/main">
  <c r="K33" i="102" l="1"/>
  <c r="J33" i="102"/>
  <c r="I33" i="102"/>
  <c r="C15" i="98" l="1"/>
  <c r="H42" i="94" l="1"/>
  <c r="E42" i="94"/>
  <c r="H41" i="94"/>
  <c r="E41" i="94"/>
  <c r="H40" i="94"/>
  <c r="E40" i="94"/>
  <c r="H39" i="94"/>
  <c r="E39" i="94"/>
  <c r="G38" i="94"/>
  <c r="F38" i="94"/>
  <c r="D38" i="94"/>
  <c r="C38" i="94"/>
  <c r="E38" i="94" s="1"/>
  <c r="H38" i="94" l="1"/>
  <c r="C66" i="69" l="1"/>
  <c r="C65" i="69"/>
  <c r="C64" i="69"/>
  <c r="C63" i="69"/>
  <c r="C61" i="69"/>
  <c r="C60" i="69"/>
  <c r="C59" i="69"/>
  <c r="C57" i="69"/>
  <c r="C56" i="69"/>
  <c r="C55" i="69"/>
  <c r="C54" i="69"/>
  <c r="C53" i="69"/>
  <c r="C51" i="69"/>
  <c r="C50" i="69"/>
  <c r="C49" i="69"/>
  <c r="C48" i="69"/>
  <c r="C47" i="69"/>
  <c r="C45" i="69"/>
  <c r="C44" i="69"/>
  <c r="C43" i="69"/>
  <c r="C42" i="69"/>
  <c r="C41" i="69"/>
  <c r="C39" i="69"/>
  <c r="C38" i="69"/>
  <c r="C37" i="69"/>
  <c r="C36" i="69"/>
  <c r="C34" i="69"/>
  <c r="C33" i="69"/>
  <c r="C32" i="69"/>
  <c r="C31" i="69"/>
  <c r="C30" i="69"/>
  <c r="C28" i="69"/>
  <c r="C27" i="69"/>
  <c r="C25" i="69"/>
  <c r="C24" i="69"/>
  <c r="C20" i="69"/>
  <c r="C21" i="69"/>
  <c r="C22" i="69"/>
  <c r="C19" i="69"/>
  <c r="C17" i="69"/>
  <c r="C16" i="69"/>
  <c r="C15" i="69"/>
  <c r="C8" i="69"/>
  <c r="C9" i="69"/>
  <c r="C10" i="69"/>
  <c r="C11" i="69"/>
  <c r="C12" i="69"/>
  <c r="C13" i="69"/>
  <c r="C7" i="69"/>
  <c r="E36" i="72" l="1"/>
  <c r="E35" i="72"/>
  <c r="E34" i="72"/>
  <c r="E33" i="72"/>
  <c r="E32" i="72"/>
  <c r="E30" i="72"/>
  <c r="E29" i="72"/>
  <c r="E27" i="72"/>
  <c r="E26" i="72"/>
  <c r="E24" i="72"/>
  <c r="E23" i="72"/>
  <c r="E22" i="72"/>
  <c r="E21" i="72"/>
  <c r="E19" i="72"/>
  <c r="E18" i="72"/>
  <c r="E17" i="72"/>
  <c r="E10" i="72"/>
  <c r="E11" i="72"/>
  <c r="E12" i="72"/>
  <c r="E13" i="72"/>
  <c r="E14" i="72"/>
  <c r="E15" i="72"/>
  <c r="E9" i="72"/>
  <c r="D30" i="72" l="1"/>
  <c r="C36" i="72"/>
  <c r="C35" i="72"/>
  <c r="C34" i="72"/>
  <c r="C33" i="72"/>
  <c r="C32" i="72"/>
  <c r="C30" i="72"/>
  <c r="C29" i="72"/>
  <c r="C27" i="72"/>
  <c r="C26" i="72"/>
  <c r="C24" i="72"/>
  <c r="C23" i="72"/>
  <c r="C22" i="72"/>
  <c r="C21" i="72"/>
  <c r="C18" i="72"/>
  <c r="C19" i="72"/>
  <c r="C17" i="72"/>
  <c r="C14" i="72"/>
  <c r="C15" i="72"/>
  <c r="C12" i="72"/>
  <c r="C13" i="72"/>
  <c r="C10" i="72"/>
  <c r="C11" i="72"/>
  <c r="C9" i="72"/>
  <c r="C22" i="74" l="1"/>
  <c r="G17" i="94" l="1"/>
  <c r="F17" i="94"/>
  <c r="G39" i="80" l="1"/>
  <c r="G44" i="6"/>
  <c r="G48" i="6" l="1"/>
  <c r="F48" i="6"/>
  <c r="F44" i="6" l="1"/>
  <c r="E44" i="6"/>
  <c r="E48" i="6" l="1"/>
  <c r="D44" i="6"/>
  <c r="D48" i="6" l="1"/>
  <c r="C12" i="98" l="1"/>
  <c r="C11" i="98"/>
  <c r="C10" i="98"/>
  <c r="G25" i="36" l="1"/>
  <c r="F25" i="36"/>
  <c r="K25" i="36"/>
  <c r="J25" i="36"/>
  <c r="I25" i="36"/>
  <c r="H25" i="36"/>
  <c r="C10" i="99" l="1"/>
  <c r="C18" i="99" s="1"/>
  <c r="G21" i="80" l="1"/>
  <c r="E15" i="80"/>
  <c r="F8" i="80"/>
  <c r="C8" i="80"/>
  <c r="C21" i="95" l="1"/>
  <c r="C22" i="95" l="1"/>
  <c r="C6" i="71"/>
  <c r="C13" i="71" s="1"/>
  <c r="R19" i="104" l="1"/>
  <c r="Q19" i="104"/>
  <c r="P19" i="104"/>
  <c r="O19" i="104"/>
  <c r="N19" i="104"/>
  <c r="L19" i="104"/>
  <c r="K19" i="104"/>
  <c r="J19" i="104"/>
  <c r="I19" i="104"/>
  <c r="G19" i="104"/>
  <c r="F19" i="104"/>
  <c r="E19" i="104"/>
  <c r="D19" i="104"/>
  <c r="C19" i="104"/>
  <c r="M18" i="104"/>
  <c r="H18" i="104"/>
  <c r="C18" i="104"/>
  <c r="M17" i="104"/>
  <c r="H17" i="104"/>
  <c r="C17" i="104"/>
  <c r="M16" i="104"/>
  <c r="H16" i="104"/>
  <c r="C16" i="104"/>
  <c r="M15" i="104"/>
  <c r="H15" i="104"/>
  <c r="C15" i="104"/>
  <c r="M14" i="104"/>
  <c r="H14" i="104"/>
  <c r="C14" i="104"/>
  <c r="R13" i="104"/>
  <c r="Q13" i="104"/>
  <c r="P13" i="104"/>
  <c r="O13" i="104"/>
  <c r="N13" i="104"/>
  <c r="M13" i="104"/>
  <c r="L13" i="104"/>
  <c r="K13" i="104"/>
  <c r="J13" i="104"/>
  <c r="I13" i="104"/>
  <c r="H13" i="104" s="1"/>
  <c r="G13" i="104"/>
  <c r="F13" i="104"/>
  <c r="E13" i="104"/>
  <c r="C13" i="104" s="1"/>
  <c r="D13" i="104"/>
  <c r="M12" i="104"/>
  <c r="H12" i="104"/>
  <c r="C12" i="104"/>
  <c r="M11" i="104"/>
  <c r="H11" i="104"/>
  <c r="C11" i="104"/>
  <c r="M10" i="104"/>
  <c r="H10" i="104"/>
  <c r="C10" i="104"/>
  <c r="M9" i="104"/>
  <c r="H9" i="104"/>
  <c r="C9" i="104"/>
  <c r="M8" i="104"/>
  <c r="H8" i="104"/>
  <c r="C8" i="104"/>
  <c r="M7" i="104"/>
  <c r="M19" i="104" s="1"/>
  <c r="H7" i="104"/>
  <c r="H19" i="104" s="1"/>
  <c r="C7" i="104"/>
  <c r="B2" i="104"/>
  <c r="B1" i="104"/>
  <c r="B2" i="103"/>
  <c r="B1" i="103"/>
  <c r="H33" i="102"/>
  <c r="G33" i="102"/>
  <c r="F33" i="102"/>
  <c r="E33" i="102"/>
  <c r="C33" i="102" s="1"/>
  <c r="D33" i="102"/>
  <c r="H32" i="102"/>
  <c r="C32" i="102"/>
  <c r="H31" i="102"/>
  <c r="C31" i="102"/>
  <c r="H30" i="102"/>
  <c r="C30" i="102"/>
  <c r="H29" i="102"/>
  <c r="C29" i="102"/>
  <c r="H28" i="102"/>
  <c r="C28" i="102"/>
  <c r="H27" i="102"/>
  <c r="C27" i="102"/>
  <c r="H26" i="102"/>
  <c r="C26" i="102"/>
  <c r="H25" i="102"/>
  <c r="C25" i="102"/>
  <c r="H24" i="102"/>
  <c r="C24" i="102"/>
  <c r="H23" i="102"/>
  <c r="C23" i="102"/>
  <c r="H22" i="102"/>
  <c r="C22" i="102"/>
  <c r="H21" i="102"/>
  <c r="C21" i="102"/>
  <c r="H20" i="102"/>
  <c r="C20" i="102"/>
  <c r="H19" i="102"/>
  <c r="C19" i="102"/>
  <c r="H18" i="102"/>
  <c r="C18" i="102"/>
  <c r="H17" i="102"/>
  <c r="C17" i="102"/>
  <c r="H16" i="102"/>
  <c r="C16" i="102"/>
  <c r="H15" i="102"/>
  <c r="C15" i="102"/>
  <c r="H14" i="102"/>
  <c r="C14" i="102"/>
  <c r="H13" i="102"/>
  <c r="C13" i="102"/>
  <c r="H12" i="102"/>
  <c r="C12" i="102"/>
  <c r="H11" i="102"/>
  <c r="C11" i="102"/>
  <c r="H10" i="102"/>
  <c r="C10" i="102"/>
  <c r="H9" i="102"/>
  <c r="C9" i="102"/>
  <c r="H8" i="102"/>
  <c r="C8" i="102"/>
  <c r="H7" i="102"/>
  <c r="C7" i="102"/>
  <c r="B2" i="102"/>
  <c r="B1" i="102"/>
  <c r="B2" i="101"/>
  <c r="B1" i="101"/>
  <c r="T22" i="100"/>
  <c r="L22" i="100"/>
  <c r="H22" i="100"/>
  <c r="C22" i="100"/>
  <c r="AA15" i="100"/>
  <c r="Z15" i="100"/>
  <c r="Y15" i="100"/>
  <c r="X15" i="100"/>
  <c r="W15" i="100"/>
  <c r="V15" i="100"/>
  <c r="U15" i="100"/>
  <c r="T15" i="100"/>
  <c r="S15" i="100"/>
  <c r="R15" i="100"/>
  <c r="Q15" i="100"/>
  <c r="P15" i="100"/>
  <c r="O15" i="100"/>
  <c r="N15" i="100"/>
  <c r="M15" i="100"/>
  <c r="L15" i="100"/>
  <c r="K15" i="100"/>
  <c r="J15" i="100"/>
  <c r="I15" i="100"/>
  <c r="G15" i="100"/>
  <c r="F15" i="100"/>
  <c r="E15" i="100"/>
  <c r="D15" i="100"/>
  <c r="C15" i="100"/>
  <c r="AA8" i="100"/>
  <c r="Z8" i="100"/>
  <c r="Y8" i="100"/>
  <c r="X8" i="100"/>
  <c r="W8" i="100"/>
  <c r="V8" i="100"/>
  <c r="U8" i="100"/>
  <c r="T8" i="100"/>
  <c r="S8" i="100"/>
  <c r="R8" i="100"/>
  <c r="Q8" i="100"/>
  <c r="P8" i="100"/>
  <c r="O8" i="100"/>
  <c r="N8" i="100"/>
  <c r="M8" i="100"/>
  <c r="L8" i="100"/>
  <c r="K8" i="100"/>
  <c r="J8" i="100"/>
  <c r="I8" i="100"/>
  <c r="H8" i="100"/>
  <c r="G8" i="100"/>
  <c r="F8" i="100"/>
  <c r="E8" i="100"/>
  <c r="D8" i="100"/>
  <c r="C8" i="100"/>
  <c r="B2" i="100"/>
  <c r="B1" i="100"/>
  <c r="B2" i="99"/>
  <c r="B1" i="99"/>
  <c r="D10" i="98"/>
  <c r="D7" i="98"/>
  <c r="D15" i="98" s="1"/>
  <c r="C7" i="98"/>
  <c r="B2" i="98"/>
  <c r="B1" i="98"/>
  <c r="G34" i="97"/>
  <c r="F34" i="97"/>
  <c r="E34" i="97"/>
  <c r="D34" i="97"/>
  <c r="C34" i="97"/>
  <c r="H34" i="97" s="1"/>
  <c r="H33" i="97"/>
  <c r="H32" i="97"/>
  <c r="H31" i="97"/>
  <c r="H30" i="97"/>
  <c r="H29" i="97"/>
  <c r="H28" i="97"/>
  <c r="H27" i="97"/>
  <c r="H26" i="97"/>
  <c r="H25" i="97"/>
  <c r="H24" i="97"/>
  <c r="H23" i="97"/>
  <c r="H22" i="97"/>
  <c r="H21" i="97"/>
  <c r="H20" i="97"/>
  <c r="H19" i="97"/>
  <c r="H18" i="97"/>
  <c r="H17" i="97"/>
  <c r="H16" i="97"/>
  <c r="H15" i="97"/>
  <c r="H14" i="97"/>
  <c r="H13" i="97"/>
  <c r="H12" i="97"/>
  <c r="H11" i="97"/>
  <c r="H10" i="97"/>
  <c r="H9" i="97"/>
  <c r="H8" i="97"/>
  <c r="H7" i="97"/>
  <c r="B2" i="97"/>
  <c r="B1" i="97"/>
  <c r="H23" i="96"/>
  <c r="G22" i="96"/>
  <c r="F22" i="96"/>
  <c r="E22" i="96"/>
  <c r="D22" i="96"/>
  <c r="C22" i="96"/>
  <c r="H22" i="96" s="1"/>
  <c r="G21" i="96"/>
  <c r="F21" i="96"/>
  <c r="E21" i="96"/>
  <c r="D21" i="96"/>
  <c r="C21" i="96"/>
  <c r="H20" i="96"/>
  <c r="H19" i="96"/>
  <c r="H18" i="96"/>
  <c r="H17" i="96"/>
  <c r="H16" i="96"/>
  <c r="H15" i="96"/>
  <c r="H14" i="96"/>
  <c r="H13" i="96"/>
  <c r="H12" i="96"/>
  <c r="H11" i="96"/>
  <c r="H10" i="96"/>
  <c r="H21" i="96" s="1"/>
  <c r="H9" i="96"/>
  <c r="H8" i="96"/>
  <c r="H7" i="96"/>
  <c r="B2" i="96"/>
  <c r="B1" i="96"/>
  <c r="G22" i="95"/>
  <c r="F22" i="95"/>
  <c r="E22" i="95"/>
  <c r="D22" i="95"/>
  <c r="H21" i="95"/>
  <c r="H20" i="95"/>
  <c r="H19" i="95"/>
  <c r="H18" i="95"/>
  <c r="H22" i="95" s="1"/>
  <c r="H17" i="95"/>
  <c r="H16" i="95"/>
  <c r="H15" i="95"/>
  <c r="H14" i="95"/>
  <c r="H13" i="95"/>
  <c r="H12" i="95"/>
  <c r="H11" i="95"/>
  <c r="H10" i="95"/>
  <c r="H9" i="95"/>
  <c r="H8" i="95"/>
  <c r="B2" i="95"/>
  <c r="B1" i="95"/>
  <c r="G33" i="80"/>
  <c r="F33" i="80"/>
  <c r="E33" i="80"/>
  <c r="D33" i="80"/>
  <c r="C33" i="80"/>
  <c r="G24" i="80"/>
  <c r="G37" i="80" s="1"/>
  <c r="F24" i="80"/>
  <c r="E24" i="80"/>
  <c r="D24" i="80"/>
  <c r="C24" i="80"/>
  <c r="G18" i="80"/>
  <c r="F18" i="80"/>
  <c r="E18" i="80"/>
  <c r="D18" i="80"/>
  <c r="C18" i="80"/>
  <c r="G14" i="80"/>
  <c r="F14" i="80"/>
  <c r="E14" i="80"/>
  <c r="D14" i="80"/>
  <c r="C14" i="80"/>
  <c r="G11" i="80"/>
  <c r="F11" i="80"/>
  <c r="E11" i="80"/>
  <c r="D11" i="80"/>
  <c r="C11" i="80"/>
  <c r="G8" i="80"/>
  <c r="E8" i="80"/>
  <c r="D8" i="80"/>
  <c r="B2" i="80"/>
  <c r="B1" i="80"/>
  <c r="C30" i="79"/>
  <c r="C26" i="79"/>
  <c r="C8" i="79"/>
  <c r="B2" i="79"/>
  <c r="B1" i="79"/>
  <c r="G21" i="37"/>
  <c r="N20" i="37"/>
  <c r="N19" i="37"/>
  <c r="E19" i="37"/>
  <c r="N18" i="37"/>
  <c r="E18" i="37"/>
  <c r="E14" i="37" s="1"/>
  <c r="N17" i="37"/>
  <c r="E17" i="37"/>
  <c r="N16" i="37"/>
  <c r="E16" i="37"/>
  <c r="N15" i="37"/>
  <c r="N14" i="37" s="1"/>
  <c r="N21" i="37" s="1"/>
  <c r="E15" i="37"/>
  <c r="M14" i="37"/>
  <c r="L14" i="37"/>
  <c r="K14" i="37"/>
  <c r="J14" i="37"/>
  <c r="I14" i="37"/>
  <c r="H14" i="37"/>
  <c r="G14" i="37"/>
  <c r="F14" i="37"/>
  <c r="C14" i="37"/>
  <c r="C21" i="37" s="1"/>
  <c r="N13" i="37"/>
  <c r="N12" i="37"/>
  <c r="E12" i="37"/>
  <c r="N11" i="37"/>
  <c r="E11" i="37"/>
  <c r="N10" i="37"/>
  <c r="E10" i="37"/>
  <c r="N9" i="37"/>
  <c r="E9" i="37"/>
  <c r="N8" i="37"/>
  <c r="E8" i="37"/>
  <c r="E7" i="37" s="1"/>
  <c r="N7" i="37"/>
  <c r="M7" i="37"/>
  <c r="M21" i="37" s="1"/>
  <c r="L7" i="37"/>
  <c r="L21" i="37" s="1"/>
  <c r="K7" i="37"/>
  <c r="K21" i="37" s="1"/>
  <c r="J7" i="37"/>
  <c r="J21" i="37" s="1"/>
  <c r="I7" i="37"/>
  <c r="I21" i="37" s="1"/>
  <c r="H7" i="37"/>
  <c r="H21" i="37" s="1"/>
  <c r="G7" i="37"/>
  <c r="F7" i="37"/>
  <c r="F21" i="37" s="1"/>
  <c r="C7" i="37"/>
  <c r="B2" i="37"/>
  <c r="B1" i="37"/>
  <c r="B2" i="36"/>
  <c r="B1" i="36"/>
  <c r="G22" i="74"/>
  <c r="F22" i="74"/>
  <c r="E22" i="74"/>
  <c r="D22" i="74"/>
  <c r="H21" i="74"/>
  <c r="H20" i="74"/>
  <c r="H19" i="74"/>
  <c r="H18" i="74"/>
  <c r="H17" i="74"/>
  <c r="H16" i="74"/>
  <c r="H15" i="74"/>
  <c r="H14" i="74"/>
  <c r="H13" i="74"/>
  <c r="H12" i="74"/>
  <c r="H11" i="74"/>
  <c r="H10" i="74"/>
  <c r="H9" i="74"/>
  <c r="H8" i="74"/>
  <c r="B2" i="74"/>
  <c r="B1" i="74"/>
  <c r="U21" i="64"/>
  <c r="T21" i="64"/>
  <c r="S21" i="64"/>
  <c r="R21" i="64"/>
  <c r="Q21" i="64"/>
  <c r="P21" i="64"/>
  <c r="O21" i="64"/>
  <c r="N21" i="64"/>
  <c r="M21" i="64"/>
  <c r="L21" i="64"/>
  <c r="K21" i="64"/>
  <c r="J21" i="64"/>
  <c r="I21" i="64"/>
  <c r="H21" i="64"/>
  <c r="G21" i="64"/>
  <c r="F21" i="64"/>
  <c r="E21" i="64"/>
  <c r="D21" i="64"/>
  <c r="C21" i="64"/>
  <c r="V20" i="64"/>
  <c r="V19" i="64"/>
  <c r="V18" i="64"/>
  <c r="V17" i="64"/>
  <c r="V16" i="64"/>
  <c r="V15" i="64"/>
  <c r="V14" i="64"/>
  <c r="V13" i="64"/>
  <c r="V12" i="64"/>
  <c r="V11" i="64"/>
  <c r="V10" i="64"/>
  <c r="V9" i="64"/>
  <c r="V8" i="64"/>
  <c r="V21" i="64" s="1"/>
  <c r="V7" i="64"/>
  <c r="B2" i="64"/>
  <c r="B1" i="64"/>
  <c r="R22" i="35"/>
  <c r="Q22" i="35"/>
  <c r="P22" i="35"/>
  <c r="O22" i="35"/>
  <c r="N22" i="35"/>
  <c r="M22" i="35"/>
  <c r="L22" i="35"/>
  <c r="K22" i="35"/>
  <c r="J22" i="35"/>
  <c r="I22" i="35"/>
  <c r="H22" i="35"/>
  <c r="G22" i="35"/>
  <c r="F22" i="35"/>
  <c r="E22" i="35"/>
  <c r="D22" i="35"/>
  <c r="C22" i="35"/>
  <c r="S21" i="35"/>
  <c r="S20" i="35"/>
  <c r="S19" i="35"/>
  <c r="S18" i="35"/>
  <c r="S17" i="35"/>
  <c r="S16" i="35"/>
  <c r="S15" i="35"/>
  <c r="S14" i="35"/>
  <c r="S13" i="35"/>
  <c r="S12" i="35"/>
  <c r="S11" i="35"/>
  <c r="S10" i="35"/>
  <c r="S9" i="35"/>
  <c r="S8" i="35"/>
  <c r="B2" i="35"/>
  <c r="B1" i="35"/>
  <c r="C62" i="69"/>
  <c r="C58" i="69"/>
  <c r="C46" i="69"/>
  <c r="C40" i="69"/>
  <c r="C52" i="69" s="1"/>
  <c r="C29" i="69"/>
  <c r="C26" i="69"/>
  <c r="C23" i="69"/>
  <c r="C18" i="69"/>
  <c r="C14" i="69"/>
  <c r="C6" i="69"/>
  <c r="B2" i="69"/>
  <c r="B1" i="69"/>
  <c r="C21" i="77"/>
  <c r="C20" i="77"/>
  <c r="C19" i="77"/>
  <c r="B2" i="77"/>
  <c r="B1" i="77"/>
  <c r="C48" i="28"/>
  <c r="C53" i="28" s="1"/>
  <c r="C44" i="28"/>
  <c r="C36" i="28"/>
  <c r="C32" i="28"/>
  <c r="C31" i="28" s="1"/>
  <c r="C42" i="28" s="1"/>
  <c r="C12" i="28"/>
  <c r="C6" i="28"/>
  <c r="C29" i="28" s="1"/>
  <c r="B2" i="28"/>
  <c r="B1" i="28"/>
  <c r="B2" i="73"/>
  <c r="B1" i="73"/>
  <c r="E31" i="72"/>
  <c r="D31" i="72"/>
  <c r="C31" i="72"/>
  <c r="E28" i="72"/>
  <c r="D28" i="72"/>
  <c r="C28" i="72"/>
  <c r="E25" i="72"/>
  <c r="D25" i="72"/>
  <c r="C25" i="72"/>
  <c r="E20" i="72"/>
  <c r="D20" i="72"/>
  <c r="C20" i="72"/>
  <c r="E16" i="72"/>
  <c r="D16" i="72"/>
  <c r="C16" i="72"/>
  <c r="E8" i="72"/>
  <c r="D8" i="72"/>
  <c r="D37" i="72" s="1"/>
  <c r="C8" i="72"/>
  <c r="C37" i="72" s="1"/>
  <c r="B2" i="72"/>
  <c r="B1" i="72"/>
  <c r="B2" i="52"/>
  <c r="B1" i="52"/>
  <c r="G6" i="71"/>
  <c r="G13" i="71" s="1"/>
  <c r="F6" i="71"/>
  <c r="F13" i="71" s="1"/>
  <c r="E6" i="71"/>
  <c r="E13" i="71" s="1"/>
  <c r="D6" i="71"/>
  <c r="D13" i="71" s="1"/>
  <c r="B2" i="71"/>
  <c r="G5" i="71" s="1"/>
  <c r="B1" i="71"/>
  <c r="H43" i="94"/>
  <c r="H37" i="94"/>
  <c r="H36" i="94"/>
  <c r="H35" i="94"/>
  <c r="H34" i="94"/>
  <c r="H33" i="94"/>
  <c r="H32" i="94"/>
  <c r="H31" i="94"/>
  <c r="H30" i="94"/>
  <c r="G30" i="94"/>
  <c r="F30" i="94"/>
  <c r="H29" i="94"/>
  <c r="H28" i="94"/>
  <c r="H27" i="94"/>
  <c r="H26" i="94"/>
  <c r="H25" i="94"/>
  <c r="H24" i="94"/>
  <c r="H23" i="94"/>
  <c r="H22" i="94"/>
  <c r="H21" i="94"/>
  <c r="H20" i="94"/>
  <c r="H19" i="94"/>
  <c r="H18" i="94"/>
  <c r="H17" i="94"/>
  <c r="H16" i="94"/>
  <c r="H15" i="94"/>
  <c r="G14" i="94"/>
  <c r="F14" i="94"/>
  <c r="H13" i="94"/>
  <c r="H12" i="94"/>
  <c r="H11" i="94"/>
  <c r="G11" i="94"/>
  <c r="F11" i="94"/>
  <c r="H10" i="94"/>
  <c r="H9" i="94"/>
  <c r="G8" i="94"/>
  <c r="F8" i="94"/>
  <c r="H8" i="94" s="1"/>
  <c r="H7" i="94"/>
  <c r="H6" i="94"/>
  <c r="B2" i="94"/>
  <c r="B1" i="94"/>
  <c r="B2" i="93"/>
  <c r="B1" i="93"/>
  <c r="B2" i="92"/>
  <c r="B1" i="92"/>
  <c r="G5" i="6"/>
  <c r="L5" i="6" s="1"/>
  <c r="F5" i="6"/>
  <c r="K5" i="6" s="1"/>
  <c r="E5" i="6"/>
  <c r="J5" i="6" s="1"/>
  <c r="D5" i="6"/>
  <c r="I5" i="6" s="1"/>
  <c r="B1" i="6"/>
  <c r="C67" i="69" l="1"/>
  <c r="C68" i="69" s="1"/>
  <c r="C35" i="69"/>
  <c r="E37" i="72"/>
  <c r="C5" i="73" s="1"/>
  <c r="C8" i="73" s="1"/>
  <c r="C13" i="73" s="1"/>
  <c r="S22" i="35"/>
  <c r="H22" i="74"/>
  <c r="H14" i="94"/>
  <c r="D19" i="77"/>
  <c r="D21" i="77"/>
  <c r="D11" i="77"/>
  <c r="D9" i="77"/>
  <c r="D8" i="77"/>
  <c r="D12" i="77"/>
  <c r="D17" i="77"/>
  <c r="D7" i="77"/>
  <c r="D16" i="77"/>
  <c r="D20" i="77"/>
  <c r="D15" i="77"/>
  <c r="D13" i="77"/>
  <c r="E21" i="37"/>
  <c r="C12" i="79" s="1"/>
  <c r="C18" i="79" s="1"/>
  <c r="C36" i="79" s="1"/>
  <c r="C38" i="79" s="1"/>
  <c r="C5" i="71"/>
  <c r="D5" i="71"/>
  <c r="E5" i="71"/>
  <c r="F5" i="71"/>
  <c r="D22" i="100"/>
</calcChain>
</file>

<file path=xl/comments1.xml><?xml version="1.0" encoding="utf-8"?>
<comments xmlns="http://schemas.openxmlformats.org/spreadsheetml/2006/main">
  <authors>
    <author>Author</author>
  </authors>
  <commentList>
    <comment ref="B42" authorId="0" shapeId="0">
      <text>
        <r>
          <rPr>
            <b/>
            <sz val="9"/>
            <color indexed="81"/>
            <rFont val="Tahoma"/>
            <family val="2"/>
          </rPr>
          <t>Author:</t>
        </r>
        <r>
          <rPr>
            <sz val="9"/>
            <color indexed="81"/>
            <rFont val="Tahoma"/>
            <family val="2"/>
          </rPr>
          <t xml:space="preserve">
წინა პერიოდები აღებულია თვის ბოლოს ,დგომარეობით LCR და არა საშუალო.</t>
        </r>
      </text>
    </comment>
  </commentList>
</comments>
</file>

<file path=xl/sharedStrings.xml><?xml version="1.0" encoding="utf-8"?>
<sst xmlns="http://schemas.openxmlformats.org/spreadsheetml/2006/main" count="1582" uniqueCount="984">
  <si>
    <t>ბანკი:</t>
  </si>
  <si>
    <t>თარიღი:</t>
  </si>
  <si>
    <t>N</t>
  </si>
  <si>
    <t>მოგება-ზარალის ანგარიშგება</t>
  </si>
  <si>
    <t>საანგარიშგებო პერიოდი</t>
  </si>
  <si>
    <t>წინა წლის შესაბამისი პერიოდი</t>
  </si>
  <si>
    <t>ლარი</t>
  </si>
  <si>
    <t>უცხ.ვალუტა</t>
  </si>
  <si>
    <t>სულ</t>
  </si>
  <si>
    <t>საპროცენტო შემოსავალი</t>
  </si>
  <si>
    <t>სავაჭროდ გამიზნული ფინანსური აქტივები</t>
  </si>
  <si>
    <t>რეალური ღირებულებით შეფასებული არასავაჭრო ფინანსური ინსტრუმენტები სავალდებულო წესით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</si>
  <si>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 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</si>
  <si>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</si>
  <si>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ამორტიზებული ღირებულებით შეფასებული ფინანსური აქტივები</t>
  </si>
  <si>
    <t>სხვა აქტივები</t>
  </si>
  <si>
    <t>(საპროცენტო ხარჯები)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</si>
  <si>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</si>
  <si>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 ან ზარალში ასახვით)</t>
  </si>
  <si>
    <t>(ამორტიზებული ღირებულებით შეფასებული ფინანსური ვალდებულებები)</t>
  </si>
  <si>
    <t>(სხვა ვალდებულებები)</t>
  </si>
  <si>
    <t>შემოსავალი დივიდენდებიდან</t>
  </si>
  <si>
    <t>საკომისიო შემოსავალი</t>
  </si>
  <si>
    <t>(საკომისიო ხარჯი)</t>
  </si>
  <si>
    <t>წმინდა შემოსულობა ან (-) ზარალი იმ ფინანსური აქტივებისა და ვალდებულებების აღიარების შეწყვეტით, რომელიც არ არის შეფასებული რეალური ღირებულებით მოგება ან ზარალში ასახვით</t>
  </si>
  <si>
    <t>შემოსულობა ან (-) ზარალი სავაჭროდ გამიზნული ფინანსური აქტივებიდან და ვალდებულებებიდან,წმინდა</t>
  </si>
  <si>
    <t>შემოსულობა ან (-) ზარალი არასავაჭრო ფინანსური აქტივებიდან, რომელიც სავალდებულო წესით შეფასებულია რეალური ღირებულებით მოგება ან ზარალში ასახვით,წმინდა</t>
  </si>
  <si>
    <t>შემოსულობა ან (-) ზარალი საკუთარი შეხედულებისამებრ რეალური ღირებულებით შეფასებული ფინანსური აქტივებიდან და ვალდებულებებიდან, მოგება-ზარალში ასახვით,წმინდა</t>
  </si>
  <si>
    <t>საკურსო სხვაობა [შემოსულობა ან (-) ზარალი],წმინდა</t>
  </si>
  <si>
    <t>არაფინანსური აქტივების აღიარების შეწყვეტიდან მიღებული შემოსულობა ან (-) ზარალი,წმინდა</t>
  </si>
  <si>
    <t>სხვა საოპერაციო შემოსავალი</t>
  </si>
  <si>
    <t>(სხვა საოპერაციო ხარჯი)</t>
  </si>
  <si>
    <t>(ადმინისტრაციული ხარჯები)</t>
  </si>
  <si>
    <t>(შრომის ანაზღაურების ხარჯი)</t>
  </si>
  <si>
    <t>(სხვა ადმინისტრაციული ხარჯი)</t>
  </si>
  <si>
    <t>(ცვეთის და ამორტიზაციის ხარჯები)</t>
  </si>
  <si>
    <t>ფინანსური ინსტრუმენტების მოდოფიკაციით მიღებული შემოსულობა ან (-) ზარალი,წმინდა</t>
  </si>
  <si>
    <t>(ანარიცხები ან (-) ანარიცხების ანულირება)</t>
  </si>
  <si>
    <t>(გაცემული გარანტიები და შესრულების პირობა)</t>
  </si>
  <si>
    <t>(სხვა ანარიცხები)</t>
  </si>
  <si>
    <t>(გაუფასურება ან (-) გაუფასურების ანულირება იმ ფინანსური აქტივების, რომლებიც შეფასებული არ არის რეალური ღირებულებით,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</si>
  <si>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</si>
  <si>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(ამორტიზებული ღირებულებით შეფასებული ფინანსური აქტივები)</t>
  </si>
  <si>
    <t>(გაუფასურება ან (-) გაუფასურების ანულირება ინვესტიციების შვილობილ, მეკავშირე და ერთობლივ საწარმოებში)</t>
  </si>
  <si>
    <t>არაფინანსური აქტივების გაუფასურება ან (-) გაუფასურების ანულირება</t>
  </si>
  <si>
    <t>წილი მოგებიდან ან (-) ზარალიდან ინვესტიციებზე შვილობილ, მეკავშირე და ერთობლივ საწარმოებში, რომელიც აღრიცხულია წილობრივი მეთოდით</t>
  </si>
  <si>
    <t>მოგება ან (-) ზარალი დაბეგვრამდე</t>
  </si>
  <si>
    <t>(მოგების გადასახადის ხარჯი ან (-) შემოსავალი)</t>
  </si>
  <si>
    <t>მოგება ან (-) ზარალი დაბეგვრის შემდეგ</t>
  </si>
  <si>
    <t>ფინანსური მდგომარეობის ანგარიშგება</t>
  </si>
  <si>
    <t>აქტივები</t>
  </si>
  <si>
    <t>ნაღდი ფული, ფულადი სახსრები საქართველოს ეროვნული ბანკში და სხვა ბანკებში</t>
  </si>
  <si>
    <t>ნაღდი ფული</t>
  </si>
  <si>
    <t>ფულადი სახსრები საქართველოს ეროვნულ ბანკში</t>
  </si>
  <si>
    <t>ფულადი სახსრები სხვა ბანკებში</t>
  </si>
  <si>
    <t>მათ შორის: წარმოებული ფინანსური ინსტრუმენტები</t>
  </si>
  <si>
    <t>სავალდებულო წესით რეალური ღირებულებით შეფასებული არასავაჭრო ფინანსური ინსტრუმენტები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</si>
  <si>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მოგება-ზარალში ასახვით</t>
  </si>
  <si>
    <t>წილობრივი ინსტრუმენტები</t>
  </si>
  <si>
    <t>სავალო ფასიანი ქაღალდები</t>
  </si>
  <si>
    <t>გაცემული სესხები და მოთხოვნები</t>
  </si>
  <si>
    <t>ინვესტიციები შვილობილ, მეკავშირე და ერთობლივ საწარმოებში</t>
  </si>
  <si>
    <t>გასაყიდად გამიზნული გრძელვადიანი აქტივები და გამსვლელი ჯგუფები</t>
  </si>
  <si>
    <t>მატერიალური აქტივები</t>
  </si>
  <si>
    <t>ძირითადი საშუალებები</t>
  </si>
  <si>
    <t>საინვესტიციო ქონება</t>
  </si>
  <si>
    <t>არამატერიალური აქტივები</t>
  </si>
  <si>
    <t>გუდვილი</t>
  </si>
  <si>
    <t>სხვა არამატერიალური აქტივები</t>
  </si>
  <si>
    <t>საგადასახადო აქტივები</t>
  </si>
  <si>
    <t>მიმდინარე საგადასახადო აქტივები</t>
  </si>
  <si>
    <t>გადავადებული საგადასახადო აქტივები</t>
  </si>
  <si>
    <t>მათ შორის: დასაკუთრებული ქონება</t>
  </si>
  <si>
    <t>მათ შორის: მისაღები დივიდენდები</t>
  </si>
  <si>
    <t>სულ აქტივები</t>
  </si>
  <si>
    <t>ვალდებულებები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</si>
  <si>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</si>
  <si>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მოგება-ზარალში ასახვით</t>
  </si>
  <si>
    <t>ამორტიზებული ღირებულებით შეფასებული ფინანსური ვალდებულებები</t>
  </si>
  <si>
    <t>დეპოზიტები</t>
  </si>
  <si>
    <t>ნასესხები სახსრები</t>
  </si>
  <si>
    <t>გამოშვებული სავალო ფასიანი ქაღალდები</t>
  </si>
  <si>
    <t>სხვა ფინანსური ვალდებულებები</t>
  </si>
  <si>
    <t>ანარიცხები</t>
  </si>
  <si>
    <t>საგადასახადო ვალდებულებები</t>
  </si>
  <si>
    <t>მიმდინარე საგადასახადო ვალდებულებები</t>
  </si>
  <si>
    <t>გადავადებული საგადასახადო ვალდებულებები</t>
  </si>
  <si>
    <t>სუბორდინირებული ვალდებულებები</t>
  </si>
  <si>
    <t>სხვა ვალდებულებები</t>
  </si>
  <si>
    <t>მათ შორის: გადასახდელი დივიდენდები</t>
  </si>
  <si>
    <t>სულ ვალდებულებები</t>
  </si>
  <si>
    <t>საკუთარი კაპიტალი</t>
  </si>
  <si>
    <t>სააქციო კაპიტალი</t>
  </si>
  <si>
    <t>პრივილეგრირებული აქციები</t>
  </si>
  <si>
    <t>საემისიო კაპიტალი</t>
  </si>
  <si>
    <t>(-) გამოსყიდული საკუთარი აქციები</t>
  </si>
  <si>
    <t>გამოშვებული წილობრივი ინსტრუმენტები, გარდა საკუთარი კაპიტალისა</t>
  </si>
  <si>
    <t>რთული ფინანსური ინსტრუმენტის წილობრივი კომპონენტი</t>
  </si>
  <si>
    <t>სხვა გამოშვებული წილობრივი ინსტრუმენტები</t>
  </si>
  <si>
    <t>აქციებზე დაფუძნებული გადახდის რეზერვი</t>
  </si>
  <si>
    <t>დაგროვილი სხვა სრული შემოსავალი</t>
  </si>
  <si>
    <t>გადაფასების რეზერვი</t>
  </si>
  <si>
    <t>რეალური ღირებულების ცვლილებები წილობრივ ინსტრუმენტებზე, რომლებიც შეფასებულია რეალური ღირებულებით, სხვა სრულ შემოსავალში ასახვით</t>
  </si>
  <si>
    <t>რეალური ღირებულებით სხვა სრულ შემოსავალში ასახული სავალო ინსტრუმენტების რეალური ღირებულების ცვლილებები</t>
  </si>
  <si>
    <t>გაუნაწილებელი მოგება</t>
  </si>
  <si>
    <t>სულ საკუთარი კაპიტალი</t>
  </si>
  <si>
    <t>სულ საკუთარი კაპიტალი და ვალდებულებები</t>
  </si>
  <si>
    <t>ცხრილი 1</t>
  </si>
  <si>
    <t>ძირითადი მაჩვენებლები</t>
  </si>
  <si>
    <t>ფასს-ის საფუძელზე დაანგარიშებული რიცხვები</t>
  </si>
  <si>
    <t>"საქართველოს საბანკო დაწესებულებებისათვის ბუღალტრული აღრიცხვის ანგარიშთა გეგმის და ანგარიშთა გეგმის გამოყენების ინსტრუქციის“  შესაბამისად დაანგარიშებული რიცხვები</t>
  </si>
  <si>
    <t>საზედამხედველო კაპიტალი (მოცულობა, ლარი)</t>
  </si>
  <si>
    <t>ბაზელ III-ზე დაფუძნებული ჩარჩოს მიხედვით</t>
  </si>
  <si>
    <t>ძირითადი პირველადი კაპიტალი</t>
  </si>
  <si>
    <t>პირველადი კაპიტალი</t>
  </si>
  <si>
    <t>საზედამხედველო კაპიტალი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</si>
  <si>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</si>
  <si>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</si>
  <si>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</si>
  <si>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(მოცულობა, ლარი)</t>
  </si>
  <si>
    <t>რისკის მიხედვით შეწონილი მთლიანი რისკის პოზიციები (ბაზელ III-ზე დაფუძნებული ჩარჩოს მიხედვით)</t>
  </si>
  <si>
    <t>კაპიტალის ადეკვატურობის კოეფიციენტები (%)</t>
  </si>
  <si>
    <t>ბაზელ III-ზე დაფუძნებული ჩარჩოს მიხედვით *</t>
  </si>
  <si>
    <t>ძირითადი პირველადი კაპიტალის კოეფიციენტი</t>
  </si>
  <si>
    <t>პირველადი კაპიტალის კოეფიციენტი</t>
  </si>
  <si>
    <t>საზედამხედველო კაპიტალის კოეფიციენტი</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</si>
  <si>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</si>
  <si>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</si>
  <si>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</si>
  <si>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</si>
  <si>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წმინდა საპროცენტო მარჟა</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</si>
  <si>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</si>
  <si>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</si>
  <si>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</si>
  <si>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</si>
  <si>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მოსალოდნელი საკრედიტო ზარალი/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</si>
  <si>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</si>
  <si>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</si>
  <si>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</si>
  <si>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</si>
  <si>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</si>
  <si>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</si>
  <si>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</si>
  <si>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</si>
  <si>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</si>
  <si>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</si>
  <si>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ლიკვიდობის გადაფარვის კოეფიციენტი (%)</t>
  </si>
  <si>
    <t>წმინდა სტაბილური დაფინანსების კოეფიციენტი</t>
  </si>
  <si>
    <t>ხელმისაწვდომი სტაბილური დაფინანსება</t>
  </si>
  <si>
    <t>სტაბილური დაფინანსების საჭიროება</t>
  </si>
  <si>
    <t>წმინდა სტაბილური დაფინანსების კოეფიციენტი (%)</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</si>
  <si>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https://nbg.gov.ge/page/covid-19</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</si>
  <si>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</si>
  <si>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</si>
  <si>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</si>
  <si>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</si>
  <si>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</si>
  <si>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</si>
  <si>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</si>
  <si>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ცხრილი N</t>
  </si>
  <si>
    <t>სარჩევი</t>
  </si>
  <si>
    <t>საბალანსო უწყისი</t>
  </si>
  <si>
    <t xml:space="preserve">ბალანსგარეშე ანგარიშების უწყისი </t>
  </si>
  <si>
    <t>რისკის მიხედვით შეწონილი რისკის პოზიციები</t>
  </si>
  <si>
    <t>ინფორმაცია ბანკის სამეთვალყურეო საბჭოს, დირექტორატის და აქციონერთა შესახებ</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</si>
  <si>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</si>
  <si>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</si>
  <si>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9.1</t>
  </si>
  <si>
    <t>კაპიტალის ადეკვატურობის მოთხოვნები</t>
  </si>
  <si>
    <t>საბალანსო უწყისისა და საზედამხედველო კაპიტალის ელემენტებს შორის კავშირები</t>
  </si>
  <si>
    <t>საკრედიტო რისკის მიხედვით შეწონილი რისკის პოზიციები</t>
  </si>
  <si>
    <t>საკრედიტო რისკის მიტიგაცია</t>
  </si>
  <si>
    <t>სტანდარტიზებული მიდგომა - საკრედიტო რისკის მიტიგაციის ეფექტი</t>
  </si>
  <si>
    <t>ლიკვიდობის გადაფარვის კოეფიციენტი</t>
  </si>
  <si>
    <t>კონტრაგენტთან დაკავშირებული საკრედიტო რისკის მიხედვით შეწონილი რისკის პოზიციები</t>
  </si>
  <si>
    <t>ლევერიჯის კოეფიციენტი</t>
  </si>
  <si>
    <t>რისკის პოზიციის ღირებულება ნარჩენი ვადიანობის  და რისკის კლასების მიხედვით</t>
  </si>
  <si>
    <t>აქტივების, აქტივებზე მოსალოდნელი საკრედიტო ზარალის და ჩამოწერის განაწილება რისკის კლასების მიხედვით</t>
  </si>
  <si>
    <t>აქტივების, აქტივებზე მოსალოდნელი საკრედიტო ზარალის და ჩამოწერის განაწილება დაფარვის წყაროს სექტორების მიხედვით</t>
  </si>
  <si>
    <t>მოსალოდნელი საკრედიტო ზარალის ცვლილება სესხებზე და კორპორატიულ სავალო ფასიან ქაღალდებზე</t>
  </si>
  <si>
    <t>უმოქმედო სესხების ცვლილება</t>
  </si>
  <si>
    <t>სესხების, სავალო ფასიანი ქაღალდების და გარესაბალანსო ვალდებულებების განაწილება, საკრედიტო რისკის კატეგორიის, ვადაგადაცილების და მსესხებლის ტიპის მიხედვით</t>
  </si>
  <si>
    <t>სესხების,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გარანტიებით უზრუნველყოფილი სესხების განაწილება საკრედიტო რისკის კატეგორიისა და ვადაგადაცილების მიხედვით</t>
  </si>
  <si>
    <t>სესხების და სესხებზე მოსალოდნელი საკრედიტო ზარალის განაწილება, დაფარვის წყაროს სექტორების და საკრედიტო რისკის კატეგორიის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</si>
  <si>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</si>
  <si>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ზოგადი და ხარისხობრივი ინფორმაცია საცალო პროდუქტებზე</t>
  </si>
  <si>
    <t>ცხრილი 19</t>
  </si>
  <si>
    <t>ა</t>
  </si>
  <si>
    <t>ბ</t>
  </si>
  <si>
    <t>გ</t>
  </si>
  <si>
    <t>დ</t>
  </si>
  <si>
    <t>ე</t>
  </si>
  <si>
    <t>ვ</t>
  </si>
  <si>
    <t xml:space="preserve">                                                                               საბალანსო აქტივები
                                                                                                                                                                                                             სექტორი დაფარვის წყაროს/კონტრაგენტის ტიპის მიხედვით</t>
  </si>
  <si>
    <t>მთლიანი ღირებულება</t>
  </si>
  <si>
    <t>მოსალოდენელი საკრედიტო ზარალი</t>
  </si>
  <si>
    <t>ზოგადი რეზერვი</t>
  </si>
  <si>
    <t>კუმულატიური ჩამოწერა ანგარიშგების პერიოდზე</t>
  </si>
  <si>
    <t>აქტივების წმინდა ღირებულება</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</si>
  <si>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</si>
  <si>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</si>
  <si>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(ა+ბ-გ-დ)</t>
  </si>
  <si>
    <t>სახელმწიფო ორგანიზაციები</t>
  </si>
  <si>
    <t>საფინანსო ინსტიტუტები</t>
  </si>
  <si>
    <t>საბითუმო ლომბარდი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</si>
  <si>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</si>
  <si>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</si>
  <si>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</si>
  <si>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</si>
  <si>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</si>
  <si>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</si>
  <si>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</si>
  <si>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</si>
  <si>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</si>
  <si>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</si>
  <si>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</si>
  <si>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</si>
  <si>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</si>
  <si>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</si>
  <si>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</si>
  <si>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</si>
  <si>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</si>
  <si>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</si>
  <si>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</si>
  <si>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</si>
  <si>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</si>
  <si>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</si>
  <si>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</si>
  <si>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18</t>
  </si>
  <si>
    <t xml:space="preserve">                                                                             საბალანსო აქტივები                                                                                                         
                                                                                                                                                                                                                                                                                                            რისკის კლასები</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</si>
  <si>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</si>
  <si>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</si>
  <si>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</si>
  <si>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</si>
  <si>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ორგანიზაციების/ინსტიტუტების მიმართ</t>
  </si>
  <si>
    <t>უპირობო და პირობითი მოთხოვნები კომერციული ბანკების მიმართ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</si>
  <si>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</si>
  <si>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</si>
  <si>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უძრავი ქონებით</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</si>
  <si>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</si>
  <si>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</si>
  <si>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</si>
  <si>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</si>
  <si>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სხვა ერთეულები:</t>
  </si>
  <si>
    <t>მათ შორის: სესხები</t>
  </si>
  <si>
    <t>მათ შორის: სავალო ფასიანი ქაღალდები</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</si>
  <si>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</si>
  <si>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</si>
  <si>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</si>
  <si>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</si>
  <si>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</si>
  <si>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</si>
  <si>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</si>
  <si>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</si>
  <si>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განუსაზღვრელი დაფარვის ვადით</t>
  </si>
  <si>
    <t>ცხრილი 16</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</si>
  <si>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</si>
  <si>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</si>
  <si>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</si>
  <si>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</si>
  <si>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</si>
  <si>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</si>
  <si>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</si>
  <si>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</si>
  <si>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</si>
  <si>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</si>
  <si>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</si>
  <si>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</si>
  <si>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</si>
  <si>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</si>
  <si>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</si>
  <si>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</si>
  <si>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</si>
  <si>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</si>
  <si>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მაღალი ხარისხის ლიკვიდური აქტივები</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</si>
  <si>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</si>
  <si>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</si>
  <si>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</si>
  <si>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</si>
  <si>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</si>
  <si>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</si>
  <si>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</si>
  <si>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</si>
  <si>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</si>
  <si>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</si>
  <si>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</si>
  <si>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</si>
  <si>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</si>
  <si>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</si>
  <si>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</si>
  <si>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</si>
  <si>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განმარტებები გვერდისთვის 1. Key Ratios, ცხრილი 1</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</si>
  <si>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</si>
  <si>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(6)-(24) სტრიქონების შესაბამისი მონაცემები უნდა გამოისახოს პროცენტულად.</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</si>
  <si>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</si>
  <si>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</si>
  <si>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</si>
  <si>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</si>
  <si>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</si>
  <si>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</si>
  <si>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</si>
  <si>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</si>
  <si>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</si>
  <si>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</si>
  <si>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</si>
  <si>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</si>
  <si>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</si>
  <si>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</si>
  <si>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</si>
  <si>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</si>
  <si>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მოსალოდნელი საკრედიტო ზარალი – საბალანსო უწყისით გათვალისწინებული სესხების მოსალოდნელი საკრედიტო ზარალი IFRS 9-ის შესაბამისად. არ შედის მოსალოდნელი საკრედიტო ზარალი სესხების აუთვისებელ ნაწილზე.</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</si>
  <si>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</si>
  <si>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r>
      <t xml:space="preserve">უმოქმედო სესხები – მთლიანი სესხებიდან </t>
    </r>
    <r>
      <rPr>
        <sz val="8"/>
        <color rgb="FFFF0000"/>
        <rFont val="Sylfaen"/>
        <family val="1"/>
      </rPr>
      <t>IFRS 9-ის კლასიფიკაციის შესაბამისად, მე-3 დონის საკრედიტო რისკის და შეძენილი ან გამოშვებული გაუფასურებული ფინანსური ინსტრუმნეტების (POCI) ჯამი;</t>
    </r>
  </si>
  <si>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</si>
  <si>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</si>
  <si>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</si>
  <si>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</si>
  <si>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</si>
  <si>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</si>
  <si>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</si>
  <si>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განმარტებები გვერდისთვის 2. SOFP, 3. SOPL, ცხრილები 2 და 3</t>
  </si>
  <si>
    <t>ცხრილებში მოთხოვნილი ინფორმაცია მჟღავნდება ფასს-ის მიხედვით</t>
  </si>
  <si>
    <t>განმარტებები გვერდისთვის 4. off-balance, ცხრილი 4</t>
  </si>
  <si>
    <t>1-ელ სტრიქონში უნდა ჩაიწეროს საანგარიშგებო თარიღისთვის არსებული ბანკის მიერ მიღებული "სესხის გაცემის ვალდებულების"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</si>
  <si>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</si>
  <si>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</si>
  <si>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</si>
  <si>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მე-3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3.1 და 2.2 სტრიქონებში უნდა ჩაიწეროს უზრუნველყოფის შესაბამისი ტიპის ჯამური ნომინალური ღირებულება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</si>
  <si>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</si>
  <si>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მე-4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</si>
  <si>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</si>
  <si>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</si>
  <si>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</si>
  <si>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ბანკის მიერ გაცემული "სესხის გაცემის ვალდებულების"  ჯამური ნომინალური ღირებულება</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</si>
  <si>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</si>
  <si>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მე-7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</si>
  <si>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</si>
  <si>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მე-8 სტრიქონში უნდა ჩაიწეროს საანგარიშგებო თარიღისთვის არსებული ბანკის მიერ გაცემული აკრედიტივების ჯამური ნომინალური ღირებულება</t>
  </si>
  <si>
    <t>მე-9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პირობითი თანხების(Notional amount) ჯამური ოდენობა ტიპების მიხედვით  უნდა ჩაიწეროს 9.1-დან 9.7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</si>
  <si>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</si>
  <si>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მე-10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10.1-დან 10.4 სტრიქონის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</si>
  <si>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</si>
  <si>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მე-11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</si>
  <si>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5.3.5 , 5.7 , 9.6 და 9.7-ე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</si>
  <si>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განმარტებები გვერდისთვის 5. RWA, ცხრილი 5</t>
  </si>
  <si>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</si>
  <si>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</si>
  <si>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</si>
  <si>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</si>
  <si>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</si>
  <si>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</si>
  <si>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</si>
  <si>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</si>
  <si>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</si>
  <si>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</si>
  <si>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</si>
  <si>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SOFP ცხრილში აქტივების საანგარიშგებო პერიოდის ჯამურ საბალანსო ღირებულებებს. </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</si>
  <si>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</si>
  <si>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</si>
  <si>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</si>
  <si>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</si>
  <si>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განმარტებები გვერდისთვის 8. LI2, ცხრილი 8</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</si>
  <si>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</si>
  <si>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</si>
  <si>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</si>
  <si>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</si>
  <si>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</si>
  <si>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</si>
  <si>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</si>
  <si>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</si>
  <si>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</si>
  <si>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</si>
  <si>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განმარტებები გვერდისთვის 9. Capital, ცხრილი 9</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</si>
  <si>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</si>
  <si>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განმარტებები გვერდისთვის 10. CC2, ცხრილი 10</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</si>
  <si>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</si>
  <si>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ფასს-ის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</si>
  <si>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</si>
  <si>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</si>
  <si>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r>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r>
    <r>
      <rPr>
        <sz val="8"/>
        <color rgb="FFFF0000"/>
        <rFont val="Sylfaen"/>
        <family val="1"/>
      </rPr>
      <t xml:space="preserve"> თუკი ასეთი გავრცობა ბანკისთვის არ არის რელევანტური, შესაძლებელია აღნიშნული შემადგენელი ნაწილების შესაბამისი სტრიქონების წაშლა. (მაგალითად, თუკი ბანკს არ აქვს მეორად კაპიტალში ჩართული არცერთი სუბორდინირებული ვალდებულება, აღნიშნული ჩაშლის მაგალითი უნდა წაიშალოს, ხოლო თუ დამატებით AT1-ის შემადგენელი სუბორდინირებული ვალდებულება აქვს, მაშინ შესაბამისი სტრიქონი დაამატოს).</t>
    </r>
  </si>
  <si>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</si>
  <si>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</si>
  <si>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</si>
  <si>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SOFP ცხრილის საანგარიშგებო პერიოდის ჯამურ ოდენობებს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</si>
  <si>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</si>
  <si>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</si>
  <si>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</si>
  <si>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განმარტებები გვერდისთვის "11. CRWA", ცხრილი 11</t>
  </si>
  <si>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</si>
  <si>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</si>
  <si>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</si>
  <si>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</si>
  <si>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</si>
  <si>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</si>
  <si>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</si>
  <si>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</si>
  <si>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</si>
  <si>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</si>
  <si>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</si>
  <si>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</si>
  <si>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</si>
  <si>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</si>
  <si>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</si>
  <si>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</si>
  <si>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გვერდისათვის " .LCR", ცხრილი 14</t>
  </si>
  <si>
    <t>სვეტები</t>
  </si>
  <si>
    <t>ფიზიკური პირების დეპოზიტები</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</si>
  <si>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</si>
  <si>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საბითუმო დაფინანსება</t>
  </si>
  <si>
    <t>არაუზრუნველყოფილი დაფინანსება (A.1) გარდა ფიზიკური პირების დეპოზიტებისა</t>
  </si>
  <si>
    <t>უზრუნველყოფილი დაფინანსება</t>
  </si>
  <si>
    <t>LCR მიზნებისთვის არსებული უზრუნველყოფილი დაფინანსება (A.2)</t>
  </si>
  <si>
    <t>ბალანსგარეშე ვალდებულებები და წარმოებული ფინანსური ინსტრუმენტების წმინდა მოკლე პოზიცია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</si>
  <si>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</si>
  <si>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t>სხვა საკონტრაქტო გადინება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</si>
  <si>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</si>
  <si>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</si>
  <si>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სხვა გადინება გარდა ზემოაღნიშნულ კატეგორიებში შემავალი მუხლებისა</t>
  </si>
  <si>
    <t>ფულის სხვა შემოდინება</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</si>
  <si>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</si>
  <si>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განმარტებები გვერდისთვის 15. CCR, ცხრილი 15</t>
  </si>
  <si>
    <t>განმარტებები გვერდისთვის 16. NSFR ცხრილი 16</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</si>
  <si>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</si>
  <si>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</si>
  <si>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</si>
  <si>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განმარტებები გვერდებისთვის  "17-26"</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</si>
  <si>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</si>
  <si>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</si>
  <si>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აქტივების წმინდა ღირებულება - აქტივების ღირებულება IFRS 9-ით მოსალოდენლი საკრედიტო ზარალის დაკლების შემდეგ</t>
  </si>
  <si>
    <t>მთლიანი  ღირებულება -  აქტივების ღირებულება IFRS 9-ით მოსალოდენლი საკრედიტო ზარალის დაკლებამდე</t>
  </si>
  <si>
    <t>საკრედიტო რისკის დონე განისაზღვრება IFRS 9-ის შესაბამისად</t>
  </si>
  <si>
    <r>
      <rPr>
        <sz val="8"/>
        <color rgb="FFFF0000"/>
        <rFont val="Sylfaen"/>
        <family val="1"/>
      </rPr>
      <t>22-ე</t>
    </r>
    <r>
      <rPr>
        <sz val="8"/>
        <rFont val="Sylfaen"/>
        <family val="1"/>
      </rPr>
      <t xml:space="preserve"> და 25-ე ცხრილებისთვის გარესაბალანსო ვალდებულებები შეივსება ნომინალური ღირებულებით მოსალოდენლი საკრედიტო ზარალის დაკლებამდე</t>
    </r>
  </si>
  <si>
    <r>
      <t xml:space="preserve">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9.01-9.27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"საბითუმო ლომბარდი"-ს სექტორში მოხვდება ლომბარდებში დასაქმებული მსესხებლების სესხები/აქტივები და ა.შ. 
</t>
    </r>
    <r>
      <rPr>
        <sz val="8"/>
        <color rgb="FFFF0000"/>
        <rFont val="Sylfaen"/>
        <family val="1"/>
      </rPr>
      <t xml:space="preserve">24-ე </t>
    </r>
    <r>
      <rPr>
        <sz val="8"/>
        <rFont val="Sylfaen"/>
        <family val="1"/>
      </rPr>
      <t>ცხრილში სესხების განაწილება უნდა მოხდეს დაფარვის წყაროს სექტორის მიხედვით ქვემოთ მოცემულ 9.01-9.26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"საბითუმო ლომბარდი"-ს სექტორში მოხვდება ლომბარდებში დასაქმებული მსესხებლების სესხები და ა.შ.</t>
    </r>
  </si>
  <si>
    <t>უმოქმედო აქტივი/სესხი</t>
  </si>
  <si>
    <t>IFRS 9-ის კლასიფიკაციის შესაბამისად, მე-3 დონის საკრედიტო რისკის და შეძენილი ან გამოშვებული გაუფასურებული ფინანსური ინსტრუმნეტები (POCI)</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</si>
  <si>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</si>
  <si>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საფინანსო ინსტიტუტების სექტორში მოხვდება აქტივები კომერციულ ბანკებში.</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</si>
  <si>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</si>
  <si>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</si>
  <si>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</si>
  <si>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</si>
  <si>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</si>
  <si>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</si>
  <si>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</si>
  <si>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</si>
  <si>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</si>
  <si>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</si>
  <si>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</si>
  <si>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</si>
  <si>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</si>
  <si>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</si>
  <si>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</si>
  <si>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</si>
  <si>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</si>
  <si>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</si>
  <si>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</si>
  <si>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</si>
  <si>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</si>
  <si>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</si>
  <si>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</si>
  <si>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</si>
  <si>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</si>
  <si>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</si>
  <si>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განმარტებები გვერდებისთვის  "17"</t>
  </si>
  <si>
    <t>ცხრილში შეივსება შეწონვას დაქვემდებარებული რისკის პოზიციების ღირებულებები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</si>
  <si>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</si>
  <si>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</si>
  <si>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ცხრილი "18 -19"</t>
  </si>
  <si>
    <t>ცხრილებში საბალანსო ელემენტების მთლიანი ღირებულებების, მოსალოდენლი საკრედიტო ზარალის, ზოგადი რეზერვების, პერიოდის მანძილზე კუმულატიური ჩამოწერის და აქტივების წმინდა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9.01-9.27 პუნქტებში.</t>
  </si>
  <si>
    <r>
      <t xml:space="preserve">IFRS 9-ის შესაბამისად. </t>
    </r>
    <r>
      <rPr>
        <sz val="8"/>
        <color rgb="FFFF0000"/>
        <rFont val="Sylfaen"/>
        <family val="1"/>
      </rPr>
      <t>არ შედის მოსალოდნელი საკრედიტო ზარალი სესხების აუთვისებელ ნაწილზე</t>
    </r>
  </si>
  <si>
    <t>თუ ზოგადი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</si>
  <si>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 xml:space="preserve">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 </t>
  </si>
  <si>
    <t>ცხრილი "20"</t>
  </si>
  <si>
    <t>მოსალოდენლი საკრედიტო ზარალი</t>
  </si>
  <si>
    <r>
      <t xml:space="preserve">IFRS 9-ის შესაბამისად. უცხოურ ვალუტაში ნომინირებული სესხებისთვის და ფასიანი ქაღალდებისთვის, ნომინალში მოსალოდნელი საკრედიტო ზარალის თანხის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ველში (მე-4 სტრიქონი). </t>
    </r>
    <r>
      <rPr>
        <sz val="8"/>
        <color rgb="FFFF0000"/>
        <rFont val="Sylfaen"/>
        <family val="1"/>
      </rPr>
      <t>არ შედის მოსალოდნელი საკრედიტო ზარალი სესხების აუთვისებელ ნაწილზე</t>
    </r>
  </si>
  <si>
    <t>ცხრილი "21"</t>
  </si>
  <si>
    <t>შეივსება შესაბამის კვარტლის ინფორმაცია. უცხოურ ვალუტაში ნომინირებული სესხებისთვის, ნომინალში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მე-3 და მე-11 სტრიქონები). ერთი სესხის ჭრილში კურსის ეფექტით ცვლილების ველები (3, 11) პერიოდზე შეივსება მხოლოდ ზრდაში ან შემცირებაში.</t>
  </si>
  <si>
    <t>1</t>
  </si>
  <si>
    <t>საწყისი ბალანსი</t>
  </si>
  <si>
    <t>უმოქმედო სესხების საწყისი ბალანსი</t>
  </si>
  <si>
    <t>2</t>
  </si>
  <si>
    <t>პერიოდის მანძილზე უმოქმედოდ კლასიფიცირებული სესხების ზრდა</t>
  </si>
  <si>
    <t>უმოქმედოდ კლასიფიცირებული სესხების ზრდა, საკრედიტო რისკის დონის ზრდის შედეგად</t>
  </si>
  <si>
    <t>3</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</si>
  <si>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</si>
  <si>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</si>
  <si>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</si>
  <si>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პერიოდის მანძილზე უმოქმედოდ კლასიფიცირებული სესხების შემცირება</t>
  </si>
  <si>
    <t>უმოქმედოდ კლასიფიცირებული სესხების შემცირება</t>
  </si>
  <si>
    <t>5</t>
  </si>
  <si>
    <t>პერიოდის მანძილზე უმოქმედოდ კლასიფიცირებული სესხების შემცირება, საკრედიტო რისკის დონის შემცირების გზით</t>
  </si>
  <si>
    <t>უმოქმედოდ კლასიფიცირებული სესხების შემცირება, საკრედიტო რისკის დონის შემცირების შედეგად</t>
  </si>
  <si>
    <t>6</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</si>
  <si>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</si>
  <si>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</si>
  <si>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7</t>
  </si>
  <si>
    <t>პერიოდის მანძილზე უმოქმედოდ კლასიფიცირებული სესხების შემცირება, მათი ჩამოწერის გზით</t>
  </si>
  <si>
    <t>უმოქმედოდ კლასიფიცირებული სესხების ჩამოწერის გზით</t>
  </si>
  <si>
    <t>8</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</si>
  <si>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</si>
  <si>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უმოქმედოდ კლასიფიცირებული სესხების შემცირება, უზრუნველყოფის დასაკუთრების გზით</t>
  </si>
  <si>
    <t>9</t>
  </si>
  <si>
    <t>პერიოდის მანძილზე უმოქმედოდ კლასიფიცირებული სესხების შემცირება, მათი გაყიდვის გზით</t>
  </si>
  <si>
    <t>უმოქმედოდ კლასიფიცირებული სესხების შემცირება, სესხების გაყიდვის გზით</t>
  </si>
  <si>
    <t>10</t>
  </si>
  <si>
    <t>პერიოდის მანძილზე უმოქმედოდ კლასიფიცირებული სესხების შემცირება, სხვა ცვლილებით</t>
  </si>
  <si>
    <t>სხვა ბალანსის რეკონსილაციისთვის საჭირო გატარებები</t>
  </si>
  <si>
    <t>11</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</si>
  <si>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</si>
  <si>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</si>
  <si>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12</t>
  </si>
  <si>
    <t>ბალანსი პერიოდის ბოლოს</t>
  </si>
  <si>
    <t>უმოქმედო სესხების ბალანსი პერიოდის ბოლოს</t>
  </si>
  <si>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rFont val="Sylfaen"/>
        <family val="1"/>
      </rPr>
      <t>წმინდა კუმულატიური ამოღება</t>
    </r>
  </si>
  <si>
    <t>აღირიცხება უზრუნველყოფის დასაკუთრების მომენტში მისი მთლიანი ღირებულება.</t>
  </si>
  <si>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rFont val="Sylfaen"/>
        <family val="1"/>
      </rPr>
      <t>წმინდა კუმულატიური ამოღება</t>
    </r>
  </si>
  <si>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</si>
  <si>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rFont val="Sylfaen"/>
        <family val="1"/>
      </rPr>
      <t xml:space="preserve"> წმინდა კუმულატიური ამოღება</t>
    </r>
  </si>
  <si>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</si>
  <si>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</si>
  <si>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 xml:space="preserve">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მოსალოდენლი საკრედიტო ზარალის დაკლებამდე, განაწილებული ბანკის IFRS 9-ს საკრედიტო რისკის დონის,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 </t>
  </si>
  <si>
    <t>ცენტრალური ბანკები</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</si>
  <si>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</si>
  <si>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</si>
  <si>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საკრედიტო ინსტიტუტები</t>
  </si>
  <si>
    <t>ბანკები და მრავალმხრივი ბანკები.</t>
  </si>
  <si>
    <t>სხვა ფინანსური კორპორაციები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</si>
  <si>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</si>
  <si>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არაფინანსური კორპორაციები</t>
  </si>
  <si>
    <t>კორპორაციები, კვაზი კორპორაციები და ყველა იურიდიული პირი,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</si>
  <si>
    <t>შინამეურნეობები</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</si>
  <si>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</si>
  <si>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</si>
  <si>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სესხების მთლიანი ღირებულება, უზრუნველყოფის კოეფიციენტის მიხედვით განაწილებული სესხების მთლიანი ღირებულების,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მთლიანი ღირებულების განაწილება ბანკის IFRS 9-ს საკრედიტო რისკის დონისა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</si>
  <si>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უზრუნველყოფილი სესხები</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</si>
  <si>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</si>
  <si>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1.1.1</t>
  </si>
  <si>
    <t>უძრავი ქონებით უზრუნველყოფილი სესხები</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</si>
  <si>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</si>
  <si>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1.1.1.1</t>
  </si>
  <si>
    <t>LTV ≤70%</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</si>
  <si>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 LTV დაანგარიშებისას გათვალისწინება ამორტიზებული ღირებულება.</t>
  </si>
  <si>
    <t>1.1.1.2</t>
  </si>
  <si>
    <t>LTV &gt;70% ≤85%</t>
  </si>
  <si>
    <t>1.1.1.3</t>
  </si>
  <si>
    <t>LTV &gt;85% ≤100%</t>
  </si>
  <si>
    <t>1.1.1.4</t>
  </si>
  <si>
    <t>LTV &gt;100%</t>
  </si>
  <si>
    <t>მოსალოდნელი საკრედიტო ზარალი უზრუნველყოფილ სესხებზე</t>
  </si>
  <si>
    <r>
      <t xml:space="preserve">1.1 ველში შემავალი უზრუნველყოფილი სესხების მოსალოდნელი საკრედიტო ზარალი IFRS 9-ის შესაბამისად, </t>
    </r>
    <r>
      <rPr>
        <sz val="8"/>
        <color rgb="FFFF0000"/>
        <rFont val="Sylfaen"/>
        <family val="1"/>
      </rPr>
      <t>არ შედის მოსალოდნელი საკრედიტო ზარალი სესხების აუთვისებელ ნაწილზე</t>
    </r>
  </si>
  <si>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</si>
  <si>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</si>
  <si>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</si>
  <si>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</si>
  <si>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</si>
  <si>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</si>
  <si>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1.3.2</t>
  </si>
  <si>
    <t>უზრუნველყოფის ღირებულება -  სესხის მთლიანი ღირებულების ზემოთ</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</si>
  <si>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</si>
  <si>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</si>
  <si>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</si>
  <si>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</si>
  <si>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სახელმწიფოს, სახელმწიფო დაწესებულების გარანტიით უზრუნველყოფილი სესხები</t>
  </si>
  <si>
    <t xml:space="preserve">მინიმუმი გარანტიის საბაზრო ღირებულებასა და სესხის მთლიან ღირებულებას შორის. </t>
  </si>
  <si>
    <t>ბანკის ან/და საფინანსო ინსტიტუტის გარანტიით უზრუნველყოფილი სესხები</t>
  </si>
  <si>
    <t>ცხრილი "24"</t>
  </si>
  <si>
    <t>სესხების და მათი მოსლაოდნელი საკრედიტო ზარალის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9.01-9.26 პუნქტებში. სესხების კლასიფიკაცია მოხდება ბანკის IFRS 9-ის საკრედიტო რისკის დონეების შესაბამისად.</t>
  </si>
  <si>
    <t>ცხრილი "25"</t>
  </si>
  <si>
    <t>სესხები და კორპორატიული სავალო ფასიანი ქაღალდების მთლიანი ღირებულება, გარესაბალანსო ვალდებულებების ნომინალური ღირებულება მოსალოდენლი საკრედიტო ზარალის დაკლებამდე,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</si>
  <si>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ცხრილი "26"</t>
  </si>
  <si>
    <t>სატრანსპორტო სესხები</t>
  </si>
  <si>
    <t>სატრანსპორტო საშუალების შეძენის მიზნობრიობით გაცემული, სატრანსპორტო საშუალებით უზრუნველყოფილი სესხები. სატრანსპორტო საშუალებით უზრუნველყოფილი სამომხმარებლო მიზნობრიობით გაცემული სესხები აღირიცხება სამომხმარებლო სესხების ველში.</t>
  </si>
  <si>
    <t>სამომხმარებლო სესხები</t>
  </si>
  <si>
    <t>სამომხმარებლო მიზნობრიობით გაცემული სესხები.</t>
  </si>
  <si>
    <t>სწრაფი სესხები (Pay Day Loans)</t>
  </si>
  <si>
    <t xml:space="preserve">გადამხდელუნარიანობის ანალიზის გარეშე გაცემული მცირე ზომის, მაღალპროცენტიანი არაუზრუნველყოფილი სამომხმარებლო სესხი, რომელზეც ხშირად კლიენტი პროცენტის ნაცვლად ყოველთვიურად იხდის ფიქსირებულ საკომისიოს.  </t>
  </si>
  <si>
    <t>მომენტალური განვადება</t>
  </si>
  <si>
    <t>საყოფაცხოვრებო ნივთების, ტექნიკისა და მომსახურების განვადებით შეძენის მიზნობრიობით გაცემული სესხები.</t>
  </si>
  <si>
    <t>ოვერდრაფტები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</si>
  <si>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 მათ შორის, არასანქცირებული უარყოფითი ლიმიტებიც.</t>
  </si>
  <si>
    <t>საკრედიტო ბარათები</t>
  </si>
  <si>
    <t>ბარათზე დაშვებული რევოლვირებადი საკრედიტო ლიმიტი, მათ შორის საკრედიტო ბარათებზე არსებული არასანქცირებული უარყოფითი ლიმიტებიც.</t>
  </si>
  <si>
    <t>იპოთეკური სესხები</t>
  </si>
  <si>
    <t>უძრავი ქონების შეძენა/მშენებლობა/რემონტის მიზნობრიობით გაცემული უძრავი ქონებით/ფულადი სახსრებით/თავდებობით/სხვა ქონებით უზრუნველყოფილი სესხები, რომელზეც ბანკის მხრიდან ხდება მიზნობრიობის კონტროლი.</t>
  </si>
  <si>
    <t>იპოთეკური სესხები - დასრულებული უძრავი ქონების შეძენა</t>
  </si>
  <si>
    <t xml:space="preserve">დასრულებული უძრავი ქონების და მიწის შეძენის მიზნობრიობით გაცემული სესხები. </t>
  </si>
  <si>
    <t>იპოთეკური სესხები - მშენებლობა, მშენებლობის პროცესში მყოფი უძრავი ქონების შეძენა</t>
  </si>
  <si>
    <t>მშენებლობის პროცესში მყოფი უძრავი ქონების შეძენის ან მშენებლობის მიზნობრიობით გაცემული სესხები.</t>
  </si>
  <si>
    <t>იპოთეკური სესხები - უძრავი ქონების რემონტისათვის</t>
  </si>
  <si>
    <t>რემონტის მიზნობრიობით გაცემული უძრავი ქონებით უზრუნველყოფილი სესხები.</t>
  </si>
  <si>
    <t>საცალო ლომბარდული სესხები</t>
  </si>
  <si>
    <t>ძვირფასი ლითონებითა და ქვებით უზრუნველყოფილი სამომხმარებლო მიზნობრიობით გაცემული ლომბარდული სესხების პორტფელი.</t>
  </si>
  <si>
    <t>სტუდენტური სესხები</t>
  </si>
  <si>
    <t>სესხი, რომლის მიზნობრიობას წარმოადგენს უმაღლესი და პროფესიული განათლების გადასახადის დაფინანსება.</t>
  </si>
  <si>
    <t>პენსიის ან სხვა სახელმწიფო სოციალური გასაცემელის გათვალისწინებით გაცემული სესხები</t>
  </si>
  <si>
    <t>საკრედიტო პროდუქტი, რომლის დაფარვის ძირითადი წყარო არის სახელმწიფო პენსია ან სხვა სახელმწიფო სოციალური გასაცემელი.</t>
  </si>
  <si>
    <t>სესხების ძირი თანხა</t>
  </si>
  <si>
    <t>სესხების მიმდინარე საკონტრაქტო ძირი თანხა</t>
  </si>
  <si>
    <t>სესხების მთლიანი ღირებულება</t>
  </si>
  <si>
    <t>სესხების მთლიანი ღირებულება მოსალოდენლი საკრედიტო ზარალის დაკლებამდე.</t>
  </si>
  <si>
    <t>მოსალოდნელი საკრედიტო ზარალი</t>
  </si>
  <si>
    <r>
      <t>მოსალოდნელი საკრედიტო ზარალი IFRS 9-ის შესაბამისად,</t>
    </r>
    <r>
      <rPr>
        <sz val="8"/>
        <color rgb="FFFF0000"/>
        <rFont val="Sylfaen"/>
        <family val="1"/>
      </rPr>
      <t xml:space="preserve"> არ შედის მოსალოდნელი საკრედიტო ზარალი სესხების აუთვისებელ ნაწილზე</t>
    </r>
  </si>
  <si>
    <t xml:space="preserve">სესხების რაოდენობა </t>
  </si>
  <si>
    <t>პორტფელში არსებული სესხების რაოდენობა. რაოდენობაში არ გაითვლაისწინება სესხები 0 ნაშთით.</t>
  </si>
  <si>
    <t>საშუალო შეწონილი ნომინალური საპროცენტო განაკვეთი კვარტლის შიგნით გაცემულ სესხებზე</t>
  </si>
  <si>
    <t>კვარტლის შიგნით გაცემული სესხების ძირი თანხის მიხედვით დათვლილი საშუალო შეწონილი ნომინალური საპროცენტო განაკვეთი.</t>
  </si>
  <si>
    <t>საშუალო შეწონილი ეფექტური საპროცენტო განაკვეთი კვარტლის შიგნით გაცემულ სესხებზე</t>
  </si>
  <si>
    <t>კვარტლის შიგნით გაცემული სესხების ძირი თანხის მიხედვით დათვლილი საშუალო შეწონილი ეფექტური საპროცენტო განაკვეთი. თუ სესხზე დაიანგარიშება ერთზე მეტი ეფექტური საპროცენტო განაკვეთი, უნდა მოხდეს მათ შორის მაქსიმალურის გათვალისწინება. ამასთან, არ გაითვალისწინება ვალუტის გაუფასურების გათვალისწინებით დათვლილი ეფექტური საპროცენტო განაკვეთი.</t>
  </si>
  <si>
    <t>საშუალო შეწონილი ნომინალური საპროცენტო განაკვეთი სესხის ნაშთზე</t>
  </si>
  <si>
    <t>სესხის ძირი თანხის მიხედვით დათვლილი საშუალო შეწონილი ნომინალური საპროცენტო განაკვეთი.</t>
  </si>
  <si>
    <t>სესხების საშუალო შეწონილი ვადიანობა სესხის ნაშთზე დარჩენილი ვადის მიხედვით (თვეებში)</t>
  </si>
  <si>
    <t>სესხების სასესხო ხელშეკრულებაში მითითებული ვადის ბოლომდე დარჩენილი თვეების რაოდენობა (ძირი თანხის მიხედვით საშუალო შეწონილი). აღნიშნულ ველში არ შედის ინფორმაცია იმ სესხებზე, რომელთა საბოლოო საკონტრაქტო დაფარვის ვადა გასულია ანგარიშგების თარიღისათვის.</t>
  </si>
  <si>
    <t>ცხრილი 20</t>
  </si>
  <si>
    <t>მოსალოდნელი საკრედიტო ზარალის ცვლილება სესხებზე და კორპორატიულ სავალო ფასიანი ქაღალდებზე</t>
  </si>
  <si>
    <t>სესხები</t>
  </si>
  <si>
    <t>კორპორატიული ფასიანი ქაღალდები</t>
  </si>
  <si>
    <t>მოსალოდნელი საკრედიტო ზარალი საანგარიშგებო პერიოდის დასაწყისისათვის</t>
  </si>
  <si>
    <t>მოსალოდნელი საკრედიტო ზარალის ზრდა</t>
  </si>
  <si>
    <t>ახალი აქტივების წარმოშობის შედეგად</t>
  </si>
  <si>
    <t>არსებული აქტივების ხარისხის გაუარესების შედეგად</t>
  </si>
  <si>
    <t>მოსალოდნელი საკრედიტო ზარალის შემცირება</t>
  </si>
  <si>
    <t>აქტივების ჩამოწერის შედეგად</t>
  </si>
  <si>
    <t>აქტივების დაფარვის შედეგად</t>
  </si>
  <si>
    <t>აქტივების ხარისხის გაუმჯობესების შედეგად</t>
  </si>
  <si>
    <t>აქტივების მოსალოდნელი საკრედიტო ზარალის შემცირება/ზრდა ლარის მიმართ უცხოური ვალუტის ცვლილების შედეგად</t>
  </si>
  <si>
    <t>აქტივების მოსალოდნელი საკრედიტო ზარალი საანგარიშგებო პერიოდის ბოლოსათვის</t>
  </si>
  <si>
    <t>ცხრილი 21</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</si>
  <si>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</si>
  <si>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</si>
  <si>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ცხრილი 22</t>
  </si>
  <si>
    <t>სესხების, სავალო ფასიანი ქაღალდების და გარესაბალანსო ვალდებულებების განაწილება, საკრედიტო რისკის დონის, ვადაგადაცილების და მსესხებლის ტიპის მიხედვით</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</si>
  <si>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მოსალოდენელი საკრედიტო ზარალის დაკლებამდე</t>
  </si>
  <si>
    <t>1-ი დონის საკრედიტო რისკი</t>
  </si>
  <si>
    <t>მე-2 დონის საკრედიტო რისკი</t>
  </si>
  <si>
    <t>მე-3 დონის საკრედიტო რისკი</t>
  </si>
  <si>
    <t>შეძენილი ან გამოშვებული გაუფასურებული ფინანსური ინსტრუმნეტი (POCI)</t>
  </si>
  <si>
    <t>ვადაგადაცილება ≤ 30 დღეზე</t>
  </si>
  <si>
    <r>
      <t xml:space="preserve">ვადაგადაცილება &gt; 30 დღეზე  </t>
    </r>
    <r>
      <rPr>
        <sz val="9"/>
        <rFont val="Calibri"/>
        <family val="2"/>
      </rPr>
      <t>≤</t>
    </r>
    <r>
      <rPr>
        <sz val="9"/>
        <rFont val="Sylfaen"/>
        <family val="1"/>
      </rPr>
      <t xml:space="preserve"> 90 დღეზე </t>
    </r>
  </si>
  <si>
    <t>ვადაგადაცილება &gt; 90 დღეზე</t>
  </si>
  <si>
    <r>
      <t xml:space="preserve">ვადაგადაცილება &gt; 90 დღეზე  </t>
    </r>
    <r>
      <rPr>
        <sz val="9"/>
        <rFont val="Calibri"/>
        <family val="2"/>
      </rPr>
      <t>≤</t>
    </r>
    <r>
      <rPr>
        <sz val="9"/>
        <rFont val="Sylfaen"/>
        <family val="1"/>
      </rPr>
      <t xml:space="preserve"> 180 დღეზე </t>
    </r>
  </si>
  <si>
    <r>
      <t xml:space="preserve">ვადაგადაცილება &gt; 180 დღეზე  </t>
    </r>
    <r>
      <rPr>
        <sz val="9"/>
        <rFont val="Calibri"/>
        <family val="2"/>
      </rPr>
      <t>≤</t>
    </r>
    <r>
      <rPr>
        <sz val="9"/>
        <rFont val="Sylfaen"/>
        <family val="1"/>
      </rPr>
      <t xml:space="preserve"> 1 წელზე </t>
    </r>
  </si>
  <si>
    <r>
      <t xml:space="preserve">ვადაგადაცილება &gt; 1 წელზე  </t>
    </r>
    <r>
      <rPr>
        <sz val="9"/>
        <rFont val="Calibri"/>
        <family val="2"/>
      </rPr>
      <t>≤</t>
    </r>
    <r>
      <rPr>
        <sz val="9"/>
        <rFont val="Sylfaen"/>
        <family val="1"/>
      </rPr>
      <t xml:space="preserve"> 2 წელზე</t>
    </r>
  </si>
  <si>
    <r>
      <t xml:space="preserve">ვადაგადაცილება &gt; 2 წელზე  </t>
    </r>
    <r>
      <rPr>
        <sz val="9"/>
        <rFont val="Calibri"/>
        <family val="2"/>
      </rPr>
      <t>≤</t>
    </r>
    <r>
      <rPr>
        <sz val="9"/>
        <rFont val="Sylfaen"/>
        <family val="1"/>
      </rPr>
      <t xml:space="preserve"> 5 წელზე</t>
    </r>
  </si>
  <si>
    <t>ვადაგადაცილება &gt; 5 წელზე</t>
  </si>
  <si>
    <t>ცენტრალური მთავრობები</t>
  </si>
  <si>
    <t>გარესაბალანსო ვალდებულებები</t>
  </si>
  <si>
    <t>ცხრილი 26</t>
  </si>
  <si>
    <t>საცალო პროდუქტები</t>
  </si>
  <si>
    <t>სულ საცალო პროდუქტები</t>
  </si>
  <si>
    <t>მათ შორის: პენსიის ან სხვა სახელმწიფო სოციალური გასაცემელის გათვალისწინებით გაცემული სესხები</t>
  </si>
  <si>
    <t>ცხრილი 25</t>
  </si>
  <si>
    <t>ზ</t>
  </si>
  <si>
    <t>თ</t>
  </si>
  <si>
    <t>ი</t>
  </si>
  <si>
    <t xml:space="preserve">                             სესხების და კორპორატიული ფასიანი ქაღალდების მთლიანი ღირებულების და გარესაბალანსო ვალდებულებების ნომინალური ღირებულების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</si>
  <si>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დეპოზიტით უზრუნველყოფილი ვალდებულებების  ღირებულება</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</si>
  <si>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</si>
  <si>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</si>
  <si>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ოქრო/ოქროს ნაკეთობებით უზრუნველყოფილი ვალდებულების საბაზრო ღირებულება</t>
  </si>
  <si>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</si>
  <si>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</si>
  <si>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</si>
  <si>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</si>
  <si>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</si>
  <si>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</si>
  <si>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</si>
  <si>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მათ შორის:  უმოქმედო სესხები</t>
  </si>
  <si>
    <t>მათ შორის:  უმოქმედო კორპორატიული სავალო ფასიანი ქაღალდები</t>
  </si>
  <si>
    <t>მათ შორის:  უმოქმედო გარესაბალანსო ვალდებულებები</t>
  </si>
  <si>
    <t>ცხრილი 24</t>
  </si>
  <si>
    <t xml:space="preserve">                                                                                                     სესხები
                                                                                                                                                                                                             სექტორი დაფარვის წყაროს მიხედვით</t>
  </si>
  <si>
    <t xml:space="preserve">სესხები, რომლებზეც არ არის აღრიცხული დაფარვის წყაროს სექტორი </t>
  </si>
  <si>
    <t>ცხრილი 23</t>
  </si>
  <si>
    <t xml:space="preserve">სესხების მთლიანი ღირებულების,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განაწილება საკრედიტო რისკის და ვადაგადაცილებების მიხედვით.
  </t>
  </si>
  <si>
    <t xml:space="preserve">ვადაგადაცილება &gt; 30 დღეზე  ≤ 90 დღეზე </t>
  </si>
  <si>
    <t xml:space="preserve">ვადაგადაცილება &gt; 90 დღეზე  ≤ 180 დღეზე </t>
  </si>
  <si>
    <t xml:space="preserve">ვადაგადაცილება &gt; 180 დღეზე  ≤ 1 წელზე </t>
  </si>
  <si>
    <t>ვადაგადაცილება &gt; 1 წელზე  ≤ 2 წელზე</t>
  </si>
  <si>
    <t>ვადაგადაცილება &gt; 2 წელზე  ≤ 5 წელზე</t>
  </si>
  <si>
    <t>დაგირავებული უზრუნველყოფა</t>
  </si>
  <si>
    <t>ცხრილი 15</t>
  </si>
  <si>
    <t>a</t>
  </si>
  <si>
    <t>b</t>
  </si>
  <si>
    <t>c</t>
  </si>
  <si>
    <t>d</t>
  </si>
  <si>
    <t>e</t>
  </si>
  <si>
    <t>f</t>
  </si>
  <si>
    <t>g</t>
  </si>
  <si>
    <t>h</t>
  </si>
  <si>
    <t>i</t>
  </si>
  <si>
    <t>j</t>
  </si>
  <si>
    <t>k</t>
  </si>
  <si>
    <t>l</t>
  </si>
  <si>
    <t xml:space="preserve">ნომინალური 
ღირებულება </t>
  </si>
  <si>
    <t>პროცენტი</t>
  </si>
  <si>
    <t>რისკის პოზიციების 
ღირებულება</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</si>
  <si>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</si>
  <si>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</si>
  <si>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</si>
  <si>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</si>
  <si>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</si>
  <si>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</si>
  <si>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</si>
  <si>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</si>
  <si>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ცხრილი 15.1</t>
  </si>
  <si>
    <t xml:space="preserve">საბალანსო ელემენტები </t>
  </si>
  <si>
    <t>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</si>
  <si>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</si>
  <si>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</si>
  <si>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</si>
  <si>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</si>
  <si>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</si>
  <si>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</si>
  <si>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</si>
  <si>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</si>
  <si>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</si>
  <si>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</si>
  <si>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</si>
  <si>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</si>
  <si>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</si>
  <si>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</si>
  <si>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</si>
  <si>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</si>
  <si>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</si>
  <si>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</si>
  <si>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</si>
  <si>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</si>
  <si>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</si>
  <si>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</si>
  <si>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</si>
  <si>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</si>
  <si>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</si>
  <si>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</si>
  <si>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</si>
  <si>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</si>
  <si>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</si>
  <si>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</si>
  <si>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</si>
  <si>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</si>
  <si>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</si>
  <si>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</si>
  <si>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</si>
  <si>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</si>
  <si>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</si>
  <si>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</si>
  <si>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</si>
  <si>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 COVID 19-თან დაკავშირებული რეზერვები აკლდება საბალანსო ელემენტებს</t>
  </si>
  <si>
    <t>ცხრილი 13</t>
  </si>
  <si>
    <t>სტანდარტიზებული მიდგომა - საკრედიტო რისკის მიტიგაცია</t>
  </si>
  <si>
    <t>საბალანსო ელემენტები - რისკის პოზიციების ღირებულება</t>
  </si>
  <si>
    <t xml:space="preserve">გარესაბალანსო ელემენტები </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</si>
  <si>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</si>
  <si>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</si>
  <si>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</si>
  <si>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</si>
  <si>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 xml:space="preserve">გარესაბალანსო ელემენტები კონვერსიის ფაქტორის გათვალისწინებით </t>
  </si>
  <si>
    <t>ვადაგადაცილებული სესხები</t>
  </si>
  <si>
    <t>სხვა ერთეულები</t>
  </si>
  <si>
    <t>ცხრილი 7</t>
  </si>
  <si>
    <t>ლარებით</t>
  </si>
  <si>
    <t xml:space="preserve">სტანდარტიზებული საზედამხედველო ანგარიშგების საბალანსო ელემენტები </t>
  </si>
  <si>
    <t>საბალანსო ღირებულებები ფასს სტანდარტების აღრიცხვის წესების მიხედვით (ინდივიდუალური ფინანსური ანგარიშგება)</t>
  </si>
  <si>
    <t xml:space="preserve"> საბალანსო ღირებულებები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</si>
  <si>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</si>
  <si>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</si>
  <si>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</si>
  <si>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ცხრილი 14</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</si>
  <si>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</si>
  <si>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</si>
  <si>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</si>
  <si>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უცხ. ვალუტა</t>
  </si>
  <si>
    <t>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</si>
  <si>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</si>
  <si>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</si>
  <si>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</si>
  <si>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</si>
  <si>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</si>
  <si>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</si>
  <si>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</si>
  <si>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</si>
  <si>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</si>
  <si>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ცხრილი 5</t>
  </si>
  <si>
    <t>საკრედიტო რისკი მიხედვით შეწონილი რისკის პოზიციები</t>
  </si>
  <si>
    <t>საბალანსო ელემენტები*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</si>
  <si>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</si>
  <si>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გარესაბალანსო ელემენტები</t>
  </si>
  <si>
    <t>საბაზრო რისკის მიხედვით შეწონილი რისკის პოზიციები</t>
  </si>
  <si>
    <t>საოპერაციო რისკის მიხედვით შეწონილი რისკის პოზიციები</t>
  </si>
  <si>
    <t>სულ რისკის მიხედვით შეწონილი რისკის პოზიციები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</si>
  <si>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</si>
  <si>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ბალანსგარეშე ანგარიშგების უწყისი</t>
  </si>
  <si>
    <t>მიღებული "სესხის გაცემის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</si>
  <si>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</si>
  <si>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მოთხოვნის უზრუნველყოფის მიზნით მიღებული გარანტიები</t>
  </si>
  <si>
    <t xml:space="preserve">თავდებობა, სოლიდარული პასუხისმგებლობა </t>
  </si>
  <si>
    <t xml:space="preserve">გარანტია </t>
  </si>
  <si>
    <t>ბანკის მიმართ არსებული მოთხოვნის უზრუნველყოფის მიზნით დატვირთული ბანკის აქტივები</t>
  </si>
  <si>
    <t>ბანკის ფინანსური აქტივები</t>
  </si>
  <si>
    <t>ბანკის არაფინანსური აქტივები</t>
  </si>
  <si>
    <t>გირავნობის უზრუნველყოფის სახით მიღებული აქტივები:</t>
  </si>
  <si>
    <t>ფულადი სახსრები</t>
  </si>
  <si>
    <t>ძვირფასი ლითონები და ქვები</t>
  </si>
  <si>
    <t>უძრავი ქონება:</t>
  </si>
  <si>
    <t>5.3.1</t>
  </si>
  <si>
    <t>საცხოვრებელი</t>
  </si>
  <si>
    <t>5.3.2</t>
  </si>
  <si>
    <t>კომერციული</t>
  </si>
  <si>
    <t>5.3.3</t>
  </si>
  <si>
    <t>კომპლექსური ტიპის უძრავი ქონება</t>
  </si>
  <si>
    <t>5.3.4</t>
  </si>
  <si>
    <t>მიწის ნაკვეთები (შენობა ნაგებობების გარეშე)</t>
  </si>
  <si>
    <t>5.3.5</t>
  </si>
  <si>
    <t>მოძრავი ქონება</t>
  </si>
  <si>
    <t>წილის გირავნობა</t>
  </si>
  <si>
    <t xml:space="preserve">ფასიანი ქაღალდები  </t>
  </si>
  <si>
    <t>სესხის გაცემის ვალდებულებები</t>
  </si>
  <si>
    <t>გაცემული გარანტიები</t>
  </si>
  <si>
    <t>აკრედიტივი</t>
  </si>
  <si>
    <t>წარმოებული ფინანსური ინსტრუმენტები</t>
  </si>
  <si>
    <t>სავალუტო კურსთან დაკავშირებული კონტრაქტების (გარდა ოფციონებისა) ფარგლებში მისაღები თანხები</t>
  </si>
  <si>
    <t>სავალუტო კურსთან დაკავშირებული კონტრაქტების (გარდა ოფციონებისა) ფარგლებში გასაცები თანხები</t>
  </si>
  <si>
    <t xml:space="preserve">საპროცენტო განაკვეთთან დაკავშირებული კონტრაქტების (გარდა ოფციონებისა) ძირითადი თანხა </t>
  </si>
  <si>
    <t>გაყიდული ოფციონები</t>
  </si>
  <si>
    <t>ნაყიდი ოფციონები</t>
  </si>
  <si>
    <t>სხვა წარმოებული ინსტრუმენტების ფარგლებში ბანკის პოტენციური მოთხოვნის ნომინალური ღირებულება</t>
  </si>
  <si>
    <t>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</si>
  <si>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ზარალში ჩამოწერილი ვალები</t>
  </si>
  <si>
    <t>ბოლო 3 თვის განმავალობაში ბალანსიდან ჩამოწერილი საკრედიტო მოთხოვნების ძირი თანხა</t>
  </si>
  <si>
    <t>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</si>
  <si>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ბოლო 5 წლის განმავლობაში (ბოლო 3 თვის ჩათვლით) ბალანსიდან ჩამოწერილი საკრედიტო მოთხოვნების ძირი თანხა</t>
  </si>
  <si>
    <t>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</si>
  <si>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კაპიტალური დანახარჯების პოტენციური სახელშეკრულებო ვალდებულება</t>
  </si>
  <si>
    <t>ცხრილი 8</t>
  </si>
  <si>
    <t>საბალანსე ელემენტების ჯამური  ღირებულება საკრედიტო რისკის მიხედვით შეწონვის მიზნებისთვის კორექტირებებამდე</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</si>
  <si>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</si>
  <si>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</si>
  <si>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და არასაბალანსო ელემენტების ჯამური ღირებულება საკრედიტო რისკის მიხედვით შეწონვის მიზნებისთვის კორექტირებებამდე</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</si>
  <si>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</si>
  <si>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</si>
  <si>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</si>
  <si>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სხვა კორექტირებების ეფექტი (ასეთის არსებობის შემთხვევაში) *</t>
  </si>
  <si>
    <t>სულ საკრედიტო რისკის მიხედვით შეწონვას დაქვემდებარებული რისკის პოზიციები</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</si>
  <si>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</si>
  <si>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ცხრილი 6</t>
  </si>
  <si>
    <t>სამეთვალყურეო საბჭოს შემადგენლობა</t>
  </si>
  <si>
    <t>დამოუკიდებლობის სტატუსი</t>
  </si>
  <si>
    <t>დირექტორთა საბჭოს შემადგენლობა</t>
  </si>
  <si>
    <t>პოზიციის დასახელება/კონტროლს დაქვემდებარებული მიმართულება ბანკში</t>
  </si>
  <si>
    <t>საწესდებო კაპიტალის 1% და მეტი წილის მფლობელი აქციონერების ჩამონათვალი წილების მითითებით</t>
  </si>
  <si>
    <t>%</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</si>
  <si>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</si>
  <si>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ცხრილი 9.1</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</si>
  <si>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</si>
  <si>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</si>
  <si>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</si>
  <si>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</si>
  <si>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</si>
  <si>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</si>
  <si>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</si>
  <si>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</si>
  <si>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</si>
  <si>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</si>
  <si>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კომბინირებული ბუფერი</t>
  </si>
  <si>
    <t>2.1</t>
  </si>
  <si>
    <t>კაპიტალის კონსერვაციის ბუფერი*</t>
  </si>
  <si>
    <t>2.2</t>
  </si>
  <si>
    <t>კონტრციკლური ბუფერი</t>
  </si>
  <si>
    <t>2.3</t>
  </si>
  <si>
    <t>სისტემური რისკის ბუფერი</t>
  </si>
  <si>
    <t>პილარ 2-ის მოთხოვნა</t>
  </si>
  <si>
    <t>3.1</t>
  </si>
  <si>
    <t>პილარ 2-ის მოთხოვნა ძირითად პირველად კაპიტალზე</t>
  </si>
  <si>
    <t>3.2</t>
  </si>
  <si>
    <t>პილარ 2-ის მოთხოვნა პირველად კაპიტალზე</t>
  </si>
  <si>
    <t>3.3</t>
  </si>
  <si>
    <t>პილარ 2-ის მოთხოვნა საზედამხედველო კაპიტალზე</t>
  </si>
  <si>
    <t>ჯამური მოთხოვნები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</si>
  <si>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</si>
  <si>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ცხრილი 12</t>
  </si>
  <si>
    <t>საკრედიტო რისკის მიტიგაცია 
(საბალანსო და გარესაბალანსო ელემენტები)</t>
  </si>
  <si>
    <t>კრედიტის დაფინანსებული უზრუნველყოფა</t>
  </si>
  <si>
    <t>კრედიტის დაუფინანსებელი უზრუნველყოფა</t>
  </si>
  <si>
    <t>სულ საბალანსო ელემენტების საკრედიტო მიტიგაცია</t>
  </si>
  <si>
    <t>სულ გარესაბალანსო ელემენტების საკრედიტო მიტიგაცია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</si>
  <si>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</si>
  <si>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</si>
  <si>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</si>
  <si>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</si>
  <si>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</si>
  <si>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</si>
  <si>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</si>
  <si>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</si>
  <si>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ოქროს სტანდარტული ზოდი ან მისი ექვივალენტი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</si>
  <si>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</si>
  <si>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</si>
  <si>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</si>
  <si>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</si>
  <si>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</si>
  <si>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</si>
  <si>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</si>
  <si>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</si>
  <si>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</si>
  <si>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ცხრილი 9</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</si>
  <si>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</si>
  <si>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</si>
  <si>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</si>
  <si>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</si>
  <si>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</si>
  <si>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</si>
  <si>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</si>
  <si>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</si>
  <si>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</si>
  <si>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</si>
  <si>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</si>
  <si>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</si>
  <si>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</si>
  <si>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</si>
  <si>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</si>
  <si>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</si>
  <si>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სხვა დაქვითვები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</si>
  <si>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</si>
  <si>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</si>
  <si>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</si>
  <si>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</si>
  <si>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</si>
  <si>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</si>
  <si>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</si>
  <si>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</si>
  <si>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</si>
  <si>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</si>
  <si>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</si>
  <si>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</si>
  <si>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</si>
  <si>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</si>
  <si>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</si>
  <si>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დამატებითი პირველადი კაპიტალი</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</si>
  <si>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</si>
  <si>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</si>
  <si>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</si>
  <si>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ზოგადი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</si>
  <si>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</si>
  <si>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</si>
  <si>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</si>
  <si>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</si>
  <si>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მეორადი კაპიტალი</t>
  </si>
  <si>
    <t xml:space="preserve">   </t>
  </si>
  <si>
    <t>ცხრილი 10</t>
  </si>
  <si>
    <t xml:space="preserve">საბალანსო ღირებულება ინდივიდუალურ ფინანსურ ანგარიშგებებში ფასს-ის სტანდარტების მიხედვით </t>
  </si>
  <si>
    <t>კავშირი Capital-ის ცხრილთან</t>
  </si>
  <si>
    <t xml:space="preserve"> ცხრილი 9 (Capital), N10 </t>
  </si>
  <si>
    <t>ცხრილი 11</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</si>
  <si>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</si>
  <si>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m</t>
  </si>
  <si>
    <t>n</t>
  </si>
  <si>
    <t>o</t>
  </si>
  <si>
    <t>p</t>
  </si>
  <si>
    <t>q</t>
  </si>
  <si>
    <t xml:space="preserve">                                                                                                                                           რისკის წონები
აქტივების კლასები</t>
  </si>
  <si>
    <t>საკრედიტო რისკის მიხედვით შეწონილი რისკის პოზიციები საკრედიტო რისკის მიტიგაციამდე</t>
  </si>
  <si>
    <t>საბალანსო</t>
  </si>
  <si>
    <t>გარესაბალანსო</t>
  </si>
  <si>
    <t>www.ziraatbank.ge</t>
  </si>
  <si>
    <t>სს "ზირაათ ბანკი საქართველო"</t>
  </si>
  <si>
    <t>მეჰმეთ დონმეზი</t>
  </si>
  <si>
    <t>ომერ აიდინი</t>
  </si>
  <si>
    <t>არადამოუკიდებელი თავმჯდომარე</t>
  </si>
  <si>
    <t>ჰარუნ ოზმენი</t>
  </si>
  <si>
    <t>არადამოუკიდებელ წევრი</t>
  </si>
  <si>
    <t>ომერ ვანლი</t>
  </si>
  <si>
    <t>დიმიტრი ჯაფარიძე</t>
  </si>
  <si>
    <t>დამოუკიდებელი წევრი</t>
  </si>
  <si>
    <t>ქეთევან ტყავაძე</t>
  </si>
  <si>
    <t>გენერალური დირექტორი</t>
  </si>
  <si>
    <t>ჰალუქ ჯენგიზ</t>
  </si>
  <si>
    <t>გენერალური დირექტორის მოადგილე (საოპერაციო, ფინანსების მიმართულებით)</t>
  </si>
  <si>
    <t>მერთ ქოზაჯიოღლუ</t>
  </si>
  <si>
    <t>დირექტორი (მარკეტინგი და საკრედიტოს მიმართულებით)</t>
  </si>
  <si>
    <t>არჩილ ჟიჟავაძე</t>
  </si>
  <si>
    <t>დირექტორი (შესაბამისობისა და რისკების მართვის მიმართულების დირექტორი)</t>
  </si>
  <si>
    <t>თურქეთის რესპუბლიკის სს ზირაათ ბანკი</t>
  </si>
  <si>
    <t>შეგვიძლია დავტოვოთ ცარიელი</t>
  </si>
  <si>
    <t>ცხრილი 9 (Capital), N2</t>
  </si>
  <si>
    <t>ცხრილი 9 (Capital), N6</t>
  </si>
  <si>
    <t>1Q-2023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</si>
</sst>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9">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 #,##0.0000_);_(* \(#,##0.0000\);_(* &quot;-&quot;??_);_(@_)"/>
    <numFmt numFmtId="195" formatCode="_-* #,##0_р_._-;\-* #,##0_р_._-;_-* &quot;-&quot;??_р_._-;_-@_-"/>
    <numFmt numFmtId="196" formatCode="_([$€-2]* #,##0.00_);_([$€-2]* \(#,##0.00\);_([$€-2]* &quot;-&quot;??_)"/>
    <numFmt numFmtId="197" formatCode="[$-409]mmmm\ d\,\ yyyy;@"/>
  </numFmts>
  <fonts count="149">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font>
    <font>
      <sz val="8"/>
      <name val="Geo_Arial"/>
      <family val="2"/>
    </font>
    <font>
      <sz val="10"/>
      <color theme="1"/>
      <name val="Tahoma"/>
      <family val="2"/>
    </font>
    <font>
      <sz val="10"/>
      <color theme="1"/>
      <name val="Arial Unicode MS"/>
      <family val="2"/>
    </font>
    <font>
      <sz val="10"/>
      <color indexed="64"/>
      <name val="Arial"/>
      <family val="2"/>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font>
    <font>
      <sz val="10"/>
      <color indexed="0"/>
      <name val="Helv"/>
    </font>
    <font>
      <sz val="10"/>
      <color indexed="0"/>
      <name val="Helv"/>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b/>
      <u/>
      <sz val="9"/>
      <color theme="1"/>
      <name val="Sylfaen"/>
      <family val="1"/>
    </font>
    <font>
      <sz val="9"/>
      <color theme="1"/>
      <name val="Calibri"/>
      <family val="1"/>
      <scheme val="minor"/>
    </font>
    <font>
      <sz val="8"/>
      <color rgb="FFFF0000"/>
      <name val="Sylfaen"/>
      <family val="1"/>
    </font>
    <font>
      <sz val="9"/>
      <color rgb="FF000000"/>
      <name val="Sylfaen"/>
      <family val="1"/>
    </font>
    <font>
      <b/>
      <sz val="12"/>
      <color theme="1"/>
      <name val="Calibri"/>
      <family val="2"/>
      <scheme val="minor"/>
    </font>
    <font>
      <sz val="10"/>
      <name val="Arial"/>
      <family val="2"/>
    </font>
    <font>
      <b/>
      <sz val="8"/>
      <name val="Verdana"/>
      <family val="2"/>
    </font>
    <font>
      <sz val="8"/>
      <name val="Verdana"/>
      <family val="2"/>
    </font>
    <font>
      <b/>
      <sz val="8"/>
      <color indexed="8"/>
      <name val="Verdana"/>
      <family val="2"/>
    </font>
    <font>
      <sz val="8"/>
      <color indexed="8"/>
      <name val="Verdana"/>
      <family val="2"/>
    </font>
    <font>
      <b/>
      <sz val="11"/>
      <color indexed="8"/>
      <name val="Calibri"/>
      <family val="2"/>
      <scheme val="minor"/>
    </font>
    <font>
      <b/>
      <sz val="8"/>
      <color rgb="FF000000"/>
      <name val="Verdana"/>
      <family val="2"/>
    </font>
    <font>
      <sz val="11"/>
      <name val="Calibri"/>
      <family val="2"/>
      <scheme val="minor"/>
    </font>
    <font>
      <i/>
      <sz val="11"/>
      <name val="Calibri"/>
      <family val="2"/>
      <scheme val="minor"/>
    </font>
    <font>
      <i/>
      <sz val="11"/>
      <name val="Calibri"/>
      <family val="2"/>
      <scheme val="minor"/>
    </font>
    <font>
      <sz val="11"/>
      <name val="Calibri"/>
      <family val="2"/>
      <scheme val="minor"/>
    </font>
    <font>
      <b/>
      <i/>
      <sz val="10"/>
      <color theme="1"/>
      <name val="Calibri"/>
      <family val="2"/>
      <scheme val="minor"/>
    </font>
    <font>
      <b/>
      <i/>
      <sz val="11"/>
      <color theme="1"/>
      <name val="Calibri"/>
      <family val="2"/>
      <scheme val="minor"/>
    </font>
    <font>
      <b/>
      <i/>
      <u/>
      <sz val="8"/>
      <name val="Sylfaen"/>
      <family val="1"/>
    </font>
    <font>
      <u/>
      <sz val="8"/>
      <name val="Sylfaen"/>
      <family val="1"/>
    </font>
    <font>
      <b/>
      <i/>
      <sz val="10"/>
      <name val="Sylfaen"/>
      <family val="1"/>
    </font>
    <font>
      <b/>
      <sz val="10"/>
      <color theme="1"/>
      <name val="Segoe UI"/>
      <family val="2"/>
    </font>
    <font>
      <sz val="10"/>
      <name val="Times New Roman"/>
      <family val="1"/>
    </font>
    <font>
      <sz val="10"/>
      <name val="Tahoma"/>
      <family val="2"/>
    </font>
    <font>
      <sz val="10"/>
      <color rgb="FFC00000"/>
      <name val="Calibri"/>
      <family val="2"/>
      <scheme val="minor"/>
    </font>
    <font>
      <sz val="9"/>
      <color indexed="81"/>
      <name val="Tahoma"/>
      <family val="2"/>
    </font>
    <font>
      <b/>
      <sz val="9"/>
      <color indexed="81"/>
      <name val="Tahoma"/>
      <family val="2"/>
    </font>
    <font>
      <b/>
      <sz val="11"/>
      <color theme="1"/>
      <name val="Sylfaen"/>
      <family val="1"/>
    </font>
  </fonts>
  <fills count="87">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rgb="FFFFFF00"/>
        <bgColor indexed="64"/>
      </patternFill>
    </fill>
    <fill>
      <patternFill patternType="solid">
        <fgColor rgb="FF92D050"/>
        <bgColor indexed="64"/>
      </patternFill>
    </fill>
    <fill>
      <patternFill patternType="solid">
        <fgColor theme="6" tint="0.59999389629810485"/>
        <bgColor indexed="64"/>
      </patternFill>
    </fill>
    <fill>
      <patternFill patternType="solid">
        <fgColor rgb="FF969696"/>
        <bgColor indexed="64"/>
      </patternFill>
    </fill>
    <fill>
      <patternFill patternType="gray0625"/>
    </fill>
  </fills>
  <borders count="158">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hair">
        <color indexed="64"/>
      </bottom>
      <diagonal/>
    </border>
    <border>
      <left/>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diagonal/>
    </border>
    <border>
      <left/>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1446">
    <xf numFmtId="0" fontId="0" fillId="0" borderId="0"/>
    <xf numFmtId="0" fontId="24" fillId="0" borderId="0"/>
    <xf numFmtId="0" fontId="2" fillId="0" borderId="0">
      <alignment vertical="center"/>
    </xf>
    <xf numFmtId="168" fontId="25" fillId="37" borderId="0"/>
    <xf numFmtId="169" fontId="25" fillId="37" borderId="0"/>
    <xf numFmtId="168" fontId="25" fillId="37" borderId="0"/>
    <xf numFmtId="0" fontId="26" fillId="38" borderId="0"/>
    <xf numFmtId="0" fontId="4" fillId="13" borderId="0"/>
    <xf numFmtId="168" fontId="27" fillId="38" borderId="0"/>
    <xf numFmtId="168" fontId="27" fillId="38" borderId="0"/>
    <xf numFmtId="169" fontId="27" fillId="38" borderId="0"/>
    <xf numFmtId="0" fontId="26" fillId="38" borderId="0"/>
    <xf numFmtId="0" fontId="4" fillId="13" borderId="0"/>
    <xf numFmtId="0" fontId="4" fillId="13" borderId="0"/>
    <xf numFmtId="0" fontId="4" fillId="13" borderId="0"/>
    <xf numFmtId="0" fontId="4" fillId="13" borderId="0"/>
    <xf numFmtId="0" fontId="4" fillId="13" borderId="0"/>
    <xf numFmtId="0" fontId="4" fillId="13" borderId="0"/>
    <xf numFmtId="0" fontId="4" fillId="13" borderId="0"/>
    <xf numFmtId="168" fontId="27" fillId="38" borderId="0"/>
    <xf numFmtId="169" fontId="27" fillId="38" borderId="0"/>
    <xf numFmtId="168" fontId="27" fillId="38" borderId="0"/>
    <xf numFmtId="168" fontId="27" fillId="38" borderId="0"/>
    <xf numFmtId="169" fontId="27" fillId="38" borderId="0"/>
    <xf numFmtId="168" fontId="27" fillId="38" borderId="0"/>
    <xf numFmtId="168" fontId="27" fillId="38" borderId="0"/>
    <xf numFmtId="169" fontId="27" fillId="38" borderId="0"/>
    <xf numFmtId="168" fontId="27" fillId="38" borderId="0"/>
    <xf numFmtId="168" fontId="27" fillId="38" borderId="0"/>
    <xf numFmtId="169" fontId="27" fillId="38" borderId="0"/>
    <xf numFmtId="168" fontId="27" fillId="38" borderId="0"/>
    <xf numFmtId="0" fontId="26" fillId="38" borderId="0"/>
    <xf numFmtId="0" fontId="26" fillId="39" borderId="0"/>
    <xf numFmtId="0" fontId="4" fillId="17" borderId="0"/>
    <xf numFmtId="168" fontId="27" fillId="39" borderId="0"/>
    <xf numFmtId="168" fontId="27" fillId="39" borderId="0"/>
    <xf numFmtId="169" fontId="27" fillId="39" borderId="0"/>
    <xf numFmtId="0" fontId="26" fillId="39" borderId="0"/>
    <xf numFmtId="0" fontId="4" fillId="17" borderId="0"/>
    <xf numFmtId="0" fontId="4" fillId="17" borderId="0"/>
    <xf numFmtId="0" fontId="4" fillId="17" borderId="0"/>
    <xf numFmtId="0" fontId="4" fillId="17" borderId="0"/>
    <xf numFmtId="0" fontId="4" fillId="17" borderId="0"/>
    <xf numFmtId="0" fontId="4" fillId="17" borderId="0"/>
    <xf numFmtId="0" fontId="4" fillId="17" borderId="0"/>
    <xf numFmtId="168" fontId="27" fillId="39" borderId="0"/>
    <xf numFmtId="169" fontId="27" fillId="39" borderId="0"/>
    <xf numFmtId="168" fontId="27" fillId="39" borderId="0"/>
    <xf numFmtId="168" fontId="27" fillId="39" borderId="0"/>
    <xf numFmtId="169" fontId="27" fillId="39" borderId="0"/>
    <xf numFmtId="168" fontId="27" fillId="39" borderId="0"/>
    <xf numFmtId="168" fontId="27" fillId="39" borderId="0"/>
    <xf numFmtId="169" fontId="27" fillId="39" borderId="0"/>
    <xf numFmtId="168" fontId="27" fillId="39" borderId="0"/>
    <xf numFmtId="168" fontId="27" fillId="39" borderId="0"/>
    <xf numFmtId="169" fontId="27" fillId="39" borderId="0"/>
    <xf numFmtId="168" fontId="27" fillId="39" borderId="0"/>
    <xf numFmtId="0" fontId="26" fillId="39" borderId="0"/>
    <xf numFmtId="0" fontId="26" fillId="40" borderId="0"/>
    <xf numFmtId="0" fontId="4" fillId="21" borderId="0"/>
    <xf numFmtId="168" fontId="27" fillId="40" borderId="0"/>
    <xf numFmtId="168" fontId="27" fillId="40" borderId="0"/>
    <xf numFmtId="169" fontId="27" fillId="40" borderId="0"/>
    <xf numFmtId="0" fontId="26" fillId="40" borderId="0"/>
    <xf numFmtId="0" fontId="4" fillId="21" borderId="0"/>
    <xf numFmtId="0" fontId="4" fillId="21" borderId="0"/>
    <xf numFmtId="0" fontId="4" fillId="21" borderId="0"/>
    <xf numFmtId="0" fontId="4" fillId="21" borderId="0"/>
    <xf numFmtId="0" fontId="4" fillId="21" borderId="0"/>
    <xf numFmtId="0" fontId="4" fillId="21" borderId="0"/>
    <xf numFmtId="0" fontId="4" fillId="21" borderId="0"/>
    <xf numFmtId="168" fontId="27" fillId="40" borderId="0"/>
    <xf numFmtId="169" fontId="27" fillId="40" borderId="0"/>
    <xf numFmtId="168" fontId="27" fillId="40" borderId="0"/>
    <xf numFmtId="168" fontId="27" fillId="40" borderId="0"/>
    <xf numFmtId="169" fontId="27" fillId="40" borderId="0"/>
    <xf numFmtId="168" fontId="27" fillId="40" borderId="0"/>
    <xf numFmtId="168" fontId="27" fillId="40" borderId="0"/>
    <xf numFmtId="169" fontId="27" fillId="40" borderId="0"/>
    <xf numFmtId="168" fontId="27" fillId="40" borderId="0"/>
    <xf numFmtId="168" fontId="27" fillId="40" borderId="0"/>
    <xf numFmtId="169" fontId="27" fillId="40" borderId="0"/>
    <xf numFmtId="168" fontId="27" fillId="40" borderId="0"/>
    <xf numFmtId="0" fontId="26" fillId="40" borderId="0"/>
    <xf numFmtId="0" fontId="26" fillId="41" borderId="0"/>
    <xf numFmtId="0" fontId="4" fillId="25" borderId="0"/>
    <xf numFmtId="168" fontId="27" fillId="41" borderId="0"/>
    <xf numFmtId="168" fontId="27" fillId="41" borderId="0"/>
    <xf numFmtId="169" fontId="27" fillId="41" borderId="0"/>
    <xf numFmtId="0" fontId="26" fillId="41" borderId="0"/>
    <xf numFmtId="0" fontId="4" fillId="25" borderId="0"/>
    <xf numFmtId="0" fontId="4" fillId="25" borderId="0"/>
    <xf numFmtId="0" fontId="4" fillId="25" borderId="0"/>
    <xf numFmtId="0" fontId="4" fillId="25" borderId="0"/>
    <xf numFmtId="0" fontId="4" fillId="25" borderId="0"/>
    <xf numFmtId="0" fontId="4" fillId="25" borderId="0"/>
    <xf numFmtId="0" fontId="4" fillId="25" borderId="0"/>
    <xf numFmtId="168" fontId="27" fillId="41" borderId="0"/>
    <xf numFmtId="169" fontId="27" fillId="41" borderId="0"/>
    <xf numFmtId="168" fontId="27" fillId="41" borderId="0"/>
    <xf numFmtId="168" fontId="27" fillId="41" borderId="0"/>
    <xf numFmtId="169" fontId="27" fillId="41" borderId="0"/>
    <xf numFmtId="168" fontId="27" fillId="41" borderId="0"/>
    <xf numFmtId="168" fontId="27" fillId="41" borderId="0"/>
    <xf numFmtId="169" fontId="27" fillId="41" borderId="0"/>
    <xf numFmtId="168" fontId="27" fillId="41" borderId="0"/>
    <xf numFmtId="168" fontId="27" fillId="41" borderId="0"/>
    <xf numFmtId="169" fontId="27" fillId="41" borderId="0"/>
    <xf numFmtId="168" fontId="27" fillId="41" borderId="0"/>
    <xf numFmtId="0" fontId="26" fillId="41" borderId="0"/>
    <xf numFmtId="0" fontId="26" fillId="42" borderId="0"/>
    <xf numFmtId="0" fontId="4" fillId="29" borderId="0"/>
    <xf numFmtId="168" fontId="27" fillId="42" borderId="0"/>
    <xf numFmtId="168" fontId="27" fillId="42" borderId="0"/>
    <xf numFmtId="169" fontId="27" fillId="42" borderId="0"/>
    <xf numFmtId="0" fontId="26" fillId="42" borderId="0"/>
    <xf numFmtId="0" fontId="4" fillId="29" borderId="0"/>
    <xf numFmtId="0" fontId="4" fillId="29" borderId="0"/>
    <xf numFmtId="0" fontId="4" fillId="29" borderId="0"/>
    <xf numFmtId="0" fontId="4" fillId="29" borderId="0"/>
    <xf numFmtId="0" fontId="4" fillId="29" borderId="0"/>
    <xf numFmtId="0" fontId="4" fillId="29" borderId="0"/>
    <xf numFmtId="0" fontId="4" fillId="29" borderId="0"/>
    <xf numFmtId="168" fontId="27" fillId="42" borderId="0"/>
    <xf numFmtId="169" fontId="27" fillId="42" borderId="0"/>
    <xf numFmtId="168" fontId="27" fillId="42" borderId="0"/>
    <xf numFmtId="168" fontId="27" fillId="42" borderId="0"/>
    <xf numFmtId="169" fontId="27" fillId="42" borderId="0"/>
    <xf numFmtId="168" fontId="27" fillId="42" borderId="0"/>
    <xf numFmtId="168" fontId="27" fillId="42" borderId="0"/>
    <xf numFmtId="169" fontId="27" fillId="42" borderId="0"/>
    <xf numFmtId="168" fontId="27" fillId="42" borderId="0"/>
    <xf numFmtId="168" fontId="27" fillId="42" borderId="0"/>
    <xf numFmtId="169" fontId="27" fillId="42" borderId="0"/>
    <xf numFmtId="168" fontId="27" fillId="42" borderId="0"/>
    <xf numFmtId="0" fontId="26" fillId="42" borderId="0"/>
    <xf numFmtId="0" fontId="26" fillId="43" borderId="0"/>
    <xf numFmtId="0" fontId="4" fillId="33" borderId="0"/>
    <xf numFmtId="168" fontId="27" fillId="43" borderId="0"/>
    <xf numFmtId="168" fontId="27" fillId="43" borderId="0"/>
    <xf numFmtId="169" fontId="27" fillId="43" borderId="0"/>
    <xf numFmtId="0" fontId="26" fillId="43" borderId="0"/>
    <xf numFmtId="0" fontId="4" fillId="33" borderId="0"/>
    <xf numFmtId="0" fontId="4" fillId="33" borderId="0"/>
    <xf numFmtId="0" fontId="4" fillId="33" borderId="0"/>
    <xf numFmtId="0" fontId="4" fillId="33" borderId="0"/>
    <xf numFmtId="0" fontId="4" fillId="33" borderId="0"/>
    <xf numFmtId="0" fontId="4" fillId="33" borderId="0"/>
    <xf numFmtId="0" fontId="4" fillId="33" borderId="0"/>
    <xf numFmtId="168" fontId="27" fillId="43" borderId="0"/>
    <xf numFmtId="169" fontId="27" fillId="43" borderId="0"/>
    <xf numFmtId="168" fontId="27" fillId="43" borderId="0"/>
    <xf numFmtId="168" fontId="27" fillId="43" borderId="0"/>
    <xf numFmtId="169" fontId="27" fillId="43" borderId="0"/>
    <xf numFmtId="168" fontId="27" fillId="43" borderId="0"/>
    <xf numFmtId="168" fontId="27" fillId="43" borderId="0"/>
    <xf numFmtId="169" fontId="27" fillId="43" borderId="0"/>
    <xf numFmtId="168" fontId="27" fillId="43" borderId="0"/>
    <xf numFmtId="168" fontId="27" fillId="43" borderId="0"/>
    <xf numFmtId="169" fontId="27" fillId="43" borderId="0"/>
    <xf numFmtId="168" fontId="27" fillId="43" borderId="0"/>
    <xf numFmtId="0" fontId="26" fillId="43" borderId="0"/>
    <xf numFmtId="0" fontId="26" fillId="44" borderId="0"/>
    <xf numFmtId="0" fontId="4" fillId="14" borderId="0"/>
    <xf numFmtId="168" fontId="27" fillId="44" borderId="0"/>
    <xf numFmtId="168" fontId="27" fillId="44" borderId="0"/>
    <xf numFmtId="169" fontId="27" fillId="44" borderId="0"/>
    <xf numFmtId="0" fontId="26" fillId="44" borderId="0"/>
    <xf numFmtId="0" fontId="4" fillId="14" borderId="0"/>
    <xf numFmtId="0" fontId="4" fillId="14" borderId="0"/>
    <xf numFmtId="0" fontId="4" fillId="14" borderId="0"/>
    <xf numFmtId="0" fontId="4" fillId="14" borderId="0"/>
    <xf numFmtId="0" fontId="4" fillId="14" borderId="0"/>
    <xf numFmtId="0" fontId="4" fillId="14" borderId="0"/>
    <xf numFmtId="0" fontId="4" fillId="14" borderId="0"/>
    <xf numFmtId="168" fontId="27" fillId="44" borderId="0"/>
    <xf numFmtId="169" fontId="27" fillId="44" borderId="0"/>
    <xf numFmtId="168" fontId="27" fillId="44" borderId="0"/>
    <xf numFmtId="168" fontId="27" fillId="44" borderId="0"/>
    <xf numFmtId="169" fontId="27" fillId="44" borderId="0"/>
    <xf numFmtId="168" fontId="27" fillId="44" borderId="0"/>
    <xf numFmtId="168" fontId="27" fillId="44" borderId="0"/>
    <xf numFmtId="169" fontId="27" fillId="44" borderId="0"/>
    <xf numFmtId="168" fontId="27" fillId="44" borderId="0"/>
    <xf numFmtId="168" fontId="27" fillId="44" borderId="0"/>
    <xf numFmtId="169" fontId="27" fillId="44" borderId="0"/>
    <xf numFmtId="168" fontId="27" fillId="44" borderId="0"/>
    <xf numFmtId="0" fontId="26" fillId="44" borderId="0"/>
    <xf numFmtId="0" fontId="26" fillId="45" borderId="0"/>
    <xf numFmtId="0" fontId="4" fillId="18" borderId="0"/>
    <xf numFmtId="168" fontId="27" fillId="45" borderId="0"/>
    <xf numFmtId="168" fontId="27" fillId="45" borderId="0"/>
    <xf numFmtId="169" fontId="27" fillId="45" borderId="0"/>
    <xf numFmtId="0" fontId="26" fillId="45" borderId="0"/>
    <xf numFmtId="0" fontId="4" fillId="18" borderId="0"/>
    <xf numFmtId="0" fontId="4" fillId="18" borderId="0"/>
    <xf numFmtId="0" fontId="4" fillId="18" borderId="0"/>
    <xf numFmtId="0" fontId="4" fillId="18" borderId="0"/>
    <xf numFmtId="0" fontId="4" fillId="18" borderId="0"/>
    <xf numFmtId="0" fontId="4" fillId="18" borderId="0"/>
    <xf numFmtId="0" fontId="4" fillId="18" borderId="0"/>
    <xf numFmtId="168" fontId="27" fillId="45" borderId="0"/>
    <xf numFmtId="169" fontId="27" fillId="45" borderId="0"/>
    <xf numFmtId="168" fontId="27" fillId="45" borderId="0"/>
    <xf numFmtId="168" fontId="27" fillId="45" borderId="0"/>
    <xf numFmtId="169" fontId="27" fillId="45" borderId="0"/>
    <xf numFmtId="168" fontId="27" fillId="45" borderId="0"/>
    <xf numFmtId="168" fontId="27" fillId="45" borderId="0"/>
    <xf numFmtId="169" fontId="27" fillId="45" borderId="0"/>
    <xf numFmtId="168" fontId="27" fillId="45" borderId="0"/>
    <xf numFmtId="168" fontId="27" fillId="45" borderId="0"/>
    <xf numFmtId="169" fontId="27" fillId="45" borderId="0"/>
    <xf numFmtId="168" fontId="27" fillId="45" borderId="0"/>
    <xf numFmtId="0" fontId="26" fillId="45" borderId="0"/>
    <xf numFmtId="0" fontId="26" fillId="46" borderId="0"/>
    <xf numFmtId="0" fontId="4" fillId="22" borderId="0"/>
    <xf numFmtId="168" fontId="27" fillId="46" borderId="0"/>
    <xf numFmtId="168" fontId="27" fillId="46" borderId="0"/>
    <xf numFmtId="169" fontId="27" fillId="46" borderId="0"/>
    <xf numFmtId="0" fontId="26" fillId="46" borderId="0"/>
    <xf numFmtId="0" fontId="4" fillId="22" borderId="0"/>
    <xf numFmtId="0" fontId="4" fillId="22" borderId="0"/>
    <xf numFmtId="0" fontId="4" fillId="22" borderId="0"/>
    <xf numFmtId="0" fontId="4" fillId="22" borderId="0"/>
    <xf numFmtId="0" fontId="4" fillId="22" borderId="0"/>
    <xf numFmtId="0" fontId="4" fillId="22" borderId="0"/>
    <xf numFmtId="0" fontId="4" fillId="22" borderId="0"/>
    <xf numFmtId="168" fontId="27" fillId="46" borderId="0"/>
    <xf numFmtId="169" fontId="27" fillId="46" borderId="0"/>
    <xf numFmtId="168" fontId="27" fillId="46" borderId="0"/>
    <xf numFmtId="168" fontId="27" fillId="46" borderId="0"/>
    <xf numFmtId="169" fontId="27" fillId="46" borderId="0"/>
    <xf numFmtId="168" fontId="27" fillId="46" borderId="0"/>
    <xf numFmtId="168" fontId="27" fillId="46" borderId="0"/>
    <xf numFmtId="169" fontId="27" fillId="46" borderId="0"/>
    <xf numFmtId="168" fontId="27" fillId="46" borderId="0"/>
    <xf numFmtId="168" fontId="27" fillId="46" borderId="0"/>
    <xf numFmtId="169" fontId="27" fillId="46" borderId="0"/>
    <xf numFmtId="168" fontId="27" fillId="46" borderId="0"/>
    <xf numFmtId="0" fontId="26" fillId="46" borderId="0"/>
    <xf numFmtId="0" fontId="26" fillId="41" borderId="0"/>
    <xf numFmtId="0" fontId="4" fillId="26" borderId="0"/>
    <xf numFmtId="168" fontId="27" fillId="41" borderId="0"/>
    <xf numFmtId="168" fontId="27" fillId="41" borderId="0"/>
    <xf numFmtId="169" fontId="27" fillId="41" borderId="0"/>
    <xf numFmtId="0" fontId="26" fillId="41" borderId="0"/>
    <xf numFmtId="0" fontId="4" fillId="26" borderId="0"/>
    <xf numFmtId="0" fontId="4" fillId="26" borderId="0"/>
    <xf numFmtId="0" fontId="4" fillId="26" borderId="0"/>
    <xf numFmtId="0" fontId="4" fillId="26" borderId="0"/>
    <xf numFmtId="0" fontId="4" fillId="26" borderId="0"/>
    <xf numFmtId="0" fontId="4" fillId="26" borderId="0"/>
    <xf numFmtId="0" fontId="4" fillId="26" borderId="0"/>
    <xf numFmtId="168" fontId="27" fillId="41" borderId="0"/>
    <xf numFmtId="169" fontId="27" fillId="41" borderId="0"/>
    <xf numFmtId="168" fontId="27" fillId="41" borderId="0"/>
    <xf numFmtId="168" fontId="27" fillId="41" borderId="0"/>
    <xf numFmtId="169" fontId="27" fillId="41" borderId="0"/>
    <xf numFmtId="168" fontId="27" fillId="41" borderId="0"/>
    <xf numFmtId="168" fontId="27" fillId="41" borderId="0"/>
    <xf numFmtId="169" fontId="27" fillId="41" borderId="0"/>
    <xf numFmtId="168" fontId="27" fillId="41" borderId="0"/>
    <xf numFmtId="168" fontId="27" fillId="41" borderId="0"/>
    <xf numFmtId="169" fontId="27" fillId="41" borderId="0"/>
    <xf numFmtId="168" fontId="27" fillId="41" borderId="0"/>
    <xf numFmtId="0" fontId="26" fillId="41" borderId="0"/>
    <xf numFmtId="0" fontId="26" fillId="44" borderId="0"/>
    <xf numFmtId="0" fontId="4" fillId="30" borderId="0"/>
    <xf numFmtId="168" fontId="27" fillId="44" borderId="0"/>
    <xf numFmtId="168" fontId="27" fillId="44" borderId="0"/>
    <xf numFmtId="169" fontId="27" fillId="44" borderId="0"/>
    <xf numFmtId="0" fontId="26" fillId="44" borderId="0"/>
    <xf numFmtId="0" fontId="4" fillId="30" borderId="0"/>
    <xf numFmtId="0" fontId="4" fillId="30" borderId="0"/>
    <xf numFmtId="0" fontId="4" fillId="30" borderId="0"/>
    <xf numFmtId="0" fontId="4" fillId="30" borderId="0"/>
    <xf numFmtId="0" fontId="4" fillId="30" borderId="0"/>
    <xf numFmtId="0" fontId="4" fillId="30" borderId="0"/>
    <xf numFmtId="0" fontId="4" fillId="30" borderId="0"/>
    <xf numFmtId="168" fontId="27" fillId="44" borderId="0"/>
    <xf numFmtId="169" fontId="27" fillId="44" borderId="0"/>
    <xf numFmtId="168" fontId="27" fillId="44" borderId="0"/>
    <xf numFmtId="168" fontId="27" fillId="44" borderId="0"/>
    <xf numFmtId="169" fontId="27" fillId="44" borderId="0"/>
    <xf numFmtId="168" fontId="27" fillId="44" borderId="0"/>
    <xf numFmtId="168" fontId="27" fillId="44" borderId="0"/>
    <xf numFmtId="169" fontId="27" fillId="44" borderId="0"/>
    <xf numFmtId="168" fontId="27" fillId="44" borderId="0"/>
    <xf numFmtId="168" fontId="27" fillId="44" borderId="0"/>
    <xf numFmtId="169" fontId="27" fillId="44" borderId="0"/>
    <xf numFmtId="168" fontId="27" fillId="44" borderId="0"/>
    <xf numFmtId="0" fontId="26" fillId="44" borderId="0"/>
    <xf numFmtId="0" fontId="26" fillId="47" borderId="0"/>
    <xf numFmtId="0" fontId="4" fillId="34" borderId="0"/>
    <xf numFmtId="168" fontId="27" fillId="47" borderId="0"/>
    <xf numFmtId="168" fontId="27" fillId="47" borderId="0"/>
    <xf numFmtId="169" fontId="27" fillId="47" borderId="0"/>
    <xf numFmtId="0" fontId="26" fillId="47" borderId="0"/>
    <xf numFmtId="0" fontId="4" fillId="34" borderId="0"/>
    <xf numFmtId="0" fontId="4" fillId="34" borderId="0"/>
    <xf numFmtId="0" fontId="4" fillId="34" borderId="0"/>
    <xf numFmtId="0" fontId="4" fillId="34" borderId="0"/>
    <xf numFmtId="0" fontId="4" fillId="34" borderId="0"/>
    <xf numFmtId="0" fontId="4" fillId="34" borderId="0"/>
    <xf numFmtId="0" fontId="4" fillId="34" borderId="0"/>
    <xf numFmtId="168" fontId="27" fillId="47" borderId="0"/>
    <xf numFmtId="169" fontId="27" fillId="47" borderId="0"/>
    <xf numFmtId="168" fontId="27" fillId="47" borderId="0"/>
    <xf numFmtId="168" fontId="27" fillId="47" borderId="0"/>
    <xf numFmtId="169" fontId="27" fillId="47" borderId="0"/>
    <xf numFmtId="168" fontId="27" fillId="47" borderId="0"/>
    <xf numFmtId="168" fontId="27" fillId="47" borderId="0"/>
    <xf numFmtId="169" fontId="27" fillId="47" borderId="0"/>
    <xf numFmtId="168" fontId="27" fillId="47" borderId="0"/>
    <xf numFmtId="168" fontId="27" fillId="47" borderId="0"/>
    <xf numFmtId="169" fontId="27" fillId="47" borderId="0"/>
    <xf numFmtId="168" fontId="27" fillId="47" borderId="0"/>
    <xf numFmtId="0" fontId="26" fillId="47" borderId="0"/>
    <xf numFmtId="0" fontId="28" fillId="48" borderId="0"/>
    <xf numFmtId="0" fontId="29" fillId="15" borderId="0"/>
    <xf numFmtId="168" fontId="30" fillId="48" borderId="0"/>
    <xf numFmtId="168" fontId="30" fillId="48" borderId="0"/>
    <xf numFmtId="169" fontId="30" fillId="48" borderId="0"/>
    <xf numFmtId="0" fontId="28" fillId="48" borderId="0"/>
    <xf numFmtId="0" fontId="29" fillId="15" borderId="0"/>
    <xf numFmtId="0" fontId="29" fillId="15" borderId="0"/>
    <xf numFmtId="0" fontId="29" fillId="15" borderId="0"/>
    <xf numFmtId="0" fontId="29" fillId="15" borderId="0"/>
    <xf numFmtId="0" fontId="29" fillId="15" borderId="0"/>
    <xf numFmtId="0" fontId="29" fillId="15" borderId="0"/>
    <xf numFmtId="0" fontId="29" fillId="15" borderId="0"/>
    <xf numFmtId="168" fontId="30" fillId="48" borderId="0"/>
    <xf numFmtId="169" fontId="30" fillId="48" borderId="0"/>
    <xf numFmtId="168" fontId="30" fillId="48" borderId="0"/>
    <xf numFmtId="168" fontId="30" fillId="48" borderId="0"/>
    <xf numFmtId="169" fontId="30" fillId="48" borderId="0"/>
    <xf numFmtId="168" fontId="30" fillId="48" borderId="0"/>
    <xf numFmtId="168" fontId="30" fillId="48" borderId="0"/>
    <xf numFmtId="169" fontId="30" fillId="48" borderId="0"/>
    <xf numFmtId="168" fontId="30" fillId="48" borderId="0"/>
    <xf numFmtId="168" fontId="30" fillId="48" borderId="0"/>
    <xf numFmtId="169" fontId="30" fillId="48" borderId="0"/>
    <xf numFmtId="168" fontId="30" fillId="48" borderId="0"/>
    <xf numFmtId="0" fontId="28" fillId="48" borderId="0"/>
    <xf numFmtId="0" fontId="28" fillId="45" borderId="0"/>
    <xf numFmtId="0" fontId="29" fillId="19" borderId="0"/>
    <xf numFmtId="168" fontId="30" fillId="45" borderId="0"/>
    <xf numFmtId="168" fontId="30" fillId="45" borderId="0"/>
    <xf numFmtId="169" fontId="30" fillId="45" borderId="0"/>
    <xf numFmtId="0" fontId="28" fillId="45" borderId="0"/>
    <xf numFmtId="0" fontId="29" fillId="19" borderId="0"/>
    <xf numFmtId="0" fontId="29" fillId="19" borderId="0"/>
    <xf numFmtId="0" fontId="29" fillId="19" borderId="0"/>
    <xf numFmtId="0" fontId="29" fillId="19" borderId="0"/>
    <xf numFmtId="0" fontId="29" fillId="19" borderId="0"/>
    <xf numFmtId="0" fontId="29" fillId="19" borderId="0"/>
    <xf numFmtId="0" fontId="29" fillId="19" borderId="0"/>
    <xf numFmtId="168" fontId="30" fillId="45" borderId="0"/>
    <xf numFmtId="169" fontId="30" fillId="45" borderId="0"/>
    <xf numFmtId="168" fontId="30" fillId="45" borderId="0"/>
    <xf numFmtId="168" fontId="30" fillId="45" borderId="0"/>
    <xf numFmtId="169" fontId="30" fillId="45" borderId="0"/>
    <xf numFmtId="168" fontId="30" fillId="45" borderId="0"/>
    <xf numFmtId="168" fontId="30" fillId="45" borderId="0"/>
    <xf numFmtId="169" fontId="30" fillId="45" borderId="0"/>
    <xf numFmtId="168" fontId="30" fillId="45" borderId="0"/>
    <xf numFmtId="168" fontId="30" fillId="45" borderId="0"/>
    <xf numFmtId="169" fontId="30" fillId="45" borderId="0"/>
    <xf numFmtId="168" fontId="30" fillId="45" borderId="0"/>
    <xf numFmtId="0" fontId="28" fillId="45" borderId="0"/>
    <xf numFmtId="0" fontId="28" fillId="46" borderId="0"/>
    <xf numFmtId="0" fontId="29" fillId="23" borderId="0"/>
    <xf numFmtId="168" fontId="30" fillId="46" borderId="0"/>
    <xf numFmtId="168" fontId="30" fillId="46" borderId="0"/>
    <xf numFmtId="169" fontId="30" fillId="46" borderId="0"/>
    <xf numFmtId="0" fontId="28" fillId="46" borderId="0"/>
    <xf numFmtId="0" fontId="29" fillId="23" borderId="0"/>
    <xf numFmtId="0" fontId="29" fillId="23" borderId="0"/>
    <xf numFmtId="0" fontId="29" fillId="23" borderId="0"/>
    <xf numFmtId="0" fontId="29" fillId="23" borderId="0"/>
    <xf numFmtId="0" fontId="29" fillId="23" borderId="0"/>
    <xf numFmtId="0" fontId="29" fillId="23" borderId="0"/>
    <xf numFmtId="0" fontId="29" fillId="23" borderId="0"/>
    <xf numFmtId="168" fontId="30" fillId="46" borderId="0"/>
    <xf numFmtId="169" fontId="30" fillId="46" borderId="0"/>
    <xf numFmtId="168" fontId="30" fillId="46" borderId="0"/>
    <xf numFmtId="168" fontId="30" fillId="46" borderId="0"/>
    <xf numFmtId="169" fontId="30" fillId="46" borderId="0"/>
    <xf numFmtId="168" fontId="30" fillId="46" borderId="0"/>
    <xf numFmtId="168" fontId="30" fillId="46" borderId="0"/>
    <xf numFmtId="169" fontId="30" fillId="46" borderId="0"/>
    <xf numFmtId="168" fontId="30" fillId="46" borderId="0"/>
    <xf numFmtId="168" fontId="30" fillId="46" borderId="0"/>
    <xf numFmtId="169" fontId="30" fillId="46" borderId="0"/>
    <xf numFmtId="168" fontId="30" fillId="46" borderId="0"/>
    <xf numFmtId="0" fontId="28" fillId="46" borderId="0"/>
    <xf numFmtId="0" fontId="28" fillId="49" borderId="0"/>
    <xf numFmtId="0" fontId="29" fillId="27" borderId="0"/>
    <xf numFmtId="168" fontId="30" fillId="49" borderId="0"/>
    <xf numFmtId="168" fontId="30" fillId="49" borderId="0"/>
    <xf numFmtId="169" fontId="30" fillId="49" borderId="0"/>
    <xf numFmtId="0" fontId="28" fillId="49" borderId="0"/>
    <xf numFmtId="0" fontId="29" fillId="27" borderId="0"/>
    <xf numFmtId="0" fontId="29" fillId="27" borderId="0"/>
    <xf numFmtId="0" fontId="29" fillId="27" borderId="0"/>
    <xf numFmtId="0" fontId="29" fillId="27" borderId="0"/>
    <xf numFmtId="0" fontId="29" fillId="27" borderId="0"/>
    <xf numFmtId="0" fontId="29" fillId="27" borderId="0"/>
    <xf numFmtId="0" fontId="29" fillId="27" borderId="0"/>
    <xf numFmtId="168" fontId="30" fillId="49" borderId="0"/>
    <xf numFmtId="169" fontId="30" fillId="49" borderId="0"/>
    <xf numFmtId="168" fontId="30" fillId="49" borderId="0"/>
    <xf numFmtId="168" fontId="30" fillId="49" borderId="0"/>
    <xf numFmtId="169" fontId="30" fillId="49" borderId="0"/>
    <xf numFmtId="168" fontId="30" fillId="49" borderId="0"/>
    <xf numFmtId="168" fontId="30" fillId="49" borderId="0"/>
    <xf numFmtId="169" fontId="30" fillId="49" borderId="0"/>
    <xf numFmtId="168" fontId="30" fillId="49" borderId="0"/>
    <xf numFmtId="168" fontId="30" fillId="49" borderId="0"/>
    <xf numFmtId="169" fontId="30" fillId="49" borderId="0"/>
    <xf numFmtId="168" fontId="30" fillId="49" borderId="0"/>
    <xf numFmtId="0" fontId="28" fillId="49" borderId="0"/>
    <xf numFmtId="0" fontId="28" fillId="50" borderId="0"/>
    <xf numFmtId="0" fontId="29" fillId="31" borderId="0"/>
    <xf numFmtId="168" fontId="30" fillId="50" borderId="0"/>
    <xf numFmtId="168" fontId="30" fillId="50" borderId="0"/>
    <xf numFmtId="169" fontId="30" fillId="50" borderId="0"/>
    <xf numFmtId="0" fontId="28" fillId="50" borderId="0"/>
    <xf numFmtId="0" fontId="29" fillId="31" borderId="0"/>
    <xf numFmtId="0" fontId="29" fillId="31" borderId="0"/>
    <xf numFmtId="0" fontId="29" fillId="31" borderId="0"/>
    <xf numFmtId="0" fontId="29" fillId="31" borderId="0"/>
    <xf numFmtId="0" fontId="29" fillId="31" borderId="0"/>
    <xf numFmtId="0" fontId="29" fillId="31" borderId="0"/>
    <xf numFmtId="0" fontId="29" fillId="31" borderId="0"/>
    <xf numFmtId="168" fontId="30" fillId="50" borderId="0"/>
    <xf numFmtId="169" fontId="30" fillId="50" borderId="0"/>
    <xf numFmtId="168" fontId="30" fillId="50" borderId="0"/>
    <xf numFmtId="168" fontId="30" fillId="50" borderId="0"/>
    <xf numFmtId="169" fontId="30" fillId="50" borderId="0"/>
    <xf numFmtId="168" fontId="30" fillId="50" borderId="0"/>
    <xf numFmtId="168" fontId="30" fillId="50" borderId="0"/>
    <xf numFmtId="169" fontId="30" fillId="50" borderId="0"/>
    <xf numFmtId="168" fontId="30" fillId="50" borderId="0"/>
    <xf numFmtId="168" fontId="30" fillId="50" borderId="0"/>
    <xf numFmtId="169" fontId="30" fillId="50" borderId="0"/>
    <xf numFmtId="168" fontId="30" fillId="50" borderId="0"/>
    <xf numFmtId="0" fontId="28" fillId="50" borderId="0"/>
    <xf numFmtId="0" fontId="28" fillId="51" borderId="0"/>
    <xf numFmtId="0" fontId="29" fillId="35" borderId="0"/>
    <xf numFmtId="168" fontId="30" fillId="51" borderId="0"/>
    <xf numFmtId="168" fontId="30" fillId="51" borderId="0"/>
    <xf numFmtId="169" fontId="30" fillId="51" borderId="0"/>
    <xf numFmtId="0" fontId="28" fillId="51" borderId="0"/>
    <xf numFmtId="0" fontId="29" fillId="35" borderId="0"/>
    <xf numFmtId="0" fontId="29" fillId="35" borderId="0"/>
    <xf numFmtId="0" fontId="29" fillId="35" borderId="0"/>
    <xf numFmtId="0" fontId="29" fillId="35" borderId="0"/>
    <xf numFmtId="0" fontId="29" fillId="35" borderId="0"/>
    <xf numFmtId="0" fontId="29" fillId="35" borderId="0"/>
    <xf numFmtId="0" fontId="29" fillId="35" borderId="0"/>
    <xf numFmtId="168" fontId="30" fillId="51" borderId="0"/>
    <xf numFmtId="169" fontId="30" fillId="51" borderId="0"/>
    <xf numFmtId="168" fontId="30" fillId="51" borderId="0"/>
    <xf numFmtId="168" fontId="30" fillId="51" borderId="0"/>
    <xf numFmtId="169" fontId="30" fillId="51" borderId="0"/>
    <xf numFmtId="168" fontId="30" fillId="51" borderId="0"/>
    <xf numFmtId="168" fontId="30" fillId="51" borderId="0"/>
    <xf numFmtId="169" fontId="30" fillId="51" borderId="0"/>
    <xf numFmtId="168" fontId="30" fillId="51" borderId="0"/>
    <xf numFmtId="168" fontId="30" fillId="51" borderId="0"/>
    <xf numFmtId="169" fontId="30" fillId="51" borderId="0"/>
    <xf numFmtId="168" fontId="30" fillId="51" borderId="0"/>
    <xf numFmtId="0" fontId="28" fillId="51" borderId="0"/>
    <xf numFmtId="0" fontId="26" fillId="52" borderId="0"/>
    <xf numFmtId="0" fontId="26" fillId="52" borderId="0"/>
    <xf numFmtId="0" fontId="28" fillId="53" borderId="0"/>
    <xf numFmtId="0" fontId="28" fillId="54" borderId="0"/>
    <xf numFmtId="0" fontId="29" fillId="12" borderId="0"/>
    <xf numFmtId="168" fontId="30" fillId="54" borderId="0"/>
    <xf numFmtId="168" fontId="30" fillId="54" borderId="0"/>
    <xf numFmtId="169" fontId="30" fillId="54" borderId="0"/>
    <xf numFmtId="0" fontId="28" fillId="54" borderId="0"/>
    <xf numFmtId="0" fontId="29" fillId="12" borderId="0"/>
    <xf numFmtId="0" fontId="29" fillId="12" borderId="0"/>
    <xf numFmtId="0" fontId="29" fillId="12" borderId="0"/>
    <xf numFmtId="0" fontId="29" fillId="12" borderId="0"/>
    <xf numFmtId="0" fontId="29" fillId="12" borderId="0"/>
    <xf numFmtId="0" fontId="29" fillId="12" borderId="0"/>
    <xf numFmtId="0" fontId="29" fillId="12" borderId="0"/>
    <xf numFmtId="168" fontId="30" fillId="54" borderId="0"/>
    <xf numFmtId="169" fontId="30" fillId="54" borderId="0"/>
    <xf numFmtId="168" fontId="30" fillId="54" borderId="0"/>
    <xf numFmtId="168" fontId="30" fillId="54" borderId="0"/>
    <xf numFmtId="169" fontId="30" fillId="54" borderId="0"/>
    <xf numFmtId="168" fontId="30" fillId="54" borderId="0"/>
    <xf numFmtId="168" fontId="30" fillId="54" borderId="0"/>
    <xf numFmtId="169" fontId="30" fillId="54" borderId="0"/>
    <xf numFmtId="168" fontId="30" fillId="54" borderId="0"/>
    <xf numFmtId="168" fontId="30" fillId="54" borderId="0"/>
    <xf numFmtId="169" fontId="30" fillId="54" borderId="0"/>
    <xf numFmtId="168" fontId="30" fillId="54" borderId="0"/>
    <xf numFmtId="0" fontId="28" fillId="54" borderId="0"/>
    <xf numFmtId="0" fontId="28" fillId="54" borderId="0"/>
    <xf numFmtId="0" fontId="28" fillId="54" borderId="0"/>
    <xf numFmtId="0" fontId="26" fillId="55" borderId="0"/>
    <xf numFmtId="0" fontId="26" fillId="56" borderId="0"/>
    <xf numFmtId="0" fontId="28" fillId="57" borderId="0"/>
    <xf numFmtId="0" fontId="28" fillId="58" borderId="0"/>
    <xf numFmtId="0" fontId="29" fillId="16" borderId="0"/>
    <xf numFmtId="168" fontId="30" fillId="58" borderId="0"/>
    <xf numFmtId="168" fontId="30" fillId="58" borderId="0"/>
    <xf numFmtId="169" fontId="30" fillId="58" borderId="0"/>
    <xf numFmtId="0" fontId="28" fillId="58" borderId="0"/>
    <xf numFmtId="0" fontId="29" fillId="16" borderId="0"/>
    <xf numFmtId="0" fontId="29" fillId="16" borderId="0"/>
    <xf numFmtId="0" fontId="29" fillId="16" borderId="0"/>
    <xf numFmtId="0" fontId="29" fillId="16" borderId="0"/>
    <xf numFmtId="0" fontId="29" fillId="16" borderId="0"/>
    <xf numFmtId="0" fontId="29" fillId="16" borderId="0"/>
    <xf numFmtId="0" fontId="29" fillId="16" borderId="0"/>
    <xf numFmtId="168" fontId="30" fillId="58" borderId="0"/>
    <xf numFmtId="169" fontId="30" fillId="58" borderId="0"/>
    <xf numFmtId="168" fontId="30" fillId="58" borderId="0"/>
    <xf numFmtId="168" fontId="30" fillId="58" borderId="0"/>
    <xf numFmtId="169" fontId="30" fillId="58" borderId="0"/>
    <xf numFmtId="168" fontId="30" fillId="58" borderId="0"/>
    <xf numFmtId="168" fontId="30" fillId="58" borderId="0"/>
    <xf numFmtId="169" fontId="30" fillId="58" borderId="0"/>
    <xf numFmtId="168" fontId="30" fillId="58" borderId="0"/>
    <xf numFmtId="168" fontId="30" fillId="58" borderId="0"/>
    <xf numFmtId="169" fontId="30" fillId="58" borderId="0"/>
    <xf numFmtId="168" fontId="30" fillId="58" borderId="0"/>
    <xf numFmtId="0" fontId="28" fillId="58" borderId="0"/>
    <xf numFmtId="0" fontId="28" fillId="58" borderId="0"/>
    <xf numFmtId="0" fontId="28" fillId="58" borderId="0"/>
    <xf numFmtId="0" fontId="26" fillId="55" borderId="0"/>
    <xf numFmtId="0" fontId="26" fillId="59" borderId="0"/>
    <xf numFmtId="0" fontId="28" fillId="56" borderId="0"/>
    <xf numFmtId="0" fontId="28" fillId="60" borderId="0"/>
    <xf numFmtId="0" fontId="29" fillId="20" borderId="0"/>
    <xf numFmtId="168" fontId="30" fillId="60" borderId="0"/>
    <xf numFmtId="168" fontId="30" fillId="60" borderId="0"/>
    <xf numFmtId="169" fontId="30" fillId="60" borderId="0"/>
    <xf numFmtId="0" fontId="28" fillId="60" borderId="0"/>
    <xf numFmtId="0" fontId="29" fillId="20" borderId="0"/>
    <xf numFmtId="0" fontId="29" fillId="20" borderId="0"/>
    <xf numFmtId="0" fontId="29" fillId="20" borderId="0"/>
    <xf numFmtId="0" fontId="29" fillId="20" borderId="0"/>
    <xf numFmtId="0" fontId="29" fillId="20" borderId="0"/>
    <xf numFmtId="0" fontId="29" fillId="20" borderId="0"/>
    <xf numFmtId="0" fontId="29" fillId="20" borderId="0"/>
    <xf numFmtId="168" fontId="30" fillId="60" borderId="0"/>
    <xf numFmtId="169" fontId="30" fillId="60" borderId="0"/>
    <xf numFmtId="168" fontId="30" fillId="60" borderId="0"/>
    <xf numFmtId="168" fontId="30" fillId="60" borderId="0"/>
    <xf numFmtId="169" fontId="30" fillId="60" borderId="0"/>
    <xf numFmtId="168" fontId="30" fillId="60" borderId="0"/>
    <xf numFmtId="168" fontId="30" fillId="60" borderId="0"/>
    <xf numFmtId="169" fontId="30" fillId="60" borderId="0"/>
    <xf numFmtId="168" fontId="30" fillId="60" borderId="0"/>
    <xf numFmtId="168" fontId="30" fillId="60" borderId="0"/>
    <xf numFmtId="169" fontId="30" fillId="60" borderId="0"/>
    <xf numFmtId="168" fontId="30" fillId="60" borderId="0"/>
    <xf numFmtId="0" fontId="28" fillId="60" borderId="0"/>
    <xf numFmtId="0" fontId="28" fillId="60" borderId="0"/>
    <xf numFmtId="0" fontId="28" fillId="60" borderId="0"/>
    <xf numFmtId="0" fontId="26" fillId="52" borderId="0"/>
    <xf numFmtId="0" fontId="26" fillId="56" borderId="0"/>
    <xf numFmtId="0" fontId="28" fillId="56" borderId="0"/>
    <xf numFmtId="0" fontId="28" fillId="49" borderId="0"/>
    <xf numFmtId="0" fontId="29" fillId="24" borderId="0"/>
    <xf numFmtId="168" fontId="30" fillId="49" borderId="0"/>
    <xf numFmtId="168" fontId="30" fillId="49" borderId="0"/>
    <xf numFmtId="169" fontId="30" fillId="49" borderId="0"/>
    <xf numFmtId="0" fontId="28" fillId="49" borderId="0"/>
    <xf numFmtId="0" fontId="29" fillId="24" borderId="0"/>
    <xf numFmtId="0" fontId="29" fillId="24" borderId="0"/>
    <xf numFmtId="0" fontId="29" fillId="24" borderId="0"/>
    <xf numFmtId="0" fontId="29" fillId="24" borderId="0"/>
    <xf numFmtId="0" fontId="29" fillId="24" borderId="0"/>
    <xf numFmtId="0" fontId="29" fillId="24" borderId="0"/>
    <xf numFmtId="0" fontId="29" fillId="24" borderId="0"/>
    <xf numFmtId="168" fontId="30" fillId="49" borderId="0"/>
    <xf numFmtId="169" fontId="30" fillId="49" borderId="0"/>
    <xf numFmtId="168" fontId="30" fillId="49" borderId="0"/>
    <xf numFmtId="168" fontId="30" fillId="49" borderId="0"/>
    <xf numFmtId="169" fontId="30" fillId="49" borderId="0"/>
    <xf numFmtId="168" fontId="30" fillId="49" borderId="0"/>
    <xf numFmtId="168" fontId="30" fillId="49" borderId="0"/>
    <xf numFmtId="169" fontId="30" fillId="49" borderId="0"/>
    <xf numFmtId="168" fontId="30" fillId="49" borderId="0"/>
    <xf numFmtId="168" fontId="30" fillId="49" borderId="0"/>
    <xf numFmtId="169" fontId="30" fillId="49" borderId="0"/>
    <xf numFmtId="168" fontId="30" fillId="49" borderId="0"/>
    <xf numFmtId="0" fontId="28" fillId="49" borderId="0"/>
    <xf numFmtId="0" fontId="28" fillId="49" borderId="0"/>
    <xf numFmtId="0" fontId="28" fillId="49" borderId="0"/>
    <xf numFmtId="0" fontId="26" fillId="61" borderId="0"/>
    <xf numFmtId="0" fontId="26" fillId="52" borderId="0"/>
    <xf numFmtId="0" fontId="28" fillId="53" borderId="0"/>
    <xf numFmtId="0" fontId="28" fillId="50" borderId="0"/>
    <xf numFmtId="0" fontId="29" fillId="28" borderId="0"/>
    <xf numFmtId="168" fontId="30" fillId="50" borderId="0"/>
    <xf numFmtId="168" fontId="30" fillId="50" borderId="0"/>
    <xf numFmtId="169" fontId="30" fillId="50" borderId="0"/>
    <xf numFmtId="0" fontId="28" fillId="50" borderId="0"/>
    <xf numFmtId="0" fontId="29" fillId="28" borderId="0"/>
    <xf numFmtId="0" fontId="29" fillId="28" borderId="0"/>
    <xf numFmtId="0" fontId="29" fillId="28" borderId="0"/>
    <xf numFmtId="0" fontId="29" fillId="28" borderId="0"/>
    <xf numFmtId="0" fontId="29" fillId="28" borderId="0"/>
    <xf numFmtId="0" fontId="29" fillId="28" borderId="0"/>
    <xf numFmtId="0" fontId="29" fillId="28" borderId="0"/>
    <xf numFmtId="168" fontId="30" fillId="50" borderId="0"/>
    <xf numFmtId="169" fontId="30" fillId="50" borderId="0"/>
    <xf numFmtId="168" fontId="30" fillId="50" borderId="0"/>
    <xf numFmtId="168" fontId="30" fillId="50" borderId="0"/>
    <xf numFmtId="169" fontId="30" fillId="50" borderId="0"/>
    <xf numFmtId="168" fontId="30" fillId="50" borderId="0"/>
    <xf numFmtId="168" fontId="30" fillId="50" borderId="0"/>
    <xf numFmtId="169" fontId="30" fillId="50" borderId="0"/>
    <xf numFmtId="168" fontId="30" fillId="50" borderId="0"/>
    <xf numFmtId="168" fontId="30" fillId="50" borderId="0"/>
    <xf numFmtId="169" fontId="30" fillId="50" borderId="0"/>
    <xf numFmtId="168" fontId="30" fillId="50" borderId="0"/>
    <xf numFmtId="0" fontId="28" fillId="50" borderId="0"/>
    <xf numFmtId="0" fontId="28" fillId="50" borderId="0"/>
    <xf numFmtId="0" fontId="28" fillId="50" borderId="0"/>
    <xf numFmtId="0" fontId="26" fillId="55" borderId="0"/>
    <xf numFmtId="0" fontId="26" fillId="62" borderId="0"/>
    <xf numFmtId="0" fontId="28" fillId="62" borderId="0"/>
    <xf numFmtId="0" fontId="28" fillId="63" borderId="0"/>
    <xf numFmtId="0" fontId="29" fillId="32" borderId="0"/>
    <xf numFmtId="168" fontId="30" fillId="63" borderId="0"/>
    <xf numFmtId="168" fontId="30" fillId="63" borderId="0"/>
    <xf numFmtId="169" fontId="30" fillId="63" borderId="0"/>
    <xf numFmtId="0" fontId="28" fillId="63" borderId="0"/>
    <xf numFmtId="0" fontId="29" fillId="32" borderId="0"/>
    <xf numFmtId="0" fontId="29" fillId="32" borderId="0"/>
    <xf numFmtId="0" fontId="29" fillId="32" borderId="0"/>
    <xf numFmtId="0" fontId="29" fillId="32" borderId="0"/>
    <xf numFmtId="0" fontId="29" fillId="32" borderId="0"/>
    <xf numFmtId="0" fontId="29" fillId="32" borderId="0"/>
    <xf numFmtId="0" fontId="29" fillId="32" borderId="0"/>
    <xf numFmtId="168" fontId="30" fillId="63" borderId="0"/>
    <xf numFmtId="169" fontId="30" fillId="63" borderId="0"/>
    <xf numFmtId="168" fontId="30" fillId="63" borderId="0"/>
    <xf numFmtId="168" fontId="30" fillId="63" borderId="0"/>
    <xf numFmtId="169" fontId="30" fillId="63" borderId="0"/>
    <xf numFmtId="168" fontId="30" fillId="63" borderId="0"/>
    <xf numFmtId="168" fontId="30" fillId="63" borderId="0"/>
    <xf numFmtId="169" fontId="30" fillId="63" borderId="0"/>
    <xf numFmtId="168" fontId="30" fillId="63" borderId="0"/>
    <xf numFmtId="168" fontId="30" fillId="63" borderId="0"/>
    <xf numFmtId="169" fontId="30" fillId="63" borderId="0"/>
    <xf numFmtId="168" fontId="30" fillId="63" borderId="0"/>
    <xf numFmtId="0" fontId="28" fillId="63" borderId="0"/>
    <xf numFmtId="0" fontId="28" fillId="63" borderId="0"/>
    <xf numFmtId="0" fontId="28" fillId="63" borderId="0"/>
    <xf numFmtId="0" fontId="31" fillId="39" borderId="0"/>
    <xf numFmtId="0" fontId="32" fillId="6" borderId="0"/>
    <xf numFmtId="168" fontId="33" fillId="39" borderId="0"/>
    <xf numFmtId="168" fontId="33" fillId="39" borderId="0"/>
    <xf numFmtId="169" fontId="33" fillId="39" borderId="0"/>
    <xf numFmtId="0" fontId="31" fillId="39" borderId="0"/>
    <xf numFmtId="0" fontId="32" fillId="6" borderId="0"/>
    <xf numFmtId="0" fontId="32" fillId="6" borderId="0"/>
    <xf numFmtId="0" fontId="32" fillId="6" borderId="0"/>
    <xf numFmtId="0" fontId="32" fillId="6" borderId="0"/>
    <xf numFmtId="0" fontId="32" fillId="6" borderId="0"/>
    <xf numFmtId="0" fontId="32" fillId="6" borderId="0"/>
    <xf numFmtId="0" fontId="32" fillId="6" borderId="0"/>
    <xf numFmtId="168" fontId="33" fillId="39" borderId="0"/>
    <xf numFmtId="169" fontId="33" fillId="39" borderId="0"/>
    <xf numFmtId="168" fontId="33" fillId="39" borderId="0"/>
    <xf numFmtId="168" fontId="33" fillId="39" borderId="0"/>
    <xf numFmtId="169" fontId="33" fillId="39" borderId="0"/>
    <xf numFmtId="168" fontId="33" fillId="39" borderId="0"/>
    <xf numFmtId="168" fontId="33" fillId="39" borderId="0"/>
    <xf numFmtId="169" fontId="33" fillId="39" borderId="0"/>
    <xf numFmtId="168" fontId="33" fillId="39" borderId="0"/>
    <xf numFmtId="168" fontId="33" fillId="39" borderId="0"/>
    <xf numFmtId="169" fontId="33" fillId="39" borderId="0"/>
    <xf numFmtId="168" fontId="33" fillId="39" borderId="0"/>
    <xf numFmtId="0" fontId="31" fillId="39" borderId="0"/>
    <xf numFmtId="170" fontId="34" fillId="0" borderId="0"/>
    <xf numFmtId="170" fontId="35" fillId="0" borderId="0"/>
    <xf numFmtId="170" fontId="35" fillId="0" borderId="0"/>
    <xf numFmtId="170" fontId="35" fillId="0" borderId="0"/>
    <xf numFmtId="171" fontId="36" fillId="0" borderId="0"/>
    <xf numFmtId="171" fontId="36" fillId="0" borderId="0"/>
    <xf numFmtId="170" fontId="35" fillId="0" borderId="0"/>
    <xf numFmtId="170" fontId="35" fillId="0" borderId="0"/>
    <xf numFmtId="170" fontId="35" fillId="0" borderId="0"/>
    <xf numFmtId="170" fontId="35" fillId="0" borderId="0"/>
    <xf numFmtId="170" fontId="35" fillId="0" borderId="0"/>
    <xf numFmtId="170" fontId="35" fillId="0" borderId="0"/>
    <xf numFmtId="172" fontId="36" fillId="0" borderId="0"/>
    <xf numFmtId="173" fontId="36" fillId="0" borderId="0"/>
    <xf numFmtId="174" fontId="36" fillId="0" borderId="0"/>
    <xf numFmtId="175" fontId="36" fillId="0" borderId="0"/>
    <xf numFmtId="171" fontId="36" fillId="0" borderId="0"/>
    <xf numFmtId="176" fontId="36" fillId="0" borderId="0"/>
    <xf numFmtId="172" fontId="36" fillId="0" borderId="0"/>
    <xf numFmtId="0" fontId="37" fillId="64" borderId="34"/>
    <xf numFmtId="0" fontId="38" fillId="9" borderId="27"/>
    <xf numFmtId="0" fontId="37" fillId="64" borderId="34"/>
    <xf numFmtId="0" fontId="37" fillId="64" borderId="97"/>
    <xf numFmtId="0" fontId="37" fillId="64" borderId="34"/>
    <xf numFmtId="0" fontId="37" fillId="64" borderId="97"/>
    <xf numFmtId="0" fontId="37" fillId="64" borderId="34"/>
    <xf numFmtId="0" fontId="37" fillId="64" borderId="97"/>
    <xf numFmtId="0" fontId="37" fillId="64" borderId="34"/>
    <xf numFmtId="0" fontId="37" fillId="64" borderId="97"/>
    <xf numFmtId="168" fontId="39" fillId="64" borderId="34"/>
    <xf numFmtId="0" fontId="37" fillId="64" borderId="34"/>
    <xf numFmtId="0" fontId="37" fillId="64" borderId="97"/>
    <xf numFmtId="0" fontId="37" fillId="64" borderId="34"/>
    <xf numFmtId="0" fontId="37" fillId="64" borderId="97"/>
    <xf numFmtId="0" fontId="37" fillId="64" borderId="34"/>
    <xf numFmtId="0" fontId="37" fillId="64" borderId="97"/>
    <xf numFmtId="0" fontId="37" fillId="64" borderId="34"/>
    <xf numFmtId="0" fontId="37" fillId="64" borderId="97"/>
    <xf numFmtId="168" fontId="39" fillId="64" borderId="97"/>
    <xf numFmtId="168" fontId="39" fillId="64" borderId="34"/>
    <xf numFmtId="0" fontId="37" fillId="64" borderId="34"/>
    <xf numFmtId="0" fontId="37" fillId="64" borderId="97"/>
    <xf numFmtId="0" fontId="37" fillId="64" borderId="34"/>
    <xf numFmtId="0" fontId="37" fillId="64" borderId="97"/>
    <xf numFmtId="0" fontId="37" fillId="64" borderId="34"/>
    <xf numFmtId="0" fontId="37" fillId="64" borderId="97"/>
    <xf numFmtId="0" fontId="37" fillId="64" borderId="34"/>
    <xf numFmtId="0" fontId="37" fillId="64" borderId="97"/>
    <xf numFmtId="168" fontId="39" fillId="64" borderId="97"/>
    <xf numFmtId="0" fontId="37" fillId="64" borderId="34"/>
    <xf numFmtId="0" fontId="37" fillId="64" borderId="34"/>
    <xf numFmtId="0" fontId="37" fillId="64" borderId="97"/>
    <xf numFmtId="0" fontId="37" fillId="64" borderId="34"/>
    <xf numFmtId="0" fontId="37" fillId="64" borderId="97"/>
    <xf numFmtId="0" fontId="37" fillId="64" borderId="34"/>
    <xf numFmtId="0" fontId="37" fillId="64" borderId="97"/>
    <xf numFmtId="0" fontId="37" fillId="64" borderId="97"/>
    <xf numFmtId="0" fontId="37" fillId="64" borderId="34"/>
    <xf numFmtId="0" fontId="37" fillId="64" borderId="97"/>
    <xf numFmtId="0" fontId="37" fillId="64" borderId="34"/>
    <xf numFmtId="0" fontId="37" fillId="64" borderId="97"/>
    <xf numFmtId="0" fontId="37" fillId="64" borderId="34"/>
    <xf numFmtId="0" fontId="37" fillId="64" borderId="97"/>
    <xf numFmtId="0" fontId="37" fillId="64" borderId="97"/>
    <xf numFmtId="169" fontId="39" fillId="64" borderId="34"/>
    <xf numFmtId="169" fontId="39" fillId="64" borderId="97"/>
    <xf numFmtId="0" fontId="37" fillId="64" borderId="34"/>
    <xf numFmtId="0" fontId="37" fillId="64" borderId="34"/>
    <xf numFmtId="0" fontId="37" fillId="64" borderId="97"/>
    <xf numFmtId="0" fontId="37" fillId="64" borderId="34"/>
    <xf numFmtId="0" fontId="37" fillId="64" borderId="97"/>
    <xf numFmtId="0" fontId="37" fillId="64" borderId="34"/>
    <xf numFmtId="0" fontId="37" fillId="64" borderId="97"/>
    <xf numFmtId="0" fontId="37" fillId="64" borderId="97"/>
    <xf numFmtId="0" fontId="37" fillId="64" borderId="34"/>
    <xf numFmtId="0" fontId="37" fillId="64" borderId="34"/>
    <xf numFmtId="0" fontId="37" fillId="64" borderId="97"/>
    <xf numFmtId="0" fontId="37" fillId="64" borderId="34"/>
    <xf numFmtId="0" fontId="37" fillId="64" borderId="97"/>
    <xf numFmtId="0" fontId="37" fillId="64" borderId="34"/>
    <xf numFmtId="0" fontId="37" fillId="64" borderId="97"/>
    <xf numFmtId="0" fontId="37" fillId="64" borderId="97"/>
    <xf numFmtId="0" fontId="37" fillId="64" borderId="34"/>
    <xf numFmtId="0" fontId="37" fillId="64" borderId="34"/>
    <xf numFmtId="0" fontId="37" fillId="64" borderId="97"/>
    <xf numFmtId="0" fontId="37" fillId="64" borderId="34"/>
    <xf numFmtId="0" fontId="37" fillId="64" borderId="97"/>
    <xf numFmtId="0" fontId="37" fillId="64" borderId="34"/>
    <xf numFmtId="0" fontId="37" fillId="64" borderId="97"/>
    <xf numFmtId="0" fontId="37" fillId="64" borderId="97"/>
    <xf numFmtId="0" fontId="37" fillId="64" borderId="34"/>
    <xf numFmtId="0" fontId="37" fillId="64" borderId="34"/>
    <xf numFmtId="0" fontId="37" fillId="64" borderId="97"/>
    <xf numFmtId="0" fontId="37" fillId="64" borderId="34"/>
    <xf numFmtId="0" fontId="37" fillId="64" borderId="97"/>
    <xf numFmtId="0" fontId="37" fillId="64" borderId="34"/>
    <xf numFmtId="0" fontId="37" fillId="64" borderId="97"/>
    <xf numFmtId="0" fontId="37" fillId="64" borderId="97"/>
    <xf numFmtId="0" fontId="37" fillId="64" borderId="34"/>
    <xf numFmtId="0" fontId="37" fillId="64" borderId="97"/>
    <xf numFmtId="0" fontId="37" fillId="64" borderId="34"/>
    <xf numFmtId="0" fontId="37" fillId="64" borderId="97"/>
    <xf numFmtId="0" fontId="37" fillId="64" borderId="34"/>
    <xf numFmtId="0" fontId="37" fillId="64" borderId="97"/>
    <xf numFmtId="0" fontId="37" fillId="64" borderId="34"/>
    <xf numFmtId="0" fontId="37" fillId="64" borderId="97"/>
    <xf numFmtId="0" fontId="38" fillId="9" borderId="27"/>
    <xf numFmtId="0" fontId="37" fillId="64" borderId="34"/>
    <xf numFmtId="0" fontId="37" fillId="64" borderId="97"/>
    <xf numFmtId="0" fontId="37" fillId="64" borderId="34"/>
    <xf numFmtId="0" fontId="37" fillId="64" borderId="97"/>
    <xf numFmtId="0" fontId="37" fillId="64" borderId="34"/>
    <xf numFmtId="0" fontId="37" fillId="64" borderId="97"/>
    <xf numFmtId="0" fontId="37" fillId="64" borderId="34"/>
    <xf numFmtId="0" fontId="37" fillId="64" borderId="97"/>
    <xf numFmtId="0" fontId="38" fillId="9" borderId="27"/>
    <xf numFmtId="0" fontId="37" fillId="64" borderId="34"/>
    <xf numFmtId="0" fontId="37" fillId="64" borderId="97"/>
    <xf numFmtId="0" fontId="37" fillId="64" borderId="34"/>
    <xf numFmtId="0" fontId="37" fillId="64" borderId="97"/>
    <xf numFmtId="0" fontId="37" fillId="64" borderId="34"/>
    <xf numFmtId="0" fontId="37" fillId="64" borderId="97"/>
    <xf numFmtId="0" fontId="37" fillId="64" borderId="34"/>
    <xf numFmtId="0" fontId="37" fillId="64" borderId="97"/>
    <xf numFmtId="0" fontId="38" fillId="9" borderId="27"/>
    <xf numFmtId="0" fontId="37" fillId="64" borderId="34"/>
    <xf numFmtId="0" fontId="37" fillId="64" borderId="97"/>
    <xf numFmtId="0" fontId="37" fillId="64" borderId="34"/>
    <xf numFmtId="0" fontId="37" fillId="64" borderId="97"/>
    <xf numFmtId="0" fontId="37" fillId="64" borderId="34"/>
    <xf numFmtId="0" fontId="37" fillId="64" borderId="97"/>
    <xf numFmtId="0" fontId="37" fillId="64" borderId="34"/>
    <xf numFmtId="0" fontId="37" fillId="64" borderId="97"/>
    <xf numFmtId="0" fontId="38" fillId="9" borderId="27"/>
    <xf numFmtId="0" fontId="37" fillId="64" borderId="34"/>
    <xf numFmtId="0" fontId="37" fillId="64" borderId="97"/>
    <xf numFmtId="0" fontId="37" fillId="64" borderId="34"/>
    <xf numFmtId="0" fontId="37" fillId="64" borderId="97"/>
    <xf numFmtId="0" fontId="37" fillId="64" borderId="34"/>
    <xf numFmtId="0" fontId="37" fillId="64" borderId="97"/>
    <xf numFmtId="0" fontId="37" fillId="64" borderId="34"/>
    <xf numFmtId="0" fontId="37" fillId="64" borderId="97"/>
    <xf numFmtId="0" fontId="38" fillId="9" borderId="27"/>
    <xf numFmtId="0" fontId="37" fillId="64" borderId="34"/>
    <xf numFmtId="0" fontId="37" fillId="64" borderId="97"/>
    <xf numFmtId="0" fontId="37" fillId="64" borderId="34"/>
    <xf numFmtId="0" fontId="37" fillId="64" borderId="97"/>
    <xf numFmtId="0" fontId="37" fillId="64" borderId="34"/>
    <xf numFmtId="0" fontId="37" fillId="64" borderId="97"/>
    <xf numFmtId="0" fontId="37" fillId="64" borderId="34"/>
    <xf numFmtId="0" fontId="37" fillId="64" borderId="97"/>
    <xf numFmtId="0" fontId="38" fillId="9" borderId="27"/>
    <xf numFmtId="0" fontId="37" fillId="64" borderId="34"/>
    <xf numFmtId="0" fontId="37" fillId="64" borderId="97"/>
    <xf numFmtId="0" fontId="37" fillId="64" borderId="34"/>
    <xf numFmtId="0" fontId="37" fillId="64" borderId="97"/>
    <xf numFmtId="0" fontId="37" fillId="64" borderId="34"/>
    <xf numFmtId="0" fontId="37" fillId="64" borderId="97"/>
    <xf numFmtId="0" fontId="37" fillId="64" borderId="34"/>
    <xf numFmtId="0" fontId="37" fillId="64" borderId="97"/>
    <xf numFmtId="0" fontId="38" fillId="9" borderId="27"/>
    <xf numFmtId="0" fontId="37" fillId="64" borderId="34"/>
    <xf numFmtId="0" fontId="37" fillId="64" borderId="97"/>
    <xf numFmtId="0" fontId="37" fillId="64" borderId="34"/>
    <xf numFmtId="0" fontId="37" fillId="64" borderId="97"/>
    <xf numFmtId="0" fontId="37" fillId="64" borderId="34"/>
    <xf numFmtId="0" fontId="37" fillId="64" borderId="97"/>
    <xf numFmtId="0" fontId="37" fillId="64" borderId="34"/>
    <xf numFmtId="0" fontId="37" fillId="64" borderId="97"/>
    <xf numFmtId="168" fontId="39" fillId="64" borderId="34"/>
    <xf numFmtId="169" fontId="39" fillId="64" borderId="34"/>
    <xf numFmtId="169" fontId="39" fillId="64" borderId="97"/>
    <xf numFmtId="168" fontId="39" fillId="64" borderId="34"/>
    <xf numFmtId="168" fontId="39" fillId="64" borderId="97"/>
    <xf numFmtId="168" fontId="39" fillId="64" borderId="97"/>
    <xf numFmtId="168" fontId="39" fillId="64" borderId="34"/>
    <xf numFmtId="169" fontId="39" fillId="64" borderId="34"/>
    <xf numFmtId="169" fontId="39" fillId="64" borderId="97"/>
    <xf numFmtId="168" fontId="39" fillId="64" borderId="34"/>
    <xf numFmtId="168" fontId="39" fillId="64" borderId="97"/>
    <xf numFmtId="168" fontId="39" fillId="64" borderId="97"/>
    <xf numFmtId="168" fontId="39" fillId="64" borderId="34"/>
    <xf numFmtId="169" fontId="39" fillId="64" borderId="34"/>
    <xf numFmtId="169" fontId="39" fillId="64" borderId="97"/>
    <xf numFmtId="168" fontId="39" fillId="64" borderId="34"/>
    <xf numFmtId="168" fontId="39" fillId="64" borderId="97"/>
    <xf numFmtId="168" fontId="39" fillId="64" borderId="97"/>
    <xf numFmtId="168" fontId="39" fillId="64" borderId="34"/>
    <xf numFmtId="169" fontId="39" fillId="64" borderId="34"/>
    <xf numFmtId="169" fontId="39" fillId="64" borderId="97"/>
    <xf numFmtId="168" fontId="39" fillId="64" borderId="34"/>
    <xf numFmtId="168" fontId="39" fillId="64" borderId="97"/>
    <xf numFmtId="168" fontId="39" fillId="64" borderId="97"/>
    <xf numFmtId="0" fontId="37" fillId="64" borderId="34"/>
    <xf numFmtId="0" fontId="37" fillId="64" borderId="97"/>
    <xf numFmtId="0" fontId="40" fillId="65" borderId="35"/>
    <xf numFmtId="0" fontId="41" fillId="10" borderId="30"/>
    <xf numFmtId="168" fontId="42" fillId="65" borderId="35"/>
    <xf numFmtId="168" fontId="42" fillId="65" borderId="35"/>
    <xf numFmtId="168" fontId="42" fillId="65" borderId="35"/>
    <xf numFmtId="169" fontId="42" fillId="65" borderId="35"/>
    <xf numFmtId="168" fontId="42" fillId="65" borderId="35"/>
    <xf numFmtId="0" fontId="40" fillId="65" borderId="35"/>
    <xf numFmtId="168" fontId="42" fillId="65" borderId="35"/>
    <xf numFmtId="169" fontId="42" fillId="65" borderId="35"/>
    <xf numFmtId="168" fontId="42" fillId="65" borderId="35"/>
    <xf numFmtId="168" fontId="42" fillId="65" borderId="35"/>
    <xf numFmtId="169" fontId="42" fillId="65" borderId="35"/>
    <xf numFmtId="168" fontId="42" fillId="65" borderId="35"/>
    <xf numFmtId="168" fontId="42" fillId="65" borderId="35"/>
    <xf numFmtId="169" fontId="42" fillId="65" borderId="35"/>
    <xf numFmtId="168" fontId="42" fillId="65" borderId="35"/>
    <xf numFmtId="168" fontId="42" fillId="65" borderId="35"/>
    <xf numFmtId="169" fontId="42" fillId="65" borderId="35"/>
    <xf numFmtId="168" fontId="42" fillId="65" borderId="35"/>
    <xf numFmtId="168" fontId="42" fillId="65" borderId="35"/>
    <xf numFmtId="169" fontId="42" fillId="65" borderId="35"/>
    <xf numFmtId="168" fontId="42" fillId="65" borderId="35"/>
    <xf numFmtId="169" fontId="42" fillId="65" borderId="35"/>
    <xf numFmtId="0" fontId="41" fillId="10" borderId="30"/>
    <xf numFmtId="168" fontId="42" fillId="65" borderId="35"/>
    <xf numFmtId="168" fontId="42" fillId="65" borderId="35"/>
    <xf numFmtId="169" fontId="42" fillId="65" borderId="35"/>
    <xf numFmtId="168" fontId="42" fillId="65" borderId="35"/>
    <xf numFmtId="168" fontId="42" fillId="65" borderId="35"/>
    <xf numFmtId="169" fontId="42" fillId="65" borderId="35"/>
    <xf numFmtId="168" fontId="42" fillId="65" borderId="35"/>
    <xf numFmtId="168" fontId="42" fillId="65" borderId="35"/>
    <xf numFmtId="169" fontId="42" fillId="65" borderId="35"/>
    <xf numFmtId="168" fontId="42" fillId="65" borderId="35"/>
    <xf numFmtId="168" fontId="42" fillId="65" borderId="35"/>
    <xf numFmtId="169" fontId="42" fillId="65" borderId="35"/>
    <xf numFmtId="168" fontId="42" fillId="65" borderId="35"/>
    <xf numFmtId="168" fontId="42" fillId="65" borderId="35"/>
    <xf numFmtId="169" fontId="42" fillId="65" borderId="35"/>
    <xf numFmtId="168" fontId="42" fillId="65" borderId="35"/>
    <xf numFmtId="168" fontId="42" fillId="65" borderId="35"/>
    <xf numFmtId="169" fontId="42" fillId="65" borderId="35"/>
    <xf numFmtId="168" fontId="42" fillId="65" borderId="35"/>
    <xf numFmtId="169" fontId="42" fillId="65" borderId="35"/>
    <xf numFmtId="168" fontId="42" fillId="65" borderId="35"/>
    <xf numFmtId="168" fontId="42" fillId="65" borderId="35"/>
    <xf numFmtId="168" fontId="42" fillId="65" borderId="35"/>
    <xf numFmtId="169" fontId="42" fillId="65" borderId="35"/>
    <xf numFmtId="168" fontId="42" fillId="65" borderId="35"/>
    <xf numFmtId="168" fontId="42" fillId="65" borderId="35"/>
    <xf numFmtId="169" fontId="42" fillId="65" borderId="35"/>
    <xf numFmtId="168" fontId="42" fillId="65" borderId="35"/>
    <xf numFmtId="168" fontId="42" fillId="65" borderId="35"/>
    <xf numFmtId="169" fontId="42" fillId="65" borderId="35"/>
    <xf numFmtId="168" fontId="42" fillId="65" borderId="35"/>
    <xf numFmtId="168" fontId="42" fillId="65" borderId="35"/>
    <xf numFmtId="169" fontId="42" fillId="65" borderId="35"/>
    <xf numFmtId="168" fontId="42" fillId="65" borderId="35"/>
    <xf numFmtId="168" fontId="42" fillId="65" borderId="35"/>
    <xf numFmtId="169" fontId="42" fillId="65" borderId="35"/>
    <xf numFmtId="168" fontId="42" fillId="65" borderId="35"/>
    <xf numFmtId="168" fontId="42" fillId="65" borderId="35"/>
    <xf numFmtId="169" fontId="42" fillId="65" borderId="35"/>
    <xf numFmtId="168" fontId="42" fillId="65" borderId="35"/>
    <xf numFmtId="169" fontId="42" fillId="65" borderId="35"/>
    <xf numFmtId="168" fontId="42" fillId="65" borderId="35"/>
    <xf numFmtId="168" fontId="42" fillId="65" borderId="35"/>
    <xf numFmtId="168" fontId="42" fillId="65" borderId="35"/>
    <xf numFmtId="169" fontId="42" fillId="65" borderId="35"/>
    <xf numFmtId="168" fontId="42" fillId="65" borderId="35"/>
    <xf numFmtId="168" fontId="42" fillId="65" borderId="35"/>
    <xf numFmtId="169" fontId="42" fillId="65" borderId="35"/>
    <xf numFmtId="168" fontId="42" fillId="65" borderId="35"/>
    <xf numFmtId="168" fontId="42" fillId="65" borderId="35"/>
    <xf numFmtId="169" fontId="42" fillId="65" borderId="35"/>
    <xf numFmtId="168" fontId="42" fillId="65" borderId="35"/>
    <xf numFmtId="168" fontId="42" fillId="65" borderId="35"/>
    <xf numFmtId="169" fontId="42" fillId="65" borderId="35"/>
    <xf numFmtId="168" fontId="42" fillId="65" borderId="35"/>
    <xf numFmtId="168" fontId="42" fillId="65" borderId="35"/>
    <xf numFmtId="169" fontId="42" fillId="65" borderId="35"/>
    <xf numFmtId="168" fontId="42" fillId="65" borderId="35"/>
    <xf numFmtId="168" fontId="42" fillId="65" borderId="35"/>
    <xf numFmtId="169" fontId="42" fillId="65" borderId="35"/>
    <xf numFmtId="168" fontId="42" fillId="65" borderId="35"/>
    <xf numFmtId="169" fontId="42" fillId="65" borderId="35"/>
    <xf numFmtId="168" fontId="42" fillId="65" borderId="35"/>
    <xf numFmtId="168" fontId="42" fillId="65" borderId="35"/>
    <xf numFmtId="168" fontId="42" fillId="65" borderId="35"/>
    <xf numFmtId="169" fontId="42" fillId="65" borderId="35"/>
    <xf numFmtId="168" fontId="42" fillId="65" borderId="35"/>
    <xf numFmtId="168" fontId="42" fillId="65" borderId="35"/>
    <xf numFmtId="169" fontId="42" fillId="65" borderId="35"/>
    <xf numFmtId="168" fontId="42" fillId="65" borderId="35"/>
    <xf numFmtId="168" fontId="42" fillId="65" borderId="35"/>
    <xf numFmtId="169" fontId="42" fillId="65" borderId="35"/>
    <xf numFmtId="168" fontId="42" fillId="65" borderId="35"/>
    <xf numFmtId="168" fontId="42" fillId="65" borderId="35"/>
    <xf numFmtId="169" fontId="42" fillId="65" borderId="35"/>
    <xf numFmtId="168" fontId="42" fillId="65" borderId="35"/>
    <xf numFmtId="168" fontId="42" fillId="65" borderId="35"/>
    <xf numFmtId="169" fontId="42" fillId="65" borderId="35"/>
    <xf numFmtId="168" fontId="42" fillId="65" borderId="35"/>
    <xf numFmtId="168" fontId="42" fillId="65" borderId="35"/>
    <xf numFmtId="169" fontId="42" fillId="65" borderId="35"/>
    <xf numFmtId="168" fontId="42" fillId="65" borderId="35"/>
    <xf numFmtId="169" fontId="42" fillId="65" borderId="35"/>
    <xf numFmtId="168" fontId="42" fillId="65" borderId="35"/>
    <xf numFmtId="0" fontId="40" fillId="65" borderId="35"/>
    <xf numFmtId="43" fontId="1" fillId="0" borderId="0"/>
    <xf numFmtId="41" fontId="2" fillId="0" borderId="0"/>
    <xf numFmtId="41" fontId="2" fillId="0" borderId="0"/>
    <xf numFmtId="41" fontId="8" fillId="0" borderId="0"/>
    <xf numFmtId="41" fontId="2" fillId="0" borderId="0"/>
    <xf numFmtId="41" fontId="2" fillId="0" borderId="0"/>
    <xf numFmtId="41" fontId="2" fillId="0" borderId="0"/>
    <xf numFmtId="41" fontId="8" fillId="0" borderId="0"/>
    <xf numFmtId="41" fontId="2" fillId="0" borderId="0"/>
    <xf numFmtId="41" fontId="2" fillId="0" borderId="0"/>
    <xf numFmtId="41" fontId="2" fillId="0" borderId="0"/>
    <xf numFmtId="41" fontId="2" fillId="0" borderId="0"/>
    <xf numFmtId="41" fontId="2" fillId="0" borderId="0"/>
    <xf numFmtId="41" fontId="2" fillId="0" borderId="0"/>
    <xf numFmtId="41" fontId="2" fillId="0" borderId="0"/>
    <xf numFmtId="41" fontId="2" fillId="0" borderId="0"/>
    <xf numFmtId="41" fontId="2" fillId="0" borderId="0"/>
    <xf numFmtId="41" fontId="2" fillId="0" borderId="0"/>
    <xf numFmtId="41" fontId="2" fillId="0" borderId="0"/>
    <xf numFmtId="41" fontId="2" fillId="0" borderId="0"/>
    <xf numFmtId="41" fontId="2" fillId="0" borderId="0"/>
    <xf numFmtId="41" fontId="2" fillId="0" borderId="0"/>
    <xf numFmtId="41" fontId="2" fillId="0" borderId="0"/>
    <xf numFmtId="41" fontId="2" fillId="0" borderId="0"/>
    <xf numFmtId="41" fontId="2" fillId="0" borderId="0"/>
    <xf numFmtId="171" fontId="36" fillId="0" borderId="0"/>
    <xf numFmtId="43" fontId="2" fillId="0" borderId="0"/>
    <xf numFmtId="43" fontId="2" fillId="0" borderId="0"/>
    <xf numFmtId="43" fontId="2" fillId="0" borderId="0"/>
    <xf numFmtId="43" fontId="26" fillId="0" borderId="0"/>
    <xf numFmtId="43" fontId="26" fillId="0" borderId="0"/>
    <xf numFmtId="43" fontId="26" fillId="0" borderId="0"/>
    <xf numFmtId="43" fontId="26" fillId="0" borderId="0"/>
    <xf numFmtId="43" fontId="2" fillId="0" borderId="0"/>
    <xf numFmtId="43" fontId="26" fillId="0" borderId="0"/>
    <xf numFmtId="43" fontId="2" fillId="0" borderId="0"/>
    <xf numFmtId="43" fontId="26" fillId="0" borderId="0"/>
    <xf numFmtId="43" fontId="26" fillId="0" borderId="0"/>
    <xf numFmtId="43" fontId="26" fillId="0" borderId="0"/>
    <xf numFmtId="43" fontId="26" fillId="0" borderId="0"/>
    <xf numFmtId="43" fontId="26"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1" fillId="0" borderId="0"/>
    <xf numFmtId="43" fontId="1" fillId="0" borderId="0"/>
    <xf numFmtId="43" fontId="1" fillId="0" borderId="0"/>
    <xf numFmtId="43" fontId="1" fillId="0" borderId="0"/>
    <xf numFmtId="43" fontId="2" fillId="0" borderId="0"/>
    <xf numFmtId="43" fontId="26" fillId="0" borderId="0"/>
    <xf numFmtId="43" fontId="26" fillId="0" borderId="0"/>
    <xf numFmtId="43" fontId="26" fillId="0" borderId="0"/>
    <xf numFmtId="43" fontId="26" fillId="0" borderId="0"/>
    <xf numFmtId="43" fontId="26" fillId="0" borderId="0"/>
    <xf numFmtId="43" fontId="26" fillId="0" borderId="0"/>
    <xf numFmtId="43" fontId="2" fillId="0" borderId="0">
      <protection locked="0"/>
    </xf>
    <xf numFmtId="43" fontId="26" fillId="0" borderId="0"/>
    <xf numFmtId="43" fontId="2" fillId="0" borderId="0">
      <protection locked="0"/>
    </xf>
    <xf numFmtId="43" fontId="26" fillId="0" borderId="0"/>
    <xf numFmtId="43" fontId="2" fillId="0" borderId="0">
      <protection locked="0"/>
    </xf>
    <xf numFmtId="43" fontId="2" fillId="0" borderId="0"/>
    <xf numFmtId="43" fontId="26" fillId="0" borderId="0"/>
    <xf numFmtId="43" fontId="2" fillId="0" borderId="0"/>
    <xf numFmtId="43" fontId="2" fillId="0" borderId="0">
      <protection locked="0"/>
    </xf>
    <xf numFmtId="177" fontId="1" fillId="0" borderId="0"/>
    <xf numFmtId="177" fontId="1" fillId="0" borderId="0"/>
    <xf numFmtId="166" fontId="1" fillId="0" borderId="0"/>
    <xf numFmtId="43" fontId="2" fillId="0" borderId="0"/>
    <xf numFmtId="43" fontId="2" fillId="0" borderId="0"/>
    <xf numFmtId="43" fontId="26" fillId="0" borderId="0"/>
    <xf numFmtId="43" fontId="2" fillId="0" borderId="0"/>
    <xf numFmtId="43" fontId="26" fillId="0" borderId="0"/>
    <xf numFmtId="43" fontId="26" fillId="0" borderId="0"/>
    <xf numFmtId="43" fontId="26" fillId="0" borderId="0"/>
    <xf numFmtId="43" fontId="26" fillId="0" borderId="0"/>
    <xf numFmtId="43" fontId="26" fillId="0" borderId="0"/>
    <xf numFmtId="43" fontId="2" fillId="0" borderId="0"/>
    <xf numFmtId="43" fontId="2" fillId="0" borderId="0"/>
    <xf numFmtId="43" fontId="26" fillId="0" borderId="0"/>
    <xf numFmtId="43" fontId="2" fillId="0" borderId="0"/>
    <xf numFmtId="43" fontId="2" fillId="0" borderId="0"/>
    <xf numFmtId="43" fontId="26" fillId="0" borderId="0"/>
    <xf numFmtId="43" fontId="26" fillId="0" borderId="0"/>
    <xf numFmtId="43" fontId="26" fillId="0" borderId="0"/>
    <xf numFmtId="43" fontId="26" fillId="0" borderId="0"/>
    <xf numFmtId="43" fontId="26" fillId="0" borderId="0"/>
    <xf numFmtId="43" fontId="26" fillId="0" borderId="0"/>
    <xf numFmtId="43" fontId="2" fillId="0" borderId="0"/>
    <xf numFmtId="43" fontId="26" fillId="0" borderId="0"/>
    <xf numFmtId="43" fontId="2" fillId="0" borderId="0"/>
    <xf numFmtId="43" fontId="2" fillId="0" borderId="0"/>
    <xf numFmtId="43" fontId="26" fillId="0" borderId="0"/>
    <xf numFmtId="43" fontId="2" fillId="0" borderId="0"/>
    <xf numFmtId="43" fontId="2" fillId="0" borderId="0"/>
    <xf numFmtId="43" fontId="2" fillId="0" borderId="0"/>
    <xf numFmtId="43" fontId="27" fillId="0" borderId="0"/>
    <xf numFmtId="43" fontId="27" fillId="0" borderId="0"/>
    <xf numFmtId="43" fontId="27" fillId="0" borderId="0"/>
    <xf numFmtId="43" fontId="27" fillId="0" borderId="0"/>
    <xf numFmtId="43" fontId="27" fillId="0" borderId="0"/>
    <xf numFmtId="43" fontId="27" fillId="0" borderId="0"/>
    <xf numFmtId="43" fontId="2" fillId="0" borderId="0"/>
    <xf numFmtId="43" fontId="26" fillId="0" borderId="0"/>
    <xf numFmtId="43" fontId="2" fillId="0" borderId="0"/>
    <xf numFmtId="43" fontId="2" fillId="0" borderId="0"/>
    <xf numFmtId="43" fontId="26"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6" fillId="0" borderId="0"/>
    <xf numFmtId="43" fontId="2" fillId="0" borderId="0"/>
    <xf numFmtId="43" fontId="2" fillId="0" borderId="0"/>
    <xf numFmtId="43" fontId="26" fillId="0" borderId="0"/>
    <xf numFmtId="43" fontId="2" fillId="0" borderId="0"/>
    <xf numFmtId="43" fontId="8" fillId="0" borderId="0"/>
    <xf numFmtId="43" fontId="2" fillId="0" borderId="0"/>
    <xf numFmtId="43" fontId="26"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6"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6"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6"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66" fontId="26"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66" fontId="26"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6" fillId="0" borderId="0"/>
    <xf numFmtId="43" fontId="2" fillId="0" borderId="0"/>
    <xf numFmtId="43" fontId="26" fillId="0" borderId="0"/>
    <xf numFmtId="166" fontId="26" fillId="0" borderId="0"/>
    <xf numFmtId="166" fontId="26"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43" fillId="0" borderId="0"/>
    <xf numFmtId="43" fontId="2" fillId="0" borderId="0"/>
    <xf numFmtId="43" fontId="26" fillId="0" borderId="0"/>
    <xf numFmtId="43" fontId="26" fillId="0" borderId="0"/>
    <xf numFmtId="43" fontId="26"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6" fillId="0" borderId="0"/>
    <xf numFmtId="43" fontId="2" fillId="0" borderId="0"/>
    <xf numFmtId="43" fontId="1" fillId="0" borderId="0"/>
    <xf numFmtId="43" fontId="1" fillId="0" borderId="0"/>
    <xf numFmtId="43" fontId="1" fillId="0" borderId="0"/>
    <xf numFmtId="43" fontId="1" fillId="0" borderId="0"/>
    <xf numFmtId="43" fontId="26" fillId="0" borderId="0"/>
    <xf numFmtId="43" fontId="26" fillId="0" borderId="0"/>
    <xf numFmtId="43" fontId="2" fillId="0" borderId="0"/>
    <xf numFmtId="43" fontId="26" fillId="0" borderId="0"/>
    <xf numFmtId="43" fontId="2" fillId="0" borderId="0"/>
    <xf numFmtId="43" fontId="1" fillId="0" borderId="0"/>
    <xf numFmtId="43" fontId="1" fillId="0" borderId="0"/>
    <xf numFmtId="43" fontId="1" fillId="0" borderId="0"/>
    <xf numFmtId="43" fontId="1" fillId="0" borderId="0"/>
    <xf numFmtId="43" fontId="26" fillId="0" borderId="0"/>
    <xf numFmtId="43" fontId="2" fillId="0" borderId="0"/>
    <xf numFmtId="43" fontId="1" fillId="0" borderId="0"/>
    <xf numFmtId="43" fontId="1" fillId="0" borderId="0"/>
    <xf numFmtId="43" fontId="1" fillId="0" borderId="0"/>
    <xf numFmtId="43" fontId="1" fillId="0" borderId="0"/>
    <xf numFmtId="43" fontId="26" fillId="0" borderId="0"/>
    <xf numFmtId="43" fontId="2" fillId="0" borderId="0"/>
    <xf numFmtId="43" fontId="1" fillId="0" borderId="0"/>
    <xf numFmtId="43" fontId="1" fillId="0" borderId="0"/>
    <xf numFmtId="43" fontId="1" fillId="0" borderId="0"/>
    <xf numFmtId="43" fontId="1" fillId="0" borderId="0"/>
    <xf numFmtId="43" fontId="8" fillId="0" borderId="0"/>
    <xf numFmtId="43" fontId="1" fillId="0" borderId="0"/>
    <xf numFmtId="178" fontId="26"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26"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26" fillId="0" borderId="0"/>
    <xf numFmtId="178" fontId="1" fillId="0" borderId="0"/>
    <xf numFmtId="178" fontId="1" fillId="0" borderId="0"/>
    <xf numFmtId="178" fontId="1" fillId="0" borderId="0"/>
    <xf numFmtId="178" fontId="1" fillId="0" borderId="0"/>
    <xf numFmtId="178" fontId="26" fillId="0" borderId="0"/>
    <xf numFmtId="178" fontId="1" fillId="0" borderId="0"/>
    <xf numFmtId="178" fontId="1" fillId="0" borderId="0"/>
    <xf numFmtId="178" fontId="1" fillId="0" borderId="0"/>
    <xf numFmtId="178" fontId="1" fillId="0" borderId="0"/>
    <xf numFmtId="178" fontId="26" fillId="0" borderId="0"/>
    <xf numFmtId="178" fontId="1" fillId="0" borderId="0"/>
    <xf numFmtId="178" fontId="1" fillId="0" borderId="0"/>
    <xf numFmtId="178" fontId="1" fillId="0" borderId="0"/>
    <xf numFmtId="178" fontId="1" fillId="0" borderId="0"/>
    <xf numFmtId="43" fontId="26" fillId="0" borderId="0"/>
    <xf numFmtId="178" fontId="1" fillId="0" borderId="0"/>
    <xf numFmtId="178" fontId="1" fillId="0" borderId="0"/>
    <xf numFmtId="178" fontId="1" fillId="0" borderId="0"/>
    <xf numFmtId="178" fontId="1" fillId="0" borderId="0"/>
    <xf numFmtId="43" fontId="2" fillId="0" borderId="0"/>
    <xf numFmtId="178" fontId="1" fillId="0" borderId="0"/>
    <xf numFmtId="178" fontId="1" fillId="0" borderId="0"/>
    <xf numFmtId="178" fontId="1" fillId="0" borderId="0"/>
    <xf numFmtId="178" fontId="1" fillId="0" borderId="0"/>
    <xf numFmtId="43" fontId="26" fillId="0" borderId="0"/>
    <xf numFmtId="178" fontId="1" fillId="0" borderId="0"/>
    <xf numFmtId="178" fontId="1" fillId="0" borderId="0"/>
    <xf numFmtId="178" fontId="1" fillId="0" borderId="0"/>
    <xf numFmtId="178" fontId="1" fillId="0" borderId="0"/>
    <xf numFmtId="43" fontId="1"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6" fillId="0" borderId="0"/>
    <xf numFmtId="43" fontId="1" fillId="0" borderId="0"/>
    <xf numFmtId="43" fontId="1" fillId="0" borderId="0"/>
    <xf numFmtId="44" fontId="8"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4" fontId="8" fillId="0" borderId="0"/>
    <xf numFmtId="44" fontId="8" fillId="0" borderId="0"/>
    <xf numFmtId="44" fontId="8" fillId="0" borderId="0"/>
    <xf numFmtId="44" fontId="8" fillId="0" borderId="0"/>
    <xf numFmtId="178" fontId="26" fillId="0" borderId="0"/>
    <xf numFmtId="44" fontId="8" fillId="0" borderId="0"/>
    <xf numFmtId="43" fontId="26" fillId="0" borderId="0"/>
    <xf numFmtId="44" fontId="8" fillId="0" borderId="0"/>
    <xf numFmtId="178" fontId="26" fillId="0" borderId="0"/>
    <xf numFmtId="44" fontId="8" fillId="0" borderId="0"/>
    <xf numFmtId="43" fontId="1"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1" fillId="0" borderId="0"/>
    <xf numFmtId="178" fontId="1" fillId="0" borderId="0"/>
    <xf numFmtId="178" fontId="1" fillId="0" borderId="0"/>
    <xf numFmtId="178" fontId="1" fillId="0" borderId="0"/>
    <xf numFmtId="43" fontId="1" fillId="0" borderId="0"/>
    <xf numFmtId="178" fontId="26" fillId="0" borderId="0"/>
    <xf numFmtId="178" fontId="1" fillId="0" borderId="0"/>
    <xf numFmtId="178" fontId="1" fillId="0" borderId="0"/>
    <xf numFmtId="178" fontId="1" fillId="0" borderId="0"/>
    <xf numFmtId="178" fontId="1" fillId="0" borderId="0"/>
    <xf numFmtId="178" fontId="26" fillId="0" borderId="0"/>
    <xf numFmtId="178" fontId="1" fillId="0" borderId="0"/>
    <xf numFmtId="178" fontId="1" fillId="0" borderId="0"/>
    <xf numFmtId="178" fontId="1" fillId="0" borderId="0"/>
    <xf numFmtId="178" fontId="1" fillId="0" borderId="0"/>
    <xf numFmtId="178" fontId="26" fillId="0" borderId="0"/>
    <xf numFmtId="178" fontId="1" fillId="0" borderId="0"/>
    <xf numFmtId="178" fontId="1" fillId="0" borderId="0"/>
    <xf numFmtId="178" fontId="1" fillId="0" borderId="0"/>
    <xf numFmtId="178" fontId="1" fillId="0" borderId="0"/>
    <xf numFmtId="44" fontId="8" fillId="0" borderId="0"/>
    <xf numFmtId="178" fontId="1" fillId="0" borderId="0"/>
    <xf numFmtId="178" fontId="1" fillId="0" borderId="0"/>
    <xf numFmtId="178" fontId="1" fillId="0" borderId="0"/>
    <xf numFmtId="178" fontId="1" fillId="0" borderId="0"/>
    <xf numFmtId="44" fontId="8" fillId="0" borderId="0"/>
    <xf numFmtId="178" fontId="1" fillId="0" borderId="0"/>
    <xf numFmtId="178" fontId="1" fillId="0" borderId="0"/>
    <xf numFmtId="178" fontId="1" fillId="0" borderId="0"/>
    <xf numFmtId="178" fontId="1" fillId="0" borderId="0"/>
    <xf numFmtId="43" fontId="1"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6"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4" fontId="8" fillId="0" borderId="0"/>
    <xf numFmtId="44" fontId="8" fillId="0" borderId="0"/>
    <xf numFmtId="44" fontId="8" fillId="0" borderId="0"/>
    <xf numFmtId="178" fontId="26" fillId="0" borderId="0"/>
    <xf numFmtId="44" fontId="8" fillId="0" borderId="0"/>
    <xf numFmtId="178" fontId="26" fillId="0" borderId="0"/>
    <xf numFmtId="44" fontId="8" fillId="0" borderId="0"/>
    <xf numFmtId="43" fontId="1" fillId="0" borderId="0"/>
    <xf numFmtId="44" fontId="8"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6" fillId="0" borderId="0"/>
    <xf numFmtId="44" fontId="8" fillId="0" borderId="0"/>
    <xf numFmtId="44" fontId="8" fillId="0" borderId="0"/>
    <xf numFmtId="44" fontId="8" fillId="0" borderId="0"/>
    <xf numFmtId="44" fontId="8" fillId="0" borderId="0"/>
    <xf numFmtId="178" fontId="1" fillId="0" borderId="0"/>
    <xf numFmtId="178" fontId="1" fillId="0" borderId="0"/>
    <xf numFmtId="178" fontId="1" fillId="0" borderId="0"/>
    <xf numFmtId="178" fontId="1" fillId="0" borderId="0"/>
    <xf numFmtId="44" fontId="8" fillId="0" borderId="0"/>
    <xf numFmtId="178" fontId="1" fillId="0" borderId="0"/>
    <xf numFmtId="178" fontId="1" fillId="0" borderId="0"/>
    <xf numFmtId="178" fontId="1" fillId="0" borderId="0"/>
    <xf numFmtId="178" fontId="1" fillId="0" borderId="0"/>
    <xf numFmtId="178" fontId="26" fillId="0" borderId="0"/>
    <xf numFmtId="178" fontId="1" fillId="0" borderId="0"/>
    <xf numFmtId="178" fontId="1" fillId="0" borderId="0"/>
    <xf numFmtId="178" fontId="1" fillId="0" borderId="0"/>
    <xf numFmtId="178" fontId="1" fillId="0" borderId="0"/>
    <xf numFmtId="44" fontId="8"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4" fontId="8"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4" fontId="8"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4" fontId="8"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4" fontId="8" fillId="0" borderId="0"/>
    <xf numFmtId="44" fontId="8" fillId="0" borderId="0"/>
    <xf numFmtId="44" fontId="8" fillId="0" borderId="0"/>
    <xf numFmtId="44" fontId="8"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4" fontId="8"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4" fontId="8"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4" fontId="8"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26"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2" fillId="0" borderId="0"/>
    <xf numFmtId="178" fontId="26"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26"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26"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26"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26"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26"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4" fontId="8"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4" fontId="8"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4" fontId="8"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4" fontId="8"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4" fontId="8"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6" fillId="0" borderId="0"/>
    <xf numFmtId="44" fontId="8"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4" fontId="8"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4" fontId="8"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4" fontId="8"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4" fontId="8"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6" fillId="0" borderId="0"/>
    <xf numFmtId="43" fontId="1" fillId="0" borderId="0"/>
    <xf numFmtId="43" fontId="1" fillId="0" borderId="0"/>
    <xf numFmtId="43" fontId="1" fillId="0" borderId="0"/>
    <xf numFmtId="43" fontId="1" fillId="0" borderId="0"/>
    <xf numFmtId="43" fontId="26" fillId="0" borderId="0"/>
    <xf numFmtId="43" fontId="1" fillId="0" borderId="0"/>
    <xf numFmtId="43" fontId="1" fillId="0" borderId="0"/>
    <xf numFmtId="43" fontId="1" fillId="0" borderId="0"/>
    <xf numFmtId="43" fontId="1" fillId="0" borderId="0"/>
    <xf numFmtId="43" fontId="26" fillId="0" borderId="0"/>
    <xf numFmtId="43" fontId="1" fillId="0" borderId="0"/>
    <xf numFmtId="43" fontId="1" fillId="0" borderId="0"/>
    <xf numFmtId="43" fontId="1" fillId="0" borderId="0"/>
    <xf numFmtId="43" fontId="1" fillId="0" borderId="0"/>
    <xf numFmtId="43" fontId="26" fillId="0" borderId="0"/>
    <xf numFmtId="43" fontId="1" fillId="0" borderId="0"/>
    <xf numFmtId="43" fontId="1" fillId="0" borderId="0"/>
    <xf numFmtId="43" fontId="1" fillId="0" borderId="0"/>
    <xf numFmtId="43" fontId="1" fillId="0" borderId="0"/>
    <xf numFmtId="178" fontId="26"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6"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6"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6"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6"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6"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6"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6"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6"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65" fontId="26"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26"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26"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2" fillId="0" borderId="0"/>
    <xf numFmtId="178" fontId="26"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26"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26"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26"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6" fillId="0" borderId="0"/>
    <xf numFmtId="43" fontId="2" fillId="0" borderId="0"/>
    <xf numFmtId="43" fontId="1" fillId="0" borderId="0"/>
    <xf numFmtId="43" fontId="1" fillId="0" borderId="0"/>
    <xf numFmtId="43" fontId="1" fillId="0" borderId="0"/>
    <xf numFmtId="43" fontId="1" fillId="0" borderId="0"/>
    <xf numFmtId="43" fontId="2" fillId="0" borderId="0"/>
    <xf numFmtId="43" fontId="2" fillId="0" borderId="0"/>
    <xf numFmtId="43" fontId="1" fillId="0" borderId="0"/>
    <xf numFmtId="43" fontId="1" fillId="0" borderId="0"/>
    <xf numFmtId="43" fontId="1" fillId="0" borderId="0"/>
    <xf numFmtId="43" fontId="1" fillId="0" borderId="0"/>
    <xf numFmtId="43" fontId="43" fillId="0" borderId="0"/>
    <xf numFmtId="43" fontId="2" fillId="0" borderId="0"/>
    <xf numFmtId="43" fontId="1" fillId="0" borderId="0"/>
    <xf numFmtId="43" fontId="1" fillId="0" borderId="0"/>
    <xf numFmtId="43" fontId="1" fillId="0" borderId="0"/>
    <xf numFmtId="43" fontId="1" fillId="0" borderId="0"/>
    <xf numFmtId="43" fontId="1"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2" fillId="0" borderId="0"/>
    <xf numFmtId="43" fontId="2" fillId="0" borderId="0"/>
    <xf numFmtId="43" fontId="2" fillId="0" borderId="0"/>
    <xf numFmtId="43" fontId="2" fillId="0" borderId="0"/>
    <xf numFmtId="43" fontId="2" fillId="0" borderId="0"/>
    <xf numFmtId="43" fontId="8"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4" fontId="8"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6"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6"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8"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6"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6"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1" fillId="0" borderId="0"/>
    <xf numFmtId="43" fontId="1" fillId="0" borderId="0"/>
    <xf numFmtId="43" fontId="1" fillId="0" borderId="0"/>
    <xf numFmtId="43" fontId="26" fillId="0" borderId="0"/>
    <xf numFmtId="43" fontId="26"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1" fillId="0" borderId="0"/>
    <xf numFmtId="43" fontId="1" fillId="0" borderId="0"/>
    <xf numFmtId="43" fontId="1" fillId="0" borderId="0"/>
    <xf numFmtId="43" fontId="26" fillId="0" borderId="0"/>
    <xf numFmtId="43" fontId="26"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6" fillId="0" borderId="0"/>
    <xf numFmtId="43" fontId="26"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6" fillId="0" borderId="0"/>
    <xf numFmtId="43" fontId="2" fillId="0" borderId="0"/>
    <xf numFmtId="43" fontId="2" fillId="0" borderId="0"/>
    <xf numFmtId="43" fontId="2" fillId="0" borderId="0"/>
    <xf numFmtId="43" fontId="2" fillId="0" borderId="0"/>
    <xf numFmtId="43" fontId="26" fillId="0" borderId="0"/>
    <xf numFmtId="43" fontId="1" fillId="0" borderId="0"/>
    <xf numFmtId="43" fontId="1" fillId="0" borderId="0"/>
    <xf numFmtId="43" fontId="1" fillId="0" borderId="0"/>
    <xf numFmtId="43" fontId="1"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6" fillId="0" borderId="0"/>
    <xf numFmtId="43" fontId="26" fillId="0" borderId="0"/>
    <xf numFmtId="43" fontId="2" fillId="0" borderId="0"/>
    <xf numFmtId="43" fontId="2" fillId="0" borderId="0"/>
    <xf numFmtId="43" fontId="26" fillId="0" borderId="0"/>
    <xf numFmtId="166" fontId="26" fillId="0" borderId="0"/>
    <xf numFmtId="166" fontId="26" fillId="0" borderId="0"/>
    <xf numFmtId="43" fontId="1" fillId="0" borderId="0"/>
    <xf numFmtId="43" fontId="1" fillId="0" borderId="0"/>
    <xf numFmtId="43" fontId="1" fillId="0" borderId="0"/>
    <xf numFmtId="43" fontId="1"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6" fillId="0" borderId="0"/>
    <xf numFmtId="43" fontId="2" fillId="0" borderId="0"/>
    <xf numFmtId="43" fontId="2" fillId="0" borderId="0"/>
    <xf numFmtId="43" fontId="26" fillId="0" borderId="0"/>
    <xf numFmtId="43" fontId="1" fillId="0" borderId="0"/>
    <xf numFmtId="43" fontId="1" fillId="0" borderId="0"/>
    <xf numFmtId="43" fontId="1" fillId="0" borderId="0"/>
    <xf numFmtId="43" fontId="1"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8" fillId="0" borderId="0"/>
    <xf numFmtId="43" fontId="26" fillId="0" borderId="0"/>
    <xf numFmtId="43" fontId="26" fillId="0" borderId="0"/>
    <xf numFmtId="43" fontId="2" fillId="0" borderId="0"/>
    <xf numFmtId="43" fontId="26" fillId="0" borderId="0"/>
    <xf numFmtId="43" fontId="26" fillId="0" borderId="0"/>
    <xf numFmtId="43" fontId="26" fillId="0" borderId="0"/>
    <xf numFmtId="43" fontId="26" fillId="0" borderId="0"/>
    <xf numFmtId="43" fontId="26" fillId="0" borderId="0"/>
    <xf numFmtId="43" fontId="26" fillId="0" borderId="0"/>
    <xf numFmtId="43" fontId="2" fillId="0" borderId="0"/>
    <xf numFmtId="43" fontId="26" fillId="0" borderId="0"/>
    <xf numFmtId="43" fontId="26" fillId="0" borderId="0"/>
    <xf numFmtId="43" fontId="26" fillId="0" borderId="0"/>
    <xf numFmtId="43" fontId="26" fillId="0" borderId="0"/>
    <xf numFmtId="43" fontId="26" fillId="0" borderId="0"/>
    <xf numFmtId="43" fontId="26" fillId="0" borderId="0"/>
    <xf numFmtId="43" fontId="26" fillId="0" borderId="0"/>
    <xf numFmtId="43" fontId="26" fillId="0" borderId="0"/>
    <xf numFmtId="43" fontId="26" fillId="0" borderId="0"/>
    <xf numFmtId="43" fontId="26" fillId="0" borderId="0"/>
    <xf numFmtId="43" fontId="26" fillId="0" borderId="0"/>
    <xf numFmtId="43" fontId="26" fillId="0" borderId="0"/>
    <xf numFmtId="43" fontId="26" fillId="0" borderId="0"/>
    <xf numFmtId="43" fontId="26" fillId="0" borderId="0"/>
    <xf numFmtId="43" fontId="26" fillId="0" borderId="0"/>
    <xf numFmtId="43" fontId="26" fillId="0" borderId="0"/>
    <xf numFmtId="43" fontId="26" fillId="0" borderId="0"/>
    <xf numFmtId="43" fontId="26" fillId="0" borderId="0"/>
    <xf numFmtId="43" fontId="26" fillId="0" borderId="0"/>
    <xf numFmtId="43" fontId="26" fillId="0" borderId="0"/>
    <xf numFmtId="43" fontId="26" fillId="0" borderId="0"/>
    <xf numFmtId="43" fontId="26" fillId="0" borderId="0"/>
    <xf numFmtId="43" fontId="8" fillId="0" borderId="0"/>
    <xf numFmtId="43" fontId="26" fillId="0" borderId="0"/>
    <xf numFmtId="43" fontId="2" fillId="0" borderId="0"/>
    <xf numFmtId="43" fontId="2" fillId="0" borderId="0"/>
    <xf numFmtId="43" fontId="8" fillId="0" borderId="0"/>
    <xf numFmtId="43" fontId="26" fillId="0" borderId="0"/>
    <xf numFmtId="43" fontId="2" fillId="0" borderId="0"/>
    <xf numFmtId="43" fontId="2" fillId="0" borderId="0"/>
    <xf numFmtId="43" fontId="8" fillId="0" borderId="0"/>
    <xf numFmtId="43" fontId="2" fillId="0" borderId="0"/>
    <xf numFmtId="43" fontId="8" fillId="0" borderId="0"/>
    <xf numFmtId="43" fontId="2" fillId="0" borderId="0"/>
    <xf numFmtId="43" fontId="8" fillId="0" borderId="0"/>
    <xf numFmtId="43" fontId="2" fillId="0" borderId="0"/>
    <xf numFmtId="43" fontId="8" fillId="0" borderId="0"/>
    <xf numFmtId="43" fontId="26" fillId="0" borderId="0"/>
    <xf numFmtId="43" fontId="2" fillId="0" borderId="0"/>
    <xf numFmtId="43" fontId="26" fillId="0" borderId="0"/>
    <xf numFmtId="43" fontId="2" fillId="0" borderId="0"/>
    <xf numFmtId="43" fontId="8" fillId="0" borderId="0"/>
    <xf numFmtId="43" fontId="26" fillId="0" borderId="0"/>
    <xf numFmtId="43" fontId="2" fillId="0" borderId="0"/>
    <xf numFmtId="43" fontId="26" fillId="0" borderId="0"/>
    <xf numFmtId="43" fontId="2" fillId="0" borderId="0"/>
    <xf numFmtId="43" fontId="8" fillId="0" borderId="0"/>
    <xf numFmtId="43" fontId="26" fillId="0" borderId="0"/>
    <xf numFmtId="43" fontId="2" fillId="0" borderId="0"/>
    <xf numFmtId="43" fontId="26" fillId="0" borderId="0"/>
    <xf numFmtId="43" fontId="2" fillId="0" borderId="0"/>
    <xf numFmtId="43" fontId="8" fillId="0" borderId="0"/>
    <xf numFmtId="43" fontId="26" fillId="0" borderId="0"/>
    <xf numFmtId="43" fontId="2" fillId="0" borderId="0"/>
    <xf numFmtId="43" fontId="26" fillId="0" borderId="0"/>
    <xf numFmtId="43" fontId="2" fillId="0" borderId="0"/>
    <xf numFmtId="43" fontId="1" fillId="0" borderId="0"/>
    <xf numFmtId="43" fontId="2" fillId="0" borderId="0"/>
    <xf numFmtId="43" fontId="2" fillId="0" borderId="0"/>
    <xf numFmtId="43" fontId="26" fillId="0" borderId="0"/>
    <xf numFmtId="43" fontId="26"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6" fillId="0" borderId="0"/>
    <xf numFmtId="43" fontId="2" fillId="0" borderId="0"/>
    <xf numFmtId="43" fontId="2" fillId="0" borderId="0"/>
    <xf numFmtId="43" fontId="43" fillId="0" borderId="0"/>
    <xf numFmtId="43" fontId="43"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6"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6" fillId="0" borderId="0"/>
    <xf numFmtId="43" fontId="2" fillId="0" borderId="0">
      <protection locked="0"/>
    </xf>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6"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6" fillId="0" borderId="0"/>
    <xf numFmtId="43" fontId="2" fillId="0" borderId="0"/>
    <xf numFmtId="43" fontId="2" fillId="0" borderId="0"/>
    <xf numFmtId="43" fontId="2" fillId="0" borderId="0"/>
    <xf numFmtId="43" fontId="43" fillId="0" borderId="0"/>
    <xf numFmtId="43" fontId="2"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6"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166" fontId="26" fillId="0" borderId="0"/>
    <xf numFmtId="166" fontId="26"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166" fontId="26" fillId="0" borderId="0"/>
    <xf numFmtId="166" fontId="26"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43" fillId="0" borderId="0"/>
    <xf numFmtId="43" fontId="2" fillId="0" borderId="0"/>
    <xf numFmtId="43" fontId="8" fillId="0" borderId="0"/>
    <xf numFmtId="43" fontId="2" fillId="0" borderId="0"/>
    <xf numFmtId="43" fontId="8" fillId="0" borderId="0"/>
    <xf numFmtId="43" fontId="26" fillId="0" borderId="0"/>
    <xf numFmtId="43" fontId="2" fillId="0" borderId="0"/>
    <xf numFmtId="43" fontId="2" fillId="0" borderId="0"/>
    <xf numFmtId="43" fontId="8" fillId="0" borderId="0"/>
    <xf numFmtId="43" fontId="2" fillId="0" borderId="0"/>
    <xf numFmtId="43" fontId="8"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166" fontId="8" fillId="0" borderId="0"/>
    <xf numFmtId="43" fontId="2" fillId="0" borderId="0"/>
    <xf numFmtId="43" fontId="25" fillId="0" borderId="0"/>
    <xf numFmtId="43" fontId="2" fillId="0" borderId="0"/>
    <xf numFmtId="43" fontId="2" fillId="0" borderId="0"/>
    <xf numFmtId="43" fontId="25"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2" fillId="0" borderId="0"/>
    <xf numFmtId="43" fontId="26" fillId="0" borderId="0"/>
    <xf numFmtId="43" fontId="2" fillId="0" borderId="0"/>
    <xf numFmtId="43" fontId="2" fillId="0" borderId="0">
      <protection locked="0"/>
    </xf>
    <xf numFmtId="43" fontId="2" fillId="0" borderId="0"/>
    <xf numFmtId="43" fontId="2" fillId="0" borderId="0"/>
    <xf numFmtId="43" fontId="26"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2" fillId="0" borderId="0"/>
    <xf numFmtId="43" fontId="2" fillId="0" borderId="0"/>
    <xf numFmtId="43" fontId="2" fillId="0" borderId="0"/>
    <xf numFmtId="43" fontId="26" fillId="0" borderId="0"/>
    <xf numFmtId="43" fontId="2" fillId="0" borderId="0"/>
    <xf numFmtId="43" fontId="2" fillId="0" borderId="0"/>
    <xf numFmtId="43" fontId="2" fillId="0" borderId="0">
      <protection locked="0"/>
    </xf>
    <xf numFmtId="43" fontId="2" fillId="0" borderId="0"/>
    <xf numFmtId="43" fontId="26" fillId="0" borderId="0"/>
    <xf numFmtId="43" fontId="26" fillId="0" borderId="0"/>
    <xf numFmtId="43" fontId="26"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2" fillId="0" borderId="0"/>
    <xf numFmtId="43" fontId="2" fillId="0" borderId="0"/>
    <xf numFmtId="43" fontId="26" fillId="0" borderId="0"/>
    <xf numFmtId="43" fontId="2" fillId="0" borderId="0"/>
    <xf numFmtId="43" fontId="26" fillId="0" borderId="0"/>
    <xf numFmtId="43" fontId="26" fillId="0" borderId="0"/>
    <xf numFmtId="43" fontId="26" fillId="0" borderId="0"/>
    <xf numFmtId="43" fontId="26" fillId="0" borderId="0"/>
    <xf numFmtId="43" fontId="26" fillId="0" borderId="0"/>
    <xf numFmtId="43" fontId="2" fillId="0" borderId="0"/>
    <xf numFmtId="43" fontId="26" fillId="0" borderId="0"/>
    <xf numFmtId="166" fontId="26" fillId="0" borderId="0"/>
    <xf numFmtId="166" fontId="26"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8" fontId="2" fillId="0" borderId="0"/>
    <xf numFmtId="8" fontId="2" fillId="0" borderId="0"/>
    <xf numFmtId="43" fontId="2" fillId="0" borderId="0"/>
    <xf numFmtId="43" fontId="26" fillId="0" borderId="0"/>
    <xf numFmtId="43" fontId="2" fillId="0" borderId="0"/>
    <xf numFmtId="43" fontId="26" fillId="0" borderId="0"/>
    <xf numFmtId="43" fontId="26" fillId="0" borderId="0"/>
    <xf numFmtId="43" fontId="26" fillId="0" borderId="0"/>
    <xf numFmtId="43" fontId="26" fillId="0" borderId="0"/>
    <xf numFmtId="43" fontId="2" fillId="0" borderId="0"/>
    <xf numFmtId="43" fontId="26" fillId="0" borderId="0"/>
    <xf numFmtId="43" fontId="2" fillId="0" borderId="0"/>
    <xf numFmtId="43" fontId="26" fillId="0" borderId="0"/>
    <xf numFmtId="8" fontId="2" fillId="0" borderId="0"/>
    <xf numFmtId="43" fontId="2" fillId="0" borderId="0"/>
    <xf numFmtId="8" fontId="2" fillId="0" borderId="0"/>
    <xf numFmtId="8" fontId="2" fillId="0" borderId="0"/>
    <xf numFmtId="8" fontId="2" fillId="0" borderId="0"/>
    <xf numFmtId="8" fontId="2" fillId="0" borderId="0"/>
    <xf numFmtId="8"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6" fillId="0" borderId="0"/>
    <xf numFmtId="43" fontId="26" fillId="0" borderId="0"/>
    <xf numFmtId="43" fontId="26" fillId="0" borderId="0"/>
    <xf numFmtId="179" fontId="2" fillId="0" borderId="0"/>
    <xf numFmtId="43" fontId="2" fillId="0" borderId="0"/>
    <xf numFmtId="179" fontId="2" fillId="0" borderId="0"/>
    <xf numFmtId="43" fontId="2" fillId="0" borderId="0"/>
    <xf numFmtId="0" fontId="2" fillId="0" borderId="0"/>
    <xf numFmtId="43" fontId="2" fillId="0" borderId="0"/>
    <xf numFmtId="43" fontId="26" fillId="0" borderId="0"/>
    <xf numFmtId="43" fontId="26" fillId="0" borderId="0"/>
    <xf numFmtId="43" fontId="2" fillId="0" borderId="0"/>
    <xf numFmtId="43" fontId="26" fillId="0" borderId="0"/>
    <xf numFmtId="43" fontId="26" fillId="0" borderId="0"/>
    <xf numFmtId="43" fontId="26" fillId="0" borderId="0"/>
    <xf numFmtId="43" fontId="26" fillId="0" borderId="0"/>
    <xf numFmtId="179" fontId="2" fillId="0" borderId="0"/>
    <xf numFmtId="179" fontId="2" fillId="0" borderId="0"/>
    <xf numFmtId="179" fontId="2" fillId="0" borderId="0"/>
    <xf numFmtId="179" fontId="2" fillId="0" borderId="0"/>
    <xf numFmtId="179" fontId="2" fillId="0" borderId="0"/>
    <xf numFmtId="179" fontId="2" fillId="0" borderId="0"/>
    <xf numFmtId="43" fontId="26"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0" fontId="24" fillId="0" borderId="0"/>
    <xf numFmtId="172" fontId="36" fillId="0" borderId="0"/>
    <xf numFmtId="44" fontId="2" fillId="0" borderId="0"/>
    <xf numFmtId="44" fontId="8" fillId="0" borderId="0"/>
    <xf numFmtId="44" fontId="26" fillId="0" borderId="0"/>
    <xf numFmtId="44" fontId="1" fillId="0" borderId="0"/>
    <xf numFmtId="44" fontId="1" fillId="0" borderId="0"/>
    <xf numFmtId="44" fontId="1" fillId="0" borderId="0"/>
    <xf numFmtId="44" fontId="1" fillId="0" borderId="0"/>
    <xf numFmtId="44" fontId="26" fillId="0" borderId="0"/>
    <xf numFmtId="44" fontId="26" fillId="0" borderId="0"/>
    <xf numFmtId="44" fontId="26" fillId="0" borderId="0"/>
    <xf numFmtId="44" fontId="26" fillId="0" borderId="0"/>
    <xf numFmtId="44" fontId="1" fillId="0" borderId="0"/>
    <xf numFmtId="44" fontId="1" fillId="0" borderId="0"/>
    <xf numFmtId="44" fontId="1" fillId="0" borderId="0"/>
    <xf numFmtId="44" fontId="1" fillId="0" borderId="0"/>
    <xf numFmtId="164" fontId="2" fillId="0" borderId="0"/>
    <xf numFmtId="44" fontId="2" fillId="0" borderId="0"/>
    <xf numFmtId="164" fontId="2" fillId="0" borderId="0"/>
    <xf numFmtId="164" fontId="2" fillId="0" borderId="0"/>
    <xf numFmtId="164" fontId="2" fillId="0" borderId="0"/>
    <xf numFmtId="164" fontId="2" fillId="0" borderId="0"/>
    <xf numFmtId="44" fontId="2" fillId="0" borderId="0"/>
    <xf numFmtId="44" fontId="2" fillId="0" borderId="0"/>
    <xf numFmtId="0" fontId="44" fillId="0" borderId="0"/>
    <xf numFmtId="14" fontId="45" fillId="0" borderId="0"/>
    <xf numFmtId="38" fontId="25" fillId="0" borderId="36">
      <alignment vertical="center"/>
    </xf>
    <xf numFmtId="38" fontId="25" fillId="0" borderId="36">
      <alignment vertical="center"/>
    </xf>
    <xf numFmtId="38" fontId="25" fillId="0" borderId="36">
      <alignment vertical="center"/>
    </xf>
    <xf numFmtId="38" fontId="25" fillId="0" borderId="36">
      <alignment vertical="center"/>
    </xf>
    <xf numFmtId="38" fontId="25" fillId="0" borderId="36">
      <alignment vertical="center"/>
    </xf>
    <xf numFmtId="38" fontId="25" fillId="0" borderId="36">
      <alignment vertical="center"/>
    </xf>
    <xf numFmtId="38" fontId="25" fillId="0" borderId="36">
      <alignment vertical="center"/>
    </xf>
    <xf numFmtId="38" fontId="25" fillId="0" borderId="0"/>
    <xf numFmtId="180" fontId="2" fillId="0" borderId="0"/>
    <xf numFmtId="0" fontId="46" fillId="66" borderId="0"/>
    <xf numFmtId="0" fontId="46" fillId="67" borderId="0"/>
    <xf numFmtId="0" fontId="46" fillId="68" borderId="0"/>
    <xf numFmtId="171" fontId="36" fillId="0" borderId="0"/>
    <xf numFmtId="172" fontId="36" fillId="0" borderId="0"/>
    <xf numFmtId="171" fontId="36" fillId="0" borderId="0"/>
    <xf numFmtId="176" fontId="36" fillId="0" borderId="0"/>
    <xf numFmtId="172" fontId="36" fillId="0" borderId="0"/>
    <xf numFmtId="168" fontId="2" fillId="0" borderId="0"/>
    <xf numFmtId="169" fontId="2" fillId="0" borderId="0"/>
    <xf numFmtId="168" fontId="2" fillId="0" borderId="0"/>
    <xf numFmtId="0" fontId="47" fillId="0" borderId="0"/>
    <xf numFmtId="0" fontId="48" fillId="0" borderId="0"/>
    <xf numFmtId="168" fontId="49" fillId="0" borderId="0"/>
    <xf numFmtId="168" fontId="49" fillId="0" borderId="0"/>
    <xf numFmtId="169" fontId="49" fillId="0" borderId="0"/>
    <xf numFmtId="0" fontId="47"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68" fontId="49" fillId="0" borderId="0"/>
    <xf numFmtId="169" fontId="49" fillId="0" borderId="0"/>
    <xf numFmtId="168" fontId="49" fillId="0" borderId="0"/>
    <xf numFmtId="168" fontId="49" fillId="0" borderId="0"/>
    <xf numFmtId="169" fontId="49" fillId="0" borderId="0"/>
    <xf numFmtId="168" fontId="49" fillId="0" borderId="0"/>
    <xf numFmtId="168" fontId="49" fillId="0" borderId="0"/>
    <xf numFmtId="169" fontId="49" fillId="0" borderId="0"/>
    <xf numFmtId="168" fontId="49" fillId="0" borderId="0"/>
    <xf numFmtId="168" fontId="49" fillId="0" borderId="0"/>
    <xf numFmtId="169" fontId="49" fillId="0" borderId="0"/>
    <xf numFmtId="168" fontId="49" fillId="0" borderId="0"/>
    <xf numFmtId="0" fontId="47" fillId="0" borderId="0"/>
    <xf numFmtId="168" fontId="2" fillId="0" borderId="0"/>
    <xf numFmtId="0" fontId="2" fillId="0" borderId="0"/>
    <xf numFmtId="168" fontId="2" fillId="0" borderId="0"/>
    <xf numFmtId="0" fontId="35" fillId="0" borderId="3">
      <alignment horizontal="right"/>
      <protection locked="0"/>
    </xf>
    <xf numFmtId="0" fontId="35" fillId="0" borderId="3">
      <alignment horizontal="right"/>
      <protection locked="0"/>
    </xf>
    <xf numFmtId="0" fontId="35" fillId="0" borderId="94">
      <alignment horizontal="right"/>
      <protection locked="0"/>
    </xf>
    <xf numFmtId="0" fontId="35" fillId="0" borderId="94">
      <alignment horizontal="right"/>
      <protection locked="0"/>
    </xf>
    <xf numFmtId="0" fontId="35" fillId="0" borderId="3">
      <alignment horizontal="right"/>
      <protection locked="0"/>
    </xf>
    <xf numFmtId="0" fontId="35" fillId="0" borderId="94">
      <alignment horizontal="right"/>
      <protection locked="0"/>
    </xf>
    <xf numFmtId="0" fontId="35" fillId="0" borderId="3">
      <alignment horizontal="right"/>
      <protection locked="0"/>
    </xf>
    <xf numFmtId="0" fontId="35" fillId="0" borderId="94">
      <alignment horizontal="right"/>
      <protection locked="0"/>
    </xf>
    <xf numFmtId="0" fontId="35" fillId="0" borderId="3">
      <alignment horizontal="right"/>
      <protection locked="0"/>
    </xf>
    <xf numFmtId="0" fontId="35" fillId="0" borderId="94">
      <alignment horizontal="right"/>
      <protection locked="0"/>
    </xf>
    <xf numFmtId="0" fontId="35" fillId="0" borderId="3">
      <alignment horizontal="right"/>
      <protection locked="0"/>
    </xf>
    <xf numFmtId="0" fontId="35" fillId="0" borderId="94">
      <alignment horizontal="right"/>
      <protection locked="0"/>
    </xf>
    <xf numFmtId="0" fontId="35" fillId="0" borderId="3">
      <alignment horizontal="right"/>
      <protection locked="0"/>
    </xf>
    <xf numFmtId="0" fontId="35" fillId="0" borderId="94">
      <alignment horizontal="right"/>
      <protection locked="0"/>
    </xf>
    <xf numFmtId="0" fontId="35" fillId="0" borderId="3">
      <alignment horizontal="right"/>
      <protection locked="0"/>
    </xf>
    <xf numFmtId="0" fontId="35" fillId="0" borderId="94">
      <alignment horizontal="right"/>
      <protection locked="0"/>
    </xf>
    <xf numFmtId="0" fontId="35" fillId="0" borderId="3">
      <alignment horizontal="right"/>
      <protection locked="0"/>
    </xf>
    <xf numFmtId="0" fontId="35" fillId="0" borderId="94">
      <alignment horizontal="right"/>
      <protection locked="0"/>
    </xf>
    <xf numFmtId="0" fontId="35" fillId="0" borderId="3">
      <alignment horizontal="right"/>
      <protection locked="0"/>
    </xf>
    <xf numFmtId="0" fontId="35" fillId="0" borderId="94">
      <alignment horizontal="right"/>
      <protection locked="0"/>
    </xf>
    <xf numFmtId="0" fontId="50" fillId="40" borderId="0"/>
    <xf numFmtId="0" fontId="51" fillId="5" borderId="0"/>
    <xf numFmtId="168" fontId="52" fillId="40" borderId="0"/>
    <xf numFmtId="168" fontId="52" fillId="40" borderId="0"/>
    <xf numFmtId="169" fontId="52" fillId="40" borderId="0"/>
    <xf numFmtId="0" fontId="50" fillId="40" borderId="0"/>
    <xf numFmtId="0" fontId="51" fillId="5" borderId="0"/>
    <xf numFmtId="0" fontId="51" fillId="5" borderId="0"/>
    <xf numFmtId="0" fontId="51" fillId="5" borderId="0"/>
    <xf numFmtId="0" fontId="51" fillId="5" borderId="0"/>
    <xf numFmtId="0" fontId="51" fillId="5" borderId="0"/>
    <xf numFmtId="0" fontId="51" fillId="5" borderId="0"/>
    <xf numFmtId="0" fontId="51" fillId="5" borderId="0"/>
    <xf numFmtId="168" fontId="52" fillId="40" borderId="0"/>
    <xf numFmtId="169" fontId="52" fillId="40" borderId="0"/>
    <xf numFmtId="168" fontId="52" fillId="40" borderId="0"/>
    <xf numFmtId="168" fontId="52" fillId="40" borderId="0"/>
    <xf numFmtId="169" fontId="52" fillId="40" borderId="0"/>
    <xf numFmtId="168" fontId="52" fillId="40" borderId="0"/>
    <xf numFmtId="168" fontId="52" fillId="40" borderId="0"/>
    <xf numFmtId="169" fontId="52" fillId="40" borderId="0"/>
    <xf numFmtId="168" fontId="52" fillId="40" borderId="0"/>
    <xf numFmtId="168" fontId="52" fillId="40" borderId="0"/>
    <xf numFmtId="169" fontId="52" fillId="40" borderId="0"/>
    <xf numFmtId="168" fontId="52" fillId="40" borderId="0"/>
    <xf numFmtId="0" fontId="50" fillId="40" borderId="0"/>
    <xf numFmtId="0" fontId="2" fillId="69" borderId="3">
      <alignment horizontal="center" vertical="center"/>
    </xf>
    <xf numFmtId="0" fontId="2" fillId="69" borderId="94">
      <alignment horizontal="center" vertical="center"/>
    </xf>
    <xf numFmtId="0" fontId="53" fillId="0" borderId="26">
      <alignment horizontal="left" vertical="center"/>
    </xf>
    <xf numFmtId="0" fontId="53" fillId="0" borderId="26">
      <alignment horizontal="left" vertical="center"/>
    </xf>
    <xf numFmtId="168" fontId="53" fillId="0" borderId="26">
      <alignment horizontal="left" vertical="center"/>
    </xf>
    <xf numFmtId="0" fontId="53" fillId="0" borderId="7">
      <alignment horizontal="left" vertical="center"/>
    </xf>
    <xf numFmtId="0" fontId="53" fillId="0" borderId="7">
      <alignment horizontal="left" vertical="center"/>
    </xf>
    <xf numFmtId="0" fontId="53" fillId="0" borderId="92">
      <alignment horizontal="left" vertical="center"/>
    </xf>
    <xf numFmtId="168" fontId="53" fillId="0" borderId="7">
      <alignment horizontal="left" vertical="center"/>
    </xf>
    <xf numFmtId="168" fontId="53" fillId="0" borderId="92">
      <alignment horizontal="left" vertical="center"/>
    </xf>
    <xf numFmtId="0" fontId="53" fillId="0" borderId="92">
      <alignment horizontal="left" vertical="center"/>
    </xf>
    <xf numFmtId="0" fontId="54" fillId="0" borderId="37"/>
    <xf numFmtId="169" fontId="54" fillId="0" borderId="37"/>
    <xf numFmtId="0" fontId="54" fillId="0" borderId="37"/>
    <xf numFmtId="168" fontId="54" fillId="0" borderId="37"/>
    <xf numFmtId="168" fontId="54" fillId="0" borderId="37"/>
    <xf numFmtId="168" fontId="54" fillId="0" borderId="37"/>
    <xf numFmtId="169" fontId="54" fillId="0" borderId="37"/>
    <xf numFmtId="168" fontId="54" fillId="0" borderId="37"/>
    <xf numFmtId="168" fontId="54" fillId="0" borderId="37"/>
    <xf numFmtId="169" fontId="54" fillId="0" borderId="37"/>
    <xf numFmtId="168" fontId="54" fillId="0" borderId="37"/>
    <xf numFmtId="168" fontId="54" fillId="0" borderId="37"/>
    <xf numFmtId="169" fontId="54" fillId="0" borderId="37"/>
    <xf numFmtId="168" fontId="54" fillId="0" borderId="37"/>
    <xf numFmtId="168" fontId="54" fillId="0" borderId="37"/>
    <xf numFmtId="169" fontId="54" fillId="0" borderId="37"/>
    <xf numFmtId="168" fontId="54" fillId="0" borderId="37"/>
    <xf numFmtId="0" fontId="54" fillId="0" borderId="37"/>
    <xf numFmtId="0" fontId="55" fillId="0" borderId="38"/>
    <xf numFmtId="169" fontId="55" fillId="0" borderId="38"/>
    <xf numFmtId="0" fontId="55" fillId="0" borderId="38"/>
    <xf numFmtId="168" fontId="55" fillId="0" borderId="38"/>
    <xf numFmtId="168" fontId="55" fillId="0" borderId="38"/>
    <xf numFmtId="168" fontId="55" fillId="0" borderId="38"/>
    <xf numFmtId="169" fontId="55" fillId="0" borderId="38"/>
    <xf numFmtId="168" fontId="55" fillId="0" borderId="38"/>
    <xf numFmtId="168" fontId="55" fillId="0" borderId="38"/>
    <xf numFmtId="169" fontId="55" fillId="0" borderId="38"/>
    <xf numFmtId="168" fontId="55" fillId="0" borderId="38"/>
    <xf numFmtId="168" fontId="55" fillId="0" borderId="38"/>
    <xf numFmtId="169" fontId="55" fillId="0" borderId="38"/>
    <xf numFmtId="168" fontId="55" fillId="0" borderId="38"/>
    <xf numFmtId="168" fontId="55" fillId="0" borderId="38"/>
    <xf numFmtId="169" fontId="55" fillId="0" borderId="38"/>
    <xf numFmtId="168" fontId="55" fillId="0" borderId="38"/>
    <xf numFmtId="0" fontId="55" fillId="0" borderId="38"/>
    <xf numFmtId="0" fontId="56" fillId="0" borderId="39"/>
    <xf numFmtId="169" fontId="56" fillId="0" borderId="39"/>
    <xf numFmtId="0" fontId="56" fillId="0" borderId="39"/>
    <xf numFmtId="168" fontId="56" fillId="0" borderId="39"/>
    <xf numFmtId="0" fontId="56" fillId="0" borderId="39"/>
    <xf numFmtId="168" fontId="56" fillId="0" borderId="39"/>
    <xf numFmtId="0" fontId="56" fillId="0" borderId="39"/>
    <xf numFmtId="0" fontId="56" fillId="0" borderId="39"/>
    <xf numFmtId="168" fontId="56" fillId="0" borderId="39"/>
    <xf numFmtId="169" fontId="56" fillId="0" borderId="39"/>
    <xf numFmtId="168" fontId="56" fillId="0" borderId="39"/>
    <xf numFmtId="168" fontId="56" fillId="0" borderId="39"/>
    <xf numFmtId="169" fontId="56" fillId="0" borderId="39"/>
    <xf numFmtId="168" fontId="56" fillId="0" borderId="39"/>
    <xf numFmtId="168" fontId="56" fillId="0" borderId="39"/>
    <xf numFmtId="169" fontId="56" fillId="0" borderId="39"/>
    <xf numFmtId="168" fontId="56" fillId="0" borderId="39"/>
    <xf numFmtId="168" fontId="56" fillId="0" borderId="39"/>
    <xf numFmtId="169" fontId="56" fillId="0" borderId="39"/>
    <xf numFmtId="168" fontId="56" fillId="0" borderId="39"/>
    <xf numFmtId="0" fontId="56" fillId="0" borderId="39"/>
    <xf numFmtId="0" fontId="56" fillId="0" borderId="0"/>
    <xf numFmtId="169" fontId="56" fillId="0" borderId="0"/>
    <xf numFmtId="0" fontId="56" fillId="0" borderId="0"/>
    <xf numFmtId="168" fontId="56" fillId="0" borderId="0"/>
    <xf numFmtId="168" fontId="56" fillId="0" borderId="0"/>
    <xf numFmtId="168" fontId="56" fillId="0" borderId="0"/>
    <xf numFmtId="169" fontId="56" fillId="0" borderId="0"/>
    <xf numFmtId="168" fontId="56" fillId="0" borderId="0"/>
    <xf numFmtId="168" fontId="56" fillId="0" borderId="0"/>
    <xf numFmtId="169" fontId="56" fillId="0" borderId="0"/>
    <xf numFmtId="168" fontId="56" fillId="0" borderId="0"/>
    <xf numFmtId="168" fontId="56" fillId="0" borderId="0"/>
    <xf numFmtId="169" fontId="56" fillId="0" borderId="0"/>
    <xf numFmtId="168" fontId="56" fillId="0" borderId="0"/>
    <xf numFmtId="168" fontId="56" fillId="0" borderId="0"/>
    <xf numFmtId="169" fontId="56" fillId="0" borderId="0"/>
    <xf numFmtId="168" fontId="56" fillId="0" borderId="0"/>
    <xf numFmtId="0" fontId="56" fillId="0" borderId="0"/>
    <xf numFmtId="37" fontId="57" fillId="0" borderId="0"/>
    <xf numFmtId="168" fontId="58" fillId="0" borderId="0"/>
    <xf numFmtId="0" fontId="58" fillId="0" borderId="0"/>
    <xf numFmtId="168" fontId="58" fillId="0" borderId="0"/>
    <xf numFmtId="168" fontId="53" fillId="0" borderId="0"/>
    <xf numFmtId="0" fontId="53" fillId="0" borderId="0"/>
    <xf numFmtId="168" fontId="53" fillId="0" borderId="0"/>
    <xf numFmtId="168" fontId="59" fillId="0" borderId="0"/>
    <xf numFmtId="0" fontId="59" fillId="0" borderId="0"/>
    <xf numFmtId="168" fontId="59" fillId="0" borderId="0"/>
    <xf numFmtId="168" fontId="60" fillId="0" borderId="0"/>
    <xf numFmtId="0" fontId="60" fillId="0" borderId="0"/>
    <xf numFmtId="168" fontId="60" fillId="0" borderId="0"/>
    <xf numFmtId="168" fontId="61" fillId="0" borderId="0"/>
    <xf numFmtId="0" fontId="61" fillId="0" borderId="0"/>
    <xf numFmtId="168" fontId="61" fillId="0" borderId="0"/>
    <xf numFmtId="168" fontId="62" fillId="0" borderId="0"/>
    <xf numFmtId="0" fontId="62" fillId="0" borderId="0"/>
    <xf numFmtId="168" fontId="62" fillId="0" borderId="0"/>
    <xf numFmtId="0" fontId="61" fillId="70" borderId="6">
      <alignment horizontal="center" wrapText="1"/>
    </xf>
    <xf numFmtId="0" fontId="61" fillId="70" borderId="95">
      <alignment horizontal="center" wrapText="1"/>
    </xf>
    <xf numFmtId="3" fontId="2" fillId="71" borderId="3">
      <alignment horizontal="right" vertical="center"/>
    </xf>
    <xf numFmtId="3" fontId="2" fillId="71" borderId="94">
      <alignment horizontal="right" vertical="center"/>
    </xf>
    <xf numFmtId="9" fontId="2" fillId="71" borderId="3">
      <alignment horizontal="right" vertical="center"/>
    </xf>
    <xf numFmtId="9" fontId="2" fillId="71" borderId="94">
      <alignment horizontal="right" vertical="center"/>
    </xf>
    <xf numFmtId="0" fontId="2" fillId="71" borderId="6">
      <alignment horizontal="left" vertical="center"/>
    </xf>
    <xf numFmtId="0" fontId="2" fillId="71" borderId="95">
      <alignment horizontal="left" vertical="center"/>
    </xf>
    <xf numFmtId="168" fontId="2" fillId="0" borderId="0">
      <alignment horizontal="center"/>
    </xf>
    <xf numFmtId="0" fontId="2" fillId="0" borderId="0">
      <alignment horizontal="center"/>
    </xf>
    <xf numFmtId="168" fontId="2" fillId="0" borderId="0">
      <alignment horizontal="center"/>
    </xf>
    <xf numFmtId="0" fontId="11" fillId="0" borderId="0">
      <alignment vertical="top"/>
      <protection locked="0"/>
    </xf>
    <xf numFmtId="168" fontId="63" fillId="0" borderId="0">
      <alignment vertical="top"/>
      <protection locked="0"/>
    </xf>
    <xf numFmtId="169" fontId="63" fillId="0" borderId="0">
      <alignment vertical="top"/>
      <protection locked="0"/>
    </xf>
    <xf numFmtId="168" fontId="63" fillId="0" borderId="0">
      <alignment vertical="top"/>
      <protection locked="0"/>
    </xf>
    <xf numFmtId="168" fontId="64" fillId="0" borderId="0"/>
    <xf numFmtId="0" fontId="65" fillId="43" borderId="34"/>
    <xf numFmtId="0" fontId="66" fillId="8" borderId="27"/>
    <xf numFmtId="0" fontId="65" fillId="43" borderId="34"/>
    <xf numFmtId="0" fontId="65" fillId="43" borderId="97"/>
    <xf numFmtId="0" fontId="65" fillId="43" borderId="34"/>
    <xf numFmtId="0" fontId="65" fillId="43" borderId="97"/>
    <xf numFmtId="0" fontId="65" fillId="43" borderId="34"/>
    <xf numFmtId="0" fontId="65" fillId="43" borderId="97"/>
    <xf numFmtId="0" fontId="65" fillId="43" borderId="34"/>
    <xf numFmtId="0" fontId="65" fillId="43" borderId="97"/>
    <xf numFmtId="168" fontId="67" fillId="43" borderId="34"/>
    <xf numFmtId="0" fontId="65" fillId="43" borderId="34"/>
    <xf numFmtId="0" fontId="65" fillId="43" borderId="97"/>
    <xf numFmtId="0" fontId="65" fillId="43" borderId="34"/>
    <xf numFmtId="0" fontId="65" fillId="43" borderId="97"/>
    <xf numFmtId="0" fontId="65" fillId="43" borderId="34"/>
    <xf numFmtId="0" fontId="65" fillId="43" borderId="97"/>
    <xf numFmtId="0" fontId="65" fillId="43" borderId="34"/>
    <xf numFmtId="0" fontId="65" fillId="43" borderId="97"/>
    <xf numFmtId="168" fontId="67" fillId="43" borderId="97"/>
    <xf numFmtId="168" fontId="67" fillId="43" borderId="34"/>
    <xf numFmtId="0" fontId="65" fillId="43" borderId="34"/>
    <xf numFmtId="0" fontId="65" fillId="43" borderId="97"/>
    <xf numFmtId="0" fontId="65" fillId="43" borderId="34"/>
    <xf numFmtId="0" fontId="65" fillId="43" borderId="97"/>
    <xf numFmtId="0" fontId="65" fillId="43" borderId="34"/>
    <xf numFmtId="0" fontId="65" fillId="43" borderId="97"/>
    <xf numFmtId="0" fontId="65" fillId="43" borderId="34"/>
    <xf numFmtId="0" fontId="65" fillId="43" borderId="97"/>
    <xf numFmtId="168" fontId="67" fillId="43" borderId="97"/>
    <xf numFmtId="0" fontId="65" fillId="43" borderId="34"/>
    <xf numFmtId="0" fontId="65" fillId="43" borderId="34"/>
    <xf numFmtId="0" fontId="65" fillId="43" borderId="97"/>
    <xf numFmtId="0" fontId="65" fillId="43" borderId="34"/>
    <xf numFmtId="0" fontId="65" fillId="43" borderId="97"/>
    <xf numFmtId="0" fontId="65" fillId="43" borderId="34"/>
    <xf numFmtId="0" fontId="65" fillId="43" borderId="97"/>
    <xf numFmtId="0" fontId="65" fillId="43" borderId="97"/>
    <xf numFmtId="0" fontId="65" fillId="43" borderId="34"/>
    <xf numFmtId="0" fontId="65" fillId="43" borderId="97"/>
    <xf numFmtId="0" fontId="65" fillId="43" borderId="34"/>
    <xf numFmtId="0" fontId="65" fillId="43" borderId="97"/>
    <xf numFmtId="0" fontId="65" fillId="43" borderId="34"/>
    <xf numFmtId="0" fontId="65" fillId="43" borderId="97"/>
    <xf numFmtId="0" fontId="65" fillId="43" borderId="97"/>
    <xf numFmtId="169" fontId="67" fillId="43" borderId="34"/>
    <xf numFmtId="169" fontId="67" fillId="43" borderId="97"/>
    <xf numFmtId="0" fontId="65" fillId="43" borderId="34"/>
    <xf numFmtId="0" fontId="65" fillId="43" borderId="34"/>
    <xf numFmtId="0" fontId="65" fillId="43" borderId="97"/>
    <xf numFmtId="0" fontId="65" fillId="43" borderId="34"/>
    <xf numFmtId="0" fontId="65" fillId="43" borderId="97"/>
    <xf numFmtId="0" fontId="65" fillId="43" borderId="34"/>
    <xf numFmtId="0" fontId="65" fillId="43" borderId="97"/>
    <xf numFmtId="0" fontId="65" fillId="43" borderId="97"/>
    <xf numFmtId="0" fontId="65" fillId="43" borderId="34"/>
    <xf numFmtId="0" fontId="65" fillId="43" borderId="34"/>
    <xf numFmtId="0" fontId="65" fillId="43" borderId="97"/>
    <xf numFmtId="0" fontId="65" fillId="43" borderId="34"/>
    <xf numFmtId="0" fontId="65" fillId="43" borderId="97"/>
    <xf numFmtId="0" fontId="65" fillId="43" borderId="34"/>
    <xf numFmtId="0" fontId="65" fillId="43" borderId="97"/>
    <xf numFmtId="0" fontId="65" fillId="43" borderId="97"/>
    <xf numFmtId="0" fontId="65" fillId="43" borderId="34"/>
    <xf numFmtId="0" fontId="65" fillId="43" borderId="34"/>
    <xf numFmtId="0" fontId="65" fillId="43" borderId="97"/>
    <xf numFmtId="0" fontId="65" fillId="43" borderId="34"/>
    <xf numFmtId="0" fontId="65" fillId="43" borderId="97"/>
    <xf numFmtId="0" fontId="65" fillId="43" borderId="34"/>
    <xf numFmtId="0" fontId="65" fillId="43" borderId="97"/>
    <xf numFmtId="0" fontId="65" fillId="43" borderId="97"/>
    <xf numFmtId="0" fontId="65" fillId="43" borderId="34"/>
    <xf numFmtId="0" fontId="65" fillId="43" borderId="34"/>
    <xf numFmtId="0" fontId="65" fillId="43" borderId="97"/>
    <xf numFmtId="0" fontId="65" fillId="43" borderId="34"/>
    <xf numFmtId="0" fontId="65" fillId="43" borderId="97"/>
    <xf numFmtId="0" fontId="65" fillId="43" borderId="34"/>
    <xf numFmtId="0" fontId="65" fillId="43" borderId="97"/>
    <xf numFmtId="0" fontId="65" fillId="43" borderId="97"/>
    <xf numFmtId="0" fontId="65" fillId="43" borderId="34"/>
    <xf numFmtId="0" fontId="65" fillId="43" borderId="97"/>
    <xf numFmtId="0" fontId="65" fillId="43" borderId="34"/>
    <xf numFmtId="0" fontId="65" fillId="43" borderId="97"/>
    <xf numFmtId="0" fontId="65" fillId="43" borderId="34"/>
    <xf numFmtId="0" fontId="65" fillId="43" borderId="97"/>
    <xf numFmtId="0" fontId="65" fillId="43" borderId="34"/>
    <xf numFmtId="0" fontId="65" fillId="43" borderId="97"/>
    <xf numFmtId="0" fontId="66" fillId="8" borderId="27"/>
    <xf numFmtId="0" fontId="65" fillId="43" borderId="34"/>
    <xf numFmtId="0" fontId="65" fillId="43" borderId="97"/>
    <xf numFmtId="0" fontId="65" fillId="43" borderId="34"/>
    <xf numFmtId="0" fontId="65" fillId="43" borderId="97"/>
    <xf numFmtId="0" fontId="65" fillId="43" borderId="34"/>
    <xf numFmtId="0" fontId="65" fillId="43" borderId="97"/>
    <xf numFmtId="0" fontId="65" fillId="43" borderId="34"/>
    <xf numFmtId="0" fontId="65" fillId="43" borderId="97"/>
    <xf numFmtId="0" fontId="66" fillId="8" borderId="27"/>
    <xf numFmtId="0" fontId="65" fillId="43" borderId="34"/>
    <xf numFmtId="0" fontId="65" fillId="43" borderId="97"/>
    <xf numFmtId="0" fontId="65" fillId="43" borderId="34"/>
    <xf numFmtId="0" fontId="65" fillId="43" borderId="97"/>
    <xf numFmtId="0" fontId="65" fillId="43" borderId="34"/>
    <xf numFmtId="0" fontId="65" fillId="43" borderId="97"/>
    <xf numFmtId="0" fontId="65" fillId="43" borderId="34"/>
    <xf numFmtId="0" fontId="65" fillId="43" borderId="97"/>
    <xf numFmtId="0" fontId="66" fillId="8" borderId="27"/>
    <xf numFmtId="0" fontId="65" fillId="43" borderId="34"/>
    <xf numFmtId="0" fontId="65" fillId="43" borderId="97"/>
    <xf numFmtId="0" fontId="65" fillId="43" borderId="34"/>
    <xf numFmtId="0" fontId="65" fillId="43" borderId="97"/>
    <xf numFmtId="0" fontId="65" fillId="43" borderId="34"/>
    <xf numFmtId="0" fontId="65" fillId="43" borderId="97"/>
    <xf numFmtId="0" fontId="65" fillId="43" borderId="34"/>
    <xf numFmtId="0" fontId="65" fillId="43" borderId="97"/>
    <xf numFmtId="0" fontId="66" fillId="8" borderId="27"/>
    <xf numFmtId="0" fontId="65" fillId="43" borderId="34"/>
    <xf numFmtId="0" fontId="65" fillId="43" borderId="97"/>
    <xf numFmtId="0" fontId="65" fillId="43" borderId="34"/>
    <xf numFmtId="0" fontId="65" fillId="43" borderId="97"/>
    <xf numFmtId="0" fontId="65" fillId="43" borderId="34"/>
    <xf numFmtId="0" fontId="65" fillId="43" borderId="97"/>
    <xf numFmtId="0" fontId="65" fillId="43" borderId="34"/>
    <xf numFmtId="0" fontId="65" fillId="43" borderId="97"/>
    <xf numFmtId="0" fontId="66" fillId="8" borderId="27"/>
    <xf numFmtId="0" fontId="65" fillId="43" borderId="34"/>
    <xf numFmtId="0" fontId="65" fillId="43" borderId="97"/>
    <xf numFmtId="0" fontId="65" fillId="43" borderId="34"/>
    <xf numFmtId="0" fontId="65" fillId="43" borderId="97"/>
    <xf numFmtId="0" fontId="65" fillId="43" borderId="34"/>
    <xf numFmtId="0" fontId="65" fillId="43" borderId="97"/>
    <xf numFmtId="0" fontId="65" fillId="43" borderId="34"/>
    <xf numFmtId="0" fontId="65" fillId="43" borderId="97"/>
    <xf numFmtId="0" fontId="66" fillId="8" borderId="27"/>
    <xf numFmtId="0" fontId="65" fillId="43" borderId="34"/>
    <xf numFmtId="0" fontId="65" fillId="43" borderId="97"/>
    <xf numFmtId="0" fontId="65" fillId="43" borderId="34"/>
    <xf numFmtId="0" fontId="65" fillId="43" borderId="97"/>
    <xf numFmtId="0" fontId="65" fillId="43" borderId="34"/>
    <xf numFmtId="0" fontId="65" fillId="43" borderId="97"/>
    <xf numFmtId="0" fontId="65" fillId="43" borderId="34"/>
    <xf numFmtId="0" fontId="65" fillId="43" borderId="97"/>
    <xf numFmtId="0" fontId="66" fillId="8" borderId="27"/>
    <xf numFmtId="0" fontId="65" fillId="43" borderId="34"/>
    <xf numFmtId="0" fontId="65" fillId="43" borderId="97"/>
    <xf numFmtId="0" fontId="65" fillId="43" borderId="34"/>
    <xf numFmtId="0" fontId="65" fillId="43" borderId="97"/>
    <xf numFmtId="0" fontId="65" fillId="43" borderId="34"/>
    <xf numFmtId="0" fontId="65" fillId="43" borderId="97"/>
    <xf numFmtId="0" fontId="65" fillId="43" borderId="34"/>
    <xf numFmtId="0" fontId="65" fillId="43" borderId="97"/>
    <xf numFmtId="168" fontId="67" fillId="43" borderId="34"/>
    <xf numFmtId="169" fontId="67" fillId="43" borderId="34"/>
    <xf numFmtId="169" fontId="67" fillId="43" borderId="97"/>
    <xf numFmtId="168" fontId="67" fillId="43" borderId="34"/>
    <xf numFmtId="168" fontId="67" fillId="43" borderId="97"/>
    <xf numFmtId="168" fontId="67" fillId="43" borderId="97"/>
    <xf numFmtId="168" fontId="67" fillId="43" borderId="34"/>
    <xf numFmtId="169" fontId="67" fillId="43" borderId="34"/>
    <xf numFmtId="169" fontId="67" fillId="43" borderId="97"/>
    <xf numFmtId="168" fontId="67" fillId="43" borderId="34"/>
    <xf numFmtId="168" fontId="67" fillId="43" borderId="97"/>
    <xf numFmtId="168" fontId="67" fillId="43" borderId="97"/>
    <xf numFmtId="168" fontId="67" fillId="43" borderId="34"/>
    <xf numFmtId="169" fontId="67" fillId="43" borderId="34"/>
    <xf numFmtId="169" fontId="67" fillId="43" borderId="97"/>
    <xf numFmtId="168" fontId="67" fillId="43" borderId="34"/>
    <xf numFmtId="168" fontId="67" fillId="43" borderId="97"/>
    <xf numFmtId="168" fontId="67" fillId="43" borderId="97"/>
    <xf numFmtId="168" fontId="67" fillId="43" borderId="34"/>
    <xf numFmtId="169" fontId="67" fillId="43" borderId="34"/>
    <xf numFmtId="169" fontId="67" fillId="43" borderId="97"/>
    <xf numFmtId="168" fontId="67" fillId="43" borderId="34"/>
    <xf numFmtId="168" fontId="67" fillId="43" borderId="97"/>
    <xf numFmtId="168" fontId="67" fillId="43" borderId="97"/>
    <xf numFmtId="0" fontId="65" fillId="43" borderId="34"/>
    <xf numFmtId="0" fontId="65" fillId="43" borderId="97"/>
    <xf numFmtId="3" fontId="2" fillId="72" borderId="3">
      <alignment horizontal="right" vertical="center"/>
      <protection locked="0"/>
    </xf>
    <xf numFmtId="3" fontId="2" fillId="72" borderId="94">
      <alignment horizontal="right" vertical="center"/>
      <protection locked="0"/>
    </xf>
    <xf numFmtId="171" fontId="36" fillId="0" borderId="0"/>
    <xf numFmtId="172" fontId="36" fillId="0" borderId="0"/>
    <xf numFmtId="171" fontId="36" fillId="0" borderId="0"/>
    <xf numFmtId="176" fontId="36" fillId="0" borderId="0"/>
    <xf numFmtId="172" fontId="36" fillId="0" borderId="0"/>
    <xf numFmtId="0" fontId="68" fillId="0" borderId="40"/>
    <xf numFmtId="0" fontId="69" fillId="0" borderId="29"/>
    <xf numFmtId="168" fontId="70" fillId="0" borderId="40"/>
    <xf numFmtId="168" fontId="70" fillId="0" borderId="40"/>
    <xf numFmtId="169" fontId="70" fillId="0" borderId="40"/>
    <xf numFmtId="0" fontId="68" fillId="0" borderId="40"/>
    <xf numFmtId="0" fontId="69" fillId="0" borderId="29"/>
    <xf numFmtId="0" fontId="69" fillId="0" borderId="29"/>
    <xf numFmtId="0" fontId="69" fillId="0" borderId="29"/>
    <xf numFmtId="0" fontId="69" fillId="0" borderId="29"/>
    <xf numFmtId="0" fontId="69" fillId="0" borderId="29"/>
    <xf numFmtId="0" fontId="69" fillId="0" borderId="29"/>
    <xf numFmtId="0" fontId="69" fillId="0" borderId="29"/>
    <xf numFmtId="168" fontId="70" fillId="0" borderId="40"/>
    <xf numFmtId="169" fontId="70" fillId="0" borderId="40"/>
    <xf numFmtId="168" fontId="70" fillId="0" borderId="40"/>
    <xf numFmtId="168" fontId="70" fillId="0" borderId="40"/>
    <xf numFmtId="169" fontId="70" fillId="0" borderId="40"/>
    <xf numFmtId="168" fontId="70" fillId="0" borderId="40"/>
    <xf numFmtId="168" fontId="70" fillId="0" borderId="40"/>
    <xf numFmtId="169" fontId="70" fillId="0" borderId="40"/>
    <xf numFmtId="168" fontId="70" fillId="0" borderId="40"/>
    <xf numFmtId="168" fontId="70" fillId="0" borderId="40"/>
    <xf numFmtId="169" fontId="70" fillId="0" borderId="40"/>
    <xf numFmtId="168" fontId="70" fillId="0" borderId="40"/>
    <xf numFmtId="0" fontId="68" fillId="0" borderId="40"/>
    <xf numFmtId="168" fontId="2" fillId="0" borderId="0">
      <alignment horizontal="center"/>
    </xf>
    <xf numFmtId="0" fontId="2" fillId="0" borderId="0">
      <alignment horizontal="center"/>
    </xf>
    <xf numFmtId="168" fontId="2" fillId="0" borderId="0">
      <alignment horizontal="center"/>
    </xf>
    <xf numFmtId="168" fontId="2" fillId="0" borderId="0"/>
    <xf numFmtId="168" fontId="2" fillId="0" borderId="0"/>
    <xf numFmtId="168" fontId="2" fillId="0" borderId="0"/>
    <xf numFmtId="168" fontId="2" fillId="0" borderId="0"/>
    <xf numFmtId="0" fontId="71" fillId="73" borderId="0"/>
    <xf numFmtId="0" fontId="72" fillId="7" borderId="0"/>
    <xf numFmtId="168" fontId="73" fillId="73" borderId="0"/>
    <xf numFmtId="168" fontId="73" fillId="73" borderId="0"/>
    <xf numFmtId="169" fontId="73" fillId="73" borderId="0"/>
    <xf numFmtId="0" fontId="71" fillId="73" borderId="0"/>
    <xf numFmtId="0" fontId="72" fillId="7" borderId="0"/>
    <xf numFmtId="0" fontId="72" fillId="7" borderId="0"/>
    <xf numFmtId="0" fontId="72" fillId="7" borderId="0"/>
    <xf numFmtId="0" fontId="72" fillId="7" borderId="0"/>
    <xf numFmtId="0" fontId="72" fillId="7" borderId="0"/>
    <xf numFmtId="0" fontId="72" fillId="7" borderId="0"/>
    <xf numFmtId="0" fontId="72" fillId="7" borderId="0"/>
    <xf numFmtId="168" fontId="73" fillId="73" borderId="0"/>
    <xf numFmtId="169" fontId="73" fillId="73" borderId="0"/>
    <xf numFmtId="168" fontId="73" fillId="73" borderId="0"/>
    <xf numFmtId="168" fontId="73" fillId="73" borderId="0"/>
    <xf numFmtId="169" fontId="73" fillId="73" borderId="0"/>
    <xf numFmtId="168" fontId="73" fillId="73" borderId="0"/>
    <xf numFmtId="168" fontId="73" fillId="73" borderId="0"/>
    <xf numFmtId="169" fontId="73" fillId="73" borderId="0"/>
    <xf numFmtId="168" fontId="73" fillId="73" borderId="0"/>
    <xf numFmtId="168" fontId="73" fillId="73" borderId="0"/>
    <xf numFmtId="169" fontId="73" fillId="73" borderId="0"/>
    <xf numFmtId="168" fontId="73" fillId="73" borderId="0"/>
    <xf numFmtId="0" fontId="71" fillId="73" borderId="0"/>
    <xf numFmtId="1" fontId="74" fillId="0" borderId="0"/>
    <xf numFmtId="168" fontId="25" fillId="0" borderId="41"/>
    <xf numFmtId="169" fontId="25" fillId="0" borderId="41"/>
    <xf numFmtId="168" fontId="25" fillId="0" borderId="41"/>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26"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75" fillId="0" borderId="0"/>
    <xf numFmtId="181" fontId="2" fillId="0" borderId="0"/>
    <xf numFmtId="179" fontId="27" fillId="0" borderId="0"/>
    <xf numFmtId="0" fontId="2"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0" fontId="76" fillId="0" borderId="0"/>
    <xf numFmtId="0" fontId="75" fillId="0" borderId="0"/>
    <xf numFmtId="179" fontId="27" fillId="0" borderId="0"/>
    <xf numFmtId="179" fontId="2" fillId="0" borderId="0"/>
    <xf numFmtId="179" fontId="2" fillId="0" borderId="0"/>
    <xf numFmtId="0" fontId="2" fillId="0" borderId="0"/>
    <xf numFmtId="0" fontId="2"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7"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6"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7" fillId="0" borderId="0"/>
    <xf numFmtId="168" fontId="27" fillId="0" borderId="0"/>
    <xf numFmtId="0" fontId="27"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7" fillId="0" borderId="0"/>
    <xf numFmtId="168" fontId="27" fillId="0" borderId="0"/>
    <xf numFmtId="0" fontId="27" fillId="0" borderId="0"/>
    <xf numFmtId="0" fontId="27" fillId="0" borderId="0"/>
    <xf numFmtId="0" fontId="2" fillId="0" borderId="0"/>
    <xf numFmtId="179"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6" fillId="0" borderId="0"/>
    <xf numFmtId="179" fontId="27" fillId="0" borderId="0"/>
    <xf numFmtId="179" fontId="27"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179" fontId="27" fillId="0" borderId="0"/>
    <xf numFmtId="179" fontId="27" fillId="0" borderId="0"/>
    <xf numFmtId="179" fontId="27" fillId="0" borderId="0"/>
    <xf numFmtId="179"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7" fillId="0" borderId="0"/>
    <xf numFmtId="179"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7"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4" fillId="0" borderId="0"/>
    <xf numFmtId="0" fontId="27" fillId="0" borderId="0"/>
    <xf numFmtId="0" fontId="2" fillId="0" borderId="0"/>
    <xf numFmtId="0" fontId="26" fillId="0" borderId="0"/>
    <xf numFmtId="168" fontId="24" fillId="0" borderId="0"/>
    <xf numFmtId="0" fontId="2"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27" fillId="0" borderId="0"/>
    <xf numFmtId="0" fontId="27" fillId="0" borderId="0"/>
    <xf numFmtId="168" fontId="24" fillId="0" borderId="0"/>
    <xf numFmtId="0" fontId="64" fillId="0" borderId="0"/>
    <xf numFmtId="0" fontId="2" fillId="0" borderId="0"/>
    <xf numFmtId="168" fontId="24" fillId="0" borderId="0"/>
    <xf numFmtId="0" fontId="1" fillId="0" borderId="0"/>
    <xf numFmtId="179"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168" fontId="24" fillId="0" borderId="0"/>
    <xf numFmtId="168" fontId="24" fillId="0" borderId="0"/>
    <xf numFmtId="0" fontId="1" fillId="0" borderId="0"/>
    <xf numFmtId="179" fontId="27" fillId="0" borderId="0"/>
    <xf numFmtId="179" fontId="27" fillId="0" borderId="0"/>
    <xf numFmtId="179" fontId="2" fillId="0" borderId="0"/>
    <xf numFmtId="0" fontId="2" fillId="0" borderId="0"/>
    <xf numFmtId="179" fontId="2" fillId="0" borderId="0"/>
    <xf numFmtId="0" fontId="2" fillId="0" borderId="0"/>
    <xf numFmtId="179" fontId="2" fillId="0" borderId="0"/>
    <xf numFmtId="0" fontId="2"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 fillId="0" borderId="0"/>
    <xf numFmtId="0" fontId="2" fillId="0" borderId="0"/>
    <xf numFmtId="0" fontId="27" fillId="0" borderId="0"/>
    <xf numFmtId="168" fontId="24" fillId="0" borderId="0"/>
    <xf numFmtId="168" fontId="24" fillId="0" borderId="0"/>
    <xf numFmtId="0" fontId="1" fillId="0" borderId="0"/>
    <xf numFmtId="179" fontId="27" fillId="0" borderId="0"/>
    <xf numFmtId="179" fontId="27"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179" fontId="27"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5" fillId="0" borderId="0"/>
    <xf numFmtId="179" fontId="27"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5" fillId="0" borderId="0"/>
    <xf numFmtId="179" fontId="2"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5"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5" fillId="70" borderId="5"/>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5" fillId="70" borderId="5"/>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5" fillId="0" borderId="0"/>
    <xf numFmtId="0" fontId="8"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179" fontId="8" fillId="0" borderId="0"/>
    <xf numFmtId="0" fontId="25" fillId="0" borderId="0"/>
    <xf numFmtId="179" fontId="25" fillId="0" borderId="0"/>
    <xf numFmtId="0" fontId="25" fillId="0" borderId="0"/>
    <xf numFmtId="0" fontId="2" fillId="0" borderId="0"/>
    <xf numFmtId="0" fontId="25"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5" fillId="0" borderId="0"/>
    <xf numFmtId="179" fontId="8"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5" fillId="0" borderId="0"/>
    <xf numFmtId="0" fontId="25" fillId="0" borderId="0"/>
    <xf numFmtId="168" fontId="25" fillId="0" borderId="0"/>
    <xf numFmtId="0" fontId="75"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5" fillId="0" borderId="0"/>
    <xf numFmtId="0" fontId="8" fillId="0" borderId="0"/>
    <xf numFmtId="0" fontId="75" fillId="0" borderId="0"/>
    <xf numFmtId="168" fontId="8" fillId="0" borderId="0"/>
    <xf numFmtId="0" fontId="75" fillId="0" borderId="0"/>
    <xf numFmtId="168" fontId="8" fillId="0" borderId="0"/>
    <xf numFmtId="0" fontId="75"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179" fontId="8"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179" fontId="2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5"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179" fontId="25" fillId="0" borderId="0"/>
    <xf numFmtId="179" fontId="25"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3" fillId="0" borderId="0"/>
    <xf numFmtId="0" fontId="2" fillId="0" borderId="0"/>
    <xf numFmtId="0" fontId="75" fillId="0" borderId="0"/>
    <xf numFmtId="168" fontId="43"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5" fillId="0" borderId="0"/>
    <xf numFmtId="0" fontId="2"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79" fontId="2"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169" fontId="2"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68" fontId="2"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168" fontId="2" fillId="0" borderId="0"/>
    <xf numFmtId="0" fontId="75"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68" fontId="2"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2" fillId="0" borderId="0"/>
    <xf numFmtId="0" fontId="8" fillId="0" borderId="0"/>
    <xf numFmtId="168" fontId="79" fillId="0" borderId="0"/>
    <xf numFmtId="0" fontId="26" fillId="74" borderId="42"/>
    <xf numFmtId="0" fontId="27" fillId="11" borderId="31"/>
    <xf numFmtId="0" fontId="26" fillId="74" borderId="42"/>
    <xf numFmtId="0" fontId="26" fillId="74" borderId="98"/>
    <xf numFmtId="0" fontId="26" fillId="74" borderId="42"/>
    <xf numFmtId="0" fontId="26" fillId="74" borderId="98"/>
    <xf numFmtId="0" fontId="26" fillId="74" borderId="42"/>
    <xf numFmtId="0" fontId="26" fillId="74" borderId="98"/>
    <xf numFmtId="0" fontId="26" fillId="74" borderId="42"/>
    <xf numFmtId="0" fontId="26" fillId="74" borderId="98"/>
    <xf numFmtId="0" fontId="27" fillId="11" borderId="31"/>
    <xf numFmtId="0" fontId="26" fillId="74" borderId="42"/>
    <xf numFmtId="0" fontId="26" fillId="74" borderId="98"/>
    <xf numFmtId="0" fontId="26" fillId="74" borderId="42"/>
    <xf numFmtId="0" fontId="26" fillId="74" borderId="98"/>
    <xf numFmtId="0" fontId="26" fillId="74" borderId="42"/>
    <xf numFmtId="0" fontId="26" fillId="74" borderId="98"/>
    <xf numFmtId="0" fontId="26" fillId="74" borderId="42"/>
    <xf numFmtId="0" fontId="26" fillId="74" borderId="98"/>
    <xf numFmtId="0" fontId="27" fillId="11" borderId="31"/>
    <xf numFmtId="0" fontId="26" fillId="74" borderId="42"/>
    <xf numFmtId="0" fontId="26" fillId="74" borderId="98"/>
    <xf numFmtId="0" fontId="26" fillId="74" borderId="42"/>
    <xf numFmtId="0" fontId="26" fillId="74" borderId="98"/>
    <xf numFmtId="0" fontId="26" fillId="74" borderId="42"/>
    <xf numFmtId="0" fontId="26" fillId="74" borderId="98"/>
    <xf numFmtId="0" fontId="26" fillId="74" borderId="42"/>
    <xf numFmtId="0" fontId="26" fillId="74" borderId="98"/>
    <xf numFmtId="168" fontId="2" fillId="0" borderId="0"/>
    <xf numFmtId="0" fontId="26" fillId="74" borderId="42"/>
    <xf numFmtId="0" fontId="26" fillId="74" borderId="98"/>
    <xf numFmtId="0" fontId="26" fillId="74" borderId="42"/>
    <xf numFmtId="0" fontId="26" fillId="74" borderId="98"/>
    <xf numFmtId="0" fontId="26" fillId="74" borderId="42"/>
    <xf numFmtId="0" fontId="26" fillId="74" borderId="98"/>
    <xf numFmtId="0" fontId="26" fillId="74" borderId="42"/>
    <xf numFmtId="0" fontId="26" fillId="74" borderId="98"/>
    <xf numFmtId="0" fontId="2" fillId="74" borderId="42"/>
    <xf numFmtId="0" fontId="26" fillId="74" borderId="42"/>
    <xf numFmtId="0" fontId="26" fillId="74" borderId="98"/>
    <xf numFmtId="0" fontId="2" fillId="74" borderId="98"/>
    <xf numFmtId="168" fontId="2" fillId="0" borderId="0"/>
    <xf numFmtId="0" fontId="26" fillId="74" borderId="42"/>
    <xf numFmtId="0" fontId="26" fillId="74" borderId="98"/>
    <xf numFmtId="0" fontId="26" fillId="74" borderId="42"/>
    <xf numFmtId="0" fontId="26" fillId="74" borderId="98"/>
    <xf numFmtId="0" fontId="2" fillId="74" borderId="42"/>
    <xf numFmtId="0" fontId="2" fillId="74" borderId="98"/>
    <xf numFmtId="0" fontId="26" fillId="74" borderId="98"/>
    <xf numFmtId="0" fontId="2" fillId="74" borderId="42"/>
    <xf numFmtId="0" fontId="26" fillId="74" borderId="42"/>
    <xf numFmtId="0" fontId="26" fillId="74" borderId="98"/>
    <xf numFmtId="0" fontId="2" fillId="74" borderId="98"/>
    <xf numFmtId="0" fontId="2" fillId="74" borderId="42"/>
    <xf numFmtId="0" fontId="26" fillId="74" borderId="42"/>
    <xf numFmtId="0" fontId="26" fillId="74" borderId="98"/>
    <xf numFmtId="0" fontId="26" fillId="74" borderId="42"/>
    <xf numFmtId="0" fontId="26" fillId="74" borderId="98"/>
    <xf numFmtId="0" fontId="26" fillId="74" borderId="42"/>
    <xf numFmtId="0" fontId="26" fillId="74" borderId="98"/>
    <xf numFmtId="0" fontId="26" fillId="74" borderId="42"/>
    <xf numFmtId="0" fontId="26" fillId="74" borderId="98"/>
    <xf numFmtId="0" fontId="2" fillId="74" borderId="98"/>
    <xf numFmtId="169" fontId="2" fillId="0" borderId="0"/>
    <xf numFmtId="0" fontId="26" fillId="74" borderId="42"/>
    <xf numFmtId="0" fontId="26" fillId="74" borderId="98"/>
    <xf numFmtId="0" fontId="26" fillId="74" borderId="42"/>
    <xf numFmtId="0" fontId="26" fillId="74" borderId="98"/>
    <xf numFmtId="0" fontId="26" fillId="74" borderId="42"/>
    <xf numFmtId="0" fontId="26" fillId="74" borderId="98"/>
    <xf numFmtId="0" fontId="26" fillId="74" borderId="42"/>
    <xf numFmtId="0" fontId="26" fillId="74" borderId="98"/>
    <xf numFmtId="0" fontId="26" fillId="74" borderId="42"/>
    <xf numFmtId="0" fontId="26" fillId="74" borderId="42"/>
    <xf numFmtId="0" fontId="26" fillId="74" borderId="98"/>
    <xf numFmtId="0" fontId="26" fillId="74" borderId="42"/>
    <xf numFmtId="0" fontId="26" fillId="74" borderId="98"/>
    <xf numFmtId="0" fontId="26" fillId="74" borderId="42"/>
    <xf numFmtId="0" fontId="26" fillId="74" borderId="98"/>
    <xf numFmtId="0" fontId="26" fillId="74" borderId="98"/>
    <xf numFmtId="0" fontId="26" fillId="74" borderId="42"/>
    <xf numFmtId="0" fontId="26" fillId="74" borderId="42"/>
    <xf numFmtId="0" fontId="26" fillId="74" borderId="98"/>
    <xf numFmtId="0" fontId="26" fillId="74" borderId="42"/>
    <xf numFmtId="0" fontId="26" fillId="74" borderId="98"/>
    <xf numFmtId="0" fontId="26" fillId="74" borderId="42"/>
    <xf numFmtId="0" fontId="26" fillId="74" borderId="98"/>
    <xf numFmtId="0" fontId="26" fillId="74" borderId="98"/>
    <xf numFmtId="0" fontId="26" fillId="74" borderId="42"/>
    <xf numFmtId="0" fontId="26" fillId="74" borderId="98"/>
    <xf numFmtId="0" fontId="26" fillId="74" borderId="42"/>
    <xf numFmtId="0" fontId="26" fillId="74" borderId="98"/>
    <xf numFmtId="0" fontId="26" fillId="74" borderId="42"/>
    <xf numFmtId="0" fontId="26" fillId="74" borderId="98"/>
    <xf numFmtId="0" fontId="2" fillId="74" borderId="42"/>
    <xf numFmtId="0" fontId="2" fillId="74" borderId="98"/>
    <xf numFmtId="0" fontId="2" fillId="0" borderId="0"/>
    <xf numFmtId="0" fontId="26" fillId="74" borderId="42"/>
    <xf numFmtId="0" fontId="26" fillId="74" borderId="98"/>
    <xf numFmtId="0" fontId="26" fillId="74" borderId="42"/>
    <xf numFmtId="0" fontId="26" fillId="74" borderId="98"/>
    <xf numFmtId="0" fontId="26" fillId="74" borderId="42"/>
    <xf numFmtId="0" fontId="26" fillId="74" borderId="98"/>
    <xf numFmtId="0" fontId="26" fillId="74" borderId="42"/>
    <xf numFmtId="0" fontId="26" fillId="74" borderId="98"/>
    <xf numFmtId="0" fontId="27" fillId="11" borderId="31"/>
    <xf numFmtId="0" fontId="27" fillId="11" borderId="31"/>
    <xf numFmtId="0" fontId="26" fillId="74" borderId="42"/>
    <xf numFmtId="0" fontId="26" fillId="74" borderId="98"/>
    <xf numFmtId="0" fontId="27" fillId="11" borderId="31"/>
    <xf numFmtId="0" fontId="26" fillId="74" borderId="42"/>
    <xf numFmtId="0" fontId="26" fillId="74" borderId="98"/>
    <xf numFmtId="0" fontId="27" fillId="11" borderId="31"/>
    <xf numFmtId="0" fontId="26" fillId="74" borderId="42"/>
    <xf numFmtId="0" fontId="26" fillId="74" borderId="98"/>
    <xf numFmtId="0" fontId="27" fillId="11" borderId="31"/>
    <xf numFmtId="0" fontId="27" fillId="11" borderId="31"/>
    <xf numFmtId="0" fontId="26" fillId="74" borderId="42"/>
    <xf numFmtId="0" fontId="26" fillId="74" borderId="98"/>
    <xf numFmtId="0" fontId="27" fillId="11" borderId="31"/>
    <xf numFmtId="0" fontId="27" fillId="11" borderId="31"/>
    <xf numFmtId="0" fontId="26" fillId="74" borderId="42"/>
    <xf numFmtId="0" fontId="26" fillId="74" borderId="98"/>
    <xf numFmtId="0" fontId="27" fillId="11" borderId="31"/>
    <xf numFmtId="0" fontId="26" fillId="74" borderId="42"/>
    <xf numFmtId="0" fontId="26" fillId="74" borderId="98"/>
    <xf numFmtId="0" fontId="27" fillId="11" borderId="31"/>
    <xf numFmtId="0" fontId="26" fillId="74" borderId="42"/>
    <xf numFmtId="0" fontId="26" fillId="74" borderId="98"/>
    <xf numFmtId="0" fontId="27" fillId="11" borderId="31"/>
    <xf numFmtId="0" fontId="27" fillId="11" borderId="31"/>
    <xf numFmtId="0" fontId="26" fillId="74" borderId="42"/>
    <xf numFmtId="0" fontId="26" fillId="74" borderId="98"/>
    <xf numFmtId="0" fontId="27" fillId="11" borderId="31"/>
    <xf numFmtId="0" fontId="27" fillId="11" borderId="31"/>
    <xf numFmtId="0" fontId="26" fillId="74" borderId="42"/>
    <xf numFmtId="0" fontId="26" fillId="74" borderId="98"/>
    <xf numFmtId="0" fontId="27" fillId="11" borderId="31"/>
    <xf numFmtId="0" fontId="26" fillId="74" borderId="42"/>
    <xf numFmtId="0" fontId="26" fillId="74" borderId="98"/>
    <xf numFmtId="0" fontId="27" fillId="11" borderId="31"/>
    <xf numFmtId="0" fontId="26" fillId="74" borderId="42"/>
    <xf numFmtId="0" fontId="26" fillId="74" borderId="98"/>
    <xf numFmtId="0" fontId="27" fillId="11" borderId="31"/>
    <xf numFmtId="0" fontId="27" fillId="11" borderId="31"/>
    <xf numFmtId="0" fontId="26" fillId="74" borderId="42"/>
    <xf numFmtId="0" fontId="26" fillId="74" borderId="98"/>
    <xf numFmtId="0" fontId="27" fillId="11" borderId="31"/>
    <xf numFmtId="0" fontId="27" fillId="11" borderId="31"/>
    <xf numFmtId="0" fontId="26" fillId="74" borderId="42"/>
    <xf numFmtId="0" fontId="26" fillId="74" borderId="98"/>
    <xf numFmtId="0" fontId="27" fillId="11" borderId="31"/>
    <xf numFmtId="0" fontId="26" fillId="74" borderId="42"/>
    <xf numFmtId="0" fontId="26" fillId="74" borderId="98"/>
    <xf numFmtId="0" fontId="27" fillId="11" borderId="31"/>
    <xf numFmtId="0" fontId="26" fillId="74" borderId="42"/>
    <xf numFmtId="0" fontId="26" fillId="74" borderId="98"/>
    <xf numFmtId="0" fontId="27" fillId="11" borderId="31"/>
    <xf numFmtId="0" fontId="27" fillId="11" borderId="31"/>
    <xf numFmtId="0" fontId="26" fillId="74" borderId="42"/>
    <xf numFmtId="0" fontId="26" fillId="74" borderId="98"/>
    <xf numFmtId="0" fontId="27" fillId="11" borderId="31"/>
    <xf numFmtId="0" fontId="26" fillId="74" borderId="42"/>
    <xf numFmtId="0" fontId="26" fillId="74" borderId="98"/>
    <xf numFmtId="0" fontId="26" fillId="74" borderId="42"/>
    <xf numFmtId="0" fontId="26" fillId="74" borderId="98"/>
    <xf numFmtId="0" fontId="26" fillId="74" borderId="42"/>
    <xf numFmtId="0" fontId="26" fillId="74" borderId="98"/>
    <xf numFmtId="0" fontId="26" fillId="74" borderId="42"/>
    <xf numFmtId="0" fontId="26" fillId="74" borderId="98"/>
    <xf numFmtId="0" fontId="27" fillId="11" borderId="31"/>
    <xf numFmtId="0" fontId="26" fillId="74" borderId="42"/>
    <xf numFmtId="0" fontId="26" fillId="74" borderId="98"/>
    <xf numFmtId="0" fontId="26" fillId="74" borderId="42"/>
    <xf numFmtId="0" fontId="26" fillId="74" borderId="98"/>
    <xf numFmtId="0" fontId="26" fillId="74" borderId="42"/>
    <xf numFmtId="0" fontId="26" fillId="74" borderId="98"/>
    <xf numFmtId="0" fontId="26" fillId="74" borderId="42"/>
    <xf numFmtId="0" fontId="26" fillId="74" borderId="98"/>
    <xf numFmtId="0" fontId="2" fillId="74" borderId="42"/>
    <xf numFmtId="0" fontId="2" fillId="74" borderId="42"/>
    <xf numFmtId="0" fontId="2" fillId="74" borderId="98"/>
    <xf numFmtId="169" fontId="2" fillId="0" borderId="0"/>
    <xf numFmtId="0" fontId="2" fillId="74" borderId="98"/>
    <xf numFmtId="0" fontId="2" fillId="74" borderId="42"/>
    <xf numFmtId="168" fontId="2" fillId="0" borderId="0"/>
    <xf numFmtId="0" fontId="2" fillId="74" borderId="98"/>
    <xf numFmtId="0" fontId="2" fillId="74" borderId="42"/>
    <xf numFmtId="0" fontId="2" fillId="74" borderId="98"/>
    <xf numFmtId="168" fontId="2" fillId="0" borderId="0"/>
    <xf numFmtId="0" fontId="2" fillId="74" borderId="42"/>
    <xf numFmtId="0" fontId="2" fillId="74" borderId="42"/>
    <xf numFmtId="0" fontId="2" fillId="74" borderId="98"/>
    <xf numFmtId="169" fontId="2" fillId="0" borderId="0"/>
    <xf numFmtId="0" fontId="2" fillId="74" borderId="98"/>
    <xf numFmtId="168" fontId="2" fillId="0" borderId="0"/>
    <xf numFmtId="0" fontId="2" fillId="74" borderId="42"/>
    <xf numFmtId="0" fontId="2" fillId="74" borderId="98"/>
    <xf numFmtId="168" fontId="2" fillId="0" borderId="0"/>
    <xf numFmtId="0" fontId="2" fillId="74" borderId="42"/>
    <xf numFmtId="0" fontId="2" fillId="74" borderId="42"/>
    <xf numFmtId="169" fontId="2" fillId="0" borderId="0"/>
    <xf numFmtId="0" fontId="2" fillId="74" borderId="98"/>
    <xf numFmtId="0" fontId="2" fillId="74" borderId="42"/>
    <xf numFmtId="168" fontId="2" fillId="0" borderId="0"/>
    <xf numFmtId="0" fontId="2" fillId="74" borderId="98"/>
    <xf numFmtId="0" fontId="2" fillId="74" borderId="42"/>
    <xf numFmtId="0" fontId="2" fillId="74" borderId="98"/>
    <xf numFmtId="168" fontId="2" fillId="0" borderId="0"/>
    <xf numFmtId="0" fontId="2" fillId="74" borderId="98"/>
    <xf numFmtId="0" fontId="2" fillId="74" borderId="42"/>
    <xf numFmtId="0" fontId="2" fillId="74" borderId="42"/>
    <xf numFmtId="169" fontId="2" fillId="0" borderId="0"/>
    <xf numFmtId="0" fontId="2" fillId="74" borderId="98"/>
    <xf numFmtId="168" fontId="2" fillId="0" borderId="0"/>
    <xf numFmtId="168" fontId="2" fillId="0" borderId="0"/>
    <xf numFmtId="0" fontId="2" fillId="74" borderId="98"/>
    <xf numFmtId="0" fontId="2" fillId="74" borderId="42"/>
    <xf numFmtId="0" fontId="2" fillId="74" borderId="98"/>
    <xf numFmtId="0" fontId="2" fillId="74" borderId="42"/>
    <xf numFmtId="0" fontId="2" fillId="74" borderId="42"/>
    <xf numFmtId="0" fontId="2" fillId="74" borderId="98"/>
    <xf numFmtId="0" fontId="2" fillId="74" borderId="98"/>
    <xf numFmtId="0" fontId="2" fillId="74" borderId="42"/>
    <xf numFmtId="0" fontId="2" fillId="74" borderId="98"/>
    <xf numFmtId="183" fontId="2" fillId="0" borderId="0"/>
    <xf numFmtId="184" fontId="2" fillId="0" borderId="0"/>
    <xf numFmtId="185" fontId="80" fillId="0" borderId="0">
      <alignment horizontal="left"/>
    </xf>
    <xf numFmtId="0" fontId="2" fillId="0" borderId="0"/>
    <xf numFmtId="0" fontId="2" fillId="0" borderId="0"/>
    <xf numFmtId="168" fontId="2" fillId="0" borderId="0"/>
    <xf numFmtId="3" fontId="2" fillId="75" borderId="3">
      <alignment horizontal="right" vertical="center"/>
      <protection locked="0"/>
    </xf>
    <xf numFmtId="3" fontId="2" fillId="75" borderId="94">
      <alignment horizontal="right" vertical="center"/>
      <protection locked="0"/>
    </xf>
    <xf numFmtId="168" fontId="81" fillId="0" borderId="0"/>
    <xf numFmtId="0" fontId="81" fillId="0" borderId="0"/>
    <xf numFmtId="168" fontId="81" fillId="0" borderId="0"/>
    <xf numFmtId="0" fontId="82" fillId="64" borderId="43"/>
    <xf numFmtId="0" fontId="83" fillId="9" borderId="28"/>
    <xf numFmtId="0" fontId="82" fillId="64" borderId="43"/>
    <xf numFmtId="0" fontId="82" fillId="64" borderId="99"/>
    <xf numFmtId="0" fontId="82" fillId="64" borderId="43"/>
    <xf numFmtId="0" fontId="82" fillId="64" borderId="99"/>
    <xf numFmtId="0" fontId="82" fillId="64" borderId="43"/>
    <xf numFmtId="0" fontId="82" fillId="64" borderId="99"/>
    <xf numFmtId="0" fontId="82" fillId="64" borderId="43"/>
    <xf numFmtId="0" fontId="82" fillId="64" borderId="99"/>
    <xf numFmtId="168" fontId="84" fillId="64" borderId="43"/>
    <xf numFmtId="0" fontId="82" fillId="64" borderId="43"/>
    <xf numFmtId="0" fontId="82" fillId="64" borderId="99"/>
    <xf numFmtId="0" fontId="82" fillId="64" borderId="43"/>
    <xf numFmtId="0" fontId="82" fillId="64" borderId="99"/>
    <xf numFmtId="0" fontId="82" fillId="64" borderId="43"/>
    <xf numFmtId="0" fontId="82" fillId="64" borderId="99"/>
    <xf numFmtId="0" fontId="82" fillId="64" borderId="43"/>
    <xf numFmtId="0" fontId="82" fillId="64" borderId="99"/>
    <xf numFmtId="168" fontId="84" fillId="64" borderId="99"/>
    <xf numFmtId="168" fontId="84" fillId="64" borderId="43"/>
    <xf numFmtId="0" fontId="82" fillId="64" borderId="43"/>
    <xf numFmtId="0" fontId="82" fillId="64" borderId="99"/>
    <xf numFmtId="0" fontId="82" fillId="64" borderId="43"/>
    <xf numFmtId="0" fontId="82" fillId="64" borderId="99"/>
    <xf numFmtId="0" fontId="82" fillId="64" borderId="43"/>
    <xf numFmtId="0" fontId="82" fillId="64" borderId="99"/>
    <xf numFmtId="0" fontId="82" fillId="64" borderId="43"/>
    <xf numFmtId="0" fontId="82" fillId="64" borderId="99"/>
    <xf numFmtId="168" fontId="84" fillId="64" borderId="99"/>
    <xf numFmtId="0" fontId="82" fillId="64" borderId="43"/>
    <xf numFmtId="0" fontId="82" fillId="64" borderId="43"/>
    <xf numFmtId="0" fontId="82" fillId="64" borderId="99"/>
    <xf numFmtId="0" fontId="82" fillId="64" borderId="43"/>
    <xf numFmtId="0" fontId="82" fillId="64" borderId="99"/>
    <xf numFmtId="0" fontId="82" fillId="64" borderId="43"/>
    <xf numFmtId="0" fontId="82" fillId="64" borderId="99"/>
    <xf numFmtId="0" fontId="82" fillId="64" borderId="99"/>
    <xf numFmtId="0" fontId="82" fillId="64" borderId="43"/>
    <xf numFmtId="0" fontId="82" fillId="64" borderId="99"/>
    <xf numFmtId="0" fontId="82" fillId="64" borderId="43"/>
    <xf numFmtId="0" fontId="82" fillId="64" borderId="99"/>
    <xf numFmtId="0" fontId="82" fillId="64" borderId="43"/>
    <xf numFmtId="0" fontId="82" fillId="64" borderId="99"/>
    <xf numFmtId="0" fontId="82" fillId="64" borderId="99"/>
    <xf numFmtId="169" fontId="84" fillId="64" borderId="43"/>
    <xf numFmtId="169" fontId="84" fillId="64" borderId="99"/>
    <xf numFmtId="0" fontId="82" fillId="64" borderId="43"/>
    <xf numFmtId="0" fontId="82" fillId="64" borderId="43"/>
    <xf numFmtId="0" fontId="82" fillId="64" borderId="99"/>
    <xf numFmtId="0" fontId="82" fillId="64" borderId="43"/>
    <xf numFmtId="0" fontId="82" fillId="64" borderId="99"/>
    <xf numFmtId="0" fontId="82" fillId="64" borderId="43"/>
    <xf numFmtId="0" fontId="82" fillId="64" borderId="99"/>
    <xf numFmtId="0" fontId="82" fillId="64" borderId="99"/>
    <xf numFmtId="0" fontId="82" fillId="64" borderId="43"/>
    <xf numFmtId="0" fontId="82" fillId="64" borderId="43"/>
    <xf numFmtId="0" fontId="82" fillId="64" borderId="99"/>
    <xf numFmtId="0" fontId="82" fillId="64" borderId="43"/>
    <xf numFmtId="0" fontId="82" fillId="64" borderId="99"/>
    <xf numFmtId="0" fontId="82" fillId="64" borderId="43"/>
    <xf numFmtId="0" fontId="82" fillId="64" borderId="99"/>
    <xf numFmtId="0" fontId="82" fillId="64" borderId="99"/>
    <xf numFmtId="0" fontId="82" fillId="64" borderId="43"/>
    <xf numFmtId="0" fontId="82" fillId="64" borderId="43"/>
    <xf numFmtId="0" fontId="82" fillId="64" borderId="99"/>
    <xf numFmtId="0" fontId="82" fillId="64" borderId="43"/>
    <xf numFmtId="0" fontId="82" fillId="64" borderId="99"/>
    <xf numFmtId="0" fontId="82" fillId="64" borderId="43"/>
    <xf numFmtId="0" fontId="82" fillId="64" borderId="99"/>
    <xf numFmtId="0" fontId="82" fillId="64" borderId="99"/>
    <xf numFmtId="0" fontId="82" fillId="64" borderId="43"/>
    <xf numFmtId="0" fontId="82" fillId="64" borderId="43"/>
    <xf numFmtId="0" fontId="82" fillId="64" borderId="99"/>
    <xf numFmtId="0" fontId="82" fillId="64" borderId="43"/>
    <xf numFmtId="0" fontId="82" fillId="64" borderId="99"/>
    <xf numFmtId="0" fontId="82" fillId="64" borderId="43"/>
    <xf numFmtId="0" fontId="82" fillId="64" borderId="99"/>
    <xf numFmtId="0" fontId="82" fillId="64" borderId="99"/>
    <xf numFmtId="0" fontId="82" fillId="64" borderId="43"/>
    <xf numFmtId="0" fontId="82" fillId="64" borderId="99"/>
    <xf numFmtId="0" fontId="82" fillId="64" borderId="43"/>
    <xf numFmtId="0" fontId="82" fillId="64" borderId="99"/>
    <xf numFmtId="0" fontId="82" fillId="64" borderId="43"/>
    <xf numFmtId="0" fontId="82" fillId="64" borderId="99"/>
    <xf numFmtId="0" fontId="82" fillId="64" borderId="43"/>
    <xf numFmtId="0" fontId="82" fillId="64" borderId="99"/>
    <xf numFmtId="0" fontId="83" fillId="9" borderId="28"/>
    <xf numFmtId="0" fontId="82" fillId="64" borderId="43"/>
    <xf numFmtId="0" fontId="82" fillId="64" borderId="99"/>
    <xf numFmtId="0" fontId="82" fillId="64" borderId="43"/>
    <xf numFmtId="0" fontId="82" fillId="64" borderId="99"/>
    <xf numFmtId="0" fontId="82" fillId="64" borderId="43"/>
    <xf numFmtId="0" fontId="82" fillId="64" borderId="99"/>
    <xf numFmtId="0" fontId="82" fillId="64" borderId="43"/>
    <xf numFmtId="0" fontId="82" fillId="64" borderId="99"/>
    <xf numFmtId="0" fontId="83" fillId="9" borderId="28"/>
    <xf numFmtId="0" fontId="82" fillId="64" borderId="43"/>
    <xf numFmtId="0" fontId="82" fillId="64" borderId="99"/>
    <xf numFmtId="0" fontId="82" fillId="64" borderId="43"/>
    <xf numFmtId="0" fontId="82" fillId="64" borderId="99"/>
    <xf numFmtId="0" fontId="82" fillId="64" borderId="43"/>
    <xf numFmtId="0" fontId="82" fillId="64" borderId="99"/>
    <xf numFmtId="0" fontId="82" fillId="64" borderId="43"/>
    <xf numFmtId="0" fontId="82" fillId="64" borderId="99"/>
    <xf numFmtId="0" fontId="83" fillId="9" borderId="28"/>
    <xf numFmtId="0" fontId="82" fillId="64" borderId="43"/>
    <xf numFmtId="0" fontId="82" fillId="64" borderId="99"/>
    <xf numFmtId="0" fontId="82" fillId="64" borderId="43"/>
    <xf numFmtId="0" fontId="82" fillId="64" borderId="99"/>
    <xf numFmtId="0" fontId="82" fillId="64" borderId="43"/>
    <xf numFmtId="0" fontId="82" fillId="64" borderId="99"/>
    <xf numFmtId="0" fontId="82" fillId="64" borderId="43"/>
    <xf numFmtId="0" fontId="82" fillId="64" borderId="99"/>
    <xf numFmtId="0" fontId="83" fillId="9" borderId="28"/>
    <xf numFmtId="0" fontId="82" fillId="64" borderId="43"/>
    <xf numFmtId="0" fontId="82" fillId="64" borderId="99"/>
    <xf numFmtId="0" fontId="82" fillId="64" borderId="43"/>
    <xf numFmtId="0" fontId="82" fillId="64" borderId="99"/>
    <xf numFmtId="0" fontId="82" fillId="64" borderId="43"/>
    <xf numFmtId="0" fontId="82" fillId="64" borderId="99"/>
    <xf numFmtId="0" fontId="82" fillId="64" borderId="43"/>
    <xf numFmtId="0" fontId="82" fillId="64" borderId="99"/>
    <xf numFmtId="0" fontId="83" fillId="9" borderId="28"/>
    <xf numFmtId="0" fontId="82" fillId="64" borderId="43"/>
    <xf numFmtId="0" fontId="82" fillId="64" borderId="99"/>
    <xf numFmtId="0" fontId="82" fillId="64" borderId="43"/>
    <xf numFmtId="0" fontId="82" fillId="64" borderId="99"/>
    <xf numFmtId="0" fontId="82" fillId="64" borderId="43"/>
    <xf numFmtId="0" fontId="82" fillId="64" borderId="99"/>
    <xf numFmtId="0" fontId="82" fillId="64" borderId="43"/>
    <xf numFmtId="0" fontId="82" fillId="64" borderId="99"/>
    <xf numFmtId="0" fontId="83" fillId="9" borderId="28"/>
    <xf numFmtId="0" fontId="82" fillId="64" borderId="43"/>
    <xf numFmtId="0" fontId="82" fillId="64" borderId="99"/>
    <xf numFmtId="0" fontId="82" fillId="64" borderId="43"/>
    <xf numFmtId="0" fontId="82" fillId="64" borderId="99"/>
    <xf numFmtId="0" fontId="82" fillId="64" borderId="43"/>
    <xf numFmtId="0" fontId="82" fillId="64" borderId="99"/>
    <xf numFmtId="0" fontId="82" fillId="64" borderId="43"/>
    <xf numFmtId="0" fontId="82" fillId="64" borderId="99"/>
    <xf numFmtId="0" fontId="83" fillId="9" borderId="28"/>
    <xf numFmtId="0" fontId="82" fillId="64" borderId="43"/>
    <xf numFmtId="0" fontId="82" fillId="64" borderId="99"/>
    <xf numFmtId="0" fontId="82" fillId="64" borderId="43"/>
    <xf numFmtId="0" fontId="82" fillId="64" borderId="99"/>
    <xf numFmtId="0" fontId="82" fillId="64" borderId="43"/>
    <xf numFmtId="0" fontId="82" fillId="64" borderId="99"/>
    <xf numFmtId="0" fontId="82" fillId="64" borderId="43"/>
    <xf numFmtId="0" fontId="82" fillId="64" borderId="99"/>
    <xf numFmtId="168" fontId="84" fillId="64" borderId="43"/>
    <xf numFmtId="169" fontId="84" fillId="64" borderId="43"/>
    <xf numFmtId="169" fontId="84" fillId="64" borderId="99"/>
    <xf numFmtId="168" fontId="84" fillId="64" borderId="43"/>
    <xf numFmtId="168" fontId="84" fillId="64" borderId="99"/>
    <xf numFmtId="168" fontId="84" fillId="64" borderId="99"/>
    <xf numFmtId="168" fontId="84" fillId="64" borderId="43"/>
    <xf numFmtId="169" fontId="84" fillId="64" borderId="43"/>
    <xf numFmtId="169" fontId="84" fillId="64" borderId="99"/>
    <xf numFmtId="168" fontId="84" fillId="64" borderId="43"/>
    <xf numFmtId="168" fontId="84" fillId="64" borderId="99"/>
    <xf numFmtId="168" fontId="84" fillId="64" borderId="99"/>
    <xf numFmtId="168" fontId="84" fillId="64" borderId="43"/>
    <xf numFmtId="169" fontId="84" fillId="64" borderId="43"/>
    <xf numFmtId="169" fontId="84" fillId="64" borderId="99"/>
    <xf numFmtId="168" fontId="84" fillId="64" borderId="43"/>
    <xf numFmtId="168" fontId="84" fillId="64" borderId="99"/>
    <xf numFmtId="168" fontId="84" fillId="64" borderId="99"/>
    <xf numFmtId="168" fontId="84" fillId="64" borderId="43"/>
    <xf numFmtId="169" fontId="84" fillId="64" borderId="43"/>
    <xf numFmtId="169" fontId="84" fillId="64" borderId="99"/>
    <xf numFmtId="168" fontId="84" fillId="64" borderId="43"/>
    <xf numFmtId="168" fontId="84" fillId="64" borderId="99"/>
    <xf numFmtId="168" fontId="84" fillId="64" borderId="99"/>
    <xf numFmtId="0" fontId="82" fillId="64" borderId="43"/>
    <xf numFmtId="0" fontId="82" fillId="64" borderId="99"/>
    <xf numFmtId="0" fontId="24" fillId="0" borderId="0"/>
    <xf numFmtId="9" fontId="1" fillId="0" borderId="0"/>
    <xf numFmtId="175" fontId="36" fillId="0" borderId="0"/>
    <xf numFmtId="186" fontId="36" fillId="0" borderId="0"/>
    <xf numFmtId="9" fontId="26" fillId="0" borderId="0"/>
    <xf numFmtId="9" fontId="26" fillId="0" borderId="0"/>
    <xf numFmtId="9" fontId="26" fillId="0" borderId="0"/>
    <xf numFmtId="9" fontId="2" fillId="0" borderId="0"/>
    <xf numFmtId="9" fontId="26" fillId="0" borderId="0"/>
    <xf numFmtId="9" fontId="2" fillId="0" borderId="0"/>
    <xf numFmtId="9" fontId="2" fillId="0" borderId="0"/>
    <xf numFmtId="9" fontId="26" fillId="0" borderId="0"/>
    <xf numFmtId="9" fontId="2" fillId="0" borderId="0"/>
    <xf numFmtId="9" fontId="2" fillId="0" borderId="0"/>
    <xf numFmtId="9" fontId="2" fillId="0" borderId="0"/>
    <xf numFmtId="9" fontId="2" fillId="0" borderId="0"/>
    <xf numFmtId="9" fontId="26" fillId="0" borderId="0"/>
    <xf numFmtId="9" fontId="26" fillId="0" borderId="0"/>
    <xf numFmtId="9" fontId="26" fillId="0" borderId="0"/>
    <xf numFmtId="9" fontId="2" fillId="0" borderId="0"/>
    <xf numFmtId="9" fontId="2" fillId="0" borderId="0"/>
    <xf numFmtId="9" fontId="2" fillId="0" borderId="0"/>
    <xf numFmtId="9" fontId="2" fillId="0" borderId="0"/>
    <xf numFmtId="9" fontId="8" fillId="0" borderId="0"/>
    <xf numFmtId="9" fontId="2" fillId="0" borderId="0"/>
    <xf numFmtId="9" fontId="26"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26" fillId="0" borderId="0"/>
    <xf numFmtId="9" fontId="8" fillId="0" borderId="0"/>
    <xf numFmtId="9" fontId="8" fillId="0" borderId="0"/>
    <xf numFmtId="9" fontId="2" fillId="0" borderId="0"/>
    <xf numFmtId="9" fontId="2" fillId="0" borderId="0"/>
    <xf numFmtId="9" fontId="2" fillId="0" borderId="0"/>
    <xf numFmtId="9" fontId="26" fillId="0" borderId="0"/>
    <xf numFmtId="9" fontId="26"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2" fillId="0" borderId="0"/>
    <xf numFmtId="9" fontId="1" fillId="0" borderId="0"/>
    <xf numFmtId="9" fontId="1" fillId="0" borderId="0"/>
    <xf numFmtId="9" fontId="1" fillId="0" borderId="0"/>
    <xf numFmtId="9" fontId="1" fillId="0" borderId="0"/>
    <xf numFmtId="9" fontId="1" fillId="0" borderId="0"/>
    <xf numFmtId="9" fontId="2" fillId="0" borderId="0"/>
    <xf numFmtId="9" fontId="43" fillId="0" borderId="0"/>
    <xf numFmtId="9" fontId="43" fillId="0" borderId="0"/>
    <xf numFmtId="9" fontId="2" fillId="0" borderId="0"/>
    <xf numFmtId="9" fontId="2" fillId="0" borderId="0"/>
    <xf numFmtId="9" fontId="26" fillId="0" borderId="0"/>
    <xf numFmtId="9" fontId="2" fillId="0" borderId="0"/>
    <xf numFmtId="9" fontId="26" fillId="0" borderId="0"/>
    <xf numFmtId="9" fontId="2" fillId="0" borderId="0"/>
    <xf numFmtId="9" fontId="43" fillId="0" borderId="0"/>
    <xf numFmtId="9" fontId="43" fillId="0" borderId="0"/>
    <xf numFmtId="9" fontId="2" fillId="0" borderId="0"/>
    <xf numFmtId="9" fontId="2" fillId="0" borderId="0"/>
    <xf numFmtId="9" fontId="26" fillId="0" borderId="0"/>
    <xf numFmtId="9" fontId="2" fillId="0" borderId="0"/>
    <xf numFmtId="9" fontId="26" fillId="0" borderId="0"/>
    <xf numFmtId="9" fontId="2" fillId="0" borderId="0"/>
    <xf numFmtId="9" fontId="2" fillId="0" borderId="0"/>
    <xf numFmtId="9" fontId="1" fillId="0" borderId="0"/>
    <xf numFmtId="9" fontId="1" fillId="0" borderId="0"/>
    <xf numFmtId="9" fontId="26" fillId="0" borderId="0"/>
    <xf numFmtId="9" fontId="2" fillId="0" borderId="0"/>
    <xf numFmtId="9" fontId="2"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26" fillId="0" borderId="0"/>
    <xf numFmtId="9" fontId="2"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26" fillId="0" borderId="0"/>
    <xf numFmtId="9" fontId="26" fillId="0" borderId="0"/>
    <xf numFmtId="9" fontId="2" fillId="0" borderId="0"/>
    <xf numFmtId="9" fontId="26" fillId="0" borderId="0"/>
    <xf numFmtId="9" fontId="2" fillId="0" borderId="0"/>
    <xf numFmtId="9" fontId="2" fillId="0" borderId="0"/>
    <xf numFmtId="9" fontId="26" fillId="0" borderId="0"/>
    <xf numFmtId="9" fontId="2" fillId="0" borderId="0"/>
    <xf numFmtId="9" fontId="85" fillId="0" borderId="0"/>
    <xf numFmtId="9" fontId="2" fillId="0" borderId="0"/>
    <xf numFmtId="9" fontId="26" fillId="0" borderId="0"/>
    <xf numFmtId="9" fontId="26" fillId="0" borderId="0"/>
    <xf numFmtId="9" fontId="26" fillId="0" borderId="0"/>
    <xf numFmtId="9" fontId="26" fillId="0" borderId="0"/>
    <xf numFmtId="9" fontId="26" fillId="0" borderId="0"/>
    <xf numFmtId="9" fontId="26" fillId="0" borderId="0"/>
    <xf numFmtId="9" fontId="26" fillId="0" borderId="0"/>
    <xf numFmtId="9" fontId="26" fillId="0" borderId="0"/>
    <xf numFmtId="9" fontId="26" fillId="0" borderId="0"/>
    <xf numFmtId="9" fontId="26" fillId="0" borderId="0"/>
    <xf numFmtId="9" fontId="26"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171" fontId="36" fillId="0" borderId="0"/>
    <xf numFmtId="172" fontId="36" fillId="0" borderId="0"/>
    <xf numFmtId="171" fontId="36" fillId="0" borderId="0"/>
    <xf numFmtId="176" fontId="36" fillId="0" borderId="0"/>
    <xf numFmtId="172" fontId="36" fillId="0" borderId="0"/>
    <xf numFmtId="168" fontId="2" fillId="0" borderId="0"/>
    <xf numFmtId="0" fontId="2" fillId="0" borderId="0"/>
    <xf numFmtId="168" fontId="2" fillId="0" borderId="0"/>
    <xf numFmtId="187" fontId="64" fillId="0" borderId="3">
      <alignment horizontal="center" vertical="top" wrapText="1"/>
    </xf>
    <xf numFmtId="0" fontId="86" fillId="0" borderId="0"/>
    <xf numFmtId="3" fontId="2" fillId="70" borderId="3">
      <alignment horizontal="right" vertical="center"/>
    </xf>
    <xf numFmtId="3" fontId="2" fillId="70" borderId="94">
      <alignment horizontal="right" vertical="center"/>
    </xf>
    <xf numFmtId="188" fontId="2" fillId="70" borderId="3">
      <alignment horizontal="right" vertical="center"/>
    </xf>
    <xf numFmtId="188" fontId="2" fillId="70" borderId="94">
      <alignment horizontal="right" vertical="center"/>
    </xf>
    <xf numFmtId="0" fontId="87" fillId="0" borderId="0"/>
    <xf numFmtId="0" fontId="24" fillId="0" borderId="0"/>
    <xf numFmtId="0" fontId="88" fillId="0" borderId="0"/>
    <xf numFmtId="0" fontId="88" fillId="0" borderId="0"/>
    <xf numFmtId="168" fontId="24" fillId="0" borderId="0"/>
    <xf numFmtId="168" fontId="24" fillId="0" borderId="0"/>
    <xf numFmtId="0" fontId="89" fillId="0" borderId="0"/>
    <xf numFmtId="0" fontId="90" fillId="0" borderId="0"/>
    <xf numFmtId="0" fontId="89" fillId="0" borderId="0"/>
    <xf numFmtId="0" fontId="89" fillId="0" borderId="0"/>
    <xf numFmtId="0" fontId="89" fillId="0" borderId="0"/>
    <xf numFmtId="0" fontId="89" fillId="0" borderId="0"/>
    <xf numFmtId="0" fontId="89" fillId="0" borderId="0"/>
    <xf numFmtId="169" fontId="25" fillId="37" borderId="0"/>
    <xf numFmtId="49" fontId="45" fillId="0" borderId="0"/>
    <xf numFmtId="189" fontId="36" fillId="0" borderId="0"/>
    <xf numFmtId="190" fontId="36" fillId="0" borderId="0"/>
    <xf numFmtId="0" fontId="91" fillId="0" borderId="0">
      <alignment horizontal="center" vertical="top"/>
    </xf>
    <xf numFmtId="0" fontId="92" fillId="0" borderId="0"/>
    <xf numFmtId="169" fontId="92" fillId="0" borderId="0"/>
    <xf numFmtId="0" fontId="92" fillId="0" borderId="0"/>
    <xf numFmtId="168" fontId="92" fillId="0" borderId="0"/>
    <xf numFmtId="168" fontId="92" fillId="0" borderId="0"/>
    <xf numFmtId="168" fontId="92" fillId="0" borderId="0"/>
    <xf numFmtId="169" fontId="92" fillId="0" borderId="0"/>
    <xf numFmtId="168" fontId="92" fillId="0" borderId="0"/>
    <xf numFmtId="168" fontId="92" fillId="0" borderId="0"/>
    <xf numFmtId="169" fontId="92" fillId="0" borderId="0"/>
    <xf numFmtId="168" fontId="92" fillId="0" borderId="0"/>
    <xf numFmtId="168" fontId="92" fillId="0" borderId="0"/>
    <xf numFmtId="169" fontId="92" fillId="0" borderId="0"/>
    <xf numFmtId="168" fontId="92" fillId="0" borderId="0"/>
    <xf numFmtId="168" fontId="92" fillId="0" borderId="0"/>
    <xf numFmtId="169" fontId="92" fillId="0" borderId="0"/>
    <xf numFmtId="168" fontId="92" fillId="0" borderId="0"/>
    <xf numFmtId="0" fontId="92" fillId="0" borderId="0"/>
    <xf numFmtId="0" fontId="46" fillId="0" borderId="44"/>
    <xf numFmtId="0" fontId="6" fillId="0" borderId="32"/>
    <xf numFmtId="0" fontId="46" fillId="0" borderId="44"/>
    <xf numFmtId="0" fontId="46" fillId="0" borderId="100"/>
    <xf numFmtId="0" fontId="46" fillId="0" borderId="44"/>
    <xf numFmtId="0" fontId="46" fillId="0" borderId="100"/>
    <xf numFmtId="0" fontId="46" fillId="0" borderId="44"/>
    <xf numFmtId="0" fontId="46" fillId="0" borderId="100"/>
    <xf numFmtId="0" fontId="46" fillId="0" borderId="44"/>
    <xf numFmtId="0" fontId="46" fillId="0" borderId="100"/>
    <xf numFmtId="168" fontId="93" fillId="0" borderId="44"/>
    <xf numFmtId="0" fontId="46" fillId="0" borderId="44"/>
    <xf numFmtId="0" fontId="46" fillId="0" borderId="100"/>
    <xf numFmtId="0" fontId="46" fillId="0" borderId="44"/>
    <xf numFmtId="0" fontId="46" fillId="0" borderId="100"/>
    <xf numFmtId="0" fontId="46" fillId="0" borderId="44"/>
    <xf numFmtId="0" fontId="46" fillId="0" borderId="100"/>
    <xf numFmtId="0" fontId="46" fillId="0" borderId="44"/>
    <xf numFmtId="0" fontId="46" fillId="0" borderId="100"/>
    <xf numFmtId="168" fontId="93" fillId="0" borderId="100"/>
    <xf numFmtId="168" fontId="93" fillId="0" borderId="44"/>
    <xf numFmtId="0" fontId="46" fillId="0" borderId="44"/>
    <xf numFmtId="0" fontId="46" fillId="0" borderId="100"/>
    <xf numFmtId="0" fontId="46" fillId="0" borderId="44"/>
    <xf numFmtId="0" fontId="46" fillId="0" borderId="100"/>
    <xf numFmtId="0" fontId="46" fillId="0" borderId="44"/>
    <xf numFmtId="0" fontId="46" fillId="0" borderId="100"/>
    <xf numFmtId="0" fontId="46" fillId="0" borderId="44"/>
    <xf numFmtId="0" fontId="46" fillId="0" borderId="100"/>
    <xf numFmtId="168" fontId="93" fillId="0" borderId="100"/>
    <xf numFmtId="0" fontId="46" fillId="0" borderId="44"/>
    <xf numFmtId="0" fontId="46" fillId="0" borderId="44"/>
    <xf numFmtId="0" fontId="46" fillId="0" borderId="100"/>
    <xf numFmtId="0" fontId="46" fillId="0" borderId="44"/>
    <xf numFmtId="0" fontId="46" fillId="0" borderId="100"/>
    <xf numFmtId="0" fontId="46" fillId="0" borderId="44"/>
    <xf numFmtId="0" fontId="46" fillId="0" borderId="100"/>
    <xf numFmtId="0" fontId="46" fillId="0" borderId="100"/>
    <xf numFmtId="0" fontId="46" fillId="0" borderId="44"/>
    <xf numFmtId="0" fontId="46" fillId="0" borderId="100"/>
    <xf numFmtId="0" fontId="46" fillId="0" borderId="44"/>
    <xf numFmtId="0" fontId="46" fillId="0" borderId="100"/>
    <xf numFmtId="0" fontId="46" fillId="0" borderId="44"/>
    <xf numFmtId="0" fontId="46" fillId="0" borderId="100"/>
    <xf numFmtId="0" fontId="46" fillId="0" borderId="100"/>
    <xf numFmtId="169" fontId="93" fillId="0" borderId="44"/>
    <xf numFmtId="169" fontId="93" fillId="0" borderId="100"/>
    <xf numFmtId="0" fontId="46" fillId="0" borderId="44"/>
    <xf numFmtId="0" fontId="46" fillId="0" borderId="44"/>
    <xf numFmtId="0" fontId="46" fillId="0" borderId="100"/>
    <xf numFmtId="0" fontId="46" fillId="0" borderId="44"/>
    <xf numFmtId="0" fontId="46" fillId="0" borderId="100"/>
    <xf numFmtId="0" fontId="46" fillId="0" borderId="44"/>
    <xf numFmtId="0" fontId="46" fillId="0" borderId="100"/>
    <xf numFmtId="0" fontId="46" fillId="0" borderId="100"/>
    <xf numFmtId="0" fontId="46" fillId="0" borderId="44"/>
    <xf numFmtId="0" fontId="46" fillId="0" borderId="44"/>
    <xf numFmtId="0" fontId="46" fillId="0" borderId="100"/>
    <xf numFmtId="0" fontId="46" fillId="0" borderId="44"/>
    <xf numFmtId="0" fontId="46" fillId="0" borderId="100"/>
    <xf numFmtId="0" fontId="46" fillId="0" borderId="44"/>
    <xf numFmtId="0" fontId="46" fillId="0" borderId="100"/>
    <xf numFmtId="0" fontId="46" fillId="0" borderId="100"/>
    <xf numFmtId="0" fontId="46" fillId="0" borderId="44"/>
    <xf numFmtId="0" fontId="46" fillId="0" borderId="44"/>
    <xf numFmtId="0" fontId="46" fillId="0" borderId="100"/>
    <xf numFmtId="0" fontId="46" fillId="0" borderId="44"/>
    <xf numFmtId="0" fontId="46" fillId="0" borderId="100"/>
    <xf numFmtId="0" fontId="46" fillId="0" borderId="44"/>
    <xf numFmtId="0" fontId="46" fillId="0" borderId="100"/>
    <xf numFmtId="0" fontId="46" fillId="0" borderId="100"/>
    <xf numFmtId="0" fontId="46" fillId="0" borderId="44"/>
    <xf numFmtId="0" fontId="46" fillId="0" borderId="44"/>
    <xf numFmtId="0" fontId="46" fillId="0" borderId="100"/>
    <xf numFmtId="0" fontId="46" fillId="0" borderId="44"/>
    <xf numFmtId="0" fontId="46" fillId="0" borderId="100"/>
    <xf numFmtId="0" fontId="46" fillId="0" borderId="44"/>
    <xf numFmtId="0" fontId="46" fillId="0" borderId="100"/>
    <xf numFmtId="0" fontId="46" fillId="0" borderId="100"/>
    <xf numFmtId="0" fontId="46" fillId="0" borderId="44"/>
    <xf numFmtId="0" fontId="46" fillId="0" borderId="100"/>
    <xf numFmtId="0" fontId="46" fillId="0" borderId="44"/>
    <xf numFmtId="0" fontId="46" fillId="0" borderId="100"/>
    <xf numFmtId="0" fontId="46" fillId="0" borderId="44"/>
    <xf numFmtId="0" fontId="46" fillId="0" borderId="100"/>
    <xf numFmtId="0" fontId="46" fillId="0" borderId="44"/>
    <xf numFmtId="0" fontId="46" fillId="0" borderId="100"/>
    <xf numFmtId="0" fontId="6" fillId="0" borderId="32"/>
    <xf numFmtId="0" fontId="46" fillId="0" borderId="44"/>
    <xf numFmtId="0" fontId="46" fillId="0" borderId="100"/>
    <xf numFmtId="0" fontId="46" fillId="0" borderId="44"/>
    <xf numFmtId="0" fontId="46" fillId="0" borderId="100"/>
    <xf numFmtId="0" fontId="46" fillId="0" borderId="44"/>
    <xf numFmtId="0" fontId="46" fillId="0" borderId="100"/>
    <xf numFmtId="0" fontId="46" fillId="0" borderId="44"/>
    <xf numFmtId="0" fontId="46" fillId="0" borderId="100"/>
    <xf numFmtId="0" fontId="6" fillId="0" borderId="32"/>
    <xf numFmtId="0" fontId="46" fillId="0" borderId="44"/>
    <xf numFmtId="0" fontId="46" fillId="0" borderId="100"/>
    <xf numFmtId="0" fontId="46" fillId="0" borderId="44"/>
    <xf numFmtId="0" fontId="46" fillId="0" borderId="100"/>
    <xf numFmtId="0" fontId="46" fillId="0" borderId="44"/>
    <xf numFmtId="0" fontId="46" fillId="0" borderId="100"/>
    <xf numFmtId="0" fontId="46" fillId="0" borderId="44"/>
    <xf numFmtId="0" fontId="46" fillId="0" borderId="100"/>
    <xf numFmtId="0" fontId="6" fillId="0" borderId="32"/>
    <xf numFmtId="0" fontId="46" fillId="0" borderId="44"/>
    <xf numFmtId="0" fontId="46" fillId="0" borderId="100"/>
    <xf numFmtId="0" fontId="46" fillId="0" borderId="44"/>
    <xf numFmtId="0" fontId="46" fillId="0" borderId="100"/>
    <xf numFmtId="0" fontId="46" fillId="0" borderId="44"/>
    <xf numFmtId="0" fontId="46" fillId="0" borderId="100"/>
    <xf numFmtId="0" fontId="46" fillId="0" borderId="44"/>
    <xf numFmtId="0" fontId="46" fillId="0" borderId="100"/>
    <xf numFmtId="0" fontId="6" fillId="0" borderId="32"/>
    <xf numFmtId="0" fontId="46" fillId="0" borderId="44"/>
    <xf numFmtId="0" fontId="46" fillId="0" borderId="100"/>
    <xf numFmtId="0" fontId="46" fillId="0" borderId="44"/>
    <xf numFmtId="0" fontId="46" fillId="0" borderId="100"/>
    <xf numFmtId="0" fontId="46" fillId="0" borderId="44"/>
    <xf numFmtId="0" fontId="46" fillId="0" borderId="100"/>
    <xf numFmtId="0" fontId="46" fillId="0" borderId="44"/>
    <xf numFmtId="0" fontId="46" fillId="0" borderId="100"/>
    <xf numFmtId="0" fontId="6" fillId="0" borderId="32"/>
    <xf numFmtId="0" fontId="46" fillId="0" borderId="44"/>
    <xf numFmtId="0" fontId="46" fillId="0" borderId="100"/>
    <xf numFmtId="0" fontId="46" fillId="0" borderId="44"/>
    <xf numFmtId="0" fontId="46" fillId="0" borderId="100"/>
    <xf numFmtId="0" fontId="46" fillId="0" borderId="44"/>
    <xf numFmtId="0" fontId="46" fillId="0" borderId="100"/>
    <xf numFmtId="0" fontId="46" fillId="0" borderId="44"/>
    <xf numFmtId="0" fontId="46" fillId="0" borderId="100"/>
    <xf numFmtId="0" fontId="6" fillId="0" borderId="32"/>
    <xf numFmtId="0" fontId="46" fillId="0" borderId="44"/>
    <xf numFmtId="0" fontId="46" fillId="0" borderId="100"/>
    <xf numFmtId="0" fontId="46" fillId="0" borderId="44"/>
    <xf numFmtId="0" fontId="46" fillId="0" borderId="100"/>
    <xf numFmtId="0" fontId="46" fillId="0" borderId="44"/>
    <xf numFmtId="0" fontId="46" fillId="0" borderId="100"/>
    <xf numFmtId="0" fontId="46" fillId="0" borderId="44"/>
    <xf numFmtId="0" fontId="46" fillId="0" borderId="100"/>
    <xf numFmtId="0" fontId="6" fillId="0" borderId="32"/>
    <xf numFmtId="0" fontId="46" fillId="0" borderId="44"/>
    <xf numFmtId="0" fontId="46" fillId="0" borderId="100"/>
    <xf numFmtId="0" fontId="46" fillId="0" borderId="44"/>
    <xf numFmtId="0" fontId="46" fillId="0" borderId="100"/>
    <xf numFmtId="0" fontId="46" fillId="0" borderId="44"/>
    <xf numFmtId="0" fontId="46" fillId="0" borderId="100"/>
    <xf numFmtId="0" fontId="46" fillId="0" borderId="44"/>
    <xf numFmtId="0" fontId="46" fillId="0" borderId="100"/>
    <xf numFmtId="168" fontId="93" fillId="0" borderId="44"/>
    <xf numFmtId="169" fontId="93" fillId="0" borderId="44"/>
    <xf numFmtId="169" fontId="93" fillId="0" borderId="100"/>
    <xf numFmtId="168" fontId="93" fillId="0" borderId="44"/>
    <xf numFmtId="168" fontId="93" fillId="0" borderId="100"/>
    <xf numFmtId="168" fontId="93" fillId="0" borderId="100"/>
    <xf numFmtId="168" fontId="93" fillId="0" borderId="44"/>
    <xf numFmtId="169" fontId="93" fillId="0" borderId="44"/>
    <xf numFmtId="169" fontId="93" fillId="0" borderId="100"/>
    <xf numFmtId="168" fontId="93" fillId="0" borderId="44"/>
    <xf numFmtId="168" fontId="93" fillId="0" borderId="100"/>
    <xf numFmtId="168" fontId="93" fillId="0" borderId="100"/>
    <xf numFmtId="168" fontId="93" fillId="0" borderId="44"/>
    <xf numFmtId="169" fontId="93" fillId="0" borderId="44"/>
    <xf numFmtId="169" fontId="93" fillId="0" borderId="100"/>
    <xf numFmtId="168" fontId="93" fillId="0" borderId="44"/>
    <xf numFmtId="168" fontId="93" fillId="0" borderId="100"/>
    <xf numFmtId="168" fontId="93" fillId="0" borderId="100"/>
    <xf numFmtId="168" fontId="93" fillId="0" borderId="44"/>
    <xf numFmtId="169" fontId="93" fillId="0" borderId="44"/>
    <xf numFmtId="169" fontId="93" fillId="0" borderId="100"/>
    <xf numFmtId="168" fontId="93" fillId="0" borderId="44"/>
    <xf numFmtId="168" fontId="93" fillId="0" borderId="100"/>
    <xf numFmtId="168" fontId="93" fillId="0" borderId="100"/>
    <xf numFmtId="0" fontId="46" fillId="0" borderId="44"/>
    <xf numFmtId="0" fontId="46" fillId="0" borderId="100"/>
    <xf numFmtId="0" fontId="24" fillId="0" borderId="45"/>
    <xf numFmtId="185" fontId="80"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5" fillId="0" borderId="0"/>
    <xf numFmtId="192" fontId="2" fillId="0" borderId="0"/>
    <xf numFmtId="0" fontId="94" fillId="0" borderId="0"/>
    <xf numFmtId="0" fontId="23" fillId="0" borderId="0"/>
    <xf numFmtId="168" fontId="95" fillId="0" borderId="0"/>
    <xf numFmtId="168" fontId="95" fillId="0" borderId="0"/>
    <xf numFmtId="169" fontId="95" fillId="0" borderId="0"/>
    <xf numFmtId="0" fontId="94"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8" fontId="95" fillId="0" borderId="0"/>
    <xf numFmtId="169" fontId="95" fillId="0" borderId="0"/>
    <xf numFmtId="168" fontId="95" fillId="0" borderId="0"/>
    <xf numFmtId="168" fontId="95" fillId="0" borderId="0"/>
    <xf numFmtId="169" fontId="95" fillId="0" borderId="0"/>
    <xf numFmtId="168" fontId="95" fillId="0" borderId="0"/>
    <xf numFmtId="168" fontId="95" fillId="0" borderId="0"/>
    <xf numFmtId="169" fontId="95" fillId="0" borderId="0"/>
    <xf numFmtId="168" fontId="95" fillId="0" borderId="0"/>
    <xf numFmtId="168" fontId="95" fillId="0" borderId="0"/>
    <xf numFmtId="169" fontId="95" fillId="0" borderId="0"/>
    <xf numFmtId="168" fontId="95" fillId="0" borderId="0"/>
    <xf numFmtId="0" fontId="94" fillId="0" borderId="0"/>
    <xf numFmtId="1" fontId="96" fillId="0" borderId="0">
      <alignment horizontal="right"/>
    </xf>
    <xf numFmtId="42" fontId="97" fillId="0" borderId="0"/>
    <xf numFmtId="44" fontId="97" fillId="0" borderId="0"/>
    <xf numFmtId="0" fontId="98" fillId="0" borderId="0"/>
    <xf numFmtId="0" fontId="99" fillId="0" borderId="0"/>
    <xf numFmtId="38" fontId="25" fillId="0" borderId="0"/>
    <xf numFmtId="40" fontId="25" fillId="0" borderId="0"/>
    <xf numFmtId="41" fontId="97" fillId="0" borderId="0"/>
    <xf numFmtId="43" fontId="97"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166" fontId="1" fillId="0" borderId="0"/>
    <xf numFmtId="195" fontId="2" fillId="0" borderId="0"/>
    <xf numFmtId="166" fontId="2" fillId="0" borderId="0"/>
    <xf numFmtId="43" fontId="144" fillId="0" borderId="0"/>
    <xf numFmtId="44" fontId="2" fillId="0" borderId="0"/>
    <xf numFmtId="196" fontId="2" fillId="0" borderId="0"/>
    <xf numFmtId="196" fontId="2" fillId="0" borderId="0"/>
    <xf numFmtId="0" fontId="34" fillId="0" borderId="143">
      <alignment horizontal="right"/>
      <protection locked="0"/>
    </xf>
    <xf numFmtId="0" fontId="2" fillId="69" borderId="143">
      <alignment horizontal="center" vertical="center"/>
    </xf>
    <xf numFmtId="0" fontId="53" fillId="0" borderId="148">
      <alignment horizontal="left" vertical="center"/>
    </xf>
    <xf numFmtId="0" fontId="61" fillId="70" borderId="146">
      <alignment horizontal="center" wrapText="1"/>
    </xf>
    <xf numFmtId="3" fontId="2" fillId="71" borderId="143">
      <alignment horizontal="right" vertical="center"/>
    </xf>
    <xf numFmtId="9" fontId="2" fillId="71" borderId="143">
      <alignment horizontal="right" vertical="center"/>
    </xf>
    <xf numFmtId="0" fontId="2" fillId="71" borderId="146">
      <alignment horizontal="left" vertical="center"/>
    </xf>
    <xf numFmtId="3" fontId="2" fillId="72" borderId="143">
      <alignment horizontal="right" vertical="center"/>
      <protection locked="0"/>
    </xf>
    <xf numFmtId="0" fontId="2" fillId="0" borderId="0"/>
    <xf numFmtId="197" fontId="2" fillId="0" borderId="0"/>
    <xf numFmtId="0" fontId="24" fillId="0" borderId="0"/>
    <xf numFmtId="0" fontId="2" fillId="0" borderId="0"/>
    <xf numFmtId="0" fontId="143" fillId="0" borderId="0"/>
    <xf numFmtId="0" fontId="26" fillId="0" borderId="0"/>
    <xf numFmtId="3" fontId="2" fillId="75" borderId="143">
      <alignment horizontal="right" vertical="center"/>
      <protection locked="0"/>
    </xf>
    <xf numFmtId="9" fontId="143" fillId="0" borderId="0"/>
    <xf numFmtId="3" fontId="2" fillId="70" borderId="143">
      <alignment horizontal="right" vertical="center"/>
    </xf>
    <xf numFmtId="188" fontId="2" fillId="70" borderId="143">
      <alignment horizontal="right" vertical="center"/>
    </xf>
    <xf numFmtId="9" fontId="1" fillId="0" borderId="0" applyFont="0" applyFill="0" applyBorder="0" applyAlignment="0" applyProtection="0"/>
    <xf numFmtId="43" fontId="1" fillId="0" borderId="0" applyFont="0" applyFill="0" applyBorder="0" applyAlignment="0" applyProtection="0"/>
  </cellStyleXfs>
  <cellXfs count="975">
    <xf numFmtId="0" fontId="0" fillId="0" borderId="0" xfId="0" applyFont="1" applyFill="1" applyBorder="1"/>
    <xf numFmtId="169" fontId="25" fillId="37" borderId="0" xfId="4" applyNumberFormat="1" applyFont="1" applyFill="1" applyBorder="1"/>
    <xf numFmtId="0" fontId="0" fillId="0" borderId="0" xfId="0" applyFont="1" applyFill="1" applyBorder="1"/>
    <xf numFmtId="0" fontId="4" fillId="0" borderId="0" xfId="0" applyFont="1" applyFill="1" applyBorder="1"/>
    <xf numFmtId="0" fontId="0" fillId="0" borderId="0" xfId="0" applyFont="1" applyFill="1" applyBorder="1"/>
    <xf numFmtId="0" fontId="0" fillId="0" borderId="0" xfId="0" applyFont="1" applyFill="1" applyBorder="1" applyAlignment="1">
      <alignment wrapText="1"/>
    </xf>
    <xf numFmtId="0" fontId="4" fillId="0" borderId="0" xfId="0" applyFont="1" applyFill="1" applyBorder="1"/>
    <xf numFmtId="167" fontId="3" fillId="0" borderId="0" xfId="0" applyNumberFormat="1" applyFont="1" applyFill="1" applyBorder="1" applyAlignment="1">
      <alignment horizontal="center"/>
    </xf>
    <xf numFmtId="167" fontId="0" fillId="0" borderId="0" xfId="0" applyNumberFormat="1" applyFont="1" applyFill="1" applyBorder="1" applyAlignment="1">
      <alignment horizontal="center"/>
    </xf>
    <xf numFmtId="167" fontId="5" fillId="0" borderId="0" xfId="0" applyNumberFormat="1" applyFont="1" applyFill="1" applyBorder="1" applyAlignment="1">
      <alignment horizontal="center"/>
    </xf>
    <xf numFmtId="0" fontId="4" fillId="0" borderId="3" xfId="0" applyFont="1" applyFill="1" applyBorder="1"/>
    <xf numFmtId="0" fontId="9" fillId="0" borderId="13" xfId="0" applyFont="1" applyFill="1" applyBorder="1"/>
    <xf numFmtId="0" fontId="12" fillId="0" borderId="0" xfId="0" applyFont="1" applyFill="1" applyBorder="1"/>
    <xf numFmtId="0" fontId="12" fillId="0" borderId="0" xfId="0" applyFont="1" applyFill="1" applyBorder="1"/>
    <xf numFmtId="0" fontId="9" fillId="0" borderId="0" xfId="0" applyFont="1" applyFill="1" applyBorder="1" applyAlignment="1">
      <alignment horizontal="right" wrapText="1"/>
    </xf>
    <xf numFmtId="0" fontId="9" fillId="0" borderId="16" xfId="0" applyFont="1" applyFill="1" applyBorder="1" applyAlignment="1">
      <alignment vertical="center"/>
    </xf>
    <xf numFmtId="0" fontId="9" fillId="0" borderId="19" xfId="0" applyFont="1" applyFill="1" applyBorder="1"/>
    <xf numFmtId="0" fontId="7" fillId="0" borderId="0" xfId="0" applyFont="1" applyFill="1" applyBorder="1"/>
    <xf numFmtId="0" fontId="9" fillId="0" borderId="0" xfId="11042" applyFont="1" applyFill="1" applyBorder="1"/>
    <xf numFmtId="0" fontId="4" fillId="0" borderId="0" xfId="0" applyFont="1" applyFill="1" applyBorder="1"/>
    <xf numFmtId="0" fontId="9" fillId="0" borderId="0" xfId="0" applyFont="1" applyFill="1" applyBorder="1"/>
    <xf numFmtId="0" fontId="9" fillId="0" borderId="0" xfId="11042" applyFont="1" applyFill="1" applyBorder="1"/>
    <xf numFmtId="0" fontId="4" fillId="0" borderId="5" xfId="0" applyFont="1" applyFill="1" applyBorder="1"/>
    <xf numFmtId="0" fontId="4" fillId="0" borderId="0" xfId="0" applyFont="1" applyFill="1" applyBorder="1" applyAlignment="1">
      <alignment wrapText="1"/>
    </xf>
    <xf numFmtId="0" fontId="12" fillId="0" borderId="0" xfId="0" applyFont="1" applyFill="1" applyBorder="1" applyAlignment="1">
      <alignment wrapText="1"/>
    </xf>
    <xf numFmtId="0" fontId="12" fillId="0" borderId="0" xfId="0" applyFont="1" applyFill="1" applyBorder="1" applyAlignment="1">
      <alignment horizontal="center"/>
    </xf>
    <xf numFmtId="0" fontId="10" fillId="0" borderId="0" xfId="11042" applyFont="1" applyFill="1" applyBorder="1"/>
    <xf numFmtId="0" fontId="9" fillId="0" borderId="6" xfId="0" applyFont="1" applyFill="1" applyBorder="1" applyAlignment="1">
      <alignment wrapText="1"/>
    </xf>
    <xf numFmtId="0" fontId="9" fillId="0" borderId="18" xfId="0" applyFont="1" applyFill="1" applyBorder="1" applyAlignment="1">
      <alignment wrapText="1"/>
    </xf>
    <xf numFmtId="0" fontId="7" fillId="0" borderId="0" xfId="0" applyFont="1" applyFill="1" applyBorder="1"/>
    <xf numFmtId="0" fontId="6" fillId="0" borderId="0" xfId="0" applyFont="1" applyFill="1" applyBorder="1" applyAlignment="1">
      <alignment horizontal="center"/>
    </xf>
    <xf numFmtId="0" fontId="10" fillId="0" borderId="0" xfId="0" applyFont="1" applyFill="1" applyBorder="1" applyAlignment="1">
      <alignment horizontal="center" wrapText="1"/>
    </xf>
    <xf numFmtId="0" fontId="13" fillId="0" borderId="6" xfId="0" applyFont="1" applyFill="1" applyBorder="1" applyAlignment="1">
      <alignment wrapText="1"/>
    </xf>
    <xf numFmtId="0" fontId="4" fillId="0" borderId="18" xfId="0" applyFont="1" applyFill="1" applyBorder="1"/>
    <xf numFmtId="0" fontId="13" fillId="0" borderId="22" xfId="0" applyFont="1" applyFill="1" applyBorder="1" applyAlignment="1">
      <alignment wrapText="1"/>
    </xf>
    <xf numFmtId="0" fontId="22" fillId="0" borderId="0" xfId="0" applyFont="1" applyFill="1" applyBorder="1" applyAlignment="1">
      <alignment horizontal="center" vertical="center"/>
    </xf>
    <xf numFmtId="0" fontId="22" fillId="0" borderId="0" xfId="0" applyFont="1" applyFill="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22" fillId="0" borderId="0" xfId="0" applyFont="1" applyFill="1" applyBorder="1"/>
    <xf numFmtId="0" fontId="4" fillId="0" borderId="0" xfId="0" applyFont="1" applyFill="1" applyBorder="1" applyAlignment="1">
      <alignment horizontal="center" vertical="center" wrapText="1"/>
    </xf>
    <xf numFmtId="0" fontId="7" fillId="3" borderId="3" xfId="17467" applyFont="1" applyFill="1" applyBorder="1" applyAlignment="1" applyProtection="1">
      <alignment vertical="center" wrapText="1"/>
      <protection locked="0"/>
    </xf>
    <xf numFmtId="0" fontId="7" fillId="3" borderId="3" xfId="17467" applyFont="1" applyFill="1" applyBorder="1" applyAlignment="1" applyProtection="1">
      <alignment horizontal="left" vertical="center" wrapText="1"/>
      <protection locked="0"/>
    </xf>
    <xf numFmtId="0" fontId="7" fillId="3" borderId="3" xfId="20571" applyFont="1" applyFill="1" applyBorder="1" applyAlignment="1" applyProtection="1">
      <alignment horizontal="left" vertical="center" wrapText="1"/>
      <protection locked="0"/>
    </xf>
    <xf numFmtId="0" fontId="7" fillId="0" borderId="3" xfId="17467" applyFont="1" applyFill="1" applyBorder="1" applyAlignment="1" applyProtection="1">
      <alignment horizontal="left" vertical="center" wrapText="1"/>
      <protection locked="0"/>
    </xf>
    <xf numFmtId="0" fontId="7" fillId="0" borderId="3" xfId="17467" applyFont="1" applyFill="1" applyBorder="1" applyAlignment="1" applyProtection="1">
      <alignment horizontal="left" vertical="center" wrapText="1"/>
      <protection locked="0"/>
    </xf>
    <xf numFmtId="0" fontId="15" fillId="3" borderId="3" xfId="17467" applyFont="1" applyFill="1" applyBorder="1" applyAlignment="1" applyProtection="1">
      <alignment vertical="center" wrapText="1"/>
      <protection locked="0"/>
    </xf>
    <xf numFmtId="0" fontId="7" fillId="3" borderId="5" xfId="17467" applyFont="1" applyFill="1" applyBorder="1" applyAlignment="1" applyProtection="1">
      <alignment vertical="center" wrapText="1"/>
      <protection locked="0"/>
    </xf>
    <xf numFmtId="0" fontId="7" fillId="3" borderId="2" xfId="17467" applyFont="1" applyFill="1" applyBorder="1" applyAlignment="1" applyProtection="1">
      <alignment vertical="center" wrapText="1"/>
      <protection locked="0"/>
    </xf>
    <xf numFmtId="0" fontId="7" fillId="3" borderId="5" xfId="17467"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5166" applyNumberFormat="1" applyFont="1" applyFill="1" applyBorder="1" applyAlignment="1">
      <alignment horizontal="left" vertical="top" wrapText="1"/>
    </xf>
    <xf numFmtId="0" fontId="15" fillId="36" borderId="3" xfId="17467" applyFont="1" applyFill="1" applyBorder="1" applyAlignment="1" applyProtection="1">
      <alignment vertical="center" wrapText="1"/>
      <protection locked="0"/>
    </xf>
    <xf numFmtId="0" fontId="4" fillId="0" borderId="16" xfId="0" applyFont="1" applyFill="1" applyBorder="1"/>
    <xf numFmtId="0" fontId="22" fillId="0" borderId="3" xfId="0" applyFont="1" applyFill="1" applyBorder="1"/>
    <xf numFmtId="0" fontId="21" fillId="0" borderId="0" xfId="0" applyFont="1" applyFill="1" applyBorder="1"/>
    <xf numFmtId="0" fontId="7" fillId="0" borderId="3" xfId="17467" applyFont="1" applyFill="1" applyBorder="1" applyAlignment="1" applyProtection="1">
      <alignment horizontal="center" vertical="center" wrapText="1"/>
      <protection locked="0"/>
    </xf>
    <xf numFmtId="0" fontId="4" fillId="0" borderId="0" xfId="0" applyFont="1" applyFill="1" applyBorder="1" applyAlignment="1">
      <alignment vertical="center"/>
    </xf>
    <xf numFmtId="0" fontId="4" fillId="0" borderId="0" xfId="0" applyFont="1" applyFill="1" applyBorder="1" applyAlignment="1">
      <alignment vertical="center" wrapText="1"/>
    </xf>
    <xf numFmtId="164" fontId="7" fillId="3" borderId="3" xfId="1142" applyNumberFormat="1" applyFont="1" applyFill="1" applyBorder="1" applyAlignment="1" applyProtection="1">
      <alignment horizontal="center" vertical="center" wrapText="1"/>
      <protection locked="0"/>
    </xf>
    <xf numFmtId="164" fontId="7" fillId="3" borderId="16" xfId="1142" applyNumberFormat="1" applyFont="1" applyFill="1" applyBorder="1" applyAlignment="1" applyProtection="1">
      <alignment horizontal="center" vertical="center" wrapText="1"/>
      <protection locked="0"/>
    </xf>
    <xf numFmtId="164" fontId="7" fillId="3" borderId="17" xfId="1142" applyNumberFormat="1" applyFont="1" applyFill="1" applyBorder="1" applyAlignment="1" applyProtection="1">
      <alignment horizontal="center" vertical="center" wrapText="1"/>
      <protection locked="0"/>
    </xf>
    <xf numFmtId="0" fontId="4" fillId="0" borderId="13" xfId="0" applyFont="1" applyFill="1" applyBorder="1"/>
    <xf numFmtId="0" fontId="4" fillId="0" borderId="15" xfId="0" applyFont="1" applyFill="1" applyBorder="1"/>
    <xf numFmtId="0" fontId="7" fillId="3" borderId="19" xfId="20571" applyFont="1" applyFill="1" applyBorder="1" applyAlignment="1" applyProtection="1">
      <alignment horizontal="left" vertical="center"/>
      <protection locked="0"/>
    </xf>
    <xf numFmtId="0" fontId="15" fillId="3" borderId="21" xfId="20569" applyFont="1" applyFill="1" applyBorder="1" applyProtection="1">
      <protection locked="0"/>
    </xf>
    <xf numFmtId="0" fontId="4" fillId="0" borderId="0" xfId="0" applyFont="1" applyFill="1" applyBorder="1" applyAlignment="1">
      <alignment wrapText="1"/>
    </xf>
    <xf numFmtId="0" fontId="9" fillId="3" borderId="3" xfId="11119" applyFont="1" applyFill="1" applyBorder="1" applyProtection="1">
      <protection locked="0"/>
    </xf>
    <xf numFmtId="0" fontId="9" fillId="0" borderId="3" xfId="17467" applyFont="1" applyFill="1" applyBorder="1" applyAlignment="1" applyProtection="1">
      <alignment horizontal="center" vertical="center" wrapText="1"/>
      <protection locked="0"/>
    </xf>
    <xf numFmtId="0" fontId="9" fillId="3" borderId="3" xfId="17467" applyFont="1" applyFill="1" applyBorder="1" applyAlignment="1" applyProtection="1">
      <alignment horizontal="center" vertical="center" wrapText="1"/>
      <protection locked="0"/>
    </xf>
    <xf numFmtId="3" fontId="9" fillId="3" borderId="3" xfId="1142" applyNumberFormat="1" applyFont="1" applyFill="1" applyBorder="1" applyAlignment="1" applyProtection="1">
      <alignment horizontal="center" vertical="center" wrapText="1"/>
      <protection locked="0"/>
    </xf>
    <xf numFmtId="9" fontId="9" fillId="3" borderId="3" xfId="20570" applyNumberFormat="1" applyFont="1" applyFill="1" applyBorder="1" applyAlignment="1" applyProtection="1">
      <alignment horizontal="center" vertical="center"/>
      <protection locked="0"/>
    </xf>
    <xf numFmtId="0" fontId="10" fillId="3" borderId="3" xfId="17467" applyFont="1" applyFill="1" applyBorder="1" applyAlignment="1" applyProtection="1">
      <alignment wrapText="1"/>
      <protection locked="0"/>
    </xf>
    <xf numFmtId="0" fontId="9" fillId="3" borderId="3" xfId="17467" applyFont="1" applyFill="1" applyBorder="1" applyAlignment="1" applyProtection="1">
      <alignment horizontal="left" vertical="center" wrapText="1"/>
      <protection locked="0"/>
    </xf>
    <xf numFmtId="165" fontId="9" fillId="3" borderId="3" xfId="20568" applyNumberFormat="1" applyFont="1" applyFill="1" applyBorder="1" applyAlignment="1" applyProtection="1">
      <alignment horizontal="right" wrapText="1"/>
      <protection locked="0"/>
    </xf>
    <xf numFmtId="0" fontId="9" fillId="0" borderId="3" xfId="17467" applyFont="1" applyFill="1" applyBorder="1" applyAlignment="1" applyProtection="1">
      <alignment horizontal="left" vertical="center" wrapText="1"/>
      <protection locked="0"/>
    </xf>
    <xf numFmtId="165" fontId="9" fillId="4" borderId="3" xfId="20568" applyNumberFormat="1" applyFont="1" applyFill="1" applyBorder="1" applyAlignment="1" applyProtection="1">
      <alignment horizontal="right" wrapText="1"/>
      <protection locked="0"/>
    </xf>
    <xf numFmtId="0" fontId="10" fillId="0" borderId="3" xfId="17467" applyFont="1" applyFill="1" applyBorder="1" applyAlignment="1" applyProtection="1">
      <alignment wrapText="1"/>
      <protection locked="0"/>
    </xf>
    <xf numFmtId="0" fontId="4" fillId="0" borderId="14"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7" fillId="0" borderId="0" xfId="11042" applyFont="1" applyFill="1" applyBorder="1" applyAlignment="1">
      <alignment vertical="center"/>
    </xf>
    <xf numFmtId="0" fontId="4" fillId="0" borderId="16" xfId="0" applyFont="1" applyFill="1" applyBorder="1" applyAlignment="1">
      <alignment vertical="center"/>
    </xf>
    <xf numFmtId="0" fontId="4" fillId="0" borderId="50" xfId="0" applyFont="1" applyFill="1" applyBorder="1"/>
    <xf numFmtId="0" fontId="4" fillId="0" borderId="51" xfId="0" applyFont="1" applyFill="1" applyBorder="1"/>
    <xf numFmtId="0" fontId="7" fillId="0" borderId="13" xfId="20571" applyFont="1" applyFill="1" applyBorder="1" applyAlignment="1" applyProtection="1">
      <alignment horizontal="center" vertical="center"/>
      <protection locked="0"/>
    </xf>
    <xf numFmtId="0" fontId="15" fillId="3" borderId="4" xfId="20571" applyFont="1" applyFill="1" applyBorder="1" applyAlignment="1" applyProtection="1">
      <alignment horizontal="center" vertical="center" wrapText="1"/>
      <protection locked="0"/>
    </xf>
    <xf numFmtId="164" fontId="7" fillId="3" borderId="15" xfId="5166" applyNumberFormat="1" applyFont="1" applyFill="1" applyBorder="1" applyAlignment="1" applyProtection="1">
      <alignment horizontal="center" vertical="center"/>
      <protection locked="0"/>
    </xf>
    <xf numFmtId="0" fontId="7" fillId="0" borderId="16" xfId="20571" applyFont="1" applyFill="1" applyBorder="1" applyAlignment="1" applyProtection="1">
      <alignment horizontal="center" vertical="center"/>
      <protection locked="0"/>
    </xf>
    <xf numFmtId="0" fontId="7" fillId="0" borderId="0" xfId="17467" applyFont="1" applyFill="1" applyBorder="1" applyAlignment="1" applyProtection="1">
      <alignment wrapText="1"/>
      <protection locked="0"/>
    </xf>
    <xf numFmtId="0" fontId="7" fillId="0" borderId="16" xfId="20571" applyFont="1" applyFill="1" applyBorder="1" applyAlignment="1" applyProtection="1">
      <alignment horizontal="center" vertical="center" wrapText="1"/>
      <protection locked="0"/>
    </xf>
    <xf numFmtId="0" fontId="15" fillId="36" borderId="20" xfId="17467" applyFont="1" applyFill="1" applyBorder="1" applyAlignment="1" applyProtection="1">
      <alignment vertical="center" wrapText="1"/>
      <protection locked="0"/>
    </xf>
    <xf numFmtId="167" fontId="22" fillId="0" borderId="54" xfId="0" applyNumberFormat="1" applyFont="1" applyFill="1" applyBorder="1" applyAlignment="1">
      <alignment horizontal="center"/>
    </xf>
    <xf numFmtId="167" fontId="19" fillId="0" borderId="54" xfId="0" applyNumberFormat="1" applyFont="1" applyFill="1" applyBorder="1" applyAlignment="1">
      <alignment horizontal="center"/>
    </xf>
    <xf numFmtId="167" fontId="22" fillId="0" borderId="56" xfId="0" applyNumberFormat="1" applyFont="1" applyFill="1" applyBorder="1" applyAlignment="1">
      <alignment horizontal="center"/>
    </xf>
    <xf numFmtId="167" fontId="22" fillId="0" borderId="57" xfId="0" applyNumberFormat="1" applyFont="1" applyFill="1" applyBorder="1" applyAlignment="1">
      <alignment horizontal="center"/>
    </xf>
    <xf numFmtId="0" fontId="0" fillId="0" borderId="0" xfId="0" applyFont="1" applyFill="1" applyBorder="1"/>
    <xf numFmtId="0" fontId="4" fillId="0" borderId="58" xfId="0" applyFont="1" applyFill="1" applyBorder="1"/>
    <xf numFmtId="0" fontId="4" fillId="0" borderId="14" xfId="0" applyFont="1" applyFill="1" applyBorder="1"/>
    <xf numFmtId="0" fontId="4" fillId="0" borderId="19" xfId="0" applyFont="1" applyFill="1" applyBorder="1"/>
    <xf numFmtId="0" fontId="12" fillId="0" borderId="0" xfId="0" applyFont="1" applyFill="1" applyBorder="1"/>
    <xf numFmtId="0" fontId="7" fillId="3" borderId="16" xfId="11119" applyFont="1" applyFill="1" applyBorder="1" applyAlignment="1" applyProtection="1">
      <alignment horizontal="right" vertical="center"/>
      <protection locked="0"/>
    </xf>
    <xf numFmtId="0" fontId="15" fillId="3" borderId="20" xfId="20569" applyFont="1" applyFill="1" applyBorder="1" applyProtection="1">
      <protection locked="0"/>
    </xf>
    <xf numFmtId="0" fontId="4" fillId="0" borderId="14" xfId="0" applyFont="1" applyFill="1" applyBorder="1" applyAlignment="1">
      <alignment wrapText="1"/>
    </xf>
    <xf numFmtId="0" fontId="4" fillId="0" borderId="15" xfId="0" applyFont="1" applyFill="1" applyBorder="1" applyAlignment="1">
      <alignment wrapText="1"/>
    </xf>
    <xf numFmtId="0" fontId="6" fillId="0" borderId="20" xfId="0" applyFont="1" applyFill="1" applyBorder="1"/>
    <xf numFmtId="0" fontId="9" fillId="3" borderId="16" xfId="11119" applyFont="1" applyFill="1" applyBorder="1" applyAlignment="1" applyProtection="1">
      <alignment horizontal="left" vertical="center"/>
      <protection locked="0"/>
    </xf>
    <xf numFmtId="0" fontId="9" fillId="3" borderId="17" xfId="17467" applyFont="1" applyFill="1" applyBorder="1" applyAlignment="1" applyProtection="1">
      <alignment horizontal="center" vertical="center" wrapText="1"/>
      <protection locked="0"/>
    </xf>
    <xf numFmtId="0" fontId="9" fillId="3" borderId="16" xfId="11119" applyFont="1" applyFill="1" applyBorder="1" applyAlignment="1" applyProtection="1">
      <alignment horizontal="right" vertical="center"/>
      <protection locked="0"/>
    </xf>
    <xf numFmtId="3" fontId="9" fillId="36" borderId="17" xfId="11119" applyNumberFormat="1" applyFont="1" applyFill="1" applyBorder="1" applyProtection="1">
      <protection locked="0"/>
    </xf>
    <xf numFmtId="0" fontId="9" fillId="3" borderId="19" xfId="20571" applyFont="1" applyFill="1" applyBorder="1" applyAlignment="1" applyProtection="1">
      <alignment horizontal="right" vertical="center"/>
      <protection locked="0"/>
    </xf>
    <xf numFmtId="0" fontId="10" fillId="3" borderId="20" xfId="20569" applyFont="1" applyFill="1" applyBorder="1" applyProtection="1">
      <protection locked="0"/>
    </xf>
    <xf numFmtId="3" fontId="10" fillId="36" borderId="20" xfId="20569" applyNumberFormat="1" applyFont="1" applyFill="1" applyBorder="1" applyProtection="1">
      <protection locked="0"/>
    </xf>
    <xf numFmtId="164" fontId="10" fillId="36" borderId="21" xfId="1142" applyNumberFormat="1" applyFont="1" applyFill="1" applyBorder="1" applyProtection="1">
      <protection locked="0"/>
    </xf>
    <xf numFmtId="0" fontId="4" fillId="0" borderId="50"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5" xfId="0" applyFont="1" applyFill="1" applyBorder="1" applyAlignment="1">
      <alignment horizontal="center"/>
    </xf>
    <xf numFmtId="0" fontId="7" fillId="3" borderId="3" xfId="17467" applyFont="1" applyFill="1" applyBorder="1" applyAlignment="1" applyProtection="1">
      <alignment horizontal="left" vertical="center"/>
      <protection locked="0"/>
    </xf>
    <xf numFmtId="0" fontId="7" fillId="3" borderId="3" xfId="17467" applyFont="1" applyFill="1" applyBorder="1" applyAlignment="1" applyProtection="1">
      <alignment horizontal="left" vertical="center" wrapText="1" indent="3"/>
      <protection locked="0"/>
    </xf>
    <xf numFmtId="0" fontId="4" fillId="0" borderId="17" xfId="0" applyFont="1" applyFill="1" applyBorder="1" applyAlignment="1">
      <alignment horizontal="center" vertical="center"/>
    </xf>
    <xf numFmtId="0" fontId="101" fillId="0" borderId="3" xfId="0" applyFont="1" applyFill="1" applyBorder="1"/>
    <xf numFmtId="0" fontId="0" fillId="0" borderId="0" xfId="0" applyFont="1" applyFill="1" applyBorder="1"/>
    <xf numFmtId="0" fontId="1" fillId="0" borderId="0" xfId="0" applyFont="1" applyFill="1" applyBorder="1"/>
    <xf numFmtId="0" fontId="9" fillId="3" borderId="3" xfId="10345" applyFont="1" applyFill="1" applyBorder="1" applyAlignment="1">
      <alignment horizontal="left" wrapText="1" indent="1"/>
    </xf>
    <xf numFmtId="0" fontId="9" fillId="0" borderId="3" xfId="10345" applyFont="1" applyFill="1" applyBorder="1" applyAlignment="1">
      <alignment horizontal="left" wrapText="1" indent="1"/>
    </xf>
    <xf numFmtId="0" fontId="102" fillId="0" borderId="3" xfId="10345" applyFont="1" applyFill="1" applyBorder="1" applyAlignment="1">
      <alignment horizontal="center" vertical="center"/>
    </xf>
    <xf numFmtId="0" fontId="103" fillId="0" borderId="0" xfId="0" applyFont="1" applyFill="1" applyBorder="1" applyAlignment="1">
      <alignment wrapText="1"/>
    </xf>
    <xf numFmtId="0" fontId="9" fillId="0" borderId="2" xfId="10345" applyFont="1" applyFill="1" applyBorder="1" applyAlignment="1">
      <alignment horizontal="left" wrapText="1" indent="1"/>
    </xf>
    <xf numFmtId="0" fontId="15" fillId="0" borderId="14" xfId="11042" applyFont="1" applyFill="1" applyBorder="1" applyAlignment="1">
      <alignment horizontal="center" vertical="center"/>
    </xf>
    <xf numFmtId="0" fontId="9" fillId="0" borderId="0" xfId="11042" applyFont="1" applyFill="1" applyBorder="1" applyAlignment="1">
      <alignment horizontal="left"/>
    </xf>
    <xf numFmtId="0" fontId="18" fillId="0" borderId="0" xfId="11042" applyFont="1" applyFill="1" applyBorder="1" applyAlignment="1">
      <alignment horizontal="right"/>
    </xf>
    <xf numFmtId="0" fontId="0" fillId="0" borderId="13" xfId="0" applyFont="1" applyFill="1" applyBorder="1" applyAlignment="1">
      <alignment horizontal="center" vertical="center"/>
    </xf>
    <xf numFmtId="0" fontId="6" fillId="36" borderId="24" xfId="0" applyFont="1" applyFill="1" applyBorder="1" applyAlignment="1">
      <alignment wrapText="1"/>
    </xf>
    <xf numFmtId="0" fontId="4" fillId="0" borderId="7" xfId="0" applyFont="1" applyFill="1" applyBorder="1" applyAlignment="1">
      <alignment vertical="center" wrapText="1"/>
    </xf>
    <xf numFmtId="0" fontId="6" fillId="36" borderId="7" xfId="0" applyFont="1" applyFill="1" applyBorder="1" applyAlignment="1">
      <alignment wrapText="1"/>
    </xf>
    <xf numFmtId="0" fontId="6" fillId="36" borderId="63" xfId="0" applyFont="1" applyFill="1" applyBorder="1" applyAlignment="1">
      <alignment wrapText="1"/>
    </xf>
    <xf numFmtId="0" fontId="15" fillId="0" borderId="0" xfId="11042"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7" xfId="0" applyFont="1" applyFill="1" applyBorder="1"/>
    <xf numFmtId="0" fontId="4" fillId="0" borderId="7" xfId="0" applyFont="1" applyFill="1" applyBorder="1" applyAlignment="1">
      <alignment wrapText="1"/>
    </xf>
    <xf numFmtId="0" fontId="4" fillId="0" borderId="19" xfId="0" applyFont="1" applyFill="1" applyBorder="1" applyAlignment="1">
      <alignment horizontal="center" vertical="center" wrapText="1"/>
    </xf>
    <xf numFmtId="0" fontId="4" fillId="0" borderId="7" xfId="0" applyFont="1" applyFill="1" applyBorder="1" applyAlignment="1">
      <alignment vertical="center"/>
    </xf>
    <xf numFmtId="0" fontId="10" fillId="0" borderId="0" xfId="11042" applyFont="1" applyFill="1" applyBorder="1" applyAlignment="1">
      <alignment horizontal="center"/>
    </xf>
    <xf numFmtId="0" fontId="18" fillId="0" borderId="0" xfId="0" applyFont="1" applyFill="1" applyBorder="1" applyAlignment="1" applyProtection="1">
      <alignment horizontal="right"/>
      <protection locked="0"/>
    </xf>
    <xf numFmtId="0" fontId="10" fillId="0" borderId="1" xfId="0" applyFont="1" applyFill="1" applyBorder="1" applyAlignment="1">
      <alignment horizontal="center"/>
    </xf>
    <xf numFmtId="0" fontId="15" fillId="0" borderId="1" xfId="0" applyFont="1" applyFill="1" applyBorder="1" applyAlignment="1">
      <alignment horizontal="center" vertical="center"/>
    </xf>
    <xf numFmtId="0" fontId="4" fillId="0" borderId="64" xfId="0" applyFont="1" applyFill="1" applyBorder="1" applyAlignment="1">
      <alignment vertical="center" wrapText="1"/>
    </xf>
    <xf numFmtId="0" fontId="6" fillId="0" borderId="5" xfId="0" applyFont="1" applyFill="1" applyBorder="1" applyAlignment="1">
      <alignment vertical="center" wrapText="1"/>
    </xf>
    <xf numFmtId="0" fontId="6" fillId="0" borderId="1" xfId="0" applyFont="1" applyFill="1" applyBorder="1" applyAlignment="1">
      <alignment horizontal="center"/>
    </xf>
    <xf numFmtId="0" fontId="4" fillId="0" borderId="19" xfId="0" applyFont="1" applyFill="1" applyBorder="1" applyAlignment="1">
      <alignment horizontal="center" vertical="center"/>
    </xf>
    <xf numFmtId="0" fontId="105" fillId="0" borderId="0" xfId="0" applyFont="1" applyFill="1" applyBorder="1"/>
    <xf numFmtId="49" fontId="105" fillId="0" borderId="5" xfId="0" applyNumberFormat="1" applyFont="1" applyFill="1" applyBorder="1" applyAlignment="1">
      <alignment horizontal="right" vertical="center"/>
    </xf>
    <xf numFmtId="49" fontId="105" fillId="0" borderId="71" xfId="0" applyNumberFormat="1" applyFont="1" applyFill="1" applyBorder="1" applyAlignment="1">
      <alignment horizontal="right" vertical="center"/>
    </xf>
    <xf numFmtId="49" fontId="105" fillId="0" borderId="74" xfId="0" applyNumberFormat="1" applyFont="1" applyFill="1" applyBorder="1" applyAlignment="1">
      <alignment horizontal="right" vertical="center"/>
    </xf>
    <xf numFmtId="49" fontId="105" fillId="0" borderId="79" xfId="0" applyNumberFormat="1" applyFont="1" applyFill="1" applyBorder="1" applyAlignment="1">
      <alignment horizontal="right" vertical="center"/>
    </xf>
    <xf numFmtId="0" fontId="105" fillId="0" borderId="0" xfId="0" applyFont="1" applyFill="1" applyBorder="1" applyAlignment="1">
      <alignment horizontal="left"/>
    </xf>
    <xf numFmtId="0" fontId="105" fillId="0" borderId="79" xfId="0" applyFont="1" applyFill="1" applyBorder="1" applyAlignment="1">
      <alignment horizontal="right" vertical="center"/>
    </xf>
    <xf numFmtId="49" fontId="105" fillId="0" borderId="0" xfId="0" applyNumberFormat="1" applyFont="1" applyFill="1" applyBorder="1" applyAlignment="1">
      <alignment horizontal="right" vertical="center"/>
    </xf>
    <xf numFmtId="0" fontId="105" fillId="0" borderId="0" xfId="0" applyFont="1" applyFill="1" applyBorder="1" applyAlignment="1">
      <alignment vertical="center" wrapText="1"/>
    </xf>
    <xf numFmtId="0" fontId="105" fillId="0" borderId="0" xfId="0" applyFont="1" applyFill="1" applyBorder="1" applyAlignment="1">
      <alignment horizontal="left" vertical="center" wrapText="1"/>
    </xf>
    <xf numFmtId="0" fontId="9" fillId="0" borderId="0" xfId="0" applyFont="1" applyFill="1" applyBorder="1" applyAlignment="1">
      <alignment horizontal="left" wrapText="1"/>
    </xf>
    <xf numFmtId="0" fontId="9" fillId="0" borderId="1" xfId="11042" applyFont="1" applyFill="1" applyBorder="1"/>
    <xf numFmtId="0" fontId="15" fillId="0" borderId="1" xfId="11042" applyFont="1" applyFill="1" applyBorder="1" applyAlignment="1">
      <alignment horizontal="left" vertical="center"/>
    </xf>
    <xf numFmtId="0" fontId="7" fillId="3" borderId="3" xfId="10345" applyFont="1" applyFill="1" applyBorder="1" applyAlignment="1">
      <alignment horizontal="right" indent="1"/>
    </xf>
    <xf numFmtId="0" fontId="7" fillId="3" borderId="2" xfId="10345" applyFont="1" applyFill="1" applyBorder="1" applyAlignment="1">
      <alignment horizontal="right" indent="1"/>
    </xf>
    <xf numFmtId="3" fontId="20" fillId="36" borderId="20" xfId="0" applyNumberFormat="1" applyFont="1" applyFill="1" applyBorder="1" applyAlignment="1">
      <alignment vertical="center" wrapText="1"/>
    </xf>
    <xf numFmtId="3" fontId="20" fillId="36" borderId="21" xfId="0" applyNumberFormat="1" applyFont="1" applyFill="1" applyBorder="1" applyAlignment="1">
      <alignment vertical="center" wrapText="1"/>
    </xf>
    <xf numFmtId="193" fontId="7" fillId="36" borderId="17" xfId="5166" applyNumberFormat="1" applyFont="1" applyFill="1" applyBorder="1" applyAlignment="1">
      <alignment vertical="top"/>
    </xf>
    <xf numFmtId="193" fontId="7" fillId="3" borderId="17" xfId="5166" applyNumberFormat="1" applyFont="1" applyFill="1" applyBorder="1" applyAlignment="1" applyProtection="1">
      <alignment vertical="top"/>
      <protection locked="0"/>
    </xf>
    <xf numFmtId="193" fontId="7" fillId="36" borderId="17" xfId="5166" applyNumberFormat="1" applyFont="1" applyFill="1" applyBorder="1" applyAlignment="1">
      <alignment vertical="top" wrapText="1"/>
    </xf>
    <xf numFmtId="193" fontId="7" fillId="3" borderId="17" xfId="5166" applyNumberFormat="1" applyFont="1" applyFill="1" applyBorder="1" applyAlignment="1" applyProtection="1">
      <alignment vertical="top" wrapText="1"/>
      <protection locked="0"/>
    </xf>
    <xf numFmtId="193" fontId="7" fillId="36" borderId="17" xfId="5166" applyNumberFormat="1" applyFont="1" applyFill="1" applyBorder="1" applyAlignment="1" applyProtection="1">
      <alignment vertical="top" wrapText="1"/>
      <protection locked="0"/>
    </xf>
    <xf numFmtId="193" fontId="7" fillId="36" borderId="21" xfId="5166" applyNumberFormat="1" applyFont="1" applyFill="1" applyBorder="1" applyAlignment="1">
      <alignment vertical="top" wrapText="1"/>
    </xf>
    <xf numFmtId="193" fontId="4" fillId="0" borderId="3" xfId="0" applyNumberFormat="1" applyFont="1" applyFill="1" applyBorder="1"/>
    <xf numFmtId="193" fontId="4" fillId="36" borderId="20" xfId="0" applyNumberFormat="1" applyFont="1" applyFill="1" applyBorder="1"/>
    <xf numFmtId="193" fontId="4" fillId="0" borderId="16" xfId="0" applyNumberFormat="1" applyFont="1" applyFill="1" applyBorder="1"/>
    <xf numFmtId="193" fontId="4" fillId="0" borderId="17" xfId="0" applyNumberFormat="1" applyFont="1" applyFill="1" applyBorder="1"/>
    <xf numFmtId="193" fontId="4" fillId="36" borderId="47" xfId="0" applyNumberFormat="1" applyFont="1" applyFill="1" applyBorder="1"/>
    <xf numFmtId="193" fontId="4" fillId="36" borderId="19" xfId="0" applyNumberFormat="1" applyFont="1" applyFill="1" applyBorder="1"/>
    <xf numFmtId="193" fontId="4" fillId="36" borderId="21" xfId="0" applyNumberFormat="1" applyFont="1" applyFill="1" applyBorder="1"/>
    <xf numFmtId="193" fontId="4" fillId="36" borderId="48" xfId="0" applyNumberFormat="1" applyFont="1" applyFill="1" applyBorder="1"/>
    <xf numFmtId="193" fontId="4" fillId="0" borderId="3" xfId="0" applyNumberFormat="1" applyFont="1" applyFill="1" applyBorder="1"/>
    <xf numFmtId="193" fontId="4" fillId="0" borderId="3" xfId="0" applyNumberFormat="1" applyFont="1" applyFill="1" applyBorder="1"/>
    <xf numFmtId="193" fontId="9" fillId="36" borderId="3" xfId="11119" applyNumberFormat="1" applyFont="1" applyFill="1" applyBorder="1" applyProtection="1">
      <protection locked="0"/>
    </xf>
    <xf numFmtId="193" fontId="9" fillId="3" borderId="3" xfId="11119" applyNumberFormat="1" applyFont="1" applyFill="1" applyBorder="1" applyProtection="1">
      <protection locked="0"/>
    </xf>
    <xf numFmtId="193" fontId="10" fillId="36" borderId="20" xfId="20569" applyNumberFormat="1" applyFont="1" applyFill="1" applyBorder="1" applyProtection="1">
      <protection locked="0"/>
    </xf>
    <xf numFmtId="193" fontId="9" fillId="36" borderId="3" xfId="1142" applyNumberFormat="1" applyFont="1" applyFill="1" applyBorder="1" applyProtection="1">
      <protection locked="0"/>
    </xf>
    <xf numFmtId="193" fontId="9" fillId="0" borderId="3" xfId="1142" applyNumberFormat="1" applyFont="1" applyFill="1" applyBorder="1" applyProtection="1">
      <protection locked="0"/>
    </xf>
    <xf numFmtId="193" fontId="10" fillId="36" borderId="20" xfId="1142" applyNumberFormat="1" applyFont="1" applyFill="1" applyBorder="1" applyProtection="1">
      <protection locked="0"/>
    </xf>
    <xf numFmtId="193" fontId="9" fillId="3" borderId="20" xfId="11119" applyNumberFormat="1" applyFont="1" applyFill="1" applyBorder="1" applyProtection="1">
      <protection locked="0"/>
    </xf>
    <xf numFmtId="193" fontId="22" fillId="0" borderId="0" xfId="0" applyNumberFormat="1" applyFont="1" applyFill="1" applyBorder="1"/>
    <xf numFmtId="0" fontId="4" fillId="0" borderId="23" xfId="0" applyFont="1" applyFill="1" applyBorder="1" applyAlignment="1">
      <alignment horizontal="center" vertical="center"/>
    </xf>
    <xf numFmtId="193" fontId="4" fillId="0" borderId="6" xfId="0" applyNumberFormat="1" applyFont="1" applyFill="1" applyBorder="1"/>
    <xf numFmtId="0" fontId="4" fillId="0" borderId="23" xfId="0" applyFont="1" applyFill="1" applyBorder="1" applyAlignment="1">
      <alignment wrapText="1"/>
    </xf>
    <xf numFmtId="193" fontId="4" fillId="0" borderId="6" xfId="0" applyNumberFormat="1" applyFont="1" applyFill="1" applyBorder="1"/>
    <xf numFmtId="193" fontId="4" fillId="0" borderId="18" xfId="0" applyNumberFormat="1" applyFont="1" applyFill="1" applyBorder="1"/>
    <xf numFmtId="193" fontId="4" fillId="0" borderId="18" xfId="0" applyNumberFormat="1" applyFont="1" applyFill="1" applyBorder="1" applyAlignment="1">
      <alignment wrapText="1"/>
    </xf>
    <xf numFmtId="0" fontId="4" fillId="0" borderId="3" xfId="0" applyFont="1" applyFill="1" applyBorder="1" applyAlignment="1">
      <alignment horizontal="center" vertical="center" wrapText="1"/>
    </xf>
    <xf numFmtId="0" fontId="6" fillId="0" borderId="0" xfId="0" applyFont="1" applyFill="1" applyBorder="1" applyAlignment="1">
      <alignment horizontal="center"/>
    </xf>
    <xf numFmtId="9" fontId="106"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Border="1" applyAlignment="1">
      <alignment horizontal="center" wrapText="1"/>
    </xf>
    <xf numFmtId="0" fontId="7" fillId="0" borderId="3" xfId="17467" applyFont="1" applyFill="1" applyBorder="1" applyAlignment="1" applyProtection="1">
      <alignment horizontal="center" vertical="center" wrapText="1"/>
      <protection locked="0"/>
    </xf>
    <xf numFmtId="9" fontId="4" fillId="0" borderId="17" xfId="20986" applyNumberFormat="1" applyFont="1" applyFill="1" applyBorder="1"/>
    <xf numFmtId="9" fontId="4" fillId="36" borderId="21" xfId="20986" applyNumberFormat="1" applyFont="1" applyFill="1" applyBorder="1"/>
    <xf numFmtId="167" fontId="4" fillId="0" borderId="17" xfId="0" applyNumberFormat="1" applyFont="1" applyFill="1" applyBorder="1"/>
    <xf numFmtId="167" fontId="6" fillId="36" borderId="20" xfId="0" applyNumberFormat="1" applyFont="1" applyFill="1" applyBorder="1" applyAlignment="1">
      <alignment horizontal="center" vertical="center"/>
    </xf>
    <xf numFmtId="0" fontId="7" fillId="0" borderId="14" xfId="0" applyFont="1" applyFill="1" applyBorder="1" applyAlignment="1">
      <alignment vertical="center" wrapText="1"/>
    </xf>
    <xf numFmtId="169" fontId="25" fillId="37" borderId="87" xfId="4" applyNumberFormat="1" applyFont="1" applyFill="1" applyBorder="1"/>
    <xf numFmtId="0" fontId="4" fillId="0" borderId="5" xfId="0" applyFont="1" applyFill="1" applyBorder="1" applyAlignment="1">
      <alignment vertical="center"/>
    </xf>
    <xf numFmtId="0" fontId="4" fillId="0" borderId="49" xfId="0" applyFont="1" applyFill="1" applyBorder="1" applyAlignment="1">
      <alignment vertical="center"/>
    </xf>
    <xf numFmtId="0" fontId="4" fillId="0" borderId="94" xfId="0" applyFont="1" applyFill="1" applyBorder="1" applyAlignment="1">
      <alignment vertical="center"/>
    </xf>
    <xf numFmtId="0" fontId="4" fillId="0" borderId="95" xfId="0" applyFont="1" applyFill="1" applyBorder="1" applyAlignment="1">
      <alignment vertical="center"/>
    </xf>
    <xf numFmtId="0" fontId="6" fillId="0" borderId="94" xfId="0" applyFont="1" applyFill="1" applyBorder="1" applyAlignment="1">
      <alignment vertical="center"/>
    </xf>
    <xf numFmtId="0" fontId="4" fillId="0" borderId="14" xfId="0" applyFont="1" applyFill="1" applyBorder="1" applyAlignment="1">
      <alignment vertical="center"/>
    </xf>
    <xf numFmtId="0" fontId="4" fillId="0" borderId="23" xfId="0" applyFont="1" applyFill="1" applyBorder="1" applyAlignment="1">
      <alignment vertical="center"/>
    </xf>
    <xf numFmtId="0" fontId="4" fillId="0" borderId="89" xfId="0" applyFont="1" applyFill="1" applyBorder="1" applyAlignment="1">
      <alignment vertical="center"/>
    </xf>
    <xf numFmtId="0" fontId="4" fillId="0" borderId="90" xfId="0" applyFont="1" applyFill="1" applyBorder="1" applyAlignment="1">
      <alignment vertical="center"/>
    </xf>
    <xf numFmtId="0" fontId="4" fillId="0" borderId="91" xfId="0" applyFont="1" applyFill="1" applyBorder="1" applyAlignment="1">
      <alignment vertical="center"/>
    </xf>
    <xf numFmtId="0" fontId="4" fillId="0" borderId="59" xfId="0" applyFont="1" applyFill="1" applyBorder="1" applyAlignment="1">
      <alignment vertical="center"/>
    </xf>
    <xf numFmtId="0" fontId="4" fillId="0" borderId="13" xfId="0" applyFont="1" applyFill="1" applyBorder="1" applyAlignment="1">
      <alignment horizontal="center" vertical="center"/>
    </xf>
    <xf numFmtId="0" fontId="4" fillId="0" borderId="15" xfId="0" applyFont="1" applyFill="1" applyBorder="1" applyAlignment="1">
      <alignment vertical="center"/>
    </xf>
    <xf numFmtId="0" fontId="4" fillId="0" borderId="102" xfId="0" applyFont="1" applyFill="1" applyBorder="1" applyAlignment="1">
      <alignment horizontal="center" vertical="center"/>
    </xf>
    <xf numFmtId="0" fontId="4" fillId="0" borderId="103" xfId="0" applyFont="1" applyFill="1" applyBorder="1" applyAlignment="1">
      <alignment vertical="center"/>
    </xf>
    <xf numFmtId="0" fontId="4" fillId="0" borderId="104" xfId="0" applyFont="1" applyFill="1" applyBorder="1" applyAlignment="1">
      <alignment horizontal="center" vertical="center"/>
    </xf>
    <xf numFmtId="169" fontId="25" fillId="37" borderId="26" xfId="4" applyNumberFormat="1" applyFont="1" applyFill="1" applyBorder="1"/>
    <xf numFmtId="169" fontId="25" fillId="37" borderId="106" xfId="4" applyNumberFormat="1" applyFont="1" applyFill="1" applyBorder="1"/>
    <xf numFmtId="169" fontId="25" fillId="37" borderId="96" xfId="4" applyNumberFormat="1" applyFont="1" applyFill="1" applyBorder="1"/>
    <xf numFmtId="169" fontId="25" fillId="37" borderId="51" xfId="4" applyNumberFormat="1" applyFont="1" applyFill="1" applyBorder="1"/>
    <xf numFmtId="0" fontId="4" fillId="3" borderId="58" xfId="0" applyFont="1" applyFill="1" applyBorder="1" applyAlignment="1">
      <alignment horizontal="center" vertical="center"/>
    </xf>
    <xf numFmtId="0" fontId="4" fillId="3" borderId="0" xfId="0" applyFont="1" applyFill="1" applyBorder="1" applyAlignment="1">
      <alignment vertical="center"/>
    </xf>
    <xf numFmtId="0" fontId="4" fillId="0" borderId="64" xfId="0" applyFont="1" applyFill="1" applyBorder="1" applyAlignment="1">
      <alignment horizontal="center" vertical="center"/>
    </xf>
    <xf numFmtId="0" fontId="4" fillId="3" borderId="92" xfId="0" applyFont="1" applyFill="1" applyBorder="1" applyAlignment="1">
      <alignment vertical="center"/>
    </xf>
    <xf numFmtId="0" fontId="14" fillId="3" borderId="107" xfId="0" applyFont="1" applyFill="1" applyBorder="1" applyAlignment="1">
      <alignment horizontal="left"/>
    </xf>
    <xf numFmtId="0" fontId="14" fillId="3" borderId="108" xfId="0" applyFont="1" applyFill="1" applyBorder="1" applyAlignment="1">
      <alignment horizontal="left"/>
    </xf>
    <xf numFmtId="0" fontId="4" fillId="0" borderId="0" xfId="0" applyFont="1" applyFill="1" applyBorder="1"/>
    <xf numFmtId="0" fontId="4" fillId="0" borderId="0" xfId="0" applyFont="1" applyFill="1" applyBorder="1"/>
    <xf numFmtId="0" fontId="4" fillId="0" borderId="94" xfId="0" applyFont="1" applyFill="1" applyBorder="1" applyAlignment="1">
      <alignment horizontal="center" vertical="center" wrapText="1"/>
    </xf>
    <xf numFmtId="0" fontId="105" fillId="0" borderId="81" xfId="0" applyFont="1" applyFill="1" applyBorder="1" applyAlignment="1">
      <alignment horizontal="right" vertical="center"/>
    </xf>
    <xf numFmtId="0" fontId="4" fillId="0" borderId="109" xfId="0" applyFont="1" applyFill="1" applyBorder="1" applyAlignment="1">
      <alignment horizontal="center" vertical="center" wrapText="1"/>
    </xf>
    <xf numFmtId="0" fontId="6" fillId="3" borderId="110" xfId="0" applyFont="1" applyFill="1" applyBorder="1" applyAlignment="1">
      <alignment vertical="center"/>
    </xf>
    <xf numFmtId="0" fontId="4" fillId="3" borderId="18" xfId="0" applyFont="1" applyFill="1" applyBorder="1" applyAlignment="1">
      <alignment vertical="center"/>
    </xf>
    <xf numFmtId="0" fontId="4" fillId="0" borderId="111" xfId="0" applyFont="1" applyFill="1" applyBorder="1" applyAlignment="1">
      <alignment horizontal="center" vertical="center"/>
    </xf>
    <xf numFmtId="0" fontId="4" fillId="0" borderId="109" xfId="0" applyFont="1" applyFill="1" applyBorder="1" applyAlignment="1">
      <alignment vertical="center"/>
    </xf>
    <xf numFmtId="0" fontId="6" fillId="0" borderId="20" xfId="0" applyFont="1" applyFill="1" applyBorder="1" applyAlignment="1">
      <alignment vertical="center"/>
    </xf>
    <xf numFmtId="0" fontId="4" fillId="0" borderId="20" xfId="0" applyFont="1" applyFill="1" applyBorder="1" applyAlignment="1">
      <alignment vertical="center"/>
    </xf>
    <xf numFmtId="0" fontId="4" fillId="0" borderId="22" xfId="0" applyFont="1" applyFill="1" applyBorder="1" applyAlignment="1">
      <alignment vertical="center"/>
    </xf>
    <xf numFmtId="0" fontId="4" fillId="0" borderId="21" xfId="0" applyFont="1" applyFill="1" applyBorder="1" applyAlignment="1">
      <alignment vertical="center"/>
    </xf>
    <xf numFmtId="169" fontId="25" fillId="37" borderId="22" xfId="4" applyNumberFormat="1" applyFont="1" applyFill="1" applyBorder="1"/>
    <xf numFmtId="0" fontId="4" fillId="0" borderId="5" xfId="0" applyFont="1" applyFill="1" applyBorder="1" applyAlignment="1">
      <alignment horizontal="center" vertical="center" wrapText="1"/>
    </xf>
    <xf numFmtId="0" fontId="4" fillId="0" borderId="59" xfId="0" applyFont="1" applyFill="1" applyBorder="1" applyAlignment="1">
      <alignment horizontal="center" vertical="center" wrapText="1"/>
    </xf>
    <xf numFmtId="193" fontId="4" fillId="0" borderId="6" xfId="0" applyNumberFormat="1" applyFont="1" applyFill="1" applyBorder="1"/>
    <xf numFmtId="0" fontId="7" fillId="0" borderId="13" xfId="11042" applyFont="1" applyFill="1" applyBorder="1" applyAlignment="1">
      <alignment vertical="center"/>
    </xf>
    <xf numFmtId="0" fontId="7" fillId="0" borderId="14" xfId="11042" applyFont="1" applyFill="1" applyBorder="1" applyAlignment="1">
      <alignment vertical="center"/>
    </xf>
    <xf numFmtId="0" fontId="15" fillId="0" borderId="15" xfId="11042" applyFont="1" applyFill="1" applyBorder="1" applyAlignment="1">
      <alignment horizontal="center" vertical="center"/>
    </xf>
    <xf numFmtId="0" fontId="0" fillId="0" borderId="111" xfId="0" applyFont="1" applyFill="1" applyBorder="1"/>
    <xf numFmtId="0" fontId="0" fillId="0" borderId="19" xfId="0" applyFont="1" applyFill="1" applyBorder="1"/>
    <xf numFmtId="0" fontId="6" fillId="36" borderId="112" xfId="0" applyFont="1" applyFill="1" applyBorder="1" applyAlignment="1">
      <alignment vertical="center" wrapText="1"/>
    </xf>
    <xf numFmtId="0" fontId="7" fillId="0" borderId="0" xfId="0" applyFont="1" applyFill="1" applyBorder="1" applyAlignment="1">
      <alignment wrapText="1"/>
    </xf>
    <xf numFmtId="0" fontId="6" fillId="36" borderId="14" xfId="0" applyFont="1" applyFill="1" applyBorder="1" applyAlignment="1">
      <alignment horizontal="center" vertical="center" wrapText="1"/>
    </xf>
    <xf numFmtId="0" fontId="6" fillId="36" borderId="15" xfId="0" applyFont="1" applyFill="1" applyBorder="1" applyAlignment="1">
      <alignment horizontal="center" vertical="center" wrapText="1"/>
    </xf>
    <xf numFmtId="0" fontId="6" fillId="36" borderId="111" xfId="0" applyFont="1" applyFill="1" applyBorder="1" applyAlignment="1">
      <alignment horizontal="left" vertical="center" wrapText="1"/>
    </xf>
    <xf numFmtId="0" fontId="6" fillId="36" borderId="94" xfId="0" applyFont="1" applyFill="1" applyBorder="1" applyAlignment="1">
      <alignment horizontal="left" vertical="center" wrapText="1"/>
    </xf>
    <xf numFmtId="0" fontId="6" fillId="36" borderId="109" xfId="0" applyFont="1" applyFill="1" applyBorder="1" applyAlignment="1">
      <alignment horizontal="left" vertical="center" wrapText="1"/>
    </xf>
    <xf numFmtId="0" fontId="4" fillId="0" borderId="111" xfId="0" applyFont="1" applyFill="1" applyBorder="1" applyAlignment="1">
      <alignment horizontal="right" vertical="center" wrapText="1"/>
    </xf>
    <xf numFmtId="0" fontId="4" fillId="0" borderId="94" xfId="0" applyFont="1" applyFill="1" applyBorder="1" applyAlignment="1">
      <alignment horizontal="left" vertical="center" wrapText="1"/>
    </xf>
    <xf numFmtId="0" fontId="107" fillId="0" borderId="111" xfId="0" applyFont="1" applyFill="1" applyBorder="1" applyAlignment="1">
      <alignment horizontal="right" vertical="center" wrapText="1"/>
    </xf>
    <xf numFmtId="0" fontId="107" fillId="0" borderId="94" xfId="0" applyFont="1" applyFill="1" applyBorder="1" applyAlignment="1">
      <alignment horizontal="left" vertical="center" wrapText="1"/>
    </xf>
    <xf numFmtId="0" fontId="6" fillId="0" borderId="111" xfId="0" applyFont="1" applyFill="1" applyBorder="1" applyAlignment="1">
      <alignment horizontal="left" vertical="center" wrapText="1"/>
    </xf>
    <xf numFmtId="0" fontId="6" fillId="0" borderId="0" xfId="10344" applyFont="1" applyFill="1" applyBorder="1" applyAlignment="1" applyProtection="1">
      <alignment horizontal="left" vertical="center"/>
      <protection locked="0"/>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107" fillId="0" borderId="0" xfId="0" applyFont="1" applyFill="1" applyBorder="1" applyAlignment="1">
      <alignment horizontal="left" vertical="center"/>
    </xf>
    <xf numFmtId="49" fontId="108" fillId="0" borderId="19" xfId="11119" applyNumberFormat="1" applyFont="1" applyFill="1" applyBorder="1" applyAlignment="1" applyProtection="1">
      <alignment horizontal="left" vertical="center"/>
      <protection locked="0"/>
    </xf>
    <xf numFmtId="0" fontId="109" fillId="0" borderId="20" xfId="20571" applyFont="1" applyFill="1" applyBorder="1" applyAlignment="1" applyProtection="1">
      <alignment horizontal="left" vertical="center" wrapText="1"/>
      <protection locked="0"/>
    </xf>
    <xf numFmtId="3" fontId="20" fillId="36" borderId="94" xfId="0" applyNumberFormat="1" applyFont="1" applyFill="1" applyBorder="1" applyAlignment="1">
      <alignment vertical="center" wrapText="1"/>
    </xf>
    <xf numFmtId="3" fontId="20" fillId="36" borderId="109" xfId="0" applyNumberFormat="1" applyFont="1" applyFill="1" applyBorder="1" applyAlignment="1">
      <alignment vertical="center" wrapText="1"/>
    </xf>
    <xf numFmtId="14" fontId="7" fillId="3" borderId="94" xfId="20568" applyNumberFormat="1" applyFont="1" applyFill="1" applyBorder="1" applyAlignment="1" applyProtection="1">
      <alignment horizontal="left" vertical="center" wrapText="1" indent="2"/>
      <protection locked="0"/>
    </xf>
    <xf numFmtId="3" fontId="20" fillId="0" borderId="94" xfId="0" applyNumberFormat="1" applyFont="1" applyFill="1" applyBorder="1" applyAlignment="1">
      <alignment vertical="center" wrapText="1"/>
    </xf>
    <xf numFmtId="14" fontId="7" fillId="3" borderId="94" xfId="20568" applyNumberFormat="1" applyFont="1" applyFill="1" applyBorder="1" applyAlignment="1" applyProtection="1">
      <alignment horizontal="left" vertical="center" wrapText="1" indent="3"/>
      <protection locked="0"/>
    </xf>
    <xf numFmtId="3" fontId="20" fillId="0" borderId="94" xfId="0" applyNumberFormat="1" applyFont="1" applyFill="1" applyBorder="1" applyAlignment="1">
      <alignment vertical="center" wrapText="1"/>
    </xf>
    <xf numFmtId="0" fontId="11" fillId="0" borderId="94" xfId="9420" applyFont="1" applyFill="1" applyBorder="1" applyAlignment="1" applyProtection="1"/>
    <xf numFmtId="49" fontId="107" fillId="0" borderId="111" xfId="0" applyNumberFormat="1" applyFont="1" applyFill="1" applyBorder="1" applyAlignment="1">
      <alignment horizontal="right" vertical="center" wrapText="1"/>
    </xf>
    <xf numFmtId="0" fontId="7" fillId="3" borderId="94" xfId="10345" applyFont="1" applyFill="1" applyBorder="1"/>
    <xf numFmtId="0" fontId="102" fillId="0" borderId="94" xfId="10345" applyFont="1" applyFill="1" applyBorder="1" applyAlignment="1">
      <alignment horizontal="center" vertical="center"/>
    </xf>
    <xf numFmtId="0" fontId="11" fillId="0" borderId="94" xfId="9420" applyFont="1" applyFill="1" applyBorder="1" applyAlignment="1" applyProtection="1">
      <alignment horizontal="left" vertical="center" wrapText="1"/>
    </xf>
    <xf numFmtId="0" fontId="11" fillId="0" borderId="94" xfId="9420" applyFont="1" applyFill="1" applyBorder="1" applyAlignment="1" applyProtection="1">
      <alignment horizontal="left" vertical="center"/>
    </xf>
    <xf numFmtId="0" fontId="110" fillId="78" borderId="95" xfId="2" applyFont="1" applyFill="1" applyBorder="1" applyAlignment="1" applyProtection="1">
      <alignment vertical="center" wrapText="1"/>
      <protection locked="0"/>
    </xf>
    <xf numFmtId="0" fontId="111" fillId="70" borderId="89" xfId="2" applyFont="1" applyFill="1" applyBorder="1" applyAlignment="1" applyProtection="1">
      <alignment horizontal="center" vertical="center"/>
      <protection locked="0"/>
    </xf>
    <xf numFmtId="0" fontId="110" fillId="79" borderId="94" xfId="2" applyFont="1" applyFill="1" applyBorder="1" applyAlignment="1" applyProtection="1">
      <alignment horizontal="center" vertical="center"/>
      <protection locked="0"/>
    </xf>
    <xf numFmtId="0" fontId="110" fillId="78" borderId="95" xfId="2" applyFont="1" applyFill="1" applyBorder="1" applyProtection="1">
      <alignment vertical="center"/>
      <protection locked="0"/>
    </xf>
    <xf numFmtId="0" fontId="112" fillId="70" borderId="89" xfId="2" applyFont="1" applyFill="1" applyBorder="1" applyAlignment="1" applyProtection="1">
      <alignment horizontal="center" vertical="center"/>
      <protection locked="0"/>
    </xf>
    <xf numFmtId="0" fontId="112" fillId="3" borderId="89" xfId="2" applyFont="1" applyFill="1" applyBorder="1" applyAlignment="1" applyProtection="1">
      <alignment horizontal="center" vertical="center"/>
      <protection locked="0"/>
    </xf>
    <xf numFmtId="0" fontId="112" fillId="0" borderId="89" xfId="2" applyFont="1" applyFill="1" applyBorder="1" applyAlignment="1" applyProtection="1">
      <alignment horizontal="center" vertical="center"/>
      <protection locked="0"/>
    </xf>
    <xf numFmtId="0" fontId="113" fillId="79" borderId="94" xfId="2" applyFont="1" applyFill="1" applyBorder="1" applyAlignment="1" applyProtection="1">
      <alignment horizontal="center" vertical="center"/>
      <protection locked="0"/>
    </xf>
    <xf numFmtId="0" fontId="110" fillId="78" borderId="95" xfId="2" applyFont="1" applyFill="1" applyBorder="1" applyAlignment="1" applyProtection="1">
      <alignment horizontal="center" vertical="center"/>
      <protection locked="0"/>
    </xf>
    <xf numFmtId="0" fontId="61" fillId="78" borderId="95" xfId="2" applyFont="1" applyFill="1" applyBorder="1" applyProtection="1">
      <alignment vertical="center"/>
      <protection locked="0"/>
    </xf>
    <xf numFmtId="0" fontId="112" fillId="70" borderId="94" xfId="2" applyFont="1" applyFill="1" applyBorder="1" applyAlignment="1" applyProtection="1">
      <alignment horizontal="center" vertical="center"/>
      <protection locked="0"/>
    </xf>
    <xf numFmtId="0" fontId="35" fillId="70" borderId="94" xfId="2" applyFont="1" applyFill="1" applyBorder="1" applyAlignment="1" applyProtection="1">
      <alignment horizontal="center" vertical="center"/>
      <protection locked="0"/>
    </xf>
    <xf numFmtId="0" fontId="61" fillId="78" borderId="93" xfId="2" applyFont="1" applyFill="1" applyBorder="1" applyProtection="1">
      <alignment vertical="center"/>
      <protection locked="0"/>
    </xf>
    <xf numFmtId="0" fontId="111" fillId="0" borderId="93" xfId="2" applyFont="1" applyFill="1" applyBorder="1" applyAlignment="1" applyProtection="1">
      <alignment horizontal="left" vertical="center" wrapText="1"/>
      <protection locked="0"/>
    </xf>
    <xf numFmtId="164" fontId="111" fillId="0" borderId="94" xfId="1017" applyNumberFormat="1" applyFont="1" applyFill="1" applyBorder="1" applyAlignment="1" applyProtection="1">
      <alignment horizontal="right" vertical="center"/>
      <protection locked="0"/>
    </xf>
    <xf numFmtId="0" fontId="110" fillId="79" borderId="93" xfId="2" applyFont="1" applyFill="1" applyBorder="1" applyAlignment="1" applyProtection="1">
      <alignment vertical="top" wrapText="1"/>
      <protection locked="0"/>
    </xf>
    <xf numFmtId="164" fontId="111" fillId="79" borderId="94" xfId="1017" applyNumberFormat="1" applyFont="1" applyFill="1" applyBorder="1" applyAlignment="1">
      <alignment horizontal="right" vertical="center"/>
    </xf>
    <xf numFmtId="164" fontId="61" fillId="78" borderId="93" xfId="1017" applyNumberFormat="1" applyFont="1" applyFill="1" applyBorder="1" applyAlignment="1" applyProtection="1">
      <alignment horizontal="right" vertical="center"/>
      <protection locked="0"/>
    </xf>
    <xf numFmtId="0" fontId="111" fillId="70" borderId="93" xfId="2" applyFont="1" applyFill="1" applyBorder="1" applyAlignment="1" applyProtection="1">
      <alignment vertical="center" wrapText="1"/>
      <protection locked="0"/>
    </xf>
    <xf numFmtId="0" fontId="111" fillId="70" borderId="93" xfId="2" applyFont="1" applyFill="1" applyBorder="1" applyAlignment="1" applyProtection="1">
      <alignment horizontal="left" vertical="center" wrapText="1"/>
      <protection locked="0"/>
    </xf>
    <xf numFmtId="0" fontId="111" fillId="0" borderId="93" xfId="2" applyFont="1" applyFill="1" applyBorder="1" applyAlignment="1" applyProtection="1">
      <alignment vertical="center" wrapText="1"/>
      <protection locked="0"/>
    </xf>
    <xf numFmtId="0" fontId="111" fillId="3" borderId="93" xfId="2" applyFont="1" applyFill="1" applyBorder="1" applyAlignment="1" applyProtection="1">
      <alignment horizontal="left" vertical="center" wrapText="1"/>
      <protection locked="0"/>
    </xf>
    <xf numFmtId="0" fontId="110" fillId="79" borderId="93" xfId="2" applyFont="1" applyFill="1" applyBorder="1" applyAlignment="1" applyProtection="1">
      <alignment vertical="center" wrapText="1"/>
      <protection locked="0"/>
    </xf>
    <xf numFmtId="164" fontId="110" fillId="78" borderId="93" xfId="1017" applyNumberFormat="1" applyFont="1" applyFill="1" applyBorder="1" applyAlignment="1" applyProtection="1">
      <alignment horizontal="right" vertical="center"/>
      <protection locked="0"/>
    </xf>
    <xf numFmtId="164" fontId="111" fillId="3" borderId="94" xfId="1017" applyNumberFormat="1" applyFont="1" applyFill="1" applyBorder="1" applyAlignment="1" applyProtection="1">
      <alignment horizontal="right" vertical="center"/>
      <protection locked="0"/>
    </xf>
    <xf numFmtId="1" fontId="6" fillId="36" borderId="109" xfId="0" applyNumberFormat="1" applyFont="1" applyFill="1" applyBorder="1" applyAlignment="1">
      <alignment horizontal="right" vertical="center" wrapText="1"/>
    </xf>
    <xf numFmtId="1" fontId="107" fillId="0" borderId="109" xfId="0" applyNumberFormat="1" applyFont="1" applyFill="1" applyBorder="1" applyAlignment="1">
      <alignment horizontal="right" vertical="center" wrapText="1"/>
    </xf>
    <xf numFmtId="1" fontId="6" fillId="36" borderId="109" xfId="0" applyNumberFormat="1" applyFont="1" applyFill="1" applyBorder="1" applyAlignment="1">
      <alignment horizontal="center" vertical="center" wrapText="1"/>
    </xf>
    <xf numFmtId="10" fontId="7" fillId="0" borderId="94" xfId="20986" applyNumberFormat="1" applyFont="1" applyFill="1" applyBorder="1" applyAlignment="1">
      <alignment horizontal="left" vertical="center" wrapText="1"/>
    </xf>
    <xf numFmtId="10" fontId="4" fillId="0" borderId="94" xfId="20986" applyNumberFormat="1" applyFont="1" applyFill="1" applyBorder="1" applyAlignment="1">
      <alignment horizontal="left" vertical="center" wrapText="1"/>
    </xf>
    <xf numFmtId="10" fontId="6" fillId="36" borderId="94" xfId="0" applyNumberFormat="1" applyFont="1" applyFill="1" applyBorder="1" applyAlignment="1">
      <alignment horizontal="left" vertical="center" wrapText="1"/>
    </xf>
    <xf numFmtId="10" fontId="107" fillId="0" borderId="94" xfId="20986" applyNumberFormat="1" applyFont="1" applyFill="1" applyBorder="1" applyAlignment="1">
      <alignment horizontal="left" vertical="center" wrapText="1"/>
    </xf>
    <xf numFmtId="10" fontId="6" fillId="36" borderId="94" xfId="20986" applyNumberFormat="1" applyFont="1" applyFill="1" applyBorder="1" applyAlignment="1">
      <alignment horizontal="left" vertical="center" wrapText="1"/>
    </xf>
    <xf numFmtId="10" fontId="6" fillId="36" borderId="94" xfId="0" applyNumberFormat="1" applyFont="1" applyFill="1" applyBorder="1" applyAlignment="1">
      <alignment horizontal="center" vertical="center" wrapText="1"/>
    </xf>
    <xf numFmtId="10" fontId="109" fillId="0" borderId="20" xfId="20986" applyNumberFormat="1" applyFont="1" applyFill="1" applyBorder="1" applyAlignment="1">
      <alignment horizontal="left" vertical="center"/>
    </xf>
    <xf numFmtId="43" fontId="7" fillId="0" borderId="0" xfId="991" applyNumberFormat="1" applyFont="1" applyFill="1" applyBorder="1"/>
    <xf numFmtId="0" fontId="106" fillId="0" borderId="0" xfId="0" applyFont="1" applyFill="1" applyBorder="1" applyAlignment="1">
      <alignment wrapText="1"/>
    </xf>
    <xf numFmtId="0" fontId="10" fillId="0" borderId="23" xfId="0" applyFont="1" applyFill="1" applyBorder="1" applyAlignment="1">
      <alignment horizontal="center" wrapText="1"/>
    </xf>
    <xf numFmtId="0" fontId="10" fillId="0" borderId="6" xfId="0" applyFont="1" applyFill="1" applyBorder="1" applyAlignment="1">
      <alignment horizontal="center" vertical="center" wrapText="1"/>
    </xf>
    <xf numFmtId="0" fontId="7" fillId="0" borderId="94" xfId="0" applyFont="1" applyFill="1" applyBorder="1" applyAlignment="1">
      <alignment vertical="center" wrapText="1"/>
    </xf>
    <xf numFmtId="0" fontId="4" fillId="0" borderId="94" xfId="0" applyFont="1" applyFill="1" applyBorder="1" applyAlignment="1">
      <alignment vertical="center" wrapText="1"/>
    </xf>
    <xf numFmtId="0" fontId="4" fillId="0" borderId="94" xfId="0" applyFont="1" applyFill="1" applyBorder="1" applyAlignment="1">
      <alignment horizontal="left" vertical="center" wrapText="1" indent="2"/>
    </xf>
    <xf numFmtId="0" fontId="4" fillId="0" borderId="94" xfId="0" applyFont="1" applyFill="1" applyBorder="1" applyAlignment="1">
      <alignment vertical="center" wrapText="1"/>
    </xf>
    <xf numFmtId="3" fontId="20" fillId="36" borderId="95" xfId="0" applyNumberFormat="1" applyFont="1" applyFill="1" applyBorder="1" applyAlignment="1">
      <alignment vertical="center" wrapText="1"/>
    </xf>
    <xf numFmtId="3" fontId="20" fillId="36" borderId="18" xfId="0" applyNumberFormat="1" applyFont="1" applyFill="1" applyBorder="1" applyAlignment="1">
      <alignment vertical="center" wrapText="1"/>
    </xf>
    <xf numFmtId="3" fontId="20" fillId="0" borderId="95" xfId="0" applyNumberFormat="1" applyFont="1" applyFill="1" applyBorder="1" applyAlignment="1">
      <alignment vertical="center" wrapText="1"/>
    </xf>
    <xf numFmtId="3" fontId="20" fillId="0" borderId="18" xfId="0" applyNumberFormat="1" applyFont="1" applyFill="1" applyBorder="1" applyAlignment="1">
      <alignment vertical="center" wrapText="1"/>
    </xf>
    <xf numFmtId="3" fontId="20" fillId="0" borderId="18" xfId="0" applyNumberFormat="1" applyFont="1" applyFill="1" applyBorder="1" applyAlignment="1">
      <alignment vertical="center" wrapText="1"/>
    </xf>
    <xf numFmtId="3" fontId="20" fillId="36" borderId="22" xfId="0" applyNumberFormat="1" applyFont="1" applyFill="1" applyBorder="1" applyAlignment="1">
      <alignment vertical="center" wrapText="1"/>
    </xf>
    <xf numFmtId="3" fontId="20" fillId="36" borderId="33" xfId="0" applyNumberFormat="1" applyFont="1" applyFill="1" applyBorder="1" applyAlignment="1">
      <alignment vertical="center" wrapText="1"/>
    </xf>
    <xf numFmtId="0" fontId="6" fillId="0" borderId="20" xfId="0" applyFont="1" applyFill="1" applyBorder="1" applyAlignment="1">
      <alignment vertical="center" wrapText="1"/>
    </xf>
    <xf numFmtId="0" fontId="4" fillId="0" borderId="109" xfId="0" applyFont="1" applyFill="1" applyBorder="1"/>
    <xf numFmtId="0" fontId="4" fillId="0" borderId="21" xfId="0" applyFont="1" applyFill="1" applyBorder="1"/>
    <xf numFmtId="0" fontId="9" fillId="0" borderId="109" xfId="0" applyFont="1" applyFill="1" applyBorder="1"/>
    <xf numFmtId="0" fontId="9" fillId="0" borderId="109" xfId="0" applyFont="1" applyFill="1" applyBorder="1" applyAlignment="1">
      <alignment wrapText="1"/>
    </xf>
    <xf numFmtId="0" fontId="10" fillId="0" borderId="15" xfId="0" applyFont="1" applyFill="1" applyBorder="1" applyAlignment="1">
      <alignment horizontal="center"/>
    </xf>
    <xf numFmtId="0" fontId="10" fillId="0" borderId="109" xfId="0" applyFont="1" applyFill="1" applyBorder="1" applyAlignment="1">
      <alignment horizontal="center" vertical="center" wrapText="1"/>
    </xf>
    <xf numFmtId="0" fontId="2" fillId="0" borderId="14" xfId="0" applyFont="1" applyFill="1" applyBorder="1" applyAlignment="1">
      <alignment horizontal="left" vertical="center" wrapText="1" indent="1"/>
    </xf>
    <xf numFmtId="0" fontId="2" fillId="0" borderId="15" xfId="0" applyFont="1" applyFill="1" applyBorder="1" applyAlignment="1">
      <alignment horizontal="left" vertical="center" wrapText="1" indent="1"/>
    </xf>
    <xf numFmtId="0" fontId="15" fillId="0" borderId="94" xfId="0" applyFont="1" applyFill="1" applyBorder="1" applyAlignment="1">
      <alignment horizontal="center" vertical="center" wrapText="1"/>
    </xf>
    <xf numFmtId="0" fontId="16" fillId="0" borderId="94" xfId="0" applyFont="1" applyFill="1" applyBorder="1" applyAlignment="1">
      <alignment horizontal="left" vertical="center" wrapText="1"/>
    </xf>
    <xf numFmtId="193" fontId="7" fillId="0" borderId="94" xfId="0" applyNumberFormat="1" applyFont="1" applyFill="1" applyBorder="1" applyAlignment="1" applyProtection="1">
      <alignment vertical="center" wrapText="1"/>
      <protection locked="0"/>
    </xf>
    <xf numFmtId="193" fontId="4" fillId="0" borderId="94" xfId="0" applyNumberFormat="1" applyFont="1" applyFill="1" applyBorder="1" applyAlignment="1" applyProtection="1">
      <alignment vertical="center" wrapText="1"/>
      <protection locked="0"/>
    </xf>
    <xf numFmtId="193" fontId="4" fillId="0" borderId="109" xfId="0" applyNumberFormat="1" applyFont="1" applyFill="1" applyBorder="1" applyAlignment="1" applyProtection="1">
      <alignment vertical="center" wrapText="1"/>
      <protection locked="0"/>
    </xf>
    <xf numFmtId="0" fontId="7" fillId="0" borderId="94" xfId="0" applyFont="1" applyFill="1" applyBorder="1" applyAlignment="1">
      <alignment vertical="center" wrapText="1"/>
    </xf>
    <xf numFmtId="193" fontId="9" fillId="2" borderId="94" xfId="0" applyNumberFormat="1" applyFont="1" applyFill="1" applyBorder="1" applyAlignment="1" applyProtection="1">
      <alignment vertical="center"/>
      <protection locked="0"/>
    </xf>
    <xf numFmtId="193" fontId="17" fillId="2" borderId="94" xfId="0" applyNumberFormat="1" applyFont="1" applyFill="1" applyBorder="1" applyAlignment="1" applyProtection="1">
      <alignment vertical="center"/>
      <protection locked="0"/>
    </xf>
    <xf numFmtId="193" fontId="17" fillId="2" borderId="109" xfId="0" applyNumberFormat="1" applyFont="1" applyFill="1" applyBorder="1" applyAlignment="1" applyProtection="1">
      <alignment vertical="center"/>
      <protection locked="0"/>
    </xf>
    <xf numFmtId="193" fontId="9" fillId="2" borderId="109" xfId="0" applyNumberFormat="1" applyFont="1" applyFill="1" applyBorder="1" applyAlignment="1" applyProtection="1">
      <alignment vertical="center"/>
      <protection locked="0"/>
    </xf>
    <xf numFmtId="0" fontId="15" fillId="0" borderId="111" xfId="0" applyFont="1" applyFill="1" applyBorder="1" applyAlignment="1">
      <alignment horizontal="center" vertical="center" wrapText="1"/>
    </xf>
    <xf numFmtId="14" fontId="4" fillId="0" borderId="0" xfId="0" applyNumberFormat="1" applyFont="1" applyFill="1" applyBorder="1"/>
    <xf numFmtId="10" fontId="4" fillId="0" borderId="94" xfId="20986" applyNumberFormat="1" applyFont="1" applyFill="1" applyBorder="1" applyAlignment="1" applyProtection="1">
      <alignment horizontal="right" vertical="center" wrapText="1"/>
      <protection locked="0"/>
    </xf>
    <xf numFmtId="10" fontId="4" fillId="0" borderId="94" xfId="20986" applyNumberFormat="1" applyFont="1" applyFill="1" applyBorder="1" applyAlignment="1" applyProtection="1">
      <alignment vertical="center" wrapText="1"/>
      <protection locked="0"/>
    </xf>
    <xf numFmtId="10" fontId="4" fillId="0" borderId="109" xfId="20986" applyNumberFormat="1" applyFont="1" applyFill="1" applyBorder="1" applyAlignment="1" applyProtection="1">
      <alignment vertical="center" wrapText="1"/>
      <protection locked="0"/>
    </xf>
    <xf numFmtId="0" fontId="6" fillId="0" borderId="0" xfId="0" applyFont="1" applyFill="1" applyBorder="1" applyAlignment="1">
      <alignment horizontal="center" wrapText="1"/>
    </xf>
    <xf numFmtId="0" fontId="4" fillId="3" borderId="50" xfId="0" applyFont="1" applyFill="1" applyBorder="1"/>
    <xf numFmtId="0" fontId="4" fillId="3" borderId="114" xfId="0" applyFont="1" applyFill="1" applyBorder="1" applyAlignment="1">
      <alignment wrapText="1"/>
    </xf>
    <xf numFmtId="0" fontId="4" fillId="3" borderId="115" xfId="0" applyFont="1" applyFill="1" applyBorder="1"/>
    <xf numFmtId="0" fontId="6" fillId="3" borderId="9" xfId="0" applyFont="1" applyFill="1" applyBorder="1" applyAlignment="1">
      <alignment horizontal="center" wrapText="1"/>
    </xf>
    <xf numFmtId="0" fontId="4" fillId="0" borderId="94" xfId="0" applyFont="1" applyFill="1" applyBorder="1" applyAlignment="1">
      <alignment horizontal="center"/>
    </xf>
    <xf numFmtId="0" fontId="4" fillId="0" borderId="94" xfId="0" applyFont="1" applyFill="1" applyBorder="1" applyAlignment="1">
      <alignment horizontal="center"/>
    </xf>
    <xf numFmtId="0" fontId="4" fillId="3" borderId="58" xfId="0" applyFont="1" applyFill="1" applyBorder="1"/>
    <xf numFmtId="0" fontId="6" fillId="3" borderId="0" xfId="0" applyFont="1" applyFill="1" applyBorder="1" applyAlignment="1">
      <alignment horizontal="center" wrapText="1"/>
    </xf>
    <xf numFmtId="0" fontId="4" fillId="3" borderId="0" xfId="0" applyFont="1" applyFill="1" applyBorder="1" applyAlignment="1">
      <alignment horizontal="center"/>
    </xf>
    <xf numFmtId="0" fontId="4" fillId="3" borderId="87" xfId="0" applyFont="1" applyFill="1" applyBorder="1" applyAlignment="1">
      <alignment horizontal="center" vertical="center" wrapText="1"/>
    </xf>
    <xf numFmtId="0" fontId="4" fillId="0" borderId="111" xfId="0" applyFont="1" applyFill="1" applyBorder="1"/>
    <xf numFmtId="0" fontId="4" fillId="0" borderId="94" xfId="0" applyFont="1" applyFill="1" applyBorder="1" applyAlignment="1">
      <alignment wrapText="1"/>
    </xf>
    <xf numFmtId="164" fontId="4" fillId="0" borderId="94" xfId="991" applyNumberFormat="1" applyFont="1" applyFill="1" applyBorder="1"/>
    <xf numFmtId="164" fontId="4" fillId="0" borderId="109" xfId="991" applyNumberFormat="1" applyFont="1" applyFill="1" applyBorder="1"/>
    <xf numFmtId="0" fontId="14" fillId="0" borderId="94" xfId="0" applyFont="1" applyFill="1" applyBorder="1" applyAlignment="1">
      <alignment horizontal="left" wrapText="1" indent="2"/>
    </xf>
    <xf numFmtId="169" fontId="25" fillId="37" borderId="94" xfId="4" applyNumberFormat="1" applyFont="1" applyFill="1" applyBorder="1"/>
    <xf numFmtId="164" fontId="4" fillId="0" borderId="94" xfId="991" applyNumberFormat="1" applyFont="1" applyFill="1" applyBorder="1" applyAlignment="1">
      <alignment vertical="center"/>
    </xf>
    <xf numFmtId="0" fontId="6" fillId="0" borderId="111" xfId="0" applyFont="1" applyFill="1" applyBorder="1"/>
    <xf numFmtId="0" fontId="6" fillId="0" borderId="94" xfId="0" applyFont="1" applyFill="1" applyBorder="1" applyAlignment="1">
      <alignment wrapText="1"/>
    </xf>
    <xf numFmtId="164" fontId="6" fillId="0" borderId="109" xfId="991" applyNumberFormat="1" applyFont="1" applyFill="1" applyBorder="1"/>
    <xf numFmtId="0" fontId="3" fillId="3" borderId="58" xfId="0" applyFont="1" applyFill="1" applyBorder="1" applyAlignment="1">
      <alignment horizontal="left"/>
    </xf>
    <xf numFmtId="164" fontId="4" fillId="3" borderId="0" xfId="991" applyNumberFormat="1" applyFont="1" applyFill="1" applyBorder="1"/>
    <xf numFmtId="164" fontId="4" fillId="3" borderId="0" xfId="991" applyNumberFormat="1" applyFont="1" applyFill="1" applyBorder="1" applyAlignment="1">
      <alignment vertical="center"/>
    </xf>
    <xf numFmtId="164" fontId="4" fillId="3" borderId="87" xfId="991" applyNumberFormat="1" applyFont="1" applyFill="1" applyBorder="1"/>
    <xf numFmtId="0" fontId="14" fillId="0" borderId="94" xfId="0" applyFont="1" applyFill="1" applyBorder="1" applyAlignment="1">
      <alignment horizontal="left" wrapText="1" indent="4"/>
    </xf>
    <xf numFmtId="0" fontId="4" fillId="3" borderId="0" xfId="0" applyFont="1" applyFill="1" applyBorder="1" applyAlignment="1">
      <alignment wrapText="1"/>
    </xf>
    <xf numFmtId="0" fontId="4" fillId="3" borderId="0" xfId="0" applyFont="1" applyFill="1" applyBorder="1"/>
    <xf numFmtId="0" fontId="4" fillId="3" borderId="87" xfId="0" applyFont="1" applyFill="1" applyBorder="1"/>
    <xf numFmtId="0" fontId="6" fillId="0" borderId="19" xfId="0" applyFont="1" applyFill="1" applyBorder="1"/>
    <xf numFmtId="0" fontId="6" fillId="0" borderId="20" xfId="0" applyFont="1" applyFill="1" applyBorder="1" applyAlignment="1">
      <alignment wrapText="1"/>
    </xf>
    <xf numFmtId="169" fontId="25" fillId="37" borderId="112" xfId="4" applyNumberFormat="1" applyFont="1" applyFill="1" applyBorder="1"/>
    <xf numFmtId="10" fontId="6" fillId="0" borderId="21" xfId="20986" applyNumberFormat="1" applyFont="1" applyFill="1" applyBorder="1"/>
    <xf numFmtId="0" fontId="6" fillId="3" borderId="0" xfId="0" applyFont="1" applyFill="1" applyBorder="1" applyAlignment="1">
      <alignment horizontal="center"/>
    </xf>
    <xf numFmtId="0" fontId="105" fillId="0" borderId="81" xfId="0" applyFont="1" applyFill="1" applyBorder="1" applyAlignment="1">
      <alignment horizontal="left" vertical="center"/>
    </xf>
    <xf numFmtId="0" fontId="105" fillId="0" borderId="79" xfId="0" applyFont="1" applyFill="1" applyBorder="1" applyAlignment="1">
      <alignment vertical="center" wrapText="1"/>
    </xf>
    <xf numFmtId="0" fontId="105" fillId="0" borderId="79" xfId="0" applyFont="1" applyFill="1" applyBorder="1" applyAlignment="1">
      <alignment horizontal="left" vertical="center" wrapText="1"/>
    </xf>
    <xf numFmtId="0" fontId="114" fillId="0" borderId="0" xfId="11042" applyFont="1" applyFill="1" applyBorder="1"/>
    <xf numFmtId="0" fontId="115" fillId="0" borderId="0" xfId="0" applyFont="1" applyFill="1" applyBorder="1"/>
    <xf numFmtId="0" fontId="114" fillId="0" borderId="0" xfId="11042" applyFont="1" applyFill="1" applyBorder="1"/>
    <xf numFmtId="0" fontId="116" fillId="0" borderId="0" xfId="11042" applyFont="1" applyFill="1" applyBorder="1"/>
    <xf numFmtId="14" fontId="115" fillId="0" borderId="0" xfId="0" applyNumberFormat="1" applyFont="1" applyFill="1" applyBorder="1"/>
    <xf numFmtId="0" fontId="115" fillId="0" borderId="0" xfId="0" applyFont="1" applyFill="1" applyBorder="1" applyAlignment="1">
      <alignment wrapText="1"/>
    </xf>
    <xf numFmtId="0" fontId="118" fillId="0" borderId="0" xfId="0" applyFont="1" applyFill="1" applyBorder="1"/>
    <xf numFmtId="0" fontId="115" fillId="0" borderId="0" xfId="0" applyFont="1" applyFill="1" applyBorder="1"/>
    <xf numFmtId="0" fontId="115" fillId="0" borderId="0" xfId="0" applyFont="1" applyFill="1" applyBorder="1"/>
    <xf numFmtId="0" fontId="115" fillId="0" borderId="0" xfId="0" applyFont="1" applyFill="1" applyBorder="1" applyAlignment="1">
      <alignment horizontal="left"/>
    </xf>
    <xf numFmtId="0" fontId="117" fillId="0" borderId="125" xfId="0" applyFont="1" applyFill="1" applyBorder="1" applyAlignment="1">
      <alignment horizontal="left" vertical="center" wrapText="1"/>
    </xf>
    <xf numFmtId="0" fontId="122" fillId="0" borderId="0" xfId="0" applyFont="1" applyFill="1" applyBorder="1"/>
    <xf numFmtId="49" fontId="105" fillId="0" borderId="94" xfId="0" applyNumberFormat="1" applyFont="1" applyFill="1" applyBorder="1" applyAlignment="1">
      <alignment horizontal="right" vertical="center"/>
    </xf>
    <xf numFmtId="0" fontId="123" fillId="0" borderId="0" xfId="0" applyFont="1" applyFill="1" applyBorder="1"/>
    <xf numFmtId="0" fontId="115" fillId="0" borderId="0" xfId="0" applyFont="1" applyFill="1" applyBorder="1" applyAlignment="1">
      <alignment horizontal="left" indent="1"/>
    </xf>
    <xf numFmtId="0" fontId="115" fillId="0" borderId="0" xfId="0" applyFont="1" applyFill="1" applyBorder="1" applyAlignment="1">
      <alignment horizontal="left" indent="2"/>
    </xf>
    <xf numFmtId="49" fontId="115" fillId="0" borderId="0" xfId="0" applyNumberFormat="1" applyFont="1" applyFill="1" applyBorder="1" applyAlignment="1">
      <alignment horizontal="left" indent="3"/>
    </xf>
    <xf numFmtId="49" fontId="115" fillId="0" borderId="0" xfId="0" applyNumberFormat="1" applyFont="1" applyFill="1" applyBorder="1" applyAlignment="1">
      <alignment horizontal="left" indent="1"/>
    </xf>
    <xf numFmtId="49" fontId="115" fillId="0" borderId="0" xfId="0" applyNumberFormat="1" applyFont="1" applyFill="1" applyBorder="1" applyAlignment="1">
      <alignment horizontal="left" wrapText="1" indent="2"/>
    </xf>
    <xf numFmtId="49" fontId="115" fillId="0" borderId="0" xfId="0" applyNumberFormat="1" applyFont="1" applyFill="1" applyBorder="1" applyAlignment="1">
      <alignment horizontal="left" wrapText="1" indent="3"/>
    </xf>
    <xf numFmtId="0" fontId="115" fillId="0" borderId="0" xfId="0" applyFont="1" applyFill="1" applyBorder="1" applyAlignment="1">
      <alignment horizontal="left" wrapText="1" indent="1"/>
    </xf>
    <xf numFmtId="0" fontId="115" fillId="0" borderId="0" xfId="0" applyFont="1" applyFill="1" applyBorder="1" applyAlignment="1">
      <alignment horizontal="left" vertical="top" wrapText="1"/>
    </xf>
    <xf numFmtId="193" fontId="7" fillId="3" borderId="109" xfId="5166" applyNumberFormat="1" applyFont="1" applyFill="1" applyBorder="1" applyAlignment="1" applyProtection="1">
      <alignment vertical="top" wrapText="1"/>
      <protection locked="0"/>
    </xf>
    <xf numFmtId="0" fontId="9" fillId="0" borderId="94" xfId="0" applyFont="1" applyFill="1" applyBorder="1" applyAlignment="1">
      <alignment horizontal="center" vertical="center" wrapText="1"/>
    </xf>
    <xf numFmtId="0" fontId="3" fillId="0" borderId="94" xfId="0" applyFont="1" applyFill="1" applyBorder="1" applyAlignment="1">
      <alignment horizontal="center" vertical="center"/>
    </xf>
    <xf numFmtId="0" fontId="127" fillId="3" borderId="94" xfId="10346" applyFont="1" applyFill="1" applyBorder="1" applyAlignment="1">
      <alignment horizontal="left" vertical="center" wrapText="1"/>
    </xf>
    <xf numFmtId="0" fontId="128" fillId="0" borderId="94" xfId="10346" applyFont="1" applyFill="1" applyBorder="1" applyAlignment="1">
      <alignment horizontal="left" vertical="center" wrapText="1" indent="1"/>
    </xf>
    <xf numFmtId="0" fontId="129" fillId="3" borderId="94" xfId="10346" applyFont="1" applyFill="1" applyBorder="1" applyAlignment="1">
      <alignment horizontal="left" vertical="center" wrapText="1"/>
    </xf>
    <xf numFmtId="0" fontId="128" fillId="3" borderId="94" xfId="10346" applyFont="1" applyFill="1" applyBorder="1" applyAlignment="1">
      <alignment horizontal="left" vertical="center" wrapText="1" indent="1"/>
    </xf>
    <xf numFmtId="0" fontId="127" fillId="0" borderId="132" xfId="0" applyFont="1" applyFill="1" applyBorder="1" applyAlignment="1">
      <alignment horizontal="left" vertical="center" wrapText="1"/>
    </xf>
    <xf numFmtId="0" fontId="129" fillId="0" borderId="132" xfId="0" applyFont="1" applyFill="1" applyBorder="1" applyAlignment="1">
      <alignment horizontal="left" vertical="center" wrapText="1"/>
    </xf>
    <xf numFmtId="0" fontId="130" fillId="3" borderId="132" xfId="0" applyFont="1" applyFill="1" applyBorder="1" applyAlignment="1">
      <alignment horizontal="left" vertical="center" wrapText="1" indent="1"/>
    </xf>
    <xf numFmtId="0" fontId="129" fillId="3" borderId="132" xfId="0" applyFont="1" applyFill="1" applyBorder="1" applyAlignment="1">
      <alignment horizontal="left" vertical="center" wrapText="1"/>
    </xf>
    <xf numFmtId="0" fontId="129" fillId="3" borderId="133" xfId="0" applyFont="1" applyFill="1" applyBorder="1" applyAlignment="1">
      <alignment horizontal="left" vertical="center" wrapText="1"/>
    </xf>
    <xf numFmtId="0" fontId="130" fillId="0" borderId="132" xfId="0" applyFont="1" applyFill="1" applyBorder="1" applyAlignment="1">
      <alignment horizontal="left" vertical="center" wrapText="1" indent="1"/>
    </xf>
    <xf numFmtId="0" fontId="130" fillId="0" borderId="94" xfId="10346" applyFont="1" applyFill="1" applyBorder="1" applyAlignment="1">
      <alignment horizontal="left" vertical="center" wrapText="1" indent="1"/>
    </xf>
    <xf numFmtId="0" fontId="129" fillId="0" borderId="94" xfId="10346" applyFont="1" applyFill="1" applyBorder="1" applyAlignment="1">
      <alignment horizontal="left" vertical="center" wrapText="1"/>
    </xf>
    <xf numFmtId="0" fontId="131" fillId="0" borderId="94" xfId="10346" applyFont="1" applyFill="1" applyBorder="1" applyAlignment="1">
      <alignment horizontal="center" vertical="center" wrapText="1"/>
    </xf>
    <xf numFmtId="0" fontId="129" fillId="3" borderId="134" xfId="0" applyFont="1" applyFill="1" applyBorder="1" applyAlignment="1">
      <alignment horizontal="left" vertical="center" wrapText="1"/>
    </xf>
    <xf numFmtId="0" fontId="128" fillId="3" borderId="135" xfId="10346" applyFont="1" applyFill="1" applyBorder="1" applyAlignment="1">
      <alignment horizontal="left" vertical="center" wrapText="1" indent="1"/>
    </xf>
    <xf numFmtId="0" fontId="128" fillId="3" borderId="132" xfId="0" applyFont="1" applyFill="1" applyBorder="1" applyAlignment="1">
      <alignment horizontal="left" vertical="center" wrapText="1" indent="1"/>
    </xf>
    <xf numFmtId="0" fontId="128" fillId="0" borderId="135" xfId="10346" applyFont="1" applyFill="1" applyBorder="1" applyAlignment="1">
      <alignment horizontal="left" vertical="center" wrapText="1" indent="1"/>
    </xf>
    <xf numFmtId="0" fontId="129" fillId="0" borderId="132" xfId="0" applyFont="1" applyFill="1" applyBorder="1" applyAlignment="1">
      <alignment horizontal="left" vertical="center" wrapText="1"/>
    </xf>
    <xf numFmtId="0" fontId="128" fillId="0" borderId="132" xfId="0" applyFont="1" applyFill="1" applyBorder="1" applyAlignment="1">
      <alignment horizontal="left" vertical="center" wrapText="1" indent="1"/>
    </xf>
    <xf numFmtId="0" fontId="128" fillId="0" borderId="133" xfId="0" applyFont="1" applyFill="1" applyBorder="1" applyAlignment="1">
      <alignment horizontal="left" vertical="center" wrapText="1" indent="1"/>
    </xf>
    <xf numFmtId="0" fontId="129" fillId="0" borderId="135" xfId="10346" applyFont="1" applyFill="1" applyBorder="1" applyAlignment="1">
      <alignment horizontal="left" vertical="center" wrapText="1"/>
    </xf>
    <xf numFmtId="0" fontId="129" fillId="3" borderId="135" xfId="10346" applyFont="1" applyFill="1" applyBorder="1" applyAlignment="1">
      <alignment horizontal="left" vertical="center" wrapText="1"/>
    </xf>
    <xf numFmtId="0" fontId="131" fillId="0" borderId="135" xfId="10346" applyFont="1" applyFill="1" applyBorder="1" applyAlignment="1">
      <alignment horizontal="center" vertical="center" wrapText="1"/>
    </xf>
    <xf numFmtId="0" fontId="129" fillId="0" borderId="135" xfId="10346" applyFont="1" applyFill="1" applyBorder="1" applyAlignment="1">
      <alignment horizontal="left" vertical="center" wrapText="1"/>
    </xf>
    <xf numFmtId="0" fontId="128" fillId="0" borderId="132" xfId="0" applyFont="1" applyFill="1" applyBorder="1" applyAlignment="1">
      <alignment horizontal="left" vertical="center" wrapText="1" indent="1"/>
    </xf>
    <xf numFmtId="0" fontId="132" fillId="0" borderId="135" xfId="0" applyFont="1" applyFill="1" applyBorder="1" applyAlignment="1">
      <alignment horizontal="left"/>
    </xf>
    <xf numFmtId="0" fontId="129" fillId="0" borderId="135" xfId="0" applyFont="1" applyFill="1" applyBorder="1" applyAlignment="1">
      <alignment horizontal="left" vertical="center" wrapText="1"/>
    </xf>
    <xf numFmtId="0" fontId="0" fillId="0" borderId="0" xfId="0" applyFont="1" applyFill="1" applyBorder="1" applyAlignment="1">
      <alignment horizontal="left" vertical="center"/>
    </xf>
    <xf numFmtId="0" fontId="9" fillId="0" borderId="135" xfId="0" applyFont="1" applyFill="1" applyBorder="1" applyAlignment="1">
      <alignment horizontal="center" vertical="center" wrapText="1"/>
    </xf>
    <xf numFmtId="0" fontId="129" fillId="0" borderId="140" xfId="0" applyFont="1" applyFill="1" applyBorder="1" applyAlignment="1">
      <alignment horizontal="justify" vertical="center" wrapText="1"/>
    </xf>
    <xf numFmtId="0" fontId="128" fillId="0" borderId="134" xfId="0" applyFont="1" applyFill="1" applyBorder="1" applyAlignment="1">
      <alignment horizontal="left" vertical="center" wrapText="1" indent="1"/>
    </xf>
    <xf numFmtId="0" fontId="128" fillId="0" borderId="133" xfId="0" applyFont="1" applyFill="1" applyBorder="1" applyAlignment="1">
      <alignment horizontal="left" vertical="center" wrapText="1" indent="1"/>
    </xf>
    <xf numFmtId="0" fontId="129" fillId="0" borderId="132" xfId="0" applyFont="1" applyFill="1" applyBorder="1" applyAlignment="1">
      <alignment horizontal="justify" vertical="center" wrapText="1"/>
    </xf>
    <xf numFmtId="0" fontId="127" fillId="0" borderId="132" xfId="0" applyFont="1" applyFill="1" applyBorder="1" applyAlignment="1">
      <alignment horizontal="justify" vertical="center" wrapText="1"/>
    </xf>
    <xf numFmtId="0" fontId="129" fillId="3" borderId="132" xfId="0" applyFont="1" applyFill="1" applyBorder="1" applyAlignment="1">
      <alignment horizontal="justify" vertical="center" wrapText="1"/>
    </xf>
    <xf numFmtId="0" fontId="129" fillId="0" borderId="133" xfId="0" applyFont="1" applyFill="1" applyBorder="1" applyAlignment="1">
      <alignment horizontal="justify" vertical="center" wrapText="1"/>
    </xf>
    <xf numFmtId="0" fontId="129" fillId="0" borderId="134" xfId="0" applyFont="1" applyFill="1" applyBorder="1" applyAlignment="1">
      <alignment horizontal="justify" vertical="center" wrapText="1"/>
    </xf>
    <xf numFmtId="0" fontId="129" fillId="0" borderId="135" xfId="10346" applyFont="1" applyFill="1" applyBorder="1" applyAlignment="1">
      <alignment horizontal="justify" vertical="center" wrapText="1"/>
    </xf>
    <xf numFmtId="0" fontId="130" fillId="0" borderId="126" xfId="0" applyFont="1" applyFill="1" applyBorder="1" applyAlignment="1">
      <alignment horizontal="left" vertical="center" wrapText="1" indent="1"/>
    </xf>
    <xf numFmtId="0" fontId="127" fillId="0" borderId="132" xfId="0" applyFont="1" applyFill="1" applyBorder="1" applyAlignment="1">
      <alignment vertical="center" wrapText="1"/>
    </xf>
    <xf numFmtId="0" fontId="129" fillId="0" borderId="132" xfId="0" applyFont="1" applyFill="1" applyBorder="1" applyAlignment="1">
      <alignment vertical="center" wrapText="1"/>
    </xf>
    <xf numFmtId="0" fontId="129" fillId="0" borderId="135" xfId="10346" applyFont="1" applyFill="1" applyBorder="1" applyAlignment="1">
      <alignment vertical="center" wrapText="1"/>
    </xf>
    <xf numFmtId="0" fontId="9" fillId="0" borderId="109" xfId="0" applyFont="1" applyFill="1" applyBorder="1" applyAlignment="1">
      <alignment horizontal="center" vertical="center" wrapText="1"/>
    </xf>
    <xf numFmtId="0" fontId="0" fillId="0" borderId="135" xfId="0" applyFont="1" applyFill="1" applyBorder="1" applyAlignment="1">
      <alignment horizontal="center"/>
    </xf>
    <xf numFmtId="193" fontId="9" fillId="0" borderId="135" xfId="0" applyNumberFormat="1" applyFont="1" applyFill="1" applyBorder="1" applyAlignment="1">
      <alignment horizontal="right"/>
    </xf>
    <xf numFmtId="193" fontId="9" fillId="36" borderId="135" xfId="0" applyNumberFormat="1" applyFont="1" applyFill="1" applyBorder="1" applyAlignment="1">
      <alignment horizontal="right"/>
    </xf>
    <xf numFmtId="193" fontId="9" fillId="36" borderId="109" xfId="0" applyNumberFormat="1" applyFont="1" applyFill="1" applyBorder="1" applyAlignment="1">
      <alignment horizontal="right"/>
    </xf>
    <xf numFmtId="0" fontId="15" fillId="0" borderId="135" xfId="0" applyFont="1" applyFill="1" applyBorder="1" applyAlignment="1">
      <alignment vertical="center" wrapText="1"/>
    </xf>
    <xf numFmtId="0" fontId="7" fillId="0" borderId="135" xfId="0" applyFont="1" applyFill="1" applyBorder="1" applyAlignment="1">
      <alignment horizontal="left" vertical="center" wrapText="1" indent="1"/>
    </xf>
    <xf numFmtId="0" fontId="3" fillId="0" borderId="135" xfId="0" applyFont="1" applyFill="1" applyBorder="1" applyAlignment="1">
      <alignment vertical="center"/>
    </xf>
    <xf numFmtId="0" fontId="133" fillId="0" borderId="135" xfId="0" applyFont="1" applyFill="1" applyBorder="1" applyAlignment="1" applyProtection="1">
      <alignment horizontal="left" vertical="center" indent="1"/>
      <protection locked="0"/>
    </xf>
    <xf numFmtId="0" fontId="134" fillId="0" borderId="135" xfId="0" applyFont="1" applyFill="1" applyBorder="1" applyAlignment="1" applyProtection="1">
      <alignment horizontal="left" vertical="center" indent="3"/>
      <protection locked="0"/>
    </xf>
    <xf numFmtId="0" fontId="135" fillId="0" borderId="135" xfId="0" applyFont="1" applyFill="1" applyBorder="1" applyAlignment="1" applyProtection="1">
      <alignment horizontal="left" vertical="center" indent="3"/>
      <protection locked="0"/>
    </xf>
    <xf numFmtId="0" fontId="3" fillId="0" borderId="135" xfId="0" applyFont="1" applyFill="1" applyBorder="1" applyAlignment="1">
      <alignment vertical="center"/>
    </xf>
    <xf numFmtId="0" fontId="3" fillId="0" borderId="135" xfId="0" applyFont="1" applyFill="1" applyBorder="1"/>
    <xf numFmtId="0" fontId="0" fillId="0" borderId="0" xfId="0" applyFont="1" applyFill="1" applyBorder="1" applyAlignment="1">
      <alignment horizontal="center"/>
    </xf>
    <xf numFmtId="193" fontId="9" fillId="0" borderId="0" xfId="0" applyNumberFormat="1" applyFont="1" applyFill="1" applyBorder="1" applyAlignment="1">
      <alignment horizontal="right"/>
    </xf>
    <xf numFmtId="49" fontId="105" fillId="0" borderId="135" xfId="0" applyNumberFormat="1" applyFont="1" applyFill="1" applyBorder="1" applyAlignment="1">
      <alignment horizontal="right" vertical="center"/>
    </xf>
    <xf numFmtId="0" fontId="0" fillId="0" borderId="135" xfId="0" applyFont="1" applyFill="1" applyBorder="1" applyAlignment="1">
      <alignment horizontal="center" vertical="center"/>
    </xf>
    <xf numFmtId="0" fontId="0" fillId="0" borderId="139" xfId="0" applyFont="1" applyFill="1" applyBorder="1" applyAlignment="1">
      <alignment horizontal="center"/>
    </xf>
    <xf numFmtId="0" fontId="128" fillId="0" borderId="139" xfId="10346" applyFont="1" applyFill="1" applyBorder="1" applyAlignment="1">
      <alignment horizontal="left" vertical="center" wrapText="1" indent="1"/>
    </xf>
    <xf numFmtId="0" fontId="128" fillId="3" borderId="135" xfId="0" applyFont="1" applyFill="1" applyBorder="1" applyAlignment="1">
      <alignment horizontal="left" vertical="center" wrapText="1" indent="1"/>
    </xf>
    <xf numFmtId="0" fontId="129" fillId="0" borderId="135" xfId="0" applyFont="1" applyFill="1" applyBorder="1" applyAlignment="1">
      <alignment horizontal="left" vertical="center" wrapText="1"/>
    </xf>
    <xf numFmtId="0" fontId="128" fillId="0" borderId="135" xfId="0" applyFont="1" applyFill="1" applyBorder="1" applyAlignment="1">
      <alignment horizontal="left" vertical="center" wrapText="1" indent="1"/>
    </xf>
    <xf numFmtId="0" fontId="128" fillId="0" borderId="135" xfId="0" applyFont="1" applyFill="1" applyBorder="1" applyAlignment="1">
      <alignment horizontal="left" vertical="center" wrapText="1" indent="1"/>
    </xf>
    <xf numFmtId="0" fontId="130" fillId="3" borderId="135" xfId="0" applyFont="1" applyFill="1" applyBorder="1" applyAlignment="1">
      <alignment horizontal="left" vertical="center" wrapText="1" indent="1"/>
    </xf>
    <xf numFmtId="0" fontId="130" fillId="0" borderId="135" xfId="0" applyFont="1" applyFill="1" applyBorder="1" applyAlignment="1">
      <alignment horizontal="left" vertical="center" wrapText="1" indent="1"/>
    </xf>
    <xf numFmtId="167" fontId="21" fillId="0" borderId="52" xfId="0" applyNumberFormat="1" applyFont="1" applyFill="1" applyBorder="1" applyAlignment="1">
      <alignment horizontal="center"/>
    </xf>
    <xf numFmtId="167" fontId="18" fillId="0" borderId="54" xfId="0" applyNumberFormat="1" applyFont="1" applyFill="1" applyBorder="1" applyAlignment="1">
      <alignment horizontal="center"/>
    </xf>
    <xf numFmtId="0" fontId="118" fillId="0" borderId="135" xfId="0" applyFont="1" applyFill="1" applyBorder="1"/>
    <xf numFmtId="0" fontId="119" fillId="3" borderId="135" xfId="17467" applyFont="1" applyFill="1" applyBorder="1" applyAlignment="1" applyProtection="1">
      <alignment horizontal="left" vertical="center" wrapText="1"/>
      <protection locked="0"/>
    </xf>
    <xf numFmtId="0" fontId="119" fillId="0" borderId="135" xfId="17467" applyFont="1" applyFill="1" applyBorder="1" applyAlignment="1" applyProtection="1">
      <alignment horizontal="left" vertical="center" wrapText="1"/>
      <protection locked="0"/>
    </xf>
    <xf numFmtId="0" fontId="118" fillId="0" borderId="135" xfId="0" applyFont="1" applyFill="1" applyBorder="1" applyAlignment="1">
      <alignment horizontal="center" vertical="center" wrapText="1"/>
    </xf>
    <xf numFmtId="0" fontId="118" fillId="0" borderId="135" xfId="0" applyFont="1" applyFill="1" applyBorder="1" applyAlignment="1">
      <alignment horizontal="center" vertical="center" wrapText="1"/>
    </xf>
    <xf numFmtId="166" fontId="114" fillId="36" borderId="143" xfId="1077" applyNumberFormat="1" applyFont="1" applyFill="1" applyBorder="1"/>
    <xf numFmtId="0" fontId="114" fillId="0" borderId="143" xfId="0" applyFont="1" applyFill="1" applyBorder="1"/>
    <xf numFmtId="0" fontId="114" fillId="0" borderId="143" xfId="0" applyFont="1" applyFill="1" applyBorder="1"/>
    <xf numFmtId="0" fontId="114" fillId="0" borderId="143" xfId="0" applyFont="1" applyFill="1" applyBorder="1" applyAlignment="1">
      <alignment horizontal="left" indent="8"/>
    </xf>
    <xf numFmtId="0" fontId="114" fillId="0" borderId="143" xfId="0" applyFont="1" applyFill="1" applyBorder="1" applyAlignment="1">
      <alignment wrapText="1"/>
    </xf>
    <xf numFmtId="0" fontId="117" fillId="0" borderId="143" xfId="0" applyFont="1" applyFill="1" applyBorder="1"/>
    <xf numFmtId="49" fontId="120" fillId="0" borderId="143" xfId="11119" applyNumberFormat="1" applyFont="1" applyFill="1" applyBorder="1" applyAlignment="1" applyProtection="1">
      <alignment horizontal="right" vertical="center" wrapText="1"/>
      <protection locked="0"/>
    </xf>
    <xf numFmtId="49" fontId="119" fillId="3" borderId="143" xfId="11119" applyNumberFormat="1" applyFont="1" applyFill="1" applyBorder="1" applyAlignment="1" applyProtection="1">
      <alignment horizontal="right" vertical="center" wrapText="1"/>
      <protection locked="0"/>
    </xf>
    <xf numFmtId="49" fontId="119" fillId="0" borderId="143" xfId="11119" applyNumberFormat="1" applyFont="1" applyFill="1" applyBorder="1" applyAlignment="1" applyProtection="1">
      <alignment horizontal="right" vertical="center" wrapText="1"/>
      <protection locked="0"/>
    </xf>
    <xf numFmtId="0" fontId="114" fillId="0" borderId="143" xfId="0" applyFont="1" applyFill="1" applyBorder="1" applyAlignment="1">
      <alignment horizontal="center" vertical="center" wrapText="1"/>
    </xf>
    <xf numFmtId="0" fontId="114" fillId="0" borderId="144" xfId="0" applyFont="1" applyFill="1" applyBorder="1" applyAlignment="1">
      <alignment horizontal="center" vertical="center" wrapText="1"/>
    </xf>
    <xf numFmtId="0" fontId="114" fillId="0" borderId="143" xfId="0" applyFont="1" applyFill="1" applyBorder="1" applyAlignment="1">
      <alignment horizontal="center" vertical="center"/>
    </xf>
    <xf numFmtId="0" fontId="114" fillId="0" borderId="0" xfId="0" applyFont="1" applyFill="1" applyBorder="1"/>
    <xf numFmtId="0" fontId="114" fillId="0" borderId="0" xfId="0" applyFont="1" applyFill="1" applyBorder="1" applyAlignment="1">
      <alignment wrapText="1"/>
    </xf>
    <xf numFmtId="14" fontId="114" fillId="0" borderId="0" xfId="0" applyNumberFormat="1" applyFont="1" applyFill="1" applyBorder="1"/>
    <xf numFmtId="0" fontId="117" fillId="0" borderId="143" xfId="0" applyFont="1" applyFill="1" applyBorder="1"/>
    <xf numFmtId="0" fontId="114" fillId="0" borderId="143" xfId="0" applyFont="1" applyFill="1" applyBorder="1" applyAlignment="1">
      <alignment horizontal="left" vertical="center" wrapText="1"/>
    </xf>
    <xf numFmtId="0" fontId="117" fillId="0" borderId="143" xfId="0" applyFont="1" applyFill="1" applyBorder="1" applyAlignment="1">
      <alignment horizontal="left" wrapText="1" indent="1"/>
    </xf>
    <xf numFmtId="0" fontId="117" fillId="0" borderId="143" xfId="0" applyFont="1" applyFill="1" applyBorder="1" applyAlignment="1">
      <alignment horizontal="left" vertical="center" indent="1"/>
    </xf>
    <xf numFmtId="0" fontId="114" fillId="0" borderId="143" xfId="0" applyFont="1" applyFill="1" applyBorder="1" applyAlignment="1">
      <alignment horizontal="left" wrapText="1" indent="1"/>
    </xf>
    <xf numFmtId="0" fontId="114" fillId="0" borderId="143" xfId="0" applyFont="1" applyFill="1" applyBorder="1" applyAlignment="1">
      <alignment horizontal="left" indent="1"/>
    </xf>
    <xf numFmtId="0" fontId="114" fillId="0" borderId="143" xfId="0" applyFont="1" applyFill="1" applyBorder="1" applyAlignment="1">
      <alignment horizontal="left" wrapText="1" indent="4"/>
    </xf>
    <xf numFmtId="0" fontId="114" fillId="0" borderId="143" xfId="0" applyFont="1" applyFill="1" applyBorder="1" applyAlignment="1">
      <alignment horizontal="left" indent="3"/>
    </xf>
    <xf numFmtId="0" fontId="117" fillId="0" borderId="143" xfId="0" applyFont="1" applyFill="1" applyBorder="1" applyAlignment="1">
      <alignment horizontal="left" indent="1"/>
    </xf>
    <xf numFmtId="0" fontId="118" fillId="0" borderId="143" xfId="0" applyFont="1" applyFill="1" applyBorder="1" applyAlignment="1">
      <alignment horizontal="center" vertical="center" wrapText="1"/>
    </xf>
    <xf numFmtId="0" fontId="114" fillId="80" borderId="143" xfId="0" applyFont="1" applyFill="1" applyBorder="1"/>
    <xf numFmtId="0" fontId="117" fillId="0" borderId="5" xfId="0" applyFont="1" applyFill="1" applyBorder="1"/>
    <xf numFmtId="0" fontId="114" fillId="0" borderId="143" xfId="0" applyFont="1" applyFill="1" applyBorder="1" applyAlignment="1">
      <alignment horizontal="left" wrapText="1" indent="2"/>
    </xf>
    <xf numFmtId="0" fontId="114" fillId="0" borderId="143" xfId="0" applyFont="1" applyFill="1" applyBorder="1" applyAlignment="1">
      <alignment horizontal="left" wrapText="1"/>
    </xf>
    <xf numFmtId="0" fontId="114" fillId="0" borderId="0" xfId="0" applyFont="1" applyFill="1" applyBorder="1"/>
    <xf numFmtId="0" fontId="114" fillId="0" borderId="143" xfId="0" applyFont="1" applyFill="1" applyBorder="1" applyAlignment="1">
      <alignment horizontal="left" indent="1"/>
    </xf>
    <xf numFmtId="0" fontId="114" fillId="0" borderId="143" xfId="0" applyFont="1" applyFill="1" applyBorder="1" applyAlignment="1">
      <alignment horizontal="center"/>
    </xf>
    <xf numFmtId="0" fontId="114" fillId="0" borderId="0" xfId="0" applyFont="1" applyFill="1" applyBorder="1" applyAlignment="1">
      <alignment horizontal="center" vertical="center"/>
    </xf>
    <xf numFmtId="0" fontId="114" fillId="0" borderId="143" xfId="0" applyFont="1" applyFill="1" applyBorder="1" applyAlignment="1">
      <alignment horizontal="center" vertical="center" wrapText="1"/>
    </xf>
    <xf numFmtId="0" fontId="114" fillId="0" borderId="5" xfId="0" applyFont="1" applyFill="1" applyBorder="1" applyAlignment="1">
      <alignment horizontal="center" vertical="center" wrapText="1"/>
    </xf>
    <xf numFmtId="0" fontId="114" fillId="0" borderId="9" xfId="0" applyFont="1" applyFill="1" applyBorder="1" applyAlignment="1">
      <alignment horizontal="center" vertical="center" wrapText="1"/>
    </xf>
    <xf numFmtId="0" fontId="114" fillId="0" borderId="49" xfId="0" applyFont="1" applyFill="1" applyBorder="1" applyAlignment="1">
      <alignment wrapText="1"/>
    </xf>
    <xf numFmtId="0" fontId="114" fillId="0" borderId="5" xfId="0" applyFont="1" applyFill="1" applyBorder="1" applyAlignment="1">
      <alignment wrapText="1"/>
    </xf>
    <xf numFmtId="0" fontId="114" fillId="0" borderId="0" xfId="0" applyFont="1" applyFill="1" applyBorder="1" applyAlignment="1">
      <alignment horizontal="center" vertical="center" wrapText="1"/>
    </xf>
    <xf numFmtId="0" fontId="114" fillId="0" borderId="142" xfId="0" applyFont="1" applyFill="1" applyBorder="1" applyAlignment="1">
      <alignment horizontal="center" vertical="center" wrapText="1"/>
    </xf>
    <xf numFmtId="0" fontId="114" fillId="0" borderId="0" xfId="0" applyFont="1" applyFill="1" applyBorder="1" applyAlignment="1">
      <alignment horizontal="center" vertical="center" wrapText="1"/>
    </xf>
    <xf numFmtId="0" fontId="114" fillId="0" borderId="145" xfId="0" applyFont="1" applyFill="1" applyBorder="1" applyAlignment="1">
      <alignment horizontal="center" vertical="center" wrapText="1"/>
    </xf>
    <xf numFmtId="0" fontId="114" fillId="0" borderId="141" xfId="0" applyFont="1" applyFill="1" applyBorder="1" applyAlignment="1">
      <alignment horizontal="center" vertical="center" wrapText="1"/>
    </xf>
    <xf numFmtId="0" fontId="114" fillId="0" borderId="0" xfId="0" applyFont="1" applyFill="1" applyBorder="1"/>
    <xf numFmtId="0" fontId="114" fillId="0" borderId="0" xfId="0" applyFont="1" applyFill="1" applyBorder="1" applyAlignment="1">
      <alignment wrapText="1"/>
    </xf>
    <xf numFmtId="0" fontId="114" fillId="0" borderId="0" xfId="0" applyFont="1" applyFill="1" applyBorder="1" applyAlignment="1">
      <alignment horizontal="center" vertical="center"/>
    </xf>
    <xf numFmtId="0" fontId="114" fillId="0" borderId="0" xfId="0" applyFont="1" applyFill="1" applyBorder="1" applyAlignment="1">
      <alignment horizontal="left"/>
    </xf>
    <xf numFmtId="0" fontId="117" fillId="0" borderId="143" xfId="0" applyFont="1" applyFill="1" applyBorder="1" applyAlignment="1">
      <alignment horizontal="left" vertical="center" wrapText="1"/>
    </xf>
    <xf numFmtId="0" fontId="114" fillId="0" borderId="143" xfId="0" applyFont="1" applyFill="1" applyBorder="1" applyAlignment="1">
      <alignment horizontal="center" vertical="center" textRotation="90" wrapText="1"/>
    </xf>
    <xf numFmtId="0" fontId="114" fillId="0" borderId="5" xfId="0" applyFont="1" applyFill="1" applyBorder="1" applyAlignment="1">
      <alignment horizontal="center" vertical="center" wrapText="1"/>
    </xf>
    <xf numFmtId="0" fontId="9" fillId="0" borderId="0" xfId="0" applyFont="1" applyFill="1" applyBorder="1" applyAlignment="1">
      <alignment wrapText="1"/>
    </xf>
    <xf numFmtId="0" fontId="119" fillId="0" borderId="143" xfId="0" applyFont="1" applyFill="1" applyBorder="1"/>
    <xf numFmtId="0" fontId="119" fillId="0" borderId="0" xfId="0" applyFont="1" applyFill="1" applyBorder="1" applyAlignment="1">
      <alignment horizontal="center" vertical="center"/>
    </xf>
    <xf numFmtId="0" fontId="119" fillId="0" borderId="0" xfId="0" applyFont="1" applyFill="1" applyBorder="1"/>
    <xf numFmtId="0" fontId="136" fillId="0" borderId="0" xfId="0" applyFont="1" applyFill="1" applyBorder="1"/>
    <xf numFmtId="0" fontId="114" fillId="0" borderId="130" xfId="0" applyFont="1" applyFill="1" applyBorder="1" applyAlignment="1">
      <alignment horizontal="left" vertical="center" wrapText="1" indent="1" readingOrder="1"/>
    </xf>
    <xf numFmtId="0" fontId="119" fillId="0" borderId="143" xfId="0" applyFont="1" applyFill="1" applyBorder="1" applyAlignment="1">
      <alignment horizontal="left" indent="3"/>
    </xf>
    <xf numFmtId="0" fontId="117" fillId="0" borderId="143" xfId="0" applyFont="1" applyFill="1" applyBorder="1" applyAlignment="1">
      <alignment vertical="center" wrapText="1" readingOrder="1"/>
    </xf>
    <xf numFmtId="0" fontId="119" fillId="0" borderId="143" xfId="0" applyFont="1" applyFill="1" applyBorder="1" applyAlignment="1">
      <alignment horizontal="left" indent="2"/>
    </xf>
    <xf numFmtId="0" fontId="119" fillId="0" borderId="144" xfId="0" applyFont="1" applyFill="1" applyBorder="1"/>
    <xf numFmtId="0" fontId="114" fillId="0" borderId="131" xfId="0" applyFont="1" applyFill="1" applyBorder="1" applyAlignment="1">
      <alignment vertical="center" wrapText="1" readingOrder="1"/>
    </xf>
    <xf numFmtId="0" fontId="119" fillId="0" borderId="144" xfId="0" applyFont="1" applyFill="1" applyBorder="1" applyAlignment="1">
      <alignment horizontal="left" indent="2"/>
    </xf>
    <xf numFmtId="0" fontId="114" fillId="0" borderId="130" xfId="0" applyFont="1" applyFill="1" applyBorder="1" applyAlignment="1">
      <alignment vertical="center" wrapText="1" readingOrder="1"/>
    </xf>
    <xf numFmtId="0" fontId="119" fillId="0" borderId="143" xfId="0" applyFont="1" applyFill="1" applyBorder="1" applyAlignment="1">
      <alignment horizontal="left" indent="2"/>
    </xf>
    <xf numFmtId="0" fontId="114" fillId="0" borderId="129" xfId="0" applyFont="1" applyFill="1" applyBorder="1" applyAlignment="1">
      <alignment vertical="center" wrapText="1" readingOrder="1"/>
    </xf>
    <xf numFmtId="0" fontId="136" fillId="0" borderId="5" xfId="0" applyFont="1" applyFill="1" applyBorder="1"/>
    <xf numFmtId="0" fontId="105" fillId="0" borderId="143" xfId="0" applyFont="1" applyFill="1" applyBorder="1" applyAlignment="1">
      <alignment vertical="center" wrapText="1"/>
    </xf>
    <xf numFmtId="0" fontId="105" fillId="0" borderId="143" xfId="0" applyFont="1" applyFill="1" applyBorder="1" applyAlignment="1">
      <alignment horizontal="left" vertical="center" wrapText="1"/>
    </xf>
    <xf numFmtId="0" fontId="105" fillId="0" borderId="143" xfId="0" applyFont="1" applyFill="1" applyBorder="1" applyAlignment="1">
      <alignment horizontal="left" indent="2"/>
    </xf>
    <xf numFmtId="0" fontId="105" fillId="0" borderId="143" xfId="0" applyFont="1" applyFill="1" applyBorder="1" applyAlignment="1">
      <alignment vertical="center" wrapText="1"/>
    </xf>
    <xf numFmtId="0" fontId="105" fillId="0" borderId="143" xfId="0" applyFont="1" applyFill="1" applyBorder="1" applyAlignment="1">
      <alignment horizontal="left" vertical="center" indent="1"/>
    </xf>
    <xf numFmtId="0" fontId="105" fillId="0" borderId="143" xfId="0" applyFont="1" applyFill="1" applyBorder="1" applyAlignment="1">
      <alignment horizontal="left" vertical="center" wrapText="1" indent="1"/>
    </xf>
    <xf numFmtId="0" fontId="105" fillId="0" borderId="143" xfId="0" applyFont="1" applyFill="1" applyBorder="1" applyAlignment="1">
      <alignment horizontal="right" vertical="center"/>
    </xf>
    <xf numFmtId="49" fontId="105" fillId="0" borderId="143" xfId="0" applyNumberFormat="1" applyFont="1" applyFill="1" applyBorder="1" applyAlignment="1">
      <alignment horizontal="right" vertical="center"/>
    </xf>
    <xf numFmtId="0" fontId="105" fillId="0" borderId="144" xfId="0" applyFont="1" applyFill="1" applyBorder="1" applyAlignment="1">
      <alignment horizontal="left" vertical="top" wrapText="1"/>
    </xf>
    <xf numFmtId="49" fontId="105" fillId="0" borderId="143" xfId="0" applyNumberFormat="1" applyFont="1" applyFill="1" applyBorder="1" applyAlignment="1">
      <alignment vertical="top" wrapText="1"/>
    </xf>
    <xf numFmtId="49" fontId="105" fillId="0" borderId="143" xfId="0" applyNumberFormat="1" applyFont="1" applyFill="1" applyBorder="1" applyAlignment="1">
      <alignment horizontal="left" vertical="top" wrapText="1" indent="2"/>
    </xf>
    <xf numFmtId="49" fontId="105" fillId="0" borderId="143" xfId="0" applyNumberFormat="1" applyFont="1" applyFill="1" applyBorder="1" applyAlignment="1">
      <alignment horizontal="left" vertical="center" wrapText="1" indent="3"/>
    </xf>
    <xf numFmtId="49" fontId="105" fillId="0" borderId="143" xfId="0" applyNumberFormat="1" applyFont="1" applyFill="1" applyBorder="1" applyAlignment="1">
      <alignment horizontal="left" wrapText="1" indent="2"/>
    </xf>
    <xf numFmtId="49" fontId="105" fillId="0" borderId="143" xfId="0" applyNumberFormat="1" applyFont="1" applyFill="1" applyBorder="1" applyAlignment="1">
      <alignment horizontal="left" vertical="top" wrapText="1"/>
    </xf>
    <xf numFmtId="49" fontId="105" fillId="0" borderId="143" xfId="0" applyNumberFormat="1" applyFont="1" applyFill="1" applyBorder="1" applyAlignment="1">
      <alignment horizontal="left" wrapText="1" indent="3"/>
    </xf>
    <xf numFmtId="49" fontId="105" fillId="0" borderId="143" xfId="0" applyNumberFormat="1" applyFont="1" applyFill="1" applyBorder="1" applyAlignment="1">
      <alignment vertical="center"/>
    </xf>
    <xf numFmtId="0" fontId="105" fillId="0" borderId="143" xfId="0" applyFont="1" applyFill="1" applyBorder="1" applyAlignment="1">
      <alignment horizontal="left" vertical="center" wrapText="1"/>
    </xf>
    <xf numFmtId="49" fontId="105" fillId="0" borderId="143" xfId="0" applyNumberFormat="1" applyFont="1" applyFill="1" applyBorder="1" applyAlignment="1">
      <alignment horizontal="left" indent="3"/>
    </xf>
    <xf numFmtId="0" fontId="105" fillId="0" borderId="143" xfId="0" applyFont="1" applyFill="1" applyBorder="1" applyAlignment="1">
      <alignment horizontal="left" indent="1"/>
    </xf>
    <xf numFmtId="0" fontId="105" fillId="0" borderId="143" xfId="0" applyFont="1" applyFill="1" applyBorder="1" applyAlignment="1">
      <alignment horizontal="left" vertical="center" wrapText="1"/>
    </xf>
    <xf numFmtId="0" fontId="105" fillId="0" borderId="143" xfId="0" applyFont="1" applyFill="1" applyBorder="1" applyAlignment="1">
      <alignment horizontal="left" wrapText="1" indent="2"/>
    </xf>
    <xf numFmtId="0" fontId="105" fillId="0" borderId="143" xfId="0" applyFont="1" applyFill="1" applyBorder="1" applyAlignment="1">
      <alignment horizontal="left" vertical="top" wrapText="1"/>
    </xf>
    <xf numFmtId="0" fontId="104" fillId="0" borderId="5" xfId="0" applyFont="1" applyFill="1" applyBorder="1" applyAlignment="1">
      <alignment wrapText="1"/>
    </xf>
    <xf numFmtId="0" fontId="105" fillId="0" borderId="143" xfId="0" applyFont="1" applyFill="1" applyBorder="1" applyAlignment="1">
      <alignment horizontal="left" vertical="top" wrapText="1" indent="2"/>
    </xf>
    <xf numFmtId="0" fontId="105" fillId="0" borderId="143" xfId="0" applyFont="1" applyFill="1" applyBorder="1" applyAlignment="1">
      <alignment horizontal="left" wrapText="1"/>
    </xf>
    <xf numFmtId="0" fontId="105" fillId="0" borderId="143" xfId="12857" applyFont="1" applyFill="1" applyBorder="1" applyAlignment="1">
      <alignment horizontal="left" vertical="center" wrapText="1" indent="2"/>
    </xf>
    <xf numFmtId="0" fontId="105" fillId="0" borderId="143" xfId="0" applyFont="1" applyFill="1" applyBorder="1" applyAlignment="1">
      <alignment horizontal="left" wrapText="1" indent="2"/>
    </xf>
    <xf numFmtId="0" fontId="105" fillId="0" borderId="143" xfId="0" applyFont="1" applyFill="1" applyBorder="1" applyAlignment="1">
      <alignment wrapText="1"/>
    </xf>
    <xf numFmtId="0" fontId="105" fillId="0" borderId="143" xfId="0" applyFont="1" applyFill="1" applyBorder="1"/>
    <xf numFmtId="0" fontId="105" fillId="0" borderId="143" xfId="12857" applyFont="1" applyFill="1" applyBorder="1" applyAlignment="1">
      <alignment horizontal="left" vertical="center" wrapText="1"/>
    </xf>
    <xf numFmtId="0" fontId="104" fillId="0" borderId="143" xfId="0" applyFont="1" applyFill="1" applyBorder="1" applyAlignment="1">
      <alignment wrapText="1"/>
    </xf>
    <xf numFmtId="0" fontId="105" fillId="0" borderId="145" xfId="0" applyFont="1" applyFill="1" applyBorder="1" applyAlignment="1">
      <alignment horizontal="left" vertical="center" wrapText="1"/>
    </xf>
    <xf numFmtId="0" fontId="105" fillId="3" borderId="143" xfId="11119" applyFont="1" applyFill="1" applyBorder="1" applyAlignment="1" applyProtection="1">
      <alignment horizontal="right" vertical="center"/>
      <protection locked="0"/>
    </xf>
    <xf numFmtId="2" fontId="105" fillId="3" borderId="143" xfId="11119" applyNumberFormat="1" applyFont="1" applyFill="1" applyBorder="1" applyAlignment="1" applyProtection="1">
      <alignment horizontal="right" vertical="center"/>
      <protection locked="0"/>
    </xf>
    <xf numFmtId="0" fontId="105" fillId="0" borderId="143" xfId="0" applyFont="1" applyFill="1" applyBorder="1" applyAlignment="1">
      <alignment vertical="center"/>
    </xf>
    <xf numFmtId="0" fontId="105" fillId="0" borderId="145" xfId="17467" applyFont="1" applyFill="1" applyBorder="1" applyAlignment="1" applyProtection="1">
      <alignment horizontal="left" vertical="top" wrapText="1"/>
      <protection locked="0"/>
    </xf>
    <xf numFmtId="0" fontId="105" fillId="0" borderId="146" xfId="17467" applyFont="1" applyFill="1" applyBorder="1" applyAlignment="1" applyProtection="1">
      <alignment horizontal="left" vertical="top" wrapText="1"/>
      <protection locked="0"/>
    </xf>
    <xf numFmtId="0" fontId="105" fillId="0" borderId="144" xfId="0" applyFont="1" applyFill="1" applyBorder="1" applyAlignment="1">
      <alignment vertical="center" wrapText="1"/>
    </xf>
    <xf numFmtId="0" fontId="122" fillId="0" borderId="0" xfId="0" applyFont="1" applyFill="1" applyBorder="1" applyAlignment="1">
      <alignment horizontal="left" indent="2"/>
    </xf>
    <xf numFmtId="0" fontId="114" fillId="0" borderId="0" xfId="0" applyFont="1" applyFill="1" applyBorder="1" applyAlignment="1">
      <alignment horizontal="left" vertical="center" indent="1"/>
    </xf>
    <xf numFmtId="0" fontId="114" fillId="0" borderId="0" xfId="0" applyFont="1" applyFill="1" applyBorder="1" applyAlignment="1">
      <alignment vertical="center" wrapText="1"/>
    </xf>
    <xf numFmtId="0" fontId="114" fillId="0" borderId="0" xfId="0" applyFont="1" applyFill="1" applyBorder="1" applyAlignment="1">
      <alignment vertical="center" wrapText="1"/>
    </xf>
    <xf numFmtId="0" fontId="124" fillId="0" borderId="0" xfId="0" applyFont="1" applyFill="1" applyBorder="1" applyAlignment="1">
      <alignment horizontal="left" vertical="center" wrapText="1" readingOrder="1"/>
    </xf>
    <xf numFmtId="0" fontId="122" fillId="0" borderId="0" xfId="0" applyFont="1" applyFill="1" applyBorder="1" applyAlignment="1">
      <alignment horizontal="left" vertical="center" wrapText="1"/>
    </xf>
    <xf numFmtId="0" fontId="114" fillId="0" borderId="0" xfId="0" applyFont="1" applyFill="1" applyBorder="1" applyAlignment="1">
      <alignment horizontal="left" vertical="center" wrapText="1"/>
    </xf>
    <xf numFmtId="0" fontId="105" fillId="0" borderId="144" xfId="0" applyFont="1" applyFill="1" applyBorder="1" applyAlignment="1">
      <alignment horizontal="left" indent="2"/>
    </xf>
    <xf numFmtId="0" fontId="105" fillId="0" borderId="131" xfId="0" applyFont="1" applyFill="1" applyBorder="1" applyAlignment="1">
      <alignment horizontal="left" vertical="center" wrapText="1" readingOrder="1"/>
    </xf>
    <xf numFmtId="0" fontId="105" fillId="0" borderId="143" xfId="0" applyFont="1" applyFill="1" applyBorder="1" applyAlignment="1">
      <alignment horizontal="left" vertical="center" wrapText="1" readingOrder="1"/>
    </xf>
    <xf numFmtId="167" fontId="19" fillId="84" borderId="53" xfId="0" applyNumberFormat="1" applyFont="1" applyFill="1" applyBorder="1" applyAlignment="1">
      <alignment horizontal="center"/>
    </xf>
    <xf numFmtId="0" fontId="11" fillId="0" borderId="94" xfId="9420" applyFont="1" applyFill="1" applyBorder="1" applyAlignment="1" applyProtection="1">
      <alignment horizontal="left" vertical="top" wrapText="1"/>
    </xf>
    <xf numFmtId="0" fontId="7" fillId="83" borderId="143" xfId="17467" applyFont="1" applyFill="1" applyBorder="1" applyAlignment="1" applyProtection="1">
      <alignment wrapText="1"/>
      <protection locked="0"/>
    </xf>
    <xf numFmtId="0" fontId="7" fillId="83" borderId="3" xfId="17467" applyFont="1" applyFill="1" applyBorder="1" applyAlignment="1" applyProtection="1">
      <alignment vertical="center" wrapText="1"/>
      <protection locked="0"/>
    </xf>
    <xf numFmtId="0" fontId="114" fillId="0" borderId="143" xfId="0" applyFont="1" applyFill="1" applyBorder="1" applyAlignment="1">
      <alignment horizontal="center" vertical="center" wrapText="1"/>
    </xf>
    <xf numFmtId="0" fontId="105" fillId="0" borderId="0" xfId="0" applyFont="1" applyFill="1" applyBorder="1" applyAlignment="1">
      <alignment wrapText="1"/>
    </xf>
    <xf numFmtId="0" fontId="115" fillId="0" borderId="143" xfId="0" applyFont="1" applyFill="1" applyBorder="1"/>
    <xf numFmtId="0" fontId="118" fillId="0" borderId="143" xfId="0" applyFont="1" applyFill="1" applyBorder="1"/>
    <xf numFmtId="0" fontId="114" fillId="0" borderId="143" xfId="0" applyFont="1" applyFill="1" applyBorder="1" applyAlignment="1">
      <alignment horizontal="left" vertical="center" wrapText="1"/>
    </xf>
    <xf numFmtId="0" fontId="106" fillId="0" borderId="143" xfId="0" applyFont="1" applyFill="1" applyBorder="1"/>
    <xf numFmtId="0" fontId="114" fillId="0" borderId="143" xfId="0" applyFont="1" applyFill="1" applyBorder="1" applyAlignment="1">
      <alignment horizontal="center" vertical="center" wrapText="1"/>
    </xf>
    <xf numFmtId="0" fontId="117" fillId="0" borderId="143" xfId="0" applyFont="1" applyFill="1" applyBorder="1" applyAlignment="1">
      <alignment horizontal="center" vertical="center" wrapText="1"/>
    </xf>
    <xf numFmtId="0" fontId="114" fillId="0" borderId="144" xfId="0" applyFont="1" applyFill="1" applyBorder="1" applyAlignment="1">
      <alignment horizontal="center" vertical="center" wrapText="1"/>
    </xf>
    <xf numFmtId="0" fontId="10" fillId="0" borderId="111"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2" borderId="111" xfId="0" applyFont="1" applyFill="1" applyBorder="1" applyAlignment="1">
      <alignment horizontal="center" vertical="center"/>
    </xf>
    <xf numFmtId="0" fontId="10" fillId="2" borderId="102" xfId="0" applyFont="1" applyFill="1" applyBorder="1" applyAlignment="1">
      <alignment horizontal="center" vertical="center"/>
    </xf>
    <xf numFmtId="0" fontId="10" fillId="2" borderId="19" xfId="0" applyFont="1" applyFill="1" applyBorder="1" applyAlignment="1">
      <alignment horizontal="center" vertical="center"/>
    </xf>
    <xf numFmtId="0" fontId="10" fillId="0" borderId="0" xfId="0" applyFont="1" applyFill="1" applyBorder="1" applyAlignment="1">
      <alignment horizontal="center"/>
    </xf>
    <xf numFmtId="14" fontId="6" fillId="0" borderId="0" xfId="0" applyNumberFormat="1" applyFont="1" applyFill="1" applyBorder="1"/>
    <xf numFmtId="43" fontId="15" fillId="0" borderId="0" xfId="991" applyNumberFormat="1" applyFont="1" applyFill="1" applyBorder="1" applyAlignment="1">
      <alignment horizontal="left"/>
    </xf>
    <xf numFmtId="14" fontId="6" fillId="0" borderId="0" xfId="0" applyNumberFormat="1" applyFont="1" applyFill="1" applyBorder="1" applyAlignment="1">
      <alignment horizontal="left"/>
    </xf>
    <xf numFmtId="0" fontId="10" fillId="0" borderId="0" xfId="11042" applyFont="1" applyFill="1" applyBorder="1" applyAlignment="1">
      <alignment horizontal="left"/>
    </xf>
    <xf numFmtId="0" fontId="15" fillId="0" borderId="0" xfId="0" applyFont="1" applyFill="1" applyBorder="1"/>
    <xf numFmtId="0" fontId="61" fillId="0" borderId="14" xfId="0" applyFont="1" applyFill="1" applyBorder="1" applyAlignment="1">
      <alignment horizontal="left" vertical="center" wrapText="1" indent="1"/>
    </xf>
    <xf numFmtId="0" fontId="6" fillId="0" borderId="1" xfId="0" applyFont="1" applyFill="1" applyBorder="1"/>
    <xf numFmtId="0" fontId="141" fillId="0" borderId="1" xfId="0" applyFont="1" applyFill="1" applyBorder="1" applyAlignment="1">
      <alignment horizontal="center"/>
    </xf>
    <xf numFmtId="0" fontId="142" fillId="0" borderId="111" xfId="0" applyFont="1" applyFill="1" applyBorder="1" applyAlignment="1">
      <alignment horizontal="center" vertical="center" wrapText="1"/>
    </xf>
    <xf numFmtId="0" fontId="142" fillId="0" borderId="19" xfId="0" applyFont="1" applyFill="1" applyBorder="1" applyAlignment="1">
      <alignment horizontal="center" vertical="center" wrapText="1"/>
    </xf>
    <xf numFmtId="0" fontId="6" fillId="0" borderId="0" xfId="0" applyFont="1" applyFill="1" applyBorder="1"/>
    <xf numFmtId="43" fontId="1" fillId="0" borderId="0" xfId="991"/>
    <xf numFmtId="0" fontId="115" fillId="0" borderId="143" xfId="0" applyFont="1" applyFill="1" applyBorder="1" applyAlignment="1">
      <alignment horizontal="center"/>
    </xf>
    <xf numFmtId="0" fontId="118" fillId="0" borderId="143" xfId="0" applyFont="1" applyFill="1" applyBorder="1" applyAlignment="1">
      <alignment horizontal="center"/>
    </xf>
    <xf numFmtId="0" fontId="115" fillId="0" borderId="0" xfId="0" applyFont="1" applyFill="1" applyBorder="1" applyAlignment="1">
      <alignment horizontal="center"/>
    </xf>
    <xf numFmtId="0" fontId="114" fillId="0" borderId="0" xfId="0" applyFont="1" applyFill="1" applyBorder="1" applyAlignment="1">
      <alignment horizontal="center"/>
    </xf>
    <xf numFmtId="166" fontId="114" fillId="36" borderId="143" xfId="1077" applyNumberFormat="1" applyFont="1" applyFill="1" applyBorder="1" applyAlignment="1">
      <alignment horizontal="center"/>
    </xf>
    <xf numFmtId="14" fontId="115" fillId="0" borderId="0" xfId="0" applyNumberFormat="1" applyFont="1" applyFill="1" applyBorder="1" applyAlignment="1">
      <alignment horizontal="left"/>
    </xf>
    <xf numFmtId="43" fontId="115" fillId="0" borderId="0" xfId="0" applyNumberFormat="1" applyFont="1" applyFill="1" applyBorder="1"/>
    <xf numFmtId="0" fontId="117" fillId="0" borderId="0" xfId="11042" applyFont="1" applyFill="1" applyBorder="1" applyAlignment="1">
      <alignment horizontal="left"/>
    </xf>
    <xf numFmtId="14" fontId="118" fillId="0" borderId="0" xfId="0" applyNumberFormat="1" applyFont="1" applyFill="1" applyBorder="1" applyAlignment="1">
      <alignment horizontal="left"/>
    </xf>
    <xf numFmtId="0" fontId="116" fillId="0" borderId="0" xfId="11042" applyFont="1" applyFill="1" applyBorder="1" applyAlignment="1">
      <alignment horizontal="left"/>
    </xf>
    <xf numFmtId="0" fontId="118" fillId="0" borderId="0" xfId="0" applyFont="1" applyFill="1" applyBorder="1" applyAlignment="1">
      <alignment horizontal="left"/>
    </xf>
    <xf numFmtId="49" fontId="119" fillId="3" borderId="135" xfId="11119" applyNumberFormat="1" applyFont="1" applyFill="1" applyBorder="1" applyAlignment="1" applyProtection="1">
      <alignment horizontal="center" vertical="center"/>
      <protection locked="0"/>
    </xf>
    <xf numFmtId="49" fontId="119" fillId="0" borderId="135" xfId="11119" applyNumberFormat="1" applyFont="1" applyFill="1" applyBorder="1" applyAlignment="1" applyProtection="1">
      <alignment horizontal="center" vertical="center"/>
      <protection locked="0"/>
    </xf>
    <xf numFmtId="49" fontId="120" fillId="0" borderId="135" xfId="11119" applyNumberFormat="1" applyFont="1" applyFill="1" applyBorder="1" applyAlignment="1" applyProtection="1">
      <alignment horizontal="center" vertical="center"/>
      <protection locked="0"/>
    </xf>
    <xf numFmtId="1" fontId="118" fillId="0" borderId="135" xfId="0" applyNumberFormat="1" applyFont="1" applyFill="1" applyBorder="1" applyAlignment="1">
      <alignment horizontal="center"/>
    </xf>
    <xf numFmtId="1" fontId="115" fillId="0" borderId="0" xfId="0" applyNumberFormat="1" applyFont="1" applyFill="1" applyBorder="1"/>
    <xf numFmtId="43" fontId="118" fillId="0" borderId="0" xfId="0" applyNumberFormat="1" applyFont="1" applyFill="1" applyBorder="1"/>
    <xf numFmtId="3" fontId="115" fillId="0" borderId="0" xfId="0" applyNumberFormat="1" applyFont="1" applyFill="1" applyBorder="1"/>
    <xf numFmtId="0" fontId="114" fillId="0" borderId="0" xfId="0" applyFont="1" applyFill="1" applyBorder="1" applyAlignment="1">
      <alignment horizontal="center" wrapText="1"/>
    </xf>
    <xf numFmtId="0" fontId="114" fillId="0" borderId="5" xfId="0" applyFont="1" applyFill="1" applyBorder="1" applyAlignment="1">
      <alignment horizontal="center" wrapText="1"/>
    </xf>
    <xf numFmtId="0" fontId="117" fillId="0" borderId="0" xfId="0" applyFont="1" applyFill="1" applyBorder="1" applyAlignment="1">
      <alignment horizontal="left"/>
    </xf>
    <xf numFmtId="0" fontId="117" fillId="0" borderId="64" xfId="0" applyFont="1" applyFill="1" applyBorder="1" applyAlignment="1">
      <alignment horizontal="center"/>
    </xf>
    <xf numFmtId="0" fontId="114" fillId="0" borderId="153" xfId="0" applyFont="1" applyFill="1" applyBorder="1" applyAlignment="1">
      <alignment horizontal="center"/>
    </xf>
    <xf numFmtId="49" fontId="114" fillId="0" borderId="153" xfId="0" applyNumberFormat="1" applyFont="1" applyFill="1" applyBorder="1" applyAlignment="1">
      <alignment horizontal="center"/>
    </xf>
    <xf numFmtId="0" fontId="114" fillId="81" borderId="153" xfId="0" applyFont="1" applyFill="1" applyBorder="1" applyAlignment="1">
      <alignment horizontal="center"/>
    </xf>
    <xf numFmtId="49" fontId="114" fillId="0" borderId="153" xfId="0" applyNumberFormat="1" applyFont="1" applyFill="1" applyBorder="1" applyAlignment="1">
      <alignment horizontal="center" wrapText="1"/>
    </xf>
    <xf numFmtId="49" fontId="114" fillId="0" borderId="153" xfId="0" applyNumberFormat="1" applyFont="1" applyFill="1" applyBorder="1" applyAlignment="1">
      <alignment horizontal="center" vertical="top" wrapText="1"/>
    </xf>
    <xf numFmtId="49" fontId="114" fillId="0" borderId="151" xfId="0" applyNumberFormat="1" applyFont="1" applyFill="1" applyBorder="1" applyAlignment="1">
      <alignment horizontal="center" wrapText="1"/>
    </xf>
    <xf numFmtId="0" fontId="114" fillId="0" borderId="64" xfId="0" applyFont="1" applyFill="1" applyBorder="1" applyAlignment="1">
      <alignment horizontal="left"/>
    </xf>
    <xf numFmtId="0" fontId="117" fillId="0" borderId="59" xfId="0" applyFont="1" applyFill="1" applyBorder="1" applyAlignment="1">
      <alignment horizontal="left"/>
    </xf>
    <xf numFmtId="0" fontId="114" fillId="0" borderId="143" xfId="0" applyFont="1" applyFill="1" applyBorder="1" applyAlignment="1">
      <alignment horizontal="left"/>
    </xf>
    <xf numFmtId="0" fontId="114" fillId="0" borderId="152" xfId="0" applyFont="1" applyFill="1" applyBorder="1" applyAlignment="1">
      <alignment horizontal="left"/>
    </xf>
    <xf numFmtId="0" fontId="114" fillId="0" borderId="153" xfId="0" applyFont="1" applyFill="1" applyBorder="1" applyAlignment="1">
      <alignment horizontal="left"/>
    </xf>
    <xf numFmtId="49" fontId="114" fillId="0" borderId="153" xfId="0" applyNumberFormat="1" applyFont="1" applyFill="1" applyBorder="1" applyAlignment="1">
      <alignment horizontal="left"/>
    </xf>
    <xf numFmtId="49" fontId="114" fillId="0" borderId="152" xfId="0" applyNumberFormat="1" applyFont="1" applyFill="1" applyBorder="1" applyAlignment="1">
      <alignment horizontal="left"/>
    </xf>
    <xf numFmtId="0" fontId="114" fillId="81" borderId="143" xfId="0" applyFont="1" applyFill="1" applyBorder="1" applyAlignment="1">
      <alignment horizontal="left"/>
    </xf>
    <xf numFmtId="0" fontId="114" fillId="81" borderId="152" xfId="0" applyFont="1" applyFill="1" applyBorder="1" applyAlignment="1">
      <alignment horizontal="left"/>
    </xf>
    <xf numFmtId="49" fontId="114" fillId="0" borderId="153" xfId="0" applyNumberFormat="1" applyFont="1" applyFill="1" applyBorder="1" applyAlignment="1">
      <alignment horizontal="left" wrapText="1"/>
    </xf>
    <xf numFmtId="49" fontId="114" fillId="0" borderId="152" xfId="0" applyNumberFormat="1" applyFont="1" applyFill="1" applyBorder="1" applyAlignment="1">
      <alignment horizontal="left" vertical="top" wrapText="1"/>
    </xf>
    <xf numFmtId="49" fontId="114" fillId="0" borderId="152" xfId="0" applyNumberFormat="1" applyFont="1" applyFill="1" applyBorder="1" applyAlignment="1">
      <alignment horizontal="left" wrapText="1"/>
    </xf>
    <xf numFmtId="0" fontId="114" fillId="0" borderId="153" xfId="0" applyFont="1" applyFill="1" applyBorder="1" applyAlignment="1">
      <alignment horizontal="left" wrapText="1"/>
    </xf>
    <xf numFmtId="0" fontId="114" fillId="0" borderId="151" xfId="0" applyFont="1" applyFill="1" applyBorder="1" applyAlignment="1">
      <alignment horizontal="left" wrapText="1"/>
    </xf>
    <xf numFmtId="49" fontId="114" fillId="0" borderId="149" xfId="0" applyNumberFormat="1" applyFont="1" applyFill="1" applyBorder="1" applyAlignment="1">
      <alignment horizontal="left" wrapText="1"/>
    </xf>
    <xf numFmtId="0" fontId="114" fillId="0" borderId="150" xfId="0" applyFont="1" applyFill="1" applyBorder="1" applyAlignment="1">
      <alignment horizontal="left"/>
    </xf>
    <xf numFmtId="0" fontId="114" fillId="0" borderId="149" xfId="0" applyFont="1" applyFill="1" applyBorder="1" applyAlignment="1">
      <alignment horizontal="left"/>
    </xf>
    <xf numFmtId="14" fontId="114" fillId="0" borderId="0" xfId="0" applyNumberFormat="1" applyFont="1" applyFill="1" applyBorder="1" applyAlignment="1">
      <alignment horizontal="center"/>
    </xf>
    <xf numFmtId="1" fontId="114" fillId="0" borderId="0" xfId="0" applyNumberFormat="1" applyFont="1" applyFill="1" applyBorder="1" applyAlignment="1">
      <alignment horizontal="center"/>
    </xf>
    <xf numFmtId="0" fontId="114" fillId="0" borderId="0" xfId="11042" applyFont="1" applyFill="1" applyBorder="1" applyAlignment="1">
      <alignment horizontal="left"/>
    </xf>
    <xf numFmtId="43" fontId="7" fillId="0" borderId="0" xfId="991" applyNumberFormat="1" applyFont="1" applyFill="1" applyBorder="1" applyAlignment="1">
      <alignment horizontal="left"/>
    </xf>
    <xf numFmtId="0" fontId="119" fillId="0" borderId="143" xfId="0" applyFont="1" applyFill="1" applyBorder="1" applyAlignment="1">
      <alignment horizontal="center"/>
    </xf>
    <xf numFmtId="0" fontId="106" fillId="0" borderId="143" xfId="0" applyFont="1" applyFill="1" applyBorder="1" applyAlignment="1">
      <alignment horizontal="center"/>
    </xf>
    <xf numFmtId="0" fontId="119" fillId="0" borderId="144" xfId="0" applyFont="1" applyFill="1" applyBorder="1" applyAlignment="1">
      <alignment horizontal="center"/>
    </xf>
    <xf numFmtId="164" fontId="1" fillId="0" borderId="0" xfId="991" applyNumberFormat="1"/>
    <xf numFmtId="0" fontId="6" fillId="0" borderId="0" xfId="0" applyFont="1" applyFill="1" applyBorder="1" applyAlignment="1">
      <alignment horizontal="left"/>
    </xf>
    <xf numFmtId="164" fontId="6" fillId="0" borderId="94" xfId="991" applyNumberFormat="1" applyFont="1" applyFill="1" applyBorder="1"/>
    <xf numFmtId="0" fontId="3" fillId="0" borderId="0" xfId="0" applyFont="1" applyFill="1" applyBorder="1"/>
    <xf numFmtId="0" fontId="117" fillId="0" borderId="0" xfId="11042" applyFont="1" applyFill="1" applyBorder="1"/>
    <xf numFmtId="43" fontId="15" fillId="0" borderId="0" xfId="991" applyNumberFormat="1" applyFont="1" applyFill="1" applyBorder="1"/>
    <xf numFmtId="10" fontId="4" fillId="85" borderId="88" xfId="10137" applyNumberFormat="1" applyFont="1" applyFill="1" applyBorder="1" applyAlignment="1">
      <alignment vertical="center"/>
    </xf>
    <xf numFmtId="10" fontId="4" fillId="85" borderId="105" xfId="10137" applyNumberFormat="1" applyFont="1" applyFill="1" applyBorder="1" applyAlignment="1">
      <alignment vertical="center"/>
    </xf>
    <xf numFmtId="0" fontId="3" fillId="0" borderId="0" xfId="0" applyFont="1" applyFill="1" applyBorder="1" applyAlignment="1">
      <alignment horizontal="left" wrapText="1"/>
    </xf>
    <xf numFmtId="49" fontId="107" fillId="0" borderId="94" xfId="0" applyNumberFormat="1" applyFont="1" applyFill="1" applyBorder="1" applyAlignment="1">
      <alignment horizontal="center" vertical="center" wrapText="1"/>
    </xf>
    <xf numFmtId="165" fontId="1" fillId="0" borderId="0" xfId="20986" applyNumberFormat="1"/>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169" fontId="25" fillId="37" borderId="58" xfId="4" applyNumberFormat="1" applyFont="1" applyFill="1" applyBorder="1" applyAlignment="1">
      <alignment horizontal="center"/>
    </xf>
    <xf numFmtId="169" fontId="25" fillId="37" borderId="0" xfId="4" applyNumberFormat="1" applyFont="1" applyFill="1" applyBorder="1" applyAlignment="1">
      <alignment horizontal="center"/>
    </xf>
    <xf numFmtId="169" fontId="25" fillId="37" borderId="87" xfId="4" applyNumberFormat="1" applyFont="1" applyFill="1" applyBorder="1" applyAlignment="1">
      <alignment horizontal="center"/>
    </xf>
    <xf numFmtId="193" fontId="4" fillId="0" borderId="153" xfId="0" applyNumberFormat="1" applyFont="1" applyFill="1" applyBorder="1" applyAlignment="1" applyProtection="1">
      <alignment horizontal="center" vertical="center" wrapText="1"/>
      <protection locked="0"/>
    </xf>
    <xf numFmtId="193" fontId="4" fillId="0" borderId="143" xfId="0" applyNumberFormat="1" applyFont="1" applyFill="1" applyBorder="1" applyAlignment="1" applyProtection="1">
      <alignment horizontal="center" vertical="center" wrapText="1"/>
      <protection locked="0"/>
    </xf>
    <xf numFmtId="193" fontId="4" fillId="0" borderId="152" xfId="0" applyNumberFormat="1" applyFont="1" applyFill="1" applyBorder="1" applyAlignment="1" applyProtection="1">
      <alignment horizontal="center" vertical="center" wrapText="1"/>
      <protection locked="0"/>
    </xf>
    <xf numFmtId="10" fontId="4" fillId="0" borderId="153" xfId="20986" applyNumberFormat="1" applyFont="1" applyFill="1" applyBorder="1" applyAlignment="1" applyProtection="1">
      <alignment horizontal="center" vertical="center" wrapText="1"/>
      <protection locked="0"/>
    </xf>
    <xf numFmtId="10" fontId="4" fillId="0" borderId="143" xfId="20986" applyNumberFormat="1" applyFont="1" applyFill="1" applyBorder="1" applyAlignment="1" applyProtection="1">
      <alignment horizontal="center" vertical="center" wrapText="1"/>
      <protection locked="0"/>
    </xf>
    <xf numFmtId="10" fontId="4" fillId="0" borderId="152" xfId="20986" applyNumberFormat="1" applyFont="1" applyFill="1" applyBorder="1" applyAlignment="1" applyProtection="1">
      <alignment horizontal="center" vertical="center" wrapText="1"/>
      <protection locked="0"/>
    </xf>
    <xf numFmtId="193" fontId="4" fillId="0" borderId="13" xfId="0" applyNumberFormat="1" applyFont="1" applyFill="1" applyBorder="1" applyAlignment="1" applyProtection="1">
      <alignment horizontal="center" vertical="center" wrapText="1"/>
      <protection locked="0"/>
    </xf>
    <xf numFmtId="193" fontId="4" fillId="0" borderId="14" xfId="0" applyNumberFormat="1" applyFont="1" applyFill="1" applyBorder="1" applyAlignment="1" applyProtection="1">
      <alignment horizontal="center" vertical="center" wrapText="1"/>
      <protection locked="0"/>
    </xf>
    <xf numFmtId="193" fontId="4" fillId="0" borderId="15" xfId="0" applyNumberFormat="1" applyFont="1" applyFill="1" applyBorder="1" applyAlignment="1" applyProtection="1">
      <alignment horizontal="center" vertical="center" wrapText="1"/>
      <protection locked="0"/>
    </xf>
    <xf numFmtId="10" fontId="1" fillId="0" borderId="151" xfId="20986" applyNumberFormat="1" applyBorder="1" applyAlignment="1">
      <alignment horizontal="center"/>
    </xf>
    <xf numFmtId="10" fontId="1" fillId="0" borderId="150" xfId="20986" applyNumberFormat="1" applyBorder="1" applyAlignment="1">
      <alignment horizontal="center"/>
    </xf>
    <xf numFmtId="10" fontId="1" fillId="0" borderId="149" xfId="20986" applyNumberFormat="1" applyBorder="1" applyAlignment="1">
      <alignment horizontal="center"/>
    </xf>
    <xf numFmtId="38" fontId="7" fillId="86" borderId="41" xfId="0" applyNumberFormat="1" applyFont="1" applyFill="1" applyBorder="1" applyAlignment="1">
      <alignment horizontal="right"/>
    </xf>
    <xf numFmtId="0" fontId="7" fillId="0" borderId="150" xfId="0" applyFont="1" applyFill="1" applyBorder="1" applyAlignment="1">
      <alignment vertical="center" wrapText="1"/>
    </xf>
    <xf numFmtId="0" fontId="0" fillId="0" borderId="0" xfId="0" applyFont="1" applyFill="1" applyBorder="1"/>
    <xf numFmtId="194" fontId="111" fillId="79" borderId="94" xfId="1017" applyNumberFormat="1" applyFont="1" applyFill="1" applyBorder="1" applyAlignment="1">
      <alignment horizontal="right" vertical="center"/>
    </xf>
    <xf numFmtId="193" fontId="145" fillId="3" borderId="17" xfId="5166" applyNumberFormat="1" applyFont="1" applyFill="1" applyBorder="1" applyAlignment="1" applyProtection="1">
      <alignment vertical="top" wrapText="1"/>
      <protection locked="0"/>
    </xf>
    <xf numFmtId="14" fontId="4" fillId="0" borderId="0" xfId="0" applyNumberFormat="1" applyFont="1" applyFill="1" applyBorder="1" applyAlignment="1">
      <alignment horizontal="left"/>
    </xf>
    <xf numFmtId="3" fontId="4" fillId="0" borderId="109" xfId="0" applyNumberFormat="1" applyFont="1" applyFill="1" applyBorder="1" applyAlignment="1">
      <alignment horizontal="right" vertical="center" wrapText="1"/>
    </xf>
    <xf numFmtId="3" fontId="7" fillId="0" borderId="21" xfId="1142" applyNumberFormat="1" applyFont="1" applyFill="1" applyBorder="1" applyAlignment="1">
      <alignment horizontal="right" vertical="center"/>
    </xf>
    <xf numFmtId="3" fontId="0" fillId="0" borderId="94" xfId="0" applyNumberFormat="1" applyFont="1" applyFill="1" applyBorder="1"/>
    <xf numFmtId="3" fontId="0" fillId="36" borderId="94" xfId="0" applyNumberFormat="1" applyFont="1" applyFill="1" applyBorder="1"/>
    <xf numFmtId="3" fontId="0" fillId="0" borderId="94" xfId="0" applyNumberFormat="1" applyFont="1" applyFill="1" applyBorder="1" applyAlignment="1">
      <alignment vertical="center"/>
    </xf>
    <xf numFmtId="3" fontId="0" fillId="36" borderId="94" xfId="0" applyNumberFormat="1" applyFont="1" applyFill="1" applyBorder="1" applyAlignment="1">
      <alignment vertical="center"/>
    </xf>
    <xf numFmtId="3" fontId="0" fillId="0" borderId="135" xfId="0" applyNumberFormat="1" applyFont="1" applyFill="1" applyBorder="1"/>
    <xf numFmtId="3" fontId="0" fillId="36" borderId="135" xfId="0" applyNumberFormat="1" applyFont="1" applyFill="1" applyBorder="1"/>
    <xf numFmtId="37" fontId="4" fillId="0" borderId="135" xfId="991" applyNumberFormat="1" applyFont="1" applyFill="1" applyBorder="1" applyAlignment="1">
      <alignment vertical="center" wrapText="1"/>
    </xf>
    <xf numFmtId="37" fontId="4" fillId="79" borderId="135" xfId="991" applyNumberFormat="1" applyFont="1" applyFill="1" applyBorder="1" applyAlignment="1">
      <alignment vertical="center" wrapText="1"/>
    </xf>
    <xf numFmtId="37" fontId="6" fillId="0" borderId="135" xfId="991" applyNumberFormat="1" applyFont="1" applyFill="1" applyBorder="1" applyAlignment="1">
      <alignment vertical="center" wrapText="1"/>
    </xf>
    <xf numFmtId="37" fontId="4" fillId="0" borderId="94" xfId="991" applyNumberFormat="1" applyFont="1" applyFill="1" applyBorder="1" applyAlignment="1">
      <alignment vertical="center"/>
    </xf>
    <xf numFmtId="37" fontId="4" fillId="0" borderId="135" xfId="991" applyNumberFormat="1" applyFont="1" applyFill="1" applyBorder="1" applyAlignment="1">
      <alignment vertical="center"/>
    </xf>
    <xf numFmtId="37" fontId="6" fillId="0" borderId="135" xfId="991" applyNumberFormat="1" applyFont="1" applyFill="1" applyBorder="1" applyAlignment="1">
      <alignment vertical="center"/>
    </xf>
    <xf numFmtId="193" fontId="0" fillId="36" borderId="15" xfId="0" applyNumberFormat="1" applyFont="1" applyFill="1" applyBorder="1" applyAlignment="1">
      <alignment horizontal="right" vertical="center"/>
    </xf>
    <xf numFmtId="193" fontId="0" fillId="0" borderId="17" xfId="0" applyNumberFormat="1" applyFont="1" applyFill="1" applyBorder="1" applyAlignment="1">
      <alignment horizontal="right"/>
    </xf>
    <xf numFmtId="193" fontId="0" fillId="0" borderId="17" xfId="0" applyNumberFormat="1" applyFont="1" applyFill="1" applyBorder="1" applyAlignment="1">
      <alignment horizontal="right" wrapText="1"/>
    </xf>
    <xf numFmtId="193" fontId="0" fillId="36" borderId="17" xfId="0" applyNumberFormat="1" applyFont="1" applyFill="1" applyBorder="1" applyAlignment="1">
      <alignment horizontal="right" vertical="center" wrapText="1"/>
    </xf>
    <xf numFmtId="193" fontId="0" fillId="36" borderId="21" xfId="0" applyNumberFormat="1" applyFont="1" applyFill="1" applyBorder="1" applyAlignment="1">
      <alignment horizontal="right" vertical="center" wrapText="1"/>
    </xf>
    <xf numFmtId="3" fontId="22" fillId="0" borderId="10" xfId="0" applyNumberFormat="1" applyFont="1" applyFill="1" applyBorder="1" applyAlignment="1">
      <alignment horizontal="center" vertical="center"/>
    </xf>
    <xf numFmtId="3" fontId="103" fillId="0" borderId="10" xfId="0" applyNumberFormat="1" applyFont="1" applyFill="1" applyBorder="1" applyAlignment="1">
      <alignment horizontal="center" vertical="center"/>
    </xf>
    <xf numFmtId="3" fontId="21" fillId="0" borderId="10" xfId="0" applyNumberFormat="1" applyFont="1" applyFill="1" applyBorder="1" applyAlignment="1">
      <alignment horizontal="center" vertical="center"/>
    </xf>
    <xf numFmtId="3" fontId="21" fillId="0" borderId="12" xfId="0" applyNumberFormat="1" applyFont="1" applyFill="1" applyBorder="1" applyAlignment="1">
      <alignment horizontal="center" vertical="center"/>
    </xf>
    <xf numFmtId="3" fontId="21" fillId="0" borderId="11" xfId="0" applyNumberFormat="1" applyFont="1" applyFill="1" applyBorder="1" applyAlignment="1">
      <alignment horizontal="center" vertical="center"/>
    </xf>
    <xf numFmtId="3" fontId="21" fillId="0" borderId="135" xfId="0" applyNumberFormat="1" applyFont="1" applyFill="1" applyBorder="1" applyAlignment="1">
      <alignment horizontal="center"/>
    </xf>
    <xf numFmtId="3" fontId="21" fillId="0" borderId="135" xfId="0" applyNumberFormat="1" applyFont="1" applyFill="1" applyBorder="1" applyAlignment="1">
      <alignment horizontal="center" vertical="center"/>
    </xf>
    <xf numFmtId="167" fontId="18" fillId="84" borderId="54" xfId="0" applyNumberFormat="1" applyFont="1" applyFill="1" applyBorder="1" applyAlignment="1">
      <alignment horizontal="center"/>
    </xf>
    <xf numFmtId="167" fontId="22" fillId="0" borderId="152" xfId="0" applyNumberFormat="1" applyFont="1" applyFill="1" applyBorder="1" applyAlignment="1">
      <alignment horizontal="center"/>
    </xf>
    <xf numFmtId="0" fontId="22" fillId="0" borderId="152" xfId="0" applyFont="1" applyFill="1" applyBorder="1"/>
    <xf numFmtId="0" fontId="0" fillId="0" borderId="150" xfId="0" applyFont="1" applyFill="1" applyBorder="1" applyAlignment="1">
      <alignment horizontal="center"/>
    </xf>
    <xf numFmtId="0" fontId="129" fillId="0" borderId="150" xfId="0" applyFont="1" applyFill="1" applyBorder="1" applyAlignment="1">
      <alignment horizontal="left" vertical="center" wrapText="1"/>
    </xf>
    <xf numFmtId="3" fontId="21" fillId="0" borderId="150" xfId="0" applyNumberFormat="1" applyFont="1" applyFill="1" applyBorder="1" applyAlignment="1">
      <alignment horizontal="center" vertical="center"/>
    </xf>
    <xf numFmtId="0" fontId="22" fillId="0" borderId="149" xfId="0" applyFont="1" applyFill="1" applyBorder="1"/>
    <xf numFmtId="0" fontId="0" fillId="0" borderId="5" xfId="0" applyFont="1" applyFill="1" applyBorder="1" applyAlignment="1">
      <alignment horizontal="center"/>
    </xf>
    <xf numFmtId="0" fontId="127" fillId="3" borderId="5" xfId="10346" applyFont="1" applyFill="1" applyBorder="1" applyAlignment="1">
      <alignment horizontal="left" vertical="center" wrapText="1"/>
    </xf>
    <xf numFmtId="167" fontId="22" fillId="0" borderId="53" xfId="0" applyNumberFormat="1" applyFont="1" applyFill="1" applyBorder="1" applyAlignment="1">
      <alignment horizontal="center"/>
    </xf>
    <xf numFmtId="0" fontId="4" fillId="0" borderId="104" xfId="0" applyFont="1" applyFill="1" applyBorder="1" applyAlignment="1">
      <alignment horizontal="center" vertical="center" wrapText="1"/>
    </xf>
    <xf numFmtId="0" fontId="4" fillId="0" borderId="91"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105" xfId="0" applyFont="1" applyFill="1" applyBorder="1" applyAlignment="1">
      <alignment horizontal="center" vertical="center" wrapText="1"/>
    </xf>
    <xf numFmtId="37" fontId="6" fillId="0" borderId="152" xfId="991" applyNumberFormat="1" applyFont="1" applyFill="1" applyBorder="1" applyAlignment="1">
      <alignment vertical="center" wrapText="1"/>
    </xf>
    <xf numFmtId="37" fontId="4" fillId="0" borderId="152" xfId="991" applyNumberFormat="1" applyFont="1" applyFill="1" applyBorder="1" applyAlignment="1">
      <alignment vertical="center" wrapText="1"/>
    </xf>
    <xf numFmtId="37" fontId="6" fillId="0" borderId="152" xfId="991" applyNumberFormat="1" applyFont="1" applyFill="1" applyBorder="1" applyAlignment="1">
      <alignment vertical="center"/>
    </xf>
    <xf numFmtId="37" fontId="4" fillId="79" borderId="152" xfId="991" applyNumberFormat="1" applyFont="1" applyFill="1" applyBorder="1" applyAlignment="1">
      <alignment vertical="center" wrapText="1"/>
    </xf>
    <xf numFmtId="167" fontId="6" fillId="36" borderId="149" xfId="0" applyNumberFormat="1" applyFont="1" applyFill="1" applyBorder="1" applyAlignment="1">
      <alignment horizontal="center" vertical="center"/>
    </xf>
    <xf numFmtId="169" fontId="25" fillId="0" borderId="0" xfId="4" applyNumberFormat="1" applyFont="1" applyFill="1" applyBorder="1"/>
    <xf numFmtId="10" fontId="4" fillId="0" borderId="143" xfId="20986" applyNumberFormat="1" applyFont="1" applyBorder="1"/>
    <xf numFmtId="10" fontId="4" fillId="0" borderId="150" xfId="20986" applyNumberFormat="1" applyFont="1" applyBorder="1"/>
    <xf numFmtId="193" fontId="7" fillId="0" borderId="144" xfId="0" applyNumberFormat="1" applyFont="1" applyFill="1" applyBorder="1" applyAlignment="1" applyProtection="1">
      <alignment horizontal="right" vertical="center" wrapText="1"/>
      <protection locked="0"/>
    </xf>
    <xf numFmtId="193" fontId="4" fillId="0" borderId="144" xfId="0" applyNumberFormat="1" applyFont="1" applyFill="1" applyBorder="1" applyAlignment="1" applyProtection="1">
      <alignment vertical="center" wrapText="1"/>
      <protection locked="0"/>
    </xf>
    <xf numFmtId="193" fontId="4" fillId="0" borderId="103" xfId="0" applyNumberFormat="1" applyFont="1" applyFill="1" applyBorder="1" applyAlignment="1" applyProtection="1">
      <alignment vertical="center" wrapText="1"/>
      <protection locked="0"/>
    </xf>
    <xf numFmtId="10" fontId="4" fillId="0" borderId="5" xfId="20986" applyNumberFormat="1" applyFont="1" applyFill="1" applyBorder="1" applyAlignment="1" applyProtection="1">
      <alignment horizontal="right" vertical="center" wrapText="1"/>
      <protection locked="0"/>
    </xf>
    <xf numFmtId="10" fontId="4" fillId="0" borderId="5" xfId="20986" applyNumberFormat="1" applyFont="1" applyFill="1" applyBorder="1" applyAlignment="1" applyProtection="1">
      <alignment vertical="center" wrapText="1"/>
      <protection locked="0"/>
    </xf>
    <xf numFmtId="10" fontId="4" fillId="0" borderId="59" xfId="20986" applyNumberFormat="1" applyFont="1" applyFill="1" applyBorder="1" applyAlignment="1" applyProtection="1">
      <alignment vertical="center" wrapText="1"/>
      <protection locked="0"/>
    </xf>
    <xf numFmtId="169" fontId="25" fillId="37" borderId="142" xfId="4" applyNumberFormat="1" applyFont="1" applyFill="1" applyBorder="1"/>
    <xf numFmtId="169" fontId="25" fillId="37" borderId="141" xfId="4" applyNumberFormat="1" applyFont="1" applyFill="1" applyBorder="1"/>
    <xf numFmtId="169" fontId="25" fillId="37" borderId="147" xfId="4" applyNumberFormat="1" applyFont="1" applyFill="1" applyBorder="1"/>
    <xf numFmtId="169" fontId="25" fillId="37" borderId="49" xfId="4" applyNumberFormat="1" applyFont="1" applyFill="1" applyBorder="1"/>
    <xf numFmtId="169" fontId="25" fillId="37" borderId="121" xfId="4" applyNumberFormat="1" applyFont="1" applyFill="1" applyBorder="1"/>
    <xf numFmtId="169" fontId="25" fillId="37" borderId="9" xfId="4" applyNumberFormat="1" applyFont="1" applyFill="1" applyBorder="1"/>
    <xf numFmtId="0" fontId="148" fillId="0" borderId="3" xfId="0" applyFont="1" applyFill="1" applyBorder="1"/>
    <xf numFmtId="0" fontId="114" fillId="0" borderId="143" xfId="0" applyFont="1" applyFill="1" applyBorder="1" applyAlignment="1">
      <alignment horizontal="center" vertical="center" wrapText="1"/>
    </xf>
    <xf numFmtId="0" fontId="117" fillId="0" borderId="143" xfId="0" applyFont="1" applyFill="1" applyBorder="1" applyAlignment="1">
      <alignment horizontal="center"/>
    </xf>
    <xf numFmtId="0" fontId="103" fillId="0" borderId="61" xfId="0" applyFont="1" applyFill="1" applyBorder="1" applyAlignment="1">
      <alignment horizontal="left" vertical="center" wrapText="1"/>
    </xf>
    <xf numFmtId="0" fontId="103" fillId="0" borderId="60" xfId="0" applyFont="1" applyFill="1" applyBorder="1" applyAlignment="1">
      <alignment horizontal="left" vertical="center" wrapText="1"/>
    </xf>
    <xf numFmtId="0" fontId="137" fillId="0" borderId="156" xfId="0" applyFont="1" applyFill="1" applyBorder="1" applyAlignment="1">
      <alignment horizontal="center" vertical="center"/>
    </xf>
    <xf numFmtId="0" fontId="137" fillId="0" borderId="26" xfId="0" applyFont="1" applyFill="1" applyBorder="1" applyAlignment="1">
      <alignment horizontal="center" vertical="center"/>
    </xf>
    <xf numFmtId="0" fontId="137" fillId="0" borderId="157" xfId="0" applyFont="1" applyFill="1" applyBorder="1" applyAlignment="1">
      <alignment horizontal="center" vertical="center"/>
    </xf>
    <xf numFmtId="0" fontId="138" fillId="0" borderId="156" xfId="0" applyFont="1" applyFill="1" applyBorder="1" applyAlignment="1">
      <alignment horizontal="center" wrapText="1"/>
    </xf>
    <xf numFmtId="0" fontId="138" fillId="0" borderId="26" xfId="0" applyFont="1" applyFill="1" applyBorder="1" applyAlignment="1">
      <alignment horizontal="center" wrapText="1"/>
    </xf>
    <xf numFmtId="0" fontId="138" fillId="0" borderId="157" xfId="0" applyFont="1" applyFill="1" applyBorder="1" applyAlignment="1">
      <alignment horizontal="center" wrapText="1"/>
    </xf>
    <xf numFmtId="3" fontId="0" fillId="0" borderId="95" xfId="0" applyNumberFormat="1" applyFont="1" applyFill="1" applyBorder="1" applyAlignment="1">
      <alignment horizontal="center"/>
    </xf>
    <xf numFmtId="3" fontId="0" fillId="0" borderId="92" xfId="0" applyNumberFormat="1" applyFont="1" applyFill="1" applyBorder="1" applyAlignment="1">
      <alignment horizontal="center"/>
    </xf>
    <xf numFmtId="3" fontId="0" fillId="0" borderId="93" xfId="0" applyNumberFormat="1" applyFont="1" applyFill="1" applyBorder="1" applyAlignment="1">
      <alignment horizontal="center"/>
    </xf>
    <xf numFmtId="3" fontId="0" fillId="0" borderId="136" xfId="0" applyNumberFormat="1" applyFont="1" applyFill="1" applyBorder="1" applyAlignment="1">
      <alignment horizontal="center"/>
    </xf>
    <xf numFmtId="3" fontId="0" fillId="0" borderId="137" xfId="0" applyNumberFormat="1" applyFont="1" applyFill="1" applyBorder="1" applyAlignment="1">
      <alignment horizontal="center"/>
    </xf>
    <xf numFmtId="3" fontId="0" fillId="0" borderId="138" xfId="0" applyNumberFormat="1" applyFont="1" applyFill="1" applyBorder="1" applyAlignment="1">
      <alignment horizontal="center"/>
    </xf>
    <xf numFmtId="0" fontId="0" fillId="0" borderId="135" xfId="0" applyFont="1" applyFill="1" applyBorder="1" applyAlignment="1">
      <alignment horizontal="center" vertical="center"/>
    </xf>
    <xf numFmtId="0" fontId="125" fillId="0" borderId="89" xfId="0" applyFont="1" applyFill="1" applyBorder="1" applyAlignment="1">
      <alignment horizontal="center" vertical="center"/>
    </xf>
    <xf numFmtId="0" fontId="125" fillId="0" borderId="5"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15" xfId="0" applyFont="1" applyFill="1" applyBorder="1" applyAlignment="1">
      <alignment horizontal="center" vertical="center"/>
    </xf>
    <xf numFmtId="0" fontId="0" fillId="0" borderId="95" xfId="0" applyFont="1" applyFill="1" applyBorder="1" applyAlignment="1">
      <alignment horizontal="center"/>
    </xf>
    <xf numFmtId="0" fontId="0" fillId="0" borderId="92" xfId="0" applyFont="1" applyFill="1" applyBorder="1" applyAlignment="1">
      <alignment horizontal="center"/>
    </xf>
    <xf numFmtId="0" fontId="0" fillId="0" borderId="93" xfId="0" applyFont="1" applyFill="1" applyBorder="1" applyAlignment="1">
      <alignment horizontal="center"/>
    </xf>
    <xf numFmtId="0" fontId="125" fillId="0" borderId="139" xfId="0" applyFont="1" applyFill="1" applyBorder="1" applyAlignment="1">
      <alignment horizontal="center" vertical="center" wrapText="1"/>
    </xf>
    <xf numFmtId="0" fontId="125" fillId="0" borderId="5" xfId="0" applyFont="1" applyFill="1" applyBorder="1" applyAlignment="1">
      <alignment horizontal="center" vertical="center" wrapText="1"/>
    </xf>
    <xf numFmtId="0" fontId="0" fillId="0" borderId="125"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135" xfId="0" applyFont="1" applyFill="1" applyBorder="1" applyAlignment="1">
      <alignment horizontal="center" vertical="center" wrapText="1"/>
    </xf>
    <xf numFmtId="0" fontId="10" fillId="0" borderId="14" xfId="0" applyFont="1" applyFill="1" applyBorder="1" applyAlignment="1">
      <alignment horizontal="center"/>
    </xf>
    <xf numFmtId="0" fontId="10" fillId="0" borderId="15" xfId="0" applyFont="1" applyFill="1" applyBorder="1" applyAlignment="1">
      <alignment horizontal="center"/>
    </xf>
    <xf numFmtId="0" fontId="13" fillId="0" borderId="3" xfId="0" applyFont="1" applyFill="1" applyBorder="1" applyAlignment="1">
      <alignment wrapText="1"/>
    </xf>
    <xf numFmtId="0" fontId="4" fillId="0" borderId="17" xfId="0" applyFont="1" applyFill="1" applyBorder="1"/>
    <xf numFmtId="0" fontId="10" fillId="0" borderId="6"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4" fillId="0" borderId="94" xfId="0" applyFont="1" applyFill="1" applyBorder="1" applyAlignment="1">
      <alignment horizontal="center" vertical="center" wrapText="1"/>
    </xf>
    <xf numFmtId="0" fontId="4" fillId="0" borderId="95" xfId="0" applyFont="1" applyFill="1" applyBorder="1" applyAlignment="1">
      <alignment horizontal="center"/>
    </xf>
    <xf numFmtId="0" fontId="4" fillId="0" borderId="18" xfId="0" applyFont="1" applyFill="1" applyBorder="1" applyAlignment="1">
      <alignment horizontal="center"/>
    </xf>
    <xf numFmtId="0" fontId="6" fillId="36" borderId="113" xfId="0" applyFont="1" applyFill="1" applyBorder="1" applyAlignment="1">
      <alignment horizontal="center" vertical="center" wrapText="1"/>
    </xf>
    <xf numFmtId="0" fontId="6" fillId="36" borderId="25" xfId="0" applyFont="1" applyFill="1" applyBorder="1" applyAlignment="1">
      <alignment horizontal="center" vertical="center" wrapText="1"/>
    </xf>
    <xf numFmtId="0" fontId="6" fillId="36" borderId="110" xfId="0" applyFont="1" applyFill="1" applyBorder="1" applyAlignment="1">
      <alignment horizontal="center" vertical="center" wrapText="1"/>
    </xf>
    <xf numFmtId="0" fontId="6" fillId="36" borderId="93" xfId="0" applyFont="1" applyFill="1" applyBorder="1" applyAlignment="1">
      <alignment horizontal="center" vertical="center" wrapText="1"/>
    </xf>
    <xf numFmtId="0" fontId="100" fillId="3" borderId="62" xfId="17467" applyFont="1" applyFill="1" applyBorder="1" applyAlignment="1" applyProtection="1">
      <alignment horizontal="center" vertical="center" wrapText="1"/>
      <protection locked="0"/>
    </xf>
    <xf numFmtId="0" fontId="100" fillId="3" borderId="59" xfId="17467" applyFont="1" applyFill="1" applyBorder="1" applyAlignment="1" applyProtection="1">
      <alignment horizontal="center" vertical="center" wrapText="1"/>
      <protection locked="0"/>
    </xf>
    <xf numFmtId="9" fontId="4" fillId="0" borderId="6" xfId="0" applyNumberFormat="1" applyFont="1" applyFill="1" applyBorder="1" applyAlignment="1">
      <alignment horizontal="center" vertical="center"/>
    </xf>
    <xf numFmtId="9" fontId="4" fillId="0" borderId="8" xfId="0" applyNumberFormat="1"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5" xfId="0" applyFont="1" applyFill="1" applyBorder="1" applyAlignment="1">
      <alignment horizontal="center" vertical="center" wrapText="1"/>
    </xf>
    <xf numFmtId="164" fontId="15" fillId="3" borderId="13" xfId="1142" applyNumberFormat="1" applyFont="1" applyFill="1" applyBorder="1" applyAlignment="1" applyProtection="1">
      <alignment horizontal="center"/>
      <protection locked="0"/>
    </xf>
    <xf numFmtId="164" fontId="15" fillId="3" borderId="14" xfId="1142" applyNumberFormat="1" applyFont="1" applyFill="1" applyBorder="1" applyAlignment="1" applyProtection="1">
      <alignment horizontal="center"/>
      <protection locked="0"/>
    </xf>
    <xf numFmtId="164" fontId="15" fillId="3" borderId="15" xfId="1142" applyNumberFormat="1" applyFont="1" applyFill="1" applyBorder="1" applyAlignment="1" applyProtection="1">
      <alignment horizontal="center"/>
      <protection locked="0"/>
    </xf>
    <xf numFmtId="0" fontId="6" fillId="0" borderId="46" xfId="0" applyFont="1" applyFill="1" applyBorder="1" applyAlignment="1">
      <alignment horizontal="center" vertical="center" wrapText="1"/>
    </xf>
    <xf numFmtId="0" fontId="6" fillId="0" borderId="47" xfId="0" applyFont="1" applyFill="1" applyBorder="1" applyAlignment="1">
      <alignment horizontal="center" vertical="center" wrapText="1"/>
    </xf>
    <xf numFmtId="164" fontId="15" fillId="0" borderId="85" xfId="1142" applyNumberFormat="1" applyFont="1" applyFill="1" applyBorder="1" applyAlignment="1" applyProtection="1">
      <alignment horizontal="center" vertical="center" wrapText="1"/>
      <protection locked="0"/>
    </xf>
    <xf numFmtId="164" fontId="15" fillId="0" borderId="86" xfId="1142" applyNumberFormat="1" applyFont="1" applyFill="1" applyBorder="1" applyAlignment="1" applyProtection="1">
      <alignment horizontal="center" vertical="center" wrapText="1"/>
      <protection locked="0"/>
    </xf>
    <xf numFmtId="0" fontId="4" fillId="0" borderId="62"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 xfId="0" applyFont="1" applyFill="1" applyBorder="1" applyAlignment="1">
      <alignment horizontal="center" wrapText="1"/>
    </xf>
    <xf numFmtId="0" fontId="4" fillId="0" borderId="8" xfId="0" applyFont="1" applyFill="1" applyBorder="1" applyAlignment="1">
      <alignment horizontal="center" wrapText="1"/>
    </xf>
    <xf numFmtId="0" fontId="4" fillId="0" borderId="55"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101" xfId="0" applyFont="1" applyFill="1" applyBorder="1" applyAlignment="1">
      <alignment horizontal="center" vertical="center" wrapText="1"/>
    </xf>
    <xf numFmtId="0" fontId="14" fillId="0" borderId="50" xfId="0" applyFont="1" applyFill="1" applyBorder="1" applyAlignment="1">
      <alignment horizontal="left" vertical="center"/>
    </xf>
    <xf numFmtId="0" fontId="14" fillId="0" borderId="51" xfId="0" applyFont="1" applyFill="1" applyBorder="1" applyAlignment="1">
      <alignment horizontal="left" vertical="center"/>
    </xf>
    <xf numFmtId="0" fontId="4" fillId="0" borderId="14" xfId="0" applyFont="1" applyFill="1" applyBorder="1" applyAlignment="1">
      <alignment horizontal="center"/>
    </xf>
    <xf numFmtId="0" fontId="4" fillId="0" borderId="15" xfId="0" applyFont="1" applyFill="1" applyBorder="1" applyAlignment="1">
      <alignment horizontal="center" vertical="center" wrapText="1"/>
    </xf>
    <xf numFmtId="0" fontId="4" fillId="0" borderId="109" xfId="0" applyFont="1" applyFill="1" applyBorder="1" applyAlignment="1">
      <alignment horizontal="center" vertical="center" wrapText="1"/>
    </xf>
    <xf numFmtId="0" fontId="117" fillId="0" borderId="116" xfId="0" applyFont="1" applyFill="1" applyBorder="1" applyAlignment="1">
      <alignment horizontal="left" vertical="center" wrapText="1"/>
    </xf>
    <xf numFmtId="0" fontId="117" fillId="0" borderId="117" xfId="0" applyFont="1" applyFill="1" applyBorder="1" applyAlignment="1">
      <alignment horizontal="left" vertical="center" wrapText="1"/>
    </xf>
    <xf numFmtId="0" fontId="117" fillId="0" borderId="119" xfId="0" applyFont="1" applyFill="1" applyBorder="1" applyAlignment="1">
      <alignment horizontal="left" vertical="center" wrapText="1"/>
    </xf>
    <xf numFmtId="0" fontId="117" fillId="0" borderId="120" xfId="0" applyFont="1" applyFill="1" applyBorder="1" applyAlignment="1">
      <alignment horizontal="left" vertical="center" wrapText="1"/>
    </xf>
    <xf numFmtId="0" fontId="117" fillId="0" borderId="122" xfId="0" applyFont="1" applyFill="1" applyBorder="1" applyAlignment="1">
      <alignment horizontal="left" vertical="center" wrapText="1"/>
    </xf>
    <xf numFmtId="0" fontId="117" fillId="0" borderId="123" xfId="0" applyFont="1" applyFill="1" applyBorder="1" applyAlignment="1">
      <alignment horizontal="left" vertical="center" wrapText="1"/>
    </xf>
    <xf numFmtId="0" fontId="118" fillId="0" borderId="142" xfId="0" applyFont="1" applyFill="1" applyBorder="1" applyAlignment="1">
      <alignment horizontal="center" vertical="center" wrapText="1"/>
    </xf>
    <xf numFmtId="0" fontId="118" fillId="0" borderId="141" xfId="0" applyFont="1" applyFill="1" applyBorder="1" applyAlignment="1">
      <alignment horizontal="center" vertical="center" wrapText="1"/>
    </xf>
    <xf numFmtId="0" fontId="118" fillId="0" borderId="118" xfId="0" applyFont="1" applyFill="1" applyBorder="1" applyAlignment="1">
      <alignment horizontal="center" vertical="center" wrapText="1"/>
    </xf>
    <xf numFmtId="0" fontId="118" fillId="0" borderId="49" xfId="0" applyFont="1" applyFill="1" applyBorder="1" applyAlignment="1">
      <alignment horizontal="center" vertical="center" wrapText="1"/>
    </xf>
    <xf numFmtId="0" fontId="118" fillId="0" borderId="121" xfId="0" applyFont="1" applyFill="1" applyBorder="1" applyAlignment="1">
      <alignment horizontal="center" vertical="center" wrapText="1"/>
    </xf>
    <xf numFmtId="0" fontId="118" fillId="0" borderId="9" xfId="0" applyFont="1" applyFill="1" applyBorder="1" applyAlignment="1">
      <alignment horizontal="center" vertical="center" wrapText="1"/>
    </xf>
    <xf numFmtId="0" fontId="114" fillId="0" borderId="144" xfId="0" applyFont="1" applyFill="1" applyBorder="1" applyAlignment="1">
      <alignment horizontal="center" vertical="center" wrapText="1"/>
    </xf>
    <xf numFmtId="0" fontId="114" fillId="0" borderId="5" xfId="0" applyFont="1" applyFill="1" applyBorder="1" applyAlignment="1">
      <alignment horizontal="center" vertical="center" wrapText="1"/>
    </xf>
    <xf numFmtId="0" fontId="114" fillId="0" borderId="143" xfId="0" applyFont="1" applyFill="1" applyBorder="1" applyAlignment="1">
      <alignment horizontal="center" vertical="center" wrapText="1"/>
    </xf>
    <xf numFmtId="0" fontId="114" fillId="0" borderId="146" xfId="0" applyFont="1" applyFill="1" applyBorder="1" applyAlignment="1">
      <alignment horizontal="center" vertical="center" wrapText="1"/>
    </xf>
    <xf numFmtId="0" fontId="114" fillId="0" borderId="145" xfId="0" applyFont="1" applyFill="1" applyBorder="1" applyAlignment="1">
      <alignment horizontal="center" vertical="center" wrapText="1"/>
    </xf>
    <xf numFmtId="0" fontId="121" fillId="0" borderId="143" xfId="0" applyFont="1" applyFill="1" applyBorder="1" applyAlignment="1">
      <alignment horizontal="center" vertical="center"/>
    </xf>
    <xf numFmtId="0" fontId="116" fillId="0" borderId="142" xfId="0" applyFont="1" applyFill="1" applyBorder="1" applyAlignment="1">
      <alignment horizontal="center" vertical="center"/>
    </xf>
    <xf numFmtId="0" fontId="116" fillId="0" borderId="147" xfId="0" applyFont="1" applyFill="1" applyBorder="1" applyAlignment="1">
      <alignment horizontal="center" vertical="center"/>
    </xf>
    <xf numFmtId="0" fontId="116" fillId="0" borderId="49" xfId="0" applyFont="1" applyFill="1" applyBorder="1" applyAlignment="1">
      <alignment horizontal="center" vertical="center"/>
    </xf>
    <xf numFmtId="0" fontId="116" fillId="0" borderId="9" xfId="0" applyFont="1" applyFill="1" applyBorder="1" applyAlignment="1">
      <alignment horizontal="center" vertical="center"/>
    </xf>
    <xf numFmtId="0" fontId="117" fillId="0" borderId="143" xfId="0" applyFont="1" applyFill="1" applyBorder="1" applyAlignment="1">
      <alignment horizontal="center" vertical="center" wrapText="1"/>
    </xf>
    <xf numFmtId="0" fontId="117" fillId="0" borderId="142" xfId="0" applyFont="1" applyFill="1" applyBorder="1" applyAlignment="1">
      <alignment horizontal="center" vertical="center" wrapText="1"/>
    </xf>
    <xf numFmtId="0" fontId="117" fillId="0" borderId="147" xfId="0" applyFont="1" applyFill="1" applyBorder="1" applyAlignment="1">
      <alignment horizontal="center" vertical="center" wrapText="1"/>
    </xf>
    <xf numFmtId="0" fontId="117" fillId="0" borderId="124" xfId="0" applyFont="1" applyFill="1" applyBorder="1" applyAlignment="1">
      <alignment horizontal="center" vertical="center" wrapText="1"/>
    </xf>
    <xf numFmtId="0" fontId="117" fillId="0" borderId="125" xfId="0" applyFont="1" applyFill="1" applyBorder="1" applyAlignment="1">
      <alignment horizontal="center" vertical="center" wrapText="1"/>
    </xf>
    <xf numFmtId="0" fontId="117" fillId="0" borderId="49" xfId="0" applyFont="1" applyFill="1" applyBorder="1" applyAlignment="1">
      <alignment horizontal="center" vertical="center" wrapText="1"/>
    </xf>
    <xf numFmtId="0" fontId="117" fillId="0" borderId="9" xfId="0" applyFont="1" applyFill="1" applyBorder="1" applyAlignment="1">
      <alignment horizontal="center" vertical="center" wrapText="1"/>
    </xf>
    <xf numFmtId="0" fontId="114" fillId="0" borderId="148" xfId="0" applyFont="1" applyFill="1" applyBorder="1" applyAlignment="1">
      <alignment horizontal="center" vertical="center" wrapText="1"/>
    </xf>
    <xf numFmtId="0" fontId="117" fillId="0" borderId="126" xfId="0" applyFont="1" applyFill="1" applyBorder="1" applyAlignment="1">
      <alignment horizontal="center" vertical="center" wrapText="1"/>
    </xf>
    <xf numFmtId="0" fontId="117" fillId="0" borderId="5" xfId="0" applyFont="1" applyFill="1" applyBorder="1" applyAlignment="1">
      <alignment horizontal="center" vertical="center" wrapText="1"/>
    </xf>
    <xf numFmtId="0" fontId="114" fillId="0" borderId="126" xfId="0" applyFont="1" applyFill="1" applyBorder="1" applyAlignment="1">
      <alignment horizontal="center" vertical="center" wrapText="1"/>
    </xf>
    <xf numFmtId="0" fontId="114" fillId="0" borderId="142" xfId="0" applyFont="1" applyFill="1" applyBorder="1" applyAlignment="1">
      <alignment horizontal="center" vertical="center" wrapText="1"/>
    </xf>
    <xf numFmtId="0" fontId="114" fillId="0" borderId="141" xfId="0" applyFont="1" applyFill="1" applyBorder="1" applyAlignment="1">
      <alignment horizontal="center" vertical="center" wrapText="1"/>
    </xf>
    <xf numFmtId="0" fontId="114" fillId="0" borderId="147" xfId="0" applyFont="1" applyFill="1" applyBorder="1" applyAlignment="1">
      <alignment horizontal="center" vertical="center" wrapText="1"/>
    </xf>
    <xf numFmtId="0" fontId="114" fillId="0" borderId="9" xfId="0" applyFont="1" applyFill="1" applyBorder="1" applyAlignment="1">
      <alignment horizontal="center" vertical="center" wrapText="1"/>
    </xf>
    <xf numFmtId="0" fontId="114" fillId="0" borderId="152" xfId="0" applyFont="1" applyFill="1" applyBorder="1" applyAlignment="1">
      <alignment horizontal="center" vertical="center" wrapText="1"/>
    </xf>
    <xf numFmtId="0" fontId="114" fillId="0" borderId="50" xfId="0" applyFont="1" applyFill="1" applyBorder="1" applyAlignment="1">
      <alignment horizontal="center" vertical="center" wrapText="1"/>
    </xf>
    <xf numFmtId="0" fontId="114" fillId="0" borderId="51" xfId="0" applyFont="1" applyFill="1" applyBorder="1" applyAlignment="1">
      <alignment horizontal="center" vertical="center" wrapText="1"/>
    </xf>
    <xf numFmtId="0" fontId="114" fillId="0" borderId="101" xfId="0" applyFont="1" applyFill="1" applyBorder="1" applyAlignment="1">
      <alignment horizontal="center" vertical="center" wrapText="1"/>
    </xf>
    <xf numFmtId="0" fontId="117" fillId="0" borderId="50" xfId="0" applyFont="1" applyFill="1" applyBorder="1" applyAlignment="1">
      <alignment horizontal="left" vertical="top" wrapText="1"/>
    </xf>
    <xf numFmtId="0" fontId="117" fillId="0" borderId="101" xfId="0" applyFont="1" applyFill="1" applyBorder="1" applyAlignment="1">
      <alignment horizontal="left" vertical="top" wrapText="1"/>
    </xf>
    <xf numFmtId="0" fontId="117" fillId="0" borderId="58" xfId="0" applyFont="1" applyFill="1" applyBorder="1" applyAlignment="1">
      <alignment horizontal="left" vertical="top" wrapText="1"/>
    </xf>
    <xf numFmtId="0" fontId="117" fillId="0" borderId="87" xfId="0" applyFont="1" applyFill="1" applyBorder="1" applyAlignment="1">
      <alignment horizontal="left" vertical="top" wrapText="1"/>
    </xf>
    <xf numFmtId="0" fontId="117" fillId="0" borderId="115" xfId="0" applyFont="1" applyFill="1" applyBorder="1" applyAlignment="1">
      <alignment horizontal="left" vertical="top" wrapText="1"/>
    </xf>
    <xf numFmtId="0" fontId="117" fillId="0" borderId="154" xfId="0" applyFont="1" applyFill="1" applyBorder="1" applyAlignment="1">
      <alignment horizontal="left" vertical="top" wrapText="1"/>
    </xf>
    <xf numFmtId="0" fontId="117" fillId="0" borderId="155" xfId="0" applyFont="1" applyFill="1" applyBorder="1" applyAlignment="1">
      <alignment horizontal="center" vertical="center" wrapText="1"/>
    </xf>
    <xf numFmtId="0" fontId="117" fillId="0" borderId="64" xfId="0" applyFont="1" applyFill="1" applyBorder="1" applyAlignment="1">
      <alignment horizontal="center" vertical="center" wrapText="1"/>
    </xf>
    <xf numFmtId="0" fontId="114" fillId="0" borderId="142" xfId="0" applyFont="1" applyFill="1" applyBorder="1" applyAlignment="1">
      <alignment horizontal="center" vertical="top" wrapText="1"/>
    </xf>
    <xf numFmtId="0" fontId="114" fillId="0" borderId="141" xfId="0" applyFont="1" applyFill="1" applyBorder="1" applyAlignment="1">
      <alignment horizontal="center" vertical="top" wrapText="1"/>
    </xf>
    <xf numFmtId="0" fontId="114" fillId="0" borderId="148" xfId="0" applyFont="1" applyFill="1" applyBorder="1" applyAlignment="1">
      <alignment horizontal="center" vertical="top" wrapText="1"/>
    </xf>
    <xf numFmtId="0" fontId="114" fillId="0" borderId="145" xfId="0" applyFont="1" applyFill="1" applyBorder="1" applyAlignment="1">
      <alignment horizontal="center" vertical="top" wrapText="1"/>
    </xf>
    <xf numFmtId="0" fontId="104" fillId="0" borderId="127" xfId="0" applyFont="1" applyFill="1" applyBorder="1" applyAlignment="1">
      <alignment horizontal="left" vertical="top" wrapText="1"/>
    </xf>
    <xf numFmtId="0" fontId="104" fillId="0" borderId="128" xfId="0" applyFont="1" applyFill="1" applyBorder="1" applyAlignment="1">
      <alignment horizontal="left" vertical="top" wrapText="1"/>
    </xf>
    <xf numFmtId="0" fontId="120" fillId="0" borderId="143" xfId="0" applyFont="1" applyFill="1" applyBorder="1" applyAlignment="1">
      <alignment horizontal="center" vertical="center"/>
    </xf>
    <xf numFmtId="0" fontId="119" fillId="0" borderId="143" xfId="0" applyFont="1" applyFill="1" applyBorder="1" applyAlignment="1">
      <alignment horizontal="center" vertical="center" wrapText="1"/>
    </xf>
    <xf numFmtId="0" fontId="119" fillId="0" borderId="144" xfId="0" applyFont="1" applyFill="1" applyBorder="1" applyAlignment="1">
      <alignment horizontal="center" vertical="center" wrapText="1"/>
    </xf>
    <xf numFmtId="0" fontId="104" fillId="76" borderId="146" xfId="0" applyFont="1" applyFill="1" applyBorder="1" applyAlignment="1">
      <alignment horizontal="center" vertical="center" wrapText="1"/>
    </xf>
    <xf numFmtId="0" fontId="104" fillId="76" borderId="145" xfId="0" applyFont="1" applyFill="1" applyBorder="1" applyAlignment="1">
      <alignment horizontal="center" vertical="center" wrapText="1"/>
    </xf>
    <xf numFmtId="0" fontId="105" fillId="0" borderId="146" xfId="0" applyFont="1" applyFill="1" applyBorder="1" applyAlignment="1">
      <alignment horizontal="left" vertical="center" wrapText="1"/>
    </xf>
    <xf numFmtId="0" fontId="105" fillId="0" borderId="145" xfId="0" applyFont="1" applyFill="1" applyBorder="1" applyAlignment="1">
      <alignment horizontal="left" vertical="center" wrapText="1"/>
    </xf>
    <xf numFmtId="0" fontId="105" fillId="0" borderId="146" xfId="17467" applyFont="1" applyFill="1" applyBorder="1" applyAlignment="1" applyProtection="1">
      <alignment horizontal="left" vertical="top" wrapText="1"/>
      <protection locked="0"/>
    </xf>
    <xf numFmtId="0" fontId="105" fillId="0" borderId="145" xfId="17467" applyFont="1" applyFill="1" applyBorder="1" applyAlignment="1" applyProtection="1">
      <alignment horizontal="left" vertical="top" wrapText="1"/>
      <protection locked="0"/>
    </xf>
    <xf numFmtId="0" fontId="105" fillId="0" borderId="146" xfId="0" applyFont="1" applyFill="1" applyBorder="1" applyAlignment="1">
      <alignment horizontal="left" vertical="top" wrapText="1"/>
    </xf>
    <xf numFmtId="0" fontId="105" fillId="0" borderId="145" xfId="0" applyFont="1" applyFill="1" applyBorder="1" applyAlignment="1">
      <alignment horizontal="left" vertical="top" wrapText="1"/>
    </xf>
    <xf numFmtId="49" fontId="105" fillId="0" borderId="0" xfId="0" applyNumberFormat="1" applyFont="1" applyFill="1" applyBorder="1" applyAlignment="1">
      <alignment horizontal="center" vertical="center"/>
    </xf>
    <xf numFmtId="0" fontId="105" fillId="0" borderId="143" xfId="0" applyFont="1" applyFill="1" applyBorder="1" applyAlignment="1">
      <alignment horizontal="left" vertical="top" wrapText="1"/>
    </xf>
    <xf numFmtId="0" fontId="105" fillId="0" borderId="143" xfId="0" applyFont="1" applyFill="1" applyBorder="1" applyAlignment="1">
      <alignment horizontal="left" vertical="center" wrapText="1"/>
    </xf>
    <xf numFmtId="0" fontId="104" fillId="76" borderId="143" xfId="0" applyFont="1" applyFill="1" applyBorder="1" applyAlignment="1">
      <alignment horizontal="center" vertical="center" wrapText="1"/>
    </xf>
    <xf numFmtId="0" fontId="105" fillId="0" borderId="143" xfId="0" applyFont="1" applyFill="1" applyBorder="1" applyAlignment="1">
      <alignment horizontal="center"/>
    </xf>
    <xf numFmtId="0" fontId="104" fillId="0" borderId="80" xfId="0" applyFont="1" applyFill="1" applyBorder="1" applyAlignment="1">
      <alignment horizontal="center" vertical="center"/>
    </xf>
    <xf numFmtId="0" fontId="104" fillId="76" borderId="77" xfId="0" applyFont="1" applyFill="1" applyBorder="1" applyAlignment="1">
      <alignment horizontal="center" vertical="center" wrapText="1"/>
    </xf>
    <xf numFmtId="0" fontId="104" fillId="76" borderId="0" xfId="0" applyFont="1" applyFill="1" applyBorder="1" applyAlignment="1">
      <alignment horizontal="center" vertical="center" wrapText="1"/>
    </xf>
    <xf numFmtId="0" fontId="104" fillId="76" borderId="78" xfId="0" applyFont="1" applyFill="1" applyBorder="1" applyAlignment="1">
      <alignment horizontal="center" vertical="center" wrapText="1"/>
    </xf>
    <xf numFmtId="0" fontId="105" fillId="0" borderId="95" xfId="0" applyFont="1" applyFill="1" applyBorder="1" applyAlignment="1">
      <alignment horizontal="left" vertical="center" wrapText="1"/>
    </xf>
    <xf numFmtId="0" fontId="105" fillId="0" borderId="93" xfId="0" applyFont="1" applyFill="1" applyBorder="1" applyAlignment="1">
      <alignment horizontal="left" vertical="center" wrapText="1"/>
    </xf>
    <xf numFmtId="0" fontId="104" fillId="0" borderId="143" xfId="0" applyFont="1" applyFill="1" applyBorder="1" applyAlignment="1">
      <alignment horizontal="center" vertical="center"/>
    </xf>
    <xf numFmtId="0" fontId="105" fillId="3" borderId="146" xfId="17467" applyFont="1" applyFill="1" applyBorder="1" applyAlignment="1" applyProtection="1">
      <alignment horizontal="left" vertical="top" wrapText="1"/>
      <protection locked="0"/>
    </xf>
    <xf numFmtId="0" fontId="105" fillId="3" borderId="145" xfId="17467" applyFont="1" applyFill="1" applyBorder="1" applyAlignment="1" applyProtection="1">
      <alignment horizontal="left" vertical="top" wrapText="1"/>
      <protection locked="0"/>
    </xf>
    <xf numFmtId="0" fontId="104" fillId="76" borderId="82" xfId="0" applyFont="1" applyFill="1" applyBorder="1" applyAlignment="1">
      <alignment horizontal="center" vertical="center"/>
    </xf>
    <xf numFmtId="0" fontId="104" fillId="76" borderId="83" xfId="0" applyFont="1" applyFill="1" applyBorder="1" applyAlignment="1">
      <alignment horizontal="center" vertical="center"/>
    </xf>
    <xf numFmtId="0" fontId="104" fillId="76" borderId="84" xfId="0" applyFont="1" applyFill="1" applyBorder="1" applyAlignment="1">
      <alignment horizontal="center" vertical="center"/>
    </xf>
    <xf numFmtId="0" fontId="105" fillId="77" borderId="95" xfId="0" applyFont="1" applyFill="1" applyBorder="1" applyAlignment="1">
      <alignment vertical="center" wrapText="1"/>
    </xf>
    <xf numFmtId="0" fontId="105" fillId="77" borderId="93" xfId="0" applyFont="1" applyFill="1" applyBorder="1" applyAlignment="1">
      <alignment vertical="center" wrapText="1"/>
    </xf>
    <xf numFmtId="0" fontId="105" fillId="0" borderId="95" xfId="0" applyFont="1" applyFill="1" applyBorder="1" applyAlignment="1">
      <alignment vertical="center" wrapText="1"/>
    </xf>
    <xf numFmtId="0" fontId="105" fillId="0" borderId="93" xfId="0" applyFont="1" applyFill="1" applyBorder="1" applyAlignment="1">
      <alignment vertical="center" wrapText="1"/>
    </xf>
    <xf numFmtId="0" fontId="105" fillId="3" borderId="95" xfId="0" applyFont="1" applyFill="1" applyBorder="1" applyAlignment="1">
      <alignment horizontal="left" vertical="center" wrapText="1"/>
    </xf>
    <xf numFmtId="0" fontId="105" fillId="3" borderId="93" xfId="0" applyFont="1" applyFill="1" applyBorder="1" applyAlignment="1">
      <alignment horizontal="left" vertical="center" wrapText="1"/>
    </xf>
    <xf numFmtId="0" fontId="105" fillId="0" borderId="72" xfId="0" applyFont="1" applyFill="1" applyBorder="1" applyAlignment="1">
      <alignment horizontal="left" vertical="center" wrapText="1"/>
    </xf>
    <xf numFmtId="0" fontId="105" fillId="0" borderId="73" xfId="0" applyFont="1" applyFill="1" applyBorder="1" applyAlignment="1">
      <alignment horizontal="left" vertical="center" wrapText="1"/>
    </xf>
    <xf numFmtId="0" fontId="104" fillId="76" borderId="68" xfId="0" applyFont="1" applyFill="1" applyBorder="1" applyAlignment="1">
      <alignment horizontal="center" vertical="center" wrapText="1"/>
    </xf>
    <xf numFmtId="0" fontId="104" fillId="76" borderId="69" xfId="0" applyFont="1" applyFill="1" applyBorder="1" applyAlignment="1">
      <alignment horizontal="center" vertical="center" wrapText="1"/>
    </xf>
    <xf numFmtId="0" fontId="104" fillId="76" borderId="70" xfId="0" applyFont="1" applyFill="1" applyBorder="1" applyAlignment="1">
      <alignment horizontal="center" vertical="center" wrapText="1"/>
    </xf>
    <xf numFmtId="0" fontId="105" fillId="0" borderId="49" xfId="0" applyFont="1" applyFill="1" applyBorder="1" applyAlignment="1">
      <alignment horizontal="left" vertical="center" wrapText="1"/>
    </xf>
    <xf numFmtId="0" fontId="105" fillId="0" borderId="9" xfId="0" applyFont="1" applyFill="1" applyBorder="1" applyAlignment="1">
      <alignment horizontal="left" vertical="center" wrapText="1"/>
    </xf>
    <xf numFmtId="0" fontId="105" fillId="82" borderId="95" xfId="0" applyFont="1" applyFill="1" applyBorder="1" applyAlignment="1">
      <alignment vertical="center" wrapText="1"/>
    </xf>
    <xf numFmtId="0" fontId="105" fillId="82" borderId="93" xfId="0" applyFont="1" applyFill="1" applyBorder="1" applyAlignment="1">
      <alignment vertical="center" wrapText="1"/>
    </xf>
    <xf numFmtId="0" fontId="105" fillId="82" borderId="136" xfId="0" applyFont="1" applyFill="1" applyBorder="1" applyAlignment="1">
      <alignment horizontal="left" vertical="center" wrapText="1"/>
    </xf>
    <xf numFmtId="0" fontId="105" fillId="82" borderId="137" xfId="0" applyFont="1" applyFill="1" applyBorder="1" applyAlignment="1">
      <alignment horizontal="left" vertical="center" wrapText="1"/>
    </xf>
    <xf numFmtId="0" fontId="105" fillId="82" borderId="138" xfId="0" applyFont="1" applyFill="1" applyBorder="1" applyAlignment="1">
      <alignment horizontal="left" vertical="center" wrapText="1"/>
    </xf>
    <xf numFmtId="0" fontId="105" fillId="3" borderId="72" xfId="0" applyFont="1" applyFill="1" applyBorder="1" applyAlignment="1">
      <alignment horizontal="left" vertical="center" wrapText="1"/>
    </xf>
    <xf numFmtId="0" fontId="105" fillId="3" borderId="73" xfId="0" applyFont="1" applyFill="1" applyBorder="1" applyAlignment="1">
      <alignment horizontal="left" vertical="center" wrapText="1"/>
    </xf>
    <xf numFmtId="0" fontId="105" fillId="82" borderId="75" xfId="0" applyFont="1" applyFill="1" applyBorder="1" applyAlignment="1">
      <alignment horizontal="left" vertical="center" wrapText="1"/>
    </xf>
    <xf numFmtId="0" fontId="105" fillId="82" borderId="76" xfId="0" applyFont="1" applyFill="1" applyBorder="1" applyAlignment="1">
      <alignment horizontal="left" vertical="center" wrapText="1"/>
    </xf>
    <xf numFmtId="0" fontId="105" fillId="82" borderId="49" xfId="0" applyFont="1" applyFill="1" applyBorder="1" applyAlignment="1">
      <alignment vertical="center" wrapText="1"/>
    </xf>
    <xf numFmtId="0" fontId="105" fillId="82" borderId="9" xfId="0" applyFont="1" applyFill="1" applyBorder="1" applyAlignment="1">
      <alignment vertical="center" wrapText="1"/>
    </xf>
    <xf numFmtId="0" fontId="104" fillId="0" borderId="65" xfId="0" applyFont="1" applyFill="1" applyBorder="1" applyAlignment="1">
      <alignment horizontal="center" vertical="center"/>
    </xf>
    <xf numFmtId="0" fontId="104" fillId="0" borderId="66" xfId="0" applyFont="1" applyFill="1" applyBorder="1" applyAlignment="1">
      <alignment horizontal="center" vertical="center"/>
    </xf>
    <xf numFmtId="0" fontId="104" fillId="0" borderId="67" xfId="0" applyFont="1" applyFill="1" applyBorder="1" applyAlignment="1">
      <alignment horizontal="center" vertical="center"/>
    </xf>
    <xf numFmtId="0" fontId="105" fillId="0" borderId="94" xfId="0" applyFont="1" applyFill="1" applyBorder="1" applyAlignment="1">
      <alignment horizontal="left" vertical="center" wrapText="1"/>
    </xf>
    <xf numFmtId="0" fontId="105" fillId="3" borderId="95" xfId="0" applyFont="1" applyFill="1" applyBorder="1" applyAlignment="1">
      <alignment vertical="center" wrapText="1"/>
    </xf>
    <xf numFmtId="0" fontId="105" fillId="3" borderId="93" xfId="0" applyFont="1" applyFill="1" applyBorder="1" applyAlignment="1">
      <alignment vertical="center" wrapText="1"/>
    </xf>
    <xf numFmtId="0" fontId="123" fillId="3" borderId="95" xfId="0" applyFont="1" applyFill="1" applyBorder="1" applyAlignment="1">
      <alignment vertical="center" wrapText="1"/>
    </xf>
    <xf numFmtId="0" fontId="123" fillId="3" borderId="93" xfId="0" applyFont="1" applyFill="1" applyBorder="1" applyAlignment="1">
      <alignment vertical="center" wrapText="1"/>
    </xf>
    <xf numFmtId="0" fontId="105" fillId="0" borderId="95" xfId="0" applyFont="1" applyFill="1" applyBorder="1" applyAlignment="1">
      <alignment horizontal="left"/>
    </xf>
    <xf numFmtId="0" fontId="105" fillId="0" borderId="93" xfId="0" applyFont="1" applyFill="1" applyBorder="1" applyAlignment="1">
      <alignment horizontal="left"/>
    </xf>
  </cellXfs>
  <cellStyles count="21446">
    <cellStyle name="_RC VALUTEBIS WRILSI " xfId="1"/>
    <cellStyle name="=C:\WINNT35\SYSTEM32\COMMAND.COM" xfId="2"/>
    <cellStyle name="1Normal" xfId="3"/>
    <cellStyle name="1Normal 2" xfId="4"/>
    <cellStyle name="1Normal 3" xfId="5"/>
    <cellStyle name="20% - Accent1 2" xfId="6"/>
    <cellStyle name="20% - Accent1 2 10" xfId="7"/>
    <cellStyle name="20% - Accent1 2 11" xfId="8"/>
    <cellStyle name="20% - Accent1 2 12" xfId="9"/>
    <cellStyle name="20% - Accent1 2 2" xfId="10"/>
    <cellStyle name="20% - Accent1 2 2 2" xfId="11"/>
    <cellStyle name="20% - Accent1 2 3" xfId="12"/>
    <cellStyle name="20% - Accent1 2 4" xfId="13"/>
    <cellStyle name="20% - Accent1 2 5" xfId="14"/>
    <cellStyle name="20% - Accent1 2 6" xfId="15"/>
    <cellStyle name="20% - Accent1 2 7" xfId="16"/>
    <cellStyle name="20% - Accent1 2 8" xfId="17"/>
    <cellStyle name="20% - Accent1 2 9" xfId="18"/>
    <cellStyle name="20% - Accent1 3" xfId="19"/>
    <cellStyle name="20% - Accent1 3 2" xfId="20"/>
    <cellStyle name="20% - Accent1 3 3" xfId="21"/>
    <cellStyle name="20% - Accent1 4" xfId="22"/>
    <cellStyle name="20% - Accent1 4 2" xfId="23"/>
    <cellStyle name="20% - Accent1 4 3" xfId="24"/>
    <cellStyle name="20% - Accent1 5" xfId="25"/>
    <cellStyle name="20% - Accent1 5 2" xfId="26"/>
    <cellStyle name="20% - Accent1 5 3" xfId="27"/>
    <cellStyle name="20% - Accent1 6" xfId="28"/>
    <cellStyle name="20% - Accent1 6 2" xfId="29"/>
    <cellStyle name="20% - Accent1 6 3" xfId="30"/>
    <cellStyle name="20% - Accent1 7" xfId="31"/>
    <cellStyle name="20% - Accent2 2" xfId="32"/>
    <cellStyle name="20% - Accent2 2 10" xfId="33"/>
    <cellStyle name="20% - Accent2 2 11" xfId="34"/>
    <cellStyle name="20% - Accent2 2 12" xfId="35"/>
    <cellStyle name="20% - Accent2 2 2" xfId="36"/>
    <cellStyle name="20% - Accent2 2 2 2" xfId="37"/>
    <cellStyle name="20% - Accent2 2 3" xfId="38"/>
    <cellStyle name="20% - Accent2 2 4" xfId="39"/>
    <cellStyle name="20% - Accent2 2 5" xfId="40"/>
    <cellStyle name="20% - Accent2 2 6" xfId="41"/>
    <cellStyle name="20% - Accent2 2 7" xfId="42"/>
    <cellStyle name="20% - Accent2 2 8" xfId="43"/>
    <cellStyle name="20% - Accent2 2 9" xfId="44"/>
    <cellStyle name="20% - Accent2 3" xfId="45"/>
    <cellStyle name="20% - Accent2 3 2" xfId="46"/>
    <cellStyle name="20% - Accent2 3 3" xfId="47"/>
    <cellStyle name="20% - Accent2 4" xfId="48"/>
    <cellStyle name="20% - Accent2 4 2" xfId="49"/>
    <cellStyle name="20% - Accent2 4 3" xfId="50"/>
    <cellStyle name="20% - Accent2 5" xfId="51"/>
    <cellStyle name="20% - Accent2 5 2" xfId="52"/>
    <cellStyle name="20% - Accent2 5 3" xfId="53"/>
    <cellStyle name="20% - Accent2 6" xfId="54"/>
    <cellStyle name="20% - Accent2 6 2" xfId="55"/>
    <cellStyle name="20% - Accent2 6 3" xfId="56"/>
    <cellStyle name="20% - Accent2 7" xfId="57"/>
    <cellStyle name="20% - Accent3 2" xfId="58"/>
    <cellStyle name="20% - Accent3 2 10" xfId="59"/>
    <cellStyle name="20% - Accent3 2 11" xfId="60"/>
    <cellStyle name="20% - Accent3 2 12" xfId="61"/>
    <cellStyle name="20% - Accent3 2 2" xfId="62"/>
    <cellStyle name="20% - Accent3 2 2 2" xfId="63"/>
    <cellStyle name="20% - Accent3 2 3" xfId="64"/>
    <cellStyle name="20% - Accent3 2 4" xfId="65"/>
    <cellStyle name="20% - Accent3 2 5" xfId="66"/>
    <cellStyle name="20% - Accent3 2 6" xfId="67"/>
    <cellStyle name="20% - Accent3 2 7" xfId="68"/>
    <cellStyle name="20% - Accent3 2 8" xfId="69"/>
    <cellStyle name="20% - Accent3 2 9" xfId="70"/>
    <cellStyle name="20% - Accent3 3" xfId="71"/>
    <cellStyle name="20% - Accent3 3 2" xfId="72"/>
    <cellStyle name="20% - Accent3 3 3" xfId="73"/>
    <cellStyle name="20% - Accent3 4" xfId="74"/>
    <cellStyle name="20% - Accent3 4 2" xfId="75"/>
    <cellStyle name="20% - Accent3 4 3" xfId="76"/>
    <cellStyle name="20% - Accent3 5" xfId="77"/>
    <cellStyle name="20% - Accent3 5 2" xfId="78"/>
    <cellStyle name="20% - Accent3 5 3" xfId="79"/>
    <cellStyle name="20% - Accent3 6" xfId="80"/>
    <cellStyle name="20% - Accent3 6 2" xfId="81"/>
    <cellStyle name="20% - Accent3 6 3" xfId="82"/>
    <cellStyle name="20% - Accent3 7" xfId="83"/>
    <cellStyle name="20% - Accent4 2" xfId="84"/>
    <cellStyle name="20% - Accent4 2 10" xfId="85"/>
    <cellStyle name="20% - Accent4 2 11" xfId="86"/>
    <cellStyle name="20% - Accent4 2 12" xfId="87"/>
    <cellStyle name="20% - Accent4 2 2" xfId="88"/>
    <cellStyle name="20% - Accent4 2 2 2" xfId="89"/>
    <cellStyle name="20% - Accent4 2 3" xfId="90"/>
    <cellStyle name="20% - Accent4 2 4" xfId="91"/>
    <cellStyle name="20% - Accent4 2 5" xfId="92"/>
    <cellStyle name="20% - Accent4 2 6" xfId="93"/>
    <cellStyle name="20% - Accent4 2 7" xfId="94"/>
    <cellStyle name="20% - Accent4 2 8" xfId="95"/>
    <cellStyle name="20% - Accent4 2 9" xfId="96"/>
    <cellStyle name="20% - Accent4 3" xfId="97"/>
    <cellStyle name="20% - Accent4 3 2" xfId="98"/>
    <cellStyle name="20% - Accent4 3 3" xfId="99"/>
    <cellStyle name="20% - Accent4 4" xfId="100"/>
    <cellStyle name="20% - Accent4 4 2" xfId="101"/>
    <cellStyle name="20% - Accent4 4 3" xfId="102"/>
    <cellStyle name="20% - Accent4 5" xfId="103"/>
    <cellStyle name="20% - Accent4 5 2" xfId="104"/>
    <cellStyle name="20% - Accent4 5 3" xfId="105"/>
    <cellStyle name="20% - Accent4 6" xfId="106"/>
    <cellStyle name="20% - Accent4 6 2" xfId="107"/>
    <cellStyle name="20% - Accent4 6 3" xfId="108"/>
    <cellStyle name="20% - Accent4 7" xfId="109"/>
    <cellStyle name="20% - Accent5 2" xfId="110"/>
    <cellStyle name="20% - Accent5 2 10" xfId="111"/>
    <cellStyle name="20% - Accent5 2 11" xfId="112"/>
    <cellStyle name="20% - Accent5 2 12" xfId="113"/>
    <cellStyle name="20% - Accent5 2 2" xfId="114"/>
    <cellStyle name="20% - Accent5 2 2 2" xfId="115"/>
    <cellStyle name="20% - Accent5 2 3" xfId="116"/>
    <cellStyle name="20% - Accent5 2 4" xfId="117"/>
    <cellStyle name="20% - Accent5 2 5" xfId="118"/>
    <cellStyle name="20% - Accent5 2 6" xfId="119"/>
    <cellStyle name="20% - Accent5 2 7" xfId="120"/>
    <cellStyle name="20% - Accent5 2 8" xfId="121"/>
    <cellStyle name="20% - Accent5 2 9" xfId="122"/>
    <cellStyle name="20% - Accent5 3" xfId="123"/>
    <cellStyle name="20% - Accent5 3 2" xfId="124"/>
    <cellStyle name="20% - Accent5 3 3" xfId="125"/>
    <cellStyle name="20% - Accent5 4" xfId="126"/>
    <cellStyle name="20% - Accent5 4 2" xfId="127"/>
    <cellStyle name="20% - Accent5 4 3" xfId="128"/>
    <cellStyle name="20% - Accent5 5" xfId="129"/>
    <cellStyle name="20% - Accent5 5 2" xfId="130"/>
    <cellStyle name="20% - Accent5 5 3" xfId="131"/>
    <cellStyle name="20% - Accent5 6" xfId="132"/>
    <cellStyle name="20% - Accent5 6 2" xfId="133"/>
    <cellStyle name="20% - Accent5 6 3" xfId="134"/>
    <cellStyle name="20% - Accent5 7" xfId="135"/>
    <cellStyle name="20% - Accent6 2" xfId="136"/>
    <cellStyle name="20% - Accent6 2 10" xfId="137"/>
    <cellStyle name="20% - Accent6 2 11" xfId="138"/>
    <cellStyle name="20% - Accent6 2 12" xfId="139"/>
    <cellStyle name="20% - Accent6 2 2" xfId="140"/>
    <cellStyle name="20% - Accent6 2 2 2" xfId="141"/>
    <cellStyle name="20% - Accent6 2 3" xfId="142"/>
    <cellStyle name="20% - Accent6 2 4" xfId="143"/>
    <cellStyle name="20% - Accent6 2 5" xfId="144"/>
    <cellStyle name="20% - Accent6 2 6" xfId="145"/>
    <cellStyle name="20% - Accent6 2 7" xfId="146"/>
    <cellStyle name="20% - Accent6 2 8" xfId="147"/>
    <cellStyle name="20% - Accent6 2 9" xfId="148"/>
    <cellStyle name="20% - Accent6 3" xfId="149"/>
    <cellStyle name="20% - Accent6 3 2" xfId="150"/>
    <cellStyle name="20% - Accent6 3 3" xfId="151"/>
    <cellStyle name="20% - Accent6 4" xfId="152"/>
    <cellStyle name="20% - Accent6 4 2" xfId="153"/>
    <cellStyle name="20% - Accent6 4 3" xfId="154"/>
    <cellStyle name="20% - Accent6 5" xfId="155"/>
    <cellStyle name="20% - Accent6 5 2" xfId="156"/>
    <cellStyle name="20% - Accent6 5 3" xfId="157"/>
    <cellStyle name="20% - Accent6 6" xfId="158"/>
    <cellStyle name="20% - Accent6 6 2" xfId="159"/>
    <cellStyle name="20% - Accent6 6 3" xfId="160"/>
    <cellStyle name="20% - Accent6 7" xfId="161"/>
    <cellStyle name="40% - Accent1 2" xfId="162"/>
    <cellStyle name="40% - Accent1 2 10" xfId="163"/>
    <cellStyle name="40% - Accent1 2 11" xfId="164"/>
    <cellStyle name="40% - Accent1 2 12" xfId="165"/>
    <cellStyle name="40% - Accent1 2 2" xfId="166"/>
    <cellStyle name="40% - Accent1 2 2 2" xfId="167"/>
    <cellStyle name="40% - Accent1 2 3" xfId="168"/>
    <cellStyle name="40% - Accent1 2 4" xfId="169"/>
    <cellStyle name="40% - Accent1 2 5" xfId="170"/>
    <cellStyle name="40% - Accent1 2 6" xfId="171"/>
    <cellStyle name="40% - Accent1 2 7" xfId="172"/>
    <cellStyle name="40% - Accent1 2 8" xfId="173"/>
    <cellStyle name="40% - Accent1 2 9" xfId="174"/>
    <cellStyle name="40% - Accent1 3" xfId="175"/>
    <cellStyle name="40% - Accent1 3 2" xfId="176"/>
    <cellStyle name="40% - Accent1 3 3" xfId="177"/>
    <cellStyle name="40% - Accent1 4" xfId="178"/>
    <cellStyle name="40% - Accent1 4 2" xfId="179"/>
    <cellStyle name="40% - Accent1 4 3" xfId="180"/>
    <cellStyle name="40% - Accent1 5" xfId="181"/>
    <cellStyle name="40% - Accent1 5 2" xfId="182"/>
    <cellStyle name="40% - Accent1 5 3" xfId="183"/>
    <cellStyle name="40% - Accent1 6" xfId="184"/>
    <cellStyle name="40% - Accent1 6 2" xfId="185"/>
    <cellStyle name="40% - Accent1 6 3" xfId="186"/>
    <cellStyle name="40% - Accent1 7" xfId="187"/>
    <cellStyle name="40% - Accent2 2" xfId="188"/>
    <cellStyle name="40% - Accent2 2 10" xfId="189"/>
    <cellStyle name="40% - Accent2 2 11" xfId="190"/>
    <cellStyle name="40% - Accent2 2 12" xfId="191"/>
    <cellStyle name="40% - Accent2 2 2" xfId="192"/>
    <cellStyle name="40% - Accent2 2 2 2" xfId="193"/>
    <cellStyle name="40% - Accent2 2 3" xfId="194"/>
    <cellStyle name="40% - Accent2 2 4" xfId="195"/>
    <cellStyle name="40% - Accent2 2 5" xfId="196"/>
    <cellStyle name="40% - Accent2 2 6" xfId="197"/>
    <cellStyle name="40% - Accent2 2 7" xfId="198"/>
    <cellStyle name="40% - Accent2 2 8" xfId="199"/>
    <cellStyle name="40% - Accent2 2 9" xfId="200"/>
    <cellStyle name="40% - Accent2 3" xfId="201"/>
    <cellStyle name="40% - Accent2 3 2" xfId="202"/>
    <cellStyle name="40% - Accent2 3 3" xfId="203"/>
    <cellStyle name="40% - Accent2 4" xfId="204"/>
    <cellStyle name="40% - Accent2 4 2" xfId="205"/>
    <cellStyle name="40% - Accent2 4 3" xfId="206"/>
    <cellStyle name="40% - Accent2 5" xfId="207"/>
    <cellStyle name="40% - Accent2 5 2" xfId="208"/>
    <cellStyle name="40% - Accent2 5 3" xfId="209"/>
    <cellStyle name="40% - Accent2 6" xfId="210"/>
    <cellStyle name="40% - Accent2 6 2" xfId="211"/>
    <cellStyle name="40% - Accent2 6 3" xfId="212"/>
    <cellStyle name="40% - Accent2 7" xfId="213"/>
    <cellStyle name="40% - Accent3 2" xfId="214"/>
    <cellStyle name="40% - Accent3 2 10" xfId="215"/>
    <cellStyle name="40% - Accent3 2 11" xfId="216"/>
    <cellStyle name="40% - Accent3 2 12" xfId="217"/>
    <cellStyle name="40% - Accent3 2 2" xfId="218"/>
    <cellStyle name="40% - Accent3 2 2 2" xfId="219"/>
    <cellStyle name="40% - Accent3 2 3" xfId="220"/>
    <cellStyle name="40% - Accent3 2 4" xfId="221"/>
    <cellStyle name="40% - Accent3 2 5" xfId="222"/>
    <cellStyle name="40% - Accent3 2 6" xfId="223"/>
    <cellStyle name="40% - Accent3 2 7" xfId="224"/>
    <cellStyle name="40% - Accent3 2 8" xfId="225"/>
    <cellStyle name="40% - Accent3 2 9" xfId="226"/>
    <cellStyle name="40% - Accent3 3" xfId="227"/>
    <cellStyle name="40% - Accent3 3 2" xfId="228"/>
    <cellStyle name="40% - Accent3 3 3" xfId="229"/>
    <cellStyle name="40% - Accent3 4" xfId="230"/>
    <cellStyle name="40% - Accent3 4 2" xfId="231"/>
    <cellStyle name="40% - Accent3 4 3" xfId="232"/>
    <cellStyle name="40% - Accent3 5" xfId="233"/>
    <cellStyle name="40% - Accent3 5 2" xfId="234"/>
    <cellStyle name="40% - Accent3 5 3" xfId="235"/>
    <cellStyle name="40% - Accent3 6" xfId="236"/>
    <cellStyle name="40% - Accent3 6 2" xfId="237"/>
    <cellStyle name="40% - Accent3 6 3" xfId="238"/>
    <cellStyle name="40% - Accent3 7" xfId="239"/>
    <cellStyle name="40% - Accent4 2" xfId="240"/>
    <cellStyle name="40% - Accent4 2 10" xfId="241"/>
    <cellStyle name="40% - Accent4 2 11" xfId="242"/>
    <cellStyle name="40% - Accent4 2 12" xfId="243"/>
    <cellStyle name="40% - Accent4 2 2" xfId="244"/>
    <cellStyle name="40% - Accent4 2 2 2" xfId="245"/>
    <cellStyle name="40% - Accent4 2 3" xfId="246"/>
    <cellStyle name="40% - Accent4 2 4" xfId="247"/>
    <cellStyle name="40% - Accent4 2 5" xfId="248"/>
    <cellStyle name="40% - Accent4 2 6" xfId="249"/>
    <cellStyle name="40% - Accent4 2 7" xfId="250"/>
    <cellStyle name="40% - Accent4 2 8" xfId="251"/>
    <cellStyle name="40% - Accent4 2 9" xfId="252"/>
    <cellStyle name="40% - Accent4 3" xfId="253"/>
    <cellStyle name="40% - Accent4 3 2" xfId="254"/>
    <cellStyle name="40% - Accent4 3 3" xfId="255"/>
    <cellStyle name="40% - Accent4 4" xfId="256"/>
    <cellStyle name="40% - Accent4 4 2" xfId="257"/>
    <cellStyle name="40% - Accent4 4 3" xfId="258"/>
    <cellStyle name="40% - Accent4 5" xfId="259"/>
    <cellStyle name="40% - Accent4 5 2" xfId="260"/>
    <cellStyle name="40% - Accent4 5 3" xfId="261"/>
    <cellStyle name="40% - Accent4 6" xfId="262"/>
    <cellStyle name="40% - Accent4 6 2" xfId="263"/>
    <cellStyle name="40% - Accent4 6 3" xfId="264"/>
    <cellStyle name="40% - Accent4 7" xfId="265"/>
    <cellStyle name="40% - Accent5 2" xfId="266"/>
    <cellStyle name="40% - Accent5 2 10" xfId="267"/>
    <cellStyle name="40% - Accent5 2 11" xfId="268"/>
    <cellStyle name="40% - Accent5 2 12" xfId="269"/>
    <cellStyle name="40% - Accent5 2 2" xfId="270"/>
    <cellStyle name="40% - Accent5 2 2 2" xfId="271"/>
    <cellStyle name="40% - Accent5 2 3" xfId="272"/>
    <cellStyle name="40% - Accent5 2 4" xfId="273"/>
    <cellStyle name="40% - Accent5 2 5" xfId="274"/>
    <cellStyle name="40% - Accent5 2 6" xfId="275"/>
    <cellStyle name="40% - Accent5 2 7" xfId="276"/>
    <cellStyle name="40% - Accent5 2 8" xfId="277"/>
    <cellStyle name="40% - Accent5 2 9" xfId="278"/>
    <cellStyle name="40% - Accent5 3" xfId="279"/>
    <cellStyle name="40% - Accent5 3 2" xfId="280"/>
    <cellStyle name="40% - Accent5 3 3" xfId="281"/>
    <cellStyle name="40% - Accent5 4" xfId="282"/>
    <cellStyle name="40% - Accent5 4 2" xfId="283"/>
    <cellStyle name="40% - Accent5 4 3" xfId="284"/>
    <cellStyle name="40% - Accent5 5" xfId="285"/>
    <cellStyle name="40% - Accent5 5 2" xfId="286"/>
    <cellStyle name="40% - Accent5 5 3" xfId="287"/>
    <cellStyle name="40% - Accent5 6" xfId="288"/>
    <cellStyle name="40% - Accent5 6 2" xfId="289"/>
    <cellStyle name="40% - Accent5 6 3" xfId="290"/>
    <cellStyle name="40% - Accent5 7" xfId="291"/>
    <cellStyle name="40% - Accent6 2" xfId="292"/>
    <cellStyle name="40% - Accent6 2 10" xfId="293"/>
    <cellStyle name="40% - Accent6 2 11" xfId="294"/>
    <cellStyle name="40% - Accent6 2 12" xfId="295"/>
    <cellStyle name="40% - Accent6 2 2" xfId="296"/>
    <cellStyle name="40% - Accent6 2 2 2" xfId="297"/>
    <cellStyle name="40% - Accent6 2 3" xfId="298"/>
    <cellStyle name="40% - Accent6 2 4" xfId="299"/>
    <cellStyle name="40% - Accent6 2 5" xfId="300"/>
    <cellStyle name="40% - Accent6 2 6" xfId="301"/>
    <cellStyle name="40% - Accent6 2 7" xfId="302"/>
    <cellStyle name="40% - Accent6 2 8" xfId="303"/>
    <cellStyle name="40% - Accent6 2 9" xfId="304"/>
    <cellStyle name="40% - Accent6 3" xfId="305"/>
    <cellStyle name="40% - Accent6 3 2" xfId="306"/>
    <cellStyle name="40% - Accent6 3 3" xfId="307"/>
    <cellStyle name="40% - Accent6 4" xfId="308"/>
    <cellStyle name="40% - Accent6 4 2" xfId="309"/>
    <cellStyle name="40% - Accent6 4 3" xfId="310"/>
    <cellStyle name="40% - Accent6 5" xfId="311"/>
    <cellStyle name="40% - Accent6 5 2" xfId="312"/>
    <cellStyle name="40% - Accent6 5 3" xfId="313"/>
    <cellStyle name="40% - Accent6 6" xfId="314"/>
    <cellStyle name="40% - Accent6 6 2" xfId="315"/>
    <cellStyle name="40% - Accent6 6 3" xfId="316"/>
    <cellStyle name="40% - Accent6 7" xfId="317"/>
    <cellStyle name="60% - Accent1 2" xfId="318"/>
    <cellStyle name="60% - Accent1 2 10" xfId="319"/>
    <cellStyle name="60% - Accent1 2 11" xfId="320"/>
    <cellStyle name="60% - Accent1 2 12" xfId="321"/>
    <cellStyle name="60% - Accent1 2 2" xfId="322"/>
    <cellStyle name="60% - Accent1 2 2 2" xfId="323"/>
    <cellStyle name="60% - Accent1 2 3" xfId="324"/>
    <cellStyle name="60% - Accent1 2 4" xfId="325"/>
    <cellStyle name="60% - Accent1 2 5" xfId="326"/>
    <cellStyle name="60% - Accent1 2 6" xfId="327"/>
    <cellStyle name="60% - Accent1 2 7" xfId="328"/>
    <cellStyle name="60% - Accent1 2 8" xfId="329"/>
    <cellStyle name="60% - Accent1 2 9" xfId="330"/>
    <cellStyle name="60% - Accent1 3" xfId="331"/>
    <cellStyle name="60% - Accent1 3 2" xfId="332"/>
    <cellStyle name="60% - Accent1 3 3" xfId="333"/>
    <cellStyle name="60% - Accent1 4" xfId="334"/>
    <cellStyle name="60% - Accent1 4 2" xfId="335"/>
    <cellStyle name="60% - Accent1 4 3" xfId="336"/>
    <cellStyle name="60% - Accent1 5" xfId="337"/>
    <cellStyle name="60% - Accent1 5 2" xfId="338"/>
    <cellStyle name="60% - Accent1 5 3" xfId="339"/>
    <cellStyle name="60% - Accent1 6" xfId="340"/>
    <cellStyle name="60% - Accent1 6 2" xfId="341"/>
    <cellStyle name="60% - Accent1 6 3" xfId="342"/>
    <cellStyle name="60% - Accent1 7" xfId="343"/>
    <cellStyle name="60% - Accent2 2" xfId="344"/>
    <cellStyle name="60% - Accent2 2 10" xfId="345"/>
    <cellStyle name="60% - Accent2 2 11" xfId="346"/>
    <cellStyle name="60% - Accent2 2 12" xfId="347"/>
    <cellStyle name="60% - Accent2 2 2" xfId="348"/>
    <cellStyle name="60% - Accent2 2 2 2" xfId="349"/>
    <cellStyle name="60% - Accent2 2 3" xfId="350"/>
    <cellStyle name="60% - Accent2 2 4" xfId="351"/>
    <cellStyle name="60% - Accent2 2 5" xfId="352"/>
    <cellStyle name="60% - Accent2 2 6" xfId="353"/>
    <cellStyle name="60% - Accent2 2 7" xfId="354"/>
    <cellStyle name="60% - Accent2 2 8" xfId="355"/>
    <cellStyle name="60% - Accent2 2 9" xfId="356"/>
    <cellStyle name="60% - Accent2 3" xfId="357"/>
    <cellStyle name="60% - Accent2 3 2" xfId="358"/>
    <cellStyle name="60% - Accent2 3 3" xfId="359"/>
    <cellStyle name="60% - Accent2 4" xfId="360"/>
    <cellStyle name="60% - Accent2 4 2" xfId="361"/>
    <cellStyle name="60% - Accent2 4 3" xfId="362"/>
    <cellStyle name="60% - Accent2 5" xfId="363"/>
    <cellStyle name="60% - Accent2 5 2" xfId="364"/>
    <cellStyle name="60% - Accent2 5 3" xfId="365"/>
    <cellStyle name="60% - Accent2 6" xfId="366"/>
    <cellStyle name="60% - Accent2 6 2" xfId="367"/>
    <cellStyle name="60% - Accent2 6 3" xfId="368"/>
    <cellStyle name="60% - Accent2 7" xfId="369"/>
    <cellStyle name="60% - Accent3 2" xfId="370"/>
    <cellStyle name="60% - Accent3 2 10" xfId="371"/>
    <cellStyle name="60% - Accent3 2 11" xfId="372"/>
    <cellStyle name="60% - Accent3 2 12" xfId="373"/>
    <cellStyle name="60% - Accent3 2 2" xfId="374"/>
    <cellStyle name="60% - Accent3 2 2 2" xfId="375"/>
    <cellStyle name="60% - Accent3 2 3" xfId="376"/>
    <cellStyle name="60% - Accent3 2 4" xfId="377"/>
    <cellStyle name="60% - Accent3 2 5" xfId="378"/>
    <cellStyle name="60% - Accent3 2 6" xfId="379"/>
    <cellStyle name="60% - Accent3 2 7" xfId="380"/>
    <cellStyle name="60% - Accent3 2 8" xfId="381"/>
    <cellStyle name="60% - Accent3 2 9" xfId="382"/>
    <cellStyle name="60% - Accent3 3" xfId="383"/>
    <cellStyle name="60% - Accent3 3 2" xfId="384"/>
    <cellStyle name="60% - Accent3 3 3" xfId="385"/>
    <cellStyle name="60% - Accent3 4" xfId="386"/>
    <cellStyle name="60% - Accent3 4 2" xfId="387"/>
    <cellStyle name="60% - Accent3 4 3" xfId="388"/>
    <cellStyle name="60% - Accent3 5" xfId="389"/>
    <cellStyle name="60% - Accent3 5 2" xfId="390"/>
    <cellStyle name="60% - Accent3 5 3" xfId="391"/>
    <cellStyle name="60% - Accent3 6" xfId="392"/>
    <cellStyle name="60% - Accent3 6 2" xfId="393"/>
    <cellStyle name="60% - Accent3 6 3" xfId="394"/>
    <cellStyle name="60% - Accent3 7" xfId="395"/>
    <cellStyle name="60% - Accent4 2" xfId="396"/>
    <cellStyle name="60% - Accent4 2 10" xfId="397"/>
    <cellStyle name="60% - Accent4 2 11" xfId="398"/>
    <cellStyle name="60% - Accent4 2 12" xfId="399"/>
    <cellStyle name="60% - Accent4 2 2" xfId="400"/>
    <cellStyle name="60% - Accent4 2 2 2" xfId="401"/>
    <cellStyle name="60% - Accent4 2 3" xfId="402"/>
    <cellStyle name="60% - Accent4 2 4" xfId="403"/>
    <cellStyle name="60% - Accent4 2 5" xfId="404"/>
    <cellStyle name="60% - Accent4 2 6" xfId="405"/>
    <cellStyle name="60% - Accent4 2 7" xfId="406"/>
    <cellStyle name="60% - Accent4 2 8" xfId="407"/>
    <cellStyle name="60% - Accent4 2 9" xfId="408"/>
    <cellStyle name="60% - Accent4 3" xfId="409"/>
    <cellStyle name="60% - Accent4 3 2" xfId="410"/>
    <cellStyle name="60% - Accent4 3 3" xfId="411"/>
    <cellStyle name="60% - Accent4 4" xfId="412"/>
    <cellStyle name="60% - Accent4 4 2" xfId="413"/>
    <cellStyle name="60% - Accent4 4 3" xfId="414"/>
    <cellStyle name="60% - Accent4 5" xfId="415"/>
    <cellStyle name="60% - Accent4 5 2" xfId="416"/>
    <cellStyle name="60% - Accent4 5 3" xfId="417"/>
    <cellStyle name="60% - Accent4 6" xfId="418"/>
    <cellStyle name="60% - Accent4 6 2" xfId="419"/>
    <cellStyle name="60% - Accent4 6 3" xfId="420"/>
    <cellStyle name="60% - Accent4 7" xfId="421"/>
    <cellStyle name="60% - Accent5 2" xfId="422"/>
    <cellStyle name="60% - Accent5 2 10" xfId="423"/>
    <cellStyle name="60% - Accent5 2 11" xfId="424"/>
    <cellStyle name="60% - Accent5 2 12" xfId="425"/>
    <cellStyle name="60% - Accent5 2 2" xfId="426"/>
    <cellStyle name="60% - Accent5 2 2 2" xfId="427"/>
    <cellStyle name="60% - Accent5 2 3" xfId="428"/>
    <cellStyle name="60% - Accent5 2 4" xfId="429"/>
    <cellStyle name="60% - Accent5 2 5" xfId="430"/>
    <cellStyle name="60% - Accent5 2 6" xfId="431"/>
    <cellStyle name="60% - Accent5 2 7" xfId="432"/>
    <cellStyle name="60% - Accent5 2 8" xfId="433"/>
    <cellStyle name="60% - Accent5 2 9" xfId="434"/>
    <cellStyle name="60% - Accent5 3" xfId="435"/>
    <cellStyle name="60% - Accent5 3 2" xfId="436"/>
    <cellStyle name="60% - Accent5 3 3" xfId="437"/>
    <cellStyle name="60% - Accent5 4" xfId="438"/>
    <cellStyle name="60% - Accent5 4 2" xfId="439"/>
    <cellStyle name="60% - Accent5 4 3" xfId="440"/>
    <cellStyle name="60% - Accent5 5" xfId="441"/>
    <cellStyle name="60% - Accent5 5 2" xfId="442"/>
    <cellStyle name="60% - Accent5 5 3" xfId="443"/>
    <cellStyle name="60% - Accent5 6" xfId="444"/>
    <cellStyle name="60% - Accent5 6 2" xfId="445"/>
    <cellStyle name="60% - Accent5 6 3" xfId="446"/>
    <cellStyle name="60% - Accent5 7" xfId="447"/>
    <cellStyle name="60% - Accent6 2" xfId="448"/>
    <cellStyle name="60% - Accent6 2 10" xfId="449"/>
    <cellStyle name="60% - Accent6 2 11" xfId="450"/>
    <cellStyle name="60% - Accent6 2 12" xfId="451"/>
    <cellStyle name="60% - Accent6 2 2" xfId="452"/>
    <cellStyle name="60% - Accent6 2 2 2" xfId="453"/>
    <cellStyle name="60% - Accent6 2 3" xfId="454"/>
    <cellStyle name="60% - Accent6 2 4" xfId="455"/>
    <cellStyle name="60% - Accent6 2 5" xfId="456"/>
    <cellStyle name="60% - Accent6 2 6" xfId="457"/>
    <cellStyle name="60% - Accent6 2 7" xfId="458"/>
    <cellStyle name="60% - Accent6 2 8" xfId="459"/>
    <cellStyle name="60% - Accent6 2 9" xfId="460"/>
    <cellStyle name="60% - Accent6 3" xfId="461"/>
    <cellStyle name="60% - Accent6 3 2" xfId="462"/>
    <cellStyle name="60% - Accent6 3 3" xfId="463"/>
    <cellStyle name="60% - Accent6 4" xfId="464"/>
    <cellStyle name="60% - Accent6 4 2" xfId="465"/>
    <cellStyle name="60% - Accent6 4 3" xfId="466"/>
    <cellStyle name="60% - Accent6 5" xfId="467"/>
    <cellStyle name="60% - Accent6 5 2" xfId="468"/>
    <cellStyle name="60% - Accent6 5 3" xfId="469"/>
    <cellStyle name="60% - Accent6 6" xfId="470"/>
    <cellStyle name="60% - Accent6 6 2" xfId="471"/>
    <cellStyle name="60% - Accent6 6 3" xfId="472"/>
    <cellStyle name="60% - Accent6 7" xfId="473"/>
    <cellStyle name="Accent1 - 20%" xfId="474"/>
    <cellStyle name="Accent1 - 40%" xfId="475"/>
    <cellStyle name="Accent1 - 60%" xfId="476"/>
    <cellStyle name="Accent1 2" xfId="477"/>
    <cellStyle name="Accent1 2 10" xfId="478"/>
    <cellStyle name="Accent1 2 11" xfId="479"/>
    <cellStyle name="Accent1 2 12" xfId="480"/>
    <cellStyle name="Accent1 2 2" xfId="481"/>
    <cellStyle name="Accent1 2 2 2" xfId="482"/>
    <cellStyle name="Accent1 2 3" xfId="483"/>
    <cellStyle name="Accent1 2 4" xfId="484"/>
    <cellStyle name="Accent1 2 5" xfId="485"/>
    <cellStyle name="Accent1 2 6" xfId="486"/>
    <cellStyle name="Accent1 2 7" xfId="487"/>
    <cellStyle name="Accent1 2 8" xfId="488"/>
    <cellStyle name="Accent1 2 9" xfId="489"/>
    <cellStyle name="Accent1 3" xfId="490"/>
    <cellStyle name="Accent1 3 2" xfId="491"/>
    <cellStyle name="Accent1 3 3" xfId="492"/>
    <cellStyle name="Accent1 4" xfId="493"/>
    <cellStyle name="Accent1 4 2" xfId="494"/>
    <cellStyle name="Accent1 4 3" xfId="495"/>
    <cellStyle name="Accent1 5" xfId="496"/>
    <cellStyle name="Accent1 5 2" xfId="497"/>
    <cellStyle name="Accent1 5 3" xfId="498"/>
    <cellStyle name="Accent1 6" xfId="499"/>
    <cellStyle name="Accent1 6 2" xfId="500"/>
    <cellStyle name="Accent1 6 3" xfId="501"/>
    <cellStyle name="Accent1 7" xfId="502"/>
    <cellStyle name="Accent1 8" xfId="503"/>
    <cellStyle name="Accent1 9" xfId="504"/>
    <cellStyle name="Accent2 - 20%" xfId="505"/>
    <cellStyle name="Accent2 - 40%" xfId="506"/>
    <cellStyle name="Accent2 - 60%" xfId="507"/>
    <cellStyle name="Accent2 2" xfId="508"/>
    <cellStyle name="Accent2 2 10" xfId="509"/>
    <cellStyle name="Accent2 2 11" xfId="510"/>
    <cellStyle name="Accent2 2 12" xfId="511"/>
    <cellStyle name="Accent2 2 2" xfId="512"/>
    <cellStyle name="Accent2 2 2 2" xfId="513"/>
    <cellStyle name="Accent2 2 3" xfId="514"/>
    <cellStyle name="Accent2 2 4" xfId="515"/>
    <cellStyle name="Accent2 2 5" xfId="516"/>
    <cellStyle name="Accent2 2 6" xfId="517"/>
    <cellStyle name="Accent2 2 7" xfId="518"/>
    <cellStyle name="Accent2 2 8" xfId="519"/>
    <cellStyle name="Accent2 2 9" xfId="520"/>
    <cellStyle name="Accent2 3" xfId="521"/>
    <cellStyle name="Accent2 3 2" xfId="522"/>
    <cellStyle name="Accent2 3 3" xfId="523"/>
    <cellStyle name="Accent2 4" xfId="524"/>
    <cellStyle name="Accent2 4 2" xfId="525"/>
    <cellStyle name="Accent2 4 3" xfId="526"/>
    <cellStyle name="Accent2 5" xfId="527"/>
    <cellStyle name="Accent2 5 2" xfId="528"/>
    <cellStyle name="Accent2 5 3" xfId="529"/>
    <cellStyle name="Accent2 6" xfId="530"/>
    <cellStyle name="Accent2 6 2" xfId="531"/>
    <cellStyle name="Accent2 6 3" xfId="532"/>
    <cellStyle name="Accent2 7" xfId="533"/>
    <cellStyle name="Accent2 8" xfId="534"/>
    <cellStyle name="Accent2 9" xfId="535"/>
    <cellStyle name="Accent3 - 20%" xfId="536"/>
    <cellStyle name="Accent3 - 40%" xfId="537"/>
    <cellStyle name="Accent3 - 60%" xfId="538"/>
    <cellStyle name="Accent3 2" xfId="539"/>
    <cellStyle name="Accent3 2 10" xfId="540"/>
    <cellStyle name="Accent3 2 11" xfId="541"/>
    <cellStyle name="Accent3 2 12" xfId="542"/>
    <cellStyle name="Accent3 2 2" xfId="543"/>
    <cellStyle name="Accent3 2 2 2" xfId="544"/>
    <cellStyle name="Accent3 2 3" xfId="545"/>
    <cellStyle name="Accent3 2 4" xfId="546"/>
    <cellStyle name="Accent3 2 5" xfId="547"/>
    <cellStyle name="Accent3 2 6" xfId="548"/>
    <cellStyle name="Accent3 2 7" xfId="549"/>
    <cellStyle name="Accent3 2 8" xfId="550"/>
    <cellStyle name="Accent3 2 9" xfId="551"/>
    <cellStyle name="Accent3 3" xfId="552"/>
    <cellStyle name="Accent3 3 2" xfId="553"/>
    <cellStyle name="Accent3 3 3" xfId="554"/>
    <cellStyle name="Accent3 4" xfId="555"/>
    <cellStyle name="Accent3 4 2" xfId="556"/>
    <cellStyle name="Accent3 4 3" xfId="557"/>
    <cellStyle name="Accent3 5" xfId="558"/>
    <cellStyle name="Accent3 5 2" xfId="559"/>
    <cellStyle name="Accent3 5 3" xfId="560"/>
    <cellStyle name="Accent3 6" xfId="561"/>
    <cellStyle name="Accent3 6 2" xfId="562"/>
    <cellStyle name="Accent3 6 3" xfId="563"/>
    <cellStyle name="Accent3 7" xfId="564"/>
    <cellStyle name="Accent3 8" xfId="565"/>
    <cellStyle name="Accent3 9" xfId="566"/>
    <cellStyle name="Accent4 - 20%" xfId="567"/>
    <cellStyle name="Accent4 - 40%" xfId="568"/>
    <cellStyle name="Accent4 - 60%" xfId="569"/>
    <cellStyle name="Accent4 2" xfId="570"/>
    <cellStyle name="Accent4 2 10" xfId="571"/>
    <cellStyle name="Accent4 2 11" xfId="572"/>
    <cellStyle name="Accent4 2 12" xfId="573"/>
    <cellStyle name="Accent4 2 2" xfId="574"/>
    <cellStyle name="Accent4 2 2 2" xfId="575"/>
    <cellStyle name="Accent4 2 3" xfId="576"/>
    <cellStyle name="Accent4 2 4" xfId="577"/>
    <cellStyle name="Accent4 2 5" xfId="578"/>
    <cellStyle name="Accent4 2 6" xfId="579"/>
    <cellStyle name="Accent4 2 7" xfId="580"/>
    <cellStyle name="Accent4 2 8" xfId="581"/>
    <cellStyle name="Accent4 2 9" xfId="582"/>
    <cellStyle name="Accent4 3" xfId="583"/>
    <cellStyle name="Accent4 3 2" xfId="584"/>
    <cellStyle name="Accent4 3 3" xfId="585"/>
    <cellStyle name="Accent4 4" xfId="586"/>
    <cellStyle name="Accent4 4 2" xfId="587"/>
    <cellStyle name="Accent4 4 3" xfId="588"/>
    <cellStyle name="Accent4 5" xfId="589"/>
    <cellStyle name="Accent4 5 2" xfId="590"/>
    <cellStyle name="Accent4 5 3" xfId="591"/>
    <cellStyle name="Accent4 6" xfId="592"/>
    <cellStyle name="Accent4 6 2" xfId="593"/>
    <cellStyle name="Accent4 6 3" xfId="594"/>
    <cellStyle name="Accent4 7" xfId="595"/>
    <cellStyle name="Accent4 8" xfId="596"/>
    <cellStyle name="Accent4 9" xfId="597"/>
    <cellStyle name="Accent5 - 20%" xfId="598"/>
    <cellStyle name="Accent5 - 40%" xfId="599"/>
    <cellStyle name="Accent5 - 60%" xfId="600"/>
    <cellStyle name="Accent5 2" xfId="601"/>
    <cellStyle name="Accent5 2 10" xfId="602"/>
    <cellStyle name="Accent5 2 11" xfId="603"/>
    <cellStyle name="Accent5 2 12" xfId="604"/>
    <cellStyle name="Accent5 2 2" xfId="605"/>
    <cellStyle name="Accent5 2 2 2" xfId="606"/>
    <cellStyle name="Accent5 2 3" xfId="607"/>
    <cellStyle name="Accent5 2 4" xfId="608"/>
    <cellStyle name="Accent5 2 5" xfId="609"/>
    <cellStyle name="Accent5 2 6" xfId="610"/>
    <cellStyle name="Accent5 2 7" xfId="611"/>
    <cellStyle name="Accent5 2 8" xfId="612"/>
    <cellStyle name="Accent5 2 9" xfId="613"/>
    <cellStyle name="Accent5 3" xfId="614"/>
    <cellStyle name="Accent5 3 2" xfId="615"/>
    <cellStyle name="Accent5 3 3" xfId="616"/>
    <cellStyle name="Accent5 4" xfId="617"/>
    <cellStyle name="Accent5 4 2" xfId="618"/>
    <cellStyle name="Accent5 4 3" xfId="619"/>
    <cellStyle name="Accent5 5" xfId="620"/>
    <cellStyle name="Accent5 5 2" xfId="621"/>
    <cellStyle name="Accent5 5 3" xfId="622"/>
    <cellStyle name="Accent5 6" xfId="623"/>
    <cellStyle name="Accent5 6 2" xfId="624"/>
    <cellStyle name="Accent5 6 3" xfId="625"/>
    <cellStyle name="Accent5 7" xfId="626"/>
    <cellStyle name="Accent5 8" xfId="627"/>
    <cellStyle name="Accent5 9" xfId="628"/>
    <cellStyle name="Accent6 - 20%" xfId="629"/>
    <cellStyle name="Accent6 - 40%" xfId="630"/>
    <cellStyle name="Accent6 - 60%" xfId="631"/>
    <cellStyle name="Accent6 2" xfId="632"/>
    <cellStyle name="Accent6 2 10" xfId="633"/>
    <cellStyle name="Accent6 2 11" xfId="634"/>
    <cellStyle name="Accent6 2 12" xfId="635"/>
    <cellStyle name="Accent6 2 2" xfId="636"/>
    <cellStyle name="Accent6 2 2 2" xfId="637"/>
    <cellStyle name="Accent6 2 3" xfId="638"/>
    <cellStyle name="Accent6 2 4" xfId="639"/>
    <cellStyle name="Accent6 2 5" xfId="640"/>
    <cellStyle name="Accent6 2 6" xfId="641"/>
    <cellStyle name="Accent6 2 7" xfId="642"/>
    <cellStyle name="Accent6 2 8" xfId="643"/>
    <cellStyle name="Accent6 2 9" xfId="644"/>
    <cellStyle name="Accent6 3" xfId="645"/>
    <cellStyle name="Accent6 3 2" xfId="646"/>
    <cellStyle name="Accent6 3 3" xfId="647"/>
    <cellStyle name="Accent6 4" xfId="648"/>
    <cellStyle name="Accent6 4 2" xfId="649"/>
    <cellStyle name="Accent6 4 3" xfId="650"/>
    <cellStyle name="Accent6 5" xfId="651"/>
    <cellStyle name="Accent6 5 2" xfId="652"/>
    <cellStyle name="Accent6 5 3" xfId="653"/>
    <cellStyle name="Accent6 6" xfId="654"/>
    <cellStyle name="Accent6 6 2" xfId="655"/>
    <cellStyle name="Accent6 6 3" xfId="656"/>
    <cellStyle name="Accent6 7" xfId="657"/>
    <cellStyle name="Accent6 8" xfId="658"/>
    <cellStyle name="Accent6 9" xfId="659"/>
    <cellStyle name="Bad 2" xfId="660"/>
    <cellStyle name="Bad 2 10" xfId="661"/>
    <cellStyle name="Bad 2 11" xfId="662"/>
    <cellStyle name="Bad 2 12" xfId="663"/>
    <cellStyle name="Bad 2 2" xfId="664"/>
    <cellStyle name="Bad 2 2 2" xfId="665"/>
    <cellStyle name="Bad 2 3" xfId="666"/>
    <cellStyle name="Bad 2 4" xfId="667"/>
    <cellStyle name="Bad 2 5" xfId="668"/>
    <cellStyle name="Bad 2 6" xfId="669"/>
    <cellStyle name="Bad 2 7" xfId="670"/>
    <cellStyle name="Bad 2 8" xfId="671"/>
    <cellStyle name="Bad 2 9" xfId="672"/>
    <cellStyle name="Bad 3" xfId="673"/>
    <cellStyle name="Bad 3 2" xfId="674"/>
    <cellStyle name="Bad 3 3" xfId="675"/>
    <cellStyle name="Bad 4" xfId="676"/>
    <cellStyle name="Bad 4 2" xfId="677"/>
    <cellStyle name="Bad 4 3" xfId="678"/>
    <cellStyle name="Bad 5" xfId="679"/>
    <cellStyle name="Bad 5 2" xfId="680"/>
    <cellStyle name="Bad 5 3" xfId="681"/>
    <cellStyle name="Bad 6" xfId="682"/>
    <cellStyle name="Bad 6 2" xfId="683"/>
    <cellStyle name="Bad 6 3" xfId="684"/>
    <cellStyle name="Bad 7" xfId="685"/>
    <cellStyle name="Calc Currency (0)" xfId="686"/>
    <cellStyle name="Calc Currency (0) 10" xfId="687"/>
    <cellStyle name="Calc Currency (0) 11" xfId="688"/>
    <cellStyle name="Calc Currency (0) 12" xfId="689"/>
    <cellStyle name="Calc Currency (0) 2" xfId="690"/>
    <cellStyle name="Calc Currency (0) 3" xfId="691"/>
    <cellStyle name="Calc Currency (0) 4" xfId="692"/>
    <cellStyle name="Calc Currency (0) 5" xfId="693"/>
    <cellStyle name="Calc Currency (0) 6" xfId="694"/>
    <cellStyle name="Calc Currency (0) 7" xfId="695"/>
    <cellStyle name="Calc Currency (0) 8" xfId="696"/>
    <cellStyle name="Calc Currency (0) 9" xfId="697"/>
    <cellStyle name="Calc Currency (2)" xfId="698"/>
    <cellStyle name="Calc Percent (0)" xfId="699"/>
    <cellStyle name="Calc Percent (1)" xfId="700"/>
    <cellStyle name="Calc Percent (2)" xfId="701"/>
    <cellStyle name="Calc Units (0)" xfId="702"/>
    <cellStyle name="Calc Units (1)" xfId="703"/>
    <cellStyle name="Calc Units (2)" xfId="704"/>
    <cellStyle name="Calculation 2" xfId="705"/>
    <cellStyle name="Calculation 2 10" xfId="706"/>
    <cellStyle name="Calculation 2 10 2" xfId="707"/>
    <cellStyle name="Calculation 2 10 2 2" xfId="708"/>
    <cellStyle name="Calculation 2 10 3" xfId="709"/>
    <cellStyle name="Calculation 2 10 3 2" xfId="710"/>
    <cellStyle name="Calculation 2 10 4" xfId="711"/>
    <cellStyle name="Calculation 2 10 4 2" xfId="712"/>
    <cellStyle name="Calculation 2 10 5" xfId="713"/>
    <cellStyle name="Calculation 2 10 5 2" xfId="714"/>
    <cellStyle name="Calculation 2 11" xfId="715"/>
    <cellStyle name="Calculation 2 11 2" xfId="716"/>
    <cellStyle name="Calculation 2 11 2 2" xfId="717"/>
    <cellStyle name="Calculation 2 11 3" xfId="718"/>
    <cellStyle name="Calculation 2 11 3 2" xfId="719"/>
    <cellStyle name="Calculation 2 11 4" xfId="720"/>
    <cellStyle name="Calculation 2 11 4 2" xfId="721"/>
    <cellStyle name="Calculation 2 11 5" xfId="722"/>
    <cellStyle name="Calculation 2 11 5 2" xfId="723"/>
    <cellStyle name="Calculation 2 11 6" xfId="724"/>
    <cellStyle name="Calculation 2 12" xfId="725"/>
    <cellStyle name="Calculation 2 12 2" xfId="726"/>
    <cellStyle name="Calculation 2 12 2 2" xfId="727"/>
    <cellStyle name="Calculation 2 12 3" xfId="728"/>
    <cellStyle name="Calculation 2 12 3 2" xfId="729"/>
    <cellStyle name="Calculation 2 12 4" xfId="730"/>
    <cellStyle name="Calculation 2 12 4 2" xfId="731"/>
    <cellStyle name="Calculation 2 12 5" xfId="732"/>
    <cellStyle name="Calculation 2 12 5 2" xfId="733"/>
    <cellStyle name="Calculation 2 12 6" xfId="734"/>
    <cellStyle name="Calculation 2 13" xfId="735"/>
    <cellStyle name="Calculation 2 13 2" xfId="736"/>
    <cellStyle name="Calculation 2 13 2 2" xfId="737"/>
    <cellStyle name="Calculation 2 13 3" xfId="738"/>
    <cellStyle name="Calculation 2 13 3 2" xfId="739"/>
    <cellStyle name="Calculation 2 13 4" xfId="740"/>
    <cellStyle name="Calculation 2 13 4 2" xfId="741"/>
    <cellStyle name="Calculation 2 13 5" xfId="742"/>
    <cellStyle name="Calculation 2 14" xfId="743"/>
    <cellStyle name="Calculation 2 14 2" xfId="744"/>
    <cellStyle name="Calculation 2 15" xfId="745"/>
    <cellStyle name="Calculation 2 15 2" xfId="746"/>
    <cellStyle name="Calculation 2 16" xfId="747"/>
    <cellStyle name="Calculation 2 16 2" xfId="748"/>
    <cellStyle name="Calculation 2 17" xfId="749"/>
    <cellStyle name="Calculation 2 2" xfId="750"/>
    <cellStyle name="Calculation 2 2 10" xfId="751"/>
    <cellStyle name="Calculation 2 2 2" xfId="752"/>
    <cellStyle name="Calculation 2 2 2 2" xfId="753"/>
    <cellStyle name="Calculation 2 2 2 2 2" xfId="754"/>
    <cellStyle name="Calculation 2 2 2 3" xfId="755"/>
    <cellStyle name="Calculation 2 2 2 3 2" xfId="756"/>
    <cellStyle name="Calculation 2 2 2 4" xfId="757"/>
    <cellStyle name="Calculation 2 2 2 4 2" xfId="758"/>
    <cellStyle name="Calculation 2 2 2 5" xfId="759"/>
    <cellStyle name="Calculation 2 2 3" xfId="760"/>
    <cellStyle name="Calculation 2 2 3 2" xfId="761"/>
    <cellStyle name="Calculation 2 2 3 2 2" xfId="762"/>
    <cellStyle name="Calculation 2 2 3 3" xfId="763"/>
    <cellStyle name="Calculation 2 2 3 3 2" xfId="764"/>
    <cellStyle name="Calculation 2 2 3 4" xfId="765"/>
    <cellStyle name="Calculation 2 2 3 4 2" xfId="766"/>
    <cellStyle name="Calculation 2 2 3 5" xfId="767"/>
    <cellStyle name="Calculation 2 2 4" xfId="768"/>
    <cellStyle name="Calculation 2 2 4 2" xfId="769"/>
    <cellStyle name="Calculation 2 2 4 2 2" xfId="770"/>
    <cellStyle name="Calculation 2 2 4 3" xfId="771"/>
    <cellStyle name="Calculation 2 2 4 3 2" xfId="772"/>
    <cellStyle name="Calculation 2 2 4 4" xfId="773"/>
    <cellStyle name="Calculation 2 2 4 4 2" xfId="774"/>
    <cellStyle name="Calculation 2 2 4 5" xfId="775"/>
    <cellStyle name="Calculation 2 2 5" xfId="776"/>
    <cellStyle name="Calculation 2 2 5 2" xfId="777"/>
    <cellStyle name="Calculation 2 2 5 2 2" xfId="778"/>
    <cellStyle name="Calculation 2 2 5 3" xfId="779"/>
    <cellStyle name="Calculation 2 2 5 3 2" xfId="780"/>
    <cellStyle name="Calculation 2 2 5 4" xfId="781"/>
    <cellStyle name="Calculation 2 2 5 4 2" xfId="782"/>
    <cellStyle name="Calculation 2 2 5 5" xfId="783"/>
    <cellStyle name="Calculation 2 2 6" xfId="784"/>
    <cellStyle name="Calculation 2 2 6 2" xfId="785"/>
    <cellStyle name="Calculation 2 2 7" xfId="786"/>
    <cellStyle name="Calculation 2 2 7 2" xfId="787"/>
    <cellStyle name="Calculation 2 2 8" xfId="788"/>
    <cellStyle name="Calculation 2 2 8 2" xfId="789"/>
    <cellStyle name="Calculation 2 2 9" xfId="790"/>
    <cellStyle name="Calculation 2 2 9 2" xfId="791"/>
    <cellStyle name="Calculation 2 3" xfId="792"/>
    <cellStyle name="Calculation 2 3 2" xfId="793"/>
    <cellStyle name="Calculation 2 3 2 2" xfId="794"/>
    <cellStyle name="Calculation 2 3 3" xfId="795"/>
    <cellStyle name="Calculation 2 3 3 2" xfId="796"/>
    <cellStyle name="Calculation 2 3 4" xfId="797"/>
    <cellStyle name="Calculation 2 3 4 2" xfId="798"/>
    <cellStyle name="Calculation 2 3 5" xfId="799"/>
    <cellStyle name="Calculation 2 3 5 2" xfId="800"/>
    <cellStyle name="Calculation 2 4" xfId="801"/>
    <cellStyle name="Calculation 2 4 2" xfId="802"/>
    <cellStyle name="Calculation 2 4 2 2" xfId="803"/>
    <cellStyle name="Calculation 2 4 3" xfId="804"/>
    <cellStyle name="Calculation 2 4 3 2" xfId="805"/>
    <cellStyle name="Calculation 2 4 4" xfId="806"/>
    <cellStyle name="Calculation 2 4 4 2" xfId="807"/>
    <cellStyle name="Calculation 2 4 5" xfId="808"/>
    <cellStyle name="Calculation 2 4 5 2" xfId="809"/>
    <cellStyle name="Calculation 2 5" xfId="810"/>
    <cellStyle name="Calculation 2 5 2" xfId="811"/>
    <cellStyle name="Calculation 2 5 2 2" xfId="812"/>
    <cellStyle name="Calculation 2 5 3" xfId="813"/>
    <cellStyle name="Calculation 2 5 3 2" xfId="814"/>
    <cellStyle name="Calculation 2 5 4" xfId="815"/>
    <cellStyle name="Calculation 2 5 4 2" xfId="816"/>
    <cellStyle name="Calculation 2 5 5" xfId="817"/>
    <cellStyle name="Calculation 2 5 5 2" xfId="818"/>
    <cellStyle name="Calculation 2 6" xfId="819"/>
    <cellStyle name="Calculation 2 6 2" xfId="820"/>
    <cellStyle name="Calculation 2 6 2 2" xfId="821"/>
    <cellStyle name="Calculation 2 6 3" xfId="822"/>
    <cellStyle name="Calculation 2 6 3 2" xfId="823"/>
    <cellStyle name="Calculation 2 6 4" xfId="824"/>
    <cellStyle name="Calculation 2 6 4 2" xfId="825"/>
    <cellStyle name="Calculation 2 6 5" xfId="826"/>
    <cellStyle name="Calculation 2 6 5 2" xfId="827"/>
    <cellStyle name="Calculation 2 7" xfId="828"/>
    <cellStyle name="Calculation 2 7 2" xfId="829"/>
    <cellStyle name="Calculation 2 7 2 2" xfId="830"/>
    <cellStyle name="Calculation 2 7 3" xfId="831"/>
    <cellStyle name="Calculation 2 7 3 2" xfId="832"/>
    <cellStyle name="Calculation 2 7 4" xfId="833"/>
    <cellStyle name="Calculation 2 7 4 2" xfId="834"/>
    <cellStyle name="Calculation 2 7 5" xfId="835"/>
    <cellStyle name="Calculation 2 7 5 2" xfId="836"/>
    <cellStyle name="Calculation 2 8" xfId="837"/>
    <cellStyle name="Calculation 2 8 2" xfId="838"/>
    <cellStyle name="Calculation 2 8 2 2" xfId="839"/>
    <cellStyle name="Calculation 2 8 3" xfId="840"/>
    <cellStyle name="Calculation 2 8 3 2" xfId="841"/>
    <cellStyle name="Calculation 2 8 4" xfId="842"/>
    <cellStyle name="Calculation 2 8 4 2" xfId="843"/>
    <cellStyle name="Calculation 2 8 5" xfId="844"/>
    <cellStyle name="Calculation 2 8 5 2" xfId="845"/>
    <cellStyle name="Calculation 2 9" xfId="846"/>
    <cellStyle name="Calculation 2 9 2" xfId="847"/>
    <cellStyle name="Calculation 2 9 2 2" xfId="848"/>
    <cellStyle name="Calculation 2 9 3" xfId="849"/>
    <cellStyle name="Calculation 2 9 3 2" xfId="850"/>
    <cellStyle name="Calculation 2 9 4" xfId="851"/>
    <cellStyle name="Calculation 2 9 4 2" xfId="852"/>
    <cellStyle name="Calculation 2 9 5" xfId="853"/>
    <cellStyle name="Calculation 2 9 5 2" xfId="854"/>
    <cellStyle name="Calculation 3" xfId="855"/>
    <cellStyle name="Calculation 3 2" xfId="856"/>
    <cellStyle name="Calculation 3 2 2" xfId="857"/>
    <cellStyle name="Calculation 3 3" xfId="858"/>
    <cellStyle name="Calculation 3 3 2" xfId="859"/>
    <cellStyle name="Calculation 3 4" xfId="860"/>
    <cellStyle name="Calculation 4" xfId="861"/>
    <cellStyle name="Calculation 4 2" xfId="862"/>
    <cellStyle name="Calculation 4 2 2" xfId="863"/>
    <cellStyle name="Calculation 4 3" xfId="864"/>
    <cellStyle name="Calculation 4 3 2" xfId="865"/>
    <cellStyle name="Calculation 4 4" xfId="866"/>
    <cellStyle name="Calculation 5" xfId="867"/>
    <cellStyle name="Calculation 5 2" xfId="868"/>
    <cellStyle name="Calculation 5 2 2" xfId="869"/>
    <cellStyle name="Calculation 5 3" xfId="870"/>
    <cellStyle name="Calculation 5 3 2" xfId="871"/>
    <cellStyle name="Calculation 5 4" xfId="872"/>
    <cellStyle name="Calculation 6" xfId="873"/>
    <cellStyle name="Calculation 6 2" xfId="874"/>
    <cellStyle name="Calculation 6 2 2" xfId="875"/>
    <cellStyle name="Calculation 6 3" xfId="876"/>
    <cellStyle name="Calculation 6 3 2" xfId="877"/>
    <cellStyle name="Calculation 6 4" xfId="878"/>
    <cellStyle name="Calculation 7" xfId="879"/>
    <cellStyle name="Calculation 7 2" xfId="880"/>
    <cellStyle name="Check Cell 2" xfId="881"/>
    <cellStyle name="Check Cell 2 10" xfId="882"/>
    <cellStyle name="Check Cell 2 11" xfId="883"/>
    <cellStyle name="Check Cell 2 12" xfId="884"/>
    <cellStyle name="Check Cell 2 2" xfId="885"/>
    <cellStyle name="Check Cell 2 2 2" xfId="886"/>
    <cellStyle name="Check Cell 2 2 3" xfId="887"/>
    <cellStyle name="Check Cell 2 2 4" xfId="888"/>
    <cellStyle name="Check Cell 2 3" xfId="889"/>
    <cellStyle name="Check Cell 2 3 2" xfId="890"/>
    <cellStyle name="Check Cell 2 3 3" xfId="891"/>
    <cellStyle name="Check Cell 2 4" xfId="892"/>
    <cellStyle name="Check Cell 2 4 2" xfId="893"/>
    <cellStyle name="Check Cell 2 4 3" xfId="894"/>
    <cellStyle name="Check Cell 2 5" xfId="895"/>
    <cellStyle name="Check Cell 2 5 2" xfId="896"/>
    <cellStyle name="Check Cell 2 5 3" xfId="897"/>
    <cellStyle name="Check Cell 2 6" xfId="898"/>
    <cellStyle name="Check Cell 2 6 2" xfId="899"/>
    <cellStyle name="Check Cell 2 6 3" xfId="900"/>
    <cellStyle name="Check Cell 2 7" xfId="901"/>
    <cellStyle name="Check Cell 2 7 2" xfId="902"/>
    <cellStyle name="Check Cell 2 7 3" xfId="903"/>
    <cellStyle name="Check Cell 2 8" xfId="904"/>
    <cellStyle name="Check Cell 2 9" xfId="905"/>
    <cellStyle name="Check Cell 3" xfId="906"/>
    <cellStyle name="Check Cell 3 2" xfId="907"/>
    <cellStyle name="Check Cell 3 2 2" xfId="908"/>
    <cellStyle name="Check Cell 3 2 3" xfId="909"/>
    <cellStyle name="Check Cell 3 3" xfId="910"/>
    <cellStyle name="Check Cell 3 3 2" xfId="911"/>
    <cellStyle name="Check Cell 3 3 3" xfId="912"/>
    <cellStyle name="Check Cell 3 4" xfId="913"/>
    <cellStyle name="Check Cell 3 4 2" xfId="914"/>
    <cellStyle name="Check Cell 3 4 3" xfId="915"/>
    <cellStyle name="Check Cell 3 5" xfId="916"/>
    <cellStyle name="Check Cell 3 5 2" xfId="917"/>
    <cellStyle name="Check Cell 3 5 3" xfId="918"/>
    <cellStyle name="Check Cell 3 6" xfId="919"/>
    <cellStyle name="Check Cell 3 6 2" xfId="920"/>
    <cellStyle name="Check Cell 3 6 3" xfId="921"/>
    <cellStyle name="Check Cell 3 7" xfId="922"/>
    <cellStyle name="Check Cell 3 7 2" xfId="923"/>
    <cellStyle name="Check Cell 3 7 3" xfId="924"/>
    <cellStyle name="Check Cell 3 8" xfId="925"/>
    <cellStyle name="Check Cell 3 9" xfId="926"/>
    <cellStyle name="Check Cell 4" xfId="927"/>
    <cellStyle name="Check Cell 4 2" xfId="928"/>
    <cellStyle name="Check Cell 4 2 2" xfId="929"/>
    <cellStyle name="Check Cell 4 2 3" xfId="930"/>
    <cellStyle name="Check Cell 4 3" xfId="931"/>
    <cellStyle name="Check Cell 4 3 2" xfId="932"/>
    <cellStyle name="Check Cell 4 3 3" xfId="933"/>
    <cellStyle name="Check Cell 4 4" xfId="934"/>
    <cellStyle name="Check Cell 4 4 2" xfId="935"/>
    <cellStyle name="Check Cell 4 4 3" xfId="936"/>
    <cellStyle name="Check Cell 4 5" xfId="937"/>
    <cellStyle name="Check Cell 4 5 2" xfId="938"/>
    <cellStyle name="Check Cell 4 5 3" xfId="939"/>
    <cellStyle name="Check Cell 4 6" xfId="940"/>
    <cellStyle name="Check Cell 4 6 2" xfId="941"/>
    <cellStyle name="Check Cell 4 6 3" xfId="942"/>
    <cellStyle name="Check Cell 4 7" xfId="943"/>
    <cellStyle name="Check Cell 4 7 2" xfId="944"/>
    <cellStyle name="Check Cell 4 7 3" xfId="945"/>
    <cellStyle name="Check Cell 4 8" xfId="946"/>
    <cellStyle name="Check Cell 4 9" xfId="947"/>
    <cellStyle name="Check Cell 5" xfId="948"/>
    <cellStyle name="Check Cell 5 2" xfId="949"/>
    <cellStyle name="Check Cell 5 2 2" xfId="950"/>
    <cellStyle name="Check Cell 5 2 3" xfId="951"/>
    <cellStyle name="Check Cell 5 3" xfId="952"/>
    <cellStyle name="Check Cell 5 3 2" xfId="953"/>
    <cellStyle name="Check Cell 5 3 3" xfId="954"/>
    <cellStyle name="Check Cell 5 4" xfId="955"/>
    <cellStyle name="Check Cell 5 4 2" xfId="956"/>
    <cellStyle name="Check Cell 5 4 3" xfId="957"/>
    <cellStyle name="Check Cell 5 5" xfId="958"/>
    <cellStyle name="Check Cell 5 5 2" xfId="959"/>
    <cellStyle name="Check Cell 5 5 3" xfId="960"/>
    <cellStyle name="Check Cell 5 6" xfId="961"/>
    <cellStyle name="Check Cell 5 6 2" xfId="962"/>
    <cellStyle name="Check Cell 5 6 3" xfId="963"/>
    <cellStyle name="Check Cell 5 7" xfId="964"/>
    <cellStyle name="Check Cell 5 7 2" xfId="965"/>
    <cellStyle name="Check Cell 5 7 3" xfId="966"/>
    <cellStyle name="Check Cell 5 8" xfId="967"/>
    <cellStyle name="Check Cell 5 9" xfId="968"/>
    <cellStyle name="Check Cell 6" xfId="969"/>
    <cellStyle name="Check Cell 6 2" xfId="970"/>
    <cellStyle name="Check Cell 6 2 2" xfId="971"/>
    <cellStyle name="Check Cell 6 2 3" xfId="972"/>
    <cellStyle name="Check Cell 6 3" xfId="973"/>
    <cellStyle name="Check Cell 6 3 2" xfId="974"/>
    <cellStyle name="Check Cell 6 3 3" xfId="975"/>
    <cellStyle name="Check Cell 6 4" xfId="976"/>
    <cellStyle name="Check Cell 6 4 2" xfId="977"/>
    <cellStyle name="Check Cell 6 4 3" xfId="978"/>
    <cellStyle name="Check Cell 6 5" xfId="979"/>
    <cellStyle name="Check Cell 6 5 2" xfId="980"/>
    <cellStyle name="Check Cell 6 5 3" xfId="981"/>
    <cellStyle name="Check Cell 6 6" xfId="982"/>
    <cellStyle name="Check Cell 6 6 2" xfId="983"/>
    <cellStyle name="Check Cell 6 6 3" xfId="984"/>
    <cellStyle name="Check Cell 6 7" xfId="985"/>
    <cellStyle name="Check Cell 6 7 2" xfId="986"/>
    <cellStyle name="Check Cell 6 7 3" xfId="987"/>
    <cellStyle name="Check Cell 6 8" xfId="988"/>
    <cellStyle name="Check Cell 6 9" xfId="989"/>
    <cellStyle name="Check Cell 7" xfId="990"/>
    <cellStyle name="Comma" xfId="991" builtinId="3"/>
    <cellStyle name="Comma [0] 10" xfId="992"/>
    <cellStyle name="Comma [0] 11" xfId="993"/>
    <cellStyle name="Comma [0] 2" xfId="994"/>
    <cellStyle name="Comma [0] 2 2" xfId="995"/>
    <cellStyle name="Comma [0] 2 2 2" xfId="996"/>
    <cellStyle name="Comma [0] 2 3" xfId="997"/>
    <cellStyle name="Comma [0] 3" xfId="998"/>
    <cellStyle name="Comma [0] 3 2" xfId="999"/>
    <cellStyle name="Comma [0] 3 2 2" xfId="1000"/>
    <cellStyle name="Comma [0] 3 3" xfId="1001"/>
    <cellStyle name="Comma [0] 3 4" xfId="1002"/>
    <cellStyle name="Comma [0] 4" xfId="1003"/>
    <cellStyle name="Comma [0] 4 2" xfId="1004"/>
    <cellStyle name="Comma [0] 4 2 2" xfId="1005"/>
    <cellStyle name="Comma [0] 4 3" xfId="1006"/>
    <cellStyle name="Comma [0] 5" xfId="1007"/>
    <cellStyle name="Comma [0] 5 2" xfId="1008"/>
    <cellStyle name="Comma [0] 5 2 2" xfId="1009"/>
    <cellStyle name="Comma [0] 6" xfId="1010"/>
    <cellStyle name="Comma [0] 6 2" xfId="1011"/>
    <cellStyle name="Comma [0] 7" xfId="1012"/>
    <cellStyle name="Comma [0] 7 2" xfId="1013"/>
    <cellStyle name="Comma [0] 8" xfId="1014"/>
    <cellStyle name="Comma [0] 9" xfId="1015"/>
    <cellStyle name="Comma [00]" xfId="1016"/>
    <cellStyle name="Comma 10" xfId="1017"/>
    <cellStyle name="Comma 10 10" xfId="1018"/>
    <cellStyle name="Comma 10 11" xfId="1019"/>
    <cellStyle name="Comma 10 12" xfId="1020"/>
    <cellStyle name="Comma 10 12 2" xfId="1021"/>
    <cellStyle name="Comma 10 13" xfId="1022"/>
    <cellStyle name="Comma 10 14" xfId="1023"/>
    <cellStyle name="Comma 10 2" xfId="1024"/>
    <cellStyle name="Comma 10 2 2" xfId="1025"/>
    <cellStyle name="Comma 10 2 2 2" xfId="1026"/>
    <cellStyle name="Comma 10 2 3" xfId="1027"/>
    <cellStyle name="Comma 10 2 4" xfId="1028"/>
    <cellStyle name="Comma 10 2 5" xfId="1029"/>
    <cellStyle name="Comma 10 2 6" xfId="1030"/>
    <cellStyle name="Comma 10 2 7" xfId="1031"/>
    <cellStyle name="Comma 10 3" xfId="1032"/>
    <cellStyle name="Comma 10 4" xfId="1033"/>
    <cellStyle name="Comma 10 5" xfId="1034"/>
    <cellStyle name="Comma 10 6" xfId="1035"/>
    <cellStyle name="Comma 10 7" xfId="1036"/>
    <cellStyle name="Comma 10 8" xfId="1037"/>
    <cellStyle name="Comma 10 9" xfId="1038"/>
    <cellStyle name="Comma 100" xfId="1039"/>
    <cellStyle name="Comma 101" xfId="1040"/>
    <cellStyle name="Comma 102" xfId="1041"/>
    <cellStyle name="Comma 103" xfId="1042"/>
    <cellStyle name="Comma 104" xfId="1043"/>
    <cellStyle name="Comma 105" xfId="1044"/>
    <cellStyle name="Comma 106" xfId="1045"/>
    <cellStyle name="Comma 107" xfId="1046"/>
    <cellStyle name="Comma 107 2" xfId="1047"/>
    <cellStyle name="Comma 107 2 2" xfId="1048"/>
    <cellStyle name="Comma 107 2 3" xfId="1049"/>
    <cellStyle name="Comma 107 2 4" xfId="1050"/>
    <cellStyle name="Comma 107 3" xfId="1051"/>
    <cellStyle name="Comma 107 4" xfId="1052"/>
    <cellStyle name="Comma 107 5" xfId="1053"/>
    <cellStyle name="Comma 108" xfId="1054"/>
    <cellStyle name="Comma 109" xfId="1055"/>
    <cellStyle name="Comma 109 2" xfId="1056"/>
    <cellStyle name="Comma 109 3" xfId="1057"/>
    <cellStyle name="Comma 109 4" xfId="1058"/>
    <cellStyle name="Comma 11" xfId="1059"/>
    <cellStyle name="Comma 11 2" xfId="1060"/>
    <cellStyle name="Comma 11 2 2" xfId="1061"/>
    <cellStyle name="Comma 11 2 3" xfId="1062"/>
    <cellStyle name="Comma 11 2 4" xfId="1063"/>
    <cellStyle name="Comma 11 2 5" xfId="1064"/>
    <cellStyle name="Comma 11 2 6" xfId="1065"/>
    <cellStyle name="Comma 11 2 7" xfId="1066"/>
    <cellStyle name="Comma 11 2 8" xfId="1067"/>
    <cellStyle name="Comma 11 2 9" xfId="1068"/>
    <cellStyle name="Comma 11 3" xfId="1069"/>
    <cellStyle name="Comma 11 3 2" xfId="1070"/>
    <cellStyle name="Comma 11 3 3" xfId="1071"/>
    <cellStyle name="Comma 11 4" xfId="1072"/>
    <cellStyle name="Comma 11 4 2" xfId="1073"/>
    <cellStyle name="Comma 11 5" xfId="1074"/>
    <cellStyle name="Comma 110" xfId="1075"/>
    <cellStyle name="Comma 110 2" xfId="1076"/>
    <cellStyle name="Comma 111" xfId="1077"/>
    <cellStyle name="Comma 112" xfId="21415"/>
    <cellStyle name="Comma 113" xfId="21417"/>
    <cellStyle name="Comma 114" xfId="21445"/>
    <cellStyle name="Comma 12" xfId="1078"/>
    <cellStyle name="Comma 12 2" xfId="1079"/>
    <cellStyle name="Comma 12 2 2" xfId="1080"/>
    <cellStyle name="Comma 12 2 2 2" xfId="1081"/>
    <cellStyle name="Comma 12 2 3" xfId="1082"/>
    <cellStyle name="Comma 12 2 4" xfId="1083"/>
    <cellStyle name="Comma 12 2 5" xfId="1084"/>
    <cellStyle name="Comma 12 2 6" xfId="1085"/>
    <cellStyle name="Comma 12 2 7" xfId="1086"/>
    <cellStyle name="Comma 12 3" xfId="1087"/>
    <cellStyle name="Comma 12 3 2" xfId="1088"/>
    <cellStyle name="Comma 12 4" xfId="1089"/>
    <cellStyle name="Comma 12 4 2" xfId="1090"/>
    <cellStyle name="Comma 13" xfId="1091"/>
    <cellStyle name="Comma 13 2" xfId="1092"/>
    <cellStyle name="Comma 13 2 2" xfId="1093"/>
    <cellStyle name="Comma 13 2 3" xfId="1094"/>
    <cellStyle name="Comma 13 2 4" xfId="1095"/>
    <cellStyle name="Comma 13 2 5" xfId="1096"/>
    <cellStyle name="Comma 13 2 6" xfId="1097"/>
    <cellStyle name="Comma 13 2 7" xfId="1098"/>
    <cellStyle name="Comma 13 3" xfId="1099"/>
    <cellStyle name="Comma 13 3 2" xfId="1100"/>
    <cellStyle name="Comma 14" xfId="1101"/>
    <cellStyle name="Comma 14 2" xfId="1102"/>
    <cellStyle name="Comma 14 2 2" xfId="1103"/>
    <cellStyle name="Comma 14 3" xfId="1104"/>
    <cellStyle name="Comma 15" xfId="1105"/>
    <cellStyle name="Comma 15 2" xfId="1106"/>
    <cellStyle name="Comma 15 2 2" xfId="1107"/>
    <cellStyle name="Comma 15 2 3" xfId="1108"/>
    <cellStyle name="Comma 15 2 4" xfId="1109"/>
    <cellStyle name="Comma 15 2 5" xfId="1110"/>
    <cellStyle name="Comma 15 2 6" xfId="1111"/>
    <cellStyle name="Comma 15 2 7" xfId="1112"/>
    <cellStyle name="Comma 15 3" xfId="1113"/>
    <cellStyle name="Comma 16" xfId="1114"/>
    <cellStyle name="Comma 16 10" xfId="1115"/>
    <cellStyle name="Comma 16 11" xfId="1116"/>
    <cellStyle name="Comma 16 2" xfId="1117"/>
    <cellStyle name="Comma 16 3" xfId="1118"/>
    <cellStyle name="Comma 16 4" xfId="1119"/>
    <cellStyle name="Comma 16 5" xfId="1120"/>
    <cellStyle name="Comma 16 6" xfId="1121"/>
    <cellStyle name="Comma 16 7" xfId="1122"/>
    <cellStyle name="Comma 16 8" xfId="1123"/>
    <cellStyle name="Comma 16 9" xfId="1124"/>
    <cellStyle name="Comma 17" xfId="1125"/>
    <cellStyle name="Comma 17 2" xfId="1126"/>
    <cellStyle name="Comma 17 2 2" xfId="1127"/>
    <cellStyle name="Comma 18" xfId="1128"/>
    <cellStyle name="Comma 18 2" xfId="1129"/>
    <cellStyle name="Comma 18 2 2" xfId="1130"/>
    <cellStyle name="Comma 19" xfId="1131"/>
    <cellStyle name="Comma 19 10" xfId="1132"/>
    <cellStyle name="Comma 19 11" xfId="1133"/>
    <cellStyle name="Comma 19 2" xfId="1134"/>
    <cellStyle name="Comma 19 3" xfId="1135"/>
    <cellStyle name="Comma 19 4" xfId="1136"/>
    <cellStyle name="Comma 19 5" xfId="1137"/>
    <cellStyle name="Comma 19 6" xfId="1138"/>
    <cellStyle name="Comma 19 7" xfId="1139"/>
    <cellStyle name="Comma 19 8" xfId="1140"/>
    <cellStyle name="Comma 19 9" xfId="1141"/>
    <cellStyle name="Comma 2" xfId="1142"/>
    <cellStyle name="Comma 2 10" xfId="1143"/>
    <cellStyle name="Comma 2 10 10" xfId="1144"/>
    <cellStyle name="Comma 2 10 2" xfId="1145"/>
    <cellStyle name="Comma 2 10 2 10" xfId="1146"/>
    <cellStyle name="Comma 2 10 2 2" xfId="1147"/>
    <cellStyle name="Comma 2 10 2 2 2" xfId="1148"/>
    <cellStyle name="Comma 2 10 2 2 2 2" xfId="1149"/>
    <cellStyle name="Comma 2 10 2 2 2 2 2" xfId="1150"/>
    <cellStyle name="Comma 2 10 2 2 2 2 3" xfId="1151"/>
    <cellStyle name="Comma 2 10 2 2 2 2 4" xfId="1152"/>
    <cellStyle name="Comma 2 10 2 2 2 3" xfId="1153"/>
    <cellStyle name="Comma 2 10 2 2 2 4" xfId="1154"/>
    <cellStyle name="Comma 2 10 2 2 2 5" xfId="1155"/>
    <cellStyle name="Comma 2 10 2 2 3" xfId="1156"/>
    <cellStyle name="Comma 2 10 2 2 3 2" xfId="1157"/>
    <cellStyle name="Comma 2 10 2 2 3 3" xfId="1158"/>
    <cellStyle name="Comma 2 10 2 2 3 4" xfId="1159"/>
    <cellStyle name="Comma 2 10 2 2 4" xfId="1160"/>
    <cellStyle name="Comma 2 10 2 2 5" xfId="1161"/>
    <cellStyle name="Comma 2 10 2 2 6" xfId="1162"/>
    <cellStyle name="Comma 2 10 2 3" xfId="1163"/>
    <cellStyle name="Comma 2 10 2 3 2" xfId="1164"/>
    <cellStyle name="Comma 2 10 2 3 2 2" xfId="1165"/>
    <cellStyle name="Comma 2 10 2 3 2 2 2" xfId="1166"/>
    <cellStyle name="Comma 2 10 2 3 2 2 3" xfId="1167"/>
    <cellStyle name="Comma 2 10 2 3 2 2 4" xfId="1168"/>
    <cellStyle name="Comma 2 10 2 3 2 3" xfId="1169"/>
    <cellStyle name="Comma 2 10 2 3 2 4" xfId="1170"/>
    <cellStyle name="Comma 2 10 2 3 2 5" xfId="1171"/>
    <cellStyle name="Comma 2 10 2 3 3" xfId="1172"/>
    <cellStyle name="Comma 2 10 2 3 3 2" xfId="1173"/>
    <cellStyle name="Comma 2 10 2 3 3 3" xfId="1174"/>
    <cellStyle name="Comma 2 10 2 3 3 4" xfId="1175"/>
    <cellStyle name="Comma 2 10 2 3 4" xfId="1176"/>
    <cellStyle name="Comma 2 10 2 3 5" xfId="1177"/>
    <cellStyle name="Comma 2 10 2 3 6" xfId="1178"/>
    <cellStyle name="Comma 2 10 2 4" xfId="1179"/>
    <cellStyle name="Comma 2 10 2 5" xfId="1180"/>
    <cellStyle name="Comma 2 10 2 5 2" xfId="1181"/>
    <cellStyle name="Comma 2 10 2 5 2 2" xfId="1182"/>
    <cellStyle name="Comma 2 10 2 5 2 3" xfId="1183"/>
    <cellStyle name="Comma 2 10 2 5 2 4" xfId="1184"/>
    <cellStyle name="Comma 2 10 2 5 3" xfId="1185"/>
    <cellStyle name="Comma 2 10 2 5 4" xfId="1186"/>
    <cellStyle name="Comma 2 10 2 5 5" xfId="1187"/>
    <cellStyle name="Comma 2 10 2 6" xfId="1188"/>
    <cellStyle name="Comma 2 10 2 7" xfId="1189"/>
    <cellStyle name="Comma 2 10 2 7 2" xfId="1190"/>
    <cellStyle name="Comma 2 10 2 7 3" xfId="1191"/>
    <cellStyle name="Comma 2 10 2 7 4" xfId="1192"/>
    <cellStyle name="Comma 2 10 2 8" xfId="1193"/>
    <cellStyle name="Comma 2 10 2 9" xfId="1194"/>
    <cellStyle name="Comma 2 10 3" xfId="1195"/>
    <cellStyle name="Comma 2 10 3 2" xfId="1196"/>
    <cellStyle name="Comma 2 10 3 2 2" xfId="1197"/>
    <cellStyle name="Comma 2 10 3 2 2 2" xfId="1198"/>
    <cellStyle name="Comma 2 10 3 2 2 3" xfId="1199"/>
    <cellStyle name="Comma 2 10 3 2 2 4" xfId="1200"/>
    <cellStyle name="Comma 2 10 3 2 3" xfId="1201"/>
    <cellStyle name="Comma 2 10 3 2 4" xfId="1202"/>
    <cellStyle name="Comma 2 10 3 2 5" xfId="1203"/>
    <cellStyle name="Comma 2 10 3 3" xfId="1204"/>
    <cellStyle name="Comma 2 10 3 3 2" xfId="1205"/>
    <cellStyle name="Comma 2 10 3 3 3" xfId="1206"/>
    <cellStyle name="Comma 2 10 3 3 4" xfId="1207"/>
    <cellStyle name="Comma 2 10 3 4" xfId="1208"/>
    <cellStyle name="Comma 2 10 3 5" xfId="1209"/>
    <cellStyle name="Comma 2 10 3 6" xfId="1210"/>
    <cellStyle name="Comma 2 10 4" xfId="1211"/>
    <cellStyle name="Comma 2 10 4 2" xfId="1212"/>
    <cellStyle name="Comma 2 10 4 2 2" xfId="1213"/>
    <cellStyle name="Comma 2 10 4 2 2 2" xfId="1214"/>
    <cellStyle name="Comma 2 10 4 2 2 3" xfId="1215"/>
    <cellStyle name="Comma 2 10 4 2 2 4" xfId="1216"/>
    <cellStyle name="Comma 2 10 4 2 3" xfId="1217"/>
    <cellStyle name="Comma 2 10 4 2 4" xfId="1218"/>
    <cellStyle name="Comma 2 10 4 2 5" xfId="1219"/>
    <cellStyle name="Comma 2 10 4 3" xfId="1220"/>
    <cellStyle name="Comma 2 10 4 3 2" xfId="1221"/>
    <cellStyle name="Comma 2 10 4 3 3" xfId="1222"/>
    <cellStyle name="Comma 2 10 4 3 4" xfId="1223"/>
    <cellStyle name="Comma 2 10 4 4" xfId="1224"/>
    <cellStyle name="Comma 2 10 4 5" xfId="1225"/>
    <cellStyle name="Comma 2 10 4 6" xfId="1226"/>
    <cellStyle name="Comma 2 10 5" xfId="1227"/>
    <cellStyle name="Comma 2 10 6" xfId="1228"/>
    <cellStyle name="Comma 2 10 6 2" xfId="1229"/>
    <cellStyle name="Comma 2 10 6 2 2" xfId="1230"/>
    <cellStyle name="Comma 2 10 6 2 3" xfId="1231"/>
    <cellStyle name="Comma 2 10 6 2 4" xfId="1232"/>
    <cellStyle name="Comma 2 10 6 3" xfId="1233"/>
    <cellStyle name="Comma 2 10 6 4" xfId="1234"/>
    <cellStyle name="Comma 2 10 6 5" xfId="1235"/>
    <cellStyle name="Comma 2 10 7" xfId="1236"/>
    <cellStyle name="Comma 2 10 7 2" xfId="1237"/>
    <cellStyle name="Comma 2 10 7 3" xfId="1238"/>
    <cellStyle name="Comma 2 10 7 4" xfId="1239"/>
    <cellStyle name="Comma 2 10 8" xfId="1240"/>
    <cellStyle name="Comma 2 10 9" xfId="1241"/>
    <cellStyle name="Comma 2 100" xfId="1242"/>
    <cellStyle name="Comma 2 101" xfId="1243"/>
    <cellStyle name="Comma 2 102" xfId="1244"/>
    <cellStyle name="Comma 2 103" xfId="1245"/>
    <cellStyle name="Comma 2 104" xfId="1246"/>
    <cellStyle name="Comma 2 105" xfId="1247"/>
    <cellStyle name="Comma 2 106" xfId="1248"/>
    <cellStyle name="Comma 2 107" xfId="1249"/>
    <cellStyle name="Comma 2 107 2" xfId="1250"/>
    <cellStyle name="Comma 2 107 3" xfId="1251"/>
    <cellStyle name="Comma 2 108" xfId="1252"/>
    <cellStyle name="Comma 2 109" xfId="1253"/>
    <cellStyle name="Comma 2 11" xfId="1254"/>
    <cellStyle name="Comma 2 11 2" xfId="1255"/>
    <cellStyle name="Comma 2 11 2 2" xfId="1256"/>
    <cellStyle name="Comma 2 11 2 3" xfId="1257"/>
    <cellStyle name="Comma 2 11 2 3 2" xfId="1258"/>
    <cellStyle name="Comma 2 11 2 3 2 2" xfId="1259"/>
    <cellStyle name="Comma 2 11 2 3 2 3" xfId="1260"/>
    <cellStyle name="Comma 2 11 2 3 2 4" xfId="1261"/>
    <cellStyle name="Comma 2 11 2 3 3" xfId="1262"/>
    <cellStyle name="Comma 2 11 2 3 4" xfId="1263"/>
    <cellStyle name="Comma 2 11 2 3 5" xfId="1264"/>
    <cellStyle name="Comma 2 11 2 4" xfId="1265"/>
    <cellStyle name="Comma 2 11 2 5" xfId="1266"/>
    <cellStyle name="Comma 2 11 2 5 2" xfId="1267"/>
    <cellStyle name="Comma 2 11 2 5 3" xfId="1268"/>
    <cellStyle name="Comma 2 11 2 5 4" xfId="1269"/>
    <cellStyle name="Comma 2 11 2 6" xfId="1270"/>
    <cellStyle name="Comma 2 11 2 7" xfId="1271"/>
    <cellStyle name="Comma 2 11 2 8" xfId="1272"/>
    <cellStyle name="Comma 2 11 3" xfId="1273"/>
    <cellStyle name="Comma 2 11 3 2" xfId="1274"/>
    <cellStyle name="Comma 2 11 3 2 2" xfId="1275"/>
    <cellStyle name="Comma 2 11 3 2 2 2" xfId="1276"/>
    <cellStyle name="Comma 2 11 3 2 2 3" xfId="1277"/>
    <cellStyle name="Comma 2 11 3 2 2 4" xfId="1278"/>
    <cellStyle name="Comma 2 11 3 2 3" xfId="1279"/>
    <cellStyle name="Comma 2 11 3 2 4" xfId="1280"/>
    <cellStyle name="Comma 2 11 3 2 5" xfId="1281"/>
    <cellStyle name="Comma 2 11 3 3" xfId="1282"/>
    <cellStyle name="Comma 2 11 3 3 2" xfId="1283"/>
    <cellStyle name="Comma 2 11 3 3 3" xfId="1284"/>
    <cellStyle name="Comma 2 11 3 3 4" xfId="1285"/>
    <cellStyle name="Comma 2 11 3 4" xfId="1286"/>
    <cellStyle name="Comma 2 11 3 5" xfId="1287"/>
    <cellStyle name="Comma 2 11 3 6" xfId="1288"/>
    <cellStyle name="Comma 2 11 4" xfId="1289"/>
    <cellStyle name="Comma 2 11 5" xfId="1290"/>
    <cellStyle name="Comma 2 11 5 2" xfId="1291"/>
    <cellStyle name="Comma 2 11 5 2 2" xfId="1292"/>
    <cellStyle name="Comma 2 11 5 2 3" xfId="1293"/>
    <cellStyle name="Comma 2 11 5 2 4" xfId="1294"/>
    <cellStyle name="Comma 2 11 5 3" xfId="1295"/>
    <cellStyle name="Comma 2 11 5 4" xfId="1296"/>
    <cellStyle name="Comma 2 11 5 5" xfId="1297"/>
    <cellStyle name="Comma 2 11 6" xfId="1298"/>
    <cellStyle name="Comma 2 11 6 2" xfId="1299"/>
    <cellStyle name="Comma 2 11 6 3" xfId="1300"/>
    <cellStyle name="Comma 2 11 6 4" xfId="1301"/>
    <cellStyle name="Comma 2 11 7" xfId="1302"/>
    <cellStyle name="Comma 2 11 8" xfId="1303"/>
    <cellStyle name="Comma 2 11 9" xfId="1304"/>
    <cellStyle name="Comma 2 110" xfId="1305"/>
    <cellStyle name="Comma 2 111" xfId="21419"/>
    <cellStyle name="Comma 2 12" xfId="1306"/>
    <cellStyle name="Comma 2 12 2" xfId="1307"/>
    <cellStyle name="Comma 2 12 2 2" xfId="1308"/>
    <cellStyle name="Comma 2 12 2 3" xfId="1309"/>
    <cellStyle name="Comma 2 12 2 3 2" xfId="1310"/>
    <cellStyle name="Comma 2 12 2 3 2 2" xfId="1311"/>
    <cellStyle name="Comma 2 12 2 3 2 3" xfId="1312"/>
    <cellStyle name="Comma 2 12 2 3 2 4" xfId="1313"/>
    <cellStyle name="Comma 2 12 2 3 3" xfId="1314"/>
    <cellStyle name="Comma 2 12 2 3 4" xfId="1315"/>
    <cellStyle name="Comma 2 12 2 3 5" xfId="1316"/>
    <cellStyle name="Comma 2 12 2 4" xfId="1317"/>
    <cellStyle name="Comma 2 12 2 5" xfId="1318"/>
    <cellStyle name="Comma 2 12 2 5 2" xfId="1319"/>
    <cellStyle name="Comma 2 12 2 5 3" xfId="1320"/>
    <cellStyle name="Comma 2 12 2 5 4" xfId="1321"/>
    <cellStyle name="Comma 2 12 2 6" xfId="1322"/>
    <cellStyle name="Comma 2 12 2 7" xfId="1323"/>
    <cellStyle name="Comma 2 12 2 8" xfId="1324"/>
    <cellStyle name="Comma 2 12 3" xfId="1325"/>
    <cellStyle name="Comma 2 12 3 2" xfId="1326"/>
    <cellStyle name="Comma 2 12 3 3" xfId="1327"/>
    <cellStyle name="Comma 2 12 3 3 2" xfId="1328"/>
    <cellStyle name="Comma 2 12 3 3 2 2" xfId="1329"/>
    <cellStyle name="Comma 2 12 3 3 2 3" xfId="1330"/>
    <cellStyle name="Comma 2 12 3 3 2 4" xfId="1331"/>
    <cellStyle name="Comma 2 12 3 3 3" xfId="1332"/>
    <cellStyle name="Comma 2 12 3 3 4" xfId="1333"/>
    <cellStyle name="Comma 2 12 3 3 5" xfId="1334"/>
    <cellStyle name="Comma 2 12 3 4" xfId="1335"/>
    <cellStyle name="Comma 2 12 3 4 2" xfId="1336"/>
    <cellStyle name="Comma 2 12 3 4 3" xfId="1337"/>
    <cellStyle name="Comma 2 12 3 4 4" xfId="1338"/>
    <cellStyle name="Comma 2 12 3 5" xfId="1339"/>
    <cellStyle name="Comma 2 12 3 6" xfId="1340"/>
    <cellStyle name="Comma 2 12 3 7" xfId="1341"/>
    <cellStyle name="Comma 2 12 4" xfId="1342"/>
    <cellStyle name="Comma 2 12 5" xfId="1343"/>
    <cellStyle name="Comma 2 12 5 2" xfId="1344"/>
    <cellStyle name="Comma 2 12 5 2 2" xfId="1345"/>
    <cellStyle name="Comma 2 12 5 2 3" xfId="1346"/>
    <cellStyle name="Comma 2 12 5 2 4" xfId="1347"/>
    <cellStyle name="Comma 2 12 5 3" xfId="1348"/>
    <cellStyle name="Comma 2 12 5 4" xfId="1349"/>
    <cellStyle name="Comma 2 12 5 5" xfId="1350"/>
    <cellStyle name="Comma 2 12 6" xfId="1351"/>
    <cellStyle name="Comma 2 12 6 2" xfId="1352"/>
    <cellStyle name="Comma 2 12 6 3" xfId="1353"/>
    <cellStyle name="Comma 2 12 6 4" xfId="1354"/>
    <cellStyle name="Comma 2 12 7" xfId="1355"/>
    <cellStyle name="Comma 2 12 8" xfId="1356"/>
    <cellStyle name="Comma 2 12 9" xfId="1357"/>
    <cellStyle name="Comma 2 13" xfId="1358"/>
    <cellStyle name="Comma 2 13 10" xfId="1359"/>
    <cellStyle name="Comma 2 13 2" xfId="1360"/>
    <cellStyle name="Comma 2 13 2 2" xfId="1361"/>
    <cellStyle name="Comma 2 13 3" xfId="1362"/>
    <cellStyle name="Comma 2 13 4" xfId="1363"/>
    <cellStyle name="Comma 2 13 5" xfId="1364"/>
    <cellStyle name="Comma 2 13 6" xfId="1365"/>
    <cellStyle name="Comma 2 13 6 2" xfId="1366"/>
    <cellStyle name="Comma 2 13 6 2 2" xfId="1367"/>
    <cellStyle name="Comma 2 13 6 2 3" xfId="1368"/>
    <cellStyle name="Comma 2 13 6 2 4" xfId="1369"/>
    <cellStyle name="Comma 2 13 6 3" xfId="1370"/>
    <cellStyle name="Comma 2 13 6 4" xfId="1371"/>
    <cellStyle name="Comma 2 13 6 5" xfId="1372"/>
    <cellStyle name="Comma 2 13 7" xfId="1373"/>
    <cellStyle name="Comma 2 13 7 2" xfId="1374"/>
    <cellStyle name="Comma 2 13 7 3" xfId="1375"/>
    <cellStyle name="Comma 2 13 7 4" xfId="1376"/>
    <cellStyle name="Comma 2 13 8" xfId="1377"/>
    <cellStyle name="Comma 2 13 9" xfId="1378"/>
    <cellStyle name="Comma 2 14" xfId="1379"/>
    <cellStyle name="Comma 2 14 2" xfId="1380"/>
    <cellStyle name="Comma 2 14 2 2" xfId="1381"/>
    <cellStyle name="Comma 2 14 3" xfId="1382"/>
    <cellStyle name="Comma 2 14 3 2" xfId="1383"/>
    <cellStyle name="Comma 2 14 4" xfId="1384"/>
    <cellStyle name="Comma 2 14 5" xfId="1385"/>
    <cellStyle name="Comma 2 14 5 2" xfId="1386"/>
    <cellStyle name="Comma 2 14 5 2 2" xfId="1387"/>
    <cellStyle name="Comma 2 14 5 2 3" xfId="1388"/>
    <cellStyle name="Comma 2 14 5 2 4" xfId="1389"/>
    <cellStyle name="Comma 2 14 5 3" xfId="1390"/>
    <cellStyle name="Comma 2 14 5 4" xfId="1391"/>
    <cellStyle name="Comma 2 14 5 5" xfId="1392"/>
    <cellStyle name="Comma 2 14 6" xfId="1393"/>
    <cellStyle name="Comma 2 14 6 2" xfId="1394"/>
    <cellStyle name="Comma 2 14 6 3" xfId="1395"/>
    <cellStyle name="Comma 2 14 6 4" xfId="1396"/>
    <cellStyle name="Comma 2 14 7" xfId="1397"/>
    <cellStyle name="Comma 2 14 8" xfId="1398"/>
    <cellStyle name="Comma 2 14 9" xfId="1399"/>
    <cellStyle name="Comma 2 15" xfId="1400"/>
    <cellStyle name="Comma 2 15 2" xfId="1401"/>
    <cellStyle name="Comma 2 15 3" xfId="1402"/>
    <cellStyle name="Comma 2 15 3 2" xfId="1403"/>
    <cellStyle name="Comma 2 15 3 3" xfId="1404"/>
    <cellStyle name="Comma 2 15 3 4" xfId="1405"/>
    <cellStyle name="Comma 2 16" xfId="1406"/>
    <cellStyle name="Comma 2 16 2" xfId="1407"/>
    <cellStyle name="Comma 2 16 2 2" xfId="1408"/>
    <cellStyle name="Comma 2 17" xfId="1409"/>
    <cellStyle name="Comma 2 17 2" xfId="1410"/>
    <cellStyle name="Comma 2 17 3" xfId="1411"/>
    <cellStyle name="Comma 2 17 3 2" xfId="1412"/>
    <cellStyle name="Comma 2 17 3 3" xfId="1413"/>
    <cellStyle name="Comma 2 17 3 4" xfId="1414"/>
    <cellStyle name="Comma 2 18" xfId="1415"/>
    <cellStyle name="Comma 2 18 2" xfId="1416"/>
    <cellStyle name="Comma 2 18 3" xfId="1417"/>
    <cellStyle name="Comma 2 18 3 2" xfId="1418"/>
    <cellStyle name="Comma 2 18 3 3" xfId="1419"/>
    <cellStyle name="Comma 2 18 3 4" xfId="1420"/>
    <cellStyle name="Comma 2 19" xfId="1421"/>
    <cellStyle name="Comma 2 19 2" xfId="1422"/>
    <cellStyle name="Comma 2 19 3" xfId="1423"/>
    <cellStyle name="Comma 2 19 3 2" xfId="1424"/>
    <cellStyle name="Comma 2 19 3 3" xfId="1425"/>
    <cellStyle name="Comma 2 19 3 4" xfId="1426"/>
    <cellStyle name="Comma 2 2" xfId="1427"/>
    <cellStyle name="Comma 2 2 10" xfId="1428"/>
    <cellStyle name="Comma 2 2 10 2" xfId="1429"/>
    <cellStyle name="Comma 2 2 10 3" xfId="1430"/>
    <cellStyle name="Comma 2 2 10 3 2" xfId="1431"/>
    <cellStyle name="Comma 2 2 10 3 2 2" xfId="1432"/>
    <cellStyle name="Comma 2 2 10 3 2 3" xfId="1433"/>
    <cellStyle name="Comma 2 2 10 3 2 4" xfId="1434"/>
    <cellStyle name="Comma 2 2 10 3 3" xfId="1435"/>
    <cellStyle name="Comma 2 2 10 3 4" xfId="1436"/>
    <cellStyle name="Comma 2 2 10 3 5" xfId="1437"/>
    <cellStyle name="Comma 2 2 10 4" xfId="1438"/>
    <cellStyle name="Comma 2 2 10 4 2" xfId="1439"/>
    <cellStyle name="Comma 2 2 10 4 3" xfId="1440"/>
    <cellStyle name="Comma 2 2 10 4 4" xfId="1441"/>
    <cellStyle name="Comma 2 2 10 5" xfId="1442"/>
    <cellStyle name="Comma 2 2 10 5 2" xfId="1443"/>
    <cellStyle name="Comma 2 2 10 5 3" xfId="1444"/>
    <cellStyle name="Comma 2 2 10 5 4" xfId="1445"/>
    <cellStyle name="Comma 2 2 10 6" xfId="1446"/>
    <cellStyle name="Comma 2 2 10 7" xfId="1447"/>
    <cellStyle name="Comma 2 2 10 8" xfId="1448"/>
    <cellStyle name="Comma 2 2 11" xfId="1449"/>
    <cellStyle name="Comma 2 2 11 2" xfId="1450"/>
    <cellStyle name="Comma 2 2 11 3" xfId="1451"/>
    <cellStyle name="Comma 2 2 11 3 2" xfId="1452"/>
    <cellStyle name="Comma 2 2 11 3 2 2" xfId="1453"/>
    <cellStyle name="Comma 2 2 11 3 2 3" xfId="1454"/>
    <cellStyle name="Comma 2 2 11 3 2 4" xfId="1455"/>
    <cellStyle name="Comma 2 2 11 3 3" xfId="1456"/>
    <cellStyle name="Comma 2 2 11 3 4" xfId="1457"/>
    <cellStyle name="Comma 2 2 11 3 5" xfId="1458"/>
    <cellStyle name="Comma 2 2 11 4" xfId="1459"/>
    <cellStyle name="Comma 2 2 11 4 2" xfId="1460"/>
    <cellStyle name="Comma 2 2 11 4 3" xfId="1461"/>
    <cellStyle name="Comma 2 2 11 4 4" xfId="1462"/>
    <cellStyle name="Comma 2 2 11 5" xfId="1463"/>
    <cellStyle name="Comma 2 2 11 5 2" xfId="1464"/>
    <cellStyle name="Comma 2 2 11 5 3" xfId="1465"/>
    <cellStyle name="Comma 2 2 11 5 4" xfId="1466"/>
    <cellStyle name="Comma 2 2 11 6" xfId="1467"/>
    <cellStyle name="Comma 2 2 11 7" xfId="1468"/>
    <cellStyle name="Comma 2 2 11 8" xfId="1469"/>
    <cellStyle name="Comma 2 2 12" xfId="1470"/>
    <cellStyle name="Comma 2 2 12 2" xfId="1471"/>
    <cellStyle name="Comma 2 2 12 2 2" xfId="1472"/>
    <cellStyle name="Comma 2 2 12 2 3" xfId="1473"/>
    <cellStyle name="Comma 2 2 12 2 4" xfId="1474"/>
    <cellStyle name="Comma 2 2 13" xfId="1475"/>
    <cellStyle name="Comma 2 2 13 2" xfId="1476"/>
    <cellStyle name="Comma 2 2 13 2 2" xfId="1477"/>
    <cellStyle name="Comma 2 2 13 2 3" xfId="1478"/>
    <cellStyle name="Comma 2 2 13 2 4" xfId="1479"/>
    <cellStyle name="Comma 2 2 14" xfId="1480"/>
    <cellStyle name="Comma 2 2 14 2" xfId="1481"/>
    <cellStyle name="Comma 2 2 14 2 2" xfId="1482"/>
    <cellStyle name="Comma 2 2 14 2 3" xfId="1483"/>
    <cellStyle name="Comma 2 2 14 2 4" xfId="1484"/>
    <cellStyle name="Comma 2 2 15" xfId="1485"/>
    <cellStyle name="Comma 2 2 15 2" xfId="1486"/>
    <cellStyle name="Comma 2 2 15 2 2" xfId="1487"/>
    <cellStyle name="Comma 2 2 15 2 3" xfId="1488"/>
    <cellStyle name="Comma 2 2 15 2 4" xfId="1489"/>
    <cellStyle name="Comma 2 2 16" xfId="1490"/>
    <cellStyle name="Comma 2 2 16 2" xfId="1491"/>
    <cellStyle name="Comma 2 2 16 2 2" xfId="1492"/>
    <cellStyle name="Comma 2 2 16 2 3" xfId="1493"/>
    <cellStyle name="Comma 2 2 16 2 4" xfId="1494"/>
    <cellStyle name="Comma 2 2 17" xfId="1495"/>
    <cellStyle name="Comma 2 2 17 2" xfId="1496"/>
    <cellStyle name="Comma 2 2 17 2 2" xfId="1497"/>
    <cellStyle name="Comma 2 2 17 2 3" xfId="1498"/>
    <cellStyle name="Comma 2 2 17 2 4" xfId="1499"/>
    <cellStyle name="Comma 2 2 18" xfId="1500"/>
    <cellStyle name="Comma 2 2 18 2" xfId="1501"/>
    <cellStyle name="Comma 2 2 18 3" xfId="1502"/>
    <cellStyle name="Comma 2 2 18 3 2" xfId="1503"/>
    <cellStyle name="Comma 2 2 18 3 3" xfId="1504"/>
    <cellStyle name="Comma 2 2 18 3 4" xfId="1505"/>
    <cellStyle name="Comma 2 2 18 4" xfId="1506"/>
    <cellStyle name="Comma 2 2 18 5" xfId="1507"/>
    <cellStyle name="Comma 2 2 18 6" xfId="1508"/>
    <cellStyle name="Comma 2 2 19" xfId="1509"/>
    <cellStyle name="Comma 2 2 2" xfId="1510"/>
    <cellStyle name="Comma 2 2 2 10" xfId="1511"/>
    <cellStyle name="Comma 2 2 2 10 2" xfId="1512"/>
    <cellStyle name="Comma 2 2 2 10 3" xfId="1513"/>
    <cellStyle name="Comma 2 2 2 10 3 2" xfId="1514"/>
    <cellStyle name="Comma 2 2 2 10 3 2 2" xfId="1515"/>
    <cellStyle name="Comma 2 2 2 10 3 2 3" xfId="1516"/>
    <cellStyle name="Comma 2 2 2 10 3 2 4" xfId="1517"/>
    <cellStyle name="Comma 2 2 2 10 3 3" xfId="1518"/>
    <cellStyle name="Comma 2 2 2 10 3 4" xfId="1519"/>
    <cellStyle name="Comma 2 2 2 10 3 5" xfId="1520"/>
    <cellStyle name="Comma 2 2 2 10 4" xfId="1521"/>
    <cellStyle name="Comma 2 2 2 10 4 2" xfId="1522"/>
    <cellStyle name="Comma 2 2 2 10 4 3" xfId="1523"/>
    <cellStyle name="Comma 2 2 2 10 4 4" xfId="1524"/>
    <cellStyle name="Comma 2 2 2 10 5" xfId="1525"/>
    <cellStyle name="Comma 2 2 2 10 6" xfId="1526"/>
    <cellStyle name="Comma 2 2 2 10 7" xfId="1527"/>
    <cellStyle name="Comma 2 2 2 11" xfId="1528"/>
    <cellStyle name="Comma 2 2 2 12" xfId="1529"/>
    <cellStyle name="Comma 2 2 2 13" xfId="1530"/>
    <cellStyle name="Comma 2 2 2 14" xfId="1531"/>
    <cellStyle name="Comma 2 2 2 15" xfId="1532"/>
    <cellStyle name="Comma 2 2 2 15 2" xfId="1533"/>
    <cellStyle name="Comma 2 2 2 16" xfId="1534"/>
    <cellStyle name="Comma 2 2 2 16 2" xfId="1535"/>
    <cellStyle name="Comma 2 2 2 17" xfId="1536"/>
    <cellStyle name="Comma 2 2 2 17 2" xfId="1537"/>
    <cellStyle name="Comma 2 2 2 18" xfId="1538"/>
    <cellStyle name="Comma 2 2 2 18 2" xfId="1539"/>
    <cellStyle name="Comma 2 2 2 18 3" xfId="1540"/>
    <cellStyle name="Comma 2 2 2 18 3 2" xfId="1541"/>
    <cellStyle name="Comma 2 2 2 18 3 3" xfId="1542"/>
    <cellStyle name="Comma 2 2 2 18 3 4" xfId="1543"/>
    <cellStyle name="Comma 2 2 2 18 4" xfId="1544"/>
    <cellStyle name="Comma 2 2 2 18 5" xfId="1545"/>
    <cellStyle name="Comma 2 2 2 18 6" xfId="1546"/>
    <cellStyle name="Comma 2 2 2 19" xfId="1547"/>
    <cellStyle name="Comma 2 2 2 19 2" xfId="1548"/>
    <cellStyle name="Comma 2 2 2 19 3" xfId="1549"/>
    <cellStyle name="Comma 2 2 2 19 4" xfId="1550"/>
    <cellStyle name="Comma 2 2 2 2" xfId="1551"/>
    <cellStyle name="Comma 2 2 2 2 10" xfId="1552"/>
    <cellStyle name="Comma 2 2 2 2 10 2" xfId="1553"/>
    <cellStyle name="Comma 2 2 2 2 10 2 2" xfId="1554"/>
    <cellStyle name="Comma 2 2 2 2 10 2 3" xfId="1555"/>
    <cellStyle name="Comma 2 2 2 2 10 2 4" xfId="1556"/>
    <cellStyle name="Comma 2 2 2 2 11" xfId="1557"/>
    <cellStyle name="Comma 2 2 2 2 11 2" xfId="1558"/>
    <cellStyle name="Comma 2 2 2 2 11 2 2" xfId="1559"/>
    <cellStyle name="Comma 2 2 2 2 11 2 3" xfId="1560"/>
    <cellStyle name="Comma 2 2 2 2 11 2 4" xfId="1561"/>
    <cellStyle name="Comma 2 2 2 2 12" xfId="1562"/>
    <cellStyle name="Comma 2 2 2 2 12 2" xfId="1563"/>
    <cellStyle name="Comma 2 2 2 2 12 2 2" xfId="1564"/>
    <cellStyle name="Comma 2 2 2 2 12 2 3" xfId="1565"/>
    <cellStyle name="Comma 2 2 2 2 12 2 4" xfId="1566"/>
    <cellStyle name="Comma 2 2 2 2 13" xfId="1567"/>
    <cellStyle name="Comma 2 2 2 2 13 2" xfId="1568"/>
    <cellStyle name="Comma 2 2 2 2 13 2 2" xfId="1569"/>
    <cellStyle name="Comma 2 2 2 2 13 2 3" xfId="1570"/>
    <cellStyle name="Comma 2 2 2 2 13 2 4" xfId="1571"/>
    <cellStyle name="Comma 2 2 2 2 14" xfId="1572"/>
    <cellStyle name="Comma 2 2 2 2 14 2" xfId="1573"/>
    <cellStyle name="Comma 2 2 2 2 14 2 2" xfId="1574"/>
    <cellStyle name="Comma 2 2 2 2 14 2 3" xfId="1575"/>
    <cellStyle name="Comma 2 2 2 2 14 2 4" xfId="1576"/>
    <cellStyle name="Comma 2 2 2 2 15" xfId="1577"/>
    <cellStyle name="Comma 2 2 2 2 15 2" xfId="1578"/>
    <cellStyle name="Comma 2 2 2 2 15 2 2" xfId="1579"/>
    <cellStyle name="Comma 2 2 2 2 15 2 3" xfId="1580"/>
    <cellStyle name="Comma 2 2 2 2 15 2 4" xfId="1581"/>
    <cellStyle name="Comma 2 2 2 2 15 3" xfId="1582"/>
    <cellStyle name="Comma 2 2 2 2 15 3 2" xfId="1583"/>
    <cellStyle name="Comma 2 2 2 2 15 3 3" xfId="1584"/>
    <cellStyle name="Comma 2 2 2 2 15 3 4" xfId="1585"/>
    <cellStyle name="Comma 2 2 2 2 15 4" xfId="1586"/>
    <cellStyle name="Comma 2 2 2 2 15 5" xfId="1587"/>
    <cellStyle name="Comma 2 2 2 2 15 6" xfId="1588"/>
    <cellStyle name="Comma 2 2 2 2 16" xfId="1589"/>
    <cellStyle name="Comma 2 2 2 2 17" xfId="1590"/>
    <cellStyle name="Comma 2 2 2 2 17 2" xfId="1591"/>
    <cellStyle name="Comma 2 2 2 2 17 3" xfId="1592"/>
    <cellStyle name="Comma 2 2 2 2 17 4" xfId="1593"/>
    <cellStyle name="Comma 2 2 2 2 18" xfId="1594"/>
    <cellStyle name="Comma 2 2 2 2 19" xfId="1595"/>
    <cellStyle name="Comma 2 2 2 2 2" xfId="1596"/>
    <cellStyle name="Comma 2 2 2 2 2 10" xfId="1597"/>
    <cellStyle name="Comma 2 2 2 2 2 11" xfId="1598"/>
    <cellStyle name="Comma 2 2 2 2 2 12" xfId="1599"/>
    <cellStyle name="Comma 2 2 2 2 2 13" xfId="1600"/>
    <cellStyle name="Comma 2 2 2 2 2 13 2" xfId="1601"/>
    <cellStyle name="Comma 2 2 2 2 2 14" xfId="1602"/>
    <cellStyle name="Comma 2 2 2 2 2 14 2" xfId="1603"/>
    <cellStyle name="Comma 2 2 2 2 2 15" xfId="1604"/>
    <cellStyle name="Comma 2 2 2 2 2 15 2" xfId="1605"/>
    <cellStyle name="Comma 2 2 2 2 2 15 3" xfId="1606"/>
    <cellStyle name="Comma 2 2 2 2 2 15 3 2" xfId="1607"/>
    <cellStyle name="Comma 2 2 2 2 2 15 3 3" xfId="1608"/>
    <cellStyle name="Comma 2 2 2 2 2 15 3 4" xfId="1609"/>
    <cellStyle name="Comma 2 2 2 2 2 15 4" xfId="1610"/>
    <cellStyle name="Comma 2 2 2 2 2 15 5" xfId="1611"/>
    <cellStyle name="Comma 2 2 2 2 2 15 6" xfId="1612"/>
    <cellStyle name="Comma 2 2 2 2 2 16" xfId="1613"/>
    <cellStyle name="Comma 2 2 2 2 2 16 2" xfId="1614"/>
    <cellStyle name="Comma 2 2 2 2 2 16 3" xfId="1615"/>
    <cellStyle name="Comma 2 2 2 2 2 16 4" xfId="1616"/>
    <cellStyle name="Comma 2 2 2 2 2 17" xfId="1617"/>
    <cellStyle name="Comma 2 2 2 2 2 17 2" xfId="1618"/>
    <cellStyle name="Comma 2 2 2 2 2 17 3" xfId="1619"/>
    <cellStyle name="Comma 2 2 2 2 2 17 4" xfId="1620"/>
    <cellStyle name="Comma 2 2 2 2 2 18" xfId="1621"/>
    <cellStyle name="Comma 2 2 2 2 2 19" xfId="1622"/>
    <cellStyle name="Comma 2 2 2 2 2 2" xfId="1623"/>
    <cellStyle name="Comma 2 2 2 2 2 2 2" xfId="1624"/>
    <cellStyle name="Comma 2 2 2 2 2 2 2 2" xfId="1625"/>
    <cellStyle name="Comma 2 2 2 2 2 2 2 3" xfId="1626"/>
    <cellStyle name="Comma 2 2 2 2 2 2 2 4" xfId="1627"/>
    <cellStyle name="Comma 2 2 2 2 2 2 2 5" xfId="1628"/>
    <cellStyle name="Comma 2 2 2 2 2 2 2 5 2" xfId="1629"/>
    <cellStyle name="Comma 2 2 2 2 2 2 2 5 3" xfId="1630"/>
    <cellStyle name="Comma 2 2 2 2 2 2 2 5 4" xfId="1631"/>
    <cellStyle name="Comma 2 2 2 2 2 2 3" xfId="1632"/>
    <cellStyle name="Comma 2 2 2 2 2 2 3 2" xfId="1633"/>
    <cellStyle name="Comma 2 2 2 2 2 2 3 2 2" xfId="1634"/>
    <cellStyle name="Comma 2 2 2 2 2 2 3 2 3" xfId="1635"/>
    <cellStyle name="Comma 2 2 2 2 2 2 3 2 4" xfId="1636"/>
    <cellStyle name="Comma 2 2 2 2 2 2 4" xfId="1637"/>
    <cellStyle name="Comma 2 2 2 2 2 2 4 2" xfId="1638"/>
    <cellStyle name="Comma 2 2 2 2 2 2 4 2 2" xfId="1639"/>
    <cellStyle name="Comma 2 2 2 2 2 2 4 2 3" xfId="1640"/>
    <cellStyle name="Comma 2 2 2 2 2 2 4 2 4" xfId="1641"/>
    <cellStyle name="Comma 2 2 2 2 2 2 5" xfId="1642"/>
    <cellStyle name="Comma 2 2 2 2 2 20" xfId="1643"/>
    <cellStyle name="Comma 2 2 2 2 2 3" xfId="1644"/>
    <cellStyle name="Comma 2 2 2 2 2 3 2" xfId="1645"/>
    <cellStyle name="Comma 2 2 2 2 2 3 2 2" xfId="1646"/>
    <cellStyle name="Comma 2 2 2 2 2 3 2 2 2" xfId="1647"/>
    <cellStyle name="Comma 2 2 2 2 2 3 2 2 2 2" xfId="1648"/>
    <cellStyle name="Comma 2 2 2 2 2 3 2 2 2 3" xfId="1649"/>
    <cellStyle name="Comma 2 2 2 2 2 3 2 2 2 4" xfId="1650"/>
    <cellStyle name="Comma 2 2 2 2 2 3 2 2 3" xfId="1651"/>
    <cellStyle name="Comma 2 2 2 2 2 3 2 2 4" xfId="1652"/>
    <cellStyle name="Comma 2 2 2 2 2 3 2 2 5" xfId="1653"/>
    <cellStyle name="Comma 2 2 2 2 2 3 2 3" xfId="1654"/>
    <cellStyle name="Comma 2 2 2 2 2 3 2 3 2" xfId="1655"/>
    <cellStyle name="Comma 2 2 2 2 2 3 2 3 3" xfId="1656"/>
    <cellStyle name="Comma 2 2 2 2 2 3 2 3 4" xfId="1657"/>
    <cellStyle name="Comma 2 2 2 2 2 3 2 4" xfId="1658"/>
    <cellStyle name="Comma 2 2 2 2 2 3 2 5" xfId="1659"/>
    <cellStyle name="Comma 2 2 2 2 2 3 2 6" xfId="1660"/>
    <cellStyle name="Comma 2 2 2 2 2 3 3" xfId="1661"/>
    <cellStyle name="Comma 2 2 2 2 2 3 3 2" xfId="1662"/>
    <cellStyle name="Comma 2 2 2 2 2 3 3 2 2" xfId="1663"/>
    <cellStyle name="Comma 2 2 2 2 2 3 3 2 2 2" xfId="1664"/>
    <cellStyle name="Comma 2 2 2 2 2 3 3 2 2 3" xfId="1665"/>
    <cellStyle name="Comma 2 2 2 2 2 3 3 2 2 4" xfId="1666"/>
    <cellStyle name="Comma 2 2 2 2 2 3 3 2 3" xfId="1667"/>
    <cellStyle name="Comma 2 2 2 2 2 3 3 2 4" xfId="1668"/>
    <cellStyle name="Comma 2 2 2 2 2 3 3 2 5" xfId="1669"/>
    <cellStyle name="Comma 2 2 2 2 2 3 3 3" xfId="1670"/>
    <cellStyle name="Comma 2 2 2 2 2 3 3 3 2" xfId="1671"/>
    <cellStyle name="Comma 2 2 2 2 2 3 3 3 3" xfId="1672"/>
    <cellStyle name="Comma 2 2 2 2 2 3 3 3 4" xfId="1673"/>
    <cellStyle name="Comma 2 2 2 2 2 3 3 4" xfId="1674"/>
    <cellStyle name="Comma 2 2 2 2 2 3 3 5" xfId="1675"/>
    <cellStyle name="Comma 2 2 2 2 2 3 3 6" xfId="1676"/>
    <cellStyle name="Comma 2 2 2 2 2 3 4" xfId="1677"/>
    <cellStyle name="Comma 2 2 2 2 2 3 5" xfId="1678"/>
    <cellStyle name="Comma 2 2 2 2 2 3 5 2" xfId="1679"/>
    <cellStyle name="Comma 2 2 2 2 2 3 5 2 2" xfId="1680"/>
    <cellStyle name="Comma 2 2 2 2 2 3 5 2 3" xfId="1681"/>
    <cellStyle name="Comma 2 2 2 2 2 3 5 2 4" xfId="1682"/>
    <cellStyle name="Comma 2 2 2 2 2 3 5 3" xfId="1683"/>
    <cellStyle name="Comma 2 2 2 2 2 3 5 4" xfId="1684"/>
    <cellStyle name="Comma 2 2 2 2 2 3 5 5" xfId="1685"/>
    <cellStyle name="Comma 2 2 2 2 2 3 6" xfId="1686"/>
    <cellStyle name="Comma 2 2 2 2 2 3 6 2" xfId="1687"/>
    <cellStyle name="Comma 2 2 2 2 2 3 6 3" xfId="1688"/>
    <cellStyle name="Comma 2 2 2 2 2 3 6 4" xfId="1689"/>
    <cellStyle name="Comma 2 2 2 2 2 3 7" xfId="1690"/>
    <cellStyle name="Comma 2 2 2 2 2 3 8" xfId="1691"/>
    <cellStyle name="Comma 2 2 2 2 2 3 9" xfId="1692"/>
    <cellStyle name="Comma 2 2 2 2 2 4" xfId="1693"/>
    <cellStyle name="Comma 2 2 2 2 2 4 2" xfId="1694"/>
    <cellStyle name="Comma 2 2 2 2 2 4 3" xfId="1695"/>
    <cellStyle name="Comma 2 2 2 2 2 4 3 2" xfId="1696"/>
    <cellStyle name="Comma 2 2 2 2 2 4 3 2 2" xfId="1697"/>
    <cellStyle name="Comma 2 2 2 2 2 4 3 2 3" xfId="1698"/>
    <cellStyle name="Comma 2 2 2 2 2 4 3 2 4" xfId="1699"/>
    <cellStyle name="Comma 2 2 2 2 2 4 3 3" xfId="1700"/>
    <cellStyle name="Comma 2 2 2 2 2 4 3 4" xfId="1701"/>
    <cellStyle name="Comma 2 2 2 2 2 4 3 5" xfId="1702"/>
    <cellStyle name="Comma 2 2 2 2 2 4 4" xfId="1703"/>
    <cellStyle name="Comma 2 2 2 2 2 4 4 2" xfId="1704"/>
    <cellStyle name="Comma 2 2 2 2 2 4 4 3" xfId="1705"/>
    <cellStyle name="Comma 2 2 2 2 2 4 4 4" xfId="1706"/>
    <cellStyle name="Comma 2 2 2 2 2 4 5" xfId="1707"/>
    <cellStyle name="Comma 2 2 2 2 2 4 6" xfId="1708"/>
    <cellStyle name="Comma 2 2 2 2 2 4 7" xfId="1709"/>
    <cellStyle name="Comma 2 2 2 2 2 5" xfId="1710"/>
    <cellStyle name="Comma 2 2 2 2 2 5 2" xfId="1711"/>
    <cellStyle name="Comma 2 2 2 2 2 5 3" xfId="1712"/>
    <cellStyle name="Comma 2 2 2 2 2 5 3 2" xfId="1713"/>
    <cellStyle name="Comma 2 2 2 2 2 5 3 2 2" xfId="1714"/>
    <cellStyle name="Comma 2 2 2 2 2 5 3 2 3" xfId="1715"/>
    <cellStyle name="Comma 2 2 2 2 2 5 3 2 4" xfId="1716"/>
    <cellStyle name="Comma 2 2 2 2 2 5 3 3" xfId="1717"/>
    <cellStyle name="Comma 2 2 2 2 2 5 3 4" xfId="1718"/>
    <cellStyle name="Comma 2 2 2 2 2 5 3 5" xfId="1719"/>
    <cellStyle name="Comma 2 2 2 2 2 5 4" xfId="1720"/>
    <cellStyle name="Comma 2 2 2 2 2 5 4 2" xfId="1721"/>
    <cellStyle name="Comma 2 2 2 2 2 5 4 3" xfId="1722"/>
    <cellStyle name="Comma 2 2 2 2 2 5 4 4" xfId="1723"/>
    <cellStyle name="Comma 2 2 2 2 2 5 5" xfId="1724"/>
    <cellStyle name="Comma 2 2 2 2 2 5 6" xfId="1725"/>
    <cellStyle name="Comma 2 2 2 2 2 5 7" xfId="1726"/>
    <cellStyle name="Comma 2 2 2 2 2 6" xfId="1727"/>
    <cellStyle name="Comma 2 2 2 2 2 7" xfId="1728"/>
    <cellStyle name="Comma 2 2 2 2 2 8" xfId="1729"/>
    <cellStyle name="Comma 2 2 2 2 2 9" xfId="1730"/>
    <cellStyle name="Comma 2 2 2 2 20" xfId="1731"/>
    <cellStyle name="Comma 2 2 2 2 3" xfId="1732"/>
    <cellStyle name="Comma 2 2 2 2 3 10" xfId="1733"/>
    <cellStyle name="Comma 2 2 2 2 3 11" xfId="1734"/>
    <cellStyle name="Comma 2 2 2 2 3 2" xfId="1735"/>
    <cellStyle name="Comma 2 2 2 2 3 2 2" xfId="1736"/>
    <cellStyle name="Comma 2 2 2 2 3 2 2 2" xfId="1737"/>
    <cellStyle name="Comma 2 2 2 2 3 2 2 2 2" xfId="1738"/>
    <cellStyle name="Comma 2 2 2 2 3 2 2 2 2 2" xfId="1739"/>
    <cellStyle name="Comma 2 2 2 2 3 2 2 2 2 3" xfId="1740"/>
    <cellStyle name="Comma 2 2 2 2 3 2 2 2 2 4" xfId="1741"/>
    <cellStyle name="Comma 2 2 2 2 3 2 2 2 3" xfId="1742"/>
    <cellStyle name="Comma 2 2 2 2 3 2 2 2 4" xfId="1743"/>
    <cellStyle name="Comma 2 2 2 2 3 2 2 2 5" xfId="1744"/>
    <cellStyle name="Comma 2 2 2 2 3 2 2 3" xfId="1745"/>
    <cellStyle name="Comma 2 2 2 2 3 2 2 3 2" xfId="1746"/>
    <cellStyle name="Comma 2 2 2 2 3 2 2 3 3" xfId="1747"/>
    <cellStyle name="Comma 2 2 2 2 3 2 2 3 4" xfId="1748"/>
    <cellStyle name="Comma 2 2 2 2 3 2 2 4" xfId="1749"/>
    <cellStyle name="Comma 2 2 2 2 3 2 2 4 2" xfId="1750"/>
    <cellStyle name="Comma 2 2 2 2 3 2 2 4 3" xfId="1751"/>
    <cellStyle name="Comma 2 2 2 2 3 2 2 4 4" xfId="1752"/>
    <cellStyle name="Comma 2 2 2 2 3 2 2 5" xfId="1753"/>
    <cellStyle name="Comma 2 2 2 2 3 2 2 6" xfId="1754"/>
    <cellStyle name="Comma 2 2 2 2 3 2 2 7" xfId="1755"/>
    <cellStyle name="Comma 2 2 2 2 3 2 3" xfId="1756"/>
    <cellStyle name="Comma 2 2 2 2 3 2 3 2" xfId="1757"/>
    <cellStyle name="Comma 2 2 2 2 3 2 3 2 2" xfId="1758"/>
    <cellStyle name="Comma 2 2 2 2 3 2 3 2 2 2" xfId="1759"/>
    <cellStyle name="Comma 2 2 2 2 3 2 3 2 2 3" xfId="1760"/>
    <cellStyle name="Comma 2 2 2 2 3 2 3 2 2 4" xfId="1761"/>
    <cellStyle name="Comma 2 2 2 2 3 2 3 2 3" xfId="1762"/>
    <cellStyle name="Comma 2 2 2 2 3 2 3 2 4" xfId="1763"/>
    <cellStyle name="Comma 2 2 2 2 3 2 3 2 5" xfId="1764"/>
    <cellStyle name="Comma 2 2 2 2 3 2 3 3" xfId="1765"/>
    <cellStyle name="Comma 2 2 2 2 3 2 3 3 2" xfId="1766"/>
    <cellStyle name="Comma 2 2 2 2 3 2 3 3 3" xfId="1767"/>
    <cellStyle name="Comma 2 2 2 2 3 2 3 3 4" xfId="1768"/>
    <cellStyle name="Comma 2 2 2 2 3 2 3 4" xfId="1769"/>
    <cellStyle name="Comma 2 2 2 2 3 2 3 4 2" xfId="1770"/>
    <cellStyle name="Comma 2 2 2 2 3 2 3 4 3" xfId="1771"/>
    <cellStyle name="Comma 2 2 2 2 3 2 3 4 4" xfId="1772"/>
    <cellStyle name="Comma 2 2 2 2 3 2 3 5" xfId="1773"/>
    <cellStyle name="Comma 2 2 2 2 3 2 3 6" xfId="1774"/>
    <cellStyle name="Comma 2 2 2 2 3 2 3 7" xfId="1775"/>
    <cellStyle name="Comma 2 2 2 2 3 2 4" xfId="1776"/>
    <cellStyle name="Comma 2 2 2 2 3 2 4 2" xfId="1777"/>
    <cellStyle name="Comma 2 2 2 2 3 2 4 2 2" xfId="1778"/>
    <cellStyle name="Comma 2 2 2 2 3 2 4 2 3" xfId="1779"/>
    <cellStyle name="Comma 2 2 2 2 3 2 4 2 4" xfId="1780"/>
    <cellStyle name="Comma 2 2 2 2 3 2 4 3" xfId="1781"/>
    <cellStyle name="Comma 2 2 2 2 3 2 4 3 2" xfId="1782"/>
    <cellStyle name="Comma 2 2 2 2 3 2 4 3 3" xfId="1783"/>
    <cellStyle name="Comma 2 2 2 2 3 2 4 3 4" xfId="1784"/>
    <cellStyle name="Comma 2 2 2 2 3 2 4 4" xfId="1785"/>
    <cellStyle name="Comma 2 2 2 2 3 2 4 5" xfId="1786"/>
    <cellStyle name="Comma 2 2 2 2 3 2 4 6" xfId="1787"/>
    <cellStyle name="Comma 2 2 2 2 3 2 5" xfId="1788"/>
    <cellStyle name="Comma 2 2 2 2 3 2 6" xfId="1789"/>
    <cellStyle name="Comma 2 2 2 2 3 2 6 2" xfId="1790"/>
    <cellStyle name="Comma 2 2 2 2 3 2 6 3" xfId="1791"/>
    <cellStyle name="Comma 2 2 2 2 3 2 6 4" xfId="1792"/>
    <cellStyle name="Comma 2 2 2 2 3 2 7" xfId="1793"/>
    <cellStyle name="Comma 2 2 2 2 3 2 8" xfId="1794"/>
    <cellStyle name="Comma 2 2 2 2 3 2 9" xfId="1795"/>
    <cellStyle name="Comma 2 2 2 2 3 3" xfId="1796"/>
    <cellStyle name="Comma 2 2 2 2 3 3 2" xfId="1797"/>
    <cellStyle name="Comma 2 2 2 2 3 3 2 2" xfId="1798"/>
    <cellStyle name="Comma 2 2 2 2 3 3 2 2 2" xfId="1799"/>
    <cellStyle name="Comma 2 2 2 2 3 3 2 2 3" xfId="1800"/>
    <cellStyle name="Comma 2 2 2 2 3 3 2 2 4" xfId="1801"/>
    <cellStyle name="Comma 2 2 2 2 3 3 2 3" xfId="1802"/>
    <cellStyle name="Comma 2 2 2 2 3 3 2 4" xfId="1803"/>
    <cellStyle name="Comma 2 2 2 2 3 3 2 5" xfId="1804"/>
    <cellStyle name="Comma 2 2 2 2 3 3 3" xfId="1805"/>
    <cellStyle name="Comma 2 2 2 2 3 3 4" xfId="1806"/>
    <cellStyle name="Comma 2 2 2 2 3 3 4 2" xfId="1807"/>
    <cellStyle name="Comma 2 2 2 2 3 3 4 3" xfId="1808"/>
    <cellStyle name="Comma 2 2 2 2 3 3 4 4" xfId="1809"/>
    <cellStyle name="Comma 2 2 2 2 3 3 5" xfId="1810"/>
    <cellStyle name="Comma 2 2 2 2 3 3 6" xfId="1811"/>
    <cellStyle name="Comma 2 2 2 2 3 3 7" xfId="1812"/>
    <cellStyle name="Comma 2 2 2 2 3 4" xfId="1813"/>
    <cellStyle name="Comma 2 2 2 2 3 4 2" xfId="1814"/>
    <cellStyle name="Comma 2 2 2 2 3 4 2 2" xfId="1815"/>
    <cellStyle name="Comma 2 2 2 2 3 4 2 2 2" xfId="1816"/>
    <cellStyle name="Comma 2 2 2 2 3 4 2 2 3" xfId="1817"/>
    <cellStyle name="Comma 2 2 2 2 3 4 2 2 4" xfId="1818"/>
    <cellStyle name="Comma 2 2 2 2 3 4 2 3" xfId="1819"/>
    <cellStyle name="Comma 2 2 2 2 3 4 2 4" xfId="1820"/>
    <cellStyle name="Comma 2 2 2 2 3 4 2 5" xfId="1821"/>
    <cellStyle name="Comma 2 2 2 2 3 4 3" xfId="1822"/>
    <cellStyle name="Comma 2 2 2 2 3 4 4" xfId="1823"/>
    <cellStyle name="Comma 2 2 2 2 3 4 4 2" xfId="1824"/>
    <cellStyle name="Comma 2 2 2 2 3 4 4 3" xfId="1825"/>
    <cellStyle name="Comma 2 2 2 2 3 4 4 4" xfId="1826"/>
    <cellStyle name="Comma 2 2 2 2 3 4 5" xfId="1827"/>
    <cellStyle name="Comma 2 2 2 2 3 4 6" xfId="1828"/>
    <cellStyle name="Comma 2 2 2 2 3 4 7" xfId="1829"/>
    <cellStyle name="Comma 2 2 2 2 3 5" xfId="1830"/>
    <cellStyle name="Comma 2 2 2 2 3 6" xfId="1831"/>
    <cellStyle name="Comma 2 2 2 2 3 6 2" xfId="1832"/>
    <cellStyle name="Comma 2 2 2 2 3 6 2 2" xfId="1833"/>
    <cellStyle name="Comma 2 2 2 2 3 6 2 3" xfId="1834"/>
    <cellStyle name="Comma 2 2 2 2 3 6 2 4" xfId="1835"/>
    <cellStyle name="Comma 2 2 2 2 3 6 3" xfId="1836"/>
    <cellStyle name="Comma 2 2 2 2 3 6 4" xfId="1837"/>
    <cellStyle name="Comma 2 2 2 2 3 6 5" xfId="1838"/>
    <cellStyle name="Comma 2 2 2 2 3 7" xfId="1839"/>
    <cellStyle name="Comma 2 2 2 2 3 7 2" xfId="1840"/>
    <cellStyle name="Comma 2 2 2 2 3 7 3" xfId="1841"/>
    <cellStyle name="Comma 2 2 2 2 3 7 4" xfId="1842"/>
    <cellStyle name="Comma 2 2 2 2 3 8" xfId="1843"/>
    <cellStyle name="Comma 2 2 2 2 3 8 2" xfId="1844"/>
    <cellStyle name="Comma 2 2 2 2 3 8 3" xfId="1845"/>
    <cellStyle name="Comma 2 2 2 2 3 8 4" xfId="1846"/>
    <cellStyle name="Comma 2 2 2 2 3 9" xfId="1847"/>
    <cellStyle name="Comma 2 2 2 2 4" xfId="1848"/>
    <cellStyle name="Comma 2 2 2 2 4 2" xfId="1849"/>
    <cellStyle name="Comma 2 2 2 2 4 3" xfId="1850"/>
    <cellStyle name="Comma 2 2 2 2 4 3 2" xfId="1851"/>
    <cellStyle name="Comma 2 2 2 2 4 3 3" xfId="1852"/>
    <cellStyle name="Comma 2 2 2 2 4 3 4" xfId="1853"/>
    <cellStyle name="Comma 2 2 2 2 5" xfId="1854"/>
    <cellStyle name="Comma 2 2 2 2 5 10" xfId="1855"/>
    <cellStyle name="Comma 2 2 2 2 5 11" xfId="1856"/>
    <cellStyle name="Comma 2 2 2 2 5 2" xfId="1857"/>
    <cellStyle name="Comma 2 2 2 2 5 2 2" xfId="1858"/>
    <cellStyle name="Comma 2 2 2 2 5 2 2 2" xfId="1859"/>
    <cellStyle name="Comma 2 2 2 2 5 2 2 2 2" xfId="1860"/>
    <cellStyle name="Comma 2 2 2 2 5 2 2 2 2 2" xfId="1861"/>
    <cellStyle name="Comma 2 2 2 2 5 2 2 2 2 3" xfId="1862"/>
    <cellStyle name="Comma 2 2 2 2 5 2 2 2 2 4" xfId="1863"/>
    <cellStyle name="Comma 2 2 2 2 5 2 2 2 3" xfId="1864"/>
    <cellStyle name="Comma 2 2 2 2 5 2 2 2 4" xfId="1865"/>
    <cellStyle name="Comma 2 2 2 2 5 2 2 2 5" xfId="1866"/>
    <cellStyle name="Comma 2 2 2 2 5 2 2 3" xfId="1867"/>
    <cellStyle name="Comma 2 2 2 2 5 2 2 3 2" xfId="1868"/>
    <cellStyle name="Comma 2 2 2 2 5 2 2 3 3" xfId="1869"/>
    <cellStyle name="Comma 2 2 2 2 5 2 2 3 4" xfId="1870"/>
    <cellStyle name="Comma 2 2 2 2 5 2 2 4" xfId="1871"/>
    <cellStyle name="Comma 2 2 2 2 5 2 2 5" xfId="1872"/>
    <cellStyle name="Comma 2 2 2 2 5 2 2 6" xfId="1873"/>
    <cellStyle name="Comma 2 2 2 2 5 2 3" xfId="1874"/>
    <cellStyle name="Comma 2 2 2 2 5 2 3 2" xfId="1875"/>
    <cellStyle name="Comma 2 2 2 2 5 2 3 2 2" xfId="1876"/>
    <cellStyle name="Comma 2 2 2 2 5 2 3 2 2 2" xfId="1877"/>
    <cellStyle name="Comma 2 2 2 2 5 2 3 2 2 3" xfId="1878"/>
    <cellStyle name="Comma 2 2 2 2 5 2 3 2 2 4" xfId="1879"/>
    <cellStyle name="Comma 2 2 2 2 5 2 3 2 3" xfId="1880"/>
    <cellStyle name="Comma 2 2 2 2 5 2 3 2 4" xfId="1881"/>
    <cellStyle name="Comma 2 2 2 2 5 2 3 2 5" xfId="1882"/>
    <cellStyle name="Comma 2 2 2 2 5 2 3 3" xfId="1883"/>
    <cellStyle name="Comma 2 2 2 2 5 2 3 3 2" xfId="1884"/>
    <cellStyle name="Comma 2 2 2 2 5 2 3 3 3" xfId="1885"/>
    <cellStyle name="Comma 2 2 2 2 5 2 3 3 4" xfId="1886"/>
    <cellStyle name="Comma 2 2 2 2 5 2 3 4" xfId="1887"/>
    <cellStyle name="Comma 2 2 2 2 5 2 3 5" xfId="1888"/>
    <cellStyle name="Comma 2 2 2 2 5 2 3 6" xfId="1889"/>
    <cellStyle name="Comma 2 2 2 2 5 2 4" xfId="1890"/>
    <cellStyle name="Comma 2 2 2 2 5 2 4 2" xfId="1891"/>
    <cellStyle name="Comma 2 2 2 2 5 2 4 2 2" xfId="1892"/>
    <cellStyle name="Comma 2 2 2 2 5 2 4 2 3" xfId="1893"/>
    <cellStyle name="Comma 2 2 2 2 5 2 4 2 4" xfId="1894"/>
    <cellStyle name="Comma 2 2 2 2 5 2 4 3" xfId="1895"/>
    <cellStyle name="Comma 2 2 2 2 5 2 4 4" xfId="1896"/>
    <cellStyle name="Comma 2 2 2 2 5 2 4 5" xfId="1897"/>
    <cellStyle name="Comma 2 2 2 2 5 2 5" xfId="1898"/>
    <cellStyle name="Comma 2 2 2 2 5 2 5 2" xfId="1899"/>
    <cellStyle name="Comma 2 2 2 2 5 2 5 3" xfId="1900"/>
    <cellStyle name="Comma 2 2 2 2 5 2 5 4" xfId="1901"/>
    <cellStyle name="Comma 2 2 2 2 5 2 6" xfId="1902"/>
    <cellStyle name="Comma 2 2 2 2 5 2 7" xfId="1903"/>
    <cellStyle name="Comma 2 2 2 2 5 2 8" xfId="1904"/>
    <cellStyle name="Comma 2 2 2 2 5 3" xfId="1905"/>
    <cellStyle name="Comma 2 2 2 2 5 3 2" xfId="1906"/>
    <cellStyle name="Comma 2 2 2 2 5 3 2 2" xfId="1907"/>
    <cellStyle name="Comma 2 2 2 2 5 3 2 2 2" xfId="1908"/>
    <cellStyle name="Comma 2 2 2 2 5 3 2 2 3" xfId="1909"/>
    <cellStyle name="Comma 2 2 2 2 5 3 2 2 4" xfId="1910"/>
    <cellStyle name="Comma 2 2 2 2 5 3 2 3" xfId="1911"/>
    <cellStyle name="Comma 2 2 2 2 5 3 2 4" xfId="1912"/>
    <cellStyle name="Comma 2 2 2 2 5 3 2 5" xfId="1913"/>
    <cellStyle name="Comma 2 2 2 2 5 3 3" xfId="1914"/>
    <cellStyle name="Comma 2 2 2 2 5 3 3 2" xfId="1915"/>
    <cellStyle name="Comma 2 2 2 2 5 3 3 3" xfId="1916"/>
    <cellStyle name="Comma 2 2 2 2 5 3 3 4" xfId="1917"/>
    <cellStyle name="Comma 2 2 2 2 5 3 4" xfId="1918"/>
    <cellStyle name="Comma 2 2 2 2 5 3 5" xfId="1919"/>
    <cellStyle name="Comma 2 2 2 2 5 3 6" xfId="1920"/>
    <cellStyle name="Comma 2 2 2 2 5 4" xfId="1921"/>
    <cellStyle name="Comma 2 2 2 2 5 4 2" xfId="1922"/>
    <cellStyle name="Comma 2 2 2 2 5 4 2 2" xfId="1923"/>
    <cellStyle name="Comma 2 2 2 2 5 4 2 2 2" xfId="1924"/>
    <cellStyle name="Comma 2 2 2 2 5 4 2 2 3" xfId="1925"/>
    <cellStyle name="Comma 2 2 2 2 5 4 2 2 4" xfId="1926"/>
    <cellStyle name="Comma 2 2 2 2 5 4 2 3" xfId="1927"/>
    <cellStyle name="Comma 2 2 2 2 5 4 2 4" xfId="1928"/>
    <cellStyle name="Comma 2 2 2 2 5 4 2 5" xfId="1929"/>
    <cellStyle name="Comma 2 2 2 2 5 4 3" xfId="1930"/>
    <cellStyle name="Comma 2 2 2 2 5 4 3 2" xfId="1931"/>
    <cellStyle name="Comma 2 2 2 2 5 4 3 3" xfId="1932"/>
    <cellStyle name="Comma 2 2 2 2 5 4 3 4" xfId="1933"/>
    <cellStyle name="Comma 2 2 2 2 5 4 4" xfId="1934"/>
    <cellStyle name="Comma 2 2 2 2 5 4 5" xfId="1935"/>
    <cellStyle name="Comma 2 2 2 2 5 4 6" xfId="1936"/>
    <cellStyle name="Comma 2 2 2 2 5 5" xfId="1937"/>
    <cellStyle name="Comma 2 2 2 2 5 6" xfId="1938"/>
    <cellStyle name="Comma 2 2 2 2 5 6 2" xfId="1939"/>
    <cellStyle name="Comma 2 2 2 2 5 6 2 2" xfId="1940"/>
    <cellStyle name="Comma 2 2 2 2 5 6 2 3" xfId="1941"/>
    <cellStyle name="Comma 2 2 2 2 5 6 2 4" xfId="1942"/>
    <cellStyle name="Comma 2 2 2 2 5 6 3" xfId="1943"/>
    <cellStyle name="Comma 2 2 2 2 5 6 4" xfId="1944"/>
    <cellStyle name="Comma 2 2 2 2 5 6 5" xfId="1945"/>
    <cellStyle name="Comma 2 2 2 2 5 7" xfId="1946"/>
    <cellStyle name="Comma 2 2 2 2 5 7 2" xfId="1947"/>
    <cellStyle name="Comma 2 2 2 2 5 7 3" xfId="1948"/>
    <cellStyle name="Comma 2 2 2 2 5 7 4" xfId="1949"/>
    <cellStyle name="Comma 2 2 2 2 5 8" xfId="1950"/>
    <cellStyle name="Comma 2 2 2 2 5 8 2" xfId="1951"/>
    <cellStyle name="Comma 2 2 2 2 5 8 3" xfId="1952"/>
    <cellStyle name="Comma 2 2 2 2 5 8 4" xfId="1953"/>
    <cellStyle name="Comma 2 2 2 2 5 9" xfId="1954"/>
    <cellStyle name="Comma 2 2 2 2 6" xfId="1955"/>
    <cellStyle name="Comma 2 2 2 2 6 10" xfId="1956"/>
    <cellStyle name="Comma 2 2 2 2 6 2" xfId="1957"/>
    <cellStyle name="Comma 2 2 2 2 6 2 2" xfId="1958"/>
    <cellStyle name="Comma 2 2 2 2 6 2 2 2" xfId="1959"/>
    <cellStyle name="Comma 2 2 2 2 6 2 2 2 2" xfId="1960"/>
    <cellStyle name="Comma 2 2 2 2 6 2 2 2 3" xfId="1961"/>
    <cellStyle name="Comma 2 2 2 2 6 2 2 2 4" xfId="1962"/>
    <cellStyle name="Comma 2 2 2 2 6 2 2 3" xfId="1963"/>
    <cellStyle name="Comma 2 2 2 2 6 2 2 4" xfId="1964"/>
    <cellStyle name="Comma 2 2 2 2 6 2 2 5" xfId="1965"/>
    <cellStyle name="Comma 2 2 2 2 6 2 3" xfId="1966"/>
    <cellStyle name="Comma 2 2 2 2 6 2 3 2" xfId="1967"/>
    <cellStyle name="Comma 2 2 2 2 6 2 3 3" xfId="1968"/>
    <cellStyle name="Comma 2 2 2 2 6 2 3 4" xfId="1969"/>
    <cellStyle name="Comma 2 2 2 2 6 2 4" xfId="1970"/>
    <cellStyle name="Comma 2 2 2 2 6 2 5" xfId="1971"/>
    <cellStyle name="Comma 2 2 2 2 6 2 6" xfId="1972"/>
    <cellStyle name="Comma 2 2 2 2 6 3" xfId="1973"/>
    <cellStyle name="Comma 2 2 2 2 6 3 2" xfId="1974"/>
    <cellStyle name="Comma 2 2 2 2 6 3 2 2" xfId="1975"/>
    <cellStyle name="Comma 2 2 2 2 6 3 2 2 2" xfId="1976"/>
    <cellStyle name="Comma 2 2 2 2 6 3 2 2 3" xfId="1977"/>
    <cellStyle name="Comma 2 2 2 2 6 3 2 2 4" xfId="1978"/>
    <cellStyle name="Comma 2 2 2 2 6 3 2 3" xfId="1979"/>
    <cellStyle name="Comma 2 2 2 2 6 3 2 4" xfId="1980"/>
    <cellStyle name="Comma 2 2 2 2 6 3 2 5" xfId="1981"/>
    <cellStyle name="Comma 2 2 2 2 6 3 3" xfId="1982"/>
    <cellStyle name="Comma 2 2 2 2 6 3 3 2" xfId="1983"/>
    <cellStyle name="Comma 2 2 2 2 6 3 3 3" xfId="1984"/>
    <cellStyle name="Comma 2 2 2 2 6 3 3 4" xfId="1985"/>
    <cellStyle name="Comma 2 2 2 2 6 3 4" xfId="1986"/>
    <cellStyle name="Comma 2 2 2 2 6 3 5" xfId="1987"/>
    <cellStyle name="Comma 2 2 2 2 6 3 6" xfId="1988"/>
    <cellStyle name="Comma 2 2 2 2 6 4" xfId="1989"/>
    <cellStyle name="Comma 2 2 2 2 6 5" xfId="1990"/>
    <cellStyle name="Comma 2 2 2 2 6 5 2" xfId="1991"/>
    <cellStyle name="Comma 2 2 2 2 6 5 2 2" xfId="1992"/>
    <cellStyle name="Comma 2 2 2 2 6 5 2 3" xfId="1993"/>
    <cellStyle name="Comma 2 2 2 2 6 5 2 4" xfId="1994"/>
    <cellStyle name="Comma 2 2 2 2 6 5 3" xfId="1995"/>
    <cellStyle name="Comma 2 2 2 2 6 5 4" xfId="1996"/>
    <cellStyle name="Comma 2 2 2 2 6 5 5" xfId="1997"/>
    <cellStyle name="Comma 2 2 2 2 6 6" xfId="1998"/>
    <cellStyle name="Comma 2 2 2 2 6 6 2" xfId="1999"/>
    <cellStyle name="Comma 2 2 2 2 6 6 3" xfId="2000"/>
    <cellStyle name="Comma 2 2 2 2 6 6 4" xfId="2001"/>
    <cellStyle name="Comma 2 2 2 2 6 7" xfId="2002"/>
    <cellStyle name="Comma 2 2 2 2 6 7 2" xfId="2003"/>
    <cellStyle name="Comma 2 2 2 2 6 7 3" xfId="2004"/>
    <cellStyle name="Comma 2 2 2 2 6 7 4" xfId="2005"/>
    <cellStyle name="Comma 2 2 2 2 6 8" xfId="2006"/>
    <cellStyle name="Comma 2 2 2 2 6 9" xfId="2007"/>
    <cellStyle name="Comma 2 2 2 2 7" xfId="2008"/>
    <cellStyle name="Comma 2 2 2 2 7 10" xfId="2009"/>
    <cellStyle name="Comma 2 2 2 2 7 2" xfId="2010"/>
    <cellStyle name="Comma 2 2 2 2 7 2 2" xfId="2011"/>
    <cellStyle name="Comma 2 2 2 2 7 2 2 2" xfId="2012"/>
    <cellStyle name="Comma 2 2 2 2 7 2 2 2 2" xfId="2013"/>
    <cellStyle name="Comma 2 2 2 2 7 2 2 2 3" xfId="2014"/>
    <cellStyle name="Comma 2 2 2 2 7 2 2 2 4" xfId="2015"/>
    <cellStyle name="Comma 2 2 2 2 7 2 2 3" xfId="2016"/>
    <cellStyle name="Comma 2 2 2 2 7 2 2 4" xfId="2017"/>
    <cellStyle name="Comma 2 2 2 2 7 2 2 5" xfId="2018"/>
    <cellStyle name="Comma 2 2 2 2 7 2 3" xfId="2019"/>
    <cellStyle name="Comma 2 2 2 2 7 2 3 2" xfId="2020"/>
    <cellStyle name="Comma 2 2 2 2 7 2 3 3" xfId="2021"/>
    <cellStyle name="Comma 2 2 2 2 7 2 3 4" xfId="2022"/>
    <cellStyle name="Comma 2 2 2 2 7 2 4" xfId="2023"/>
    <cellStyle name="Comma 2 2 2 2 7 2 5" xfId="2024"/>
    <cellStyle name="Comma 2 2 2 2 7 2 6" xfId="2025"/>
    <cellStyle name="Comma 2 2 2 2 7 3" xfId="2026"/>
    <cellStyle name="Comma 2 2 2 2 7 3 2" xfId="2027"/>
    <cellStyle name="Comma 2 2 2 2 7 3 2 2" xfId="2028"/>
    <cellStyle name="Comma 2 2 2 2 7 3 2 2 2" xfId="2029"/>
    <cellStyle name="Comma 2 2 2 2 7 3 2 2 3" xfId="2030"/>
    <cellStyle name="Comma 2 2 2 2 7 3 2 2 4" xfId="2031"/>
    <cellStyle name="Comma 2 2 2 2 7 3 2 3" xfId="2032"/>
    <cellStyle name="Comma 2 2 2 2 7 3 2 4" xfId="2033"/>
    <cellStyle name="Comma 2 2 2 2 7 3 2 5" xfId="2034"/>
    <cellStyle name="Comma 2 2 2 2 7 3 3" xfId="2035"/>
    <cellStyle name="Comma 2 2 2 2 7 3 3 2" xfId="2036"/>
    <cellStyle name="Comma 2 2 2 2 7 3 3 3" xfId="2037"/>
    <cellStyle name="Comma 2 2 2 2 7 3 3 4" xfId="2038"/>
    <cellStyle name="Comma 2 2 2 2 7 3 4" xfId="2039"/>
    <cellStyle name="Comma 2 2 2 2 7 3 5" xfId="2040"/>
    <cellStyle name="Comma 2 2 2 2 7 3 6" xfId="2041"/>
    <cellStyle name="Comma 2 2 2 2 7 4" xfId="2042"/>
    <cellStyle name="Comma 2 2 2 2 7 5" xfId="2043"/>
    <cellStyle name="Comma 2 2 2 2 7 5 2" xfId="2044"/>
    <cellStyle name="Comma 2 2 2 2 7 5 2 2" xfId="2045"/>
    <cellStyle name="Comma 2 2 2 2 7 5 2 3" xfId="2046"/>
    <cellStyle name="Comma 2 2 2 2 7 5 2 4" xfId="2047"/>
    <cellStyle name="Comma 2 2 2 2 7 5 3" xfId="2048"/>
    <cellStyle name="Comma 2 2 2 2 7 5 4" xfId="2049"/>
    <cellStyle name="Comma 2 2 2 2 7 5 5" xfId="2050"/>
    <cellStyle name="Comma 2 2 2 2 7 6" xfId="2051"/>
    <cellStyle name="Comma 2 2 2 2 7 6 2" xfId="2052"/>
    <cellStyle name="Comma 2 2 2 2 7 6 3" xfId="2053"/>
    <cellStyle name="Comma 2 2 2 2 7 6 4" xfId="2054"/>
    <cellStyle name="Comma 2 2 2 2 7 7" xfId="2055"/>
    <cellStyle name="Comma 2 2 2 2 7 7 2" xfId="2056"/>
    <cellStyle name="Comma 2 2 2 2 7 7 3" xfId="2057"/>
    <cellStyle name="Comma 2 2 2 2 7 7 4" xfId="2058"/>
    <cellStyle name="Comma 2 2 2 2 7 8" xfId="2059"/>
    <cellStyle name="Comma 2 2 2 2 7 9" xfId="2060"/>
    <cellStyle name="Comma 2 2 2 2 8" xfId="2061"/>
    <cellStyle name="Comma 2 2 2 2 8 2" xfId="2062"/>
    <cellStyle name="Comma 2 2 2 2 8 3" xfId="2063"/>
    <cellStyle name="Comma 2 2 2 2 8 3 2" xfId="2064"/>
    <cellStyle name="Comma 2 2 2 2 8 3 2 2" xfId="2065"/>
    <cellStyle name="Comma 2 2 2 2 8 3 2 3" xfId="2066"/>
    <cellStyle name="Comma 2 2 2 2 8 3 2 4" xfId="2067"/>
    <cellStyle name="Comma 2 2 2 2 8 3 3" xfId="2068"/>
    <cellStyle name="Comma 2 2 2 2 8 3 4" xfId="2069"/>
    <cellStyle name="Comma 2 2 2 2 8 3 5" xfId="2070"/>
    <cellStyle name="Comma 2 2 2 2 8 4" xfId="2071"/>
    <cellStyle name="Comma 2 2 2 2 8 4 2" xfId="2072"/>
    <cellStyle name="Comma 2 2 2 2 8 4 3" xfId="2073"/>
    <cellStyle name="Comma 2 2 2 2 8 4 4" xfId="2074"/>
    <cellStyle name="Comma 2 2 2 2 8 5" xfId="2075"/>
    <cellStyle name="Comma 2 2 2 2 8 5 2" xfId="2076"/>
    <cellStyle name="Comma 2 2 2 2 8 5 3" xfId="2077"/>
    <cellStyle name="Comma 2 2 2 2 8 5 4" xfId="2078"/>
    <cellStyle name="Comma 2 2 2 2 8 6" xfId="2079"/>
    <cellStyle name="Comma 2 2 2 2 8 7" xfId="2080"/>
    <cellStyle name="Comma 2 2 2 2 8 8" xfId="2081"/>
    <cellStyle name="Comma 2 2 2 2 9" xfId="2082"/>
    <cellStyle name="Comma 2 2 2 2 9 2" xfId="2083"/>
    <cellStyle name="Comma 2 2 2 2 9 3" xfId="2084"/>
    <cellStyle name="Comma 2 2 2 2 9 3 2" xfId="2085"/>
    <cellStyle name="Comma 2 2 2 2 9 3 2 2" xfId="2086"/>
    <cellStyle name="Comma 2 2 2 2 9 3 2 3" xfId="2087"/>
    <cellStyle name="Comma 2 2 2 2 9 3 2 4" xfId="2088"/>
    <cellStyle name="Comma 2 2 2 2 9 3 3" xfId="2089"/>
    <cellStyle name="Comma 2 2 2 2 9 3 4" xfId="2090"/>
    <cellStyle name="Comma 2 2 2 2 9 3 5" xfId="2091"/>
    <cellStyle name="Comma 2 2 2 2 9 4" xfId="2092"/>
    <cellStyle name="Comma 2 2 2 2 9 4 2" xfId="2093"/>
    <cellStyle name="Comma 2 2 2 2 9 4 3" xfId="2094"/>
    <cellStyle name="Comma 2 2 2 2 9 4 4" xfId="2095"/>
    <cellStyle name="Comma 2 2 2 2 9 5" xfId="2096"/>
    <cellStyle name="Comma 2 2 2 2 9 5 2" xfId="2097"/>
    <cellStyle name="Comma 2 2 2 2 9 5 3" xfId="2098"/>
    <cellStyle name="Comma 2 2 2 2 9 5 4" xfId="2099"/>
    <cellStyle name="Comma 2 2 2 2 9 6" xfId="2100"/>
    <cellStyle name="Comma 2 2 2 2 9 7" xfId="2101"/>
    <cellStyle name="Comma 2 2 2 2 9 8" xfId="2102"/>
    <cellStyle name="Comma 2 2 2 20" xfId="2103"/>
    <cellStyle name="Comma 2 2 2 20 2" xfId="2104"/>
    <cellStyle name="Comma 2 2 2 20 3" xfId="2105"/>
    <cellStyle name="Comma 2 2 2 20 4" xfId="2106"/>
    <cellStyle name="Comma 2 2 2 21" xfId="2107"/>
    <cellStyle name="Comma 2 2 2 22" xfId="2108"/>
    <cellStyle name="Comma 2 2 2 23" xfId="2109"/>
    <cellStyle name="Comma 2 2 2 3" xfId="2110"/>
    <cellStyle name="Comma 2 2 2 3 10" xfId="2111"/>
    <cellStyle name="Comma 2 2 2 3 2" xfId="2112"/>
    <cellStyle name="Comma 2 2 2 3 2 2" xfId="2113"/>
    <cellStyle name="Comma 2 2 2 3 2 2 2" xfId="2114"/>
    <cellStyle name="Comma 2 2 2 3 2 2 2 2" xfId="2115"/>
    <cellStyle name="Comma 2 2 2 3 2 2 2 2 2" xfId="2116"/>
    <cellStyle name="Comma 2 2 2 3 2 2 2 2 3" xfId="2117"/>
    <cellStyle name="Comma 2 2 2 3 2 2 2 2 4" xfId="2118"/>
    <cellStyle name="Comma 2 2 2 3 2 2 2 3" xfId="2119"/>
    <cellStyle name="Comma 2 2 2 3 2 2 2 4" xfId="2120"/>
    <cellStyle name="Comma 2 2 2 3 2 2 2 5" xfId="2121"/>
    <cellStyle name="Comma 2 2 2 3 2 2 3" xfId="2122"/>
    <cellStyle name="Comma 2 2 2 3 2 2 4" xfId="2123"/>
    <cellStyle name="Comma 2 2 2 3 2 2 4 2" xfId="2124"/>
    <cellStyle name="Comma 2 2 2 3 2 2 4 3" xfId="2125"/>
    <cellStyle name="Comma 2 2 2 3 2 2 4 4" xfId="2126"/>
    <cellStyle name="Comma 2 2 2 3 2 2 5" xfId="2127"/>
    <cellStyle name="Comma 2 2 2 3 2 2 6" xfId="2128"/>
    <cellStyle name="Comma 2 2 2 3 2 2 7" xfId="2129"/>
    <cellStyle name="Comma 2 2 2 3 2 3" xfId="2130"/>
    <cellStyle name="Comma 2 2 2 3 2 3 2" xfId="2131"/>
    <cellStyle name="Comma 2 2 2 3 2 3 2 2" xfId="2132"/>
    <cellStyle name="Comma 2 2 2 3 2 3 2 2 2" xfId="2133"/>
    <cellStyle name="Comma 2 2 2 3 2 3 2 2 3" xfId="2134"/>
    <cellStyle name="Comma 2 2 2 3 2 3 2 2 4" xfId="2135"/>
    <cellStyle name="Comma 2 2 2 3 2 3 2 3" xfId="2136"/>
    <cellStyle name="Comma 2 2 2 3 2 3 2 4" xfId="2137"/>
    <cellStyle name="Comma 2 2 2 3 2 3 2 5" xfId="2138"/>
    <cellStyle name="Comma 2 2 2 3 2 3 3" xfId="2139"/>
    <cellStyle name="Comma 2 2 2 3 2 3 4" xfId="2140"/>
    <cellStyle name="Comma 2 2 2 3 2 3 4 2" xfId="2141"/>
    <cellStyle name="Comma 2 2 2 3 2 3 4 3" xfId="2142"/>
    <cellStyle name="Comma 2 2 2 3 2 3 4 4" xfId="2143"/>
    <cellStyle name="Comma 2 2 2 3 2 3 5" xfId="2144"/>
    <cellStyle name="Comma 2 2 2 3 2 3 6" xfId="2145"/>
    <cellStyle name="Comma 2 2 2 3 2 3 7" xfId="2146"/>
    <cellStyle name="Comma 2 2 2 3 2 4" xfId="2147"/>
    <cellStyle name="Comma 2 2 2 3 2 4 2" xfId="2148"/>
    <cellStyle name="Comma 2 2 2 3 2 4 3" xfId="2149"/>
    <cellStyle name="Comma 2 2 2 3 2 4 3 2" xfId="2150"/>
    <cellStyle name="Comma 2 2 2 3 2 4 3 3" xfId="2151"/>
    <cellStyle name="Comma 2 2 2 3 2 4 3 4" xfId="2152"/>
    <cellStyle name="Comma 2 2 2 3 2 4 4" xfId="2153"/>
    <cellStyle name="Comma 2 2 2 3 2 4 5" xfId="2154"/>
    <cellStyle name="Comma 2 2 2 3 2 4 6" xfId="2155"/>
    <cellStyle name="Comma 2 2 2 3 2 5" xfId="2156"/>
    <cellStyle name="Comma 2 2 2 3 2 5 2" xfId="2157"/>
    <cellStyle name="Comma 2 2 2 3 2 5 3" xfId="2158"/>
    <cellStyle name="Comma 2 2 2 3 2 5 4" xfId="2159"/>
    <cellStyle name="Comma 2 2 2 3 2 6" xfId="2160"/>
    <cellStyle name="Comma 2 2 2 3 2 6 2" xfId="2161"/>
    <cellStyle name="Comma 2 2 2 3 2 6 3" xfId="2162"/>
    <cellStyle name="Comma 2 2 2 3 2 6 4" xfId="2163"/>
    <cellStyle name="Comma 2 2 2 3 2 7" xfId="2164"/>
    <cellStyle name="Comma 2 2 2 3 2 8" xfId="2165"/>
    <cellStyle name="Comma 2 2 2 3 2 9" xfId="2166"/>
    <cellStyle name="Comma 2 2 2 3 3" xfId="2167"/>
    <cellStyle name="Comma 2 2 2 3 3 2" xfId="2168"/>
    <cellStyle name="Comma 2 2 2 3 3 2 2" xfId="2169"/>
    <cellStyle name="Comma 2 2 2 3 3 2 2 2" xfId="2170"/>
    <cellStyle name="Comma 2 2 2 3 3 2 2 3" xfId="2171"/>
    <cellStyle name="Comma 2 2 2 3 3 2 2 4" xfId="2172"/>
    <cellStyle name="Comma 2 2 2 3 3 2 3" xfId="2173"/>
    <cellStyle name="Comma 2 2 2 3 3 2 4" xfId="2174"/>
    <cellStyle name="Comma 2 2 2 3 3 2 5" xfId="2175"/>
    <cellStyle name="Comma 2 2 2 3 3 3" xfId="2176"/>
    <cellStyle name="Comma 2 2 2 3 3 3 2" xfId="2177"/>
    <cellStyle name="Comma 2 2 2 3 3 3 3" xfId="2178"/>
    <cellStyle name="Comma 2 2 2 3 3 3 4" xfId="2179"/>
    <cellStyle name="Comma 2 2 2 3 3 4" xfId="2180"/>
    <cellStyle name="Comma 2 2 2 3 3 4 2" xfId="2181"/>
    <cellStyle name="Comma 2 2 2 3 3 4 3" xfId="2182"/>
    <cellStyle name="Comma 2 2 2 3 3 4 4" xfId="2183"/>
    <cellStyle name="Comma 2 2 2 3 3 5" xfId="2184"/>
    <cellStyle name="Comma 2 2 2 3 3 6" xfId="2185"/>
    <cellStyle name="Comma 2 2 2 3 3 7" xfId="2186"/>
    <cellStyle name="Comma 2 2 2 3 4" xfId="2187"/>
    <cellStyle name="Comma 2 2 2 3 4 2" xfId="2188"/>
    <cellStyle name="Comma 2 2 2 3 4 2 2" xfId="2189"/>
    <cellStyle name="Comma 2 2 2 3 4 2 2 2" xfId="2190"/>
    <cellStyle name="Comma 2 2 2 3 4 2 2 3" xfId="2191"/>
    <cellStyle name="Comma 2 2 2 3 4 2 2 4" xfId="2192"/>
    <cellStyle name="Comma 2 2 2 3 4 2 3" xfId="2193"/>
    <cellStyle name="Comma 2 2 2 3 4 2 4" xfId="2194"/>
    <cellStyle name="Comma 2 2 2 3 4 2 5" xfId="2195"/>
    <cellStyle name="Comma 2 2 2 3 4 3" xfId="2196"/>
    <cellStyle name="Comma 2 2 2 3 4 3 2" xfId="2197"/>
    <cellStyle name="Comma 2 2 2 3 4 3 3" xfId="2198"/>
    <cellStyle name="Comma 2 2 2 3 4 3 4" xfId="2199"/>
    <cellStyle name="Comma 2 2 2 3 4 4" xfId="2200"/>
    <cellStyle name="Comma 2 2 2 3 4 4 2" xfId="2201"/>
    <cellStyle name="Comma 2 2 2 3 4 4 3" xfId="2202"/>
    <cellStyle name="Comma 2 2 2 3 4 4 4" xfId="2203"/>
    <cellStyle name="Comma 2 2 2 3 4 5" xfId="2204"/>
    <cellStyle name="Comma 2 2 2 3 4 6" xfId="2205"/>
    <cellStyle name="Comma 2 2 2 3 4 7" xfId="2206"/>
    <cellStyle name="Comma 2 2 2 3 5" xfId="2207"/>
    <cellStyle name="Comma 2 2 2 3 5 2" xfId="2208"/>
    <cellStyle name="Comma 2 2 2 3 6" xfId="2209"/>
    <cellStyle name="Comma 2 2 2 3 6 2" xfId="2210"/>
    <cellStyle name="Comma 2 2 2 3 6 2 2" xfId="2211"/>
    <cellStyle name="Comma 2 2 2 3 6 2 3" xfId="2212"/>
    <cellStyle name="Comma 2 2 2 3 6 2 4" xfId="2213"/>
    <cellStyle name="Comma 2 2 2 3 6 3" xfId="2214"/>
    <cellStyle name="Comma 2 2 2 3 6 4" xfId="2215"/>
    <cellStyle name="Comma 2 2 2 3 6 5" xfId="2216"/>
    <cellStyle name="Comma 2 2 2 3 7" xfId="2217"/>
    <cellStyle name="Comma 2 2 2 3 7 2" xfId="2218"/>
    <cellStyle name="Comma 2 2 2 3 7 3" xfId="2219"/>
    <cellStyle name="Comma 2 2 2 3 7 4" xfId="2220"/>
    <cellStyle name="Comma 2 2 2 3 8" xfId="2221"/>
    <cellStyle name="Comma 2 2 2 3 9" xfId="2222"/>
    <cellStyle name="Comma 2 2 2 4" xfId="2223"/>
    <cellStyle name="Comma 2 2 2 4 10" xfId="2224"/>
    <cellStyle name="Comma 2 2 2 4 2" xfId="2225"/>
    <cellStyle name="Comma 2 2 2 4 2 2" xfId="2226"/>
    <cellStyle name="Comma 2 2 2 4 2 2 2" xfId="2227"/>
    <cellStyle name="Comma 2 2 2 4 2 2 2 2" xfId="2228"/>
    <cellStyle name="Comma 2 2 2 4 2 2 2 2 2" xfId="2229"/>
    <cellStyle name="Comma 2 2 2 4 2 2 2 2 3" xfId="2230"/>
    <cellStyle name="Comma 2 2 2 4 2 2 2 2 4" xfId="2231"/>
    <cellStyle name="Comma 2 2 2 4 2 2 2 3" xfId="2232"/>
    <cellStyle name="Comma 2 2 2 4 2 2 2 4" xfId="2233"/>
    <cellStyle name="Comma 2 2 2 4 2 2 2 5" xfId="2234"/>
    <cellStyle name="Comma 2 2 2 4 2 2 3" xfId="2235"/>
    <cellStyle name="Comma 2 2 2 4 2 2 3 2" xfId="2236"/>
    <cellStyle name="Comma 2 2 2 4 2 2 3 3" xfId="2237"/>
    <cellStyle name="Comma 2 2 2 4 2 2 3 4" xfId="2238"/>
    <cellStyle name="Comma 2 2 2 4 2 2 4" xfId="2239"/>
    <cellStyle name="Comma 2 2 2 4 2 2 5" xfId="2240"/>
    <cellStyle name="Comma 2 2 2 4 2 2 6" xfId="2241"/>
    <cellStyle name="Comma 2 2 2 4 2 3" xfId="2242"/>
    <cellStyle name="Comma 2 2 2 4 2 3 2" xfId="2243"/>
    <cellStyle name="Comma 2 2 2 4 2 3 2 2" xfId="2244"/>
    <cellStyle name="Comma 2 2 2 4 2 3 2 2 2" xfId="2245"/>
    <cellStyle name="Comma 2 2 2 4 2 3 2 2 3" xfId="2246"/>
    <cellStyle name="Comma 2 2 2 4 2 3 2 2 4" xfId="2247"/>
    <cellStyle name="Comma 2 2 2 4 2 3 2 3" xfId="2248"/>
    <cellStyle name="Comma 2 2 2 4 2 3 2 4" xfId="2249"/>
    <cellStyle name="Comma 2 2 2 4 2 3 2 5" xfId="2250"/>
    <cellStyle name="Comma 2 2 2 4 2 3 3" xfId="2251"/>
    <cellStyle name="Comma 2 2 2 4 2 3 3 2" xfId="2252"/>
    <cellStyle name="Comma 2 2 2 4 2 3 3 3" xfId="2253"/>
    <cellStyle name="Comma 2 2 2 4 2 3 3 4" xfId="2254"/>
    <cellStyle name="Comma 2 2 2 4 2 3 4" xfId="2255"/>
    <cellStyle name="Comma 2 2 2 4 2 3 5" xfId="2256"/>
    <cellStyle name="Comma 2 2 2 4 2 3 6" xfId="2257"/>
    <cellStyle name="Comma 2 2 2 4 2 4" xfId="2258"/>
    <cellStyle name="Comma 2 2 2 4 2 4 2" xfId="2259"/>
    <cellStyle name="Comma 2 2 2 4 2 4 2 2" xfId="2260"/>
    <cellStyle name="Comma 2 2 2 4 2 4 2 3" xfId="2261"/>
    <cellStyle name="Comma 2 2 2 4 2 4 2 4" xfId="2262"/>
    <cellStyle name="Comma 2 2 2 4 2 4 3" xfId="2263"/>
    <cellStyle name="Comma 2 2 2 4 2 4 4" xfId="2264"/>
    <cellStyle name="Comma 2 2 2 4 2 4 5" xfId="2265"/>
    <cellStyle name="Comma 2 2 2 4 2 5" xfId="2266"/>
    <cellStyle name="Comma 2 2 2 4 2 5 2" xfId="2267"/>
    <cellStyle name="Comma 2 2 2 4 2 5 3" xfId="2268"/>
    <cellStyle name="Comma 2 2 2 4 2 5 4" xfId="2269"/>
    <cellStyle name="Comma 2 2 2 4 2 6" xfId="2270"/>
    <cellStyle name="Comma 2 2 2 4 2 7" xfId="2271"/>
    <cellStyle name="Comma 2 2 2 4 2 8" xfId="2272"/>
    <cellStyle name="Comma 2 2 2 4 3" xfId="2273"/>
    <cellStyle name="Comma 2 2 2 4 3 2" xfId="2274"/>
    <cellStyle name="Comma 2 2 2 4 3 2 2" xfId="2275"/>
    <cellStyle name="Comma 2 2 2 4 3 2 2 2" xfId="2276"/>
    <cellStyle name="Comma 2 2 2 4 3 2 2 3" xfId="2277"/>
    <cellStyle name="Comma 2 2 2 4 3 2 2 4" xfId="2278"/>
    <cellStyle name="Comma 2 2 2 4 3 2 3" xfId="2279"/>
    <cellStyle name="Comma 2 2 2 4 3 2 4" xfId="2280"/>
    <cellStyle name="Comma 2 2 2 4 3 2 5" xfId="2281"/>
    <cellStyle name="Comma 2 2 2 4 3 3" xfId="2282"/>
    <cellStyle name="Comma 2 2 2 4 3 3 2" xfId="2283"/>
    <cellStyle name="Comma 2 2 2 4 3 3 3" xfId="2284"/>
    <cellStyle name="Comma 2 2 2 4 3 3 4" xfId="2285"/>
    <cellStyle name="Comma 2 2 2 4 3 4" xfId="2286"/>
    <cellStyle name="Comma 2 2 2 4 3 5" xfId="2287"/>
    <cellStyle name="Comma 2 2 2 4 3 6" xfId="2288"/>
    <cellStyle name="Comma 2 2 2 4 4" xfId="2289"/>
    <cellStyle name="Comma 2 2 2 4 4 2" xfId="2290"/>
    <cellStyle name="Comma 2 2 2 4 4 2 2" xfId="2291"/>
    <cellStyle name="Comma 2 2 2 4 4 2 2 2" xfId="2292"/>
    <cellStyle name="Comma 2 2 2 4 4 2 2 3" xfId="2293"/>
    <cellStyle name="Comma 2 2 2 4 4 2 2 4" xfId="2294"/>
    <cellStyle name="Comma 2 2 2 4 4 2 3" xfId="2295"/>
    <cellStyle name="Comma 2 2 2 4 4 2 4" xfId="2296"/>
    <cellStyle name="Comma 2 2 2 4 4 2 5" xfId="2297"/>
    <cellStyle name="Comma 2 2 2 4 4 3" xfId="2298"/>
    <cellStyle name="Comma 2 2 2 4 4 3 2" xfId="2299"/>
    <cellStyle name="Comma 2 2 2 4 4 3 3" xfId="2300"/>
    <cellStyle name="Comma 2 2 2 4 4 3 4" xfId="2301"/>
    <cellStyle name="Comma 2 2 2 4 4 4" xfId="2302"/>
    <cellStyle name="Comma 2 2 2 4 4 5" xfId="2303"/>
    <cellStyle name="Comma 2 2 2 4 4 6" xfId="2304"/>
    <cellStyle name="Comma 2 2 2 4 5" xfId="2305"/>
    <cellStyle name="Comma 2 2 2 4 6" xfId="2306"/>
    <cellStyle name="Comma 2 2 2 4 6 2" xfId="2307"/>
    <cellStyle name="Comma 2 2 2 4 6 2 2" xfId="2308"/>
    <cellStyle name="Comma 2 2 2 4 6 2 3" xfId="2309"/>
    <cellStyle name="Comma 2 2 2 4 6 2 4" xfId="2310"/>
    <cellStyle name="Comma 2 2 2 4 6 3" xfId="2311"/>
    <cellStyle name="Comma 2 2 2 4 6 4" xfId="2312"/>
    <cellStyle name="Comma 2 2 2 4 6 5" xfId="2313"/>
    <cellStyle name="Comma 2 2 2 4 7" xfId="2314"/>
    <cellStyle name="Comma 2 2 2 4 7 2" xfId="2315"/>
    <cellStyle name="Comma 2 2 2 4 7 3" xfId="2316"/>
    <cellStyle name="Comma 2 2 2 4 7 4" xfId="2317"/>
    <cellStyle name="Comma 2 2 2 4 8" xfId="2318"/>
    <cellStyle name="Comma 2 2 2 4 9" xfId="2319"/>
    <cellStyle name="Comma 2 2 2 5" xfId="2320"/>
    <cellStyle name="Comma 2 2 2 5 2" xfId="2321"/>
    <cellStyle name="Comma 2 2 2 6" xfId="2322"/>
    <cellStyle name="Comma 2 2 2 6 10" xfId="2323"/>
    <cellStyle name="Comma 2 2 2 6 2" xfId="2324"/>
    <cellStyle name="Comma 2 2 2 6 2 2" xfId="2325"/>
    <cellStyle name="Comma 2 2 2 6 2 2 2" xfId="2326"/>
    <cellStyle name="Comma 2 2 2 6 2 2 2 2" xfId="2327"/>
    <cellStyle name="Comma 2 2 2 6 2 2 2 2 2" xfId="2328"/>
    <cellStyle name="Comma 2 2 2 6 2 2 2 2 3" xfId="2329"/>
    <cellStyle name="Comma 2 2 2 6 2 2 2 2 4" xfId="2330"/>
    <cellStyle name="Comma 2 2 2 6 2 2 2 3" xfId="2331"/>
    <cellStyle name="Comma 2 2 2 6 2 2 2 4" xfId="2332"/>
    <cellStyle name="Comma 2 2 2 6 2 2 2 5" xfId="2333"/>
    <cellStyle name="Comma 2 2 2 6 2 2 3" xfId="2334"/>
    <cellStyle name="Comma 2 2 2 6 2 2 3 2" xfId="2335"/>
    <cellStyle name="Comma 2 2 2 6 2 2 3 3" xfId="2336"/>
    <cellStyle name="Comma 2 2 2 6 2 2 3 4" xfId="2337"/>
    <cellStyle name="Comma 2 2 2 6 2 2 4" xfId="2338"/>
    <cellStyle name="Comma 2 2 2 6 2 2 5" xfId="2339"/>
    <cellStyle name="Comma 2 2 2 6 2 2 6" xfId="2340"/>
    <cellStyle name="Comma 2 2 2 6 2 3" xfId="2341"/>
    <cellStyle name="Comma 2 2 2 6 2 3 2" xfId="2342"/>
    <cellStyle name="Comma 2 2 2 6 2 3 2 2" xfId="2343"/>
    <cellStyle name="Comma 2 2 2 6 2 3 2 2 2" xfId="2344"/>
    <cellStyle name="Comma 2 2 2 6 2 3 2 2 3" xfId="2345"/>
    <cellStyle name="Comma 2 2 2 6 2 3 2 2 4" xfId="2346"/>
    <cellStyle name="Comma 2 2 2 6 2 3 2 3" xfId="2347"/>
    <cellStyle name="Comma 2 2 2 6 2 3 2 4" xfId="2348"/>
    <cellStyle name="Comma 2 2 2 6 2 3 2 5" xfId="2349"/>
    <cellStyle name="Comma 2 2 2 6 2 3 3" xfId="2350"/>
    <cellStyle name="Comma 2 2 2 6 2 3 3 2" xfId="2351"/>
    <cellStyle name="Comma 2 2 2 6 2 3 3 3" xfId="2352"/>
    <cellStyle name="Comma 2 2 2 6 2 3 3 4" xfId="2353"/>
    <cellStyle name="Comma 2 2 2 6 2 3 4" xfId="2354"/>
    <cellStyle name="Comma 2 2 2 6 2 3 5" xfId="2355"/>
    <cellStyle name="Comma 2 2 2 6 2 3 6" xfId="2356"/>
    <cellStyle name="Comma 2 2 2 6 2 4" xfId="2357"/>
    <cellStyle name="Comma 2 2 2 6 2 4 2" xfId="2358"/>
    <cellStyle name="Comma 2 2 2 6 2 4 2 2" xfId="2359"/>
    <cellStyle name="Comma 2 2 2 6 2 4 2 3" xfId="2360"/>
    <cellStyle name="Comma 2 2 2 6 2 4 2 4" xfId="2361"/>
    <cellStyle name="Comma 2 2 2 6 2 4 3" xfId="2362"/>
    <cellStyle name="Comma 2 2 2 6 2 4 4" xfId="2363"/>
    <cellStyle name="Comma 2 2 2 6 2 4 5" xfId="2364"/>
    <cellStyle name="Comma 2 2 2 6 2 5" xfId="2365"/>
    <cellStyle name="Comma 2 2 2 6 2 5 2" xfId="2366"/>
    <cellStyle name="Comma 2 2 2 6 2 5 3" xfId="2367"/>
    <cellStyle name="Comma 2 2 2 6 2 5 4" xfId="2368"/>
    <cellStyle name="Comma 2 2 2 6 2 6" xfId="2369"/>
    <cellStyle name="Comma 2 2 2 6 2 7" xfId="2370"/>
    <cellStyle name="Comma 2 2 2 6 2 8" xfId="2371"/>
    <cellStyle name="Comma 2 2 2 6 3" xfId="2372"/>
    <cellStyle name="Comma 2 2 2 6 3 2" xfId="2373"/>
    <cellStyle name="Comma 2 2 2 6 3 2 2" xfId="2374"/>
    <cellStyle name="Comma 2 2 2 6 3 2 2 2" xfId="2375"/>
    <cellStyle name="Comma 2 2 2 6 3 2 2 3" xfId="2376"/>
    <cellStyle name="Comma 2 2 2 6 3 2 2 4" xfId="2377"/>
    <cellStyle name="Comma 2 2 2 6 3 2 3" xfId="2378"/>
    <cellStyle name="Comma 2 2 2 6 3 2 4" xfId="2379"/>
    <cellStyle name="Comma 2 2 2 6 3 2 5" xfId="2380"/>
    <cellStyle name="Comma 2 2 2 6 3 3" xfId="2381"/>
    <cellStyle name="Comma 2 2 2 6 3 3 2" xfId="2382"/>
    <cellStyle name="Comma 2 2 2 6 3 3 3" xfId="2383"/>
    <cellStyle name="Comma 2 2 2 6 3 3 4" xfId="2384"/>
    <cellStyle name="Comma 2 2 2 6 3 4" xfId="2385"/>
    <cellStyle name="Comma 2 2 2 6 3 5" xfId="2386"/>
    <cellStyle name="Comma 2 2 2 6 3 6" xfId="2387"/>
    <cellStyle name="Comma 2 2 2 6 4" xfId="2388"/>
    <cellStyle name="Comma 2 2 2 6 4 2" xfId="2389"/>
    <cellStyle name="Comma 2 2 2 6 4 2 2" xfId="2390"/>
    <cellStyle name="Comma 2 2 2 6 4 2 2 2" xfId="2391"/>
    <cellStyle name="Comma 2 2 2 6 4 2 2 3" xfId="2392"/>
    <cellStyle name="Comma 2 2 2 6 4 2 2 4" xfId="2393"/>
    <cellStyle name="Comma 2 2 2 6 4 2 3" xfId="2394"/>
    <cellStyle name="Comma 2 2 2 6 4 2 4" xfId="2395"/>
    <cellStyle name="Comma 2 2 2 6 4 2 5" xfId="2396"/>
    <cellStyle name="Comma 2 2 2 6 4 3" xfId="2397"/>
    <cellStyle name="Comma 2 2 2 6 4 3 2" xfId="2398"/>
    <cellStyle name="Comma 2 2 2 6 4 3 3" xfId="2399"/>
    <cellStyle name="Comma 2 2 2 6 4 3 4" xfId="2400"/>
    <cellStyle name="Comma 2 2 2 6 4 4" xfId="2401"/>
    <cellStyle name="Comma 2 2 2 6 4 5" xfId="2402"/>
    <cellStyle name="Comma 2 2 2 6 4 6" xfId="2403"/>
    <cellStyle name="Comma 2 2 2 6 5" xfId="2404"/>
    <cellStyle name="Comma 2 2 2 6 6" xfId="2405"/>
    <cellStyle name="Comma 2 2 2 6 6 2" xfId="2406"/>
    <cellStyle name="Comma 2 2 2 6 6 2 2" xfId="2407"/>
    <cellStyle name="Comma 2 2 2 6 6 2 3" xfId="2408"/>
    <cellStyle name="Comma 2 2 2 6 6 2 4" xfId="2409"/>
    <cellStyle name="Comma 2 2 2 6 6 3" xfId="2410"/>
    <cellStyle name="Comma 2 2 2 6 6 4" xfId="2411"/>
    <cellStyle name="Comma 2 2 2 6 6 5" xfId="2412"/>
    <cellStyle name="Comma 2 2 2 6 7" xfId="2413"/>
    <cellStyle name="Comma 2 2 2 6 7 2" xfId="2414"/>
    <cellStyle name="Comma 2 2 2 6 7 3" xfId="2415"/>
    <cellStyle name="Comma 2 2 2 6 7 4" xfId="2416"/>
    <cellStyle name="Comma 2 2 2 6 8" xfId="2417"/>
    <cellStyle name="Comma 2 2 2 6 9" xfId="2418"/>
    <cellStyle name="Comma 2 2 2 7" xfId="2419"/>
    <cellStyle name="Comma 2 2 2 7 2" xfId="2420"/>
    <cellStyle name="Comma 2 2 2 7 2 2" xfId="2421"/>
    <cellStyle name="Comma 2 2 2 7 2 2 2" xfId="2422"/>
    <cellStyle name="Comma 2 2 2 7 2 2 2 2" xfId="2423"/>
    <cellStyle name="Comma 2 2 2 7 2 2 2 3" xfId="2424"/>
    <cellStyle name="Comma 2 2 2 7 2 2 2 4" xfId="2425"/>
    <cellStyle name="Comma 2 2 2 7 2 2 3" xfId="2426"/>
    <cellStyle name="Comma 2 2 2 7 2 2 4" xfId="2427"/>
    <cellStyle name="Comma 2 2 2 7 2 2 5" xfId="2428"/>
    <cellStyle name="Comma 2 2 2 7 2 3" xfId="2429"/>
    <cellStyle name="Comma 2 2 2 7 2 3 2" xfId="2430"/>
    <cellStyle name="Comma 2 2 2 7 2 3 3" xfId="2431"/>
    <cellStyle name="Comma 2 2 2 7 2 3 4" xfId="2432"/>
    <cellStyle name="Comma 2 2 2 7 2 4" xfId="2433"/>
    <cellStyle name="Comma 2 2 2 7 2 5" xfId="2434"/>
    <cellStyle name="Comma 2 2 2 7 2 6" xfId="2435"/>
    <cellStyle name="Comma 2 2 2 7 3" xfId="2436"/>
    <cellStyle name="Comma 2 2 2 7 3 2" xfId="2437"/>
    <cellStyle name="Comma 2 2 2 7 3 2 2" xfId="2438"/>
    <cellStyle name="Comma 2 2 2 7 3 2 2 2" xfId="2439"/>
    <cellStyle name="Comma 2 2 2 7 3 2 2 3" xfId="2440"/>
    <cellStyle name="Comma 2 2 2 7 3 2 2 4" xfId="2441"/>
    <cellStyle name="Comma 2 2 2 7 3 2 3" xfId="2442"/>
    <cellStyle name="Comma 2 2 2 7 3 2 4" xfId="2443"/>
    <cellStyle name="Comma 2 2 2 7 3 2 5" xfId="2444"/>
    <cellStyle name="Comma 2 2 2 7 3 3" xfId="2445"/>
    <cellStyle name="Comma 2 2 2 7 3 3 2" xfId="2446"/>
    <cellStyle name="Comma 2 2 2 7 3 3 3" xfId="2447"/>
    <cellStyle name="Comma 2 2 2 7 3 3 4" xfId="2448"/>
    <cellStyle name="Comma 2 2 2 7 3 4" xfId="2449"/>
    <cellStyle name="Comma 2 2 2 7 3 5" xfId="2450"/>
    <cellStyle name="Comma 2 2 2 7 3 6" xfId="2451"/>
    <cellStyle name="Comma 2 2 2 7 4" xfId="2452"/>
    <cellStyle name="Comma 2 2 2 7 5" xfId="2453"/>
    <cellStyle name="Comma 2 2 2 7 5 2" xfId="2454"/>
    <cellStyle name="Comma 2 2 2 7 5 2 2" xfId="2455"/>
    <cellStyle name="Comma 2 2 2 7 5 2 3" xfId="2456"/>
    <cellStyle name="Comma 2 2 2 7 5 2 4" xfId="2457"/>
    <cellStyle name="Comma 2 2 2 7 5 3" xfId="2458"/>
    <cellStyle name="Comma 2 2 2 7 5 4" xfId="2459"/>
    <cellStyle name="Comma 2 2 2 7 5 5" xfId="2460"/>
    <cellStyle name="Comma 2 2 2 7 6" xfId="2461"/>
    <cellStyle name="Comma 2 2 2 7 6 2" xfId="2462"/>
    <cellStyle name="Comma 2 2 2 7 6 3" xfId="2463"/>
    <cellStyle name="Comma 2 2 2 7 6 4" xfId="2464"/>
    <cellStyle name="Comma 2 2 2 7 7" xfId="2465"/>
    <cellStyle name="Comma 2 2 2 7 8" xfId="2466"/>
    <cellStyle name="Comma 2 2 2 7 9" xfId="2467"/>
    <cellStyle name="Comma 2 2 2 8" xfId="2468"/>
    <cellStyle name="Comma 2 2 2 8 2" xfId="2469"/>
    <cellStyle name="Comma 2 2 2 8 2 2" xfId="2470"/>
    <cellStyle name="Comma 2 2 2 8 2 2 2" xfId="2471"/>
    <cellStyle name="Comma 2 2 2 8 2 2 2 2" xfId="2472"/>
    <cellStyle name="Comma 2 2 2 8 2 2 2 3" xfId="2473"/>
    <cellStyle name="Comma 2 2 2 8 2 2 2 4" xfId="2474"/>
    <cellStyle name="Comma 2 2 2 8 2 2 3" xfId="2475"/>
    <cellStyle name="Comma 2 2 2 8 2 2 4" xfId="2476"/>
    <cellStyle name="Comma 2 2 2 8 2 2 5" xfId="2477"/>
    <cellStyle name="Comma 2 2 2 8 2 3" xfId="2478"/>
    <cellStyle name="Comma 2 2 2 8 2 3 2" xfId="2479"/>
    <cellStyle name="Comma 2 2 2 8 2 3 3" xfId="2480"/>
    <cellStyle name="Comma 2 2 2 8 2 3 4" xfId="2481"/>
    <cellStyle name="Comma 2 2 2 8 2 4" xfId="2482"/>
    <cellStyle name="Comma 2 2 2 8 2 5" xfId="2483"/>
    <cellStyle name="Comma 2 2 2 8 2 6" xfId="2484"/>
    <cellStyle name="Comma 2 2 2 8 3" xfId="2485"/>
    <cellStyle name="Comma 2 2 2 8 3 2" xfId="2486"/>
    <cellStyle name="Comma 2 2 2 8 3 2 2" xfId="2487"/>
    <cellStyle name="Comma 2 2 2 8 3 2 2 2" xfId="2488"/>
    <cellStyle name="Comma 2 2 2 8 3 2 2 3" xfId="2489"/>
    <cellStyle name="Comma 2 2 2 8 3 2 2 4" xfId="2490"/>
    <cellStyle name="Comma 2 2 2 8 3 2 3" xfId="2491"/>
    <cellStyle name="Comma 2 2 2 8 3 2 4" xfId="2492"/>
    <cellStyle name="Comma 2 2 2 8 3 2 5" xfId="2493"/>
    <cellStyle name="Comma 2 2 2 8 3 3" xfId="2494"/>
    <cellStyle name="Comma 2 2 2 8 3 3 2" xfId="2495"/>
    <cellStyle name="Comma 2 2 2 8 3 3 3" xfId="2496"/>
    <cellStyle name="Comma 2 2 2 8 3 3 4" xfId="2497"/>
    <cellStyle name="Comma 2 2 2 8 3 4" xfId="2498"/>
    <cellStyle name="Comma 2 2 2 8 3 5" xfId="2499"/>
    <cellStyle name="Comma 2 2 2 8 3 6" xfId="2500"/>
    <cellStyle name="Comma 2 2 2 8 4" xfId="2501"/>
    <cellStyle name="Comma 2 2 2 8 5" xfId="2502"/>
    <cellStyle name="Comma 2 2 2 8 5 2" xfId="2503"/>
    <cellStyle name="Comma 2 2 2 8 5 2 2" xfId="2504"/>
    <cellStyle name="Comma 2 2 2 8 5 2 3" xfId="2505"/>
    <cellStyle name="Comma 2 2 2 8 5 2 4" xfId="2506"/>
    <cellStyle name="Comma 2 2 2 8 5 3" xfId="2507"/>
    <cellStyle name="Comma 2 2 2 8 5 4" xfId="2508"/>
    <cellStyle name="Comma 2 2 2 8 5 5" xfId="2509"/>
    <cellStyle name="Comma 2 2 2 8 6" xfId="2510"/>
    <cellStyle name="Comma 2 2 2 8 6 2" xfId="2511"/>
    <cellStyle name="Comma 2 2 2 8 6 3" xfId="2512"/>
    <cellStyle name="Comma 2 2 2 8 6 4" xfId="2513"/>
    <cellStyle name="Comma 2 2 2 8 7" xfId="2514"/>
    <cellStyle name="Comma 2 2 2 8 8" xfId="2515"/>
    <cellStyle name="Comma 2 2 2 8 9" xfId="2516"/>
    <cellStyle name="Comma 2 2 2 9" xfId="2517"/>
    <cellStyle name="Comma 2 2 2 9 2" xfId="2518"/>
    <cellStyle name="Comma 2 2 2 9 3" xfId="2519"/>
    <cellStyle name="Comma 2 2 2 9 3 2" xfId="2520"/>
    <cellStyle name="Comma 2 2 2 9 3 2 2" xfId="2521"/>
    <cellStyle name="Comma 2 2 2 9 3 2 3" xfId="2522"/>
    <cellStyle name="Comma 2 2 2 9 3 2 4" xfId="2523"/>
    <cellStyle name="Comma 2 2 2 9 3 3" xfId="2524"/>
    <cellStyle name="Comma 2 2 2 9 3 4" xfId="2525"/>
    <cellStyle name="Comma 2 2 2 9 3 5" xfId="2526"/>
    <cellStyle name="Comma 2 2 2 9 4" xfId="2527"/>
    <cellStyle name="Comma 2 2 2 9 4 2" xfId="2528"/>
    <cellStyle name="Comma 2 2 2 9 4 3" xfId="2529"/>
    <cellStyle name="Comma 2 2 2 9 4 4" xfId="2530"/>
    <cellStyle name="Comma 2 2 2 9 5" xfId="2531"/>
    <cellStyle name="Comma 2 2 2 9 6" xfId="2532"/>
    <cellStyle name="Comma 2 2 2 9 7" xfId="2533"/>
    <cellStyle name="Comma 2 2 20" xfId="2534"/>
    <cellStyle name="Comma 2 2 20 2" xfId="2535"/>
    <cellStyle name="Comma 2 2 20 3" xfId="2536"/>
    <cellStyle name="Comma 2 2 20 4" xfId="2537"/>
    <cellStyle name="Comma 2 2 21" xfId="2538"/>
    <cellStyle name="Comma 2 2 22" xfId="2539"/>
    <cellStyle name="Comma 2 2 23" xfId="2540"/>
    <cellStyle name="Comma 2 2 3" xfId="2541"/>
    <cellStyle name="Comma 2 2 3 10" xfId="2542"/>
    <cellStyle name="Comma 2 2 3 10 2" xfId="2543"/>
    <cellStyle name="Comma 2 2 3 10 2 2" xfId="2544"/>
    <cellStyle name="Comma 2 2 3 10 2 3" xfId="2545"/>
    <cellStyle name="Comma 2 2 3 10 2 4" xfId="2546"/>
    <cellStyle name="Comma 2 2 3 11" xfId="2547"/>
    <cellStyle name="Comma 2 2 3 11 2" xfId="2548"/>
    <cellStyle name="Comma 2 2 3 11 2 2" xfId="2549"/>
    <cellStyle name="Comma 2 2 3 11 2 3" xfId="2550"/>
    <cellStyle name="Comma 2 2 3 11 2 4" xfId="2551"/>
    <cellStyle name="Comma 2 2 3 12" xfId="2552"/>
    <cellStyle name="Comma 2 2 3 12 2" xfId="2553"/>
    <cellStyle name="Comma 2 2 3 12 2 2" xfId="2554"/>
    <cellStyle name="Comma 2 2 3 12 2 3" xfId="2555"/>
    <cellStyle name="Comma 2 2 3 12 2 4" xfId="2556"/>
    <cellStyle name="Comma 2 2 3 13" xfId="2557"/>
    <cellStyle name="Comma 2 2 3 13 2" xfId="2558"/>
    <cellStyle name="Comma 2 2 3 13 2 2" xfId="2559"/>
    <cellStyle name="Comma 2 2 3 13 2 3" xfId="2560"/>
    <cellStyle name="Comma 2 2 3 13 2 4" xfId="2561"/>
    <cellStyle name="Comma 2 2 3 14" xfId="2562"/>
    <cellStyle name="Comma 2 2 3 14 2" xfId="2563"/>
    <cellStyle name="Comma 2 2 3 14 2 2" xfId="2564"/>
    <cellStyle name="Comma 2 2 3 14 2 3" xfId="2565"/>
    <cellStyle name="Comma 2 2 3 14 2 4" xfId="2566"/>
    <cellStyle name="Comma 2 2 3 15" xfId="2567"/>
    <cellStyle name="Comma 2 2 3 15 2" xfId="2568"/>
    <cellStyle name="Comma 2 2 3 15 2 2" xfId="2569"/>
    <cellStyle name="Comma 2 2 3 15 2 3" xfId="2570"/>
    <cellStyle name="Comma 2 2 3 15 2 4" xfId="2571"/>
    <cellStyle name="Comma 2 2 3 15 3" xfId="2572"/>
    <cellStyle name="Comma 2 2 3 15 4" xfId="2573"/>
    <cellStyle name="Comma 2 2 3 15 5" xfId="2574"/>
    <cellStyle name="Comma 2 2 3 16" xfId="2575"/>
    <cellStyle name="Comma 2 2 3 16 2" xfId="2576"/>
    <cellStyle name="Comma 2 2 3 16 3" xfId="2577"/>
    <cellStyle name="Comma 2 2 3 16 4" xfId="2578"/>
    <cellStyle name="Comma 2 2 3 17" xfId="2579"/>
    <cellStyle name="Comma 2 2 3 17 2" xfId="2580"/>
    <cellStyle name="Comma 2 2 3 17 3" xfId="2581"/>
    <cellStyle name="Comma 2 2 3 17 4" xfId="2582"/>
    <cellStyle name="Comma 2 2 3 18" xfId="2583"/>
    <cellStyle name="Comma 2 2 3 19" xfId="2584"/>
    <cellStyle name="Comma 2 2 3 2" xfId="2585"/>
    <cellStyle name="Comma 2 2 3 2 10" xfId="2586"/>
    <cellStyle name="Comma 2 2 3 2 2" xfId="2587"/>
    <cellStyle name="Comma 2 2 3 2 2 2" xfId="2588"/>
    <cellStyle name="Comma 2 2 3 2 2 2 2" xfId="2589"/>
    <cellStyle name="Comma 2 2 3 2 2 2 2 2" xfId="2590"/>
    <cellStyle name="Comma 2 2 3 2 2 2 2 2 2" xfId="2591"/>
    <cellStyle name="Comma 2 2 3 2 2 2 2 2 3" xfId="2592"/>
    <cellStyle name="Comma 2 2 3 2 2 2 2 2 4" xfId="2593"/>
    <cellStyle name="Comma 2 2 3 2 2 2 2 3" xfId="2594"/>
    <cellStyle name="Comma 2 2 3 2 2 2 2 4" xfId="2595"/>
    <cellStyle name="Comma 2 2 3 2 2 2 2 5" xfId="2596"/>
    <cellStyle name="Comma 2 2 3 2 2 2 3" xfId="2597"/>
    <cellStyle name="Comma 2 2 3 2 2 2 3 2" xfId="2598"/>
    <cellStyle name="Comma 2 2 3 2 2 2 3 3" xfId="2599"/>
    <cellStyle name="Comma 2 2 3 2 2 2 3 4" xfId="2600"/>
    <cellStyle name="Comma 2 2 3 2 2 2 4" xfId="2601"/>
    <cellStyle name="Comma 2 2 3 2 2 2 5" xfId="2602"/>
    <cellStyle name="Comma 2 2 3 2 2 2 6" xfId="2603"/>
    <cellStyle name="Comma 2 2 3 2 2 3" xfId="2604"/>
    <cellStyle name="Comma 2 2 3 2 2 3 2" xfId="2605"/>
    <cellStyle name="Comma 2 2 3 2 2 3 2 2" xfId="2606"/>
    <cellStyle name="Comma 2 2 3 2 2 3 2 2 2" xfId="2607"/>
    <cellStyle name="Comma 2 2 3 2 2 3 2 2 3" xfId="2608"/>
    <cellStyle name="Comma 2 2 3 2 2 3 2 2 4" xfId="2609"/>
    <cellStyle name="Comma 2 2 3 2 2 3 2 3" xfId="2610"/>
    <cellStyle name="Comma 2 2 3 2 2 3 2 4" xfId="2611"/>
    <cellStyle name="Comma 2 2 3 2 2 3 2 5" xfId="2612"/>
    <cellStyle name="Comma 2 2 3 2 2 3 3" xfId="2613"/>
    <cellStyle name="Comma 2 2 3 2 2 3 3 2" xfId="2614"/>
    <cellStyle name="Comma 2 2 3 2 2 3 3 3" xfId="2615"/>
    <cellStyle name="Comma 2 2 3 2 2 3 3 4" xfId="2616"/>
    <cellStyle name="Comma 2 2 3 2 2 3 4" xfId="2617"/>
    <cellStyle name="Comma 2 2 3 2 2 3 5" xfId="2618"/>
    <cellStyle name="Comma 2 2 3 2 2 3 6" xfId="2619"/>
    <cellStyle name="Comma 2 2 3 2 2 4" xfId="2620"/>
    <cellStyle name="Comma 2 2 3 2 2 4 2" xfId="2621"/>
    <cellStyle name="Comma 2 2 3 2 2 4 2 2" xfId="2622"/>
    <cellStyle name="Comma 2 2 3 2 2 4 2 3" xfId="2623"/>
    <cellStyle name="Comma 2 2 3 2 2 4 2 4" xfId="2624"/>
    <cellStyle name="Comma 2 2 3 2 2 4 3" xfId="2625"/>
    <cellStyle name="Comma 2 2 3 2 2 4 4" xfId="2626"/>
    <cellStyle name="Comma 2 2 3 2 2 4 5" xfId="2627"/>
    <cellStyle name="Comma 2 2 3 2 2 5" xfId="2628"/>
    <cellStyle name="Comma 2 2 3 2 2 5 2" xfId="2629"/>
    <cellStyle name="Comma 2 2 3 2 2 5 3" xfId="2630"/>
    <cellStyle name="Comma 2 2 3 2 2 5 4" xfId="2631"/>
    <cellStyle name="Comma 2 2 3 2 2 6" xfId="2632"/>
    <cellStyle name="Comma 2 2 3 2 2 7" xfId="2633"/>
    <cellStyle name="Comma 2 2 3 2 2 8" xfId="2634"/>
    <cellStyle name="Comma 2 2 3 2 3" xfId="2635"/>
    <cellStyle name="Comma 2 2 3 2 3 2" xfId="2636"/>
    <cellStyle name="Comma 2 2 3 2 3 2 2" xfId="2637"/>
    <cellStyle name="Comma 2 2 3 2 3 2 2 2" xfId="2638"/>
    <cellStyle name="Comma 2 2 3 2 3 2 2 3" xfId="2639"/>
    <cellStyle name="Comma 2 2 3 2 3 2 2 4" xfId="2640"/>
    <cellStyle name="Comma 2 2 3 2 3 2 3" xfId="2641"/>
    <cellStyle name="Comma 2 2 3 2 3 2 4" xfId="2642"/>
    <cellStyle name="Comma 2 2 3 2 3 2 5" xfId="2643"/>
    <cellStyle name="Comma 2 2 3 2 3 3" xfId="2644"/>
    <cellStyle name="Comma 2 2 3 2 3 3 2" xfId="2645"/>
    <cellStyle name="Comma 2 2 3 2 3 3 3" xfId="2646"/>
    <cellStyle name="Comma 2 2 3 2 3 3 4" xfId="2647"/>
    <cellStyle name="Comma 2 2 3 2 3 4" xfId="2648"/>
    <cellStyle name="Comma 2 2 3 2 3 4 2" xfId="2649"/>
    <cellStyle name="Comma 2 2 3 2 3 4 3" xfId="2650"/>
    <cellStyle name="Comma 2 2 3 2 3 4 4" xfId="2651"/>
    <cellStyle name="Comma 2 2 3 2 3 5" xfId="2652"/>
    <cellStyle name="Comma 2 2 3 2 3 6" xfId="2653"/>
    <cellStyle name="Comma 2 2 3 2 3 7" xfId="2654"/>
    <cellStyle name="Comma 2 2 3 2 4" xfId="2655"/>
    <cellStyle name="Comma 2 2 3 2 4 2" xfId="2656"/>
    <cellStyle name="Comma 2 2 3 2 4 2 2" xfId="2657"/>
    <cellStyle name="Comma 2 2 3 2 4 2 2 2" xfId="2658"/>
    <cellStyle name="Comma 2 2 3 2 4 2 2 3" xfId="2659"/>
    <cellStyle name="Comma 2 2 3 2 4 2 2 4" xfId="2660"/>
    <cellStyle name="Comma 2 2 3 2 4 2 3" xfId="2661"/>
    <cellStyle name="Comma 2 2 3 2 4 2 4" xfId="2662"/>
    <cellStyle name="Comma 2 2 3 2 4 2 5" xfId="2663"/>
    <cellStyle name="Comma 2 2 3 2 4 3" xfId="2664"/>
    <cellStyle name="Comma 2 2 3 2 4 3 2" xfId="2665"/>
    <cellStyle name="Comma 2 2 3 2 4 3 3" xfId="2666"/>
    <cellStyle name="Comma 2 2 3 2 4 3 4" xfId="2667"/>
    <cellStyle name="Comma 2 2 3 2 4 4" xfId="2668"/>
    <cellStyle name="Comma 2 2 3 2 4 4 2" xfId="2669"/>
    <cellStyle name="Comma 2 2 3 2 4 4 3" xfId="2670"/>
    <cellStyle name="Comma 2 2 3 2 4 4 4" xfId="2671"/>
    <cellStyle name="Comma 2 2 3 2 4 5" xfId="2672"/>
    <cellStyle name="Comma 2 2 3 2 4 6" xfId="2673"/>
    <cellStyle name="Comma 2 2 3 2 4 7" xfId="2674"/>
    <cellStyle name="Comma 2 2 3 2 5" xfId="2675"/>
    <cellStyle name="Comma 2 2 3 2 6" xfId="2676"/>
    <cellStyle name="Comma 2 2 3 2 6 2" xfId="2677"/>
    <cellStyle name="Comma 2 2 3 2 6 2 2" xfId="2678"/>
    <cellStyle name="Comma 2 2 3 2 6 2 3" xfId="2679"/>
    <cellStyle name="Comma 2 2 3 2 6 2 4" xfId="2680"/>
    <cellStyle name="Comma 2 2 3 2 6 3" xfId="2681"/>
    <cellStyle name="Comma 2 2 3 2 6 4" xfId="2682"/>
    <cellStyle name="Comma 2 2 3 2 6 5" xfId="2683"/>
    <cellStyle name="Comma 2 2 3 2 7" xfId="2684"/>
    <cellStyle name="Comma 2 2 3 2 7 2" xfId="2685"/>
    <cellStyle name="Comma 2 2 3 2 7 3" xfId="2686"/>
    <cellStyle name="Comma 2 2 3 2 7 4" xfId="2687"/>
    <cellStyle name="Comma 2 2 3 2 8" xfId="2688"/>
    <cellStyle name="Comma 2 2 3 2 9" xfId="2689"/>
    <cellStyle name="Comma 2 2 3 20" xfId="2690"/>
    <cellStyle name="Comma 2 2 3 3" xfId="2691"/>
    <cellStyle name="Comma 2 2 3 3 10" xfId="2692"/>
    <cellStyle name="Comma 2 2 3 3 2" xfId="2693"/>
    <cellStyle name="Comma 2 2 3 3 2 2" xfId="2694"/>
    <cellStyle name="Comma 2 2 3 3 2 2 2" xfId="2695"/>
    <cellStyle name="Comma 2 2 3 3 2 2 2 2" xfId="2696"/>
    <cellStyle name="Comma 2 2 3 3 2 2 2 2 2" xfId="2697"/>
    <cellStyle name="Comma 2 2 3 3 2 2 2 2 3" xfId="2698"/>
    <cellStyle name="Comma 2 2 3 3 2 2 2 2 4" xfId="2699"/>
    <cellStyle name="Comma 2 2 3 3 2 2 2 3" xfId="2700"/>
    <cellStyle name="Comma 2 2 3 3 2 2 2 4" xfId="2701"/>
    <cellStyle name="Comma 2 2 3 3 2 2 2 5" xfId="2702"/>
    <cellStyle name="Comma 2 2 3 3 2 2 3" xfId="2703"/>
    <cellStyle name="Comma 2 2 3 3 2 2 3 2" xfId="2704"/>
    <cellStyle name="Comma 2 2 3 3 2 2 3 3" xfId="2705"/>
    <cellStyle name="Comma 2 2 3 3 2 2 3 4" xfId="2706"/>
    <cellStyle name="Comma 2 2 3 3 2 2 4" xfId="2707"/>
    <cellStyle name="Comma 2 2 3 3 2 2 5" xfId="2708"/>
    <cellStyle name="Comma 2 2 3 3 2 2 6" xfId="2709"/>
    <cellStyle name="Comma 2 2 3 3 2 3" xfId="2710"/>
    <cellStyle name="Comma 2 2 3 3 2 3 2" xfId="2711"/>
    <cellStyle name="Comma 2 2 3 3 2 3 2 2" xfId="2712"/>
    <cellStyle name="Comma 2 2 3 3 2 3 2 2 2" xfId="2713"/>
    <cellStyle name="Comma 2 2 3 3 2 3 2 2 3" xfId="2714"/>
    <cellStyle name="Comma 2 2 3 3 2 3 2 2 4" xfId="2715"/>
    <cellStyle name="Comma 2 2 3 3 2 3 2 3" xfId="2716"/>
    <cellStyle name="Comma 2 2 3 3 2 3 2 4" xfId="2717"/>
    <cellStyle name="Comma 2 2 3 3 2 3 2 5" xfId="2718"/>
    <cellStyle name="Comma 2 2 3 3 2 3 3" xfId="2719"/>
    <cellStyle name="Comma 2 2 3 3 2 3 3 2" xfId="2720"/>
    <cellStyle name="Comma 2 2 3 3 2 3 3 3" xfId="2721"/>
    <cellStyle name="Comma 2 2 3 3 2 3 3 4" xfId="2722"/>
    <cellStyle name="Comma 2 2 3 3 2 3 4" xfId="2723"/>
    <cellStyle name="Comma 2 2 3 3 2 3 5" xfId="2724"/>
    <cellStyle name="Comma 2 2 3 3 2 3 6" xfId="2725"/>
    <cellStyle name="Comma 2 2 3 3 2 4" xfId="2726"/>
    <cellStyle name="Comma 2 2 3 3 2 4 2" xfId="2727"/>
    <cellStyle name="Comma 2 2 3 3 2 4 2 2" xfId="2728"/>
    <cellStyle name="Comma 2 2 3 3 2 4 2 3" xfId="2729"/>
    <cellStyle name="Comma 2 2 3 3 2 4 2 4" xfId="2730"/>
    <cellStyle name="Comma 2 2 3 3 2 4 3" xfId="2731"/>
    <cellStyle name="Comma 2 2 3 3 2 4 4" xfId="2732"/>
    <cellStyle name="Comma 2 2 3 3 2 4 5" xfId="2733"/>
    <cellStyle name="Comma 2 2 3 3 2 5" xfId="2734"/>
    <cellStyle name="Comma 2 2 3 3 2 5 2" xfId="2735"/>
    <cellStyle name="Comma 2 2 3 3 2 5 3" xfId="2736"/>
    <cellStyle name="Comma 2 2 3 3 2 5 4" xfId="2737"/>
    <cellStyle name="Comma 2 2 3 3 2 6" xfId="2738"/>
    <cellStyle name="Comma 2 2 3 3 2 7" xfId="2739"/>
    <cellStyle name="Comma 2 2 3 3 2 8" xfId="2740"/>
    <cellStyle name="Comma 2 2 3 3 3" xfId="2741"/>
    <cellStyle name="Comma 2 2 3 3 3 2" xfId="2742"/>
    <cellStyle name="Comma 2 2 3 3 3 2 2" xfId="2743"/>
    <cellStyle name="Comma 2 2 3 3 3 2 2 2" xfId="2744"/>
    <cellStyle name="Comma 2 2 3 3 3 2 2 3" xfId="2745"/>
    <cellStyle name="Comma 2 2 3 3 3 2 2 4" xfId="2746"/>
    <cellStyle name="Comma 2 2 3 3 3 2 3" xfId="2747"/>
    <cellStyle name="Comma 2 2 3 3 3 2 4" xfId="2748"/>
    <cellStyle name="Comma 2 2 3 3 3 2 5" xfId="2749"/>
    <cellStyle name="Comma 2 2 3 3 3 3" xfId="2750"/>
    <cellStyle name="Comma 2 2 3 3 3 3 2" xfId="2751"/>
    <cellStyle name="Comma 2 2 3 3 3 3 3" xfId="2752"/>
    <cellStyle name="Comma 2 2 3 3 3 3 4" xfId="2753"/>
    <cellStyle name="Comma 2 2 3 3 3 4" xfId="2754"/>
    <cellStyle name="Comma 2 2 3 3 3 5" xfId="2755"/>
    <cellStyle name="Comma 2 2 3 3 3 6" xfId="2756"/>
    <cellStyle name="Comma 2 2 3 3 4" xfId="2757"/>
    <cellStyle name="Comma 2 2 3 3 4 2" xfId="2758"/>
    <cellStyle name="Comma 2 2 3 3 4 2 2" xfId="2759"/>
    <cellStyle name="Comma 2 2 3 3 4 2 2 2" xfId="2760"/>
    <cellStyle name="Comma 2 2 3 3 4 2 2 3" xfId="2761"/>
    <cellStyle name="Comma 2 2 3 3 4 2 2 4" xfId="2762"/>
    <cellStyle name="Comma 2 2 3 3 4 2 3" xfId="2763"/>
    <cellStyle name="Comma 2 2 3 3 4 2 4" xfId="2764"/>
    <cellStyle name="Comma 2 2 3 3 4 2 5" xfId="2765"/>
    <cellStyle name="Comma 2 2 3 3 4 3" xfId="2766"/>
    <cellStyle name="Comma 2 2 3 3 4 3 2" xfId="2767"/>
    <cellStyle name="Comma 2 2 3 3 4 3 3" xfId="2768"/>
    <cellStyle name="Comma 2 2 3 3 4 3 4" xfId="2769"/>
    <cellStyle name="Comma 2 2 3 3 4 4" xfId="2770"/>
    <cellStyle name="Comma 2 2 3 3 4 5" xfId="2771"/>
    <cellStyle name="Comma 2 2 3 3 4 6" xfId="2772"/>
    <cellStyle name="Comma 2 2 3 3 5" xfId="2773"/>
    <cellStyle name="Comma 2 2 3 3 6" xfId="2774"/>
    <cellStyle name="Comma 2 2 3 3 6 2" xfId="2775"/>
    <cellStyle name="Comma 2 2 3 3 6 2 2" xfId="2776"/>
    <cellStyle name="Comma 2 2 3 3 6 2 3" xfId="2777"/>
    <cellStyle name="Comma 2 2 3 3 6 2 4" xfId="2778"/>
    <cellStyle name="Comma 2 2 3 3 6 3" xfId="2779"/>
    <cellStyle name="Comma 2 2 3 3 6 4" xfId="2780"/>
    <cellStyle name="Comma 2 2 3 3 6 5" xfId="2781"/>
    <cellStyle name="Comma 2 2 3 3 7" xfId="2782"/>
    <cellStyle name="Comma 2 2 3 3 7 2" xfId="2783"/>
    <cellStyle name="Comma 2 2 3 3 7 3" xfId="2784"/>
    <cellStyle name="Comma 2 2 3 3 7 4" xfId="2785"/>
    <cellStyle name="Comma 2 2 3 3 8" xfId="2786"/>
    <cellStyle name="Comma 2 2 3 3 9" xfId="2787"/>
    <cellStyle name="Comma 2 2 3 4" xfId="2788"/>
    <cellStyle name="Comma 2 2 3 4 2" xfId="2789"/>
    <cellStyle name="Comma 2 2 3 4 2 2" xfId="2790"/>
    <cellStyle name="Comma 2 2 3 4 2 3" xfId="2791"/>
    <cellStyle name="Comma 2 2 3 4 2 4" xfId="2792"/>
    <cellStyle name="Comma 2 2 3 5" xfId="2793"/>
    <cellStyle name="Comma 2 2 3 5 10" xfId="2794"/>
    <cellStyle name="Comma 2 2 3 5 2" xfId="2795"/>
    <cellStyle name="Comma 2 2 3 5 2 2" xfId="2796"/>
    <cellStyle name="Comma 2 2 3 5 2 2 2" xfId="2797"/>
    <cellStyle name="Comma 2 2 3 5 2 2 2 2" xfId="2798"/>
    <cellStyle name="Comma 2 2 3 5 2 2 2 2 2" xfId="2799"/>
    <cellStyle name="Comma 2 2 3 5 2 2 2 2 3" xfId="2800"/>
    <cellStyle name="Comma 2 2 3 5 2 2 2 2 4" xfId="2801"/>
    <cellStyle name="Comma 2 2 3 5 2 2 2 3" xfId="2802"/>
    <cellStyle name="Comma 2 2 3 5 2 2 2 4" xfId="2803"/>
    <cellStyle name="Comma 2 2 3 5 2 2 2 5" xfId="2804"/>
    <cellStyle name="Comma 2 2 3 5 2 2 3" xfId="2805"/>
    <cellStyle name="Comma 2 2 3 5 2 2 3 2" xfId="2806"/>
    <cellStyle name="Comma 2 2 3 5 2 2 3 3" xfId="2807"/>
    <cellStyle name="Comma 2 2 3 5 2 2 3 4" xfId="2808"/>
    <cellStyle name="Comma 2 2 3 5 2 2 4" xfId="2809"/>
    <cellStyle name="Comma 2 2 3 5 2 2 5" xfId="2810"/>
    <cellStyle name="Comma 2 2 3 5 2 2 6" xfId="2811"/>
    <cellStyle name="Comma 2 2 3 5 2 3" xfId="2812"/>
    <cellStyle name="Comma 2 2 3 5 2 3 2" xfId="2813"/>
    <cellStyle name="Comma 2 2 3 5 2 3 2 2" xfId="2814"/>
    <cellStyle name="Comma 2 2 3 5 2 3 2 2 2" xfId="2815"/>
    <cellStyle name="Comma 2 2 3 5 2 3 2 2 3" xfId="2816"/>
    <cellStyle name="Comma 2 2 3 5 2 3 2 2 4" xfId="2817"/>
    <cellStyle name="Comma 2 2 3 5 2 3 2 3" xfId="2818"/>
    <cellStyle name="Comma 2 2 3 5 2 3 2 4" xfId="2819"/>
    <cellStyle name="Comma 2 2 3 5 2 3 2 5" xfId="2820"/>
    <cellStyle name="Comma 2 2 3 5 2 3 3" xfId="2821"/>
    <cellStyle name="Comma 2 2 3 5 2 3 3 2" xfId="2822"/>
    <cellStyle name="Comma 2 2 3 5 2 3 3 3" xfId="2823"/>
    <cellStyle name="Comma 2 2 3 5 2 3 3 4" xfId="2824"/>
    <cellStyle name="Comma 2 2 3 5 2 3 4" xfId="2825"/>
    <cellStyle name="Comma 2 2 3 5 2 3 5" xfId="2826"/>
    <cellStyle name="Comma 2 2 3 5 2 3 6" xfId="2827"/>
    <cellStyle name="Comma 2 2 3 5 2 4" xfId="2828"/>
    <cellStyle name="Comma 2 2 3 5 2 4 2" xfId="2829"/>
    <cellStyle name="Comma 2 2 3 5 2 4 2 2" xfId="2830"/>
    <cellStyle name="Comma 2 2 3 5 2 4 2 3" xfId="2831"/>
    <cellStyle name="Comma 2 2 3 5 2 4 2 4" xfId="2832"/>
    <cellStyle name="Comma 2 2 3 5 2 4 3" xfId="2833"/>
    <cellStyle name="Comma 2 2 3 5 2 4 4" xfId="2834"/>
    <cellStyle name="Comma 2 2 3 5 2 4 5" xfId="2835"/>
    <cellStyle name="Comma 2 2 3 5 2 5" xfId="2836"/>
    <cellStyle name="Comma 2 2 3 5 2 5 2" xfId="2837"/>
    <cellStyle name="Comma 2 2 3 5 2 5 3" xfId="2838"/>
    <cellStyle name="Comma 2 2 3 5 2 5 4" xfId="2839"/>
    <cellStyle name="Comma 2 2 3 5 2 6" xfId="2840"/>
    <cellStyle name="Comma 2 2 3 5 2 7" xfId="2841"/>
    <cellStyle name="Comma 2 2 3 5 2 8" xfId="2842"/>
    <cellStyle name="Comma 2 2 3 5 3" xfId="2843"/>
    <cellStyle name="Comma 2 2 3 5 3 2" xfId="2844"/>
    <cellStyle name="Comma 2 2 3 5 3 2 2" xfId="2845"/>
    <cellStyle name="Comma 2 2 3 5 3 2 2 2" xfId="2846"/>
    <cellStyle name="Comma 2 2 3 5 3 2 2 3" xfId="2847"/>
    <cellStyle name="Comma 2 2 3 5 3 2 2 4" xfId="2848"/>
    <cellStyle name="Comma 2 2 3 5 3 2 3" xfId="2849"/>
    <cellStyle name="Comma 2 2 3 5 3 2 4" xfId="2850"/>
    <cellStyle name="Comma 2 2 3 5 3 2 5" xfId="2851"/>
    <cellStyle name="Comma 2 2 3 5 3 3" xfId="2852"/>
    <cellStyle name="Comma 2 2 3 5 3 3 2" xfId="2853"/>
    <cellStyle name="Comma 2 2 3 5 3 3 3" xfId="2854"/>
    <cellStyle name="Comma 2 2 3 5 3 3 4" xfId="2855"/>
    <cellStyle name="Comma 2 2 3 5 3 4" xfId="2856"/>
    <cellStyle name="Comma 2 2 3 5 3 5" xfId="2857"/>
    <cellStyle name="Comma 2 2 3 5 3 6" xfId="2858"/>
    <cellStyle name="Comma 2 2 3 5 4" xfId="2859"/>
    <cellStyle name="Comma 2 2 3 5 4 2" xfId="2860"/>
    <cellStyle name="Comma 2 2 3 5 4 2 2" xfId="2861"/>
    <cellStyle name="Comma 2 2 3 5 4 2 2 2" xfId="2862"/>
    <cellStyle name="Comma 2 2 3 5 4 2 2 3" xfId="2863"/>
    <cellStyle name="Comma 2 2 3 5 4 2 2 4" xfId="2864"/>
    <cellStyle name="Comma 2 2 3 5 4 2 3" xfId="2865"/>
    <cellStyle name="Comma 2 2 3 5 4 2 4" xfId="2866"/>
    <cellStyle name="Comma 2 2 3 5 4 2 5" xfId="2867"/>
    <cellStyle name="Comma 2 2 3 5 4 3" xfId="2868"/>
    <cellStyle name="Comma 2 2 3 5 4 3 2" xfId="2869"/>
    <cellStyle name="Comma 2 2 3 5 4 3 3" xfId="2870"/>
    <cellStyle name="Comma 2 2 3 5 4 3 4" xfId="2871"/>
    <cellStyle name="Comma 2 2 3 5 4 4" xfId="2872"/>
    <cellStyle name="Comma 2 2 3 5 4 5" xfId="2873"/>
    <cellStyle name="Comma 2 2 3 5 4 6" xfId="2874"/>
    <cellStyle name="Comma 2 2 3 5 5" xfId="2875"/>
    <cellStyle name="Comma 2 2 3 5 6" xfId="2876"/>
    <cellStyle name="Comma 2 2 3 5 6 2" xfId="2877"/>
    <cellStyle name="Comma 2 2 3 5 6 2 2" xfId="2878"/>
    <cellStyle name="Comma 2 2 3 5 6 2 3" xfId="2879"/>
    <cellStyle name="Comma 2 2 3 5 6 2 4" xfId="2880"/>
    <cellStyle name="Comma 2 2 3 5 6 3" xfId="2881"/>
    <cellStyle name="Comma 2 2 3 5 6 4" xfId="2882"/>
    <cellStyle name="Comma 2 2 3 5 6 5" xfId="2883"/>
    <cellStyle name="Comma 2 2 3 5 7" xfId="2884"/>
    <cellStyle name="Comma 2 2 3 5 7 2" xfId="2885"/>
    <cellStyle name="Comma 2 2 3 5 7 3" xfId="2886"/>
    <cellStyle name="Comma 2 2 3 5 7 4" xfId="2887"/>
    <cellStyle name="Comma 2 2 3 5 8" xfId="2888"/>
    <cellStyle name="Comma 2 2 3 5 9" xfId="2889"/>
    <cellStyle name="Comma 2 2 3 6" xfId="2890"/>
    <cellStyle name="Comma 2 2 3 6 2" xfId="2891"/>
    <cellStyle name="Comma 2 2 3 6 2 2" xfId="2892"/>
    <cellStyle name="Comma 2 2 3 6 2 2 2" xfId="2893"/>
    <cellStyle name="Comma 2 2 3 6 2 2 2 2" xfId="2894"/>
    <cellStyle name="Comma 2 2 3 6 2 2 2 3" xfId="2895"/>
    <cellStyle name="Comma 2 2 3 6 2 2 2 4" xfId="2896"/>
    <cellStyle name="Comma 2 2 3 6 2 2 3" xfId="2897"/>
    <cellStyle name="Comma 2 2 3 6 2 2 4" xfId="2898"/>
    <cellStyle name="Comma 2 2 3 6 2 2 5" xfId="2899"/>
    <cellStyle name="Comma 2 2 3 6 2 3" xfId="2900"/>
    <cellStyle name="Comma 2 2 3 6 2 3 2" xfId="2901"/>
    <cellStyle name="Comma 2 2 3 6 2 3 3" xfId="2902"/>
    <cellStyle name="Comma 2 2 3 6 2 3 4" xfId="2903"/>
    <cellStyle name="Comma 2 2 3 6 2 4" xfId="2904"/>
    <cellStyle name="Comma 2 2 3 6 2 5" xfId="2905"/>
    <cellStyle name="Comma 2 2 3 6 2 6" xfId="2906"/>
    <cellStyle name="Comma 2 2 3 6 3" xfId="2907"/>
    <cellStyle name="Comma 2 2 3 6 3 2" xfId="2908"/>
    <cellStyle name="Comma 2 2 3 6 3 2 2" xfId="2909"/>
    <cellStyle name="Comma 2 2 3 6 3 2 2 2" xfId="2910"/>
    <cellStyle name="Comma 2 2 3 6 3 2 2 3" xfId="2911"/>
    <cellStyle name="Comma 2 2 3 6 3 2 2 4" xfId="2912"/>
    <cellStyle name="Comma 2 2 3 6 3 2 3" xfId="2913"/>
    <cellStyle name="Comma 2 2 3 6 3 2 4" xfId="2914"/>
    <cellStyle name="Comma 2 2 3 6 3 2 5" xfId="2915"/>
    <cellStyle name="Comma 2 2 3 6 3 3" xfId="2916"/>
    <cellStyle name="Comma 2 2 3 6 3 3 2" xfId="2917"/>
    <cellStyle name="Comma 2 2 3 6 3 3 3" xfId="2918"/>
    <cellStyle name="Comma 2 2 3 6 3 3 4" xfId="2919"/>
    <cellStyle name="Comma 2 2 3 6 3 4" xfId="2920"/>
    <cellStyle name="Comma 2 2 3 6 3 5" xfId="2921"/>
    <cellStyle name="Comma 2 2 3 6 3 6" xfId="2922"/>
    <cellStyle name="Comma 2 2 3 6 4" xfId="2923"/>
    <cellStyle name="Comma 2 2 3 6 5" xfId="2924"/>
    <cellStyle name="Comma 2 2 3 6 5 2" xfId="2925"/>
    <cellStyle name="Comma 2 2 3 6 5 2 2" xfId="2926"/>
    <cellStyle name="Comma 2 2 3 6 5 2 3" xfId="2927"/>
    <cellStyle name="Comma 2 2 3 6 5 2 4" xfId="2928"/>
    <cellStyle name="Comma 2 2 3 6 5 3" xfId="2929"/>
    <cellStyle name="Comma 2 2 3 6 5 4" xfId="2930"/>
    <cellStyle name="Comma 2 2 3 6 5 5" xfId="2931"/>
    <cellStyle name="Comma 2 2 3 6 6" xfId="2932"/>
    <cellStyle name="Comma 2 2 3 6 6 2" xfId="2933"/>
    <cellStyle name="Comma 2 2 3 6 6 3" xfId="2934"/>
    <cellStyle name="Comma 2 2 3 6 6 4" xfId="2935"/>
    <cellStyle name="Comma 2 2 3 6 7" xfId="2936"/>
    <cellStyle name="Comma 2 2 3 6 8" xfId="2937"/>
    <cellStyle name="Comma 2 2 3 6 9" xfId="2938"/>
    <cellStyle name="Comma 2 2 3 7" xfId="2939"/>
    <cellStyle name="Comma 2 2 3 7 2" xfId="2940"/>
    <cellStyle name="Comma 2 2 3 7 2 2" xfId="2941"/>
    <cellStyle name="Comma 2 2 3 7 2 2 2" xfId="2942"/>
    <cellStyle name="Comma 2 2 3 7 2 2 2 2" xfId="2943"/>
    <cellStyle name="Comma 2 2 3 7 2 2 2 3" xfId="2944"/>
    <cellStyle name="Comma 2 2 3 7 2 2 2 4" xfId="2945"/>
    <cellStyle name="Comma 2 2 3 7 2 2 3" xfId="2946"/>
    <cellStyle name="Comma 2 2 3 7 2 2 4" xfId="2947"/>
    <cellStyle name="Comma 2 2 3 7 2 2 5" xfId="2948"/>
    <cellStyle name="Comma 2 2 3 7 2 3" xfId="2949"/>
    <cellStyle name="Comma 2 2 3 7 2 3 2" xfId="2950"/>
    <cellStyle name="Comma 2 2 3 7 2 3 3" xfId="2951"/>
    <cellStyle name="Comma 2 2 3 7 2 3 4" xfId="2952"/>
    <cellStyle name="Comma 2 2 3 7 2 4" xfId="2953"/>
    <cellStyle name="Comma 2 2 3 7 2 5" xfId="2954"/>
    <cellStyle name="Comma 2 2 3 7 2 6" xfId="2955"/>
    <cellStyle name="Comma 2 2 3 7 3" xfId="2956"/>
    <cellStyle name="Comma 2 2 3 7 3 2" xfId="2957"/>
    <cellStyle name="Comma 2 2 3 7 3 2 2" xfId="2958"/>
    <cellStyle name="Comma 2 2 3 7 3 2 2 2" xfId="2959"/>
    <cellStyle name="Comma 2 2 3 7 3 2 2 3" xfId="2960"/>
    <cellStyle name="Comma 2 2 3 7 3 2 2 4" xfId="2961"/>
    <cellStyle name="Comma 2 2 3 7 3 2 3" xfId="2962"/>
    <cellStyle name="Comma 2 2 3 7 3 2 4" xfId="2963"/>
    <cellStyle name="Comma 2 2 3 7 3 2 5" xfId="2964"/>
    <cellStyle name="Comma 2 2 3 7 3 3" xfId="2965"/>
    <cellStyle name="Comma 2 2 3 7 3 3 2" xfId="2966"/>
    <cellStyle name="Comma 2 2 3 7 3 3 3" xfId="2967"/>
    <cellStyle name="Comma 2 2 3 7 3 3 4" xfId="2968"/>
    <cellStyle name="Comma 2 2 3 7 3 4" xfId="2969"/>
    <cellStyle name="Comma 2 2 3 7 3 5" xfId="2970"/>
    <cellStyle name="Comma 2 2 3 7 3 6" xfId="2971"/>
    <cellStyle name="Comma 2 2 3 7 4" xfId="2972"/>
    <cellStyle name="Comma 2 2 3 7 5" xfId="2973"/>
    <cellStyle name="Comma 2 2 3 7 5 2" xfId="2974"/>
    <cellStyle name="Comma 2 2 3 7 5 2 2" xfId="2975"/>
    <cellStyle name="Comma 2 2 3 7 5 2 3" xfId="2976"/>
    <cellStyle name="Comma 2 2 3 7 5 2 4" xfId="2977"/>
    <cellStyle name="Comma 2 2 3 7 5 3" xfId="2978"/>
    <cellStyle name="Comma 2 2 3 7 5 4" xfId="2979"/>
    <cellStyle name="Comma 2 2 3 7 5 5" xfId="2980"/>
    <cellStyle name="Comma 2 2 3 7 6" xfId="2981"/>
    <cellStyle name="Comma 2 2 3 7 6 2" xfId="2982"/>
    <cellStyle name="Comma 2 2 3 7 6 3" xfId="2983"/>
    <cellStyle name="Comma 2 2 3 7 6 4" xfId="2984"/>
    <cellStyle name="Comma 2 2 3 7 7" xfId="2985"/>
    <cellStyle name="Comma 2 2 3 7 8" xfId="2986"/>
    <cellStyle name="Comma 2 2 3 7 9" xfId="2987"/>
    <cellStyle name="Comma 2 2 3 8" xfId="2988"/>
    <cellStyle name="Comma 2 2 3 8 2" xfId="2989"/>
    <cellStyle name="Comma 2 2 3 8 3" xfId="2990"/>
    <cellStyle name="Comma 2 2 3 8 3 2" xfId="2991"/>
    <cellStyle name="Comma 2 2 3 8 3 2 2" xfId="2992"/>
    <cellStyle name="Comma 2 2 3 8 3 2 3" xfId="2993"/>
    <cellStyle name="Comma 2 2 3 8 3 2 4" xfId="2994"/>
    <cellStyle name="Comma 2 2 3 8 3 3" xfId="2995"/>
    <cellStyle name="Comma 2 2 3 8 3 4" xfId="2996"/>
    <cellStyle name="Comma 2 2 3 8 3 5" xfId="2997"/>
    <cellStyle name="Comma 2 2 3 8 4" xfId="2998"/>
    <cellStyle name="Comma 2 2 3 8 4 2" xfId="2999"/>
    <cellStyle name="Comma 2 2 3 8 4 3" xfId="3000"/>
    <cellStyle name="Comma 2 2 3 8 4 4" xfId="3001"/>
    <cellStyle name="Comma 2 2 3 8 5" xfId="3002"/>
    <cellStyle name="Comma 2 2 3 8 6" xfId="3003"/>
    <cellStyle name="Comma 2 2 3 8 7" xfId="3004"/>
    <cellStyle name="Comma 2 2 3 9" xfId="3005"/>
    <cellStyle name="Comma 2 2 3 9 2" xfId="3006"/>
    <cellStyle name="Comma 2 2 3 9 3" xfId="3007"/>
    <cellStyle name="Comma 2 2 3 9 3 2" xfId="3008"/>
    <cellStyle name="Comma 2 2 3 9 3 2 2" xfId="3009"/>
    <cellStyle name="Comma 2 2 3 9 3 2 3" xfId="3010"/>
    <cellStyle name="Comma 2 2 3 9 3 2 4" xfId="3011"/>
    <cellStyle name="Comma 2 2 3 9 3 3" xfId="3012"/>
    <cellStyle name="Comma 2 2 3 9 3 4" xfId="3013"/>
    <cellStyle name="Comma 2 2 3 9 3 5" xfId="3014"/>
    <cellStyle name="Comma 2 2 3 9 4" xfId="3015"/>
    <cellStyle name="Comma 2 2 3 9 4 2" xfId="3016"/>
    <cellStyle name="Comma 2 2 3 9 4 3" xfId="3017"/>
    <cellStyle name="Comma 2 2 3 9 4 4" xfId="3018"/>
    <cellStyle name="Comma 2 2 3 9 5" xfId="3019"/>
    <cellStyle name="Comma 2 2 3 9 6" xfId="3020"/>
    <cellStyle name="Comma 2 2 3 9 7" xfId="3021"/>
    <cellStyle name="Comma 2 2 4" xfId="3022"/>
    <cellStyle name="Comma 2 2 4 10" xfId="3023"/>
    <cellStyle name="Comma 2 2 4 2" xfId="3024"/>
    <cellStyle name="Comma 2 2 4 2 2" xfId="3025"/>
    <cellStyle name="Comma 2 2 4 2 2 2" xfId="3026"/>
    <cellStyle name="Comma 2 2 4 2 2 2 2" xfId="3027"/>
    <cellStyle name="Comma 2 2 4 2 2 2 2 2" xfId="3028"/>
    <cellStyle name="Comma 2 2 4 2 2 2 2 3" xfId="3029"/>
    <cellStyle name="Comma 2 2 4 2 2 2 2 4" xfId="3030"/>
    <cellStyle name="Comma 2 2 4 2 2 2 3" xfId="3031"/>
    <cellStyle name="Comma 2 2 4 2 2 2 4" xfId="3032"/>
    <cellStyle name="Comma 2 2 4 2 2 2 5" xfId="3033"/>
    <cellStyle name="Comma 2 2 4 2 2 3" xfId="3034"/>
    <cellStyle name="Comma 2 2 4 2 2 3 2" xfId="3035"/>
    <cellStyle name="Comma 2 2 4 2 2 3 3" xfId="3036"/>
    <cellStyle name="Comma 2 2 4 2 2 3 4" xfId="3037"/>
    <cellStyle name="Comma 2 2 4 2 2 4" xfId="3038"/>
    <cellStyle name="Comma 2 2 4 2 2 4 2" xfId="3039"/>
    <cellStyle name="Comma 2 2 4 2 2 4 3" xfId="3040"/>
    <cellStyle name="Comma 2 2 4 2 2 4 4" xfId="3041"/>
    <cellStyle name="Comma 2 2 4 2 2 5" xfId="3042"/>
    <cellStyle name="Comma 2 2 4 2 2 6" xfId="3043"/>
    <cellStyle name="Comma 2 2 4 2 2 7" xfId="3044"/>
    <cellStyle name="Comma 2 2 4 2 3" xfId="3045"/>
    <cellStyle name="Comma 2 2 4 2 3 2" xfId="3046"/>
    <cellStyle name="Comma 2 2 4 2 3 2 2" xfId="3047"/>
    <cellStyle name="Comma 2 2 4 2 3 2 2 2" xfId="3048"/>
    <cellStyle name="Comma 2 2 4 2 3 2 2 3" xfId="3049"/>
    <cellStyle name="Comma 2 2 4 2 3 2 2 4" xfId="3050"/>
    <cellStyle name="Comma 2 2 4 2 3 2 3" xfId="3051"/>
    <cellStyle name="Comma 2 2 4 2 3 2 4" xfId="3052"/>
    <cellStyle name="Comma 2 2 4 2 3 2 5" xfId="3053"/>
    <cellStyle name="Comma 2 2 4 2 3 3" xfId="3054"/>
    <cellStyle name="Comma 2 2 4 2 3 3 2" xfId="3055"/>
    <cellStyle name="Comma 2 2 4 2 3 3 3" xfId="3056"/>
    <cellStyle name="Comma 2 2 4 2 3 3 4" xfId="3057"/>
    <cellStyle name="Comma 2 2 4 2 3 4" xfId="3058"/>
    <cellStyle name="Comma 2 2 4 2 3 4 2" xfId="3059"/>
    <cellStyle name="Comma 2 2 4 2 3 4 3" xfId="3060"/>
    <cellStyle name="Comma 2 2 4 2 3 4 4" xfId="3061"/>
    <cellStyle name="Comma 2 2 4 2 3 5" xfId="3062"/>
    <cellStyle name="Comma 2 2 4 2 3 6" xfId="3063"/>
    <cellStyle name="Comma 2 2 4 2 3 7" xfId="3064"/>
    <cellStyle name="Comma 2 2 4 2 4" xfId="3065"/>
    <cellStyle name="Comma 2 2 4 2 4 2" xfId="3066"/>
    <cellStyle name="Comma 2 2 4 2 4 2 2" xfId="3067"/>
    <cellStyle name="Comma 2 2 4 2 4 2 3" xfId="3068"/>
    <cellStyle name="Comma 2 2 4 2 4 2 4" xfId="3069"/>
    <cellStyle name="Comma 2 2 4 2 5" xfId="3070"/>
    <cellStyle name="Comma 2 2 4 2 5 2" xfId="3071"/>
    <cellStyle name="Comma 2 2 4 2 5 2 2" xfId="3072"/>
    <cellStyle name="Comma 2 2 4 2 5 2 3" xfId="3073"/>
    <cellStyle name="Comma 2 2 4 2 5 2 4" xfId="3074"/>
    <cellStyle name="Comma 2 2 4 2 5 3" xfId="3075"/>
    <cellStyle name="Comma 2 2 4 2 5 4" xfId="3076"/>
    <cellStyle name="Comma 2 2 4 2 5 5" xfId="3077"/>
    <cellStyle name="Comma 2 2 4 2 6" xfId="3078"/>
    <cellStyle name="Comma 2 2 4 2 6 2" xfId="3079"/>
    <cellStyle name="Comma 2 2 4 2 6 3" xfId="3080"/>
    <cellStyle name="Comma 2 2 4 2 6 4" xfId="3081"/>
    <cellStyle name="Comma 2 2 4 2 7" xfId="3082"/>
    <cellStyle name="Comma 2 2 4 2 8" xfId="3083"/>
    <cellStyle name="Comma 2 2 4 2 9" xfId="3084"/>
    <cellStyle name="Comma 2 2 4 3" xfId="3085"/>
    <cellStyle name="Comma 2 2 4 3 2" xfId="3086"/>
    <cellStyle name="Comma 2 2 4 3 2 2" xfId="3087"/>
    <cellStyle name="Comma 2 2 4 3 2 2 2" xfId="3088"/>
    <cellStyle name="Comma 2 2 4 3 2 2 3" xfId="3089"/>
    <cellStyle name="Comma 2 2 4 3 2 2 4" xfId="3090"/>
    <cellStyle name="Comma 2 2 4 3 2 3" xfId="3091"/>
    <cellStyle name="Comma 2 2 4 3 2 4" xfId="3092"/>
    <cellStyle name="Comma 2 2 4 3 2 5" xfId="3093"/>
    <cellStyle name="Comma 2 2 4 3 3" xfId="3094"/>
    <cellStyle name="Comma 2 2 4 3 3 2" xfId="3095"/>
    <cellStyle name="Comma 2 2 4 3 3 3" xfId="3096"/>
    <cellStyle name="Comma 2 2 4 3 3 4" xfId="3097"/>
    <cellStyle name="Comma 2 2 4 3 4" xfId="3098"/>
    <cellStyle name="Comma 2 2 4 3 5" xfId="3099"/>
    <cellStyle name="Comma 2 2 4 3 6" xfId="3100"/>
    <cellStyle name="Comma 2 2 4 4" xfId="3101"/>
    <cellStyle name="Comma 2 2 4 4 2" xfId="3102"/>
    <cellStyle name="Comma 2 2 4 4 2 2" xfId="3103"/>
    <cellStyle name="Comma 2 2 4 4 2 2 2" xfId="3104"/>
    <cellStyle name="Comma 2 2 4 4 2 2 3" xfId="3105"/>
    <cellStyle name="Comma 2 2 4 4 2 2 4" xfId="3106"/>
    <cellStyle name="Comma 2 2 4 4 2 3" xfId="3107"/>
    <cellStyle name="Comma 2 2 4 4 2 4" xfId="3108"/>
    <cellStyle name="Comma 2 2 4 4 2 5" xfId="3109"/>
    <cellStyle name="Comma 2 2 4 4 3" xfId="3110"/>
    <cellStyle name="Comma 2 2 4 4 3 2" xfId="3111"/>
    <cellStyle name="Comma 2 2 4 4 3 3" xfId="3112"/>
    <cellStyle name="Comma 2 2 4 4 3 4" xfId="3113"/>
    <cellStyle name="Comma 2 2 4 4 4" xfId="3114"/>
    <cellStyle name="Comma 2 2 4 4 5" xfId="3115"/>
    <cellStyle name="Comma 2 2 4 4 6" xfId="3116"/>
    <cellStyle name="Comma 2 2 4 5" xfId="3117"/>
    <cellStyle name="Comma 2 2 4 6" xfId="3118"/>
    <cellStyle name="Comma 2 2 4 6 2" xfId="3119"/>
    <cellStyle name="Comma 2 2 4 6 2 2" xfId="3120"/>
    <cellStyle name="Comma 2 2 4 6 2 3" xfId="3121"/>
    <cellStyle name="Comma 2 2 4 6 2 4" xfId="3122"/>
    <cellStyle name="Comma 2 2 4 6 3" xfId="3123"/>
    <cellStyle name="Comma 2 2 4 6 4" xfId="3124"/>
    <cellStyle name="Comma 2 2 4 6 5" xfId="3125"/>
    <cellStyle name="Comma 2 2 4 7" xfId="3126"/>
    <cellStyle name="Comma 2 2 4 7 2" xfId="3127"/>
    <cellStyle name="Comma 2 2 4 7 3" xfId="3128"/>
    <cellStyle name="Comma 2 2 4 7 4" xfId="3129"/>
    <cellStyle name="Comma 2 2 4 8" xfId="3130"/>
    <cellStyle name="Comma 2 2 4 9" xfId="3131"/>
    <cellStyle name="Comma 2 2 5" xfId="3132"/>
    <cellStyle name="Comma 2 2 5 10" xfId="3133"/>
    <cellStyle name="Comma 2 2 5 11" xfId="3134"/>
    <cellStyle name="Comma 2 2 5 2" xfId="3135"/>
    <cellStyle name="Comma 2 2 5 2 2" xfId="3136"/>
    <cellStyle name="Comma 2 2 5 2 2 2" xfId="3137"/>
    <cellStyle name="Comma 2 2 5 2 2 2 2" xfId="3138"/>
    <cellStyle name="Comma 2 2 5 2 2 2 2 2" xfId="3139"/>
    <cellStyle name="Comma 2 2 5 2 2 2 2 3" xfId="3140"/>
    <cellStyle name="Comma 2 2 5 2 2 2 2 4" xfId="3141"/>
    <cellStyle name="Comma 2 2 5 2 2 2 3" xfId="3142"/>
    <cellStyle name="Comma 2 2 5 2 2 2 4" xfId="3143"/>
    <cellStyle name="Comma 2 2 5 2 2 2 5" xfId="3144"/>
    <cellStyle name="Comma 2 2 5 2 2 3" xfId="3145"/>
    <cellStyle name="Comma 2 2 5 2 2 3 2" xfId="3146"/>
    <cellStyle name="Comma 2 2 5 2 2 3 3" xfId="3147"/>
    <cellStyle name="Comma 2 2 5 2 2 3 4" xfId="3148"/>
    <cellStyle name="Comma 2 2 5 2 2 4" xfId="3149"/>
    <cellStyle name="Comma 2 2 5 2 2 5" xfId="3150"/>
    <cellStyle name="Comma 2 2 5 2 2 6" xfId="3151"/>
    <cellStyle name="Comma 2 2 5 2 3" xfId="3152"/>
    <cellStyle name="Comma 2 2 5 2 3 2" xfId="3153"/>
    <cellStyle name="Comma 2 2 5 2 3 2 2" xfId="3154"/>
    <cellStyle name="Comma 2 2 5 2 3 2 2 2" xfId="3155"/>
    <cellStyle name="Comma 2 2 5 2 3 2 2 3" xfId="3156"/>
    <cellStyle name="Comma 2 2 5 2 3 2 2 4" xfId="3157"/>
    <cellStyle name="Comma 2 2 5 2 3 2 3" xfId="3158"/>
    <cellStyle name="Comma 2 2 5 2 3 2 4" xfId="3159"/>
    <cellStyle name="Comma 2 2 5 2 3 2 5" xfId="3160"/>
    <cellStyle name="Comma 2 2 5 2 3 3" xfId="3161"/>
    <cellStyle name="Comma 2 2 5 2 3 3 2" xfId="3162"/>
    <cellStyle name="Comma 2 2 5 2 3 3 3" xfId="3163"/>
    <cellStyle name="Comma 2 2 5 2 3 3 4" xfId="3164"/>
    <cellStyle name="Comma 2 2 5 2 3 4" xfId="3165"/>
    <cellStyle name="Comma 2 2 5 2 3 5" xfId="3166"/>
    <cellStyle name="Comma 2 2 5 2 3 6" xfId="3167"/>
    <cellStyle name="Comma 2 2 5 2 4" xfId="3168"/>
    <cellStyle name="Comma 2 2 5 2 4 2" xfId="3169"/>
    <cellStyle name="Comma 2 2 5 2 4 2 2" xfId="3170"/>
    <cellStyle name="Comma 2 2 5 2 4 2 3" xfId="3171"/>
    <cellStyle name="Comma 2 2 5 2 4 2 4" xfId="3172"/>
    <cellStyle name="Comma 2 2 5 2 4 3" xfId="3173"/>
    <cellStyle name="Comma 2 2 5 2 4 4" xfId="3174"/>
    <cellStyle name="Comma 2 2 5 2 4 5" xfId="3175"/>
    <cellStyle name="Comma 2 2 5 2 5" xfId="3176"/>
    <cellStyle name="Comma 2 2 5 2 5 2" xfId="3177"/>
    <cellStyle name="Comma 2 2 5 2 5 3" xfId="3178"/>
    <cellStyle name="Comma 2 2 5 2 5 4" xfId="3179"/>
    <cellStyle name="Comma 2 2 5 2 6" xfId="3180"/>
    <cellStyle name="Comma 2 2 5 2 7" xfId="3181"/>
    <cellStyle name="Comma 2 2 5 2 8" xfId="3182"/>
    <cellStyle name="Comma 2 2 5 3" xfId="3183"/>
    <cellStyle name="Comma 2 2 5 3 2" xfId="3184"/>
    <cellStyle name="Comma 2 2 5 3 2 2" xfId="3185"/>
    <cellStyle name="Comma 2 2 5 3 2 2 2" xfId="3186"/>
    <cellStyle name="Comma 2 2 5 3 2 2 3" xfId="3187"/>
    <cellStyle name="Comma 2 2 5 3 2 2 4" xfId="3188"/>
    <cellStyle name="Comma 2 2 5 3 2 3" xfId="3189"/>
    <cellStyle name="Comma 2 2 5 3 2 4" xfId="3190"/>
    <cellStyle name="Comma 2 2 5 3 2 5" xfId="3191"/>
    <cellStyle name="Comma 2 2 5 3 3" xfId="3192"/>
    <cellStyle name="Comma 2 2 5 3 3 2" xfId="3193"/>
    <cellStyle name="Comma 2 2 5 3 3 3" xfId="3194"/>
    <cellStyle name="Comma 2 2 5 3 3 4" xfId="3195"/>
    <cellStyle name="Comma 2 2 5 3 4" xfId="3196"/>
    <cellStyle name="Comma 2 2 5 3 5" xfId="3197"/>
    <cellStyle name="Comma 2 2 5 3 6" xfId="3198"/>
    <cellStyle name="Comma 2 2 5 4" xfId="3199"/>
    <cellStyle name="Comma 2 2 5 4 2" xfId="3200"/>
    <cellStyle name="Comma 2 2 5 4 2 2" xfId="3201"/>
    <cellStyle name="Comma 2 2 5 4 2 2 2" xfId="3202"/>
    <cellStyle name="Comma 2 2 5 4 2 2 3" xfId="3203"/>
    <cellStyle name="Comma 2 2 5 4 2 2 4" xfId="3204"/>
    <cellStyle name="Comma 2 2 5 4 2 3" xfId="3205"/>
    <cellStyle name="Comma 2 2 5 4 2 4" xfId="3206"/>
    <cellStyle name="Comma 2 2 5 4 2 5" xfId="3207"/>
    <cellStyle name="Comma 2 2 5 4 3" xfId="3208"/>
    <cellStyle name="Comma 2 2 5 4 3 2" xfId="3209"/>
    <cellStyle name="Comma 2 2 5 4 3 3" xfId="3210"/>
    <cellStyle name="Comma 2 2 5 4 3 4" xfId="3211"/>
    <cellStyle name="Comma 2 2 5 4 4" xfId="3212"/>
    <cellStyle name="Comma 2 2 5 4 5" xfId="3213"/>
    <cellStyle name="Comma 2 2 5 4 6" xfId="3214"/>
    <cellStyle name="Comma 2 2 5 5" xfId="3215"/>
    <cellStyle name="Comma 2 2 5 6" xfId="3216"/>
    <cellStyle name="Comma 2 2 5 6 2" xfId="3217"/>
    <cellStyle name="Comma 2 2 5 6 2 2" xfId="3218"/>
    <cellStyle name="Comma 2 2 5 6 2 3" xfId="3219"/>
    <cellStyle name="Comma 2 2 5 6 2 4" xfId="3220"/>
    <cellStyle name="Comma 2 2 5 6 3" xfId="3221"/>
    <cellStyle name="Comma 2 2 5 6 4" xfId="3222"/>
    <cellStyle name="Comma 2 2 5 6 5" xfId="3223"/>
    <cellStyle name="Comma 2 2 5 7" xfId="3224"/>
    <cellStyle name="Comma 2 2 5 7 2" xfId="3225"/>
    <cellStyle name="Comma 2 2 5 7 3" xfId="3226"/>
    <cellStyle name="Comma 2 2 5 7 4" xfId="3227"/>
    <cellStyle name="Comma 2 2 5 8" xfId="3228"/>
    <cellStyle name="Comma 2 2 5 8 2" xfId="3229"/>
    <cellStyle name="Comma 2 2 5 8 3" xfId="3230"/>
    <cellStyle name="Comma 2 2 5 8 4" xfId="3231"/>
    <cellStyle name="Comma 2 2 5 9" xfId="3232"/>
    <cellStyle name="Comma 2 2 6" xfId="3233"/>
    <cellStyle name="Comma 2 2 6 2" xfId="3234"/>
    <cellStyle name="Comma 2 2 6 3" xfId="3235"/>
    <cellStyle name="Comma 2 2 6 3 2" xfId="3236"/>
    <cellStyle name="Comma 2 2 6 3 3" xfId="3237"/>
    <cellStyle name="Comma 2 2 6 3 4" xfId="3238"/>
    <cellStyle name="Comma 2 2 7" xfId="3239"/>
    <cellStyle name="Comma 2 2 7 10" xfId="3240"/>
    <cellStyle name="Comma 2 2 7 11" xfId="3241"/>
    <cellStyle name="Comma 2 2 7 2" xfId="3242"/>
    <cellStyle name="Comma 2 2 7 2 2" xfId="3243"/>
    <cellStyle name="Comma 2 2 7 2 2 2" xfId="3244"/>
    <cellStyle name="Comma 2 2 7 2 2 2 2" xfId="3245"/>
    <cellStyle name="Comma 2 2 7 2 2 2 2 2" xfId="3246"/>
    <cellStyle name="Comma 2 2 7 2 2 2 2 3" xfId="3247"/>
    <cellStyle name="Comma 2 2 7 2 2 2 2 4" xfId="3248"/>
    <cellStyle name="Comma 2 2 7 2 2 2 3" xfId="3249"/>
    <cellStyle name="Comma 2 2 7 2 2 2 4" xfId="3250"/>
    <cellStyle name="Comma 2 2 7 2 2 2 5" xfId="3251"/>
    <cellStyle name="Comma 2 2 7 2 2 3" xfId="3252"/>
    <cellStyle name="Comma 2 2 7 2 2 3 2" xfId="3253"/>
    <cellStyle name="Comma 2 2 7 2 2 3 3" xfId="3254"/>
    <cellStyle name="Comma 2 2 7 2 2 3 4" xfId="3255"/>
    <cellStyle name="Comma 2 2 7 2 2 4" xfId="3256"/>
    <cellStyle name="Comma 2 2 7 2 2 5" xfId="3257"/>
    <cellStyle name="Comma 2 2 7 2 2 6" xfId="3258"/>
    <cellStyle name="Comma 2 2 7 2 3" xfId="3259"/>
    <cellStyle name="Comma 2 2 7 2 3 2" xfId="3260"/>
    <cellStyle name="Comma 2 2 7 2 3 2 2" xfId="3261"/>
    <cellStyle name="Comma 2 2 7 2 3 2 2 2" xfId="3262"/>
    <cellStyle name="Comma 2 2 7 2 3 2 2 3" xfId="3263"/>
    <cellStyle name="Comma 2 2 7 2 3 2 2 4" xfId="3264"/>
    <cellStyle name="Comma 2 2 7 2 3 2 3" xfId="3265"/>
    <cellStyle name="Comma 2 2 7 2 3 2 4" xfId="3266"/>
    <cellStyle name="Comma 2 2 7 2 3 2 5" xfId="3267"/>
    <cellStyle name="Comma 2 2 7 2 3 3" xfId="3268"/>
    <cellStyle name="Comma 2 2 7 2 3 3 2" xfId="3269"/>
    <cellStyle name="Comma 2 2 7 2 3 3 3" xfId="3270"/>
    <cellStyle name="Comma 2 2 7 2 3 3 4" xfId="3271"/>
    <cellStyle name="Comma 2 2 7 2 3 4" xfId="3272"/>
    <cellStyle name="Comma 2 2 7 2 3 5" xfId="3273"/>
    <cellStyle name="Comma 2 2 7 2 3 6" xfId="3274"/>
    <cellStyle name="Comma 2 2 7 2 4" xfId="3275"/>
    <cellStyle name="Comma 2 2 7 2 4 2" xfId="3276"/>
    <cellStyle name="Comma 2 2 7 2 4 2 2" xfId="3277"/>
    <cellStyle name="Comma 2 2 7 2 4 2 3" xfId="3278"/>
    <cellStyle name="Comma 2 2 7 2 4 2 4" xfId="3279"/>
    <cellStyle name="Comma 2 2 7 2 4 3" xfId="3280"/>
    <cellStyle name="Comma 2 2 7 2 4 4" xfId="3281"/>
    <cellStyle name="Comma 2 2 7 2 4 5" xfId="3282"/>
    <cellStyle name="Comma 2 2 7 2 5" xfId="3283"/>
    <cellStyle name="Comma 2 2 7 2 5 2" xfId="3284"/>
    <cellStyle name="Comma 2 2 7 2 5 3" xfId="3285"/>
    <cellStyle name="Comma 2 2 7 2 5 4" xfId="3286"/>
    <cellStyle name="Comma 2 2 7 2 6" xfId="3287"/>
    <cellStyle name="Comma 2 2 7 2 7" xfId="3288"/>
    <cellStyle name="Comma 2 2 7 2 8" xfId="3289"/>
    <cellStyle name="Comma 2 2 7 3" xfId="3290"/>
    <cellStyle name="Comma 2 2 7 3 2" xfId="3291"/>
    <cellStyle name="Comma 2 2 7 3 2 2" xfId="3292"/>
    <cellStyle name="Comma 2 2 7 3 2 2 2" xfId="3293"/>
    <cellStyle name="Comma 2 2 7 3 2 2 3" xfId="3294"/>
    <cellStyle name="Comma 2 2 7 3 2 2 4" xfId="3295"/>
    <cellStyle name="Comma 2 2 7 3 2 3" xfId="3296"/>
    <cellStyle name="Comma 2 2 7 3 2 4" xfId="3297"/>
    <cellStyle name="Comma 2 2 7 3 2 5" xfId="3298"/>
    <cellStyle name="Comma 2 2 7 3 3" xfId="3299"/>
    <cellStyle name="Comma 2 2 7 3 3 2" xfId="3300"/>
    <cellStyle name="Comma 2 2 7 3 3 3" xfId="3301"/>
    <cellStyle name="Comma 2 2 7 3 3 4" xfId="3302"/>
    <cellStyle name="Comma 2 2 7 3 4" xfId="3303"/>
    <cellStyle name="Comma 2 2 7 3 5" xfId="3304"/>
    <cellStyle name="Comma 2 2 7 3 6" xfId="3305"/>
    <cellStyle name="Comma 2 2 7 4" xfId="3306"/>
    <cellStyle name="Comma 2 2 7 4 2" xfId="3307"/>
    <cellStyle name="Comma 2 2 7 4 2 2" xfId="3308"/>
    <cellStyle name="Comma 2 2 7 4 2 2 2" xfId="3309"/>
    <cellStyle name="Comma 2 2 7 4 2 2 3" xfId="3310"/>
    <cellStyle name="Comma 2 2 7 4 2 2 4" xfId="3311"/>
    <cellStyle name="Comma 2 2 7 4 2 3" xfId="3312"/>
    <cellStyle name="Comma 2 2 7 4 2 4" xfId="3313"/>
    <cellStyle name="Comma 2 2 7 4 2 5" xfId="3314"/>
    <cellStyle name="Comma 2 2 7 4 3" xfId="3315"/>
    <cellStyle name="Comma 2 2 7 4 3 2" xfId="3316"/>
    <cellStyle name="Comma 2 2 7 4 3 3" xfId="3317"/>
    <cellStyle name="Comma 2 2 7 4 3 4" xfId="3318"/>
    <cellStyle name="Comma 2 2 7 4 4" xfId="3319"/>
    <cellStyle name="Comma 2 2 7 4 5" xfId="3320"/>
    <cellStyle name="Comma 2 2 7 4 6" xfId="3321"/>
    <cellStyle name="Comma 2 2 7 5" xfId="3322"/>
    <cellStyle name="Comma 2 2 7 6" xfId="3323"/>
    <cellStyle name="Comma 2 2 7 6 2" xfId="3324"/>
    <cellStyle name="Comma 2 2 7 6 2 2" xfId="3325"/>
    <cellStyle name="Comma 2 2 7 6 2 3" xfId="3326"/>
    <cellStyle name="Comma 2 2 7 6 2 4" xfId="3327"/>
    <cellStyle name="Comma 2 2 7 6 3" xfId="3328"/>
    <cellStyle name="Comma 2 2 7 6 4" xfId="3329"/>
    <cellStyle name="Comma 2 2 7 6 5" xfId="3330"/>
    <cellStyle name="Comma 2 2 7 7" xfId="3331"/>
    <cellStyle name="Comma 2 2 7 7 2" xfId="3332"/>
    <cellStyle name="Comma 2 2 7 7 3" xfId="3333"/>
    <cellStyle name="Comma 2 2 7 7 4" xfId="3334"/>
    <cellStyle name="Comma 2 2 7 8" xfId="3335"/>
    <cellStyle name="Comma 2 2 7 8 2" xfId="3336"/>
    <cellStyle name="Comma 2 2 7 8 3" xfId="3337"/>
    <cellStyle name="Comma 2 2 7 8 4" xfId="3338"/>
    <cellStyle name="Comma 2 2 7 9" xfId="3339"/>
    <cellStyle name="Comma 2 2 8" xfId="3340"/>
    <cellStyle name="Comma 2 2 8 10" xfId="3341"/>
    <cellStyle name="Comma 2 2 8 2" xfId="3342"/>
    <cellStyle name="Comma 2 2 8 2 2" xfId="3343"/>
    <cellStyle name="Comma 2 2 8 2 2 2" xfId="3344"/>
    <cellStyle name="Comma 2 2 8 2 2 2 2" xfId="3345"/>
    <cellStyle name="Comma 2 2 8 2 2 2 3" xfId="3346"/>
    <cellStyle name="Comma 2 2 8 2 2 2 4" xfId="3347"/>
    <cellStyle name="Comma 2 2 8 2 2 3" xfId="3348"/>
    <cellStyle name="Comma 2 2 8 2 2 4" xfId="3349"/>
    <cellStyle name="Comma 2 2 8 2 2 5" xfId="3350"/>
    <cellStyle name="Comma 2 2 8 2 3" xfId="3351"/>
    <cellStyle name="Comma 2 2 8 2 3 2" xfId="3352"/>
    <cellStyle name="Comma 2 2 8 2 3 3" xfId="3353"/>
    <cellStyle name="Comma 2 2 8 2 3 4" xfId="3354"/>
    <cellStyle name="Comma 2 2 8 2 4" xfId="3355"/>
    <cellStyle name="Comma 2 2 8 2 5" xfId="3356"/>
    <cellStyle name="Comma 2 2 8 2 6" xfId="3357"/>
    <cellStyle name="Comma 2 2 8 3" xfId="3358"/>
    <cellStyle name="Comma 2 2 8 3 2" xfId="3359"/>
    <cellStyle name="Comma 2 2 8 3 2 2" xfId="3360"/>
    <cellStyle name="Comma 2 2 8 3 2 2 2" xfId="3361"/>
    <cellStyle name="Comma 2 2 8 3 2 2 3" xfId="3362"/>
    <cellStyle name="Comma 2 2 8 3 2 2 4" xfId="3363"/>
    <cellStyle name="Comma 2 2 8 3 2 3" xfId="3364"/>
    <cellStyle name="Comma 2 2 8 3 2 4" xfId="3365"/>
    <cellStyle name="Comma 2 2 8 3 2 5" xfId="3366"/>
    <cellStyle name="Comma 2 2 8 3 3" xfId="3367"/>
    <cellStyle name="Comma 2 2 8 3 3 2" xfId="3368"/>
    <cellStyle name="Comma 2 2 8 3 3 3" xfId="3369"/>
    <cellStyle name="Comma 2 2 8 3 3 4" xfId="3370"/>
    <cellStyle name="Comma 2 2 8 3 4" xfId="3371"/>
    <cellStyle name="Comma 2 2 8 3 5" xfId="3372"/>
    <cellStyle name="Comma 2 2 8 3 6" xfId="3373"/>
    <cellStyle name="Comma 2 2 8 4" xfId="3374"/>
    <cellStyle name="Comma 2 2 8 5" xfId="3375"/>
    <cellStyle name="Comma 2 2 8 5 2" xfId="3376"/>
    <cellStyle name="Comma 2 2 8 5 2 2" xfId="3377"/>
    <cellStyle name="Comma 2 2 8 5 2 3" xfId="3378"/>
    <cellStyle name="Comma 2 2 8 5 2 4" xfId="3379"/>
    <cellStyle name="Comma 2 2 8 5 3" xfId="3380"/>
    <cellStyle name="Comma 2 2 8 5 4" xfId="3381"/>
    <cellStyle name="Comma 2 2 8 5 5" xfId="3382"/>
    <cellStyle name="Comma 2 2 8 6" xfId="3383"/>
    <cellStyle name="Comma 2 2 8 6 2" xfId="3384"/>
    <cellStyle name="Comma 2 2 8 6 3" xfId="3385"/>
    <cellStyle name="Comma 2 2 8 6 4" xfId="3386"/>
    <cellStyle name="Comma 2 2 8 7" xfId="3387"/>
    <cellStyle name="Comma 2 2 8 7 2" xfId="3388"/>
    <cellStyle name="Comma 2 2 8 7 3" xfId="3389"/>
    <cellStyle name="Comma 2 2 8 7 4" xfId="3390"/>
    <cellStyle name="Comma 2 2 8 8" xfId="3391"/>
    <cellStyle name="Comma 2 2 8 9" xfId="3392"/>
    <cellStyle name="Comma 2 2 9" xfId="3393"/>
    <cellStyle name="Comma 2 2 9 10" xfId="3394"/>
    <cellStyle name="Comma 2 2 9 2" xfId="3395"/>
    <cellStyle name="Comma 2 2 9 2 2" xfId="3396"/>
    <cellStyle name="Comma 2 2 9 2 2 2" xfId="3397"/>
    <cellStyle name="Comma 2 2 9 2 2 2 2" xfId="3398"/>
    <cellStyle name="Comma 2 2 9 2 2 2 3" xfId="3399"/>
    <cellStyle name="Comma 2 2 9 2 2 2 4" xfId="3400"/>
    <cellStyle name="Comma 2 2 9 2 2 3" xfId="3401"/>
    <cellStyle name="Comma 2 2 9 2 2 4" xfId="3402"/>
    <cellStyle name="Comma 2 2 9 2 2 5" xfId="3403"/>
    <cellStyle name="Comma 2 2 9 2 3" xfId="3404"/>
    <cellStyle name="Comma 2 2 9 2 3 2" xfId="3405"/>
    <cellStyle name="Comma 2 2 9 2 3 3" xfId="3406"/>
    <cellStyle name="Comma 2 2 9 2 3 4" xfId="3407"/>
    <cellStyle name="Comma 2 2 9 2 4" xfId="3408"/>
    <cellStyle name="Comma 2 2 9 2 5" xfId="3409"/>
    <cellStyle name="Comma 2 2 9 2 6" xfId="3410"/>
    <cellStyle name="Comma 2 2 9 3" xfId="3411"/>
    <cellStyle name="Comma 2 2 9 3 2" xfId="3412"/>
    <cellStyle name="Comma 2 2 9 3 2 2" xfId="3413"/>
    <cellStyle name="Comma 2 2 9 3 2 2 2" xfId="3414"/>
    <cellStyle name="Comma 2 2 9 3 2 2 3" xfId="3415"/>
    <cellStyle name="Comma 2 2 9 3 2 2 4" xfId="3416"/>
    <cellStyle name="Comma 2 2 9 3 2 3" xfId="3417"/>
    <cellStyle name="Comma 2 2 9 3 2 4" xfId="3418"/>
    <cellStyle name="Comma 2 2 9 3 2 5" xfId="3419"/>
    <cellStyle name="Comma 2 2 9 3 3" xfId="3420"/>
    <cellStyle name="Comma 2 2 9 3 3 2" xfId="3421"/>
    <cellStyle name="Comma 2 2 9 3 3 3" xfId="3422"/>
    <cellStyle name="Comma 2 2 9 3 3 4" xfId="3423"/>
    <cellStyle name="Comma 2 2 9 3 4" xfId="3424"/>
    <cellStyle name="Comma 2 2 9 3 5" xfId="3425"/>
    <cellStyle name="Comma 2 2 9 3 6" xfId="3426"/>
    <cellStyle name="Comma 2 2 9 4" xfId="3427"/>
    <cellStyle name="Comma 2 2 9 5" xfId="3428"/>
    <cellStyle name="Comma 2 2 9 5 2" xfId="3429"/>
    <cellStyle name="Comma 2 2 9 5 2 2" xfId="3430"/>
    <cellStyle name="Comma 2 2 9 5 2 3" xfId="3431"/>
    <cellStyle name="Comma 2 2 9 5 2 4" xfId="3432"/>
    <cellStyle name="Comma 2 2 9 5 3" xfId="3433"/>
    <cellStyle name="Comma 2 2 9 5 4" xfId="3434"/>
    <cellStyle name="Comma 2 2 9 5 5" xfId="3435"/>
    <cellStyle name="Comma 2 2 9 6" xfId="3436"/>
    <cellStyle name="Comma 2 2 9 6 2" xfId="3437"/>
    <cellStyle name="Comma 2 2 9 6 3" xfId="3438"/>
    <cellStyle name="Comma 2 2 9 6 4" xfId="3439"/>
    <cellStyle name="Comma 2 2 9 7" xfId="3440"/>
    <cellStyle name="Comma 2 2 9 7 2" xfId="3441"/>
    <cellStyle name="Comma 2 2 9 7 3" xfId="3442"/>
    <cellStyle name="Comma 2 2 9 7 4" xfId="3443"/>
    <cellStyle name="Comma 2 2 9 8" xfId="3444"/>
    <cellStyle name="Comma 2 2 9 9" xfId="3445"/>
    <cellStyle name="Comma 2 20" xfId="3446"/>
    <cellStyle name="Comma 2 20 2" xfId="3447"/>
    <cellStyle name="Comma 2 20 3" xfId="3448"/>
    <cellStyle name="Comma 2 20 3 2" xfId="3449"/>
    <cellStyle name="Comma 2 20 3 3" xfId="3450"/>
    <cellStyle name="Comma 2 20 3 4" xfId="3451"/>
    <cellStyle name="Comma 2 21" xfId="3452"/>
    <cellStyle name="Comma 2 21 2" xfId="3453"/>
    <cellStyle name="Comma 2 21 3" xfId="3454"/>
    <cellStyle name="Comma 2 21 3 2" xfId="3455"/>
    <cellStyle name="Comma 2 21 3 3" xfId="3456"/>
    <cellStyle name="Comma 2 21 3 4" xfId="3457"/>
    <cellStyle name="Comma 2 22" xfId="3458"/>
    <cellStyle name="Comma 2 22 2" xfId="3459"/>
    <cellStyle name="Comma 2 22 3" xfId="3460"/>
    <cellStyle name="Comma 2 22 3 2" xfId="3461"/>
    <cellStyle name="Comma 2 22 3 3" xfId="3462"/>
    <cellStyle name="Comma 2 22 3 4" xfId="3463"/>
    <cellStyle name="Comma 2 23" xfId="3464"/>
    <cellStyle name="Comma 2 23 2" xfId="3465"/>
    <cellStyle name="Comma 2 23 3" xfId="3466"/>
    <cellStyle name="Comma 2 23 3 2" xfId="3467"/>
    <cellStyle name="Comma 2 23 3 3" xfId="3468"/>
    <cellStyle name="Comma 2 23 3 4" xfId="3469"/>
    <cellStyle name="Comma 2 23 4" xfId="3470"/>
    <cellStyle name="Comma 2 23 5" xfId="3471"/>
    <cellStyle name="Comma 2 23 6" xfId="3472"/>
    <cellStyle name="Comma 2 24" xfId="3473"/>
    <cellStyle name="Comma 2 25" xfId="3474"/>
    <cellStyle name="Comma 2 26" xfId="3475"/>
    <cellStyle name="Comma 2 27" xfId="3476"/>
    <cellStyle name="Comma 2 28" xfId="3477"/>
    <cellStyle name="Comma 2 29" xfId="3478"/>
    <cellStyle name="Comma 2 3" xfId="3479"/>
    <cellStyle name="Comma 2 3 10" xfId="3480"/>
    <cellStyle name="Comma 2 3 10 2" xfId="3481"/>
    <cellStyle name="Comma 2 3 10 2 2" xfId="3482"/>
    <cellStyle name="Comma 2 3 10 2 2 2" xfId="3483"/>
    <cellStyle name="Comma 2 3 10 2 2 3" xfId="3484"/>
    <cellStyle name="Comma 2 3 10 2 2 4" xfId="3485"/>
    <cellStyle name="Comma 2 3 10 2 3" xfId="3486"/>
    <cellStyle name="Comma 2 3 10 2 4" xfId="3487"/>
    <cellStyle name="Comma 2 3 10 2 5" xfId="3488"/>
    <cellStyle name="Comma 2 3 10 3" xfId="3489"/>
    <cellStyle name="Comma 2 3 10 3 2" xfId="3490"/>
    <cellStyle name="Comma 2 3 10 3 3" xfId="3491"/>
    <cellStyle name="Comma 2 3 10 3 4" xfId="3492"/>
    <cellStyle name="Comma 2 3 10 4" xfId="3493"/>
    <cellStyle name="Comma 2 3 10 5" xfId="3494"/>
    <cellStyle name="Comma 2 3 10 6" xfId="3495"/>
    <cellStyle name="Comma 2 3 11" xfId="3496"/>
    <cellStyle name="Comma 2 3 12" xfId="3497"/>
    <cellStyle name="Comma 2 3 12 2" xfId="3498"/>
    <cellStyle name="Comma 2 3 12 2 2" xfId="3499"/>
    <cellStyle name="Comma 2 3 12 2 3" xfId="3500"/>
    <cellStyle name="Comma 2 3 12 2 4" xfId="3501"/>
    <cellStyle name="Comma 2 3 12 3" xfId="3502"/>
    <cellStyle name="Comma 2 3 12 4" xfId="3503"/>
    <cellStyle name="Comma 2 3 12 5" xfId="3504"/>
    <cellStyle name="Comma 2 3 13" xfId="3505"/>
    <cellStyle name="Comma 2 3 13 2" xfId="3506"/>
    <cellStyle name="Comma 2 3 13 3" xfId="3507"/>
    <cellStyle name="Comma 2 3 13 4" xfId="3508"/>
    <cellStyle name="Comma 2 3 14" xfId="3509"/>
    <cellStyle name="Comma 2 3 15" xfId="3510"/>
    <cellStyle name="Comma 2 3 16" xfId="3511"/>
    <cellStyle name="Comma 2 3 2" xfId="3512"/>
    <cellStyle name="Comma 2 3 2 10" xfId="3513"/>
    <cellStyle name="Comma 2 3 2 10 2" xfId="3514"/>
    <cellStyle name="Comma 2 3 2 10 2 2" xfId="3515"/>
    <cellStyle name="Comma 2 3 2 10 2 3" xfId="3516"/>
    <cellStyle name="Comma 2 3 2 10 2 4" xfId="3517"/>
    <cellStyle name="Comma 2 3 2 10 3" xfId="3518"/>
    <cellStyle name="Comma 2 3 2 10 4" xfId="3519"/>
    <cellStyle name="Comma 2 3 2 10 5" xfId="3520"/>
    <cellStyle name="Comma 2 3 2 11" xfId="3521"/>
    <cellStyle name="Comma 2 3 2 11 2" xfId="3522"/>
    <cellStyle name="Comma 2 3 2 11 3" xfId="3523"/>
    <cellStyle name="Comma 2 3 2 11 4" xfId="3524"/>
    <cellStyle name="Comma 2 3 2 12" xfId="3525"/>
    <cellStyle name="Comma 2 3 2 13" xfId="3526"/>
    <cellStyle name="Comma 2 3 2 14" xfId="3527"/>
    <cellStyle name="Comma 2 3 2 2" xfId="3528"/>
    <cellStyle name="Comma 2 3 2 2 10" xfId="3529"/>
    <cellStyle name="Comma 2 3 2 2 2" xfId="3530"/>
    <cellStyle name="Comma 2 3 2 2 2 2" xfId="3531"/>
    <cellStyle name="Comma 2 3 2 2 2 2 2" xfId="3532"/>
    <cellStyle name="Comma 2 3 2 2 2 2 2 2" xfId="3533"/>
    <cellStyle name="Comma 2 3 2 2 2 2 2 2 2" xfId="3534"/>
    <cellStyle name="Comma 2 3 2 2 2 2 2 2 3" xfId="3535"/>
    <cellStyle name="Comma 2 3 2 2 2 2 2 2 4" xfId="3536"/>
    <cellStyle name="Comma 2 3 2 2 2 2 2 3" xfId="3537"/>
    <cellStyle name="Comma 2 3 2 2 2 2 2 4" xfId="3538"/>
    <cellStyle name="Comma 2 3 2 2 2 2 2 5" xfId="3539"/>
    <cellStyle name="Comma 2 3 2 2 2 2 3" xfId="3540"/>
    <cellStyle name="Comma 2 3 2 2 2 2 3 2" xfId="3541"/>
    <cellStyle name="Comma 2 3 2 2 2 2 3 3" xfId="3542"/>
    <cellStyle name="Comma 2 3 2 2 2 2 3 4" xfId="3543"/>
    <cellStyle name="Comma 2 3 2 2 2 2 4" xfId="3544"/>
    <cellStyle name="Comma 2 3 2 2 2 2 5" xfId="3545"/>
    <cellStyle name="Comma 2 3 2 2 2 2 6" xfId="3546"/>
    <cellStyle name="Comma 2 3 2 2 2 3" xfId="3547"/>
    <cellStyle name="Comma 2 3 2 2 2 3 2" xfId="3548"/>
    <cellStyle name="Comma 2 3 2 2 2 3 2 2" xfId="3549"/>
    <cellStyle name="Comma 2 3 2 2 2 3 2 2 2" xfId="3550"/>
    <cellStyle name="Comma 2 3 2 2 2 3 2 2 3" xfId="3551"/>
    <cellStyle name="Comma 2 3 2 2 2 3 2 2 4" xfId="3552"/>
    <cellStyle name="Comma 2 3 2 2 2 3 2 3" xfId="3553"/>
    <cellStyle name="Comma 2 3 2 2 2 3 2 4" xfId="3554"/>
    <cellStyle name="Comma 2 3 2 2 2 3 2 5" xfId="3555"/>
    <cellStyle name="Comma 2 3 2 2 2 3 3" xfId="3556"/>
    <cellStyle name="Comma 2 3 2 2 2 3 3 2" xfId="3557"/>
    <cellStyle name="Comma 2 3 2 2 2 3 3 3" xfId="3558"/>
    <cellStyle name="Comma 2 3 2 2 2 3 3 4" xfId="3559"/>
    <cellStyle name="Comma 2 3 2 2 2 3 4" xfId="3560"/>
    <cellStyle name="Comma 2 3 2 2 2 3 5" xfId="3561"/>
    <cellStyle name="Comma 2 3 2 2 2 3 6" xfId="3562"/>
    <cellStyle name="Comma 2 3 2 2 2 4" xfId="3563"/>
    <cellStyle name="Comma 2 3 2 2 2 4 2" xfId="3564"/>
    <cellStyle name="Comma 2 3 2 2 2 4 2 2" xfId="3565"/>
    <cellStyle name="Comma 2 3 2 2 2 4 2 3" xfId="3566"/>
    <cellStyle name="Comma 2 3 2 2 2 4 2 4" xfId="3567"/>
    <cellStyle name="Comma 2 3 2 2 2 4 3" xfId="3568"/>
    <cellStyle name="Comma 2 3 2 2 2 4 4" xfId="3569"/>
    <cellStyle name="Comma 2 3 2 2 2 4 5" xfId="3570"/>
    <cellStyle name="Comma 2 3 2 2 2 5" xfId="3571"/>
    <cellStyle name="Comma 2 3 2 2 2 5 2" xfId="3572"/>
    <cellStyle name="Comma 2 3 2 2 2 5 3" xfId="3573"/>
    <cellStyle name="Comma 2 3 2 2 2 5 4" xfId="3574"/>
    <cellStyle name="Comma 2 3 2 2 2 6" xfId="3575"/>
    <cellStyle name="Comma 2 3 2 2 2 7" xfId="3576"/>
    <cellStyle name="Comma 2 3 2 2 2 8" xfId="3577"/>
    <cellStyle name="Comma 2 3 2 2 3" xfId="3578"/>
    <cellStyle name="Comma 2 3 2 2 3 2" xfId="3579"/>
    <cellStyle name="Comma 2 3 2 2 3 2 2" xfId="3580"/>
    <cellStyle name="Comma 2 3 2 2 3 2 2 2" xfId="3581"/>
    <cellStyle name="Comma 2 3 2 2 3 2 2 3" xfId="3582"/>
    <cellStyle name="Comma 2 3 2 2 3 2 2 4" xfId="3583"/>
    <cellStyle name="Comma 2 3 2 2 3 2 3" xfId="3584"/>
    <cellStyle name="Comma 2 3 2 2 3 2 4" xfId="3585"/>
    <cellStyle name="Comma 2 3 2 2 3 2 5" xfId="3586"/>
    <cellStyle name="Comma 2 3 2 2 3 3" xfId="3587"/>
    <cellStyle name="Comma 2 3 2 2 3 3 2" xfId="3588"/>
    <cellStyle name="Comma 2 3 2 2 3 3 3" xfId="3589"/>
    <cellStyle name="Comma 2 3 2 2 3 3 4" xfId="3590"/>
    <cellStyle name="Comma 2 3 2 2 3 4" xfId="3591"/>
    <cellStyle name="Comma 2 3 2 2 3 5" xfId="3592"/>
    <cellStyle name="Comma 2 3 2 2 3 6" xfId="3593"/>
    <cellStyle name="Comma 2 3 2 2 4" xfId="3594"/>
    <cellStyle name="Comma 2 3 2 2 4 2" xfId="3595"/>
    <cellStyle name="Comma 2 3 2 2 4 2 2" xfId="3596"/>
    <cellStyle name="Comma 2 3 2 2 4 2 2 2" xfId="3597"/>
    <cellStyle name="Comma 2 3 2 2 4 2 2 3" xfId="3598"/>
    <cellStyle name="Comma 2 3 2 2 4 2 2 4" xfId="3599"/>
    <cellStyle name="Comma 2 3 2 2 4 2 3" xfId="3600"/>
    <cellStyle name="Comma 2 3 2 2 4 2 4" xfId="3601"/>
    <cellStyle name="Comma 2 3 2 2 4 2 5" xfId="3602"/>
    <cellStyle name="Comma 2 3 2 2 4 3" xfId="3603"/>
    <cellStyle name="Comma 2 3 2 2 4 3 2" xfId="3604"/>
    <cellStyle name="Comma 2 3 2 2 4 3 3" xfId="3605"/>
    <cellStyle name="Comma 2 3 2 2 4 3 4" xfId="3606"/>
    <cellStyle name="Comma 2 3 2 2 4 4" xfId="3607"/>
    <cellStyle name="Comma 2 3 2 2 4 5" xfId="3608"/>
    <cellStyle name="Comma 2 3 2 2 4 6" xfId="3609"/>
    <cellStyle name="Comma 2 3 2 2 5" xfId="3610"/>
    <cellStyle name="Comma 2 3 2 2 6" xfId="3611"/>
    <cellStyle name="Comma 2 3 2 2 6 2" xfId="3612"/>
    <cellStyle name="Comma 2 3 2 2 6 2 2" xfId="3613"/>
    <cellStyle name="Comma 2 3 2 2 6 2 3" xfId="3614"/>
    <cellStyle name="Comma 2 3 2 2 6 2 4" xfId="3615"/>
    <cellStyle name="Comma 2 3 2 2 6 3" xfId="3616"/>
    <cellStyle name="Comma 2 3 2 2 6 4" xfId="3617"/>
    <cellStyle name="Comma 2 3 2 2 6 5" xfId="3618"/>
    <cellStyle name="Comma 2 3 2 2 7" xfId="3619"/>
    <cellStyle name="Comma 2 3 2 2 7 2" xfId="3620"/>
    <cellStyle name="Comma 2 3 2 2 7 3" xfId="3621"/>
    <cellStyle name="Comma 2 3 2 2 7 4" xfId="3622"/>
    <cellStyle name="Comma 2 3 2 2 8" xfId="3623"/>
    <cellStyle name="Comma 2 3 2 2 9" xfId="3624"/>
    <cellStyle name="Comma 2 3 2 3" xfId="3625"/>
    <cellStyle name="Comma 2 3 2 3 2" xfId="3626"/>
    <cellStyle name="Comma 2 3 2 3 2 2" xfId="3627"/>
    <cellStyle name="Comma 2 3 2 3 2 2 2" xfId="3628"/>
    <cellStyle name="Comma 2 3 2 3 2 2 2 2" xfId="3629"/>
    <cellStyle name="Comma 2 3 2 3 2 2 2 2 2" xfId="3630"/>
    <cellStyle name="Comma 2 3 2 3 2 2 2 2 3" xfId="3631"/>
    <cellStyle name="Comma 2 3 2 3 2 2 2 2 4" xfId="3632"/>
    <cellStyle name="Comma 2 3 2 3 2 2 2 3" xfId="3633"/>
    <cellStyle name="Comma 2 3 2 3 2 2 2 4" xfId="3634"/>
    <cellStyle name="Comma 2 3 2 3 2 2 2 5" xfId="3635"/>
    <cellStyle name="Comma 2 3 2 3 2 2 3" xfId="3636"/>
    <cellStyle name="Comma 2 3 2 3 2 2 3 2" xfId="3637"/>
    <cellStyle name="Comma 2 3 2 3 2 2 3 3" xfId="3638"/>
    <cellStyle name="Comma 2 3 2 3 2 2 3 4" xfId="3639"/>
    <cellStyle name="Comma 2 3 2 3 2 2 4" xfId="3640"/>
    <cellStyle name="Comma 2 3 2 3 2 2 5" xfId="3641"/>
    <cellStyle name="Comma 2 3 2 3 2 2 6" xfId="3642"/>
    <cellStyle name="Comma 2 3 2 3 2 3" xfId="3643"/>
    <cellStyle name="Comma 2 3 2 3 2 3 2" xfId="3644"/>
    <cellStyle name="Comma 2 3 2 3 2 3 2 2" xfId="3645"/>
    <cellStyle name="Comma 2 3 2 3 2 3 2 2 2" xfId="3646"/>
    <cellStyle name="Comma 2 3 2 3 2 3 2 2 3" xfId="3647"/>
    <cellStyle name="Comma 2 3 2 3 2 3 2 2 4" xfId="3648"/>
    <cellStyle name="Comma 2 3 2 3 2 3 2 3" xfId="3649"/>
    <cellStyle name="Comma 2 3 2 3 2 3 2 4" xfId="3650"/>
    <cellStyle name="Comma 2 3 2 3 2 3 2 5" xfId="3651"/>
    <cellStyle name="Comma 2 3 2 3 2 3 3" xfId="3652"/>
    <cellStyle name="Comma 2 3 2 3 2 3 3 2" xfId="3653"/>
    <cellStyle name="Comma 2 3 2 3 2 3 3 3" xfId="3654"/>
    <cellStyle name="Comma 2 3 2 3 2 3 3 4" xfId="3655"/>
    <cellStyle name="Comma 2 3 2 3 2 3 4" xfId="3656"/>
    <cellStyle name="Comma 2 3 2 3 2 3 5" xfId="3657"/>
    <cellStyle name="Comma 2 3 2 3 2 3 6" xfId="3658"/>
    <cellStyle name="Comma 2 3 2 3 2 4" xfId="3659"/>
    <cellStyle name="Comma 2 3 2 3 2 4 2" xfId="3660"/>
    <cellStyle name="Comma 2 3 2 3 2 4 2 2" xfId="3661"/>
    <cellStyle name="Comma 2 3 2 3 2 4 2 3" xfId="3662"/>
    <cellStyle name="Comma 2 3 2 3 2 4 2 4" xfId="3663"/>
    <cellStyle name="Comma 2 3 2 3 2 4 3" xfId="3664"/>
    <cellStyle name="Comma 2 3 2 3 2 4 4" xfId="3665"/>
    <cellStyle name="Comma 2 3 2 3 2 4 5" xfId="3666"/>
    <cellStyle name="Comma 2 3 2 3 2 5" xfId="3667"/>
    <cellStyle name="Comma 2 3 2 3 2 5 2" xfId="3668"/>
    <cellStyle name="Comma 2 3 2 3 2 5 3" xfId="3669"/>
    <cellStyle name="Comma 2 3 2 3 2 5 4" xfId="3670"/>
    <cellStyle name="Comma 2 3 2 3 2 6" xfId="3671"/>
    <cellStyle name="Comma 2 3 2 3 2 7" xfId="3672"/>
    <cellStyle name="Comma 2 3 2 3 2 8" xfId="3673"/>
    <cellStyle name="Comma 2 3 2 3 3" xfId="3674"/>
    <cellStyle name="Comma 2 3 2 3 3 2" xfId="3675"/>
    <cellStyle name="Comma 2 3 2 3 3 2 2" xfId="3676"/>
    <cellStyle name="Comma 2 3 2 3 3 2 2 2" xfId="3677"/>
    <cellStyle name="Comma 2 3 2 3 3 2 2 3" xfId="3678"/>
    <cellStyle name="Comma 2 3 2 3 3 2 2 4" xfId="3679"/>
    <cellStyle name="Comma 2 3 2 3 3 2 3" xfId="3680"/>
    <cellStyle name="Comma 2 3 2 3 3 2 4" xfId="3681"/>
    <cellStyle name="Comma 2 3 2 3 3 2 5" xfId="3682"/>
    <cellStyle name="Comma 2 3 2 3 3 3" xfId="3683"/>
    <cellStyle name="Comma 2 3 2 3 3 3 2" xfId="3684"/>
    <cellStyle name="Comma 2 3 2 3 3 3 3" xfId="3685"/>
    <cellStyle name="Comma 2 3 2 3 3 3 4" xfId="3686"/>
    <cellStyle name="Comma 2 3 2 3 3 4" xfId="3687"/>
    <cellStyle name="Comma 2 3 2 3 3 5" xfId="3688"/>
    <cellStyle name="Comma 2 3 2 3 3 6" xfId="3689"/>
    <cellStyle name="Comma 2 3 2 3 4" xfId="3690"/>
    <cellStyle name="Comma 2 3 2 3 4 2" xfId="3691"/>
    <cellStyle name="Comma 2 3 2 3 4 2 2" xfId="3692"/>
    <cellStyle name="Comma 2 3 2 3 4 2 2 2" xfId="3693"/>
    <cellStyle name="Comma 2 3 2 3 4 2 2 3" xfId="3694"/>
    <cellStyle name="Comma 2 3 2 3 4 2 2 4" xfId="3695"/>
    <cellStyle name="Comma 2 3 2 3 4 2 3" xfId="3696"/>
    <cellStyle name="Comma 2 3 2 3 4 2 4" xfId="3697"/>
    <cellStyle name="Comma 2 3 2 3 4 2 5" xfId="3698"/>
    <cellStyle name="Comma 2 3 2 3 4 3" xfId="3699"/>
    <cellStyle name="Comma 2 3 2 3 4 3 2" xfId="3700"/>
    <cellStyle name="Comma 2 3 2 3 4 3 3" xfId="3701"/>
    <cellStyle name="Comma 2 3 2 3 4 3 4" xfId="3702"/>
    <cellStyle name="Comma 2 3 2 3 4 4" xfId="3703"/>
    <cellStyle name="Comma 2 3 2 3 4 5" xfId="3704"/>
    <cellStyle name="Comma 2 3 2 3 4 6" xfId="3705"/>
    <cellStyle name="Comma 2 3 2 3 5" xfId="3706"/>
    <cellStyle name="Comma 2 3 2 3 5 2" xfId="3707"/>
    <cellStyle name="Comma 2 3 2 3 5 2 2" xfId="3708"/>
    <cellStyle name="Comma 2 3 2 3 5 2 3" xfId="3709"/>
    <cellStyle name="Comma 2 3 2 3 5 2 4" xfId="3710"/>
    <cellStyle name="Comma 2 3 2 3 5 3" xfId="3711"/>
    <cellStyle name="Comma 2 3 2 3 5 4" xfId="3712"/>
    <cellStyle name="Comma 2 3 2 3 5 5" xfId="3713"/>
    <cellStyle name="Comma 2 3 2 3 6" xfId="3714"/>
    <cellStyle name="Comma 2 3 2 3 6 2" xfId="3715"/>
    <cellStyle name="Comma 2 3 2 3 6 3" xfId="3716"/>
    <cellStyle name="Comma 2 3 2 3 6 4" xfId="3717"/>
    <cellStyle name="Comma 2 3 2 3 7" xfId="3718"/>
    <cellStyle name="Comma 2 3 2 3 8" xfId="3719"/>
    <cellStyle name="Comma 2 3 2 3 9" xfId="3720"/>
    <cellStyle name="Comma 2 3 2 4" xfId="3721"/>
    <cellStyle name="Comma 2 3 2 4 2" xfId="3722"/>
    <cellStyle name="Comma 2 3 2 4 2 2" xfId="3723"/>
    <cellStyle name="Comma 2 3 2 4 2 2 2" xfId="3724"/>
    <cellStyle name="Comma 2 3 2 4 2 2 2 2" xfId="3725"/>
    <cellStyle name="Comma 2 3 2 4 2 2 2 2 2" xfId="3726"/>
    <cellStyle name="Comma 2 3 2 4 2 2 2 2 3" xfId="3727"/>
    <cellStyle name="Comma 2 3 2 4 2 2 2 2 4" xfId="3728"/>
    <cellStyle name="Comma 2 3 2 4 2 2 2 3" xfId="3729"/>
    <cellStyle name="Comma 2 3 2 4 2 2 2 4" xfId="3730"/>
    <cellStyle name="Comma 2 3 2 4 2 2 2 5" xfId="3731"/>
    <cellStyle name="Comma 2 3 2 4 2 2 3" xfId="3732"/>
    <cellStyle name="Comma 2 3 2 4 2 2 3 2" xfId="3733"/>
    <cellStyle name="Comma 2 3 2 4 2 2 3 3" xfId="3734"/>
    <cellStyle name="Comma 2 3 2 4 2 2 3 4" xfId="3735"/>
    <cellStyle name="Comma 2 3 2 4 2 2 4" xfId="3736"/>
    <cellStyle name="Comma 2 3 2 4 2 2 5" xfId="3737"/>
    <cellStyle name="Comma 2 3 2 4 2 2 6" xfId="3738"/>
    <cellStyle name="Comma 2 3 2 4 2 3" xfId="3739"/>
    <cellStyle name="Comma 2 3 2 4 2 3 2" xfId="3740"/>
    <cellStyle name="Comma 2 3 2 4 2 3 2 2" xfId="3741"/>
    <cellStyle name="Comma 2 3 2 4 2 3 2 2 2" xfId="3742"/>
    <cellStyle name="Comma 2 3 2 4 2 3 2 2 3" xfId="3743"/>
    <cellStyle name="Comma 2 3 2 4 2 3 2 2 4" xfId="3744"/>
    <cellStyle name="Comma 2 3 2 4 2 3 2 3" xfId="3745"/>
    <cellStyle name="Comma 2 3 2 4 2 3 2 4" xfId="3746"/>
    <cellStyle name="Comma 2 3 2 4 2 3 2 5" xfId="3747"/>
    <cellStyle name="Comma 2 3 2 4 2 3 3" xfId="3748"/>
    <cellStyle name="Comma 2 3 2 4 2 3 3 2" xfId="3749"/>
    <cellStyle name="Comma 2 3 2 4 2 3 3 3" xfId="3750"/>
    <cellStyle name="Comma 2 3 2 4 2 3 3 4" xfId="3751"/>
    <cellStyle name="Comma 2 3 2 4 2 3 4" xfId="3752"/>
    <cellStyle name="Comma 2 3 2 4 2 3 5" xfId="3753"/>
    <cellStyle name="Comma 2 3 2 4 2 3 6" xfId="3754"/>
    <cellStyle name="Comma 2 3 2 4 2 4" xfId="3755"/>
    <cellStyle name="Comma 2 3 2 4 2 4 2" xfId="3756"/>
    <cellStyle name="Comma 2 3 2 4 2 4 2 2" xfId="3757"/>
    <cellStyle name="Comma 2 3 2 4 2 4 2 3" xfId="3758"/>
    <cellStyle name="Comma 2 3 2 4 2 4 2 4" xfId="3759"/>
    <cellStyle name="Comma 2 3 2 4 2 4 3" xfId="3760"/>
    <cellStyle name="Comma 2 3 2 4 2 4 4" xfId="3761"/>
    <cellStyle name="Comma 2 3 2 4 2 4 5" xfId="3762"/>
    <cellStyle name="Comma 2 3 2 4 2 5" xfId="3763"/>
    <cellStyle name="Comma 2 3 2 4 2 5 2" xfId="3764"/>
    <cellStyle name="Comma 2 3 2 4 2 5 3" xfId="3765"/>
    <cellStyle name="Comma 2 3 2 4 2 5 4" xfId="3766"/>
    <cellStyle name="Comma 2 3 2 4 2 6" xfId="3767"/>
    <cellStyle name="Comma 2 3 2 4 2 7" xfId="3768"/>
    <cellStyle name="Comma 2 3 2 4 2 8" xfId="3769"/>
    <cellStyle name="Comma 2 3 2 4 3" xfId="3770"/>
    <cellStyle name="Comma 2 3 2 4 3 2" xfId="3771"/>
    <cellStyle name="Comma 2 3 2 4 3 2 2" xfId="3772"/>
    <cellStyle name="Comma 2 3 2 4 3 2 2 2" xfId="3773"/>
    <cellStyle name="Comma 2 3 2 4 3 2 2 3" xfId="3774"/>
    <cellStyle name="Comma 2 3 2 4 3 2 2 4" xfId="3775"/>
    <cellStyle name="Comma 2 3 2 4 3 2 3" xfId="3776"/>
    <cellStyle name="Comma 2 3 2 4 3 2 4" xfId="3777"/>
    <cellStyle name="Comma 2 3 2 4 3 2 5" xfId="3778"/>
    <cellStyle name="Comma 2 3 2 4 3 3" xfId="3779"/>
    <cellStyle name="Comma 2 3 2 4 3 3 2" xfId="3780"/>
    <cellStyle name="Comma 2 3 2 4 3 3 3" xfId="3781"/>
    <cellStyle name="Comma 2 3 2 4 3 3 4" xfId="3782"/>
    <cellStyle name="Comma 2 3 2 4 3 4" xfId="3783"/>
    <cellStyle name="Comma 2 3 2 4 3 5" xfId="3784"/>
    <cellStyle name="Comma 2 3 2 4 3 6" xfId="3785"/>
    <cellStyle name="Comma 2 3 2 4 4" xfId="3786"/>
    <cellStyle name="Comma 2 3 2 4 4 2" xfId="3787"/>
    <cellStyle name="Comma 2 3 2 4 4 2 2" xfId="3788"/>
    <cellStyle name="Comma 2 3 2 4 4 2 2 2" xfId="3789"/>
    <cellStyle name="Comma 2 3 2 4 4 2 2 3" xfId="3790"/>
    <cellStyle name="Comma 2 3 2 4 4 2 2 4" xfId="3791"/>
    <cellStyle name="Comma 2 3 2 4 4 2 3" xfId="3792"/>
    <cellStyle name="Comma 2 3 2 4 4 2 4" xfId="3793"/>
    <cellStyle name="Comma 2 3 2 4 4 2 5" xfId="3794"/>
    <cellStyle name="Comma 2 3 2 4 4 3" xfId="3795"/>
    <cellStyle name="Comma 2 3 2 4 4 3 2" xfId="3796"/>
    <cellStyle name="Comma 2 3 2 4 4 3 3" xfId="3797"/>
    <cellStyle name="Comma 2 3 2 4 4 3 4" xfId="3798"/>
    <cellStyle name="Comma 2 3 2 4 4 4" xfId="3799"/>
    <cellStyle name="Comma 2 3 2 4 4 5" xfId="3800"/>
    <cellStyle name="Comma 2 3 2 4 4 6" xfId="3801"/>
    <cellStyle name="Comma 2 3 2 4 5" xfId="3802"/>
    <cellStyle name="Comma 2 3 2 4 5 2" xfId="3803"/>
    <cellStyle name="Comma 2 3 2 4 5 2 2" xfId="3804"/>
    <cellStyle name="Comma 2 3 2 4 5 2 3" xfId="3805"/>
    <cellStyle name="Comma 2 3 2 4 5 2 4" xfId="3806"/>
    <cellStyle name="Comma 2 3 2 4 5 3" xfId="3807"/>
    <cellStyle name="Comma 2 3 2 4 5 4" xfId="3808"/>
    <cellStyle name="Comma 2 3 2 4 5 5" xfId="3809"/>
    <cellStyle name="Comma 2 3 2 4 6" xfId="3810"/>
    <cellStyle name="Comma 2 3 2 4 6 2" xfId="3811"/>
    <cellStyle name="Comma 2 3 2 4 6 3" xfId="3812"/>
    <cellStyle name="Comma 2 3 2 4 6 4" xfId="3813"/>
    <cellStyle name="Comma 2 3 2 4 7" xfId="3814"/>
    <cellStyle name="Comma 2 3 2 4 8" xfId="3815"/>
    <cellStyle name="Comma 2 3 2 4 9" xfId="3816"/>
    <cellStyle name="Comma 2 3 2 5" xfId="3817"/>
    <cellStyle name="Comma 2 3 2 5 2" xfId="3818"/>
    <cellStyle name="Comma 2 3 2 5 2 2" xfId="3819"/>
    <cellStyle name="Comma 2 3 2 5 2 2 2" xfId="3820"/>
    <cellStyle name="Comma 2 3 2 5 2 2 2 2" xfId="3821"/>
    <cellStyle name="Comma 2 3 2 5 2 2 2 3" xfId="3822"/>
    <cellStyle name="Comma 2 3 2 5 2 2 2 4" xfId="3823"/>
    <cellStyle name="Comma 2 3 2 5 2 2 3" xfId="3824"/>
    <cellStyle name="Comma 2 3 2 5 2 2 4" xfId="3825"/>
    <cellStyle name="Comma 2 3 2 5 2 2 5" xfId="3826"/>
    <cellStyle name="Comma 2 3 2 5 2 3" xfId="3827"/>
    <cellStyle name="Comma 2 3 2 5 2 3 2" xfId="3828"/>
    <cellStyle name="Comma 2 3 2 5 2 3 3" xfId="3829"/>
    <cellStyle name="Comma 2 3 2 5 2 3 4" xfId="3830"/>
    <cellStyle name="Comma 2 3 2 5 2 4" xfId="3831"/>
    <cellStyle name="Comma 2 3 2 5 2 5" xfId="3832"/>
    <cellStyle name="Comma 2 3 2 5 2 6" xfId="3833"/>
    <cellStyle name="Comma 2 3 2 5 3" xfId="3834"/>
    <cellStyle name="Comma 2 3 2 5 3 2" xfId="3835"/>
    <cellStyle name="Comma 2 3 2 5 3 2 2" xfId="3836"/>
    <cellStyle name="Comma 2 3 2 5 3 2 2 2" xfId="3837"/>
    <cellStyle name="Comma 2 3 2 5 3 2 2 3" xfId="3838"/>
    <cellStyle name="Comma 2 3 2 5 3 2 2 4" xfId="3839"/>
    <cellStyle name="Comma 2 3 2 5 3 2 3" xfId="3840"/>
    <cellStyle name="Comma 2 3 2 5 3 2 4" xfId="3841"/>
    <cellStyle name="Comma 2 3 2 5 3 2 5" xfId="3842"/>
    <cellStyle name="Comma 2 3 2 5 3 3" xfId="3843"/>
    <cellStyle name="Comma 2 3 2 5 3 3 2" xfId="3844"/>
    <cellStyle name="Comma 2 3 2 5 3 3 3" xfId="3845"/>
    <cellStyle name="Comma 2 3 2 5 3 3 4" xfId="3846"/>
    <cellStyle name="Comma 2 3 2 5 3 4" xfId="3847"/>
    <cellStyle name="Comma 2 3 2 5 3 5" xfId="3848"/>
    <cellStyle name="Comma 2 3 2 5 3 6" xfId="3849"/>
    <cellStyle name="Comma 2 3 2 5 4" xfId="3850"/>
    <cellStyle name="Comma 2 3 2 5 4 2" xfId="3851"/>
    <cellStyle name="Comma 2 3 2 5 4 2 2" xfId="3852"/>
    <cellStyle name="Comma 2 3 2 5 4 2 3" xfId="3853"/>
    <cellStyle name="Comma 2 3 2 5 4 2 4" xfId="3854"/>
    <cellStyle name="Comma 2 3 2 5 4 3" xfId="3855"/>
    <cellStyle name="Comma 2 3 2 5 4 4" xfId="3856"/>
    <cellStyle name="Comma 2 3 2 5 4 5" xfId="3857"/>
    <cellStyle name="Comma 2 3 2 5 5" xfId="3858"/>
    <cellStyle name="Comma 2 3 2 5 5 2" xfId="3859"/>
    <cellStyle name="Comma 2 3 2 5 5 3" xfId="3860"/>
    <cellStyle name="Comma 2 3 2 5 5 4" xfId="3861"/>
    <cellStyle name="Comma 2 3 2 5 6" xfId="3862"/>
    <cellStyle name="Comma 2 3 2 5 7" xfId="3863"/>
    <cellStyle name="Comma 2 3 2 5 8" xfId="3864"/>
    <cellStyle name="Comma 2 3 2 6" xfId="3865"/>
    <cellStyle name="Comma 2 3 2 6 2" xfId="3866"/>
    <cellStyle name="Comma 2 3 2 6 2 2" xfId="3867"/>
    <cellStyle name="Comma 2 3 2 6 2 2 2" xfId="3868"/>
    <cellStyle name="Comma 2 3 2 6 2 2 2 2" xfId="3869"/>
    <cellStyle name="Comma 2 3 2 6 2 2 2 3" xfId="3870"/>
    <cellStyle name="Comma 2 3 2 6 2 2 2 4" xfId="3871"/>
    <cellStyle name="Comma 2 3 2 6 2 2 3" xfId="3872"/>
    <cellStyle name="Comma 2 3 2 6 2 2 4" xfId="3873"/>
    <cellStyle name="Comma 2 3 2 6 2 2 5" xfId="3874"/>
    <cellStyle name="Comma 2 3 2 6 2 3" xfId="3875"/>
    <cellStyle name="Comma 2 3 2 6 2 3 2" xfId="3876"/>
    <cellStyle name="Comma 2 3 2 6 2 3 3" xfId="3877"/>
    <cellStyle name="Comma 2 3 2 6 2 3 4" xfId="3878"/>
    <cellStyle name="Comma 2 3 2 6 2 4" xfId="3879"/>
    <cellStyle name="Comma 2 3 2 6 2 5" xfId="3880"/>
    <cellStyle name="Comma 2 3 2 6 2 6" xfId="3881"/>
    <cellStyle name="Comma 2 3 2 6 3" xfId="3882"/>
    <cellStyle name="Comma 2 3 2 6 3 2" xfId="3883"/>
    <cellStyle name="Comma 2 3 2 6 3 2 2" xfId="3884"/>
    <cellStyle name="Comma 2 3 2 6 3 2 2 2" xfId="3885"/>
    <cellStyle name="Comma 2 3 2 6 3 2 2 3" xfId="3886"/>
    <cellStyle name="Comma 2 3 2 6 3 2 2 4" xfId="3887"/>
    <cellStyle name="Comma 2 3 2 6 3 2 3" xfId="3888"/>
    <cellStyle name="Comma 2 3 2 6 3 2 4" xfId="3889"/>
    <cellStyle name="Comma 2 3 2 6 3 2 5" xfId="3890"/>
    <cellStyle name="Comma 2 3 2 6 3 3" xfId="3891"/>
    <cellStyle name="Comma 2 3 2 6 3 3 2" xfId="3892"/>
    <cellStyle name="Comma 2 3 2 6 3 3 3" xfId="3893"/>
    <cellStyle name="Comma 2 3 2 6 3 3 4" xfId="3894"/>
    <cellStyle name="Comma 2 3 2 6 3 4" xfId="3895"/>
    <cellStyle name="Comma 2 3 2 6 3 5" xfId="3896"/>
    <cellStyle name="Comma 2 3 2 6 3 6" xfId="3897"/>
    <cellStyle name="Comma 2 3 2 6 4" xfId="3898"/>
    <cellStyle name="Comma 2 3 2 6 4 2" xfId="3899"/>
    <cellStyle name="Comma 2 3 2 6 4 2 2" xfId="3900"/>
    <cellStyle name="Comma 2 3 2 6 4 2 3" xfId="3901"/>
    <cellStyle name="Comma 2 3 2 6 4 2 4" xfId="3902"/>
    <cellStyle name="Comma 2 3 2 6 4 3" xfId="3903"/>
    <cellStyle name="Comma 2 3 2 6 4 4" xfId="3904"/>
    <cellStyle name="Comma 2 3 2 6 4 5" xfId="3905"/>
    <cellStyle name="Comma 2 3 2 6 5" xfId="3906"/>
    <cellStyle name="Comma 2 3 2 6 5 2" xfId="3907"/>
    <cellStyle name="Comma 2 3 2 6 5 3" xfId="3908"/>
    <cellStyle name="Comma 2 3 2 6 5 4" xfId="3909"/>
    <cellStyle name="Comma 2 3 2 6 6" xfId="3910"/>
    <cellStyle name="Comma 2 3 2 6 7" xfId="3911"/>
    <cellStyle name="Comma 2 3 2 6 8" xfId="3912"/>
    <cellStyle name="Comma 2 3 2 7" xfId="3913"/>
    <cellStyle name="Comma 2 3 2 7 2" xfId="3914"/>
    <cellStyle name="Comma 2 3 2 7 2 2" xfId="3915"/>
    <cellStyle name="Comma 2 3 2 7 2 2 2" xfId="3916"/>
    <cellStyle name="Comma 2 3 2 7 2 2 3" xfId="3917"/>
    <cellStyle name="Comma 2 3 2 7 2 2 4" xfId="3918"/>
    <cellStyle name="Comma 2 3 2 7 2 3" xfId="3919"/>
    <cellStyle name="Comma 2 3 2 7 2 4" xfId="3920"/>
    <cellStyle name="Comma 2 3 2 7 2 5" xfId="3921"/>
    <cellStyle name="Comma 2 3 2 7 3" xfId="3922"/>
    <cellStyle name="Comma 2 3 2 7 3 2" xfId="3923"/>
    <cellStyle name="Comma 2 3 2 7 3 3" xfId="3924"/>
    <cellStyle name="Comma 2 3 2 7 3 4" xfId="3925"/>
    <cellStyle name="Comma 2 3 2 7 4" xfId="3926"/>
    <cellStyle name="Comma 2 3 2 7 5" xfId="3927"/>
    <cellStyle name="Comma 2 3 2 7 6" xfId="3928"/>
    <cellStyle name="Comma 2 3 2 8" xfId="3929"/>
    <cellStyle name="Comma 2 3 2 8 2" xfId="3930"/>
    <cellStyle name="Comma 2 3 2 8 2 2" xfId="3931"/>
    <cellStyle name="Comma 2 3 2 8 2 2 2" xfId="3932"/>
    <cellStyle name="Comma 2 3 2 8 2 2 3" xfId="3933"/>
    <cellStyle name="Comma 2 3 2 8 2 2 4" xfId="3934"/>
    <cellStyle name="Comma 2 3 2 8 2 3" xfId="3935"/>
    <cellStyle name="Comma 2 3 2 8 2 4" xfId="3936"/>
    <cellStyle name="Comma 2 3 2 8 2 5" xfId="3937"/>
    <cellStyle name="Comma 2 3 2 8 3" xfId="3938"/>
    <cellStyle name="Comma 2 3 2 8 3 2" xfId="3939"/>
    <cellStyle name="Comma 2 3 2 8 3 3" xfId="3940"/>
    <cellStyle name="Comma 2 3 2 8 3 4" xfId="3941"/>
    <cellStyle name="Comma 2 3 2 8 4" xfId="3942"/>
    <cellStyle name="Comma 2 3 2 8 5" xfId="3943"/>
    <cellStyle name="Comma 2 3 2 8 6" xfId="3944"/>
    <cellStyle name="Comma 2 3 2 9" xfId="3945"/>
    <cellStyle name="Comma 2 3 3" xfId="3946"/>
    <cellStyle name="Comma 2 3 3 10" xfId="3947"/>
    <cellStyle name="Comma 2 3 3 2" xfId="3948"/>
    <cellStyle name="Comma 2 3 3 2 2" xfId="3949"/>
    <cellStyle name="Comma 2 3 3 2 2 2" xfId="3950"/>
    <cellStyle name="Comma 2 3 3 2 2 2 2" xfId="3951"/>
    <cellStyle name="Comma 2 3 3 2 2 2 2 2" xfId="3952"/>
    <cellStyle name="Comma 2 3 3 2 2 2 2 3" xfId="3953"/>
    <cellStyle name="Comma 2 3 3 2 2 2 2 4" xfId="3954"/>
    <cellStyle name="Comma 2 3 3 2 2 2 3" xfId="3955"/>
    <cellStyle name="Comma 2 3 3 2 2 2 4" xfId="3956"/>
    <cellStyle name="Comma 2 3 3 2 2 2 5" xfId="3957"/>
    <cellStyle name="Comma 2 3 3 2 2 3" xfId="3958"/>
    <cellStyle name="Comma 2 3 3 2 2 3 2" xfId="3959"/>
    <cellStyle name="Comma 2 3 3 2 2 3 3" xfId="3960"/>
    <cellStyle name="Comma 2 3 3 2 2 3 4" xfId="3961"/>
    <cellStyle name="Comma 2 3 3 2 2 4" xfId="3962"/>
    <cellStyle name="Comma 2 3 3 2 2 5" xfId="3963"/>
    <cellStyle name="Comma 2 3 3 2 2 6" xfId="3964"/>
    <cellStyle name="Comma 2 3 3 2 3" xfId="3965"/>
    <cellStyle name="Comma 2 3 3 2 3 2" xfId="3966"/>
    <cellStyle name="Comma 2 3 3 2 3 2 2" xfId="3967"/>
    <cellStyle name="Comma 2 3 3 2 3 2 2 2" xfId="3968"/>
    <cellStyle name="Comma 2 3 3 2 3 2 2 3" xfId="3969"/>
    <cellStyle name="Comma 2 3 3 2 3 2 2 4" xfId="3970"/>
    <cellStyle name="Comma 2 3 3 2 3 2 3" xfId="3971"/>
    <cellStyle name="Comma 2 3 3 2 3 2 4" xfId="3972"/>
    <cellStyle name="Comma 2 3 3 2 3 2 5" xfId="3973"/>
    <cellStyle name="Comma 2 3 3 2 3 3" xfId="3974"/>
    <cellStyle name="Comma 2 3 3 2 3 3 2" xfId="3975"/>
    <cellStyle name="Comma 2 3 3 2 3 3 3" xfId="3976"/>
    <cellStyle name="Comma 2 3 3 2 3 3 4" xfId="3977"/>
    <cellStyle name="Comma 2 3 3 2 3 4" xfId="3978"/>
    <cellStyle name="Comma 2 3 3 2 3 5" xfId="3979"/>
    <cellStyle name="Comma 2 3 3 2 3 6" xfId="3980"/>
    <cellStyle name="Comma 2 3 3 2 4" xfId="3981"/>
    <cellStyle name="Comma 2 3 3 2 4 2" xfId="3982"/>
    <cellStyle name="Comma 2 3 3 2 4 2 2" xfId="3983"/>
    <cellStyle name="Comma 2 3 3 2 4 2 3" xfId="3984"/>
    <cellStyle name="Comma 2 3 3 2 4 2 4" xfId="3985"/>
    <cellStyle name="Comma 2 3 3 2 4 3" xfId="3986"/>
    <cellStyle name="Comma 2 3 3 2 4 4" xfId="3987"/>
    <cellStyle name="Comma 2 3 3 2 4 5" xfId="3988"/>
    <cellStyle name="Comma 2 3 3 2 5" xfId="3989"/>
    <cellStyle name="Comma 2 3 3 2 5 2" xfId="3990"/>
    <cellStyle name="Comma 2 3 3 2 5 3" xfId="3991"/>
    <cellStyle name="Comma 2 3 3 2 5 4" xfId="3992"/>
    <cellStyle name="Comma 2 3 3 2 6" xfId="3993"/>
    <cellStyle name="Comma 2 3 3 2 7" xfId="3994"/>
    <cellStyle name="Comma 2 3 3 2 8" xfId="3995"/>
    <cellStyle name="Comma 2 3 3 3" xfId="3996"/>
    <cellStyle name="Comma 2 3 3 3 2" xfId="3997"/>
    <cellStyle name="Comma 2 3 3 3 2 2" xfId="3998"/>
    <cellStyle name="Comma 2 3 3 3 2 2 2" xfId="3999"/>
    <cellStyle name="Comma 2 3 3 3 2 2 3" xfId="4000"/>
    <cellStyle name="Comma 2 3 3 3 2 2 4" xfId="4001"/>
    <cellStyle name="Comma 2 3 3 3 2 3" xfId="4002"/>
    <cellStyle name="Comma 2 3 3 3 2 4" xfId="4003"/>
    <cellStyle name="Comma 2 3 3 3 2 5" xfId="4004"/>
    <cellStyle name="Comma 2 3 3 3 3" xfId="4005"/>
    <cellStyle name="Comma 2 3 3 3 3 2" xfId="4006"/>
    <cellStyle name="Comma 2 3 3 3 3 3" xfId="4007"/>
    <cellStyle name="Comma 2 3 3 3 3 4" xfId="4008"/>
    <cellStyle name="Comma 2 3 3 3 4" xfId="4009"/>
    <cellStyle name="Comma 2 3 3 3 5" xfId="4010"/>
    <cellStyle name="Comma 2 3 3 3 6" xfId="4011"/>
    <cellStyle name="Comma 2 3 3 4" xfId="4012"/>
    <cellStyle name="Comma 2 3 3 4 2" xfId="4013"/>
    <cellStyle name="Comma 2 3 3 4 2 2" xfId="4014"/>
    <cellStyle name="Comma 2 3 3 4 2 2 2" xfId="4015"/>
    <cellStyle name="Comma 2 3 3 4 2 2 3" xfId="4016"/>
    <cellStyle name="Comma 2 3 3 4 2 2 4" xfId="4017"/>
    <cellStyle name="Comma 2 3 3 4 2 3" xfId="4018"/>
    <cellStyle name="Comma 2 3 3 4 2 4" xfId="4019"/>
    <cellStyle name="Comma 2 3 3 4 2 5" xfId="4020"/>
    <cellStyle name="Comma 2 3 3 4 3" xfId="4021"/>
    <cellStyle name="Comma 2 3 3 4 3 2" xfId="4022"/>
    <cellStyle name="Comma 2 3 3 4 3 3" xfId="4023"/>
    <cellStyle name="Comma 2 3 3 4 3 4" xfId="4024"/>
    <cellStyle name="Comma 2 3 3 4 4" xfId="4025"/>
    <cellStyle name="Comma 2 3 3 4 5" xfId="4026"/>
    <cellStyle name="Comma 2 3 3 4 6" xfId="4027"/>
    <cellStyle name="Comma 2 3 3 5" xfId="4028"/>
    <cellStyle name="Comma 2 3 3 5 2" xfId="4029"/>
    <cellStyle name="Comma 2 3 3 5 2 2" xfId="4030"/>
    <cellStyle name="Comma 2 3 3 5 2 3" xfId="4031"/>
    <cellStyle name="Comma 2 3 3 5 2 4" xfId="4032"/>
    <cellStyle name="Comma 2 3 3 5 3" xfId="4033"/>
    <cellStyle name="Comma 2 3 3 5 4" xfId="4034"/>
    <cellStyle name="Comma 2 3 3 5 5" xfId="4035"/>
    <cellStyle name="Comma 2 3 3 6" xfId="4036"/>
    <cellStyle name="Comma 2 3 3 7" xfId="4037"/>
    <cellStyle name="Comma 2 3 3 7 2" xfId="4038"/>
    <cellStyle name="Comma 2 3 3 7 3" xfId="4039"/>
    <cellStyle name="Comma 2 3 3 7 4" xfId="4040"/>
    <cellStyle name="Comma 2 3 3 8" xfId="4041"/>
    <cellStyle name="Comma 2 3 3 9" xfId="4042"/>
    <cellStyle name="Comma 2 3 4" xfId="4043"/>
    <cellStyle name="Comma 2 3 4 2" xfId="4044"/>
    <cellStyle name="Comma 2 3 4 2 2" xfId="4045"/>
    <cellStyle name="Comma 2 3 4 2 2 2" xfId="4046"/>
    <cellStyle name="Comma 2 3 4 2 2 2 2" xfId="4047"/>
    <cellStyle name="Comma 2 3 4 2 2 2 2 2" xfId="4048"/>
    <cellStyle name="Comma 2 3 4 2 2 2 2 3" xfId="4049"/>
    <cellStyle name="Comma 2 3 4 2 2 2 2 4" xfId="4050"/>
    <cellStyle name="Comma 2 3 4 2 2 2 3" xfId="4051"/>
    <cellStyle name="Comma 2 3 4 2 2 2 4" xfId="4052"/>
    <cellStyle name="Comma 2 3 4 2 2 2 5" xfId="4053"/>
    <cellStyle name="Comma 2 3 4 2 2 3" xfId="4054"/>
    <cellStyle name="Comma 2 3 4 2 2 3 2" xfId="4055"/>
    <cellStyle name="Comma 2 3 4 2 2 3 3" xfId="4056"/>
    <cellStyle name="Comma 2 3 4 2 2 3 4" xfId="4057"/>
    <cellStyle name="Comma 2 3 4 2 2 4" xfId="4058"/>
    <cellStyle name="Comma 2 3 4 2 2 5" xfId="4059"/>
    <cellStyle name="Comma 2 3 4 2 2 6" xfId="4060"/>
    <cellStyle name="Comma 2 3 4 2 3" xfId="4061"/>
    <cellStyle name="Comma 2 3 4 2 3 2" xfId="4062"/>
    <cellStyle name="Comma 2 3 4 2 3 2 2" xfId="4063"/>
    <cellStyle name="Comma 2 3 4 2 3 2 2 2" xfId="4064"/>
    <cellStyle name="Comma 2 3 4 2 3 2 2 3" xfId="4065"/>
    <cellStyle name="Comma 2 3 4 2 3 2 2 4" xfId="4066"/>
    <cellStyle name="Comma 2 3 4 2 3 2 3" xfId="4067"/>
    <cellStyle name="Comma 2 3 4 2 3 2 4" xfId="4068"/>
    <cellStyle name="Comma 2 3 4 2 3 2 5" xfId="4069"/>
    <cellStyle name="Comma 2 3 4 2 3 3" xfId="4070"/>
    <cellStyle name="Comma 2 3 4 2 3 3 2" xfId="4071"/>
    <cellStyle name="Comma 2 3 4 2 3 3 3" xfId="4072"/>
    <cellStyle name="Comma 2 3 4 2 3 3 4" xfId="4073"/>
    <cellStyle name="Comma 2 3 4 2 3 4" xfId="4074"/>
    <cellStyle name="Comma 2 3 4 2 3 5" xfId="4075"/>
    <cellStyle name="Comma 2 3 4 2 3 6" xfId="4076"/>
    <cellStyle name="Comma 2 3 4 2 4" xfId="4077"/>
    <cellStyle name="Comma 2 3 4 2 4 2" xfId="4078"/>
    <cellStyle name="Comma 2 3 4 2 4 2 2" xfId="4079"/>
    <cellStyle name="Comma 2 3 4 2 4 2 3" xfId="4080"/>
    <cellStyle name="Comma 2 3 4 2 4 2 4" xfId="4081"/>
    <cellStyle name="Comma 2 3 4 2 4 3" xfId="4082"/>
    <cellStyle name="Comma 2 3 4 2 4 4" xfId="4083"/>
    <cellStyle name="Comma 2 3 4 2 4 5" xfId="4084"/>
    <cellStyle name="Comma 2 3 4 2 5" xfId="4085"/>
    <cellStyle name="Comma 2 3 4 2 5 2" xfId="4086"/>
    <cellStyle name="Comma 2 3 4 2 5 3" xfId="4087"/>
    <cellStyle name="Comma 2 3 4 2 5 4" xfId="4088"/>
    <cellStyle name="Comma 2 3 4 2 6" xfId="4089"/>
    <cellStyle name="Comma 2 3 4 2 7" xfId="4090"/>
    <cellStyle name="Comma 2 3 4 2 8" xfId="4091"/>
    <cellStyle name="Comma 2 3 4 3" xfId="4092"/>
    <cellStyle name="Comma 2 3 4 3 2" xfId="4093"/>
    <cellStyle name="Comma 2 3 4 3 2 2" xfId="4094"/>
    <cellStyle name="Comma 2 3 4 3 2 2 2" xfId="4095"/>
    <cellStyle name="Comma 2 3 4 3 2 2 3" xfId="4096"/>
    <cellStyle name="Comma 2 3 4 3 2 2 4" xfId="4097"/>
    <cellStyle name="Comma 2 3 4 3 2 3" xfId="4098"/>
    <cellStyle name="Comma 2 3 4 3 2 4" xfId="4099"/>
    <cellStyle name="Comma 2 3 4 3 2 5" xfId="4100"/>
    <cellStyle name="Comma 2 3 4 3 3" xfId="4101"/>
    <cellStyle name="Comma 2 3 4 3 3 2" xfId="4102"/>
    <cellStyle name="Comma 2 3 4 3 3 3" xfId="4103"/>
    <cellStyle name="Comma 2 3 4 3 3 4" xfId="4104"/>
    <cellStyle name="Comma 2 3 4 3 4" xfId="4105"/>
    <cellStyle name="Comma 2 3 4 3 5" xfId="4106"/>
    <cellStyle name="Comma 2 3 4 3 6" xfId="4107"/>
    <cellStyle name="Comma 2 3 4 4" xfId="4108"/>
    <cellStyle name="Comma 2 3 4 4 2" xfId="4109"/>
    <cellStyle name="Comma 2 3 4 4 2 2" xfId="4110"/>
    <cellStyle name="Comma 2 3 4 4 2 2 2" xfId="4111"/>
    <cellStyle name="Comma 2 3 4 4 2 2 3" xfId="4112"/>
    <cellStyle name="Comma 2 3 4 4 2 2 4" xfId="4113"/>
    <cellStyle name="Comma 2 3 4 4 2 3" xfId="4114"/>
    <cellStyle name="Comma 2 3 4 4 2 4" xfId="4115"/>
    <cellStyle name="Comma 2 3 4 4 2 5" xfId="4116"/>
    <cellStyle name="Comma 2 3 4 4 3" xfId="4117"/>
    <cellStyle name="Comma 2 3 4 4 3 2" xfId="4118"/>
    <cellStyle name="Comma 2 3 4 4 3 3" xfId="4119"/>
    <cellStyle name="Comma 2 3 4 4 3 4" xfId="4120"/>
    <cellStyle name="Comma 2 3 4 4 4" xfId="4121"/>
    <cellStyle name="Comma 2 3 4 4 5" xfId="4122"/>
    <cellStyle name="Comma 2 3 4 4 6" xfId="4123"/>
    <cellStyle name="Comma 2 3 4 5" xfId="4124"/>
    <cellStyle name="Comma 2 3 4 5 2" xfId="4125"/>
    <cellStyle name="Comma 2 3 4 5 2 2" xfId="4126"/>
    <cellStyle name="Comma 2 3 4 5 2 3" xfId="4127"/>
    <cellStyle name="Comma 2 3 4 5 2 4" xfId="4128"/>
    <cellStyle name="Comma 2 3 4 5 3" xfId="4129"/>
    <cellStyle name="Comma 2 3 4 5 4" xfId="4130"/>
    <cellStyle name="Comma 2 3 4 5 5" xfId="4131"/>
    <cellStyle name="Comma 2 3 4 6" xfId="4132"/>
    <cellStyle name="Comma 2 3 4 6 2" xfId="4133"/>
    <cellStyle name="Comma 2 3 4 6 3" xfId="4134"/>
    <cellStyle name="Comma 2 3 4 6 4" xfId="4135"/>
    <cellStyle name="Comma 2 3 4 7" xfId="4136"/>
    <cellStyle name="Comma 2 3 4 8" xfId="4137"/>
    <cellStyle name="Comma 2 3 4 9" xfId="4138"/>
    <cellStyle name="Comma 2 3 5" xfId="4139"/>
    <cellStyle name="Comma 2 3 6" xfId="4140"/>
    <cellStyle name="Comma 2 3 6 2" xfId="4141"/>
    <cellStyle name="Comma 2 3 6 2 2" xfId="4142"/>
    <cellStyle name="Comma 2 3 6 2 2 2" xfId="4143"/>
    <cellStyle name="Comma 2 3 6 2 2 2 2" xfId="4144"/>
    <cellStyle name="Comma 2 3 6 2 2 2 2 2" xfId="4145"/>
    <cellStyle name="Comma 2 3 6 2 2 2 2 3" xfId="4146"/>
    <cellStyle name="Comma 2 3 6 2 2 2 2 4" xfId="4147"/>
    <cellStyle name="Comma 2 3 6 2 2 2 3" xfId="4148"/>
    <cellStyle name="Comma 2 3 6 2 2 2 4" xfId="4149"/>
    <cellStyle name="Comma 2 3 6 2 2 2 5" xfId="4150"/>
    <cellStyle name="Comma 2 3 6 2 2 3" xfId="4151"/>
    <cellStyle name="Comma 2 3 6 2 2 3 2" xfId="4152"/>
    <cellStyle name="Comma 2 3 6 2 2 3 3" xfId="4153"/>
    <cellStyle name="Comma 2 3 6 2 2 3 4" xfId="4154"/>
    <cellStyle name="Comma 2 3 6 2 2 4" xfId="4155"/>
    <cellStyle name="Comma 2 3 6 2 2 5" xfId="4156"/>
    <cellStyle name="Comma 2 3 6 2 2 6" xfId="4157"/>
    <cellStyle name="Comma 2 3 6 2 3" xfId="4158"/>
    <cellStyle name="Comma 2 3 6 2 3 2" xfId="4159"/>
    <cellStyle name="Comma 2 3 6 2 3 2 2" xfId="4160"/>
    <cellStyle name="Comma 2 3 6 2 3 2 2 2" xfId="4161"/>
    <cellStyle name="Comma 2 3 6 2 3 2 2 3" xfId="4162"/>
    <cellStyle name="Comma 2 3 6 2 3 2 2 4" xfId="4163"/>
    <cellStyle name="Comma 2 3 6 2 3 2 3" xfId="4164"/>
    <cellStyle name="Comma 2 3 6 2 3 2 4" xfId="4165"/>
    <cellStyle name="Comma 2 3 6 2 3 2 5" xfId="4166"/>
    <cellStyle name="Comma 2 3 6 2 3 3" xfId="4167"/>
    <cellStyle name="Comma 2 3 6 2 3 3 2" xfId="4168"/>
    <cellStyle name="Comma 2 3 6 2 3 3 3" xfId="4169"/>
    <cellStyle name="Comma 2 3 6 2 3 3 4" xfId="4170"/>
    <cellStyle name="Comma 2 3 6 2 3 4" xfId="4171"/>
    <cellStyle name="Comma 2 3 6 2 3 5" xfId="4172"/>
    <cellStyle name="Comma 2 3 6 2 3 6" xfId="4173"/>
    <cellStyle name="Comma 2 3 6 2 4" xfId="4174"/>
    <cellStyle name="Comma 2 3 6 2 4 2" xfId="4175"/>
    <cellStyle name="Comma 2 3 6 2 4 2 2" xfId="4176"/>
    <cellStyle name="Comma 2 3 6 2 4 2 3" xfId="4177"/>
    <cellStyle name="Comma 2 3 6 2 4 2 4" xfId="4178"/>
    <cellStyle name="Comma 2 3 6 2 4 3" xfId="4179"/>
    <cellStyle name="Comma 2 3 6 2 4 4" xfId="4180"/>
    <cellStyle name="Comma 2 3 6 2 4 5" xfId="4181"/>
    <cellStyle name="Comma 2 3 6 2 5" xfId="4182"/>
    <cellStyle name="Comma 2 3 6 2 5 2" xfId="4183"/>
    <cellStyle name="Comma 2 3 6 2 5 3" xfId="4184"/>
    <cellStyle name="Comma 2 3 6 2 5 4" xfId="4185"/>
    <cellStyle name="Comma 2 3 6 2 6" xfId="4186"/>
    <cellStyle name="Comma 2 3 6 2 7" xfId="4187"/>
    <cellStyle name="Comma 2 3 6 2 8" xfId="4188"/>
    <cellStyle name="Comma 2 3 6 3" xfId="4189"/>
    <cellStyle name="Comma 2 3 6 3 2" xfId="4190"/>
    <cellStyle name="Comma 2 3 6 3 2 2" xfId="4191"/>
    <cellStyle name="Comma 2 3 6 3 2 2 2" xfId="4192"/>
    <cellStyle name="Comma 2 3 6 3 2 2 3" xfId="4193"/>
    <cellStyle name="Comma 2 3 6 3 2 2 4" xfId="4194"/>
    <cellStyle name="Comma 2 3 6 3 2 3" xfId="4195"/>
    <cellStyle name="Comma 2 3 6 3 2 4" xfId="4196"/>
    <cellStyle name="Comma 2 3 6 3 2 5" xfId="4197"/>
    <cellStyle name="Comma 2 3 6 3 3" xfId="4198"/>
    <cellStyle name="Comma 2 3 6 3 3 2" xfId="4199"/>
    <cellStyle name="Comma 2 3 6 3 3 3" xfId="4200"/>
    <cellStyle name="Comma 2 3 6 3 3 4" xfId="4201"/>
    <cellStyle name="Comma 2 3 6 3 4" xfId="4202"/>
    <cellStyle name="Comma 2 3 6 3 5" xfId="4203"/>
    <cellStyle name="Comma 2 3 6 3 6" xfId="4204"/>
    <cellStyle name="Comma 2 3 6 4" xfId="4205"/>
    <cellStyle name="Comma 2 3 6 4 2" xfId="4206"/>
    <cellStyle name="Comma 2 3 6 4 2 2" xfId="4207"/>
    <cellStyle name="Comma 2 3 6 4 2 2 2" xfId="4208"/>
    <cellStyle name="Comma 2 3 6 4 2 2 3" xfId="4209"/>
    <cellStyle name="Comma 2 3 6 4 2 2 4" xfId="4210"/>
    <cellStyle name="Comma 2 3 6 4 2 3" xfId="4211"/>
    <cellStyle name="Comma 2 3 6 4 2 4" xfId="4212"/>
    <cellStyle name="Comma 2 3 6 4 2 5" xfId="4213"/>
    <cellStyle name="Comma 2 3 6 4 3" xfId="4214"/>
    <cellStyle name="Comma 2 3 6 4 3 2" xfId="4215"/>
    <cellStyle name="Comma 2 3 6 4 3 3" xfId="4216"/>
    <cellStyle name="Comma 2 3 6 4 3 4" xfId="4217"/>
    <cellStyle name="Comma 2 3 6 4 4" xfId="4218"/>
    <cellStyle name="Comma 2 3 6 4 5" xfId="4219"/>
    <cellStyle name="Comma 2 3 6 4 6" xfId="4220"/>
    <cellStyle name="Comma 2 3 6 5" xfId="4221"/>
    <cellStyle name="Comma 2 3 6 5 2" xfId="4222"/>
    <cellStyle name="Comma 2 3 6 5 2 2" xfId="4223"/>
    <cellStyle name="Comma 2 3 6 5 2 3" xfId="4224"/>
    <cellStyle name="Comma 2 3 6 5 2 4" xfId="4225"/>
    <cellStyle name="Comma 2 3 6 5 3" xfId="4226"/>
    <cellStyle name="Comma 2 3 6 5 4" xfId="4227"/>
    <cellStyle name="Comma 2 3 6 5 5" xfId="4228"/>
    <cellStyle name="Comma 2 3 6 6" xfId="4229"/>
    <cellStyle name="Comma 2 3 6 6 2" xfId="4230"/>
    <cellStyle name="Comma 2 3 6 6 3" xfId="4231"/>
    <cellStyle name="Comma 2 3 6 6 4" xfId="4232"/>
    <cellStyle name="Comma 2 3 6 7" xfId="4233"/>
    <cellStyle name="Comma 2 3 6 8" xfId="4234"/>
    <cellStyle name="Comma 2 3 6 9" xfId="4235"/>
    <cellStyle name="Comma 2 3 7" xfId="4236"/>
    <cellStyle name="Comma 2 3 7 2" xfId="4237"/>
    <cellStyle name="Comma 2 3 7 2 2" xfId="4238"/>
    <cellStyle name="Comma 2 3 7 2 2 2" xfId="4239"/>
    <cellStyle name="Comma 2 3 7 2 2 2 2" xfId="4240"/>
    <cellStyle name="Comma 2 3 7 2 2 2 3" xfId="4241"/>
    <cellStyle name="Comma 2 3 7 2 2 2 4" xfId="4242"/>
    <cellStyle name="Comma 2 3 7 2 2 3" xfId="4243"/>
    <cellStyle name="Comma 2 3 7 2 2 4" xfId="4244"/>
    <cellStyle name="Comma 2 3 7 2 2 5" xfId="4245"/>
    <cellStyle name="Comma 2 3 7 2 3" xfId="4246"/>
    <cellStyle name="Comma 2 3 7 2 3 2" xfId="4247"/>
    <cellStyle name="Comma 2 3 7 2 3 3" xfId="4248"/>
    <cellStyle name="Comma 2 3 7 2 3 4" xfId="4249"/>
    <cellStyle name="Comma 2 3 7 2 4" xfId="4250"/>
    <cellStyle name="Comma 2 3 7 2 5" xfId="4251"/>
    <cellStyle name="Comma 2 3 7 2 6" xfId="4252"/>
    <cellStyle name="Comma 2 3 7 3" xfId="4253"/>
    <cellStyle name="Comma 2 3 7 3 2" xfId="4254"/>
    <cellStyle name="Comma 2 3 7 3 2 2" xfId="4255"/>
    <cellStyle name="Comma 2 3 7 3 2 2 2" xfId="4256"/>
    <cellStyle name="Comma 2 3 7 3 2 2 3" xfId="4257"/>
    <cellStyle name="Comma 2 3 7 3 2 2 4" xfId="4258"/>
    <cellStyle name="Comma 2 3 7 3 2 3" xfId="4259"/>
    <cellStyle name="Comma 2 3 7 3 2 4" xfId="4260"/>
    <cellStyle name="Comma 2 3 7 3 2 5" xfId="4261"/>
    <cellStyle name="Comma 2 3 7 3 3" xfId="4262"/>
    <cellStyle name="Comma 2 3 7 3 3 2" xfId="4263"/>
    <cellStyle name="Comma 2 3 7 3 3 3" xfId="4264"/>
    <cellStyle name="Comma 2 3 7 3 3 4" xfId="4265"/>
    <cellStyle name="Comma 2 3 7 3 4" xfId="4266"/>
    <cellStyle name="Comma 2 3 7 3 5" xfId="4267"/>
    <cellStyle name="Comma 2 3 7 3 6" xfId="4268"/>
    <cellStyle name="Comma 2 3 7 4" xfId="4269"/>
    <cellStyle name="Comma 2 3 7 4 2" xfId="4270"/>
    <cellStyle name="Comma 2 3 7 4 2 2" xfId="4271"/>
    <cellStyle name="Comma 2 3 7 4 2 3" xfId="4272"/>
    <cellStyle name="Comma 2 3 7 4 2 4" xfId="4273"/>
    <cellStyle name="Comma 2 3 7 4 3" xfId="4274"/>
    <cellStyle name="Comma 2 3 7 4 4" xfId="4275"/>
    <cellStyle name="Comma 2 3 7 4 5" xfId="4276"/>
    <cellStyle name="Comma 2 3 7 5" xfId="4277"/>
    <cellStyle name="Comma 2 3 7 5 2" xfId="4278"/>
    <cellStyle name="Comma 2 3 7 5 3" xfId="4279"/>
    <cellStyle name="Comma 2 3 7 5 4" xfId="4280"/>
    <cellStyle name="Comma 2 3 7 6" xfId="4281"/>
    <cellStyle name="Comma 2 3 7 7" xfId="4282"/>
    <cellStyle name="Comma 2 3 7 8" xfId="4283"/>
    <cellStyle name="Comma 2 3 8" xfId="4284"/>
    <cellStyle name="Comma 2 3 8 2" xfId="4285"/>
    <cellStyle name="Comma 2 3 8 2 2" xfId="4286"/>
    <cellStyle name="Comma 2 3 8 2 2 2" xfId="4287"/>
    <cellStyle name="Comma 2 3 8 2 2 2 2" xfId="4288"/>
    <cellStyle name="Comma 2 3 8 2 2 2 3" xfId="4289"/>
    <cellStyle name="Comma 2 3 8 2 2 2 4" xfId="4290"/>
    <cellStyle name="Comma 2 3 8 2 2 3" xfId="4291"/>
    <cellStyle name="Comma 2 3 8 2 2 4" xfId="4292"/>
    <cellStyle name="Comma 2 3 8 2 2 5" xfId="4293"/>
    <cellStyle name="Comma 2 3 8 2 3" xfId="4294"/>
    <cellStyle name="Comma 2 3 8 2 3 2" xfId="4295"/>
    <cellStyle name="Comma 2 3 8 2 3 3" xfId="4296"/>
    <cellStyle name="Comma 2 3 8 2 3 4" xfId="4297"/>
    <cellStyle name="Comma 2 3 8 2 4" xfId="4298"/>
    <cellStyle name="Comma 2 3 8 2 5" xfId="4299"/>
    <cellStyle name="Comma 2 3 8 2 6" xfId="4300"/>
    <cellStyle name="Comma 2 3 8 3" xfId="4301"/>
    <cellStyle name="Comma 2 3 8 3 2" xfId="4302"/>
    <cellStyle name="Comma 2 3 8 3 2 2" xfId="4303"/>
    <cellStyle name="Comma 2 3 8 3 2 2 2" xfId="4304"/>
    <cellStyle name="Comma 2 3 8 3 2 2 3" xfId="4305"/>
    <cellStyle name="Comma 2 3 8 3 2 2 4" xfId="4306"/>
    <cellStyle name="Comma 2 3 8 3 2 3" xfId="4307"/>
    <cellStyle name="Comma 2 3 8 3 2 4" xfId="4308"/>
    <cellStyle name="Comma 2 3 8 3 2 5" xfId="4309"/>
    <cellStyle name="Comma 2 3 8 3 3" xfId="4310"/>
    <cellStyle name="Comma 2 3 8 3 3 2" xfId="4311"/>
    <cellStyle name="Comma 2 3 8 3 3 3" xfId="4312"/>
    <cellStyle name="Comma 2 3 8 3 3 4" xfId="4313"/>
    <cellStyle name="Comma 2 3 8 3 4" xfId="4314"/>
    <cellStyle name="Comma 2 3 8 3 5" xfId="4315"/>
    <cellStyle name="Comma 2 3 8 3 6" xfId="4316"/>
    <cellStyle name="Comma 2 3 8 4" xfId="4317"/>
    <cellStyle name="Comma 2 3 8 4 2" xfId="4318"/>
    <cellStyle name="Comma 2 3 8 4 2 2" xfId="4319"/>
    <cellStyle name="Comma 2 3 8 4 2 3" xfId="4320"/>
    <cellStyle name="Comma 2 3 8 4 2 4" xfId="4321"/>
    <cellStyle name="Comma 2 3 8 4 3" xfId="4322"/>
    <cellStyle name="Comma 2 3 8 4 4" xfId="4323"/>
    <cellStyle name="Comma 2 3 8 4 5" xfId="4324"/>
    <cellStyle name="Comma 2 3 8 5" xfId="4325"/>
    <cellStyle name="Comma 2 3 8 5 2" xfId="4326"/>
    <cellStyle name="Comma 2 3 8 5 3" xfId="4327"/>
    <cellStyle name="Comma 2 3 8 5 4" xfId="4328"/>
    <cellStyle name="Comma 2 3 8 6" xfId="4329"/>
    <cellStyle name="Comma 2 3 8 7" xfId="4330"/>
    <cellStyle name="Comma 2 3 8 8" xfId="4331"/>
    <cellStyle name="Comma 2 3 9" xfId="4332"/>
    <cellStyle name="Comma 2 3 9 2" xfId="4333"/>
    <cellStyle name="Comma 2 3 9 2 2" xfId="4334"/>
    <cellStyle name="Comma 2 3 9 2 2 2" xfId="4335"/>
    <cellStyle name="Comma 2 3 9 2 2 3" xfId="4336"/>
    <cellStyle name="Comma 2 3 9 2 2 4" xfId="4337"/>
    <cellStyle name="Comma 2 3 9 2 3" xfId="4338"/>
    <cellStyle name="Comma 2 3 9 2 4" xfId="4339"/>
    <cellStyle name="Comma 2 3 9 2 5" xfId="4340"/>
    <cellStyle name="Comma 2 3 9 3" xfId="4341"/>
    <cellStyle name="Comma 2 3 9 3 2" xfId="4342"/>
    <cellStyle name="Comma 2 3 9 3 3" xfId="4343"/>
    <cellStyle name="Comma 2 3 9 3 4" xfId="4344"/>
    <cellStyle name="Comma 2 3 9 4" xfId="4345"/>
    <cellStyle name="Comma 2 3 9 5" xfId="4346"/>
    <cellStyle name="Comma 2 3 9 6" xfId="4347"/>
    <cellStyle name="Comma 2 30" xfId="4348"/>
    <cellStyle name="Comma 2 31" xfId="4349"/>
    <cellStyle name="Comma 2 32" xfId="4350"/>
    <cellStyle name="Comma 2 33" xfId="4351"/>
    <cellStyle name="Comma 2 34" xfId="4352"/>
    <cellStyle name="Comma 2 35" xfId="4353"/>
    <cellStyle name="Comma 2 36" xfId="4354"/>
    <cellStyle name="Comma 2 37" xfId="4355"/>
    <cellStyle name="Comma 2 38" xfId="4356"/>
    <cellStyle name="Comma 2 39" xfId="4357"/>
    <cellStyle name="Comma 2 4" xfId="4358"/>
    <cellStyle name="Comma 2 4 10" xfId="4359"/>
    <cellStyle name="Comma 2 4 11" xfId="4360"/>
    <cellStyle name="Comma 2 4 11 2" xfId="4361"/>
    <cellStyle name="Comma 2 4 11 2 2" xfId="4362"/>
    <cellStyle name="Comma 2 4 11 2 3" xfId="4363"/>
    <cellStyle name="Comma 2 4 11 2 4" xfId="4364"/>
    <cellStyle name="Comma 2 4 11 3" xfId="4365"/>
    <cellStyle name="Comma 2 4 11 4" xfId="4366"/>
    <cellStyle name="Comma 2 4 11 5" xfId="4367"/>
    <cellStyle name="Comma 2 4 12" xfId="4368"/>
    <cellStyle name="Comma 2 4 12 2" xfId="4369"/>
    <cellStyle name="Comma 2 4 12 3" xfId="4370"/>
    <cellStyle name="Comma 2 4 12 4" xfId="4371"/>
    <cellStyle name="Comma 2 4 13" xfId="4372"/>
    <cellStyle name="Comma 2 4 14" xfId="4373"/>
    <cellStyle name="Comma 2 4 15" xfId="4374"/>
    <cellStyle name="Comma 2 4 2" xfId="4375"/>
    <cellStyle name="Comma 2 4 2 10" xfId="4376"/>
    <cellStyle name="Comma 2 4 2 2" xfId="4377"/>
    <cellStyle name="Comma 2 4 2 2 2" xfId="4378"/>
    <cellStyle name="Comma 2 4 2 2 2 2" xfId="4379"/>
    <cellStyle name="Comma 2 4 2 2 2 2 2" xfId="4380"/>
    <cellStyle name="Comma 2 4 2 2 2 2 2 2" xfId="4381"/>
    <cellStyle name="Comma 2 4 2 2 2 2 2 3" xfId="4382"/>
    <cellStyle name="Comma 2 4 2 2 2 2 2 4" xfId="4383"/>
    <cellStyle name="Comma 2 4 2 2 2 2 3" xfId="4384"/>
    <cellStyle name="Comma 2 4 2 2 2 2 4" xfId="4385"/>
    <cellStyle name="Comma 2 4 2 2 2 2 5" xfId="4386"/>
    <cellStyle name="Comma 2 4 2 2 2 3" xfId="4387"/>
    <cellStyle name="Comma 2 4 2 2 2 3 2" xfId="4388"/>
    <cellStyle name="Comma 2 4 2 2 2 3 3" xfId="4389"/>
    <cellStyle name="Comma 2 4 2 2 2 3 4" xfId="4390"/>
    <cellStyle name="Comma 2 4 2 2 2 4" xfId="4391"/>
    <cellStyle name="Comma 2 4 2 2 2 5" xfId="4392"/>
    <cellStyle name="Comma 2 4 2 2 2 6" xfId="4393"/>
    <cellStyle name="Comma 2 4 2 2 3" xfId="4394"/>
    <cellStyle name="Comma 2 4 2 2 3 2" xfId="4395"/>
    <cellStyle name="Comma 2 4 2 2 3 2 2" xfId="4396"/>
    <cellStyle name="Comma 2 4 2 2 3 2 2 2" xfId="4397"/>
    <cellStyle name="Comma 2 4 2 2 3 2 2 3" xfId="4398"/>
    <cellStyle name="Comma 2 4 2 2 3 2 2 4" xfId="4399"/>
    <cellStyle name="Comma 2 4 2 2 3 2 3" xfId="4400"/>
    <cellStyle name="Comma 2 4 2 2 3 2 4" xfId="4401"/>
    <cellStyle name="Comma 2 4 2 2 3 2 5" xfId="4402"/>
    <cellStyle name="Comma 2 4 2 2 3 3" xfId="4403"/>
    <cellStyle name="Comma 2 4 2 2 3 3 2" xfId="4404"/>
    <cellStyle name="Comma 2 4 2 2 3 3 3" xfId="4405"/>
    <cellStyle name="Comma 2 4 2 2 3 3 4" xfId="4406"/>
    <cellStyle name="Comma 2 4 2 2 3 4" xfId="4407"/>
    <cellStyle name="Comma 2 4 2 2 3 5" xfId="4408"/>
    <cellStyle name="Comma 2 4 2 2 3 6" xfId="4409"/>
    <cellStyle name="Comma 2 4 2 2 4" xfId="4410"/>
    <cellStyle name="Comma 2 4 2 2 5" xfId="4411"/>
    <cellStyle name="Comma 2 4 2 2 5 2" xfId="4412"/>
    <cellStyle name="Comma 2 4 2 2 5 2 2" xfId="4413"/>
    <cellStyle name="Comma 2 4 2 2 5 2 3" xfId="4414"/>
    <cellStyle name="Comma 2 4 2 2 5 2 4" xfId="4415"/>
    <cellStyle name="Comma 2 4 2 2 5 3" xfId="4416"/>
    <cellStyle name="Comma 2 4 2 2 5 4" xfId="4417"/>
    <cellStyle name="Comma 2 4 2 2 5 5" xfId="4418"/>
    <cellStyle name="Comma 2 4 2 2 6" xfId="4419"/>
    <cellStyle name="Comma 2 4 2 2 6 2" xfId="4420"/>
    <cellStyle name="Comma 2 4 2 2 6 3" xfId="4421"/>
    <cellStyle name="Comma 2 4 2 2 6 4" xfId="4422"/>
    <cellStyle name="Comma 2 4 2 2 7" xfId="4423"/>
    <cellStyle name="Comma 2 4 2 2 8" xfId="4424"/>
    <cellStyle name="Comma 2 4 2 2 9" xfId="4425"/>
    <cellStyle name="Comma 2 4 2 3" xfId="4426"/>
    <cellStyle name="Comma 2 4 2 3 2" xfId="4427"/>
    <cellStyle name="Comma 2 4 2 3 2 2" xfId="4428"/>
    <cellStyle name="Comma 2 4 2 3 2 2 2" xfId="4429"/>
    <cellStyle name="Comma 2 4 2 3 2 2 3" xfId="4430"/>
    <cellStyle name="Comma 2 4 2 3 2 2 4" xfId="4431"/>
    <cellStyle name="Comma 2 4 2 3 2 3" xfId="4432"/>
    <cellStyle name="Comma 2 4 2 3 2 4" xfId="4433"/>
    <cellStyle name="Comma 2 4 2 3 2 5" xfId="4434"/>
    <cellStyle name="Comma 2 4 2 3 3" xfId="4435"/>
    <cellStyle name="Comma 2 4 2 3 3 2" xfId="4436"/>
    <cellStyle name="Comma 2 4 2 3 3 3" xfId="4437"/>
    <cellStyle name="Comma 2 4 2 3 3 4" xfId="4438"/>
    <cellStyle name="Comma 2 4 2 3 4" xfId="4439"/>
    <cellStyle name="Comma 2 4 2 3 5" xfId="4440"/>
    <cellStyle name="Comma 2 4 2 3 6" xfId="4441"/>
    <cellStyle name="Comma 2 4 2 4" xfId="4442"/>
    <cellStyle name="Comma 2 4 2 4 2" xfId="4443"/>
    <cellStyle name="Comma 2 4 2 4 2 2" xfId="4444"/>
    <cellStyle name="Comma 2 4 2 4 2 2 2" xfId="4445"/>
    <cellStyle name="Comma 2 4 2 4 2 2 3" xfId="4446"/>
    <cellStyle name="Comma 2 4 2 4 2 2 4" xfId="4447"/>
    <cellStyle name="Comma 2 4 2 4 2 3" xfId="4448"/>
    <cellStyle name="Comma 2 4 2 4 2 4" xfId="4449"/>
    <cellStyle name="Comma 2 4 2 4 2 5" xfId="4450"/>
    <cellStyle name="Comma 2 4 2 4 3" xfId="4451"/>
    <cellStyle name="Comma 2 4 2 4 3 2" xfId="4452"/>
    <cellStyle name="Comma 2 4 2 4 3 3" xfId="4453"/>
    <cellStyle name="Comma 2 4 2 4 3 4" xfId="4454"/>
    <cellStyle name="Comma 2 4 2 4 4" xfId="4455"/>
    <cellStyle name="Comma 2 4 2 4 5" xfId="4456"/>
    <cellStyle name="Comma 2 4 2 4 6" xfId="4457"/>
    <cellStyle name="Comma 2 4 2 5" xfId="4458"/>
    <cellStyle name="Comma 2 4 2 6" xfId="4459"/>
    <cellStyle name="Comma 2 4 2 6 2" xfId="4460"/>
    <cellStyle name="Comma 2 4 2 6 2 2" xfId="4461"/>
    <cellStyle name="Comma 2 4 2 6 2 3" xfId="4462"/>
    <cellStyle name="Comma 2 4 2 6 2 4" xfId="4463"/>
    <cellStyle name="Comma 2 4 2 6 3" xfId="4464"/>
    <cellStyle name="Comma 2 4 2 6 4" xfId="4465"/>
    <cellStyle name="Comma 2 4 2 6 5" xfId="4466"/>
    <cellStyle name="Comma 2 4 2 7" xfId="4467"/>
    <cellStyle name="Comma 2 4 2 7 2" xfId="4468"/>
    <cellStyle name="Comma 2 4 2 7 3" xfId="4469"/>
    <cellStyle name="Comma 2 4 2 7 4" xfId="4470"/>
    <cellStyle name="Comma 2 4 2 8" xfId="4471"/>
    <cellStyle name="Comma 2 4 2 9" xfId="4472"/>
    <cellStyle name="Comma 2 4 3" xfId="4473"/>
    <cellStyle name="Comma 2 4 3 2" xfId="4474"/>
    <cellStyle name="Comma 2 4 3 2 2" xfId="4475"/>
    <cellStyle name="Comma 2 4 3 2 2 2" xfId="4476"/>
    <cellStyle name="Comma 2 4 3 2 2 2 2" xfId="4477"/>
    <cellStyle name="Comma 2 4 3 2 2 2 2 2" xfId="4478"/>
    <cellStyle name="Comma 2 4 3 2 2 2 2 3" xfId="4479"/>
    <cellStyle name="Comma 2 4 3 2 2 2 2 4" xfId="4480"/>
    <cellStyle name="Comma 2 4 3 2 2 2 3" xfId="4481"/>
    <cellStyle name="Comma 2 4 3 2 2 2 4" xfId="4482"/>
    <cellStyle name="Comma 2 4 3 2 2 2 5" xfId="4483"/>
    <cellStyle name="Comma 2 4 3 2 2 3" xfId="4484"/>
    <cellStyle name="Comma 2 4 3 2 2 3 2" xfId="4485"/>
    <cellStyle name="Comma 2 4 3 2 2 3 3" xfId="4486"/>
    <cellStyle name="Comma 2 4 3 2 2 3 4" xfId="4487"/>
    <cellStyle name="Comma 2 4 3 2 2 4" xfId="4488"/>
    <cellStyle name="Comma 2 4 3 2 2 5" xfId="4489"/>
    <cellStyle name="Comma 2 4 3 2 2 6" xfId="4490"/>
    <cellStyle name="Comma 2 4 3 2 3" xfId="4491"/>
    <cellStyle name="Comma 2 4 3 2 3 2" xfId="4492"/>
    <cellStyle name="Comma 2 4 3 2 3 2 2" xfId="4493"/>
    <cellStyle name="Comma 2 4 3 2 3 2 2 2" xfId="4494"/>
    <cellStyle name="Comma 2 4 3 2 3 2 2 3" xfId="4495"/>
    <cellStyle name="Comma 2 4 3 2 3 2 2 4" xfId="4496"/>
    <cellStyle name="Comma 2 4 3 2 3 2 3" xfId="4497"/>
    <cellStyle name="Comma 2 4 3 2 3 2 4" xfId="4498"/>
    <cellStyle name="Comma 2 4 3 2 3 2 5" xfId="4499"/>
    <cellStyle name="Comma 2 4 3 2 3 3" xfId="4500"/>
    <cellStyle name="Comma 2 4 3 2 3 3 2" xfId="4501"/>
    <cellStyle name="Comma 2 4 3 2 3 3 3" xfId="4502"/>
    <cellStyle name="Comma 2 4 3 2 3 3 4" xfId="4503"/>
    <cellStyle name="Comma 2 4 3 2 3 4" xfId="4504"/>
    <cellStyle name="Comma 2 4 3 2 3 5" xfId="4505"/>
    <cellStyle name="Comma 2 4 3 2 3 6" xfId="4506"/>
    <cellStyle name="Comma 2 4 3 2 4" xfId="4507"/>
    <cellStyle name="Comma 2 4 3 2 4 2" xfId="4508"/>
    <cellStyle name="Comma 2 4 3 2 4 2 2" xfId="4509"/>
    <cellStyle name="Comma 2 4 3 2 4 2 3" xfId="4510"/>
    <cellStyle name="Comma 2 4 3 2 4 2 4" xfId="4511"/>
    <cellStyle name="Comma 2 4 3 2 4 3" xfId="4512"/>
    <cellStyle name="Comma 2 4 3 2 4 4" xfId="4513"/>
    <cellStyle name="Comma 2 4 3 2 4 5" xfId="4514"/>
    <cellStyle name="Comma 2 4 3 2 5" xfId="4515"/>
    <cellStyle name="Comma 2 4 3 2 5 2" xfId="4516"/>
    <cellStyle name="Comma 2 4 3 2 5 3" xfId="4517"/>
    <cellStyle name="Comma 2 4 3 2 5 4" xfId="4518"/>
    <cellStyle name="Comma 2 4 3 2 6" xfId="4519"/>
    <cellStyle name="Comma 2 4 3 2 7" xfId="4520"/>
    <cellStyle name="Comma 2 4 3 2 8" xfId="4521"/>
    <cellStyle name="Comma 2 4 3 3" xfId="4522"/>
    <cellStyle name="Comma 2 4 3 3 2" xfId="4523"/>
    <cellStyle name="Comma 2 4 3 3 2 2" xfId="4524"/>
    <cellStyle name="Comma 2 4 3 3 2 2 2" xfId="4525"/>
    <cellStyle name="Comma 2 4 3 3 2 2 3" xfId="4526"/>
    <cellStyle name="Comma 2 4 3 3 2 2 4" xfId="4527"/>
    <cellStyle name="Comma 2 4 3 3 2 3" xfId="4528"/>
    <cellStyle name="Comma 2 4 3 3 2 4" xfId="4529"/>
    <cellStyle name="Comma 2 4 3 3 2 5" xfId="4530"/>
    <cellStyle name="Comma 2 4 3 3 3" xfId="4531"/>
    <cellStyle name="Comma 2 4 3 3 3 2" xfId="4532"/>
    <cellStyle name="Comma 2 4 3 3 3 3" xfId="4533"/>
    <cellStyle name="Comma 2 4 3 3 3 4" xfId="4534"/>
    <cellStyle name="Comma 2 4 3 3 4" xfId="4535"/>
    <cellStyle name="Comma 2 4 3 3 5" xfId="4536"/>
    <cellStyle name="Comma 2 4 3 3 6" xfId="4537"/>
    <cellStyle name="Comma 2 4 3 4" xfId="4538"/>
    <cellStyle name="Comma 2 4 3 4 2" xfId="4539"/>
    <cellStyle name="Comma 2 4 3 4 2 2" xfId="4540"/>
    <cellStyle name="Comma 2 4 3 4 2 2 2" xfId="4541"/>
    <cellStyle name="Comma 2 4 3 4 2 2 3" xfId="4542"/>
    <cellStyle name="Comma 2 4 3 4 2 2 4" xfId="4543"/>
    <cellStyle name="Comma 2 4 3 4 2 3" xfId="4544"/>
    <cellStyle name="Comma 2 4 3 4 2 4" xfId="4545"/>
    <cellStyle name="Comma 2 4 3 4 2 5" xfId="4546"/>
    <cellStyle name="Comma 2 4 3 4 3" xfId="4547"/>
    <cellStyle name="Comma 2 4 3 4 3 2" xfId="4548"/>
    <cellStyle name="Comma 2 4 3 4 3 3" xfId="4549"/>
    <cellStyle name="Comma 2 4 3 4 3 4" xfId="4550"/>
    <cellStyle name="Comma 2 4 3 4 4" xfId="4551"/>
    <cellStyle name="Comma 2 4 3 4 5" xfId="4552"/>
    <cellStyle name="Comma 2 4 3 4 6" xfId="4553"/>
    <cellStyle name="Comma 2 4 3 5" xfId="4554"/>
    <cellStyle name="Comma 2 4 3 5 2" xfId="4555"/>
    <cellStyle name="Comma 2 4 3 5 2 2" xfId="4556"/>
    <cellStyle name="Comma 2 4 3 5 2 3" xfId="4557"/>
    <cellStyle name="Comma 2 4 3 5 2 4" xfId="4558"/>
    <cellStyle name="Comma 2 4 3 5 3" xfId="4559"/>
    <cellStyle name="Comma 2 4 3 5 4" xfId="4560"/>
    <cellStyle name="Comma 2 4 3 5 5" xfId="4561"/>
    <cellStyle name="Comma 2 4 3 6" xfId="4562"/>
    <cellStyle name="Comma 2 4 3 6 2" xfId="4563"/>
    <cellStyle name="Comma 2 4 3 6 3" xfId="4564"/>
    <cellStyle name="Comma 2 4 3 6 4" xfId="4565"/>
    <cellStyle name="Comma 2 4 3 7" xfId="4566"/>
    <cellStyle name="Comma 2 4 3 8" xfId="4567"/>
    <cellStyle name="Comma 2 4 3 9" xfId="4568"/>
    <cellStyle name="Comma 2 4 4" xfId="4569"/>
    <cellStyle name="Comma 2 4 5" xfId="4570"/>
    <cellStyle name="Comma 2 4 5 2" xfId="4571"/>
    <cellStyle name="Comma 2 4 5 2 2" xfId="4572"/>
    <cellStyle name="Comma 2 4 5 2 2 2" xfId="4573"/>
    <cellStyle name="Comma 2 4 5 2 2 2 2" xfId="4574"/>
    <cellStyle name="Comma 2 4 5 2 2 2 2 2" xfId="4575"/>
    <cellStyle name="Comma 2 4 5 2 2 2 2 3" xfId="4576"/>
    <cellStyle name="Comma 2 4 5 2 2 2 2 4" xfId="4577"/>
    <cellStyle name="Comma 2 4 5 2 2 2 3" xfId="4578"/>
    <cellStyle name="Comma 2 4 5 2 2 2 4" xfId="4579"/>
    <cellStyle name="Comma 2 4 5 2 2 2 5" xfId="4580"/>
    <cellStyle name="Comma 2 4 5 2 2 3" xfId="4581"/>
    <cellStyle name="Comma 2 4 5 2 2 3 2" xfId="4582"/>
    <cellStyle name="Comma 2 4 5 2 2 3 3" xfId="4583"/>
    <cellStyle name="Comma 2 4 5 2 2 3 4" xfId="4584"/>
    <cellStyle name="Comma 2 4 5 2 2 4" xfId="4585"/>
    <cellStyle name="Comma 2 4 5 2 2 5" xfId="4586"/>
    <cellStyle name="Comma 2 4 5 2 2 6" xfId="4587"/>
    <cellStyle name="Comma 2 4 5 2 3" xfId="4588"/>
    <cellStyle name="Comma 2 4 5 2 3 2" xfId="4589"/>
    <cellStyle name="Comma 2 4 5 2 3 2 2" xfId="4590"/>
    <cellStyle name="Comma 2 4 5 2 3 2 2 2" xfId="4591"/>
    <cellStyle name="Comma 2 4 5 2 3 2 2 3" xfId="4592"/>
    <cellStyle name="Comma 2 4 5 2 3 2 2 4" xfId="4593"/>
    <cellStyle name="Comma 2 4 5 2 3 2 3" xfId="4594"/>
    <cellStyle name="Comma 2 4 5 2 3 2 4" xfId="4595"/>
    <cellStyle name="Comma 2 4 5 2 3 2 5" xfId="4596"/>
    <cellStyle name="Comma 2 4 5 2 3 3" xfId="4597"/>
    <cellStyle name="Comma 2 4 5 2 3 3 2" xfId="4598"/>
    <cellStyle name="Comma 2 4 5 2 3 3 3" xfId="4599"/>
    <cellStyle name="Comma 2 4 5 2 3 3 4" xfId="4600"/>
    <cellStyle name="Comma 2 4 5 2 3 4" xfId="4601"/>
    <cellStyle name="Comma 2 4 5 2 3 5" xfId="4602"/>
    <cellStyle name="Comma 2 4 5 2 3 6" xfId="4603"/>
    <cellStyle name="Comma 2 4 5 2 4" xfId="4604"/>
    <cellStyle name="Comma 2 4 5 2 4 2" xfId="4605"/>
    <cellStyle name="Comma 2 4 5 2 4 2 2" xfId="4606"/>
    <cellStyle name="Comma 2 4 5 2 4 2 3" xfId="4607"/>
    <cellStyle name="Comma 2 4 5 2 4 2 4" xfId="4608"/>
    <cellStyle name="Comma 2 4 5 2 4 3" xfId="4609"/>
    <cellStyle name="Comma 2 4 5 2 4 4" xfId="4610"/>
    <cellStyle name="Comma 2 4 5 2 4 5" xfId="4611"/>
    <cellStyle name="Comma 2 4 5 2 5" xfId="4612"/>
    <cellStyle name="Comma 2 4 5 2 5 2" xfId="4613"/>
    <cellStyle name="Comma 2 4 5 2 5 3" xfId="4614"/>
    <cellStyle name="Comma 2 4 5 2 5 4" xfId="4615"/>
    <cellStyle name="Comma 2 4 5 2 6" xfId="4616"/>
    <cellStyle name="Comma 2 4 5 2 7" xfId="4617"/>
    <cellStyle name="Comma 2 4 5 2 8" xfId="4618"/>
    <cellStyle name="Comma 2 4 5 3" xfId="4619"/>
    <cellStyle name="Comma 2 4 5 3 2" xfId="4620"/>
    <cellStyle name="Comma 2 4 5 3 2 2" xfId="4621"/>
    <cellStyle name="Comma 2 4 5 3 2 2 2" xfId="4622"/>
    <cellStyle name="Comma 2 4 5 3 2 2 3" xfId="4623"/>
    <cellStyle name="Comma 2 4 5 3 2 2 4" xfId="4624"/>
    <cellStyle name="Comma 2 4 5 3 2 3" xfId="4625"/>
    <cellStyle name="Comma 2 4 5 3 2 4" xfId="4626"/>
    <cellStyle name="Comma 2 4 5 3 2 5" xfId="4627"/>
    <cellStyle name="Comma 2 4 5 3 3" xfId="4628"/>
    <cellStyle name="Comma 2 4 5 3 3 2" xfId="4629"/>
    <cellStyle name="Comma 2 4 5 3 3 3" xfId="4630"/>
    <cellStyle name="Comma 2 4 5 3 3 4" xfId="4631"/>
    <cellStyle name="Comma 2 4 5 3 4" xfId="4632"/>
    <cellStyle name="Comma 2 4 5 3 5" xfId="4633"/>
    <cellStyle name="Comma 2 4 5 3 6" xfId="4634"/>
    <cellStyle name="Comma 2 4 5 4" xfId="4635"/>
    <cellStyle name="Comma 2 4 5 4 2" xfId="4636"/>
    <cellStyle name="Comma 2 4 5 4 2 2" xfId="4637"/>
    <cellStyle name="Comma 2 4 5 4 2 2 2" xfId="4638"/>
    <cellStyle name="Comma 2 4 5 4 2 2 3" xfId="4639"/>
    <cellStyle name="Comma 2 4 5 4 2 2 4" xfId="4640"/>
    <cellStyle name="Comma 2 4 5 4 2 3" xfId="4641"/>
    <cellStyle name="Comma 2 4 5 4 2 4" xfId="4642"/>
    <cellStyle name="Comma 2 4 5 4 2 5" xfId="4643"/>
    <cellStyle name="Comma 2 4 5 4 3" xfId="4644"/>
    <cellStyle name="Comma 2 4 5 4 3 2" xfId="4645"/>
    <cellStyle name="Comma 2 4 5 4 3 3" xfId="4646"/>
    <cellStyle name="Comma 2 4 5 4 3 4" xfId="4647"/>
    <cellStyle name="Comma 2 4 5 4 4" xfId="4648"/>
    <cellStyle name="Comma 2 4 5 4 5" xfId="4649"/>
    <cellStyle name="Comma 2 4 5 4 6" xfId="4650"/>
    <cellStyle name="Comma 2 4 5 5" xfId="4651"/>
    <cellStyle name="Comma 2 4 5 5 2" xfId="4652"/>
    <cellStyle name="Comma 2 4 5 5 2 2" xfId="4653"/>
    <cellStyle name="Comma 2 4 5 5 2 3" xfId="4654"/>
    <cellStyle name="Comma 2 4 5 5 2 4" xfId="4655"/>
    <cellStyle name="Comma 2 4 5 5 3" xfId="4656"/>
    <cellStyle name="Comma 2 4 5 5 4" xfId="4657"/>
    <cellStyle name="Comma 2 4 5 5 5" xfId="4658"/>
    <cellStyle name="Comma 2 4 5 6" xfId="4659"/>
    <cellStyle name="Comma 2 4 5 6 2" xfId="4660"/>
    <cellStyle name="Comma 2 4 5 6 3" xfId="4661"/>
    <cellStyle name="Comma 2 4 5 6 4" xfId="4662"/>
    <cellStyle name="Comma 2 4 5 7" xfId="4663"/>
    <cellStyle name="Comma 2 4 5 8" xfId="4664"/>
    <cellStyle name="Comma 2 4 5 9" xfId="4665"/>
    <cellStyle name="Comma 2 4 6" xfId="4666"/>
    <cellStyle name="Comma 2 4 6 2" xfId="4667"/>
    <cellStyle name="Comma 2 4 6 2 2" xfId="4668"/>
    <cellStyle name="Comma 2 4 6 2 2 2" xfId="4669"/>
    <cellStyle name="Comma 2 4 6 2 2 2 2" xfId="4670"/>
    <cellStyle name="Comma 2 4 6 2 2 2 3" xfId="4671"/>
    <cellStyle name="Comma 2 4 6 2 2 2 4" xfId="4672"/>
    <cellStyle name="Comma 2 4 6 2 2 3" xfId="4673"/>
    <cellStyle name="Comma 2 4 6 2 2 4" xfId="4674"/>
    <cellStyle name="Comma 2 4 6 2 2 5" xfId="4675"/>
    <cellStyle name="Comma 2 4 6 2 3" xfId="4676"/>
    <cellStyle name="Comma 2 4 6 2 3 2" xfId="4677"/>
    <cellStyle name="Comma 2 4 6 2 3 3" xfId="4678"/>
    <cellStyle name="Comma 2 4 6 2 3 4" xfId="4679"/>
    <cellStyle name="Comma 2 4 6 2 4" xfId="4680"/>
    <cellStyle name="Comma 2 4 6 2 5" xfId="4681"/>
    <cellStyle name="Comma 2 4 6 2 6" xfId="4682"/>
    <cellStyle name="Comma 2 4 6 3" xfId="4683"/>
    <cellStyle name="Comma 2 4 6 3 2" xfId="4684"/>
    <cellStyle name="Comma 2 4 6 3 2 2" xfId="4685"/>
    <cellStyle name="Comma 2 4 6 3 2 2 2" xfId="4686"/>
    <cellStyle name="Comma 2 4 6 3 2 2 3" xfId="4687"/>
    <cellStyle name="Comma 2 4 6 3 2 2 4" xfId="4688"/>
    <cellStyle name="Comma 2 4 6 3 2 3" xfId="4689"/>
    <cellStyle name="Comma 2 4 6 3 2 4" xfId="4690"/>
    <cellStyle name="Comma 2 4 6 3 2 5" xfId="4691"/>
    <cellStyle name="Comma 2 4 6 3 3" xfId="4692"/>
    <cellStyle name="Comma 2 4 6 3 3 2" xfId="4693"/>
    <cellStyle name="Comma 2 4 6 3 3 3" xfId="4694"/>
    <cellStyle name="Comma 2 4 6 3 3 4" xfId="4695"/>
    <cellStyle name="Comma 2 4 6 3 4" xfId="4696"/>
    <cellStyle name="Comma 2 4 6 3 5" xfId="4697"/>
    <cellStyle name="Comma 2 4 6 3 6" xfId="4698"/>
    <cellStyle name="Comma 2 4 6 4" xfId="4699"/>
    <cellStyle name="Comma 2 4 6 4 2" xfId="4700"/>
    <cellStyle name="Comma 2 4 6 4 2 2" xfId="4701"/>
    <cellStyle name="Comma 2 4 6 4 2 3" xfId="4702"/>
    <cellStyle name="Comma 2 4 6 4 2 4" xfId="4703"/>
    <cellStyle name="Comma 2 4 6 4 3" xfId="4704"/>
    <cellStyle name="Comma 2 4 6 4 4" xfId="4705"/>
    <cellStyle name="Comma 2 4 6 4 5" xfId="4706"/>
    <cellStyle name="Comma 2 4 6 5" xfId="4707"/>
    <cellStyle name="Comma 2 4 6 5 2" xfId="4708"/>
    <cellStyle name="Comma 2 4 6 5 3" xfId="4709"/>
    <cellStyle name="Comma 2 4 6 5 4" xfId="4710"/>
    <cellStyle name="Comma 2 4 6 6" xfId="4711"/>
    <cellStyle name="Comma 2 4 6 7" xfId="4712"/>
    <cellStyle name="Comma 2 4 6 8" xfId="4713"/>
    <cellStyle name="Comma 2 4 7" xfId="4714"/>
    <cellStyle name="Comma 2 4 7 2" xfId="4715"/>
    <cellStyle name="Comma 2 4 7 2 2" xfId="4716"/>
    <cellStyle name="Comma 2 4 7 2 2 2" xfId="4717"/>
    <cellStyle name="Comma 2 4 7 2 2 2 2" xfId="4718"/>
    <cellStyle name="Comma 2 4 7 2 2 2 3" xfId="4719"/>
    <cellStyle name="Comma 2 4 7 2 2 2 4" xfId="4720"/>
    <cellStyle name="Comma 2 4 7 2 2 3" xfId="4721"/>
    <cellStyle name="Comma 2 4 7 2 2 4" xfId="4722"/>
    <cellStyle name="Comma 2 4 7 2 2 5" xfId="4723"/>
    <cellStyle name="Comma 2 4 7 2 3" xfId="4724"/>
    <cellStyle name="Comma 2 4 7 2 3 2" xfId="4725"/>
    <cellStyle name="Comma 2 4 7 2 3 3" xfId="4726"/>
    <cellStyle name="Comma 2 4 7 2 3 4" xfId="4727"/>
    <cellStyle name="Comma 2 4 7 2 4" xfId="4728"/>
    <cellStyle name="Comma 2 4 7 2 5" xfId="4729"/>
    <cellStyle name="Comma 2 4 7 2 6" xfId="4730"/>
    <cellStyle name="Comma 2 4 7 3" xfId="4731"/>
    <cellStyle name="Comma 2 4 7 3 2" xfId="4732"/>
    <cellStyle name="Comma 2 4 7 3 2 2" xfId="4733"/>
    <cellStyle name="Comma 2 4 7 3 2 2 2" xfId="4734"/>
    <cellStyle name="Comma 2 4 7 3 2 2 3" xfId="4735"/>
    <cellStyle name="Comma 2 4 7 3 2 2 4" xfId="4736"/>
    <cellStyle name="Comma 2 4 7 3 2 3" xfId="4737"/>
    <cellStyle name="Comma 2 4 7 3 2 4" xfId="4738"/>
    <cellStyle name="Comma 2 4 7 3 2 5" xfId="4739"/>
    <cellStyle name="Comma 2 4 7 3 3" xfId="4740"/>
    <cellStyle name="Comma 2 4 7 3 3 2" xfId="4741"/>
    <cellStyle name="Comma 2 4 7 3 3 3" xfId="4742"/>
    <cellStyle name="Comma 2 4 7 3 3 4" xfId="4743"/>
    <cellStyle name="Comma 2 4 7 3 4" xfId="4744"/>
    <cellStyle name="Comma 2 4 7 3 5" xfId="4745"/>
    <cellStyle name="Comma 2 4 7 3 6" xfId="4746"/>
    <cellStyle name="Comma 2 4 7 4" xfId="4747"/>
    <cellStyle name="Comma 2 4 7 4 2" xfId="4748"/>
    <cellStyle name="Comma 2 4 7 4 2 2" xfId="4749"/>
    <cellStyle name="Comma 2 4 7 4 2 3" xfId="4750"/>
    <cellStyle name="Comma 2 4 7 4 2 4" xfId="4751"/>
    <cellStyle name="Comma 2 4 7 4 3" xfId="4752"/>
    <cellStyle name="Comma 2 4 7 4 4" xfId="4753"/>
    <cellStyle name="Comma 2 4 7 4 5" xfId="4754"/>
    <cellStyle name="Comma 2 4 7 5" xfId="4755"/>
    <cellStyle name="Comma 2 4 7 5 2" xfId="4756"/>
    <cellStyle name="Comma 2 4 7 5 3" xfId="4757"/>
    <cellStyle name="Comma 2 4 7 5 4" xfId="4758"/>
    <cellStyle name="Comma 2 4 7 6" xfId="4759"/>
    <cellStyle name="Comma 2 4 7 7" xfId="4760"/>
    <cellStyle name="Comma 2 4 7 8" xfId="4761"/>
    <cellStyle name="Comma 2 4 8" xfId="4762"/>
    <cellStyle name="Comma 2 4 8 2" xfId="4763"/>
    <cellStyle name="Comma 2 4 8 2 2" xfId="4764"/>
    <cellStyle name="Comma 2 4 8 2 2 2" xfId="4765"/>
    <cellStyle name="Comma 2 4 8 2 2 3" xfId="4766"/>
    <cellStyle name="Comma 2 4 8 2 2 4" xfId="4767"/>
    <cellStyle name="Comma 2 4 8 2 3" xfId="4768"/>
    <cellStyle name="Comma 2 4 8 2 4" xfId="4769"/>
    <cellStyle name="Comma 2 4 8 2 5" xfId="4770"/>
    <cellStyle name="Comma 2 4 8 3" xfId="4771"/>
    <cellStyle name="Comma 2 4 8 3 2" xfId="4772"/>
    <cellStyle name="Comma 2 4 8 3 3" xfId="4773"/>
    <cellStyle name="Comma 2 4 8 3 4" xfId="4774"/>
    <cellStyle name="Comma 2 4 8 4" xfId="4775"/>
    <cellStyle name="Comma 2 4 8 5" xfId="4776"/>
    <cellStyle name="Comma 2 4 8 6" xfId="4777"/>
    <cellStyle name="Comma 2 4 9" xfId="4778"/>
    <cellStyle name="Comma 2 4 9 2" xfId="4779"/>
    <cellStyle name="Comma 2 4 9 2 2" xfId="4780"/>
    <cellStyle name="Comma 2 4 9 2 2 2" xfId="4781"/>
    <cellStyle name="Comma 2 4 9 2 2 3" xfId="4782"/>
    <cellStyle name="Comma 2 4 9 2 2 4" xfId="4783"/>
    <cellStyle name="Comma 2 4 9 2 3" xfId="4784"/>
    <cellStyle name="Comma 2 4 9 2 4" xfId="4785"/>
    <cellStyle name="Comma 2 4 9 2 5" xfId="4786"/>
    <cellStyle name="Comma 2 4 9 3" xfId="4787"/>
    <cellStyle name="Comma 2 4 9 3 2" xfId="4788"/>
    <cellStyle name="Comma 2 4 9 3 3" xfId="4789"/>
    <cellStyle name="Comma 2 4 9 3 4" xfId="4790"/>
    <cellStyle name="Comma 2 4 9 4" xfId="4791"/>
    <cellStyle name="Comma 2 4 9 5" xfId="4792"/>
    <cellStyle name="Comma 2 4 9 6" xfId="4793"/>
    <cellStyle name="Comma 2 40" xfId="4794"/>
    <cellStyle name="Comma 2 41" xfId="4795"/>
    <cellStyle name="Comma 2 42" xfId="4796"/>
    <cellStyle name="Comma 2 43" xfId="4797"/>
    <cellStyle name="Comma 2 44" xfId="4798"/>
    <cellStyle name="Comma 2 45" xfId="4799"/>
    <cellStyle name="Comma 2 46" xfId="4800"/>
    <cellStyle name="Comma 2 47" xfId="4801"/>
    <cellStyle name="Comma 2 48" xfId="4802"/>
    <cellStyle name="Comma 2 49" xfId="4803"/>
    <cellStyle name="Comma 2 5" xfId="4804"/>
    <cellStyle name="Comma 2 5 10" xfId="4805"/>
    <cellStyle name="Comma 2 5 11" xfId="4806"/>
    <cellStyle name="Comma 2 5 2" xfId="4807"/>
    <cellStyle name="Comma 2 5 2 2" xfId="4808"/>
    <cellStyle name="Comma 2 5 2 3" xfId="4809"/>
    <cellStyle name="Comma 2 5 3" xfId="4810"/>
    <cellStyle name="Comma 2 5 3 2" xfId="4811"/>
    <cellStyle name="Comma 2 5 3 2 2" xfId="4812"/>
    <cellStyle name="Comma 2 5 3 2 2 2" xfId="4813"/>
    <cellStyle name="Comma 2 5 3 2 2 2 2" xfId="4814"/>
    <cellStyle name="Comma 2 5 3 2 2 2 3" xfId="4815"/>
    <cellStyle name="Comma 2 5 3 2 2 2 4" xfId="4816"/>
    <cellStyle name="Comma 2 5 3 2 2 3" xfId="4817"/>
    <cellStyle name="Comma 2 5 3 2 2 4" xfId="4818"/>
    <cellStyle name="Comma 2 5 3 2 2 5" xfId="4819"/>
    <cellStyle name="Comma 2 5 3 2 3" xfId="4820"/>
    <cellStyle name="Comma 2 5 3 2 3 2" xfId="4821"/>
    <cellStyle name="Comma 2 5 3 2 3 3" xfId="4822"/>
    <cellStyle name="Comma 2 5 3 2 3 4" xfId="4823"/>
    <cellStyle name="Comma 2 5 3 2 4" xfId="4824"/>
    <cellStyle name="Comma 2 5 3 2 5" xfId="4825"/>
    <cellStyle name="Comma 2 5 3 2 6" xfId="4826"/>
    <cellStyle name="Comma 2 5 3 3" xfId="4827"/>
    <cellStyle name="Comma 2 5 3 3 2" xfId="4828"/>
    <cellStyle name="Comma 2 5 3 3 2 2" xfId="4829"/>
    <cellStyle name="Comma 2 5 3 3 2 2 2" xfId="4830"/>
    <cellStyle name="Comma 2 5 3 3 2 2 3" xfId="4831"/>
    <cellStyle name="Comma 2 5 3 3 2 2 4" xfId="4832"/>
    <cellStyle name="Comma 2 5 3 3 2 3" xfId="4833"/>
    <cellStyle name="Comma 2 5 3 3 2 4" xfId="4834"/>
    <cellStyle name="Comma 2 5 3 3 2 5" xfId="4835"/>
    <cellStyle name="Comma 2 5 3 3 3" xfId="4836"/>
    <cellStyle name="Comma 2 5 3 3 3 2" xfId="4837"/>
    <cellStyle name="Comma 2 5 3 3 3 3" xfId="4838"/>
    <cellStyle name="Comma 2 5 3 3 3 4" xfId="4839"/>
    <cellStyle name="Comma 2 5 3 3 4" xfId="4840"/>
    <cellStyle name="Comma 2 5 3 3 5" xfId="4841"/>
    <cellStyle name="Comma 2 5 3 3 6" xfId="4842"/>
    <cellStyle name="Comma 2 5 3 4" xfId="4843"/>
    <cellStyle name="Comma 2 5 3 4 2" xfId="4844"/>
    <cellStyle name="Comma 2 5 3 4 2 2" xfId="4845"/>
    <cellStyle name="Comma 2 5 3 4 2 3" xfId="4846"/>
    <cellStyle name="Comma 2 5 3 4 2 4" xfId="4847"/>
    <cellStyle name="Comma 2 5 3 4 3" xfId="4848"/>
    <cellStyle name="Comma 2 5 3 4 4" xfId="4849"/>
    <cellStyle name="Comma 2 5 3 4 5" xfId="4850"/>
    <cellStyle name="Comma 2 5 3 5" xfId="4851"/>
    <cellStyle name="Comma 2 5 3 5 2" xfId="4852"/>
    <cellStyle name="Comma 2 5 3 5 3" xfId="4853"/>
    <cellStyle name="Comma 2 5 3 5 4" xfId="4854"/>
    <cellStyle name="Comma 2 5 3 6" xfId="4855"/>
    <cellStyle name="Comma 2 5 3 7" xfId="4856"/>
    <cellStyle name="Comma 2 5 3 8" xfId="4857"/>
    <cellStyle name="Comma 2 5 4" xfId="4858"/>
    <cellStyle name="Comma 2 5 4 2" xfId="4859"/>
    <cellStyle name="Comma 2 5 4 2 2" xfId="4860"/>
    <cellStyle name="Comma 2 5 4 2 2 2" xfId="4861"/>
    <cellStyle name="Comma 2 5 4 2 2 3" xfId="4862"/>
    <cellStyle name="Comma 2 5 4 2 2 4" xfId="4863"/>
    <cellStyle name="Comma 2 5 4 2 3" xfId="4864"/>
    <cellStyle name="Comma 2 5 4 2 4" xfId="4865"/>
    <cellStyle name="Comma 2 5 4 2 5" xfId="4866"/>
    <cellStyle name="Comma 2 5 4 3" xfId="4867"/>
    <cellStyle name="Comma 2 5 4 3 2" xfId="4868"/>
    <cellStyle name="Comma 2 5 4 3 3" xfId="4869"/>
    <cellStyle name="Comma 2 5 4 3 4" xfId="4870"/>
    <cellStyle name="Comma 2 5 4 4" xfId="4871"/>
    <cellStyle name="Comma 2 5 4 5" xfId="4872"/>
    <cellStyle name="Comma 2 5 4 6" xfId="4873"/>
    <cellStyle name="Comma 2 5 5" xfId="4874"/>
    <cellStyle name="Comma 2 5 5 2" xfId="4875"/>
    <cellStyle name="Comma 2 5 5 2 2" xfId="4876"/>
    <cellStyle name="Comma 2 5 5 2 2 2" xfId="4877"/>
    <cellStyle name="Comma 2 5 5 2 2 3" xfId="4878"/>
    <cellStyle name="Comma 2 5 5 2 2 4" xfId="4879"/>
    <cellStyle name="Comma 2 5 5 2 3" xfId="4880"/>
    <cellStyle name="Comma 2 5 5 2 4" xfId="4881"/>
    <cellStyle name="Comma 2 5 5 2 5" xfId="4882"/>
    <cellStyle name="Comma 2 5 5 3" xfId="4883"/>
    <cellStyle name="Comma 2 5 5 3 2" xfId="4884"/>
    <cellStyle name="Comma 2 5 5 3 3" xfId="4885"/>
    <cellStyle name="Comma 2 5 5 3 4" xfId="4886"/>
    <cellStyle name="Comma 2 5 5 4" xfId="4887"/>
    <cellStyle name="Comma 2 5 5 5" xfId="4888"/>
    <cellStyle name="Comma 2 5 5 6" xfId="4889"/>
    <cellStyle name="Comma 2 5 6" xfId="4890"/>
    <cellStyle name="Comma 2 5 7" xfId="4891"/>
    <cellStyle name="Comma 2 5 7 2" xfId="4892"/>
    <cellStyle name="Comma 2 5 7 2 2" xfId="4893"/>
    <cellStyle name="Comma 2 5 7 2 3" xfId="4894"/>
    <cellStyle name="Comma 2 5 7 2 4" xfId="4895"/>
    <cellStyle name="Comma 2 5 7 3" xfId="4896"/>
    <cellStyle name="Comma 2 5 7 4" xfId="4897"/>
    <cellStyle name="Comma 2 5 7 5" xfId="4898"/>
    <cellStyle name="Comma 2 5 8" xfId="4899"/>
    <cellStyle name="Comma 2 5 8 2" xfId="4900"/>
    <cellStyle name="Comma 2 5 8 3" xfId="4901"/>
    <cellStyle name="Comma 2 5 8 4" xfId="4902"/>
    <cellStyle name="Comma 2 5 9" xfId="4903"/>
    <cellStyle name="Comma 2 50" xfId="4904"/>
    <cellStyle name="Comma 2 51" xfId="4905"/>
    <cellStyle name="Comma 2 52" xfId="4906"/>
    <cellStyle name="Comma 2 53" xfId="4907"/>
    <cellStyle name="Comma 2 54" xfId="4908"/>
    <cellStyle name="Comma 2 55" xfId="4909"/>
    <cellStyle name="Comma 2 56" xfId="4910"/>
    <cellStyle name="Comma 2 57" xfId="4911"/>
    <cellStyle name="Comma 2 58" xfId="4912"/>
    <cellStyle name="Comma 2 59" xfId="4913"/>
    <cellStyle name="Comma 2 6" xfId="4914"/>
    <cellStyle name="Comma 2 6 10" xfId="4915"/>
    <cellStyle name="Comma 2 6 11" xfId="4916"/>
    <cellStyle name="Comma 2 6 2" xfId="4917"/>
    <cellStyle name="Comma 2 6 2 2" xfId="4918"/>
    <cellStyle name="Comma 2 6 2 3" xfId="4919"/>
    <cellStyle name="Comma 2 6 3" xfId="4920"/>
    <cellStyle name="Comma 2 6 3 2" xfId="4921"/>
    <cellStyle name="Comma 2 6 3 2 2" xfId="4922"/>
    <cellStyle name="Comma 2 6 3 2 2 2" xfId="4923"/>
    <cellStyle name="Comma 2 6 3 2 2 2 2" xfId="4924"/>
    <cellStyle name="Comma 2 6 3 2 2 2 3" xfId="4925"/>
    <cellStyle name="Comma 2 6 3 2 2 2 4" xfId="4926"/>
    <cellStyle name="Comma 2 6 3 2 2 3" xfId="4927"/>
    <cellStyle name="Comma 2 6 3 2 2 4" xfId="4928"/>
    <cellStyle name="Comma 2 6 3 2 2 5" xfId="4929"/>
    <cellStyle name="Comma 2 6 3 2 3" xfId="4930"/>
    <cellStyle name="Comma 2 6 3 2 3 2" xfId="4931"/>
    <cellStyle name="Comma 2 6 3 2 3 3" xfId="4932"/>
    <cellStyle name="Comma 2 6 3 2 3 4" xfId="4933"/>
    <cellStyle name="Comma 2 6 3 2 4" xfId="4934"/>
    <cellStyle name="Comma 2 6 3 2 5" xfId="4935"/>
    <cellStyle name="Comma 2 6 3 2 6" xfId="4936"/>
    <cellStyle name="Comma 2 6 3 3" xfId="4937"/>
    <cellStyle name="Comma 2 6 3 3 2" xfId="4938"/>
    <cellStyle name="Comma 2 6 3 3 2 2" xfId="4939"/>
    <cellStyle name="Comma 2 6 3 3 2 2 2" xfId="4940"/>
    <cellStyle name="Comma 2 6 3 3 2 2 3" xfId="4941"/>
    <cellStyle name="Comma 2 6 3 3 2 2 4" xfId="4942"/>
    <cellStyle name="Comma 2 6 3 3 2 3" xfId="4943"/>
    <cellStyle name="Comma 2 6 3 3 2 4" xfId="4944"/>
    <cellStyle name="Comma 2 6 3 3 2 5" xfId="4945"/>
    <cellStyle name="Comma 2 6 3 3 3" xfId="4946"/>
    <cellStyle name="Comma 2 6 3 3 3 2" xfId="4947"/>
    <cellStyle name="Comma 2 6 3 3 3 3" xfId="4948"/>
    <cellStyle name="Comma 2 6 3 3 3 4" xfId="4949"/>
    <cellStyle name="Comma 2 6 3 3 4" xfId="4950"/>
    <cellStyle name="Comma 2 6 3 3 5" xfId="4951"/>
    <cellStyle name="Comma 2 6 3 3 6" xfId="4952"/>
    <cellStyle name="Comma 2 6 3 4" xfId="4953"/>
    <cellStyle name="Comma 2 6 3 4 2" xfId="4954"/>
    <cellStyle name="Comma 2 6 3 4 2 2" xfId="4955"/>
    <cellStyle name="Comma 2 6 3 4 2 3" xfId="4956"/>
    <cellStyle name="Comma 2 6 3 4 2 4" xfId="4957"/>
    <cellStyle name="Comma 2 6 3 4 3" xfId="4958"/>
    <cellStyle name="Comma 2 6 3 4 4" xfId="4959"/>
    <cellStyle name="Comma 2 6 3 4 5" xfId="4960"/>
    <cellStyle name="Comma 2 6 3 5" xfId="4961"/>
    <cellStyle name="Comma 2 6 3 5 2" xfId="4962"/>
    <cellStyle name="Comma 2 6 3 5 3" xfId="4963"/>
    <cellStyle name="Comma 2 6 3 5 4" xfId="4964"/>
    <cellStyle name="Comma 2 6 3 6" xfId="4965"/>
    <cellStyle name="Comma 2 6 3 7" xfId="4966"/>
    <cellStyle name="Comma 2 6 3 8" xfId="4967"/>
    <cellStyle name="Comma 2 6 4" xfId="4968"/>
    <cellStyle name="Comma 2 6 4 2" xfId="4969"/>
    <cellStyle name="Comma 2 6 4 2 2" xfId="4970"/>
    <cellStyle name="Comma 2 6 4 2 2 2" xfId="4971"/>
    <cellStyle name="Comma 2 6 4 2 2 3" xfId="4972"/>
    <cellStyle name="Comma 2 6 4 2 2 4" xfId="4973"/>
    <cellStyle name="Comma 2 6 4 2 3" xfId="4974"/>
    <cellStyle name="Comma 2 6 4 2 4" xfId="4975"/>
    <cellStyle name="Comma 2 6 4 2 5" xfId="4976"/>
    <cellStyle name="Comma 2 6 4 3" xfId="4977"/>
    <cellStyle name="Comma 2 6 4 3 2" xfId="4978"/>
    <cellStyle name="Comma 2 6 4 3 3" xfId="4979"/>
    <cellStyle name="Comma 2 6 4 3 4" xfId="4980"/>
    <cellStyle name="Comma 2 6 4 4" xfId="4981"/>
    <cellStyle name="Comma 2 6 4 5" xfId="4982"/>
    <cellStyle name="Comma 2 6 4 6" xfId="4983"/>
    <cellStyle name="Comma 2 6 5" xfId="4984"/>
    <cellStyle name="Comma 2 6 5 2" xfId="4985"/>
    <cellStyle name="Comma 2 6 5 2 2" xfId="4986"/>
    <cellStyle name="Comma 2 6 5 2 2 2" xfId="4987"/>
    <cellStyle name="Comma 2 6 5 2 2 3" xfId="4988"/>
    <cellStyle name="Comma 2 6 5 2 2 4" xfId="4989"/>
    <cellStyle name="Comma 2 6 5 2 3" xfId="4990"/>
    <cellStyle name="Comma 2 6 5 2 4" xfId="4991"/>
    <cellStyle name="Comma 2 6 5 2 5" xfId="4992"/>
    <cellStyle name="Comma 2 6 5 3" xfId="4993"/>
    <cellStyle name="Comma 2 6 5 3 2" xfId="4994"/>
    <cellStyle name="Comma 2 6 5 3 3" xfId="4995"/>
    <cellStyle name="Comma 2 6 5 3 4" xfId="4996"/>
    <cellStyle name="Comma 2 6 5 4" xfId="4997"/>
    <cellStyle name="Comma 2 6 5 5" xfId="4998"/>
    <cellStyle name="Comma 2 6 5 6" xfId="4999"/>
    <cellStyle name="Comma 2 6 6" xfId="5000"/>
    <cellStyle name="Comma 2 6 7" xfId="5001"/>
    <cellStyle name="Comma 2 6 7 2" xfId="5002"/>
    <cellStyle name="Comma 2 6 7 2 2" xfId="5003"/>
    <cellStyle name="Comma 2 6 7 2 3" xfId="5004"/>
    <cellStyle name="Comma 2 6 7 2 4" xfId="5005"/>
    <cellStyle name="Comma 2 6 7 3" xfId="5006"/>
    <cellStyle name="Comma 2 6 7 4" xfId="5007"/>
    <cellStyle name="Comma 2 6 7 5" xfId="5008"/>
    <cellStyle name="Comma 2 6 8" xfId="5009"/>
    <cellStyle name="Comma 2 6 8 2" xfId="5010"/>
    <cellStyle name="Comma 2 6 8 3" xfId="5011"/>
    <cellStyle name="Comma 2 6 8 4" xfId="5012"/>
    <cellStyle name="Comma 2 6 9" xfId="5013"/>
    <cellStyle name="Comma 2 60" xfId="5014"/>
    <cellStyle name="Comma 2 61" xfId="5015"/>
    <cellStyle name="Comma 2 62" xfId="5016"/>
    <cellStyle name="Comma 2 63" xfId="5017"/>
    <cellStyle name="Comma 2 64" xfId="5018"/>
    <cellStyle name="Comma 2 65" xfId="5019"/>
    <cellStyle name="Comma 2 66" xfId="5020"/>
    <cellStyle name="Comma 2 67" xfId="5021"/>
    <cellStyle name="Comma 2 68" xfId="5022"/>
    <cellStyle name="Comma 2 69" xfId="5023"/>
    <cellStyle name="Comma 2 7" xfId="5024"/>
    <cellStyle name="Comma 2 7 2" xfId="5025"/>
    <cellStyle name="Comma 2 7 2 2" xfId="5026"/>
    <cellStyle name="Comma 2 7 2 2 2" xfId="5027"/>
    <cellStyle name="Comma 2 7 2 2 3" xfId="5028"/>
    <cellStyle name="Comma 2 7 2 2 4" xfId="5029"/>
    <cellStyle name="Comma 2 7 2 3" xfId="5030"/>
    <cellStyle name="Comma 2 7 2 3 2" xfId="5031"/>
    <cellStyle name="Comma 2 7 2 3 3" xfId="5032"/>
    <cellStyle name="Comma 2 7 2 3 4" xfId="5033"/>
    <cellStyle name="Comma 2 7 2 4" xfId="5034"/>
    <cellStyle name="Comma 2 7 2 4 2" xfId="5035"/>
    <cellStyle name="Comma 2 7 2 4 3" xfId="5036"/>
    <cellStyle name="Comma 2 7 2 4 4" xfId="5037"/>
    <cellStyle name="Comma 2 7 2 5" xfId="5038"/>
    <cellStyle name="Comma 2 7 2 6" xfId="5039"/>
    <cellStyle name="Comma 2 7 3" xfId="5040"/>
    <cellStyle name="Comma 2 7 4" xfId="5041"/>
    <cellStyle name="Comma 2 7 5" xfId="5042"/>
    <cellStyle name="Comma 2 7 6" xfId="5043"/>
    <cellStyle name="Comma 2 7 7" xfId="5044"/>
    <cellStyle name="Comma 2 7 7 2" xfId="5045"/>
    <cellStyle name="Comma 2 7 7 3" xfId="5046"/>
    <cellStyle name="Comma 2 7 7 4" xfId="5047"/>
    <cellStyle name="Comma 2 70" xfId="5048"/>
    <cellStyle name="Comma 2 71" xfId="5049"/>
    <cellStyle name="Comma 2 72" xfId="5050"/>
    <cellStyle name="Comma 2 73" xfId="5051"/>
    <cellStyle name="Comma 2 74" xfId="5052"/>
    <cellStyle name="Comma 2 75" xfId="5053"/>
    <cellStyle name="Comma 2 76" xfId="5054"/>
    <cellStyle name="Comma 2 77" xfId="5055"/>
    <cellStyle name="Comma 2 78" xfId="5056"/>
    <cellStyle name="Comma 2 79" xfId="5057"/>
    <cellStyle name="Comma 2 8" xfId="5058"/>
    <cellStyle name="Comma 2 8 2" xfId="5059"/>
    <cellStyle name="Comma 2 8 2 2" xfId="5060"/>
    <cellStyle name="Comma 2 8 2 3" xfId="5061"/>
    <cellStyle name="Comma 2 8 3" xfId="5062"/>
    <cellStyle name="Comma 2 8 3 2" xfId="5063"/>
    <cellStyle name="Comma 2 8 4" xfId="5064"/>
    <cellStyle name="Comma 2 8 5" xfId="5065"/>
    <cellStyle name="Comma 2 8 6" xfId="5066"/>
    <cellStyle name="Comma 2 8 6 2" xfId="5067"/>
    <cellStyle name="Comma 2 8 6 3" xfId="5068"/>
    <cellStyle name="Comma 2 8 6 4" xfId="5069"/>
    <cellStyle name="Comma 2 80" xfId="5070"/>
    <cellStyle name="Comma 2 81" xfId="5071"/>
    <cellStyle name="Comma 2 82" xfId="5072"/>
    <cellStyle name="Comma 2 83" xfId="5073"/>
    <cellStyle name="Comma 2 84" xfId="5074"/>
    <cellStyle name="Comma 2 85" xfId="5075"/>
    <cellStyle name="Comma 2 86" xfId="5076"/>
    <cellStyle name="Comma 2 87" xfId="5077"/>
    <cellStyle name="Comma 2 88" xfId="5078"/>
    <cellStyle name="Comma 2 89" xfId="5079"/>
    <cellStyle name="Comma 2 9" xfId="5080"/>
    <cellStyle name="Comma 2 9 2" xfId="5081"/>
    <cellStyle name="Comma 2 9 2 2" xfId="5082"/>
    <cellStyle name="Comma 2 9 3" xfId="5083"/>
    <cellStyle name="Comma 2 9 4" xfId="5084"/>
    <cellStyle name="Comma 2 9 5" xfId="5085"/>
    <cellStyle name="Comma 2 9 5 2" xfId="5086"/>
    <cellStyle name="Comma 2 9 5 3" xfId="5087"/>
    <cellStyle name="Comma 2 9 5 4" xfId="5088"/>
    <cellStyle name="Comma 2 90" xfId="5089"/>
    <cellStyle name="Comma 2 91" xfId="5090"/>
    <cellStyle name="Comma 2 92" xfId="5091"/>
    <cellStyle name="Comma 2 93" xfId="5092"/>
    <cellStyle name="Comma 2 94" xfId="5093"/>
    <cellStyle name="Comma 2 95" xfId="5094"/>
    <cellStyle name="Comma 2 96" xfId="5095"/>
    <cellStyle name="Comma 2 97" xfId="5096"/>
    <cellStyle name="Comma 2 98" xfId="5097"/>
    <cellStyle name="Comma 2 99" xfId="5098"/>
    <cellStyle name="Comma 20" xfId="5099"/>
    <cellStyle name="Comma 20 10" xfId="5100"/>
    <cellStyle name="Comma 20 11" xfId="5101"/>
    <cellStyle name="Comma 20 12" xfId="5102"/>
    <cellStyle name="Comma 20 2" xfId="5103"/>
    <cellStyle name="Comma 20 2 2" xfId="5104"/>
    <cellStyle name="Comma 20 2 3" xfId="5105"/>
    <cellStyle name="Comma 20 2 4" xfId="5106"/>
    <cellStyle name="Comma 20 2 5" xfId="5107"/>
    <cellStyle name="Comma 20 2 6" xfId="5108"/>
    <cellStyle name="Comma 20 2 7" xfId="5109"/>
    <cellStyle name="Comma 20 3" xfId="5110"/>
    <cellStyle name="Comma 20 3 2" xfId="5111"/>
    <cellStyle name="Comma 20 3 3" xfId="5112"/>
    <cellStyle name="Comma 20 3 4" xfId="5113"/>
    <cellStyle name="Comma 20 3 5" xfId="5114"/>
    <cellStyle name="Comma 20 3 6" xfId="5115"/>
    <cellStyle name="Comma 20 4" xfId="5116"/>
    <cellStyle name="Comma 20 4 2" xfId="5117"/>
    <cellStyle name="Comma 20 4 3" xfId="5118"/>
    <cellStyle name="Comma 20 4 4" xfId="5119"/>
    <cellStyle name="Comma 20 4 5" xfId="5120"/>
    <cellStyle name="Comma 20 4 6" xfId="5121"/>
    <cellStyle name="Comma 20 5" xfId="5122"/>
    <cellStyle name="Comma 20 5 2" xfId="5123"/>
    <cellStyle name="Comma 20 5 3" xfId="5124"/>
    <cellStyle name="Comma 20 5 4" xfId="5125"/>
    <cellStyle name="Comma 20 5 5" xfId="5126"/>
    <cellStyle name="Comma 20 5 6" xfId="5127"/>
    <cellStyle name="Comma 20 6" xfId="5128"/>
    <cellStyle name="Comma 20 7" xfId="5129"/>
    <cellStyle name="Comma 20 8" xfId="5130"/>
    <cellStyle name="Comma 20 9" xfId="5131"/>
    <cellStyle name="Comma 21" xfId="5132"/>
    <cellStyle name="Comma 21 2" xfId="5133"/>
    <cellStyle name="Comma 21 2 2" xfId="5134"/>
    <cellStyle name="Comma 21 3" xfId="5135"/>
    <cellStyle name="Comma 22" xfId="5136"/>
    <cellStyle name="Comma 22 2" xfId="5137"/>
    <cellStyle name="Comma 22 2 2" xfId="5138"/>
    <cellStyle name="Comma 22 3" xfId="5139"/>
    <cellStyle name="Comma 23" xfId="5140"/>
    <cellStyle name="Comma 23 2" xfId="5141"/>
    <cellStyle name="Comma 24" xfId="5142"/>
    <cellStyle name="Comma 24 2" xfId="5143"/>
    <cellStyle name="Comma 25" xfId="5144"/>
    <cellStyle name="Comma 25 2" xfId="5145"/>
    <cellStyle name="Comma 26" xfId="5146"/>
    <cellStyle name="Comma 26 2" xfId="5147"/>
    <cellStyle name="Comma 26 2 2" xfId="5148"/>
    <cellStyle name="Comma 26 3" xfId="5149"/>
    <cellStyle name="Comma 26 4" xfId="5150"/>
    <cellStyle name="Comma 27" xfId="5151"/>
    <cellStyle name="Comma 27 2" xfId="5152"/>
    <cellStyle name="Comma 27 2 2" xfId="5153"/>
    <cellStyle name="Comma 27 3" xfId="5154"/>
    <cellStyle name="Comma 27 4" xfId="5155"/>
    <cellStyle name="Comma 28" xfId="5156"/>
    <cellStyle name="Comma 28 2" xfId="5157"/>
    <cellStyle name="Comma 28 2 2" xfId="5158"/>
    <cellStyle name="Comma 28 3" xfId="5159"/>
    <cellStyle name="Comma 28 4" xfId="5160"/>
    <cellStyle name="Comma 29" xfId="5161"/>
    <cellStyle name="Comma 29 2" xfId="5162"/>
    <cellStyle name="Comma 29 2 2" xfId="5163"/>
    <cellStyle name="Comma 29 3" xfId="5164"/>
    <cellStyle name="Comma 29 4" xfId="5165"/>
    <cellStyle name="Comma 3" xfId="5166"/>
    <cellStyle name="Comma 3 10" xfId="5167"/>
    <cellStyle name="Comma 3 10 2" xfId="5168"/>
    <cellStyle name="Comma 3 10 3" xfId="5169"/>
    <cellStyle name="Comma 3 10 4" xfId="5170"/>
    <cellStyle name="Comma 3 11" xfId="5171"/>
    <cellStyle name="Comma 3 11 2" xfId="5172"/>
    <cellStyle name="Comma 3 12" xfId="5173"/>
    <cellStyle name="Comma 3 12 2" xfId="5174"/>
    <cellStyle name="Comma 3 13" xfId="5175"/>
    <cellStyle name="Comma 3 13 2" xfId="5176"/>
    <cellStyle name="Comma 3 14" xfId="5177"/>
    <cellStyle name="Comma 3 14 2" xfId="5178"/>
    <cellStyle name="Comma 3 15" xfId="5179"/>
    <cellStyle name="Comma 3 15 2" xfId="5180"/>
    <cellStyle name="Comma 3 16" xfId="5181"/>
    <cellStyle name="Comma 3 16 2" xfId="5182"/>
    <cellStyle name="Comma 3 17" xfId="5183"/>
    <cellStyle name="Comma 3 17 2" xfId="5184"/>
    <cellStyle name="Comma 3 18" xfId="5185"/>
    <cellStyle name="Comma 3 18 2" xfId="5186"/>
    <cellStyle name="Comma 3 19" xfId="5187"/>
    <cellStyle name="Comma 3 19 2" xfId="5188"/>
    <cellStyle name="Comma 3 2" xfId="5189"/>
    <cellStyle name="Comma 3 2 2" xfId="5190"/>
    <cellStyle name="Comma 3 2 2 2" xfId="5191"/>
    <cellStyle name="Comma 3 2 2 2 2" xfId="5192"/>
    <cellStyle name="Comma 3 2 2 3" xfId="5193"/>
    <cellStyle name="Comma 3 2 2 3 2" xfId="5194"/>
    <cellStyle name="Comma 3 2 3" xfId="5195"/>
    <cellStyle name="Comma 3 2 3 2" xfId="5196"/>
    <cellStyle name="Comma 3 2 4" xfId="5197"/>
    <cellStyle name="Comma 3 2 5" xfId="5198"/>
    <cellStyle name="Comma 3 2 5 2" xfId="5199"/>
    <cellStyle name="Comma 3 2 5 2 2" xfId="5200"/>
    <cellStyle name="Comma 3 2 5 2 2 2" xfId="5201"/>
    <cellStyle name="Comma 3 2 5 2 2 3" xfId="5202"/>
    <cellStyle name="Comma 3 2 5 2 2 4" xfId="5203"/>
    <cellStyle name="Comma 3 2 5 2 3" xfId="5204"/>
    <cellStyle name="Comma 3 2 5 2 4" xfId="5205"/>
    <cellStyle name="Comma 3 2 5 2 5" xfId="5206"/>
    <cellStyle name="Comma 3 2 5 3" xfId="5207"/>
    <cellStyle name="Comma 3 2 5 3 2" xfId="5208"/>
    <cellStyle name="Comma 3 2 5 3 3" xfId="5209"/>
    <cellStyle name="Comma 3 2 5 3 4" xfId="5210"/>
    <cellStyle name="Comma 3 2 5 4" xfId="5211"/>
    <cellStyle name="Comma 3 2 5 5" xfId="5212"/>
    <cellStyle name="Comma 3 2 5 6" xfId="5213"/>
    <cellStyle name="Comma 3 2 6" xfId="5214"/>
    <cellStyle name="Comma 3 20" xfId="5215"/>
    <cellStyle name="Comma 3 20 2" xfId="5216"/>
    <cellStyle name="Comma 3 21" xfId="5217"/>
    <cellStyle name="Comma 3 21 2" xfId="5218"/>
    <cellStyle name="Comma 3 22" xfId="5219"/>
    <cellStyle name="Comma 3 22 2" xfId="5220"/>
    <cellStyle name="Comma 3 23" xfId="5221"/>
    <cellStyle name="Comma 3 23 2" xfId="5222"/>
    <cellStyle name="Comma 3 24" xfId="5223"/>
    <cellStyle name="Comma 3 24 2" xfId="5224"/>
    <cellStyle name="Comma 3 25" xfId="5225"/>
    <cellStyle name="Comma 3 25 2" xfId="5226"/>
    <cellStyle name="Comma 3 26" xfId="5227"/>
    <cellStyle name="Comma 3 26 2" xfId="5228"/>
    <cellStyle name="Comma 3 27" xfId="5229"/>
    <cellStyle name="Comma 3 27 2" xfId="5230"/>
    <cellStyle name="Comma 3 28" xfId="5231"/>
    <cellStyle name="Comma 3 28 2" xfId="5232"/>
    <cellStyle name="Comma 3 29" xfId="5233"/>
    <cellStyle name="Comma 3 29 2" xfId="5234"/>
    <cellStyle name="Comma 3 3" xfId="5235"/>
    <cellStyle name="Comma 3 3 2" xfId="5236"/>
    <cellStyle name="Comma 3 3 3" xfId="5237"/>
    <cellStyle name="Comma 3 3 4" xfId="5238"/>
    <cellStyle name="Comma 3 30" xfId="5239"/>
    <cellStyle name="Comma 3 30 2" xfId="5240"/>
    <cellStyle name="Comma 3 31" xfId="5241"/>
    <cellStyle name="Comma 3 31 2" xfId="5242"/>
    <cellStyle name="Comma 3 32" xfId="5243"/>
    <cellStyle name="Comma 3 32 2" xfId="5244"/>
    <cellStyle name="Comma 3 33" xfId="5245"/>
    <cellStyle name="Comma 3 33 2" xfId="5246"/>
    <cellStyle name="Comma 3 34" xfId="5247"/>
    <cellStyle name="Comma 3 34 2" xfId="5248"/>
    <cellStyle name="Comma 3 35" xfId="5249"/>
    <cellStyle name="Comma 3 35 2" xfId="5250"/>
    <cellStyle name="Comma 3 36" xfId="5251"/>
    <cellStyle name="Comma 3 36 2" xfId="5252"/>
    <cellStyle name="Comma 3 37" xfId="5253"/>
    <cellStyle name="Comma 3 37 2" xfId="5254"/>
    <cellStyle name="Comma 3 38" xfId="5255"/>
    <cellStyle name="Comma 3 38 2" xfId="5256"/>
    <cellStyle name="Comma 3 39" xfId="5257"/>
    <cellStyle name="Comma 3 39 2" xfId="5258"/>
    <cellStyle name="Comma 3 4" xfId="5259"/>
    <cellStyle name="Comma 3 4 2" xfId="5260"/>
    <cellStyle name="Comma 3 4 3" xfId="5261"/>
    <cellStyle name="Comma 3 40" xfId="5262"/>
    <cellStyle name="Comma 3 40 2" xfId="5263"/>
    <cellStyle name="Comma 3 41" xfId="5264"/>
    <cellStyle name="Comma 3 41 2" xfId="5265"/>
    <cellStyle name="Comma 3 42" xfId="5266"/>
    <cellStyle name="Comma 3 42 2" xfId="5267"/>
    <cellStyle name="Comma 3 43" xfId="5268"/>
    <cellStyle name="Comma 3 43 2" xfId="5269"/>
    <cellStyle name="Comma 3 44" xfId="5270"/>
    <cellStyle name="Comma 3 44 2" xfId="5271"/>
    <cellStyle name="Comma 3 45" xfId="5272"/>
    <cellStyle name="Comma 3 45 2" xfId="5273"/>
    <cellStyle name="Comma 3 46" xfId="5274"/>
    <cellStyle name="Comma 3 46 2" xfId="5275"/>
    <cellStyle name="Comma 3 47" xfId="5276"/>
    <cellStyle name="Comma 3 47 2" xfId="5277"/>
    <cellStyle name="Comma 3 48" xfId="5278"/>
    <cellStyle name="Comma 3 48 2" xfId="5279"/>
    <cellStyle name="Comma 3 49" xfId="5280"/>
    <cellStyle name="Comma 3 49 2" xfId="5281"/>
    <cellStyle name="Comma 3 5" xfId="5282"/>
    <cellStyle name="Comma 3 5 2" xfId="5283"/>
    <cellStyle name="Comma 3 5 3" xfId="5284"/>
    <cellStyle name="Comma 3 50" xfId="5285"/>
    <cellStyle name="Comma 3 50 2" xfId="5286"/>
    <cellStyle name="Comma 3 51" xfId="5287"/>
    <cellStyle name="Comma 3 51 2" xfId="5288"/>
    <cellStyle name="Comma 3 51 2 2" xfId="5289"/>
    <cellStyle name="Comma 3 52" xfId="5290"/>
    <cellStyle name="Comma 3 52 2" xfId="5291"/>
    <cellStyle name="Comma 3 52 2 2" xfId="5292"/>
    <cellStyle name="Comma 3 52 2 2 2" xfId="5293"/>
    <cellStyle name="Comma 3 52 2 2 2 2" xfId="5294"/>
    <cellStyle name="Comma 3 52 2 2 2 3" xfId="5295"/>
    <cellStyle name="Comma 3 52 2 2 2 4" xfId="5296"/>
    <cellStyle name="Comma 3 52 2 2 3" xfId="5297"/>
    <cellStyle name="Comma 3 52 2 2 4" xfId="5298"/>
    <cellStyle name="Comma 3 52 2 2 5" xfId="5299"/>
    <cellStyle name="Comma 3 52 2 3" xfId="5300"/>
    <cellStyle name="Comma 3 52 2 4" xfId="5301"/>
    <cellStyle name="Comma 3 52 2 4 2" xfId="5302"/>
    <cellStyle name="Comma 3 52 2 4 3" xfId="5303"/>
    <cellStyle name="Comma 3 52 2 4 4" xfId="5304"/>
    <cellStyle name="Comma 3 52 2 5" xfId="5305"/>
    <cellStyle name="Comma 3 52 2 6" xfId="5306"/>
    <cellStyle name="Comma 3 52 2 7" xfId="5307"/>
    <cellStyle name="Comma 3 53" xfId="5308"/>
    <cellStyle name="Comma 3 53 2" xfId="5309"/>
    <cellStyle name="Comma 3 54" xfId="5310"/>
    <cellStyle name="Comma 3 54 2" xfId="5311"/>
    <cellStyle name="Comma 3 55" xfId="5312"/>
    <cellStyle name="Comma 3 55 2" xfId="5313"/>
    <cellStyle name="Comma 3 56" xfId="5314"/>
    <cellStyle name="Comma 3 56 2" xfId="5315"/>
    <cellStyle name="Comma 3 57" xfId="5316"/>
    <cellStyle name="Comma 3 57 2" xfId="5317"/>
    <cellStyle name="Comma 3 58" xfId="5318"/>
    <cellStyle name="Comma 3 58 2" xfId="5319"/>
    <cellStyle name="Comma 3 59" xfId="5320"/>
    <cellStyle name="Comma 3 59 2" xfId="5321"/>
    <cellStyle name="Comma 3 6" xfId="5322"/>
    <cellStyle name="Comma 3 6 2" xfId="5323"/>
    <cellStyle name="Comma 3 6 3" xfId="5324"/>
    <cellStyle name="Comma 3 60" xfId="5325"/>
    <cellStyle name="Comma 3 60 2" xfId="5326"/>
    <cellStyle name="Comma 3 61" xfId="5327"/>
    <cellStyle name="Comma 3 61 2" xfId="5328"/>
    <cellStyle name="Comma 3 62" xfId="5329"/>
    <cellStyle name="Comma 3 62 2" xfId="5330"/>
    <cellStyle name="Comma 3 63" xfId="5331"/>
    <cellStyle name="Comma 3 63 2" xfId="5332"/>
    <cellStyle name="Comma 3 64" xfId="5333"/>
    <cellStyle name="Comma 3 64 2" xfId="5334"/>
    <cellStyle name="Comma 3 65" xfId="5335"/>
    <cellStyle name="Comma 3 65 2" xfId="5336"/>
    <cellStyle name="Comma 3 66" xfId="5337"/>
    <cellStyle name="Comma 3 66 2" xfId="5338"/>
    <cellStyle name="Comma 3 67" xfId="5339"/>
    <cellStyle name="Comma 3 67 2" xfId="5340"/>
    <cellStyle name="Comma 3 68" xfId="5341"/>
    <cellStyle name="Comma 3 68 2" xfId="5342"/>
    <cellStyle name="Comma 3 69" xfId="5343"/>
    <cellStyle name="Comma 3 69 2" xfId="5344"/>
    <cellStyle name="Comma 3 7" xfId="5345"/>
    <cellStyle name="Comma 3 7 2" xfId="5346"/>
    <cellStyle name="Comma 3 7 3" xfId="5347"/>
    <cellStyle name="Comma 3 7 4" xfId="5348"/>
    <cellStyle name="Comma 3 70" xfId="5349"/>
    <cellStyle name="Comma 3 70 2" xfId="5350"/>
    <cellStyle name="Comma 3 71" xfId="5351"/>
    <cellStyle name="Comma 3 71 2" xfId="5352"/>
    <cellStyle name="Comma 3 72" xfId="5353"/>
    <cellStyle name="Comma 3 72 2" xfId="5354"/>
    <cellStyle name="Comma 3 73" xfId="5355"/>
    <cellStyle name="Comma 3 73 2" xfId="5356"/>
    <cellStyle name="Comma 3 74" xfId="5357"/>
    <cellStyle name="Comma 3 74 2" xfId="5358"/>
    <cellStyle name="Comma 3 75" xfId="5359"/>
    <cellStyle name="Comma 3 75 2" xfId="5360"/>
    <cellStyle name="Comma 3 76" xfId="5361"/>
    <cellStyle name="Comma 3 76 2" xfId="5362"/>
    <cellStyle name="Comma 3 77" xfId="5363"/>
    <cellStyle name="Comma 3 77 2" xfId="5364"/>
    <cellStyle name="Comma 3 78" xfId="5365"/>
    <cellStyle name="Comma 3 78 2" xfId="5366"/>
    <cellStyle name="Comma 3 79" xfId="5367"/>
    <cellStyle name="Comma 3 79 2" xfId="5368"/>
    <cellStyle name="Comma 3 8" xfId="5369"/>
    <cellStyle name="Comma 3 8 2" xfId="5370"/>
    <cellStyle name="Comma 3 8 3" xfId="5371"/>
    <cellStyle name="Comma 3 8 4" xfId="5372"/>
    <cellStyle name="Comma 3 80" xfId="5373"/>
    <cellStyle name="Comma 3 80 2" xfId="5374"/>
    <cellStyle name="Comma 3 81" xfId="5375"/>
    <cellStyle name="Comma 3 81 2" xfId="5376"/>
    <cellStyle name="Comma 3 82" xfId="5377"/>
    <cellStyle name="Comma 3 82 2" xfId="5378"/>
    <cellStyle name="Comma 3 83" xfId="5379"/>
    <cellStyle name="Comma 3 84" xfId="5380"/>
    <cellStyle name="Comma 3 85" xfId="21420"/>
    <cellStyle name="Comma 3 9" xfId="5381"/>
    <cellStyle name="Comma 3 9 2" xfId="5382"/>
    <cellStyle name="Comma 3 9 2 2" xfId="5383"/>
    <cellStyle name="Comma 30" xfId="5384"/>
    <cellStyle name="Comma 30 2" xfId="5385"/>
    <cellStyle name="Comma 31" xfId="5386"/>
    <cellStyle name="Comma 31 2" xfId="5387"/>
    <cellStyle name="Comma 31 2 2" xfId="5388"/>
    <cellStyle name="Comma 31 3" xfId="5389"/>
    <cellStyle name="Comma 32" xfId="5390"/>
    <cellStyle name="Comma 32 2" xfId="5391"/>
    <cellStyle name="Comma 33" xfId="5392"/>
    <cellStyle name="Comma 33 2" xfId="5393"/>
    <cellStyle name="Comma 34" xfId="5394"/>
    <cellStyle name="Comma 34 10" xfId="5395"/>
    <cellStyle name="Comma 34 2" xfId="5396"/>
    <cellStyle name="Comma 34 2 2" xfId="5397"/>
    <cellStyle name="Comma 34 2 2 2" xfId="5398"/>
    <cellStyle name="Comma 34 2 2 2 2" xfId="5399"/>
    <cellStyle name="Comma 34 2 2 2 2 2" xfId="5400"/>
    <cellStyle name="Comma 34 2 2 2 2 3" xfId="5401"/>
    <cellStyle name="Comma 34 2 2 2 2 4" xfId="5402"/>
    <cellStyle name="Comma 34 2 2 2 3" xfId="5403"/>
    <cellStyle name="Comma 34 2 2 2 4" xfId="5404"/>
    <cellStyle name="Comma 34 2 2 2 5" xfId="5405"/>
    <cellStyle name="Comma 34 2 2 3" xfId="5406"/>
    <cellStyle name="Comma 34 2 2 4" xfId="5407"/>
    <cellStyle name="Comma 34 2 2 4 2" xfId="5408"/>
    <cellStyle name="Comma 34 2 2 4 3" xfId="5409"/>
    <cellStyle name="Comma 34 2 2 4 4" xfId="5410"/>
    <cellStyle name="Comma 34 2 2 5" xfId="5411"/>
    <cellStyle name="Comma 34 2 2 6" xfId="5412"/>
    <cellStyle name="Comma 34 2 2 7" xfId="5413"/>
    <cellStyle name="Comma 34 2 3" xfId="5414"/>
    <cellStyle name="Comma 34 2 3 2" xfId="5415"/>
    <cellStyle name="Comma 34 2 3 2 2" xfId="5416"/>
    <cellStyle name="Comma 34 2 3 2 2 2" xfId="5417"/>
    <cellStyle name="Comma 34 2 3 2 2 3" xfId="5418"/>
    <cellStyle name="Comma 34 2 3 2 2 4" xfId="5419"/>
    <cellStyle name="Comma 34 2 3 2 3" xfId="5420"/>
    <cellStyle name="Comma 34 2 3 2 4" xfId="5421"/>
    <cellStyle name="Comma 34 2 3 2 5" xfId="5422"/>
    <cellStyle name="Comma 34 2 3 3" xfId="5423"/>
    <cellStyle name="Comma 34 2 3 3 2" xfId="5424"/>
    <cellStyle name="Comma 34 2 3 3 3" xfId="5425"/>
    <cellStyle name="Comma 34 2 3 3 4" xfId="5426"/>
    <cellStyle name="Comma 34 2 3 4" xfId="5427"/>
    <cellStyle name="Comma 34 2 3 5" xfId="5428"/>
    <cellStyle name="Comma 34 2 3 6" xfId="5429"/>
    <cellStyle name="Comma 34 2 4" xfId="5430"/>
    <cellStyle name="Comma 34 2 4 2" xfId="5431"/>
    <cellStyle name="Comma 34 2 4 2 2" xfId="5432"/>
    <cellStyle name="Comma 34 2 4 2 3" xfId="5433"/>
    <cellStyle name="Comma 34 2 4 2 4" xfId="5434"/>
    <cellStyle name="Comma 34 2 4 3" xfId="5435"/>
    <cellStyle name="Comma 34 2 4 4" xfId="5436"/>
    <cellStyle name="Comma 34 2 4 5" xfId="5437"/>
    <cellStyle name="Comma 34 2 5" xfId="5438"/>
    <cellStyle name="Comma 34 2 6" xfId="5439"/>
    <cellStyle name="Comma 34 2 6 2" xfId="5440"/>
    <cellStyle name="Comma 34 2 6 3" xfId="5441"/>
    <cellStyle name="Comma 34 2 6 4" xfId="5442"/>
    <cellStyle name="Comma 34 2 7" xfId="5443"/>
    <cellStyle name="Comma 34 2 8" xfId="5444"/>
    <cellStyle name="Comma 34 2 9" xfId="5445"/>
    <cellStyle name="Comma 34 3" xfId="5446"/>
    <cellStyle name="Comma 34 3 2" xfId="5447"/>
    <cellStyle name="Comma 34 3 2 2" xfId="5448"/>
    <cellStyle name="Comma 34 3 2 2 2" xfId="5449"/>
    <cellStyle name="Comma 34 3 2 2 3" xfId="5450"/>
    <cellStyle name="Comma 34 3 2 2 4" xfId="5451"/>
    <cellStyle name="Comma 34 3 2 3" xfId="5452"/>
    <cellStyle name="Comma 34 3 2 4" xfId="5453"/>
    <cellStyle name="Comma 34 3 2 5" xfId="5454"/>
    <cellStyle name="Comma 34 3 3" xfId="5455"/>
    <cellStyle name="Comma 34 3 4" xfId="5456"/>
    <cellStyle name="Comma 34 3 4 2" xfId="5457"/>
    <cellStyle name="Comma 34 3 4 3" xfId="5458"/>
    <cellStyle name="Comma 34 3 4 4" xfId="5459"/>
    <cellStyle name="Comma 34 3 5" xfId="5460"/>
    <cellStyle name="Comma 34 3 6" xfId="5461"/>
    <cellStyle name="Comma 34 3 7" xfId="5462"/>
    <cellStyle name="Comma 34 4" xfId="5463"/>
    <cellStyle name="Comma 34 4 2" xfId="5464"/>
    <cellStyle name="Comma 34 4 2 2" xfId="5465"/>
    <cellStyle name="Comma 34 4 2 2 2" xfId="5466"/>
    <cellStyle name="Comma 34 4 2 2 3" xfId="5467"/>
    <cellStyle name="Comma 34 4 2 2 4" xfId="5468"/>
    <cellStyle name="Comma 34 4 2 3" xfId="5469"/>
    <cellStyle name="Comma 34 4 2 4" xfId="5470"/>
    <cellStyle name="Comma 34 4 2 5" xfId="5471"/>
    <cellStyle name="Comma 34 4 3" xfId="5472"/>
    <cellStyle name="Comma 34 4 3 2" xfId="5473"/>
    <cellStyle name="Comma 34 4 3 3" xfId="5474"/>
    <cellStyle name="Comma 34 4 3 4" xfId="5475"/>
    <cellStyle name="Comma 34 4 4" xfId="5476"/>
    <cellStyle name="Comma 34 4 5" xfId="5477"/>
    <cellStyle name="Comma 34 4 6" xfId="5478"/>
    <cellStyle name="Comma 34 5" xfId="5479"/>
    <cellStyle name="Comma 34 6" xfId="5480"/>
    <cellStyle name="Comma 34 6 2" xfId="5481"/>
    <cellStyle name="Comma 34 6 2 2" xfId="5482"/>
    <cellStyle name="Comma 34 6 2 3" xfId="5483"/>
    <cellStyle name="Comma 34 6 2 4" xfId="5484"/>
    <cellStyle name="Comma 34 6 3" xfId="5485"/>
    <cellStyle name="Comma 34 6 4" xfId="5486"/>
    <cellStyle name="Comma 34 6 5" xfId="5487"/>
    <cellStyle name="Comma 34 7" xfId="5488"/>
    <cellStyle name="Comma 34 7 2" xfId="5489"/>
    <cellStyle name="Comma 34 7 3" xfId="5490"/>
    <cellStyle name="Comma 34 7 4" xfId="5491"/>
    <cellStyle name="Comma 34 8" xfId="5492"/>
    <cellStyle name="Comma 34 9" xfId="5493"/>
    <cellStyle name="Comma 35" xfId="5494"/>
    <cellStyle name="Comma 35 2" xfId="5495"/>
    <cellStyle name="Comma 35 2 2" xfId="5496"/>
    <cellStyle name="Comma 35 2 2 2" xfId="5497"/>
    <cellStyle name="Comma 35 2 2 3" xfId="5498"/>
    <cellStyle name="Comma 35 2 2 3 2" xfId="5499"/>
    <cellStyle name="Comma 35 2 2 3 3" xfId="5500"/>
    <cellStyle name="Comma 35 2 2 3 4" xfId="5501"/>
    <cellStyle name="Comma 35 2 2 4" xfId="5502"/>
    <cellStyle name="Comma 35 2 2 5" xfId="5503"/>
    <cellStyle name="Comma 35 2 2 6" xfId="5504"/>
    <cellStyle name="Comma 35 2 3" xfId="5505"/>
    <cellStyle name="Comma 35 2 4" xfId="5506"/>
    <cellStyle name="Comma 35 2 4 2" xfId="5507"/>
    <cellStyle name="Comma 35 2 4 3" xfId="5508"/>
    <cellStyle name="Comma 35 2 4 4" xfId="5509"/>
    <cellStyle name="Comma 35 2 5" xfId="5510"/>
    <cellStyle name="Comma 35 2 6" xfId="5511"/>
    <cellStyle name="Comma 35 2 7" xfId="5512"/>
    <cellStyle name="Comma 35 3" xfId="5513"/>
    <cellStyle name="Comma 35 4" xfId="5514"/>
    <cellStyle name="Comma 35 4 2" xfId="5515"/>
    <cellStyle name="Comma 35 4 2 2" xfId="5516"/>
    <cellStyle name="Comma 35 4 2 3" xfId="5517"/>
    <cellStyle name="Comma 35 4 2 4" xfId="5518"/>
    <cellStyle name="Comma 35 4 3" xfId="5519"/>
    <cellStyle name="Comma 35 4 4" xfId="5520"/>
    <cellStyle name="Comma 35 4 5" xfId="5521"/>
    <cellStyle name="Comma 35 5" xfId="5522"/>
    <cellStyle name="Comma 35 5 2" xfId="5523"/>
    <cellStyle name="Comma 35 5 3" xfId="5524"/>
    <cellStyle name="Comma 35 5 4" xfId="5525"/>
    <cellStyle name="Comma 35 6" xfId="5526"/>
    <cellStyle name="Comma 35 7" xfId="5527"/>
    <cellStyle name="Comma 35 8" xfId="5528"/>
    <cellStyle name="Comma 36" xfId="5529"/>
    <cellStyle name="Comma 36 2" xfId="5530"/>
    <cellStyle name="Comma 36 2 2" xfId="5531"/>
    <cellStyle name="Comma 36 3" xfId="5532"/>
    <cellStyle name="Comma 37" xfId="5533"/>
    <cellStyle name="Comma 37 2" xfId="5534"/>
    <cellStyle name="Comma 37 2 2" xfId="5535"/>
    <cellStyle name="Comma 37 3" xfId="5536"/>
    <cellStyle name="Comma 38" xfId="5537"/>
    <cellStyle name="Comma 38 2" xfId="5538"/>
    <cellStyle name="Comma 38 2 2" xfId="5539"/>
    <cellStyle name="Comma 38 3" xfId="5540"/>
    <cellStyle name="Comma 39" xfId="5541"/>
    <cellStyle name="Comma 39 2" xfId="5542"/>
    <cellStyle name="Comma 39 2 2" xfId="5543"/>
    <cellStyle name="Comma 39 3" xfId="5544"/>
    <cellStyle name="Comma 4" xfId="5545"/>
    <cellStyle name="Comma 4 2" xfId="5546"/>
    <cellStyle name="Comma 4 2 2" xfId="5547"/>
    <cellStyle name="Comma 4 2 2 2" xfId="5548"/>
    <cellStyle name="Comma 4 3" xfId="5549"/>
    <cellStyle name="Comma 4 3 2" xfId="5550"/>
    <cellStyle name="Comma 4 4" xfId="5551"/>
    <cellStyle name="Comma 4 5" xfId="21421"/>
    <cellStyle name="Comma 40" xfId="5552"/>
    <cellStyle name="Comma 40 2" xfId="5553"/>
    <cellStyle name="Comma 40 2 2" xfId="5554"/>
    <cellStyle name="Comma 40 3" xfId="5555"/>
    <cellStyle name="Comma 41" xfId="5556"/>
    <cellStyle name="Comma 41 2" xfId="5557"/>
    <cellStyle name="Comma 41 2 2" xfId="5558"/>
    <cellStyle name="Comma 41 3" xfId="5559"/>
    <cellStyle name="Comma 42" xfId="5560"/>
    <cellStyle name="Comma 42 2" xfId="5561"/>
    <cellStyle name="Comma 42 2 2" xfId="5562"/>
    <cellStyle name="Comma 42 3" xfId="5563"/>
    <cellStyle name="Comma 43" xfId="5564"/>
    <cellStyle name="Comma 43 2" xfId="5565"/>
    <cellStyle name="Comma 43 2 2" xfId="5566"/>
    <cellStyle name="Comma 43 3" xfId="5567"/>
    <cellStyle name="Comma 44" xfId="5568"/>
    <cellStyle name="Comma 44 2" xfId="5569"/>
    <cellStyle name="Comma 44 2 2" xfId="5570"/>
    <cellStyle name="Comma 44 3" xfId="5571"/>
    <cellStyle name="Comma 45" xfId="5572"/>
    <cellStyle name="Comma 45 2" xfId="5573"/>
    <cellStyle name="Comma 45 2 2" xfId="5574"/>
    <cellStyle name="Comma 45 3" xfId="5575"/>
    <cellStyle name="Comma 46" xfId="5576"/>
    <cellStyle name="Comma 46 2" xfId="5577"/>
    <cellStyle name="Comma 46 2 2" xfId="5578"/>
    <cellStyle name="Comma 46 3" xfId="5579"/>
    <cellStyle name="Comma 47" xfId="5580"/>
    <cellStyle name="Comma 47 2" xfId="5581"/>
    <cellStyle name="Comma 47 2 2" xfId="5582"/>
    <cellStyle name="Comma 47 3" xfId="5583"/>
    <cellStyle name="Comma 48" xfId="5584"/>
    <cellStyle name="Comma 48 2" xfId="5585"/>
    <cellStyle name="Comma 48 2 2" xfId="5586"/>
    <cellStyle name="Comma 48 3" xfId="5587"/>
    <cellStyle name="Comma 49" xfId="5588"/>
    <cellStyle name="Comma 49 10" xfId="5589"/>
    <cellStyle name="Comma 49 11" xfId="5590"/>
    <cellStyle name="Comma 49 12" xfId="5591"/>
    <cellStyle name="Comma 49 2" xfId="5592"/>
    <cellStyle name="Comma 49 2 10" xfId="5593"/>
    <cellStyle name="Comma 49 2 2" xfId="5594"/>
    <cellStyle name="Comma 49 2 2 2" xfId="5595"/>
    <cellStyle name="Comma 49 2 2 2 2" xfId="5596"/>
    <cellStyle name="Comma 49 2 2 2 2 2" xfId="5597"/>
    <cellStyle name="Comma 49 2 2 2 2 2 2" xfId="5598"/>
    <cellStyle name="Comma 49 2 2 2 2 2 3" xfId="5599"/>
    <cellStyle name="Comma 49 2 2 2 2 2 4" xfId="5600"/>
    <cellStyle name="Comma 49 2 2 2 2 3" xfId="5601"/>
    <cellStyle name="Comma 49 2 2 2 2 4" xfId="5602"/>
    <cellStyle name="Comma 49 2 2 2 2 5" xfId="5603"/>
    <cellStyle name="Comma 49 2 2 2 3" xfId="5604"/>
    <cellStyle name="Comma 49 2 2 2 3 2" xfId="5605"/>
    <cellStyle name="Comma 49 2 2 2 3 3" xfId="5606"/>
    <cellStyle name="Comma 49 2 2 2 3 4" xfId="5607"/>
    <cellStyle name="Comma 49 2 2 2 4" xfId="5608"/>
    <cellStyle name="Comma 49 2 2 2 5" xfId="5609"/>
    <cellStyle name="Comma 49 2 2 2 6" xfId="5610"/>
    <cellStyle name="Comma 49 2 2 3" xfId="5611"/>
    <cellStyle name="Comma 49 2 2 3 2" xfId="5612"/>
    <cellStyle name="Comma 49 2 2 3 2 2" xfId="5613"/>
    <cellStyle name="Comma 49 2 2 3 2 2 2" xfId="5614"/>
    <cellStyle name="Comma 49 2 2 3 2 2 3" xfId="5615"/>
    <cellStyle name="Comma 49 2 2 3 2 2 4" xfId="5616"/>
    <cellStyle name="Comma 49 2 2 3 2 3" xfId="5617"/>
    <cellStyle name="Comma 49 2 2 3 2 4" xfId="5618"/>
    <cellStyle name="Comma 49 2 2 3 2 5" xfId="5619"/>
    <cellStyle name="Comma 49 2 2 3 3" xfId="5620"/>
    <cellStyle name="Comma 49 2 2 3 3 2" xfId="5621"/>
    <cellStyle name="Comma 49 2 2 3 3 3" xfId="5622"/>
    <cellStyle name="Comma 49 2 2 3 3 4" xfId="5623"/>
    <cellStyle name="Comma 49 2 2 3 4" xfId="5624"/>
    <cellStyle name="Comma 49 2 2 3 5" xfId="5625"/>
    <cellStyle name="Comma 49 2 2 3 6" xfId="5626"/>
    <cellStyle name="Comma 49 2 2 4" xfId="5627"/>
    <cellStyle name="Comma 49 2 2 4 2" xfId="5628"/>
    <cellStyle name="Comma 49 2 2 4 2 2" xfId="5629"/>
    <cellStyle name="Comma 49 2 2 4 2 3" xfId="5630"/>
    <cellStyle name="Comma 49 2 2 4 2 4" xfId="5631"/>
    <cellStyle name="Comma 49 2 2 4 3" xfId="5632"/>
    <cellStyle name="Comma 49 2 2 4 4" xfId="5633"/>
    <cellStyle name="Comma 49 2 2 4 5" xfId="5634"/>
    <cellStyle name="Comma 49 2 2 5" xfId="5635"/>
    <cellStyle name="Comma 49 2 2 5 2" xfId="5636"/>
    <cellStyle name="Comma 49 2 2 5 3" xfId="5637"/>
    <cellStyle name="Comma 49 2 2 5 4" xfId="5638"/>
    <cellStyle name="Comma 49 2 2 6" xfId="5639"/>
    <cellStyle name="Comma 49 2 2 7" xfId="5640"/>
    <cellStyle name="Comma 49 2 2 8" xfId="5641"/>
    <cellStyle name="Comma 49 2 3" xfId="5642"/>
    <cellStyle name="Comma 49 2 3 2" xfId="5643"/>
    <cellStyle name="Comma 49 2 3 2 2" xfId="5644"/>
    <cellStyle name="Comma 49 2 3 2 2 2" xfId="5645"/>
    <cellStyle name="Comma 49 2 3 2 2 2 2" xfId="5646"/>
    <cellStyle name="Comma 49 2 3 2 2 2 3" xfId="5647"/>
    <cellStyle name="Comma 49 2 3 2 2 2 4" xfId="5648"/>
    <cellStyle name="Comma 49 2 3 2 2 3" xfId="5649"/>
    <cellStyle name="Comma 49 2 3 2 2 4" xfId="5650"/>
    <cellStyle name="Comma 49 2 3 2 2 5" xfId="5651"/>
    <cellStyle name="Comma 49 2 3 2 3" xfId="5652"/>
    <cellStyle name="Comma 49 2 3 2 3 2" xfId="5653"/>
    <cellStyle name="Comma 49 2 3 2 3 3" xfId="5654"/>
    <cellStyle name="Comma 49 2 3 2 3 4" xfId="5655"/>
    <cellStyle name="Comma 49 2 3 2 4" xfId="5656"/>
    <cellStyle name="Comma 49 2 3 2 5" xfId="5657"/>
    <cellStyle name="Comma 49 2 3 2 6" xfId="5658"/>
    <cellStyle name="Comma 49 2 3 3" xfId="5659"/>
    <cellStyle name="Comma 49 2 3 3 2" xfId="5660"/>
    <cellStyle name="Comma 49 2 3 3 2 2" xfId="5661"/>
    <cellStyle name="Comma 49 2 3 3 2 2 2" xfId="5662"/>
    <cellStyle name="Comma 49 2 3 3 2 2 3" xfId="5663"/>
    <cellStyle name="Comma 49 2 3 3 2 2 4" xfId="5664"/>
    <cellStyle name="Comma 49 2 3 3 2 3" xfId="5665"/>
    <cellStyle name="Comma 49 2 3 3 2 4" xfId="5666"/>
    <cellStyle name="Comma 49 2 3 3 2 5" xfId="5667"/>
    <cellStyle name="Comma 49 2 3 3 3" xfId="5668"/>
    <cellStyle name="Comma 49 2 3 3 3 2" xfId="5669"/>
    <cellStyle name="Comma 49 2 3 3 3 3" xfId="5670"/>
    <cellStyle name="Comma 49 2 3 3 3 4" xfId="5671"/>
    <cellStyle name="Comma 49 2 3 3 4" xfId="5672"/>
    <cellStyle name="Comma 49 2 3 3 5" xfId="5673"/>
    <cellStyle name="Comma 49 2 3 3 6" xfId="5674"/>
    <cellStyle name="Comma 49 2 3 4" xfId="5675"/>
    <cellStyle name="Comma 49 2 3 4 2" xfId="5676"/>
    <cellStyle name="Comma 49 2 3 4 2 2" xfId="5677"/>
    <cellStyle name="Comma 49 2 3 4 2 3" xfId="5678"/>
    <cellStyle name="Comma 49 2 3 4 2 4" xfId="5679"/>
    <cellStyle name="Comma 49 2 3 4 3" xfId="5680"/>
    <cellStyle name="Comma 49 2 3 4 4" xfId="5681"/>
    <cellStyle name="Comma 49 2 3 4 5" xfId="5682"/>
    <cellStyle name="Comma 49 2 3 5" xfId="5683"/>
    <cellStyle name="Comma 49 2 3 5 2" xfId="5684"/>
    <cellStyle name="Comma 49 2 3 5 3" xfId="5685"/>
    <cellStyle name="Comma 49 2 3 5 4" xfId="5686"/>
    <cellStyle name="Comma 49 2 3 6" xfId="5687"/>
    <cellStyle name="Comma 49 2 3 7" xfId="5688"/>
    <cellStyle name="Comma 49 2 3 8" xfId="5689"/>
    <cellStyle name="Comma 49 2 4" xfId="5690"/>
    <cellStyle name="Comma 49 2 4 2" xfId="5691"/>
    <cellStyle name="Comma 49 2 4 2 2" xfId="5692"/>
    <cellStyle name="Comma 49 2 4 2 2 2" xfId="5693"/>
    <cellStyle name="Comma 49 2 4 2 2 3" xfId="5694"/>
    <cellStyle name="Comma 49 2 4 2 2 4" xfId="5695"/>
    <cellStyle name="Comma 49 2 4 2 3" xfId="5696"/>
    <cellStyle name="Comma 49 2 4 2 4" xfId="5697"/>
    <cellStyle name="Comma 49 2 4 2 5" xfId="5698"/>
    <cellStyle name="Comma 49 2 4 3" xfId="5699"/>
    <cellStyle name="Comma 49 2 4 3 2" xfId="5700"/>
    <cellStyle name="Comma 49 2 4 3 3" xfId="5701"/>
    <cellStyle name="Comma 49 2 4 3 4" xfId="5702"/>
    <cellStyle name="Comma 49 2 4 4" xfId="5703"/>
    <cellStyle name="Comma 49 2 4 5" xfId="5704"/>
    <cellStyle name="Comma 49 2 4 6" xfId="5705"/>
    <cellStyle name="Comma 49 2 5" xfId="5706"/>
    <cellStyle name="Comma 49 2 5 2" xfId="5707"/>
    <cellStyle name="Comma 49 2 5 2 2" xfId="5708"/>
    <cellStyle name="Comma 49 2 5 2 2 2" xfId="5709"/>
    <cellStyle name="Comma 49 2 5 2 2 3" xfId="5710"/>
    <cellStyle name="Comma 49 2 5 2 2 4" xfId="5711"/>
    <cellStyle name="Comma 49 2 5 2 3" xfId="5712"/>
    <cellStyle name="Comma 49 2 5 2 4" xfId="5713"/>
    <cellStyle name="Comma 49 2 5 2 5" xfId="5714"/>
    <cellStyle name="Comma 49 2 5 3" xfId="5715"/>
    <cellStyle name="Comma 49 2 5 3 2" xfId="5716"/>
    <cellStyle name="Comma 49 2 5 3 3" xfId="5717"/>
    <cellStyle name="Comma 49 2 5 3 4" xfId="5718"/>
    <cellStyle name="Comma 49 2 5 4" xfId="5719"/>
    <cellStyle name="Comma 49 2 5 5" xfId="5720"/>
    <cellStyle name="Comma 49 2 5 6" xfId="5721"/>
    <cellStyle name="Comma 49 2 6" xfId="5722"/>
    <cellStyle name="Comma 49 2 6 2" xfId="5723"/>
    <cellStyle name="Comma 49 2 6 2 2" xfId="5724"/>
    <cellStyle name="Comma 49 2 6 2 3" xfId="5725"/>
    <cellStyle name="Comma 49 2 6 2 4" xfId="5726"/>
    <cellStyle name="Comma 49 2 6 3" xfId="5727"/>
    <cellStyle name="Comma 49 2 6 4" xfId="5728"/>
    <cellStyle name="Comma 49 2 6 5" xfId="5729"/>
    <cellStyle name="Comma 49 2 7" xfId="5730"/>
    <cellStyle name="Comma 49 2 7 2" xfId="5731"/>
    <cellStyle name="Comma 49 2 7 3" xfId="5732"/>
    <cellStyle name="Comma 49 2 7 4" xfId="5733"/>
    <cellStyle name="Comma 49 2 8" xfId="5734"/>
    <cellStyle name="Comma 49 2 9" xfId="5735"/>
    <cellStyle name="Comma 49 3" xfId="5736"/>
    <cellStyle name="Comma 49 3 10" xfId="5737"/>
    <cellStyle name="Comma 49 3 2" xfId="5738"/>
    <cellStyle name="Comma 49 3 2 2" xfId="5739"/>
    <cellStyle name="Comma 49 3 2 2 2" xfId="5740"/>
    <cellStyle name="Comma 49 3 2 2 2 2" xfId="5741"/>
    <cellStyle name="Comma 49 3 2 2 2 2 2" xfId="5742"/>
    <cellStyle name="Comma 49 3 2 2 2 2 3" xfId="5743"/>
    <cellStyle name="Comma 49 3 2 2 2 2 4" xfId="5744"/>
    <cellStyle name="Comma 49 3 2 2 2 3" xfId="5745"/>
    <cellStyle name="Comma 49 3 2 2 2 4" xfId="5746"/>
    <cellStyle name="Comma 49 3 2 2 2 5" xfId="5747"/>
    <cellStyle name="Comma 49 3 2 2 3" xfId="5748"/>
    <cellStyle name="Comma 49 3 2 2 3 2" xfId="5749"/>
    <cellStyle name="Comma 49 3 2 2 3 3" xfId="5750"/>
    <cellStyle name="Comma 49 3 2 2 3 4" xfId="5751"/>
    <cellStyle name="Comma 49 3 2 2 4" xfId="5752"/>
    <cellStyle name="Comma 49 3 2 2 5" xfId="5753"/>
    <cellStyle name="Comma 49 3 2 2 6" xfId="5754"/>
    <cellStyle name="Comma 49 3 2 3" xfId="5755"/>
    <cellStyle name="Comma 49 3 2 3 2" xfId="5756"/>
    <cellStyle name="Comma 49 3 2 3 2 2" xfId="5757"/>
    <cellStyle name="Comma 49 3 2 3 2 2 2" xfId="5758"/>
    <cellStyle name="Comma 49 3 2 3 2 2 3" xfId="5759"/>
    <cellStyle name="Comma 49 3 2 3 2 2 4" xfId="5760"/>
    <cellStyle name="Comma 49 3 2 3 2 3" xfId="5761"/>
    <cellStyle name="Comma 49 3 2 3 2 4" xfId="5762"/>
    <cellStyle name="Comma 49 3 2 3 2 5" xfId="5763"/>
    <cellStyle name="Comma 49 3 2 3 3" xfId="5764"/>
    <cellStyle name="Comma 49 3 2 3 3 2" xfId="5765"/>
    <cellStyle name="Comma 49 3 2 3 3 3" xfId="5766"/>
    <cellStyle name="Comma 49 3 2 3 3 4" xfId="5767"/>
    <cellStyle name="Comma 49 3 2 3 4" xfId="5768"/>
    <cellStyle name="Comma 49 3 2 3 5" xfId="5769"/>
    <cellStyle name="Comma 49 3 2 3 6" xfId="5770"/>
    <cellStyle name="Comma 49 3 2 4" xfId="5771"/>
    <cellStyle name="Comma 49 3 2 4 2" xfId="5772"/>
    <cellStyle name="Comma 49 3 2 4 2 2" xfId="5773"/>
    <cellStyle name="Comma 49 3 2 4 2 3" xfId="5774"/>
    <cellStyle name="Comma 49 3 2 4 2 4" xfId="5775"/>
    <cellStyle name="Comma 49 3 2 4 3" xfId="5776"/>
    <cellStyle name="Comma 49 3 2 4 4" xfId="5777"/>
    <cellStyle name="Comma 49 3 2 4 5" xfId="5778"/>
    <cellStyle name="Comma 49 3 2 5" xfId="5779"/>
    <cellStyle name="Comma 49 3 2 5 2" xfId="5780"/>
    <cellStyle name="Comma 49 3 2 5 3" xfId="5781"/>
    <cellStyle name="Comma 49 3 2 5 4" xfId="5782"/>
    <cellStyle name="Comma 49 3 2 6" xfId="5783"/>
    <cellStyle name="Comma 49 3 2 7" xfId="5784"/>
    <cellStyle name="Comma 49 3 2 8" xfId="5785"/>
    <cellStyle name="Comma 49 3 3" xfId="5786"/>
    <cellStyle name="Comma 49 3 3 2" xfId="5787"/>
    <cellStyle name="Comma 49 3 3 2 2" xfId="5788"/>
    <cellStyle name="Comma 49 3 3 2 2 2" xfId="5789"/>
    <cellStyle name="Comma 49 3 3 2 2 2 2" xfId="5790"/>
    <cellStyle name="Comma 49 3 3 2 2 2 3" xfId="5791"/>
    <cellStyle name="Comma 49 3 3 2 2 2 4" xfId="5792"/>
    <cellStyle name="Comma 49 3 3 2 2 3" xfId="5793"/>
    <cellStyle name="Comma 49 3 3 2 2 4" xfId="5794"/>
    <cellStyle name="Comma 49 3 3 2 2 5" xfId="5795"/>
    <cellStyle name="Comma 49 3 3 2 3" xfId="5796"/>
    <cellStyle name="Comma 49 3 3 2 3 2" xfId="5797"/>
    <cellStyle name="Comma 49 3 3 2 3 3" xfId="5798"/>
    <cellStyle name="Comma 49 3 3 2 3 4" xfId="5799"/>
    <cellStyle name="Comma 49 3 3 2 4" xfId="5800"/>
    <cellStyle name="Comma 49 3 3 2 5" xfId="5801"/>
    <cellStyle name="Comma 49 3 3 2 6" xfId="5802"/>
    <cellStyle name="Comma 49 3 3 3" xfId="5803"/>
    <cellStyle name="Comma 49 3 3 3 2" xfId="5804"/>
    <cellStyle name="Comma 49 3 3 3 2 2" xfId="5805"/>
    <cellStyle name="Comma 49 3 3 3 2 2 2" xfId="5806"/>
    <cellStyle name="Comma 49 3 3 3 2 2 3" xfId="5807"/>
    <cellStyle name="Comma 49 3 3 3 2 2 4" xfId="5808"/>
    <cellStyle name="Comma 49 3 3 3 2 3" xfId="5809"/>
    <cellStyle name="Comma 49 3 3 3 2 4" xfId="5810"/>
    <cellStyle name="Comma 49 3 3 3 2 5" xfId="5811"/>
    <cellStyle name="Comma 49 3 3 3 3" xfId="5812"/>
    <cellStyle name="Comma 49 3 3 3 3 2" xfId="5813"/>
    <cellStyle name="Comma 49 3 3 3 3 3" xfId="5814"/>
    <cellStyle name="Comma 49 3 3 3 3 4" xfId="5815"/>
    <cellStyle name="Comma 49 3 3 3 4" xfId="5816"/>
    <cellStyle name="Comma 49 3 3 3 5" xfId="5817"/>
    <cellStyle name="Comma 49 3 3 3 6" xfId="5818"/>
    <cellStyle name="Comma 49 3 3 4" xfId="5819"/>
    <cellStyle name="Comma 49 3 3 4 2" xfId="5820"/>
    <cellStyle name="Comma 49 3 3 4 2 2" xfId="5821"/>
    <cellStyle name="Comma 49 3 3 4 2 3" xfId="5822"/>
    <cellStyle name="Comma 49 3 3 4 2 4" xfId="5823"/>
    <cellStyle name="Comma 49 3 3 4 3" xfId="5824"/>
    <cellStyle name="Comma 49 3 3 4 4" xfId="5825"/>
    <cellStyle name="Comma 49 3 3 4 5" xfId="5826"/>
    <cellStyle name="Comma 49 3 3 5" xfId="5827"/>
    <cellStyle name="Comma 49 3 3 5 2" xfId="5828"/>
    <cellStyle name="Comma 49 3 3 5 3" xfId="5829"/>
    <cellStyle name="Comma 49 3 3 5 4" xfId="5830"/>
    <cellStyle name="Comma 49 3 3 6" xfId="5831"/>
    <cellStyle name="Comma 49 3 3 7" xfId="5832"/>
    <cellStyle name="Comma 49 3 3 8" xfId="5833"/>
    <cellStyle name="Comma 49 3 4" xfId="5834"/>
    <cellStyle name="Comma 49 3 4 2" xfId="5835"/>
    <cellStyle name="Comma 49 3 4 2 2" xfId="5836"/>
    <cellStyle name="Comma 49 3 4 2 2 2" xfId="5837"/>
    <cellStyle name="Comma 49 3 4 2 2 3" xfId="5838"/>
    <cellStyle name="Comma 49 3 4 2 2 4" xfId="5839"/>
    <cellStyle name="Comma 49 3 4 2 3" xfId="5840"/>
    <cellStyle name="Comma 49 3 4 2 4" xfId="5841"/>
    <cellStyle name="Comma 49 3 4 2 5" xfId="5842"/>
    <cellStyle name="Comma 49 3 4 3" xfId="5843"/>
    <cellStyle name="Comma 49 3 4 3 2" xfId="5844"/>
    <cellStyle name="Comma 49 3 4 3 3" xfId="5845"/>
    <cellStyle name="Comma 49 3 4 3 4" xfId="5846"/>
    <cellStyle name="Comma 49 3 4 4" xfId="5847"/>
    <cellStyle name="Comma 49 3 4 5" xfId="5848"/>
    <cellStyle name="Comma 49 3 4 6" xfId="5849"/>
    <cellStyle name="Comma 49 3 5" xfId="5850"/>
    <cellStyle name="Comma 49 3 5 2" xfId="5851"/>
    <cellStyle name="Comma 49 3 5 2 2" xfId="5852"/>
    <cellStyle name="Comma 49 3 5 2 2 2" xfId="5853"/>
    <cellStyle name="Comma 49 3 5 2 2 3" xfId="5854"/>
    <cellStyle name="Comma 49 3 5 2 2 4" xfId="5855"/>
    <cellStyle name="Comma 49 3 5 2 3" xfId="5856"/>
    <cellStyle name="Comma 49 3 5 2 4" xfId="5857"/>
    <cellStyle name="Comma 49 3 5 2 5" xfId="5858"/>
    <cellStyle name="Comma 49 3 5 3" xfId="5859"/>
    <cellStyle name="Comma 49 3 5 3 2" xfId="5860"/>
    <cellStyle name="Comma 49 3 5 3 3" xfId="5861"/>
    <cellStyle name="Comma 49 3 5 3 4" xfId="5862"/>
    <cellStyle name="Comma 49 3 5 4" xfId="5863"/>
    <cellStyle name="Comma 49 3 5 5" xfId="5864"/>
    <cellStyle name="Comma 49 3 5 6" xfId="5865"/>
    <cellStyle name="Comma 49 3 6" xfId="5866"/>
    <cellStyle name="Comma 49 3 6 2" xfId="5867"/>
    <cellStyle name="Comma 49 3 6 2 2" xfId="5868"/>
    <cellStyle name="Comma 49 3 6 2 3" xfId="5869"/>
    <cellStyle name="Comma 49 3 6 2 4" xfId="5870"/>
    <cellStyle name="Comma 49 3 6 3" xfId="5871"/>
    <cellStyle name="Comma 49 3 6 4" xfId="5872"/>
    <cellStyle name="Comma 49 3 6 5" xfId="5873"/>
    <cellStyle name="Comma 49 3 7" xfId="5874"/>
    <cellStyle name="Comma 49 3 7 2" xfId="5875"/>
    <cellStyle name="Comma 49 3 7 3" xfId="5876"/>
    <cellStyle name="Comma 49 3 7 4" xfId="5877"/>
    <cellStyle name="Comma 49 3 8" xfId="5878"/>
    <cellStyle name="Comma 49 3 9" xfId="5879"/>
    <cellStyle name="Comma 49 4" xfId="5880"/>
    <cellStyle name="Comma 49 4 2" xfId="5881"/>
    <cellStyle name="Comma 49 4 2 2" xfId="5882"/>
    <cellStyle name="Comma 49 4 2 2 2" xfId="5883"/>
    <cellStyle name="Comma 49 4 2 2 2 2" xfId="5884"/>
    <cellStyle name="Comma 49 4 2 2 2 3" xfId="5885"/>
    <cellStyle name="Comma 49 4 2 2 2 4" xfId="5886"/>
    <cellStyle name="Comma 49 4 2 2 3" xfId="5887"/>
    <cellStyle name="Comma 49 4 2 2 4" xfId="5888"/>
    <cellStyle name="Comma 49 4 2 2 5" xfId="5889"/>
    <cellStyle name="Comma 49 4 2 3" xfId="5890"/>
    <cellStyle name="Comma 49 4 2 3 2" xfId="5891"/>
    <cellStyle name="Comma 49 4 2 3 3" xfId="5892"/>
    <cellStyle name="Comma 49 4 2 3 4" xfId="5893"/>
    <cellStyle name="Comma 49 4 2 4" xfId="5894"/>
    <cellStyle name="Comma 49 4 2 5" xfId="5895"/>
    <cellStyle name="Comma 49 4 2 6" xfId="5896"/>
    <cellStyle name="Comma 49 4 3" xfId="5897"/>
    <cellStyle name="Comma 49 4 3 2" xfId="5898"/>
    <cellStyle name="Comma 49 4 3 2 2" xfId="5899"/>
    <cellStyle name="Comma 49 4 3 2 2 2" xfId="5900"/>
    <cellStyle name="Comma 49 4 3 2 2 3" xfId="5901"/>
    <cellStyle name="Comma 49 4 3 2 2 4" xfId="5902"/>
    <cellStyle name="Comma 49 4 3 2 3" xfId="5903"/>
    <cellStyle name="Comma 49 4 3 2 4" xfId="5904"/>
    <cellStyle name="Comma 49 4 3 2 5" xfId="5905"/>
    <cellStyle name="Comma 49 4 3 3" xfId="5906"/>
    <cellStyle name="Comma 49 4 3 3 2" xfId="5907"/>
    <cellStyle name="Comma 49 4 3 3 3" xfId="5908"/>
    <cellStyle name="Comma 49 4 3 3 4" xfId="5909"/>
    <cellStyle name="Comma 49 4 3 4" xfId="5910"/>
    <cellStyle name="Comma 49 4 3 5" xfId="5911"/>
    <cellStyle name="Comma 49 4 3 6" xfId="5912"/>
    <cellStyle name="Comma 49 4 4" xfId="5913"/>
    <cellStyle name="Comma 49 4 4 2" xfId="5914"/>
    <cellStyle name="Comma 49 4 4 2 2" xfId="5915"/>
    <cellStyle name="Comma 49 4 4 2 3" xfId="5916"/>
    <cellStyle name="Comma 49 4 4 2 4" xfId="5917"/>
    <cellStyle name="Comma 49 4 4 3" xfId="5918"/>
    <cellStyle name="Comma 49 4 4 4" xfId="5919"/>
    <cellStyle name="Comma 49 4 4 5" xfId="5920"/>
    <cellStyle name="Comma 49 4 5" xfId="5921"/>
    <cellStyle name="Comma 49 4 5 2" xfId="5922"/>
    <cellStyle name="Comma 49 4 5 3" xfId="5923"/>
    <cellStyle name="Comma 49 4 5 4" xfId="5924"/>
    <cellStyle name="Comma 49 4 6" xfId="5925"/>
    <cellStyle name="Comma 49 4 7" xfId="5926"/>
    <cellStyle name="Comma 49 4 8" xfId="5927"/>
    <cellStyle name="Comma 49 5" xfId="5928"/>
    <cellStyle name="Comma 49 5 2" xfId="5929"/>
    <cellStyle name="Comma 49 5 2 2" xfId="5930"/>
    <cellStyle name="Comma 49 5 2 2 2" xfId="5931"/>
    <cellStyle name="Comma 49 5 2 2 2 2" xfId="5932"/>
    <cellStyle name="Comma 49 5 2 2 2 3" xfId="5933"/>
    <cellStyle name="Comma 49 5 2 2 2 4" xfId="5934"/>
    <cellStyle name="Comma 49 5 2 2 3" xfId="5935"/>
    <cellStyle name="Comma 49 5 2 2 4" xfId="5936"/>
    <cellStyle name="Comma 49 5 2 2 5" xfId="5937"/>
    <cellStyle name="Comma 49 5 2 3" xfId="5938"/>
    <cellStyle name="Comma 49 5 2 3 2" xfId="5939"/>
    <cellStyle name="Comma 49 5 2 3 3" xfId="5940"/>
    <cellStyle name="Comma 49 5 2 3 4" xfId="5941"/>
    <cellStyle name="Comma 49 5 2 4" xfId="5942"/>
    <cellStyle name="Comma 49 5 2 5" xfId="5943"/>
    <cellStyle name="Comma 49 5 2 6" xfId="5944"/>
    <cellStyle name="Comma 49 5 3" xfId="5945"/>
    <cellStyle name="Comma 49 5 3 2" xfId="5946"/>
    <cellStyle name="Comma 49 5 3 2 2" xfId="5947"/>
    <cellStyle name="Comma 49 5 3 2 2 2" xfId="5948"/>
    <cellStyle name="Comma 49 5 3 2 2 3" xfId="5949"/>
    <cellStyle name="Comma 49 5 3 2 2 4" xfId="5950"/>
    <cellStyle name="Comma 49 5 3 2 3" xfId="5951"/>
    <cellStyle name="Comma 49 5 3 2 4" xfId="5952"/>
    <cellStyle name="Comma 49 5 3 2 5" xfId="5953"/>
    <cellStyle name="Comma 49 5 3 3" xfId="5954"/>
    <cellStyle name="Comma 49 5 3 3 2" xfId="5955"/>
    <cellStyle name="Comma 49 5 3 3 3" xfId="5956"/>
    <cellStyle name="Comma 49 5 3 3 4" xfId="5957"/>
    <cellStyle name="Comma 49 5 3 4" xfId="5958"/>
    <cellStyle name="Comma 49 5 3 5" xfId="5959"/>
    <cellStyle name="Comma 49 5 3 6" xfId="5960"/>
    <cellStyle name="Comma 49 5 4" xfId="5961"/>
    <cellStyle name="Comma 49 5 4 2" xfId="5962"/>
    <cellStyle name="Comma 49 5 4 2 2" xfId="5963"/>
    <cellStyle name="Comma 49 5 4 2 3" xfId="5964"/>
    <cellStyle name="Comma 49 5 4 2 4" xfId="5965"/>
    <cellStyle name="Comma 49 5 4 3" xfId="5966"/>
    <cellStyle name="Comma 49 5 4 4" xfId="5967"/>
    <cellStyle name="Comma 49 5 4 5" xfId="5968"/>
    <cellStyle name="Comma 49 5 5" xfId="5969"/>
    <cellStyle name="Comma 49 5 5 2" xfId="5970"/>
    <cellStyle name="Comma 49 5 5 3" xfId="5971"/>
    <cellStyle name="Comma 49 5 5 4" xfId="5972"/>
    <cellStyle name="Comma 49 5 6" xfId="5973"/>
    <cellStyle name="Comma 49 5 7" xfId="5974"/>
    <cellStyle name="Comma 49 5 8" xfId="5975"/>
    <cellStyle name="Comma 49 6" xfId="5976"/>
    <cellStyle name="Comma 49 6 2" xfId="5977"/>
    <cellStyle name="Comma 49 6 2 2" xfId="5978"/>
    <cellStyle name="Comma 49 6 2 2 2" xfId="5979"/>
    <cellStyle name="Comma 49 6 2 2 3" xfId="5980"/>
    <cellStyle name="Comma 49 6 2 2 4" xfId="5981"/>
    <cellStyle name="Comma 49 6 2 3" xfId="5982"/>
    <cellStyle name="Comma 49 6 2 4" xfId="5983"/>
    <cellStyle name="Comma 49 6 2 5" xfId="5984"/>
    <cellStyle name="Comma 49 6 3" xfId="5985"/>
    <cellStyle name="Comma 49 6 3 2" xfId="5986"/>
    <cellStyle name="Comma 49 6 3 3" xfId="5987"/>
    <cellStyle name="Comma 49 6 3 4" xfId="5988"/>
    <cellStyle name="Comma 49 6 4" xfId="5989"/>
    <cellStyle name="Comma 49 6 5" xfId="5990"/>
    <cellStyle name="Comma 49 6 6" xfId="5991"/>
    <cellStyle name="Comma 49 7" xfId="5992"/>
    <cellStyle name="Comma 49 7 2" xfId="5993"/>
    <cellStyle name="Comma 49 7 2 2" xfId="5994"/>
    <cellStyle name="Comma 49 7 2 2 2" xfId="5995"/>
    <cellStyle name="Comma 49 7 2 2 3" xfId="5996"/>
    <cellStyle name="Comma 49 7 2 2 4" xfId="5997"/>
    <cellStyle name="Comma 49 7 2 3" xfId="5998"/>
    <cellStyle name="Comma 49 7 2 4" xfId="5999"/>
    <cellStyle name="Comma 49 7 2 5" xfId="6000"/>
    <cellStyle name="Comma 49 7 3" xfId="6001"/>
    <cellStyle name="Comma 49 7 3 2" xfId="6002"/>
    <cellStyle name="Comma 49 7 3 3" xfId="6003"/>
    <cellStyle name="Comma 49 7 3 4" xfId="6004"/>
    <cellStyle name="Comma 49 7 4" xfId="6005"/>
    <cellStyle name="Comma 49 7 5" xfId="6006"/>
    <cellStyle name="Comma 49 7 6" xfId="6007"/>
    <cellStyle name="Comma 49 8" xfId="6008"/>
    <cellStyle name="Comma 49 8 2" xfId="6009"/>
    <cellStyle name="Comma 49 8 2 2" xfId="6010"/>
    <cellStyle name="Comma 49 8 2 3" xfId="6011"/>
    <cellStyle name="Comma 49 8 2 4" xfId="6012"/>
    <cellStyle name="Comma 49 8 3" xfId="6013"/>
    <cellStyle name="Comma 49 8 4" xfId="6014"/>
    <cellStyle name="Comma 49 8 5" xfId="6015"/>
    <cellStyle name="Comma 49 9" xfId="6016"/>
    <cellStyle name="Comma 49 9 2" xfId="6017"/>
    <cellStyle name="Comma 49 9 3" xfId="6018"/>
    <cellStyle name="Comma 49 9 4" xfId="6019"/>
    <cellStyle name="Comma 5" xfId="6020"/>
    <cellStyle name="Comma 5 2" xfId="6021"/>
    <cellStyle name="Comma 5 2 2" xfId="6022"/>
    <cellStyle name="Comma 5 2 2 2" xfId="6023"/>
    <cellStyle name="Comma 5 2 3" xfId="6024"/>
    <cellStyle name="Comma 5 2 3 2" xfId="6025"/>
    <cellStyle name="Comma 5 3" xfId="6026"/>
    <cellStyle name="Comma 5 3 2" xfId="6027"/>
    <cellStyle name="Comma 5 4" xfId="6028"/>
    <cellStyle name="Comma 50" xfId="6029"/>
    <cellStyle name="Comma 50 2" xfId="6030"/>
    <cellStyle name="Comma 51" xfId="6031"/>
    <cellStyle name="Comma 51 2" xfId="6032"/>
    <cellStyle name="Comma 51 2 2" xfId="6033"/>
    <cellStyle name="Comma 52" xfId="6034"/>
    <cellStyle name="Comma 52 2" xfId="6035"/>
    <cellStyle name="Comma 53" xfId="6036"/>
    <cellStyle name="Comma 53 10" xfId="6037"/>
    <cellStyle name="Comma 53 11" xfId="6038"/>
    <cellStyle name="Comma 53 12" xfId="6039"/>
    <cellStyle name="Comma 53 2" xfId="6040"/>
    <cellStyle name="Comma 53 2 10" xfId="6041"/>
    <cellStyle name="Comma 53 2 2" xfId="6042"/>
    <cellStyle name="Comma 53 2 2 2" xfId="6043"/>
    <cellStyle name="Comma 53 2 2 2 2" xfId="6044"/>
    <cellStyle name="Comma 53 2 2 2 2 2" xfId="6045"/>
    <cellStyle name="Comma 53 2 2 2 2 2 2" xfId="6046"/>
    <cellStyle name="Comma 53 2 2 2 2 2 3" xfId="6047"/>
    <cellStyle name="Comma 53 2 2 2 2 2 4" xfId="6048"/>
    <cellStyle name="Comma 53 2 2 2 2 3" xfId="6049"/>
    <cellStyle name="Comma 53 2 2 2 2 4" xfId="6050"/>
    <cellStyle name="Comma 53 2 2 2 2 5" xfId="6051"/>
    <cellStyle name="Comma 53 2 2 2 3" xfId="6052"/>
    <cellStyle name="Comma 53 2 2 2 3 2" xfId="6053"/>
    <cellStyle name="Comma 53 2 2 2 3 3" xfId="6054"/>
    <cellStyle name="Comma 53 2 2 2 3 4" xfId="6055"/>
    <cellStyle name="Comma 53 2 2 2 4" xfId="6056"/>
    <cellStyle name="Comma 53 2 2 2 5" xfId="6057"/>
    <cellStyle name="Comma 53 2 2 2 6" xfId="6058"/>
    <cellStyle name="Comma 53 2 2 3" xfId="6059"/>
    <cellStyle name="Comma 53 2 2 3 2" xfId="6060"/>
    <cellStyle name="Comma 53 2 2 3 2 2" xfId="6061"/>
    <cellStyle name="Comma 53 2 2 3 2 2 2" xfId="6062"/>
    <cellStyle name="Comma 53 2 2 3 2 2 3" xfId="6063"/>
    <cellStyle name="Comma 53 2 2 3 2 2 4" xfId="6064"/>
    <cellStyle name="Comma 53 2 2 3 2 3" xfId="6065"/>
    <cellStyle name="Comma 53 2 2 3 2 4" xfId="6066"/>
    <cellStyle name="Comma 53 2 2 3 2 5" xfId="6067"/>
    <cellStyle name="Comma 53 2 2 3 3" xfId="6068"/>
    <cellStyle name="Comma 53 2 2 3 3 2" xfId="6069"/>
    <cellStyle name="Comma 53 2 2 3 3 3" xfId="6070"/>
    <cellStyle name="Comma 53 2 2 3 3 4" xfId="6071"/>
    <cellStyle name="Comma 53 2 2 3 4" xfId="6072"/>
    <cellStyle name="Comma 53 2 2 3 5" xfId="6073"/>
    <cellStyle name="Comma 53 2 2 3 6" xfId="6074"/>
    <cellStyle name="Comma 53 2 2 4" xfId="6075"/>
    <cellStyle name="Comma 53 2 2 4 2" xfId="6076"/>
    <cellStyle name="Comma 53 2 2 4 2 2" xfId="6077"/>
    <cellStyle name="Comma 53 2 2 4 2 3" xfId="6078"/>
    <cellStyle name="Comma 53 2 2 4 2 4" xfId="6079"/>
    <cellStyle name="Comma 53 2 2 4 3" xfId="6080"/>
    <cellStyle name="Comma 53 2 2 4 4" xfId="6081"/>
    <cellStyle name="Comma 53 2 2 4 5" xfId="6082"/>
    <cellStyle name="Comma 53 2 2 5" xfId="6083"/>
    <cellStyle name="Comma 53 2 2 5 2" xfId="6084"/>
    <cellStyle name="Comma 53 2 2 5 3" xfId="6085"/>
    <cellStyle name="Comma 53 2 2 5 4" xfId="6086"/>
    <cellStyle name="Comma 53 2 2 6" xfId="6087"/>
    <cellStyle name="Comma 53 2 2 7" xfId="6088"/>
    <cellStyle name="Comma 53 2 2 8" xfId="6089"/>
    <cellStyle name="Comma 53 2 3" xfId="6090"/>
    <cellStyle name="Comma 53 2 3 2" xfId="6091"/>
    <cellStyle name="Comma 53 2 3 2 2" xfId="6092"/>
    <cellStyle name="Comma 53 2 3 2 2 2" xfId="6093"/>
    <cellStyle name="Comma 53 2 3 2 2 2 2" xfId="6094"/>
    <cellStyle name="Comma 53 2 3 2 2 2 3" xfId="6095"/>
    <cellStyle name="Comma 53 2 3 2 2 2 4" xfId="6096"/>
    <cellStyle name="Comma 53 2 3 2 2 3" xfId="6097"/>
    <cellStyle name="Comma 53 2 3 2 2 4" xfId="6098"/>
    <cellStyle name="Comma 53 2 3 2 2 5" xfId="6099"/>
    <cellStyle name="Comma 53 2 3 2 3" xfId="6100"/>
    <cellStyle name="Comma 53 2 3 2 3 2" xfId="6101"/>
    <cellStyle name="Comma 53 2 3 2 3 3" xfId="6102"/>
    <cellStyle name="Comma 53 2 3 2 3 4" xfId="6103"/>
    <cellStyle name="Comma 53 2 3 2 4" xfId="6104"/>
    <cellStyle name="Comma 53 2 3 2 5" xfId="6105"/>
    <cellStyle name="Comma 53 2 3 2 6" xfId="6106"/>
    <cellStyle name="Comma 53 2 3 3" xfId="6107"/>
    <cellStyle name="Comma 53 2 3 3 2" xfId="6108"/>
    <cellStyle name="Comma 53 2 3 3 2 2" xfId="6109"/>
    <cellStyle name="Comma 53 2 3 3 2 2 2" xfId="6110"/>
    <cellStyle name="Comma 53 2 3 3 2 2 3" xfId="6111"/>
    <cellStyle name="Comma 53 2 3 3 2 2 4" xfId="6112"/>
    <cellStyle name="Comma 53 2 3 3 2 3" xfId="6113"/>
    <cellStyle name="Comma 53 2 3 3 2 4" xfId="6114"/>
    <cellStyle name="Comma 53 2 3 3 2 5" xfId="6115"/>
    <cellStyle name="Comma 53 2 3 3 3" xfId="6116"/>
    <cellStyle name="Comma 53 2 3 3 3 2" xfId="6117"/>
    <cellStyle name="Comma 53 2 3 3 3 3" xfId="6118"/>
    <cellStyle name="Comma 53 2 3 3 3 4" xfId="6119"/>
    <cellStyle name="Comma 53 2 3 3 4" xfId="6120"/>
    <cellStyle name="Comma 53 2 3 3 5" xfId="6121"/>
    <cellStyle name="Comma 53 2 3 3 6" xfId="6122"/>
    <cellStyle name="Comma 53 2 3 4" xfId="6123"/>
    <cellStyle name="Comma 53 2 3 4 2" xfId="6124"/>
    <cellStyle name="Comma 53 2 3 4 2 2" xfId="6125"/>
    <cellStyle name="Comma 53 2 3 4 2 3" xfId="6126"/>
    <cellStyle name="Comma 53 2 3 4 2 4" xfId="6127"/>
    <cellStyle name="Comma 53 2 3 4 3" xfId="6128"/>
    <cellStyle name="Comma 53 2 3 4 4" xfId="6129"/>
    <cellStyle name="Comma 53 2 3 4 5" xfId="6130"/>
    <cellStyle name="Comma 53 2 3 5" xfId="6131"/>
    <cellStyle name="Comma 53 2 3 5 2" xfId="6132"/>
    <cellStyle name="Comma 53 2 3 5 3" xfId="6133"/>
    <cellStyle name="Comma 53 2 3 5 4" xfId="6134"/>
    <cellStyle name="Comma 53 2 3 6" xfId="6135"/>
    <cellStyle name="Comma 53 2 3 7" xfId="6136"/>
    <cellStyle name="Comma 53 2 3 8" xfId="6137"/>
    <cellStyle name="Comma 53 2 4" xfId="6138"/>
    <cellStyle name="Comma 53 2 4 2" xfId="6139"/>
    <cellStyle name="Comma 53 2 4 2 2" xfId="6140"/>
    <cellStyle name="Comma 53 2 4 2 2 2" xfId="6141"/>
    <cellStyle name="Comma 53 2 4 2 2 3" xfId="6142"/>
    <cellStyle name="Comma 53 2 4 2 2 4" xfId="6143"/>
    <cellStyle name="Comma 53 2 4 2 3" xfId="6144"/>
    <cellStyle name="Comma 53 2 4 2 4" xfId="6145"/>
    <cellStyle name="Comma 53 2 4 2 5" xfId="6146"/>
    <cellStyle name="Comma 53 2 4 3" xfId="6147"/>
    <cellStyle name="Comma 53 2 4 3 2" xfId="6148"/>
    <cellStyle name="Comma 53 2 4 3 3" xfId="6149"/>
    <cellStyle name="Comma 53 2 4 3 4" xfId="6150"/>
    <cellStyle name="Comma 53 2 4 4" xfId="6151"/>
    <cellStyle name="Comma 53 2 4 5" xfId="6152"/>
    <cellStyle name="Comma 53 2 4 6" xfId="6153"/>
    <cellStyle name="Comma 53 2 5" xfId="6154"/>
    <cellStyle name="Comma 53 2 5 2" xfId="6155"/>
    <cellStyle name="Comma 53 2 5 2 2" xfId="6156"/>
    <cellStyle name="Comma 53 2 5 2 2 2" xfId="6157"/>
    <cellStyle name="Comma 53 2 5 2 2 3" xfId="6158"/>
    <cellStyle name="Comma 53 2 5 2 2 4" xfId="6159"/>
    <cellStyle name="Comma 53 2 5 2 3" xfId="6160"/>
    <cellStyle name="Comma 53 2 5 2 4" xfId="6161"/>
    <cellStyle name="Comma 53 2 5 2 5" xfId="6162"/>
    <cellStyle name="Comma 53 2 5 3" xfId="6163"/>
    <cellStyle name="Comma 53 2 5 3 2" xfId="6164"/>
    <cellStyle name="Comma 53 2 5 3 3" xfId="6165"/>
    <cellStyle name="Comma 53 2 5 3 4" xfId="6166"/>
    <cellStyle name="Comma 53 2 5 4" xfId="6167"/>
    <cellStyle name="Comma 53 2 5 5" xfId="6168"/>
    <cellStyle name="Comma 53 2 5 6" xfId="6169"/>
    <cellStyle name="Comma 53 2 6" xfId="6170"/>
    <cellStyle name="Comma 53 2 6 2" xfId="6171"/>
    <cellStyle name="Comma 53 2 6 2 2" xfId="6172"/>
    <cellStyle name="Comma 53 2 6 2 3" xfId="6173"/>
    <cellStyle name="Comma 53 2 6 2 4" xfId="6174"/>
    <cellStyle name="Comma 53 2 6 3" xfId="6175"/>
    <cellStyle name="Comma 53 2 6 4" xfId="6176"/>
    <cellStyle name="Comma 53 2 6 5" xfId="6177"/>
    <cellStyle name="Comma 53 2 7" xfId="6178"/>
    <cellStyle name="Comma 53 2 7 2" xfId="6179"/>
    <cellStyle name="Comma 53 2 7 3" xfId="6180"/>
    <cellStyle name="Comma 53 2 7 4" xfId="6181"/>
    <cellStyle name="Comma 53 2 8" xfId="6182"/>
    <cellStyle name="Comma 53 2 9" xfId="6183"/>
    <cellStyle name="Comma 53 3" xfId="6184"/>
    <cellStyle name="Comma 53 3 10" xfId="6185"/>
    <cellStyle name="Comma 53 3 2" xfId="6186"/>
    <cellStyle name="Comma 53 3 2 2" xfId="6187"/>
    <cellStyle name="Comma 53 3 2 2 2" xfId="6188"/>
    <cellStyle name="Comma 53 3 2 2 2 2" xfId="6189"/>
    <cellStyle name="Comma 53 3 2 2 2 2 2" xfId="6190"/>
    <cellStyle name="Comma 53 3 2 2 2 2 3" xfId="6191"/>
    <cellStyle name="Comma 53 3 2 2 2 2 4" xfId="6192"/>
    <cellStyle name="Comma 53 3 2 2 2 3" xfId="6193"/>
    <cellStyle name="Comma 53 3 2 2 2 4" xfId="6194"/>
    <cellStyle name="Comma 53 3 2 2 2 5" xfId="6195"/>
    <cellStyle name="Comma 53 3 2 2 3" xfId="6196"/>
    <cellStyle name="Comma 53 3 2 2 3 2" xfId="6197"/>
    <cellStyle name="Comma 53 3 2 2 3 3" xfId="6198"/>
    <cellStyle name="Comma 53 3 2 2 3 4" xfId="6199"/>
    <cellStyle name="Comma 53 3 2 2 4" xfId="6200"/>
    <cellStyle name="Comma 53 3 2 2 5" xfId="6201"/>
    <cellStyle name="Comma 53 3 2 2 6" xfId="6202"/>
    <cellStyle name="Comma 53 3 2 3" xfId="6203"/>
    <cellStyle name="Comma 53 3 2 3 2" xfId="6204"/>
    <cellStyle name="Comma 53 3 2 3 2 2" xfId="6205"/>
    <cellStyle name="Comma 53 3 2 3 2 2 2" xfId="6206"/>
    <cellStyle name="Comma 53 3 2 3 2 2 3" xfId="6207"/>
    <cellStyle name="Comma 53 3 2 3 2 2 4" xfId="6208"/>
    <cellStyle name="Comma 53 3 2 3 2 3" xfId="6209"/>
    <cellStyle name="Comma 53 3 2 3 2 4" xfId="6210"/>
    <cellStyle name="Comma 53 3 2 3 2 5" xfId="6211"/>
    <cellStyle name="Comma 53 3 2 3 3" xfId="6212"/>
    <cellStyle name="Comma 53 3 2 3 3 2" xfId="6213"/>
    <cellStyle name="Comma 53 3 2 3 3 3" xfId="6214"/>
    <cellStyle name="Comma 53 3 2 3 3 4" xfId="6215"/>
    <cellStyle name="Comma 53 3 2 3 4" xfId="6216"/>
    <cellStyle name="Comma 53 3 2 3 5" xfId="6217"/>
    <cellStyle name="Comma 53 3 2 3 6" xfId="6218"/>
    <cellStyle name="Comma 53 3 2 4" xfId="6219"/>
    <cellStyle name="Comma 53 3 2 4 2" xfId="6220"/>
    <cellStyle name="Comma 53 3 2 4 2 2" xfId="6221"/>
    <cellStyle name="Comma 53 3 2 4 2 3" xfId="6222"/>
    <cellStyle name="Comma 53 3 2 4 2 4" xfId="6223"/>
    <cellStyle name="Comma 53 3 2 4 3" xfId="6224"/>
    <cellStyle name="Comma 53 3 2 4 4" xfId="6225"/>
    <cellStyle name="Comma 53 3 2 4 5" xfId="6226"/>
    <cellStyle name="Comma 53 3 2 5" xfId="6227"/>
    <cellStyle name="Comma 53 3 2 5 2" xfId="6228"/>
    <cellStyle name="Comma 53 3 2 5 3" xfId="6229"/>
    <cellStyle name="Comma 53 3 2 5 4" xfId="6230"/>
    <cellStyle name="Comma 53 3 2 6" xfId="6231"/>
    <cellStyle name="Comma 53 3 2 7" xfId="6232"/>
    <cellStyle name="Comma 53 3 2 8" xfId="6233"/>
    <cellStyle name="Comma 53 3 3" xfId="6234"/>
    <cellStyle name="Comma 53 3 3 2" xfId="6235"/>
    <cellStyle name="Comma 53 3 3 2 2" xfId="6236"/>
    <cellStyle name="Comma 53 3 3 2 2 2" xfId="6237"/>
    <cellStyle name="Comma 53 3 3 2 2 2 2" xfId="6238"/>
    <cellStyle name="Comma 53 3 3 2 2 2 3" xfId="6239"/>
    <cellStyle name="Comma 53 3 3 2 2 2 4" xfId="6240"/>
    <cellStyle name="Comma 53 3 3 2 2 3" xfId="6241"/>
    <cellStyle name="Comma 53 3 3 2 2 4" xfId="6242"/>
    <cellStyle name="Comma 53 3 3 2 2 5" xfId="6243"/>
    <cellStyle name="Comma 53 3 3 2 3" xfId="6244"/>
    <cellStyle name="Comma 53 3 3 2 3 2" xfId="6245"/>
    <cellStyle name="Comma 53 3 3 2 3 3" xfId="6246"/>
    <cellStyle name="Comma 53 3 3 2 3 4" xfId="6247"/>
    <cellStyle name="Comma 53 3 3 2 4" xfId="6248"/>
    <cellStyle name="Comma 53 3 3 2 5" xfId="6249"/>
    <cellStyle name="Comma 53 3 3 2 6" xfId="6250"/>
    <cellStyle name="Comma 53 3 3 3" xfId="6251"/>
    <cellStyle name="Comma 53 3 3 3 2" xfId="6252"/>
    <cellStyle name="Comma 53 3 3 3 2 2" xfId="6253"/>
    <cellStyle name="Comma 53 3 3 3 2 2 2" xfId="6254"/>
    <cellStyle name="Comma 53 3 3 3 2 2 3" xfId="6255"/>
    <cellStyle name="Comma 53 3 3 3 2 2 4" xfId="6256"/>
    <cellStyle name="Comma 53 3 3 3 2 3" xfId="6257"/>
    <cellStyle name="Comma 53 3 3 3 2 4" xfId="6258"/>
    <cellStyle name="Comma 53 3 3 3 2 5" xfId="6259"/>
    <cellStyle name="Comma 53 3 3 3 3" xfId="6260"/>
    <cellStyle name="Comma 53 3 3 3 3 2" xfId="6261"/>
    <cellStyle name="Comma 53 3 3 3 3 3" xfId="6262"/>
    <cellStyle name="Comma 53 3 3 3 3 4" xfId="6263"/>
    <cellStyle name="Comma 53 3 3 3 4" xfId="6264"/>
    <cellStyle name="Comma 53 3 3 3 5" xfId="6265"/>
    <cellStyle name="Comma 53 3 3 3 6" xfId="6266"/>
    <cellStyle name="Comma 53 3 3 4" xfId="6267"/>
    <cellStyle name="Comma 53 3 3 4 2" xfId="6268"/>
    <cellStyle name="Comma 53 3 3 4 2 2" xfId="6269"/>
    <cellStyle name="Comma 53 3 3 4 2 3" xfId="6270"/>
    <cellStyle name="Comma 53 3 3 4 2 4" xfId="6271"/>
    <cellStyle name="Comma 53 3 3 4 3" xfId="6272"/>
    <cellStyle name="Comma 53 3 3 4 4" xfId="6273"/>
    <cellStyle name="Comma 53 3 3 4 5" xfId="6274"/>
    <cellStyle name="Comma 53 3 3 5" xfId="6275"/>
    <cellStyle name="Comma 53 3 3 5 2" xfId="6276"/>
    <cellStyle name="Comma 53 3 3 5 3" xfId="6277"/>
    <cellStyle name="Comma 53 3 3 5 4" xfId="6278"/>
    <cellStyle name="Comma 53 3 3 6" xfId="6279"/>
    <cellStyle name="Comma 53 3 3 7" xfId="6280"/>
    <cellStyle name="Comma 53 3 3 8" xfId="6281"/>
    <cellStyle name="Comma 53 3 4" xfId="6282"/>
    <cellStyle name="Comma 53 3 4 2" xfId="6283"/>
    <cellStyle name="Comma 53 3 4 2 2" xfId="6284"/>
    <cellStyle name="Comma 53 3 4 2 2 2" xfId="6285"/>
    <cellStyle name="Comma 53 3 4 2 2 3" xfId="6286"/>
    <cellStyle name="Comma 53 3 4 2 2 4" xfId="6287"/>
    <cellStyle name="Comma 53 3 4 2 3" xfId="6288"/>
    <cellStyle name="Comma 53 3 4 2 4" xfId="6289"/>
    <cellStyle name="Comma 53 3 4 2 5" xfId="6290"/>
    <cellStyle name="Comma 53 3 4 3" xfId="6291"/>
    <cellStyle name="Comma 53 3 4 3 2" xfId="6292"/>
    <cellStyle name="Comma 53 3 4 3 3" xfId="6293"/>
    <cellStyle name="Comma 53 3 4 3 4" xfId="6294"/>
    <cellStyle name="Comma 53 3 4 4" xfId="6295"/>
    <cellStyle name="Comma 53 3 4 5" xfId="6296"/>
    <cellStyle name="Comma 53 3 4 6" xfId="6297"/>
    <cellStyle name="Comma 53 3 5" xfId="6298"/>
    <cellStyle name="Comma 53 3 5 2" xfId="6299"/>
    <cellStyle name="Comma 53 3 5 2 2" xfId="6300"/>
    <cellStyle name="Comma 53 3 5 2 2 2" xfId="6301"/>
    <cellStyle name="Comma 53 3 5 2 2 3" xfId="6302"/>
    <cellStyle name="Comma 53 3 5 2 2 4" xfId="6303"/>
    <cellStyle name="Comma 53 3 5 2 3" xfId="6304"/>
    <cellStyle name="Comma 53 3 5 2 4" xfId="6305"/>
    <cellStyle name="Comma 53 3 5 2 5" xfId="6306"/>
    <cellStyle name="Comma 53 3 5 3" xfId="6307"/>
    <cellStyle name="Comma 53 3 5 3 2" xfId="6308"/>
    <cellStyle name="Comma 53 3 5 3 3" xfId="6309"/>
    <cellStyle name="Comma 53 3 5 3 4" xfId="6310"/>
    <cellStyle name="Comma 53 3 5 4" xfId="6311"/>
    <cellStyle name="Comma 53 3 5 5" xfId="6312"/>
    <cellStyle name="Comma 53 3 5 6" xfId="6313"/>
    <cellStyle name="Comma 53 3 6" xfId="6314"/>
    <cellStyle name="Comma 53 3 6 2" xfId="6315"/>
    <cellStyle name="Comma 53 3 6 2 2" xfId="6316"/>
    <cellStyle name="Comma 53 3 6 2 3" xfId="6317"/>
    <cellStyle name="Comma 53 3 6 2 4" xfId="6318"/>
    <cellStyle name="Comma 53 3 6 3" xfId="6319"/>
    <cellStyle name="Comma 53 3 6 4" xfId="6320"/>
    <cellStyle name="Comma 53 3 6 5" xfId="6321"/>
    <cellStyle name="Comma 53 3 7" xfId="6322"/>
    <cellStyle name="Comma 53 3 7 2" xfId="6323"/>
    <cellStyle name="Comma 53 3 7 3" xfId="6324"/>
    <cellStyle name="Comma 53 3 7 4" xfId="6325"/>
    <cellStyle name="Comma 53 3 8" xfId="6326"/>
    <cellStyle name="Comma 53 3 9" xfId="6327"/>
    <cellStyle name="Comma 53 4" xfId="6328"/>
    <cellStyle name="Comma 53 4 2" xfId="6329"/>
    <cellStyle name="Comma 53 4 2 2" xfId="6330"/>
    <cellStyle name="Comma 53 4 2 2 2" xfId="6331"/>
    <cellStyle name="Comma 53 4 2 2 2 2" xfId="6332"/>
    <cellStyle name="Comma 53 4 2 2 2 3" xfId="6333"/>
    <cellStyle name="Comma 53 4 2 2 2 4" xfId="6334"/>
    <cellStyle name="Comma 53 4 2 2 3" xfId="6335"/>
    <cellStyle name="Comma 53 4 2 2 4" xfId="6336"/>
    <cellStyle name="Comma 53 4 2 2 5" xfId="6337"/>
    <cellStyle name="Comma 53 4 2 3" xfId="6338"/>
    <cellStyle name="Comma 53 4 2 3 2" xfId="6339"/>
    <cellStyle name="Comma 53 4 2 3 3" xfId="6340"/>
    <cellStyle name="Comma 53 4 2 3 4" xfId="6341"/>
    <cellStyle name="Comma 53 4 2 4" xfId="6342"/>
    <cellStyle name="Comma 53 4 2 5" xfId="6343"/>
    <cellStyle name="Comma 53 4 2 6" xfId="6344"/>
    <cellStyle name="Comma 53 4 3" xfId="6345"/>
    <cellStyle name="Comma 53 4 3 2" xfId="6346"/>
    <cellStyle name="Comma 53 4 3 2 2" xfId="6347"/>
    <cellStyle name="Comma 53 4 3 2 2 2" xfId="6348"/>
    <cellStyle name="Comma 53 4 3 2 2 3" xfId="6349"/>
    <cellStyle name="Comma 53 4 3 2 2 4" xfId="6350"/>
    <cellStyle name="Comma 53 4 3 2 3" xfId="6351"/>
    <cellStyle name="Comma 53 4 3 2 4" xfId="6352"/>
    <cellStyle name="Comma 53 4 3 2 5" xfId="6353"/>
    <cellStyle name="Comma 53 4 3 3" xfId="6354"/>
    <cellStyle name="Comma 53 4 3 3 2" xfId="6355"/>
    <cellStyle name="Comma 53 4 3 3 3" xfId="6356"/>
    <cellStyle name="Comma 53 4 3 3 4" xfId="6357"/>
    <cellStyle name="Comma 53 4 3 4" xfId="6358"/>
    <cellStyle name="Comma 53 4 3 5" xfId="6359"/>
    <cellStyle name="Comma 53 4 3 6" xfId="6360"/>
    <cellStyle name="Comma 53 4 4" xfId="6361"/>
    <cellStyle name="Comma 53 4 4 2" xfId="6362"/>
    <cellStyle name="Comma 53 4 4 2 2" xfId="6363"/>
    <cellStyle name="Comma 53 4 4 2 3" xfId="6364"/>
    <cellStyle name="Comma 53 4 4 2 4" xfId="6365"/>
    <cellStyle name="Comma 53 4 4 3" xfId="6366"/>
    <cellStyle name="Comma 53 4 4 4" xfId="6367"/>
    <cellStyle name="Comma 53 4 4 5" xfId="6368"/>
    <cellStyle name="Comma 53 4 5" xfId="6369"/>
    <cellStyle name="Comma 53 4 5 2" xfId="6370"/>
    <cellStyle name="Comma 53 4 5 3" xfId="6371"/>
    <cellStyle name="Comma 53 4 5 4" xfId="6372"/>
    <cellStyle name="Comma 53 4 6" xfId="6373"/>
    <cellStyle name="Comma 53 4 7" xfId="6374"/>
    <cellStyle name="Comma 53 4 8" xfId="6375"/>
    <cellStyle name="Comma 53 5" xfId="6376"/>
    <cellStyle name="Comma 53 5 2" xfId="6377"/>
    <cellStyle name="Comma 53 5 2 2" xfId="6378"/>
    <cellStyle name="Comma 53 5 2 2 2" xfId="6379"/>
    <cellStyle name="Comma 53 5 2 2 2 2" xfId="6380"/>
    <cellStyle name="Comma 53 5 2 2 2 3" xfId="6381"/>
    <cellStyle name="Comma 53 5 2 2 2 4" xfId="6382"/>
    <cellStyle name="Comma 53 5 2 2 3" xfId="6383"/>
    <cellStyle name="Comma 53 5 2 2 4" xfId="6384"/>
    <cellStyle name="Comma 53 5 2 2 5" xfId="6385"/>
    <cellStyle name="Comma 53 5 2 3" xfId="6386"/>
    <cellStyle name="Comma 53 5 2 3 2" xfId="6387"/>
    <cellStyle name="Comma 53 5 2 3 3" xfId="6388"/>
    <cellStyle name="Comma 53 5 2 3 4" xfId="6389"/>
    <cellStyle name="Comma 53 5 2 4" xfId="6390"/>
    <cellStyle name="Comma 53 5 2 5" xfId="6391"/>
    <cellStyle name="Comma 53 5 2 6" xfId="6392"/>
    <cellStyle name="Comma 53 5 3" xfId="6393"/>
    <cellStyle name="Comma 53 5 3 2" xfId="6394"/>
    <cellStyle name="Comma 53 5 3 2 2" xfId="6395"/>
    <cellStyle name="Comma 53 5 3 2 2 2" xfId="6396"/>
    <cellStyle name="Comma 53 5 3 2 2 3" xfId="6397"/>
    <cellStyle name="Comma 53 5 3 2 2 4" xfId="6398"/>
    <cellStyle name="Comma 53 5 3 2 3" xfId="6399"/>
    <cellStyle name="Comma 53 5 3 2 4" xfId="6400"/>
    <cellStyle name="Comma 53 5 3 2 5" xfId="6401"/>
    <cellStyle name="Comma 53 5 3 3" xfId="6402"/>
    <cellStyle name="Comma 53 5 3 3 2" xfId="6403"/>
    <cellStyle name="Comma 53 5 3 3 3" xfId="6404"/>
    <cellStyle name="Comma 53 5 3 3 4" xfId="6405"/>
    <cellStyle name="Comma 53 5 3 4" xfId="6406"/>
    <cellStyle name="Comma 53 5 3 5" xfId="6407"/>
    <cellStyle name="Comma 53 5 3 6" xfId="6408"/>
    <cellStyle name="Comma 53 5 4" xfId="6409"/>
    <cellStyle name="Comma 53 5 4 2" xfId="6410"/>
    <cellStyle name="Comma 53 5 4 2 2" xfId="6411"/>
    <cellStyle name="Comma 53 5 4 2 3" xfId="6412"/>
    <cellStyle name="Comma 53 5 4 2 4" xfId="6413"/>
    <cellStyle name="Comma 53 5 4 3" xfId="6414"/>
    <cellStyle name="Comma 53 5 4 4" xfId="6415"/>
    <cellStyle name="Comma 53 5 4 5" xfId="6416"/>
    <cellStyle name="Comma 53 5 5" xfId="6417"/>
    <cellStyle name="Comma 53 5 5 2" xfId="6418"/>
    <cellStyle name="Comma 53 5 5 3" xfId="6419"/>
    <cellStyle name="Comma 53 5 5 4" xfId="6420"/>
    <cellStyle name="Comma 53 5 6" xfId="6421"/>
    <cellStyle name="Comma 53 5 7" xfId="6422"/>
    <cellStyle name="Comma 53 5 8" xfId="6423"/>
    <cellStyle name="Comma 53 6" xfId="6424"/>
    <cellStyle name="Comma 53 6 2" xfId="6425"/>
    <cellStyle name="Comma 53 6 2 2" xfId="6426"/>
    <cellStyle name="Comma 53 6 2 2 2" xfId="6427"/>
    <cellStyle name="Comma 53 6 2 2 3" xfId="6428"/>
    <cellStyle name="Comma 53 6 2 2 4" xfId="6429"/>
    <cellStyle name="Comma 53 6 2 3" xfId="6430"/>
    <cellStyle name="Comma 53 6 2 4" xfId="6431"/>
    <cellStyle name="Comma 53 6 2 5" xfId="6432"/>
    <cellStyle name="Comma 53 6 3" xfId="6433"/>
    <cellStyle name="Comma 53 6 3 2" xfId="6434"/>
    <cellStyle name="Comma 53 6 3 3" xfId="6435"/>
    <cellStyle name="Comma 53 6 3 4" xfId="6436"/>
    <cellStyle name="Comma 53 6 4" xfId="6437"/>
    <cellStyle name="Comma 53 6 5" xfId="6438"/>
    <cellStyle name="Comma 53 6 6" xfId="6439"/>
    <cellStyle name="Comma 53 7" xfId="6440"/>
    <cellStyle name="Comma 53 7 2" xfId="6441"/>
    <cellStyle name="Comma 53 7 2 2" xfId="6442"/>
    <cellStyle name="Comma 53 7 2 2 2" xfId="6443"/>
    <cellStyle name="Comma 53 7 2 2 3" xfId="6444"/>
    <cellStyle name="Comma 53 7 2 2 4" xfId="6445"/>
    <cellStyle name="Comma 53 7 2 3" xfId="6446"/>
    <cellStyle name="Comma 53 7 2 4" xfId="6447"/>
    <cellStyle name="Comma 53 7 2 5" xfId="6448"/>
    <cellStyle name="Comma 53 7 3" xfId="6449"/>
    <cellStyle name="Comma 53 7 3 2" xfId="6450"/>
    <cellStyle name="Comma 53 7 3 3" xfId="6451"/>
    <cellStyle name="Comma 53 7 3 4" xfId="6452"/>
    <cellStyle name="Comma 53 7 4" xfId="6453"/>
    <cellStyle name="Comma 53 7 5" xfId="6454"/>
    <cellStyle name="Comma 53 7 6" xfId="6455"/>
    <cellStyle name="Comma 53 8" xfId="6456"/>
    <cellStyle name="Comma 53 8 2" xfId="6457"/>
    <cellStyle name="Comma 53 8 2 2" xfId="6458"/>
    <cellStyle name="Comma 53 8 2 3" xfId="6459"/>
    <cellStyle name="Comma 53 8 2 4" xfId="6460"/>
    <cellStyle name="Comma 53 8 3" xfId="6461"/>
    <cellStyle name="Comma 53 8 4" xfId="6462"/>
    <cellStyle name="Comma 53 8 5" xfId="6463"/>
    <cellStyle name="Comma 53 9" xfId="6464"/>
    <cellStyle name="Comma 53 9 2" xfId="6465"/>
    <cellStyle name="Comma 53 9 3" xfId="6466"/>
    <cellStyle name="Comma 53 9 4" xfId="6467"/>
    <cellStyle name="Comma 54" xfId="6468"/>
    <cellStyle name="Comma 54 10" xfId="6469"/>
    <cellStyle name="Comma 54 11" xfId="6470"/>
    <cellStyle name="Comma 54 12" xfId="6471"/>
    <cellStyle name="Comma 54 2" xfId="6472"/>
    <cellStyle name="Comma 54 2 10" xfId="6473"/>
    <cellStyle name="Comma 54 2 2" xfId="6474"/>
    <cellStyle name="Comma 54 2 2 2" xfId="6475"/>
    <cellStyle name="Comma 54 2 2 2 2" xfId="6476"/>
    <cellStyle name="Comma 54 2 2 2 2 2" xfId="6477"/>
    <cellStyle name="Comma 54 2 2 2 2 2 2" xfId="6478"/>
    <cellStyle name="Comma 54 2 2 2 2 2 3" xfId="6479"/>
    <cellStyle name="Comma 54 2 2 2 2 2 4" xfId="6480"/>
    <cellStyle name="Comma 54 2 2 2 2 3" xfId="6481"/>
    <cellStyle name="Comma 54 2 2 2 2 4" xfId="6482"/>
    <cellStyle name="Comma 54 2 2 2 2 5" xfId="6483"/>
    <cellStyle name="Comma 54 2 2 2 3" xfId="6484"/>
    <cellStyle name="Comma 54 2 2 2 3 2" xfId="6485"/>
    <cellStyle name="Comma 54 2 2 2 3 3" xfId="6486"/>
    <cellStyle name="Comma 54 2 2 2 3 4" xfId="6487"/>
    <cellStyle name="Comma 54 2 2 2 4" xfId="6488"/>
    <cellStyle name="Comma 54 2 2 2 5" xfId="6489"/>
    <cellStyle name="Comma 54 2 2 2 6" xfId="6490"/>
    <cellStyle name="Comma 54 2 2 3" xfId="6491"/>
    <cellStyle name="Comma 54 2 2 3 2" xfId="6492"/>
    <cellStyle name="Comma 54 2 2 3 2 2" xfId="6493"/>
    <cellStyle name="Comma 54 2 2 3 2 2 2" xfId="6494"/>
    <cellStyle name="Comma 54 2 2 3 2 2 3" xfId="6495"/>
    <cellStyle name="Comma 54 2 2 3 2 2 4" xfId="6496"/>
    <cellStyle name="Comma 54 2 2 3 2 3" xfId="6497"/>
    <cellStyle name="Comma 54 2 2 3 2 4" xfId="6498"/>
    <cellStyle name="Comma 54 2 2 3 2 5" xfId="6499"/>
    <cellStyle name="Comma 54 2 2 3 3" xfId="6500"/>
    <cellStyle name="Comma 54 2 2 3 3 2" xfId="6501"/>
    <cellStyle name="Comma 54 2 2 3 3 3" xfId="6502"/>
    <cellStyle name="Comma 54 2 2 3 3 4" xfId="6503"/>
    <cellStyle name="Comma 54 2 2 3 4" xfId="6504"/>
    <cellStyle name="Comma 54 2 2 3 5" xfId="6505"/>
    <cellStyle name="Comma 54 2 2 3 6" xfId="6506"/>
    <cellStyle name="Comma 54 2 2 4" xfId="6507"/>
    <cellStyle name="Comma 54 2 2 4 2" xfId="6508"/>
    <cellStyle name="Comma 54 2 2 4 2 2" xfId="6509"/>
    <cellStyle name="Comma 54 2 2 4 2 3" xfId="6510"/>
    <cellStyle name="Comma 54 2 2 4 2 4" xfId="6511"/>
    <cellStyle name="Comma 54 2 2 4 3" xfId="6512"/>
    <cellStyle name="Comma 54 2 2 4 4" xfId="6513"/>
    <cellStyle name="Comma 54 2 2 4 5" xfId="6514"/>
    <cellStyle name="Comma 54 2 2 5" xfId="6515"/>
    <cellStyle name="Comma 54 2 2 5 2" xfId="6516"/>
    <cellStyle name="Comma 54 2 2 5 3" xfId="6517"/>
    <cellStyle name="Comma 54 2 2 5 4" xfId="6518"/>
    <cellStyle name="Comma 54 2 2 6" xfId="6519"/>
    <cellStyle name="Comma 54 2 2 7" xfId="6520"/>
    <cellStyle name="Comma 54 2 2 8" xfId="6521"/>
    <cellStyle name="Comma 54 2 3" xfId="6522"/>
    <cellStyle name="Comma 54 2 3 2" xfId="6523"/>
    <cellStyle name="Comma 54 2 3 2 2" xfId="6524"/>
    <cellStyle name="Comma 54 2 3 2 2 2" xfId="6525"/>
    <cellStyle name="Comma 54 2 3 2 2 2 2" xfId="6526"/>
    <cellStyle name="Comma 54 2 3 2 2 2 3" xfId="6527"/>
    <cellStyle name="Comma 54 2 3 2 2 2 4" xfId="6528"/>
    <cellStyle name="Comma 54 2 3 2 2 3" xfId="6529"/>
    <cellStyle name="Comma 54 2 3 2 2 4" xfId="6530"/>
    <cellStyle name="Comma 54 2 3 2 2 5" xfId="6531"/>
    <cellStyle name="Comma 54 2 3 2 3" xfId="6532"/>
    <cellStyle name="Comma 54 2 3 2 3 2" xfId="6533"/>
    <cellStyle name="Comma 54 2 3 2 3 3" xfId="6534"/>
    <cellStyle name="Comma 54 2 3 2 3 4" xfId="6535"/>
    <cellStyle name="Comma 54 2 3 2 4" xfId="6536"/>
    <cellStyle name="Comma 54 2 3 2 5" xfId="6537"/>
    <cellStyle name="Comma 54 2 3 2 6" xfId="6538"/>
    <cellStyle name="Comma 54 2 3 3" xfId="6539"/>
    <cellStyle name="Comma 54 2 3 3 2" xfId="6540"/>
    <cellStyle name="Comma 54 2 3 3 2 2" xfId="6541"/>
    <cellStyle name="Comma 54 2 3 3 2 2 2" xfId="6542"/>
    <cellStyle name="Comma 54 2 3 3 2 2 3" xfId="6543"/>
    <cellStyle name="Comma 54 2 3 3 2 2 4" xfId="6544"/>
    <cellStyle name="Comma 54 2 3 3 2 3" xfId="6545"/>
    <cellStyle name="Comma 54 2 3 3 2 4" xfId="6546"/>
    <cellStyle name="Comma 54 2 3 3 2 5" xfId="6547"/>
    <cellStyle name="Comma 54 2 3 3 3" xfId="6548"/>
    <cellStyle name="Comma 54 2 3 3 3 2" xfId="6549"/>
    <cellStyle name="Comma 54 2 3 3 3 3" xfId="6550"/>
    <cellStyle name="Comma 54 2 3 3 3 4" xfId="6551"/>
    <cellStyle name="Comma 54 2 3 3 4" xfId="6552"/>
    <cellStyle name="Comma 54 2 3 3 5" xfId="6553"/>
    <cellStyle name="Comma 54 2 3 3 6" xfId="6554"/>
    <cellStyle name="Comma 54 2 3 4" xfId="6555"/>
    <cellStyle name="Comma 54 2 3 4 2" xfId="6556"/>
    <cellStyle name="Comma 54 2 3 4 2 2" xfId="6557"/>
    <cellStyle name="Comma 54 2 3 4 2 3" xfId="6558"/>
    <cellStyle name="Comma 54 2 3 4 2 4" xfId="6559"/>
    <cellStyle name="Comma 54 2 3 4 3" xfId="6560"/>
    <cellStyle name="Comma 54 2 3 4 4" xfId="6561"/>
    <cellStyle name="Comma 54 2 3 4 5" xfId="6562"/>
    <cellStyle name="Comma 54 2 3 5" xfId="6563"/>
    <cellStyle name="Comma 54 2 3 5 2" xfId="6564"/>
    <cellStyle name="Comma 54 2 3 5 3" xfId="6565"/>
    <cellStyle name="Comma 54 2 3 5 4" xfId="6566"/>
    <cellStyle name="Comma 54 2 3 6" xfId="6567"/>
    <cellStyle name="Comma 54 2 3 7" xfId="6568"/>
    <cellStyle name="Comma 54 2 3 8" xfId="6569"/>
    <cellStyle name="Comma 54 2 4" xfId="6570"/>
    <cellStyle name="Comma 54 2 4 2" xfId="6571"/>
    <cellStyle name="Comma 54 2 4 2 2" xfId="6572"/>
    <cellStyle name="Comma 54 2 4 2 2 2" xfId="6573"/>
    <cellStyle name="Comma 54 2 4 2 2 3" xfId="6574"/>
    <cellStyle name="Comma 54 2 4 2 2 4" xfId="6575"/>
    <cellStyle name="Comma 54 2 4 2 3" xfId="6576"/>
    <cellStyle name="Comma 54 2 4 2 4" xfId="6577"/>
    <cellStyle name="Comma 54 2 4 2 5" xfId="6578"/>
    <cellStyle name="Comma 54 2 4 3" xfId="6579"/>
    <cellStyle name="Comma 54 2 4 3 2" xfId="6580"/>
    <cellStyle name="Comma 54 2 4 3 3" xfId="6581"/>
    <cellStyle name="Comma 54 2 4 3 4" xfId="6582"/>
    <cellStyle name="Comma 54 2 4 4" xfId="6583"/>
    <cellStyle name="Comma 54 2 4 5" xfId="6584"/>
    <cellStyle name="Comma 54 2 4 6" xfId="6585"/>
    <cellStyle name="Comma 54 2 5" xfId="6586"/>
    <cellStyle name="Comma 54 2 5 2" xfId="6587"/>
    <cellStyle name="Comma 54 2 5 2 2" xfId="6588"/>
    <cellStyle name="Comma 54 2 5 2 2 2" xfId="6589"/>
    <cellStyle name="Comma 54 2 5 2 2 3" xfId="6590"/>
    <cellStyle name="Comma 54 2 5 2 2 4" xfId="6591"/>
    <cellStyle name="Comma 54 2 5 2 3" xfId="6592"/>
    <cellStyle name="Comma 54 2 5 2 4" xfId="6593"/>
    <cellStyle name="Comma 54 2 5 2 5" xfId="6594"/>
    <cellStyle name="Comma 54 2 5 3" xfId="6595"/>
    <cellStyle name="Comma 54 2 5 3 2" xfId="6596"/>
    <cellStyle name="Comma 54 2 5 3 3" xfId="6597"/>
    <cellStyle name="Comma 54 2 5 3 4" xfId="6598"/>
    <cellStyle name="Comma 54 2 5 4" xfId="6599"/>
    <cellStyle name="Comma 54 2 5 5" xfId="6600"/>
    <cellStyle name="Comma 54 2 5 6" xfId="6601"/>
    <cellStyle name="Comma 54 2 6" xfId="6602"/>
    <cellStyle name="Comma 54 2 6 2" xfId="6603"/>
    <cellStyle name="Comma 54 2 6 2 2" xfId="6604"/>
    <cellStyle name="Comma 54 2 6 2 3" xfId="6605"/>
    <cellStyle name="Comma 54 2 6 2 4" xfId="6606"/>
    <cellStyle name="Comma 54 2 6 3" xfId="6607"/>
    <cellStyle name="Comma 54 2 6 4" xfId="6608"/>
    <cellStyle name="Comma 54 2 6 5" xfId="6609"/>
    <cellStyle name="Comma 54 2 7" xfId="6610"/>
    <cellStyle name="Comma 54 2 7 2" xfId="6611"/>
    <cellStyle name="Comma 54 2 7 3" xfId="6612"/>
    <cellStyle name="Comma 54 2 7 4" xfId="6613"/>
    <cellStyle name="Comma 54 2 8" xfId="6614"/>
    <cellStyle name="Comma 54 2 9" xfId="6615"/>
    <cellStyle name="Comma 54 3" xfId="6616"/>
    <cellStyle name="Comma 54 3 10" xfId="6617"/>
    <cellStyle name="Comma 54 3 2" xfId="6618"/>
    <cellStyle name="Comma 54 3 2 2" xfId="6619"/>
    <cellStyle name="Comma 54 3 2 2 2" xfId="6620"/>
    <cellStyle name="Comma 54 3 2 2 2 2" xfId="6621"/>
    <cellStyle name="Comma 54 3 2 2 2 2 2" xfId="6622"/>
    <cellStyle name="Comma 54 3 2 2 2 2 3" xfId="6623"/>
    <cellStyle name="Comma 54 3 2 2 2 2 4" xfId="6624"/>
    <cellStyle name="Comma 54 3 2 2 2 3" xfId="6625"/>
    <cellStyle name="Comma 54 3 2 2 2 4" xfId="6626"/>
    <cellStyle name="Comma 54 3 2 2 2 5" xfId="6627"/>
    <cellStyle name="Comma 54 3 2 2 3" xfId="6628"/>
    <cellStyle name="Comma 54 3 2 2 3 2" xfId="6629"/>
    <cellStyle name="Comma 54 3 2 2 3 3" xfId="6630"/>
    <cellStyle name="Comma 54 3 2 2 3 4" xfId="6631"/>
    <cellStyle name="Comma 54 3 2 2 4" xfId="6632"/>
    <cellStyle name="Comma 54 3 2 2 5" xfId="6633"/>
    <cellStyle name="Comma 54 3 2 2 6" xfId="6634"/>
    <cellStyle name="Comma 54 3 2 3" xfId="6635"/>
    <cellStyle name="Comma 54 3 2 3 2" xfId="6636"/>
    <cellStyle name="Comma 54 3 2 3 2 2" xfId="6637"/>
    <cellStyle name="Comma 54 3 2 3 2 2 2" xfId="6638"/>
    <cellStyle name="Comma 54 3 2 3 2 2 3" xfId="6639"/>
    <cellStyle name="Comma 54 3 2 3 2 2 4" xfId="6640"/>
    <cellStyle name="Comma 54 3 2 3 2 3" xfId="6641"/>
    <cellStyle name="Comma 54 3 2 3 2 4" xfId="6642"/>
    <cellStyle name="Comma 54 3 2 3 2 5" xfId="6643"/>
    <cellStyle name="Comma 54 3 2 3 3" xfId="6644"/>
    <cellStyle name="Comma 54 3 2 3 3 2" xfId="6645"/>
    <cellStyle name="Comma 54 3 2 3 3 3" xfId="6646"/>
    <cellStyle name="Comma 54 3 2 3 3 4" xfId="6647"/>
    <cellStyle name="Comma 54 3 2 3 4" xfId="6648"/>
    <cellStyle name="Comma 54 3 2 3 5" xfId="6649"/>
    <cellStyle name="Comma 54 3 2 3 6" xfId="6650"/>
    <cellStyle name="Comma 54 3 2 4" xfId="6651"/>
    <cellStyle name="Comma 54 3 2 4 2" xfId="6652"/>
    <cellStyle name="Comma 54 3 2 4 2 2" xfId="6653"/>
    <cellStyle name="Comma 54 3 2 4 2 3" xfId="6654"/>
    <cellStyle name="Comma 54 3 2 4 2 4" xfId="6655"/>
    <cellStyle name="Comma 54 3 2 4 3" xfId="6656"/>
    <cellStyle name="Comma 54 3 2 4 4" xfId="6657"/>
    <cellStyle name="Comma 54 3 2 4 5" xfId="6658"/>
    <cellStyle name="Comma 54 3 2 5" xfId="6659"/>
    <cellStyle name="Comma 54 3 2 5 2" xfId="6660"/>
    <cellStyle name="Comma 54 3 2 5 3" xfId="6661"/>
    <cellStyle name="Comma 54 3 2 5 4" xfId="6662"/>
    <cellStyle name="Comma 54 3 2 6" xfId="6663"/>
    <cellStyle name="Comma 54 3 2 7" xfId="6664"/>
    <cellStyle name="Comma 54 3 2 8" xfId="6665"/>
    <cellStyle name="Comma 54 3 3" xfId="6666"/>
    <cellStyle name="Comma 54 3 3 2" xfId="6667"/>
    <cellStyle name="Comma 54 3 3 2 2" xfId="6668"/>
    <cellStyle name="Comma 54 3 3 2 2 2" xfId="6669"/>
    <cellStyle name="Comma 54 3 3 2 2 2 2" xfId="6670"/>
    <cellStyle name="Comma 54 3 3 2 2 2 3" xfId="6671"/>
    <cellStyle name="Comma 54 3 3 2 2 2 4" xfId="6672"/>
    <cellStyle name="Comma 54 3 3 2 2 3" xfId="6673"/>
    <cellStyle name="Comma 54 3 3 2 2 4" xfId="6674"/>
    <cellStyle name="Comma 54 3 3 2 2 5" xfId="6675"/>
    <cellStyle name="Comma 54 3 3 2 3" xfId="6676"/>
    <cellStyle name="Comma 54 3 3 2 3 2" xfId="6677"/>
    <cellStyle name="Comma 54 3 3 2 3 3" xfId="6678"/>
    <cellStyle name="Comma 54 3 3 2 3 4" xfId="6679"/>
    <cellStyle name="Comma 54 3 3 2 4" xfId="6680"/>
    <cellStyle name="Comma 54 3 3 2 5" xfId="6681"/>
    <cellStyle name="Comma 54 3 3 2 6" xfId="6682"/>
    <cellStyle name="Comma 54 3 3 3" xfId="6683"/>
    <cellStyle name="Comma 54 3 3 3 2" xfId="6684"/>
    <cellStyle name="Comma 54 3 3 3 2 2" xfId="6685"/>
    <cellStyle name="Comma 54 3 3 3 2 2 2" xfId="6686"/>
    <cellStyle name="Comma 54 3 3 3 2 2 3" xfId="6687"/>
    <cellStyle name="Comma 54 3 3 3 2 2 4" xfId="6688"/>
    <cellStyle name="Comma 54 3 3 3 2 3" xfId="6689"/>
    <cellStyle name="Comma 54 3 3 3 2 4" xfId="6690"/>
    <cellStyle name="Comma 54 3 3 3 2 5" xfId="6691"/>
    <cellStyle name="Comma 54 3 3 3 3" xfId="6692"/>
    <cellStyle name="Comma 54 3 3 3 3 2" xfId="6693"/>
    <cellStyle name="Comma 54 3 3 3 3 3" xfId="6694"/>
    <cellStyle name="Comma 54 3 3 3 3 4" xfId="6695"/>
    <cellStyle name="Comma 54 3 3 3 4" xfId="6696"/>
    <cellStyle name="Comma 54 3 3 3 5" xfId="6697"/>
    <cellStyle name="Comma 54 3 3 3 6" xfId="6698"/>
    <cellStyle name="Comma 54 3 3 4" xfId="6699"/>
    <cellStyle name="Comma 54 3 3 4 2" xfId="6700"/>
    <cellStyle name="Comma 54 3 3 4 2 2" xfId="6701"/>
    <cellStyle name="Comma 54 3 3 4 2 3" xfId="6702"/>
    <cellStyle name="Comma 54 3 3 4 2 4" xfId="6703"/>
    <cellStyle name="Comma 54 3 3 4 3" xfId="6704"/>
    <cellStyle name="Comma 54 3 3 4 4" xfId="6705"/>
    <cellStyle name="Comma 54 3 3 4 5" xfId="6706"/>
    <cellStyle name="Comma 54 3 3 5" xfId="6707"/>
    <cellStyle name="Comma 54 3 3 5 2" xfId="6708"/>
    <cellStyle name="Comma 54 3 3 5 3" xfId="6709"/>
    <cellStyle name="Comma 54 3 3 5 4" xfId="6710"/>
    <cellStyle name="Comma 54 3 3 6" xfId="6711"/>
    <cellStyle name="Comma 54 3 3 7" xfId="6712"/>
    <cellStyle name="Comma 54 3 3 8" xfId="6713"/>
    <cellStyle name="Comma 54 3 4" xfId="6714"/>
    <cellStyle name="Comma 54 3 4 2" xfId="6715"/>
    <cellStyle name="Comma 54 3 4 2 2" xfId="6716"/>
    <cellStyle name="Comma 54 3 4 2 2 2" xfId="6717"/>
    <cellStyle name="Comma 54 3 4 2 2 3" xfId="6718"/>
    <cellStyle name="Comma 54 3 4 2 2 4" xfId="6719"/>
    <cellStyle name="Comma 54 3 4 2 3" xfId="6720"/>
    <cellStyle name="Comma 54 3 4 2 4" xfId="6721"/>
    <cellStyle name="Comma 54 3 4 2 5" xfId="6722"/>
    <cellStyle name="Comma 54 3 4 3" xfId="6723"/>
    <cellStyle name="Comma 54 3 4 3 2" xfId="6724"/>
    <cellStyle name="Comma 54 3 4 3 3" xfId="6725"/>
    <cellStyle name="Comma 54 3 4 3 4" xfId="6726"/>
    <cellStyle name="Comma 54 3 4 4" xfId="6727"/>
    <cellStyle name="Comma 54 3 4 5" xfId="6728"/>
    <cellStyle name="Comma 54 3 4 6" xfId="6729"/>
    <cellStyle name="Comma 54 3 5" xfId="6730"/>
    <cellStyle name="Comma 54 3 5 2" xfId="6731"/>
    <cellStyle name="Comma 54 3 5 2 2" xfId="6732"/>
    <cellStyle name="Comma 54 3 5 2 2 2" xfId="6733"/>
    <cellStyle name="Comma 54 3 5 2 2 3" xfId="6734"/>
    <cellStyle name="Comma 54 3 5 2 2 4" xfId="6735"/>
    <cellStyle name="Comma 54 3 5 2 3" xfId="6736"/>
    <cellStyle name="Comma 54 3 5 2 4" xfId="6737"/>
    <cellStyle name="Comma 54 3 5 2 5" xfId="6738"/>
    <cellStyle name="Comma 54 3 5 3" xfId="6739"/>
    <cellStyle name="Comma 54 3 5 3 2" xfId="6740"/>
    <cellStyle name="Comma 54 3 5 3 3" xfId="6741"/>
    <cellStyle name="Comma 54 3 5 3 4" xfId="6742"/>
    <cellStyle name="Comma 54 3 5 4" xfId="6743"/>
    <cellStyle name="Comma 54 3 5 5" xfId="6744"/>
    <cellStyle name="Comma 54 3 5 6" xfId="6745"/>
    <cellStyle name="Comma 54 3 6" xfId="6746"/>
    <cellStyle name="Comma 54 3 6 2" xfId="6747"/>
    <cellStyle name="Comma 54 3 6 2 2" xfId="6748"/>
    <cellStyle name="Comma 54 3 6 2 3" xfId="6749"/>
    <cellStyle name="Comma 54 3 6 2 4" xfId="6750"/>
    <cellStyle name="Comma 54 3 6 3" xfId="6751"/>
    <cellStyle name="Comma 54 3 6 4" xfId="6752"/>
    <cellStyle name="Comma 54 3 6 5" xfId="6753"/>
    <cellStyle name="Comma 54 3 7" xfId="6754"/>
    <cellStyle name="Comma 54 3 7 2" xfId="6755"/>
    <cellStyle name="Comma 54 3 7 3" xfId="6756"/>
    <cellStyle name="Comma 54 3 7 4" xfId="6757"/>
    <cellStyle name="Comma 54 3 8" xfId="6758"/>
    <cellStyle name="Comma 54 3 9" xfId="6759"/>
    <cellStyle name="Comma 54 4" xfId="6760"/>
    <cellStyle name="Comma 54 4 2" xfId="6761"/>
    <cellStyle name="Comma 54 4 2 2" xfId="6762"/>
    <cellStyle name="Comma 54 4 2 2 2" xfId="6763"/>
    <cellStyle name="Comma 54 4 2 2 2 2" xfId="6764"/>
    <cellStyle name="Comma 54 4 2 2 2 3" xfId="6765"/>
    <cellStyle name="Comma 54 4 2 2 2 4" xfId="6766"/>
    <cellStyle name="Comma 54 4 2 2 3" xfId="6767"/>
    <cellStyle name="Comma 54 4 2 2 4" xfId="6768"/>
    <cellStyle name="Comma 54 4 2 2 5" xfId="6769"/>
    <cellStyle name="Comma 54 4 2 3" xfId="6770"/>
    <cellStyle name="Comma 54 4 2 3 2" xfId="6771"/>
    <cellStyle name="Comma 54 4 2 3 3" xfId="6772"/>
    <cellStyle name="Comma 54 4 2 3 4" xfId="6773"/>
    <cellStyle name="Comma 54 4 2 4" xfId="6774"/>
    <cellStyle name="Comma 54 4 2 5" xfId="6775"/>
    <cellStyle name="Comma 54 4 2 6" xfId="6776"/>
    <cellStyle name="Comma 54 4 3" xfId="6777"/>
    <cellStyle name="Comma 54 4 3 2" xfId="6778"/>
    <cellStyle name="Comma 54 4 3 2 2" xfId="6779"/>
    <cellStyle name="Comma 54 4 3 2 2 2" xfId="6780"/>
    <cellStyle name="Comma 54 4 3 2 2 3" xfId="6781"/>
    <cellStyle name="Comma 54 4 3 2 2 4" xfId="6782"/>
    <cellStyle name="Comma 54 4 3 2 3" xfId="6783"/>
    <cellStyle name="Comma 54 4 3 2 4" xfId="6784"/>
    <cellStyle name="Comma 54 4 3 2 5" xfId="6785"/>
    <cellStyle name="Comma 54 4 3 3" xfId="6786"/>
    <cellStyle name="Comma 54 4 3 3 2" xfId="6787"/>
    <cellStyle name="Comma 54 4 3 3 3" xfId="6788"/>
    <cellStyle name="Comma 54 4 3 3 4" xfId="6789"/>
    <cellStyle name="Comma 54 4 3 4" xfId="6790"/>
    <cellStyle name="Comma 54 4 3 5" xfId="6791"/>
    <cellStyle name="Comma 54 4 3 6" xfId="6792"/>
    <cellStyle name="Comma 54 4 4" xfId="6793"/>
    <cellStyle name="Comma 54 4 4 2" xfId="6794"/>
    <cellStyle name="Comma 54 4 4 2 2" xfId="6795"/>
    <cellStyle name="Comma 54 4 4 2 3" xfId="6796"/>
    <cellStyle name="Comma 54 4 4 2 4" xfId="6797"/>
    <cellStyle name="Comma 54 4 4 3" xfId="6798"/>
    <cellStyle name="Comma 54 4 4 4" xfId="6799"/>
    <cellStyle name="Comma 54 4 4 5" xfId="6800"/>
    <cellStyle name="Comma 54 4 5" xfId="6801"/>
    <cellStyle name="Comma 54 4 5 2" xfId="6802"/>
    <cellStyle name="Comma 54 4 5 3" xfId="6803"/>
    <cellStyle name="Comma 54 4 5 4" xfId="6804"/>
    <cellStyle name="Comma 54 4 6" xfId="6805"/>
    <cellStyle name="Comma 54 4 7" xfId="6806"/>
    <cellStyle name="Comma 54 4 8" xfId="6807"/>
    <cellStyle name="Comma 54 5" xfId="6808"/>
    <cellStyle name="Comma 54 5 2" xfId="6809"/>
    <cellStyle name="Comma 54 5 2 2" xfId="6810"/>
    <cellStyle name="Comma 54 5 2 2 2" xfId="6811"/>
    <cellStyle name="Comma 54 5 2 2 2 2" xfId="6812"/>
    <cellStyle name="Comma 54 5 2 2 2 3" xfId="6813"/>
    <cellStyle name="Comma 54 5 2 2 2 4" xfId="6814"/>
    <cellStyle name="Comma 54 5 2 2 3" xfId="6815"/>
    <cellStyle name="Comma 54 5 2 2 4" xfId="6816"/>
    <cellStyle name="Comma 54 5 2 2 5" xfId="6817"/>
    <cellStyle name="Comma 54 5 2 3" xfId="6818"/>
    <cellStyle name="Comma 54 5 2 3 2" xfId="6819"/>
    <cellStyle name="Comma 54 5 2 3 3" xfId="6820"/>
    <cellStyle name="Comma 54 5 2 3 4" xfId="6821"/>
    <cellStyle name="Comma 54 5 2 4" xfId="6822"/>
    <cellStyle name="Comma 54 5 2 5" xfId="6823"/>
    <cellStyle name="Comma 54 5 2 6" xfId="6824"/>
    <cellStyle name="Comma 54 5 3" xfId="6825"/>
    <cellStyle name="Comma 54 5 3 2" xfId="6826"/>
    <cellStyle name="Comma 54 5 3 2 2" xfId="6827"/>
    <cellStyle name="Comma 54 5 3 2 2 2" xfId="6828"/>
    <cellStyle name="Comma 54 5 3 2 2 3" xfId="6829"/>
    <cellStyle name="Comma 54 5 3 2 2 4" xfId="6830"/>
    <cellStyle name="Comma 54 5 3 2 3" xfId="6831"/>
    <cellStyle name="Comma 54 5 3 2 4" xfId="6832"/>
    <cellStyle name="Comma 54 5 3 2 5" xfId="6833"/>
    <cellStyle name="Comma 54 5 3 3" xfId="6834"/>
    <cellStyle name="Comma 54 5 3 3 2" xfId="6835"/>
    <cellStyle name="Comma 54 5 3 3 3" xfId="6836"/>
    <cellStyle name="Comma 54 5 3 3 4" xfId="6837"/>
    <cellStyle name="Comma 54 5 3 4" xfId="6838"/>
    <cellStyle name="Comma 54 5 3 5" xfId="6839"/>
    <cellStyle name="Comma 54 5 3 6" xfId="6840"/>
    <cellStyle name="Comma 54 5 4" xfId="6841"/>
    <cellStyle name="Comma 54 5 4 2" xfId="6842"/>
    <cellStyle name="Comma 54 5 4 2 2" xfId="6843"/>
    <cellStyle name="Comma 54 5 4 2 3" xfId="6844"/>
    <cellStyle name="Comma 54 5 4 2 4" xfId="6845"/>
    <cellStyle name="Comma 54 5 4 3" xfId="6846"/>
    <cellStyle name="Comma 54 5 4 4" xfId="6847"/>
    <cellStyle name="Comma 54 5 4 5" xfId="6848"/>
    <cellStyle name="Comma 54 5 5" xfId="6849"/>
    <cellStyle name="Comma 54 5 5 2" xfId="6850"/>
    <cellStyle name="Comma 54 5 5 3" xfId="6851"/>
    <cellStyle name="Comma 54 5 5 4" xfId="6852"/>
    <cellStyle name="Comma 54 5 6" xfId="6853"/>
    <cellStyle name="Comma 54 5 7" xfId="6854"/>
    <cellStyle name="Comma 54 5 8" xfId="6855"/>
    <cellStyle name="Comma 54 6" xfId="6856"/>
    <cellStyle name="Comma 54 6 2" xfId="6857"/>
    <cellStyle name="Comma 54 6 2 2" xfId="6858"/>
    <cellStyle name="Comma 54 6 2 2 2" xfId="6859"/>
    <cellStyle name="Comma 54 6 2 2 3" xfId="6860"/>
    <cellStyle name="Comma 54 6 2 2 4" xfId="6861"/>
    <cellStyle name="Comma 54 6 2 3" xfId="6862"/>
    <cellStyle name="Comma 54 6 2 4" xfId="6863"/>
    <cellStyle name="Comma 54 6 2 5" xfId="6864"/>
    <cellStyle name="Comma 54 6 3" xfId="6865"/>
    <cellStyle name="Comma 54 6 3 2" xfId="6866"/>
    <cellStyle name="Comma 54 6 3 3" xfId="6867"/>
    <cellStyle name="Comma 54 6 3 4" xfId="6868"/>
    <cellStyle name="Comma 54 6 4" xfId="6869"/>
    <cellStyle name="Comma 54 6 5" xfId="6870"/>
    <cellStyle name="Comma 54 6 6" xfId="6871"/>
    <cellStyle name="Comma 54 7" xfId="6872"/>
    <cellStyle name="Comma 54 7 2" xfId="6873"/>
    <cellStyle name="Comma 54 7 2 2" xfId="6874"/>
    <cellStyle name="Comma 54 7 2 2 2" xfId="6875"/>
    <cellStyle name="Comma 54 7 2 2 3" xfId="6876"/>
    <cellStyle name="Comma 54 7 2 2 4" xfId="6877"/>
    <cellStyle name="Comma 54 7 2 3" xfId="6878"/>
    <cellStyle name="Comma 54 7 2 4" xfId="6879"/>
    <cellStyle name="Comma 54 7 2 5" xfId="6880"/>
    <cellStyle name="Comma 54 7 3" xfId="6881"/>
    <cellStyle name="Comma 54 7 3 2" xfId="6882"/>
    <cellStyle name="Comma 54 7 3 3" xfId="6883"/>
    <cellStyle name="Comma 54 7 3 4" xfId="6884"/>
    <cellStyle name="Comma 54 7 4" xfId="6885"/>
    <cellStyle name="Comma 54 7 5" xfId="6886"/>
    <cellStyle name="Comma 54 7 6" xfId="6887"/>
    <cellStyle name="Comma 54 8" xfId="6888"/>
    <cellStyle name="Comma 54 8 2" xfId="6889"/>
    <cellStyle name="Comma 54 8 2 2" xfId="6890"/>
    <cellStyle name="Comma 54 8 2 3" xfId="6891"/>
    <cellStyle name="Comma 54 8 2 4" xfId="6892"/>
    <cellStyle name="Comma 54 8 3" xfId="6893"/>
    <cellStyle name="Comma 54 8 4" xfId="6894"/>
    <cellStyle name="Comma 54 8 5" xfId="6895"/>
    <cellStyle name="Comma 54 9" xfId="6896"/>
    <cellStyle name="Comma 54 9 2" xfId="6897"/>
    <cellStyle name="Comma 54 9 3" xfId="6898"/>
    <cellStyle name="Comma 54 9 4" xfId="6899"/>
    <cellStyle name="Comma 55" xfId="6900"/>
    <cellStyle name="Comma 55 10" xfId="6901"/>
    <cellStyle name="Comma 55 11" xfId="6902"/>
    <cellStyle name="Comma 55 12" xfId="6903"/>
    <cellStyle name="Comma 55 2" xfId="6904"/>
    <cellStyle name="Comma 55 2 10" xfId="6905"/>
    <cellStyle name="Comma 55 2 2" xfId="6906"/>
    <cellStyle name="Comma 55 2 2 2" xfId="6907"/>
    <cellStyle name="Comma 55 2 2 2 2" xfId="6908"/>
    <cellStyle name="Comma 55 2 2 2 2 2" xfId="6909"/>
    <cellStyle name="Comma 55 2 2 2 2 2 2" xfId="6910"/>
    <cellStyle name="Comma 55 2 2 2 2 2 3" xfId="6911"/>
    <cellStyle name="Comma 55 2 2 2 2 2 4" xfId="6912"/>
    <cellStyle name="Comma 55 2 2 2 2 3" xfId="6913"/>
    <cellStyle name="Comma 55 2 2 2 2 4" xfId="6914"/>
    <cellStyle name="Comma 55 2 2 2 2 5" xfId="6915"/>
    <cellStyle name="Comma 55 2 2 2 3" xfId="6916"/>
    <cellStyle name="Comma 55 2 2 2 3 2" xfId="6917"/>
    <cellStyle name="Comma 55 2 2 2 3 3" xfId="6918"/>
    <cellStyle name="Comma 55 2 2 2 3 4" xfId="6919"/>
    <cellStyle name="Comma 55 2 2 2 4" xfId="6920"/>
    <cellStyle name="Comma 55 2 2 2 5" xfId="6921"/>
    <cellStyle name="Comma 55 2 2 2 6" xfId="6922"/>
    <cellStyle name="Comma 55 2 2 3" xfId="6923"/>
    <cellStyle name="Comma 55 2 2 3 2" xfId="6924"/>
    <cellStyle name="Comma 55 2 2 3 2 2" xfId="6925"/>
    <cellStyle name="Comma 55 2 2 3 2 2 2" xfId="6926"/>
    <cellStyle name="Comma 55 2 2 3 2 2 3" xfId="6927"/>
    <cellStyle name="Comma 55 2 2 3 2 2 4" xfId="6928"/>
    <cellStyle name="Comma 55 2 2 3 2 3" xfId="6929"/>
    <cellStyle name="Comma 55 2 2 3 2 4" xfId="6930"/>
    <cellStyle name="Comma 55 2 2 3 2 5" xfId="6931"/>
    <cellStyle name="Comma 55 2 2 3 3" xfId="6932"/>
    <cellStyle name="Comma 55 2 2 3 3 2" xfId="6933"/>
    <cellStyle name="Comma 55 2 2 3 3 3" xfId="6934"/>
    <cellStyle name="Comma 55 2 2 3 3 4" xfId="6935"/>
    <cellStyle name="Comma 55 2 2 3 4" xfId="6936"/>
    <cellStyle name="Comma 55 2 2 3 5" xfId="6937"/>
    <cellStyle name="Comma 55 2 2 3 6" xfId="6938"/>
    <cellStyle name="Comma 55 2 2 4" xfId="6939"/>
    <cellStyle name="Comma 55 2 2 4 2" xfId="6940"/>
    <cellStyle name="Comma 55 2 2 4 2 2" xfId="6941"/>
    <cellStyle name="Comma 55 2 2 4 2 3" xfId="6942"/>
    <cellStyle name="Comma 55 2 2 4 2 4" xfId="6943"/>
    <cellStyle name="Comma 55 2 2 4 3" xfId="6944"/>
    <cellStyle name="Comma 55 2 2 4 4" xfId="6945"/>
    <cellStyle name="Comma 55 2 2 4 5" xfId="6946"/>
    <cellStyle name="Comma 55 2 2 5" xfId="6947"/>
    <cellStyle name="Comma 55 2 2 5 2" xfId="6948"/>
    <cellStyle name="Comma 55 2 2 5 3" xfId="6949"/>
    <cellStyle name="Comma 55 2 2 5 4" xfId="6950"/>
    <cellStyle name="Comma 55 2 2 6" xfId="6951"/>
    <cellStyle name="Comma 55 2 2 7" xfId="6952"/>
    <cellStyle name="Comma 55 2 2 8" xfId="6953"/>
    <cellStyle name="Comma 55 2 3" xfId="6954"/>
    <cellStyle name="Comma 55 2 3 2" xfId="6955"/>
    <cellStyle name="Comma 55 2 3 2 2" xfId="6956"/>
    <cellStyle name="Comma 55 2 3 2 2 2" xfId="6957"/>
    <cellStyle name="Comma 55 2 3 2 2 2 2" xfId="6958"/>
    <cellStyle name="Comma 55 2 3 2 2 2 3" xfId="6959"/>
    <cellStyle name="Comma 55 2 3 2 2 2 4" xfId="6960"/>
    <cellStyle name="Comma 55 2 3 2 2 3" xfId="6961"/>
    <cellStyle name="Comma 55 2 3 2 2 4" xfId="6962"/>
    <cellStyle name="Comma 55 2 3 2 2 5" xfId="6963"/>
    <cellStyle name="Comma 55 2 3 2 3" xfId="6964"/>
    <cellStyle name="Comma 55 2 3 2 3 2" xfId="6965"/>
    <cellStyle name="Comma 55 2 3 2 3 3" xfId="6966"/>
    <cellStyle name="Comma 55 2 3 2 3 4" xfId="6967"/>
    <cellStyle name="Comma 55 2 3 2 4" xfId="6968"/>
    <cellStyle name="Comma 55 2 3 2 5" xfId="6969"/>
    <cellStyle name="Comma 55 2 3 2 6" xfId="6970"/>
    <cellStyle name="Comma 55 2 3 3" xfId="6971"/>
    <cellStyle name="Comma 55 2 3 3 2" xfId="6972"/>
    <cellStyle name="Comma 55 2 3 3 2 2" xfId="6973"/>
    <cellStyle name="Comma 55 2 3 3 2 2 2" xfId="6974"/>
    <cellStyle name="Comma 55 2 3 3 2 2 3" xfId="6975"/>
    <cellStyle name="Comma 55 2 3 3 2 2 4" xfId="6976"/>
    <cellStyle name="Comma 55 2 3 3 2 3" xfId="6977"/>
    <cellStyle name="Comma 55 2 3 3 2 4" xfId="6978"/>
    <cellStyle name="Comma 55 2 3 3 2 5" xfId="6979"/>
    <cellStyle name="Comma 55 2 3 3 3" xfId="6980"/>
    <cellStyle name="Comma 55 2 3 3 3 2" xfId="6981"/>
    <cellStyle name="Comma 55 2 3 3 3 3" xfId="6982"/>
    <cellStyle name="Comma 55 2 3 3 3 4" xfId="6983"/>
    <cellStyle name="Comma 55 2 3 3 4" xfId="6984"/>
    <cellStyle name="Comma 55 2 3 3 5" xfId="6985"/>
    <cellStyle name="Comma 55 2 3 3 6" xfId="6986"/>
    <cellStyle name="Comma 55 2 3 4" xfId="6987"/>
    <cellStyle name="Comma 55 2 3 4 2" xfId="6988"/>
    <cellStyle name="Comma 55 2 3 4 2 2" xfId="6989"/>
    <cellStyle name="Comma 55 2 3 4 2 3" xfId="6990"/>
    <cellStyle name="Comma 55 2 3 4 2 4" xfId="6991"/>
    <cellStyle name="Comma 55 2 3 4 3" xfId="6992"/>
    <cellStyle name="Comma 55 2 3 4 4" xfId="6993"/>
    <cellStyle name="Comma 55 2 3 4 5" xfId="6994"/>
    <cellStyle name="Comma 55 2 3 5" xfId="6995"/>
    <cellStyle name="Comma 55 2 3 5 2" xfId="6996"/>
    <cellStyle name="Comma 55 2 3 5 3" xfId="6997"/>
    <cellStyle name="Comma 55 2 3 5 4" xfId="6998"/>
    <cellStyle name="Comma 55 2 3 6" xfId="6999"/>
    <cellStyle name="Comma 55 2 3 7" xfId="7000"/>
    <cellStyle name="Comma 55 2 3 8" xfId="7001"/>
    <cellStyle name="Comma 55 2 4" xfId="7002"/>
    <cellStyle name="Comma 55 2 4 2" xfId="7003"/>
    <cellStyle name="Comma 55 2 4 2 2" xfId="7004"/>
    <cellStyle name="Comma 55 2 4 2 2 2" xfId="7005"/>
    <cellStyle name="Comma 55 2 4 2 2 3" xfId="7006"/>
    <cellStyle name="Comma 55 2 4 2 2 4" xfId="7007"/>
    <cellStyle name="Comma 55 2 4 2 3" xfId="7008"/>
    <cellStyle name="Comma 55 2 4 2 4" xfId="7009"/>
    <cellStyle name="Comma 55 2 4 2 5" xfId="7010"/>
    <cellStyle name="Comma 55 2 4 3" xfId="7011"/>
    <cellStyle name="Comma 55 2 4 3 2" xfId="7012"/>
    <cellStyle name="Comma 55 2 4 3 3" xfId="7013"/>
    <cellStyle name="Comma 55 2 4 3 4" xfId="7014"/>
    <cellStyle name="Comma 55 2 4 4" xfId="7015"/>
    <cellStyle name="Comma 55 2 4 5" xfId="7016"/>
    <cellStyle name="Comma 55 2 4 6" xfId="7017"/>
    <cellStyle name="Comma 55 2 5" xfId="7018"/>
    <cellStyle name="Comma 55 2 5 2" xfId="7019"/>
    <cellStyle name="Comma 55 2 5 2 2" xfId="7020"/>
    <cellStyle name="Comma 55 2 5 2 2 2" xfId="7021"/>
    <cellStyle name="Comma 55 2 5 2 2 3" xfId="7022"/>
    <cellStyle name="Comma 55 2 5 2 2 4" xfId="7023"/>
    <cellStyle name="Comma 55 2 5 2 3" xfId="7024"/>
    <cellStyle name="Comma 55 2 5 2 4" xfId="7025"/>
    <cellStyle name="Comma 55 2 5 2 5" xfId="7026"/>
    <cellStyle name="Comma 55 2 5 3" xfId="7027"/>
    <cellStyle name="Comma 55 2 5 3 2" xfId="7028"/>
    <cellStyle name="Comma 55 2 5 3 3" xfId="7029"/>
    <cellStyle name="Comma 55 2 5 3 4" xfId="7030"/>
    <cellStyle name="Comma 55 2 5 4" xfId="7031"/>
    <cellStyle name="Comma 55 2 5 5" xfId="7032"/>
    <cellStyle name="Comma 55 2 5 6" xfId="7033"/>
    <cellStyle name="Comma 55 2 6" xfId="7034"/>
    <cellStyle name="Comma 55 2 6 2" xfId="7035"/>
    <cellStyle name="Comma 55 2 6 2 2" xfId="7036"/>
    <cellStyle name="Comma 55 2 6 2 3" xfId="7037"/>
    <cellStyle name="Comma 55 2 6 2 4" xfId="7038"/>
    <cellStyle name="Comma 55 2 6 3" xfId="7039"/>
    <cellStyle name="Comma 55 2 6 4" xfId="7040"/>
    <cellStyle name="Comma 55 2 6 5" xfId="7041"/>
    <cellStyle name="Comma 55 2 7" xfId="7042"/>
    <cellStyle name="Comma 55 2 7 2" xfId="7043"/>
    <cellStyle name="Comma 55 2 7 3" xfId="7044"/>
    <cellStyle name="Comma 55 2 7 4" xfId="7045"/>
    <cellStyle name="Comma 55 2 8" xfId="7046"/>
    <cellStyle name="Comma 55 2 9" xfId="7047"/>
    <cellStyle name="Comma 55 3" xfId="7048"/>
    <cellStyle name="Comma 55 3 10" xfId="7049"/>
    <cellStyle name="Comma 55 3 2" xfId="7050"/>
    <cellStyle name="Comma 55 3 2 2" xfId="7051"/>
    <cellStyle name="Comma 55 3 2 2 2" xfId="7052"/>
    <cellStyle name="Comma 55 3 2 2 2 2" xfId="7053"/>
    <cellStyle name="Comma 55 3 2 2 2 2 2" xfId="7054"/>
    <cellStyle name="Comma 55 3 2 2 2 2 3" xfId="7055"/>
    <cellStyle name="Comma 55 3 2 2 2 2 4" xfId="7056"/>
    <cellStyle name="Comma 55 3 2 2 2 3" xfId="7057"/>
    <cellStyle name="Comma 55 3 2 2 2 4" xfId="7058"/>
    <cellStyle name="Comma 55 3 2 2 2 5" xfId="7059"/>
    <cellStyle name="Comma 55 3 2 2 3" xfId="7060"/>
    <cellStyle name="Comma 55 3 2 2 3 2" xfId="7061"/>
    <cellStyle name="Comma 55 3 2 2 3 3" xfId="7062"/>
    <cellStyle name="Comma 55 3 2 2 3 4" xfId="7063"/>
    <cellStyle name="Comma 55 3 2 2 4" xfId="7064"/>
    <cellStyle name="Comma 55 3 2 2 5" xfId="7065"/>
    <cellStyle name="Comma 55 3 2 2 6" xfId="7066"/>
    <cellStyle name="Comma 55 3 2 3" xfId="7067"/>
    <cellStyle name="Comma 55 3 2 3 2" xfId="7068"/>
    <cellStyle name="Comma 55 3 2 3 2 2" xfId="7069"/>
    <cellStyle name="Comma 55 3 2 3 2 2 2" xfId="7070"/>
    <cellStyle name="Comma 55 3 2 3 2 2 3" xfId="7071"/>
    <cellStyle name="Comma 55 3 2 3 2 2 4" xfId="7072"/>
    <cellStyle name="Comma 55 3 2 3 2 3" xfId="7073"/>
    <cellStyle name="Comma 55 3 2 3 2 4" xfId="7074"/>
    <cellStyle name="Comma 55 3 2 3 2 5" xfId="7075"/>
    <cellStyle name="Comma 55 3 2 3 3" xfId="7076"/>
    <cellStyle name="Comma 55 3 2 3 3 2" xfId="7077"/>
    <cellStyle name="Comma 55 3 2 3 3 3" xfId="7078"/>
    <cellStyle name="Comma 55 3 2 3 3 4" xfId="7079"/>
    <cellStyle name="Comma 55 3 2 3 4" xfId="7080"/>
    <cellStyle name="Comma 55 3 2 3 5" xfId="7081"/>
    <cellStyle name="Comma 55 3 2 3 6" xfId="7082"/>
    <cellStyle name="Comma 55 3 2 4" xfId="7083"/>
    <cellStyle name="Comma 55 3 2 4 2" xfId="7084"/>
    <cellStyle name="Comma 55 3 2 4 2 2" xfId="7085"/>
    <cellStyle name="Comma 55 3 2 4 2 3" xfId="7086"/>
    <cellStyle name="Comma 55 3 2 4 2 4" xfId="7087"/>
    <cellStyle name="Comma 55 3 2 4 3" xfId="7088"/>
    <cellStyle name="Comma 55 3 2 4 4" xfId="7089"/>
    <cellStyle name="Comma 55 3 2 4 5" xfId="7090"/>
    <cellStyle name="Comma 55 3 2 5" xfId="7091"/>
    <cellStyle name="Comma 55 3 2 5 2" xfId="7092"/>
    <cellStyle name="Comma 55 3 2 5 3" xfId="7093"/>
    <cellStyle name="Comma 55 3 2 5 4" xfId="7094"/>
    <cellStyle name="Comma 55 3 2 6" xfId="7095"/>
    <cellStyle name="Comma 55 3 2 7" xfId="7096"/>
    <cellStyle name="Comma 55 3 2 8" xfId="7097"/>
    <cellStyle name="Comma 55 3 3" xfId="7098"/>
    <cellStyle name="Comma 55 3 3 2" xfId="7099"/>
    <cellStyle name="Comma 55 3 3 2 2" xfId="7100"/>
    <cellStyle name="Comma 55 3 3 2 2 2" xfId="7101"/>
    <cellStyle name="Comma 55 3 3 2 2 2 2" xfId="7102"/>
    <cellStyle name="Comma 55 3 3 2 2 2 3" xfId="7103"/>
    <cellStyle name="Comma 55 3 3 2 2 2 4" xfId="7104"/>
    <cellStyle name="Comma 55 3 3 2 2 3" xfId="7105"/>
    <cellStyle name="Comma 55 3 3 2 2 4" xfId="7106"/>
    <cellStyle name="Comma 55 3 3 2 2 5" xfId="7107"/>
    <cellStyle name="Comma 55 3 3 2 3" xfId="7108"/>
    <cellStyle name="Comma 55 3 3 2 3 2" xfId="7109"/>
    <cellStyle name="Comma 55 3 3 2 3 3" xfId="7110"/>
    <cellStyle name="Comma 55 3 3 2 3 4" xfId="7111"/>
    <cellStyle name="Comma 55 3 3 2 4" xfId="7112"/>
    <cellStyle name="Comma 55 3 3 2 5" xfId="7113"/>
    <cellStyle name="Comma 55 3 3 2 6" xfId="7114"/>
    <cellStyle name="Comma 55 3 3 3" xfId="7115"/>
    <cellStyle name="Comma 55 3 3 3 2" xfId="7116"/>
    <cellStyle name="Comma 55 3 3 3 2 2" xfId="7117"/>
    <cellStyle name="Comma 55 3 3 3 2 2 2" xfId="7118"/>
    <cellStyle name="Comma 55 3 3 3 2 2 3" xfId="7119"/>
    <cellStyle name="Comma 55 3 3 3 2 2 4" xfId="7120"/>
    <cellStyle name="Comma 55 3 3 3 2 3" xfId="7121"/>
    <cellStyle name="Comma 55 3 3 3 2 4" xfId="7122"/>
    <cellStyle name="Comma 55 3 3 3 2 5" xfId="7123"/>
    <cellStyle name="Comma 55 3 3 3 3" xfId="7124"/>
    <cellStyle name="Comma 55 3 3 3 3 2" xfId="7125"/>
    <cellStyle name="Comma 55 3 3 3 3 3" xfId="7126"/>
    <cellStyle name="Comma 55 3 3 3 3 4" xfId="7127"/>
    <cellStyle name="Comma 55 3 3 3 4" xfId="7128"/>
    <cellStyle name="Comma 55 3 3 3 5" xfId="7129"/>
    <cellStyle name="Comma 55 3 3 3 6" xfId="7130"/>
    <cellStyle name="Comma 55 3 3 4" xfId="7131"/>
    <cellStyle name="Comma 55 3 3 4 2" xfId="7132"/>
    <cellStyle name="Comma 55 3 3 4 2 2" xfId="7133"/>
    <cellStyle name="Comma 55 3 3 4 2 3" xfId="7134"/>
    <cellStyle name="Comma 55 3 3 4 2 4" xfId="7135"/>
    <cellStyle name="Comma 55 3 3 4 3" xfId="7136"/>
    <cellStyle name="Comma 55 3 3 4 4" xfId="7137"/>
    <cellStyle name="Comma 55 3 3 4 5" xfId="7138"/>
    <cellStyle name="Comma 55 3 3 5" xfId="7139"/>
    <cellStyle name="Comma 55 3 3 5 2" xfId="7140"/>
    <cellStyle name="Comma 55 3 3 5 3" xfId="7141"/>
    <cellStyle name="Comma 55 3 3 5 4" xfId="7142"/>
    <cellStyle name="Comma 55 3 3 6" xfId="7143"/>
    <cellStyle name="Comma 55 3 3 7" xfId="7144"/>
    <cellStyle name="Comma 55 3 3 8" xfId="7145"/>
    <cellStyle name="Comma 55 3 4" xfId="7146"/>
    <cellStyle name="Comma 55 3 4 2" xfId="7147"/>
    <cellStyle name="Comma 55 3 4 2 2" xfId="7148"/>
    <cellStyle name="Comma 55 3 4 2 2 2" xfId="7149"/>
    <cellStyle name="Comma 55 3 4 2 2 3" xfId="7150"/>
    <cellStyle name="Comma 55 3 4 2 2 4" xfId="7151"/>
    <cellStyle name="Comma 55 3 4 2 3" xfId="7152"/>
    <cellStyle name="Comma 55 3 4 2 4" xfId="7153"/>
    <cellStyle name="Comma 55 3 4 2 5" xfId="7154"/>
    <cellStyle name="Comma 55 3 4 3" xfId="7155"/>
    <cellStyle name="Comma 55 3 4 3 2" xfId="7156"/>
    <cellStyle name="Comma 55 3 4 3 3" xfId="7157"/>
    <cellStyle name="Comma 55 3 4 3 4" xfId="7158"/>
    <cellStyle name="Comma 55 3 4 4" xfId="7159"/>
    <cellStyle name="Comma 55 3 4 5" xfId="7160"/>
    <cellStyle name="Comma 55 3 4 6" xfId="7161"/>
    <cellStyle name="Comma 55 3 5" xfId="7162"/>
    <cellStyle name="Comma 55 3 5 2" xfId="7163"/>
    <cellStyle name="Comma 55 3 5 2 2" xfId="7164"/>
    <cellStyle name="Comma 55 3 5 2 2 2" xfId="7165"/>
    <cellStyle name="Comma 55 3 5 2 2 3" xfId="7166"/>
    <cellStyle name="Comma 55 3 5 2 2 4" xfId="7167"/>
    <cellStyle name="Comma 55 3 5 2 3" xfId="7168"/>
    <cellStyle name="Comma 55 3 5 2 4" xfId="7169"/>
    <cellStyle name="Comma 55 3 5 2 5" xfId="7170"/>
    <cellStyle name="Comma 55 3 5 3" xfId="7171"/>
    <cellStyle name="Comma 55 3 5 3 2" xfId="7172"/>
    <cellStyle name="Comma 55 3 5 3 3" xfId="7173"/>
    <cellStyle name="Comma 55 3 5 3 4" xfId="7174"/>
    <cellStyle name="Comma 55 3 5 4" xfId="7175"/>
    <cellStyle name="Comma 55 3 5 5" xfId="7176"/>
    <cellStyle name="Comma 55 3 5 6" xfId="7177"/>
    <cellStyle name="Comma 55 3 6" xfId="7178"/>
    <cellStyle name="Comma 55 3 6 2" xfId="7179"/>
    <cellStyle name="Comma 55 3 6 2 2" xfId="7180"/>
    <cellStyle name="Comma 55 3 6 2 3" xfId="7181"/>
    <cellStyle name="Comma 55 3 6 2 4" xfId="7182"/>
    <cellStyle name="Comma 55 3 6 3" xfId="7183"/>
    <cellStyle name="Comma 55 3 6 4" xfId="7184"/>
    <cellStyle name="Comma 55 3 6 5" xfId="7185"/>
    <cellStyle name="Comma 55 3 7" xfId="7186"/>
    <cellStyle name="Comma 55 3 7 2" xfId="7187"/>
    <cellStyle name="Comma 55 3 7 3" xfId="7188"/>
    <cellStyle name="Comma 55 3 7 4" xfId="7189"/>
    <cellStyle name="Comma 55 3 8" xfId="7190"/>
    <cellStyle name="Comma 55 3 9" xfId="7191"/>
    <cellStyle name="Comma 55 4" xfId="7192"/>
    <cellStyle name="Comma 55 4 2" xfId="7193"/>
    <cellStyle name="Comma 55 4 2 2" xfId="7194"/>
    <cellStyle name="Comma 55 4 2 2 2" xfId="7195"/>
    <cellStyle name="Comma 55 4 2 2 2 2" xfId="7196"/>
    <cellStyle name="Comma 55 4 2 2 2 3" xfId="7197"/>
    <cellStyle name="Comma 55 4 2 2 2 4" xfId="7198"/>
    <cellStyle name="Comma 55 4 2 2 3" xfId="7199"/>
    <cellStyle name="Comma 55 4 2 2 4" xfId="7200"/>
    <cellStyle name="Comma 55 4 2 2 5" xfId="7201"/>
    <cellStyle name="Comma 55 4 2 3" xfId="7202"/>
    <cellStyle name="Comma 55 4 2 3 2" xfId="7203"/>
    <cellStyle name="Comma 55 4 2 3 3" xfId="7204"/>
    <cellStyle name="Comma 55 4 2 3 4" xfId="7205"/>
    <cellStyle name="Comma 55 4 2 4" xfId="7206"/>
    <cellStyle name="Comma 55 4 2 5" xfId="7207"/>
    <cellStyle name="Comma 55 4 2 6" xfId="7208"/>
    <cellStyle name="Comma 55 4 3" xfId="7209"/>
    <cellStyle name="Comma 55 4 3 2" xfId="7210"/>
    <cellStyle name="Comma 55 4 3 2 2" xfId="7211"/>
    <cellStyle name="Comma 55 4 3 2 2 2" xfId="7212"/>
    <cellStyle name="Comma 55 4 3 2 2 3" xfId="7213"/>
    <cellStyle name="Comma 55 4 3 2 2 4" xfId="7214"/>
    <cellStyle name="Comma 55 4 3 2 3" xfId="7215"/>
    <cellStyle name="Comma 55 4 3 2 4" xfId="7216"/>
    <cellStyle name="Comma 55 4 3 2 5" xfId="7217"/>
    <cellStyle name="Comma 55 4 3 3" xfId="7218"/>
    <cellStyle name="Comma 55 4 3 3 2" xfId="7219"/>
    <cellStyle name="Comma 55 4 3 3 3" xfId="7220"/>
    <cellStyle name="Comma 55 4 3 3 4" xfId="7221"/>
    <cellStyle name="Comma 55 4 3 4" xfId="7222"/>
    <cellStyle name="Comma 55 4 3 5" xfId="7223"/>
    <cellStyle name="Comma 55 4 3 6" xfId="7224"/>
    <cellStyle name="Comma 55 4 4" xfId="7225"/>
    <cellStyle name="Comma 55 4 4 2" xfId="7226"/>
    <cellStyle name="Comma 55 4 4 2 2" xfId="7227"/>
    <cellStyle name="Comma 55 4 4 2 3" xfId="7228"/>
    <cellStyle name="Comma 55 4 4 2 4" xfId="7229"/>
    <cellStyle name="Comma 55 4 4 3" xfId="7230"/>
    <cellStyle name="Comma 55 4 4 4" xfId="7231"/>
    <cellStyle name="Comma 55 4 4 5" xfId="7232"/>
    <cellStyle name="Comma 55 4 5" xfId="7233"/>
    <cellStyle name="Comma 55 4 5 2" xfId="7234"/>
    <cellStyle name="Comma 55 4 5 3" xfId="7235"/>
    <cellStyle name="Comma 55 4 5 4" xfId="7236"/>
    <cellStyle name="Comma 55 4 6" xfId="7237"/>
    <cellStyle name="Comma 55 4 7" xfId="7238"/>
    <cellStyle name="Comma 55 4 8" xfId="7239"/>
    <cellStyle name="Comma 55 5" xfId="7240"/>
    <cellStyle name="Comma 55 5 2" xfId="7241"/>
    <cellStyle name="Comma 55 5 2 2" xfId="7242"/>
    <cellStyle name="Comma 55 5 2 2 2" xfId="7243"/>
    <cellStyle name="Comma 55 5 2 2 2 2" xfId="7244"/>
    <cellStyle name="Comma 55 5 2 2 2 3" xfId="7245"/>
    <cellStyle name="Comma 55 5 2 2 2 4" xfId="7246"/>
    <cellStyle name="Comma 55 5 2 2 3" xfId="7247"/>
    <cellStyle name="Comma 55 5 2 2 4" xfId="7248"/>
    <cellStyle name="Comma 55 5 2 2 5" xfId="7249"/>
    <cellStyle name="Comma 55 5 2 3" xfId="7250"/>
    <cellStyle name="Comma 55 5 2 3 2" xfId="7251"/>
    <cellStyle name="Comma 55 5 2 3 3" xfId="7252"/>
    <cellStyle name="Comma 55 5 2 3 4" xfId="7253"/>
    <cellStyle name="Comma 55 5 2 4" xfId="7254"/>
    <cellStyle name="Comma 55 5 2 5" xfId="7255"/>
    <cellStyle name="Comma 55 5 2 6" xfId="7256"/>
    <cellStyle name="Comma 55 5 3" xfId="7257"/>
    <cellStyle name="Comma 55 5 3 2" xfId="7258"/>
    <cellStyle name="Comma 55 5 3 2 2" xfId="7259"/>
    <cellStyle name="Comma 55 5 3 2 2 2" xfId="7260"/>
    <cellStyle name="Comma 55 5 3 2 2 3" xfId="7261"/>
    <cellStyle name="Comma 55 5 3 2 2 4" xfId="7262"/>
    <cellStyle name="Comma 55 5 3 2 3" xfId="7263"/>
    <cellStyle name="Comma 55 5 3 2 4" xfId="7264"/>
    <cellStyle name="Comma 55 5 3 2 5" xfId="7265"/>
    <cellStyle name="Comma 55 5 3 3" xfId="7266"/>
    <cellStyle name="Comma 55 5 3 3 2" xfId="7267"/>
    <cellStyle name="Comma 55 5 3 3 3" xfId="7268"/>
    <cellStyle name="Comma 55 5 3 3 4" xfId="7269"/>
    <cellStyle name="Comma 55 5 3 4" xfId="7270"/>
    <cellStyle name="Comma 55 5 3 5" xfId="7271"/>
    <cellStyle name="Comma 55 5 3 6" xfId="7272"/>
    <cellStyle name="Comma 55 5 4" xfId="7273"/>
    <cellStyle name="Comma 55 5 4 2" xfId="7274"/>
    <cellStyle name="Comma 55 5 4 2 2" xfId="7275"/>
    <cellStyle name="Comma 55 5 4 2 3" xfId="7276"/>
    <cellStyle name="Comma 55 5 4 2 4" xfId="7277"/>
    <cellStyle name="Comma 55 5 4 3" xfId="7278"/>
    <cellStyle name="Comma 55 5 4 4" xfId="7279"/>
    <cellStyle name="Comma 55 5 4 5" xfId="7280"/>
    <cellStyle name="Comma 55 5 5" xfId="7281"/>
    <cellStyle name="Comma 55 5 5 2" xfId="7282"/>
    <cellStyle name="Comma 55 5 5 3" xfId="7283"/>
    <cellStyle name="Comma 55 5 5 4" xfId="7284"/>
    <cellStyle name="Comma 55 5 6" xfId="7285"/>
    <cellStyle name="Comma 55 5 7" xfId="7286"/>
    <cellStyle name="Comma 55 5 8" xfId="7287"/>
    <cellStyle name="Comma 55 6" xfId="7288"/>
    <cellStyle name="Comma 55 6 2" xfId="7289"/>
    <cellStyle name="Comma 55 6 2 2" xfId="7290"/>
    <cellStyle name="Comma 55 6 2 2 2" xfId="7291"/>
    <cellStyle name="Comma 55 6 2 2 3" xfId="7292"/>
    <cellStyle name="Comma 55 6 2 2 4" xfId="7293"/>
    <cellStyle name="Comma 55 6 2 3" xfId="7294"/>
    <cellStyle name="Comma 55 6 2 4" xfId="7295"/>
    <cellStyle name="Comma 55 6 2 5" xfId="7296"/>
    <cellStyle name="Comma 55 6 3" xfId="7297"/>
    <cellStyle name="Comma 55 6 3 2" xfId="7298"/>
    <cellStyle name="Comma 55 6 3 3" xfId="7299"/>
    <cellStyle name="Comma 55 6 3 4" xfId="7300"/>
    <cellStyle name="Comma 55 6 4" xfId="7301"/>
    <cellStyle name="Comma 55 6 5" xfId="7302"/>
    <cellStyle name="Comma 55 6 6" xfId="7303"/>
    <cellStyle name="Comma 55 7" xfId="7304"/>
    <cellStyle name="Comma 55 7 2" xfId="7305"/>
    <cellStyle name="Comma 55 7 2 2" xfId="7306"/>
    <cellStyle name="Comma 55 7 2 2 2" xfId="7307"/>
    <cellStyle name="Comma 55 7 2 2 3" xfId="7308"/>
    <cellStyle name="Comma 55 7 2 2 4" xfId="7309"/>
    <cellStyle name="Comma 55 7 2 3" xfId="7310"/>
    <cellStyle name="Comma 55 7 2 4" xfId="7311"/>
    <cellStyle name="Comma 55 7 2 5" xfId="7312"/>
    <cellStyle name="Comma 55 7 3" xfId="7313"/>
    <cellStyle name="Comma 55 7 3 2" xfId="7314"/>
    <cellStyle name="Comma 55 7 3 3" xfId="7315"/>
    <cellStyle name="Comma 55 7 3 4" xfId="7316"/>
    <cellStyle name="Comma 55 7 4" xfId="7317"/>
    <cellStyle name="Comma 55 7 5" xfId="7318"/>
    <cellStyle name="Comma 55 7 6" xfId="7319"/>
    <cellStyle name="Comma 55 8" xfId="7320"/>
    <cellStyle name="Comma 55 8 2" xfId="7321"/>
    <cellStyle name="Comma 55 8 2 2" xfId="7322"/>
    <cellStyle name="Comma 55 8 2 3" xfId="7323"/>
    <cellStyle name="Comma 55 8 2 4" xfId="7324"/>
    <cellStyle name="Comma 55 8 3" xfId="7325"/>
    <cellStyle name="Comma 55 8 4" xfId="7326"/>
    <cellStyle name="Comma 55 8 5" xfId="7327"/>
    <cellStyle name="Comma 55 9" xfId="7328"/>
    <cellStyle name="Comma 55 9 2" xfId="7329"/>
    <cellStyle name="Comma 55 9 3" xfId="7330"/>
    <cellStyle name="Comma 55 9 4" xfId="7331"/>
    <cellStyle name="Comma 56" xfId="7332"/>
    <cellStyle name="Comma 56 10" xfId="7333"/>
    <cellStyle name="Comma 56 11" xfId="7334"/>
    <cellStyle name="Comma 56 12" xfId="7335"/>
    <cellStyle name="Comma 56 2" xfId="7336"/>
    <cellStyle name="Comma 56 2 10" xfId="7337"/>
    <cellStyle name="Comma 56 2 2" xfId="7338"/>
    <cellStyle name="Comma 56 2 2 2" xfId="7339"/>
    <cellStyle name="Comma 56 2 2 2 2" xfId="7340"/>
    <cellStyle name="Comma 56 2 2 2 2 2" xfId="7341"/>
    <cellStyle name="Comma 56 2 2 2 2 2 2" xfId="7342"/>
    <cellStyle name="Comma 56 2 2 2 2 2 3" xfId="7343"/>
    <cellStyle name="Comma 56 2 2 2 2 2 4" xfId="7344"/>
    <cellStyle name="Comma 56 2 2 2 2 3" xfId="7345"/>
    <cellStyle name="Comma 56 2 2 2 2 4" xfId="7346"/>
    <cellStyle name="Comma 56 2 2 2 2 5" xfId="7347"/>
    <cellStyle name="Comma 56 2 2 2 3" xfId="7348"/>
    <cellStyle name="Comma 56 2 2 2 3 2" xfId="7349"/>
    <cellStyle name="Comma 56 2 2 2 3 3" xfId="7350"/>
    <cellStyle name="Comma 56 2 2 2 3 4" xfId="7351"/>
    <cellStyle name="Comma 56 2 2 2 4" xfId="7352"/>
    <cellStyle name="Comma 56 2 2 2 5" xfId="7353"/>
    <cellStyle name="Comma 56 2 2 2 6" xfId="7354"/>
    <cellStyle name="Comma 56 2 2 3" xfId="7355"/>
    <cellStyle name="Comma 56 2 2 3 2" xfId="7356"/>
    <cellStyle name="Comma 56 2 2 3 2 2" xfId="7357"/>
    <cellStyle name="Comma 56 2 2 3 2 2 2" xfId="7358"/>
    <cellStyle name="Comma 56 2 2 3 2 2 3" xfId="7359"/>
    <cellStyle name="Comma 56 2 2 3 2 2 4" xfId="7360"/>
    <cellStyle name="Comma 56 2 2 3 2 3" xfId="7361"/>
    <cellStyle name="Comma 56 2 2 3 2 4" xfId="7362"/>
    <cellStyle name="Comma 56 2 2 3 2 5" xfId="7363"/>
    <cellStyle name="Comma 56 2 2 3 3" xfId="7364"/>
    <cellStyle name="Comma 56 2 2 3 3 2" xfId="7365"/>
    <cellStyle name="Comma 56 2 2 3 3 3" xfId="7366"/>
    <cellStyle name="Comma 56 2 2 3 3 4" xfId="7367"/>
    <cellStyle name="Comma 56 2 2 3 4" xfId="7368"/>
    <cellStyle name="Comma 56 2 2 3 5" xfId="7369"/>
    <cellStyle name="Comma 56 2 2 3 6" xfId="7370"/>
    <cellStyle name="Comma 56 2 2 4" xfId="7371"/>
    <cellStyle name="Comma 56 2 2 4 2" xfId="7372"/>
    <cellStyle name="Comma 56 2 2 4 2 2" xfId="7373"/>
    <cellStyle name="Comma 56 2 2 4 2 3" xfId="7374"/>
    <cellStyle name="Comma 56 2 2 4 2 4" xfId="7375"/>
    <cellStyle name="Comma 56 2 2 4 3" xfId="7376"/>
    <cellStyle name="Comma 56 2 2 4 4" xfId="7377"/>
    <cellStyle name="Comma 56 2 2 4 5" xfId="7378"/>
    <cellStyle name="Comma 56 2 2 5" xfId="7379"/>
    <cellStyle name="Comma 56 2 2 5 2" xfId="7380"/>
    <cellStyle name="Comma 56 2 2 5 3" xfId="7381"/>
    <cellStyle name="Comma 56 2 2 5 4" xfId="7382"/>
    <cellStyle name="Comma 56 2 2 6" xfId="7383"/>
    <cellStyle name="Comma 56 2 2 7" xfId="7384"/>
    <cellStyle name="Comma 56 2 2 8" xfId="7385"/>
    <cellStyle name="Comma 56 2 3" xfId="7386"/>
    <cellStyle name="Comma 56 2 3 2" xfId="7387"/>
    <cellStyle name="Comma 56 2 3 2 2" xfId="7388"/>
    <cellStyle name="Comma 56 2 3 2 2 2" xfId="7389"/>
    <cellStyle name="Comma 56 2 3 2 2 2 2" xfId="7390"/>
    <cellStyle name="Comma 56 2 3 2 2 2 3" xfId="7391"/>
    <cellStyle name="Comma 56 2 3 2 2 2 4" xfId="7392"/>
    <cellStyle name="Comma 56 2 3 2 2 3" xfId="7393"/>
    <cellStyle name="Comma 56 2 3 2 2 4" xfId="7394"/>
    <cellStyle name="Comma 56 2 3 2 2 5" xfId="7395"/>
    <cellStyle name="Comma 56 2 3 2 3" xfId="7396"/>
    <cellStyle name="Comma 56 2 3 2 3 2" xfId="7397"/>
    <cellStyle name="Comma 56 2 3 2 3 3" xfId="7398"/>
    <cellStyle name="Comma 56 2 3 2 3 4" xfId="7399"/>
    <cellStyle name="Comma 56 2 3 2 4" xfId="7400"/>
    <cellStyle name="Comma 56 2 3 2 5" xfId="7401"/>
    <cellStyle name="Comma 56 2 3 2 6" xfId="7402"/>
    <cellStyle name="Comma 56 2 3 3" xfId="7403"/>
    <cellStyle name="Comma 56 2 3 3 2" xfId="7404"/>
    <cellStyle name="Comma 56 2 3 3 2 2" xfId="7405"/>
    <cellStyle name="Comma 56 2 3 3 2 2 2" xfId="7406"/>
    <cellStyle name="Comma 56 2 3 3 2 2 3" xfId="7407"/>
    <cellStyle name="Comma 56 2 3 3 2 2 4" xfId="7408"/>
    <cellStyle name="Comma 56 2 3 3 2 3" xfId="7409"/>
    <cellStyle name="Comma 56 2 3 3 2 4" xfId="7410"/>
    <cellStyle name="Comma 56 2 3 3 2 5" xfId="7411"/>
    <cellStyle name="Comma 56 2 3 3 3" xfId="7412"/>
    <cellStyle name="Comma 56 2 3 3 3 2" xfId="7413"/>
    <cellStyle name="Comma 56 2 3 3 3 3" xfId="7414"/>
    <cellStyle name="Comma 56 2 3 3 3 4" xfId="7415"/>
    <cellStyle name="Comma 56 2 3 3 4" xfId="7416"/>
    <cellStyle name="Comma 56 2 3 3 5" xfId="7417"/>
    <cellStyle name="Comma 56 2 3 3 6" xfId="7418"/>
    <cellStyle name="Comma 56 2 3 4" xfId="7419"/>
    <cellStyle name="Comma 56 2 3 4 2" xfId="7420"/>
    <cellStyle name="Comma 56 2 3 4 2 2" xfId="7421"/>
    <cellStyle name="Comma 56 2 3 4 2 3" xfId="7422"/>
    <cellStyle name="Comma 56 2 3 4 2 4" xfId="7423"/>
    <cellStyle name="Comma 56 2 3 4 3" xfId="7424"/>
    <cellStyle name="Comma 56 2 3 4 4" xfId="7425"/>
    <cellStyle name="Comma 56 2 3 4 5" xfId="7426"/>
    <cellStyle name="Comma 56 2 3 5" xfId="7427"/>
    <cellStyle name="Comma 56 2 3 5 2" xfId="7428"/>
    <cellStyle name="Comma 56 2 3 5 3" xfId="7429"/>
    <cellStyle name="Comma 56 2 3 5 4" xfId="7430"/>
    <cellStyle name="Comma 56 2 3 6" xfId="7431"/>
    <cellStyle name="Comma 56 2 3 7" xfId="7432"/>
    <cellStyle name="Comma 56 2 3 8" xfId="7433"/>
    <cellStyle name="Comma 56 2 4" xfId="7434"/>
    <cellStyle name="Comma 56 2 4 2" xfId="7435"/>
    <cellStyle name="Comma 56 2 4 2 2" xfId="7436"/>
    <cellStyle name="Comma 56 2 4 2 2 2" xfId="7437"/>
    <cellStyle name="Comma 56 2 4 2 2 3" xfId="7438"/>
    <cellStyle name="Comma 56 2 4 2 2 4" xfId="7439"/>
    <cellStyle name="Comma 56 2 4 2 3" xfId="7440"/>
    <cellStyle name="Comma 56 2 4 2 4" xfId="7441"/>
    <cellStyle name="Comma 56 2 4 2 5" xfId="7442"/>
    <cellStyle name="Comma 56 2 4 3" xfId="7443"/>
    <cellStyle name="Comma 56 2 4 3 2" xfId="7444"/>
    <cellStyle name="Comma 56 2 4 3 3" xfId="7445"/>
    <cellStyle name="Comma 56 2 4 3 4" xfId="7446"/>
    <cellStyle name="Comma 56 2 4 4" xfId="7447"/>
    <cellStyle name="Comma 56 2 4 5" xfId="7448"/>
    <cellStyle name="Comma 56 2 4 6" xfId="7449"/>
    <cellStyle name="Comma 56 2 5" xfId="7450"/>
    <cellStyle name="Comma 56 2 5 2" xfId="7451"/>
    <cellStyle name="Comma 56 2 5 2 2" xfId="7452"/>
    <cellStyle name="Comma 56 2 5 2 2 2" xfId="7453"/>
    <cellStyle name="Comma 56 2 5 2 2 3" xfId="7454"/>
    <cellStyle name="Comma 56 2 5 2 2 4" xfId="7455"/>
    <cellStyle name="Comma 56 2 5 2 3" xfId="7456"/>
    <cellStyle name="Comma 56 2 5 2 4" xfId="7457"/>
    <cellStyle name="Comma 56 2 5 2 5" xfId="7458"/>
    <cellStyle name="Comma 56 2 5 3" xfId="7459"/>
    <cellStyle name="Comma 56 2 5 3 2" xfId="7460"/>
    <cellStyle name="Comma 56 2 5 3 3" xfId="7461"/>
    <cellStyle name="Comma 56 2 5 3 4" xfId="7462"/>
    <cellStyle name="Comma 56 2 5 4" xfId="7463"/>
    <cellStyle name="Comma 56 2 5 5" xfId="7464"/>
    <cellStyle name="Comma 56 2 5 6" xfId="7465"/>
    <cellStyle name="Comma 56 2 6" xfId="7466"/>
    <cellStyle name="Comma 56 2 6 2" xfId="7467"/>
    <cellStyle name="Comma 56 2 6 2 2" xfId="7468"/>
    <cellStyle name="Comma 56 2 6 2 3" xfId="7469"/>
    <cellStyle name="Comma 56 2 6 2 4" xfId="7470"/>
    <cellStyle name="Comma 56 2 6 3" xfId="7471"/>
    <cellStyle name="Comma 56 2 6 4" xfId="7472"/>
    <cellStyle name="Comma 56 2 6 5" xfId="7473"/>
    <cellStyle name="Comma 56 2 7" xfId="7474"/>
    <cellStyle name="Comma 56 2 7 2" xfId="7475"/>
    <cellStyle name="Comma 56 2 7 3" xfId="7476"/>
    <cellStyle name="Comma 56 2 7 4" xfId="7477"/>
    <cellStyle name="Comma 56 2 8" xfId="7478"/>
    <cellStyle name="Comma 56 2 9" xfId="7479"/>
    <cellStyle name="Comma 56 3" xfId="7480"/>
    <cellStyle name="Comma 56 3 10" xfId="7481"/>
    <cellStyle name="Comma 56 3 2" xfId="7482"/>
    <cellStyle name="Comma 56 3 2 2" xfId="7483"/>
    <cellStyle name="Comma 56 3 2 2 2" xfId="7484"/>
    <cellStyle name="Comma 56 3 2 2 2 2" xfId="7485"/>
    <cellStyle name="Comma 56 3 2 2 2 2 2" xfId="7486"/>
    <cellStyle name="Comma 56 3 2 2 2 2 3" xfId="7487"/>
    <cellStyle name="Comma 56 3 2 2 2 2 4" xfId="7488"/>
    <cellStyle name="Comma 56 3 2 2 2 3" xfId="7489"/>
    <cellStyle name="Comma 56 3 2 2 2 4" xfId="7490"/>
    <cellStyle name="Comma 56 3 2 2 2 5" xfId="7491"/>
    <cellStyle name="Comma 56 3 2 2 3" xfId="7492"/>
    <cellStyle name="Comma 56 3 2 2 3 2" xfId="7493"/>
    <cellStyle name="Comma 56 3 2 2 3 3" xfId="7494"/>
    <cellStyle name="Comma 56 3 2 2 3 4" xfId="7495"/>
    <cellStyle name="Comma 56 3 2 2 4" xfId="7496"/>
    <cellStyle name="Comma 56 3 2 2 5" xfId="7497"/>
    <cellStyle name="Comma 56 3 2 2 6" xfId="7498"/>
    <cellStyle name="Comma 56 3 2 3" xfId="7499"/>
    <cellStyle name="Comma 56 3 2 3 2" xfId="7500"/>
    <cellStyle name="Comma 56 3 2 3 2 2" xfId="7501"/>
    <cellStyle name="Comma 56 3 2 3 2 2 2" xfId="7502"/>
    <cellStyle name="Comma 56 3 2 3 2 2 3" xfId="7503"/>
    <cellStyle name="Comma 56 3 2 3 2 2 4" xfId="7504"/>
    <cellStyle name="Comma 56 3 2 3 2 3" xfId="7505"/>
    <cellStyle name="Comma 56 3 2 3 2 4" xfId="7506"/>
    <cellStyle name="Comma 56 3 2 3 2 5" xfId="7507"/>
    <cellStyle name="Comma 56 3 2 3 3" xfId="7508"/>
    <cellStyle name="Comma 56 3 2 3 3 2" xfId="7509"/>
    <cellStyle name="Comma 56 3 2 3 3 3" xfId="7510"/>
    <cellStyle name="Comma 56 3 2 3 3 4" xfId="7511"/>
    <cellStyle name="Comma 56 3 2 3 4" xfId="7512"/>
    <cellStyle name="Comma 56 3 2 3 5" xfId="7513"/>
    <cellStyle name="Comma 56 3 2 3 6" xfId="7514"/>
    <cellStyle name="Comma 56 3 2 4" xfId="7515"/>
    <cellStyle name="Comma 56 3 2 4 2" xfId="7516"/>
    <cellStyle name="Comma 56 3 2 4 2 2" xfId="7517"/>
    <cellStyle name="Comma 56 3 2 4 2 3" xfId="7518"/>
    <cellStyle name="Comma 56 3 2 4 2 4" xfId="7519"/>
    <cellStyle name="Comma 56 3 2 4 3" xfId="7520"/>
    <cellStyle name="Comma 56 3 2 4 4" xfId="7521"/>
    <cellStyle name="Comma 56 3 2 4 5" xfId="7522"/>
    <cellStyle name="Comma 56 3 2 5" xfId="7523"/>
    <cellStyle name="Comma 56 3 2 5 2" xfId="7524"/>
    <cellStyle name="Comma 56 3 2 5 3" xfId="7525"/>
    <cellStyle name="Comma 56 3 2 5 4" xfId="7526"/>
    <cellStyle name="Comma 56 3 2 6" xfId="7527"/>
    <cellStyle name="Comma 56 3 2 7" xfId="7528"/>
    <cellStyle name="Comma 56 3 2 8" xfId="7529"/>
    <cellStyle name="Comma 56 3 3" xfId="7530"/>
    <cellStyle name="Comma 56 3 3 2" xfId="7531"/>
    <cellStyle name="Comma 56 3 3 2 2" xfId="7532"/>
    <cellStyle name="Comma 56 3 3 2 2 2" xfId="7533"/>
    <cellStyle name="Comma 56 3 3 2 2 2 2" xfId="7534"/>
    <cellStyle name="Comma 56 3 3 2 2 2 3" xfId="7535"/>
    <cellStyle name="Comma 56 3 3 2 2 2 4" xfId="7536"/>
    <cellStyle name="Comma 56 3 3 2 2 3" xfId="7537"/>
    <cellStyle name="Comma 56 3 3 2 2 4" xfId="7538"/>
    <cellStyle name="Comma 56 3 3 2 2 5" xfId="7539"/>
    <cellStyle name="Comma 56 3 3 2 3" xfId="7540"/>
    <cellStyle name="Comma 56 3 3 2 3 2" xfId="7541"/>
    <cellStyle name="Comma 56 3 3 2 3 3" xfId="7542"/>
    <cellStyle name="Comma 56 3 3 2 3 4" xfId="7543"/>
    <cellStyle name="Comma 56 3 3 2 4" xfId="7544"/>
    <cellStyle name="Comma 56 3 3 2 5" xfId="7545"/>
    <cellStyle name="Comma 56 3 3 2 6" xfId="7546"/>
    <cellStyle name="Comma 56 3 3 3" xfId="7547"/>
    <cellStyle name="Comma 56 3 3 3 2" xfId="7548"/>
    <cellStyle name="Comma 56 3 3 3 2 2" xfId="7549"/>
    <cellStyle name="Comma 56 3 3 3 2 2 2" xfId="7550"/>
    <cellStyle name="Comma 56 3 3 3 2 2 3" xfId="7551"/>
    <cellStyle name="Comma 56 3 3 3 2 2 4" xfId="7552"/>
    <cellStyle name="Comma 56 3 3 3 2 3" xfId="7553"/>
    <cellStyle name="Comma 56 3 3 3 2 4" xfId="7554"/>
    <cellStyle name="Comma 56 3 3 3 2 5" xfId="7555"/>
    <cellStyle name="Comma 56 3 3 3 3" xfId="7556"/>
    <cellStyle name="Comma 56 3 3 3 3 2" xfId="7557"/>
    <cellStyle name="Comma 56 3 3 3 3 3" xfId="7558"/>
    <cellStyle name="Comma 56 3 3 3 3 4" xfId="7559"/>
    <cellStyle name="Comma 56 3 3 3 4" xfId="7560"/>
    <cellStyle name="Comma 56 3 3 3 5" xfId="7561"/>
    <cellStyle name="Comma 56 3 3 3 6" xfId="7562"/>
    <cellStyle name="Comma 56 3 3 4" xfId="7563"/>
    <cellStyle name="Comma 56 3 3 4 2" xfId="7564"/>
    <cellStyle name="Comma 56 3 3 4 2 2" xfId="7565"/>
    <cellStyle name="Comma 56 3 3 4 2 3" xfId="7566"/>
    <cellStyle name="Comma 56 3 3 4 2 4" xfId="7567"/>
    <cellStyle name="Comma 56 3 3 4 3" xfId="7568"/>
    <cellStyle name="Comma 56 3 3 4 4" xfId="7569"/>
    <cellStyle name="Comma 56 3 3 4 5" xfId="7570"/>
    <cellStyle name="Comma 56 3 3 5" xfId="7571"/>
    <cellStyle name="Comma 56 3 3 5 2" xfId="7572"/>
    <cellStyle name="Comma 56 3 3 5 3" xfId="7573"/>
    <cellStyle name="Comma 56 3 3 5 4" xfId="7574"/>
    <cellStyle name="Comma 56 3 3 6" xfId="7575"/>
    <cellStyle name="Comma 56 3 3 7" xfId="7576"/>
    <cellStyle name="Comma 56 3 3 8" xfId="7577"/>
    <cellStyle name="Comma 56 3 4" xfId="7578"/>
    <cellStyle name="Comma 56 3 4 2" xfId="7579"/>
    <cellStyle name="Comma 56 3 4 2 2" xfId="7580"/>
    <cellStyle name="Comma 56 3 4 2 2 2" xfId="7581"/>
    <cellStyle name="Comma 56 3 4 2 2 3" xfId="7582"/>
    <cellStyle name="Comma 56 3 4 2 2 4" xfId="7583"/>
    <cellStyle name="Comma 56 3 4 2 3" xfId="7584"/>
    <cellStyle name="Comma 56 3 4 2 4" xfId="7585"/>
    <cellStyle name="Comma 56 3 4 2 5" xfId="7586"/>
    <cellStyle name="Comma 56 3 4 3" xfId="7587"/>
    <cellStyle name="Comma 56 3 4 3 2" xfId="7588"/>
    <cellStyle name="Comma 56 3 4 3 3" xfId="7589"/>
    <cellStyle name="Comma 56 3 4 3 4" xfId="7590"/>
    <cellStyle name="Comma 56 3 4 4" xfId="7591"/>
    <cellStyle name="Comma 56 3 4 5" xfId="7592"/>
    <cellStyle name="Comma 56 3 4 6" xfId="7593"/>
    <cellStyle name="Comma 56 3 5" xfId="7594"/>
    <cellStyle name="Comma 56 3 5 2" xfId="7595"/>
    <cellStyle name="Comma 56 3 5 2 2" xfId="7596"/>
    <cellStyle name="Comma 56 3 5 2 2 2" xfId="7597"/>
    <cellStyle name="Comma 56 3 5 2 2 3" xfId="7598"/>
    <cellStyle name="Comma 56 3 5 2 2 4" xfId="7599"/>
    <cellStyle name="Comma 56 3 5 2 3" xfId="7600"/>
    <cellStyle name="Comma 56 3 5 2 4" xfId="7601"/>
    <cellStyle name="Comma 56 3 5 2 5" xfId="7602"/>
    <cellStyle name="Comma 56 3 5 3" xfId="7603"/>
    <cellStyle name="Comma 56 3 5 3 2" xfId="7604"/>
    <cellStyle name="Comma 56 3 5 3 3" xfId="7605"/>
    <cellStyle name="Comma 56 3 5 3 4" xfId="7606"/>
    <cellStyle name="Comma 56 3 5 4" xfId="7607"/>
    <cellStyle name="Comma 56 3 5 5" xfId="7608"/>
    <cellStyle name="Comma 56 3 5 6" xfId="7609"/>
    <cellStyle name="Comma 56 3 6" xfId="7610"/>
    <cellStyle name="Comma 56 3 6 2" xfId="7611"/>
    <cellStyle name="Comma 56 3 6 2 2" xfId="7612"/>
    <cellStyle name="Comma 56 3 6 2 3" xfId="7613"/>
    <cellStyle name="Comma 56 3 6 2 4" xfId="7614"/>
    <cellStyle name="Comma 56 3 6 3" xfId="7615"/>
    <cellStyle name="Comma 56 3 6 4" xfId="7616"/>
    <cellStyle name="Comma 56 3 6 5" xfId="7617"/>
    <cellStyle name="Comma 56 3 7" xfId="7618"/>
    <cellStyle name="Comma 56 3 7 2" xfId="7619"/>
    <cellStyle name="Comma 56 3 7 3" xfId="7620"/>
    <cellStyle name="Comma 56 3 7 4" xfId="7621"/>
    <cellStyle name="Comma 56 3 8" xfId="7622"/>
    <cellStyle name="Comma 56 3 9" xfId="7623"/>
    <cellStyle name="Comma 56 4" xfId="7624"/>
    <cellStyle name="Comma 56 4 2" xfId="7625"/>
    <cellStyle name="Comma 56 4 2 2" xfId="7626"/>
    <cellStyle name="Comma 56 4 2 2 2" xfId="7627"/>
    <cellStyle name="Comma 56 4 2 2 2 2" xfId="7628"/>
    <cellStyle name="Comma 56 4 2 2 2 3" xfId="7629"/>
    <cellStyle name="Comma 56 4 2 2 2 4" xfId="7630"/>
    <cellStyle name="Comma 56 4 2 2 3" xfId="7631"/>
    <cellStyle name="Comma 56 4 2 2 4" xfId="7632"/>
    <cellStyle name="Comma 56 4 2 2 5" xfId="7633"/>
    <cellStyle name="Comma 56 4 2 3" xfId="7634"/>
    <cellStyle name="Comma 56 4 2 3 2" xfId="7635"/>
    <cellStyle name="Comma 56 4 2 3 3" xfId="7636"/>
    <cellStyle name="Comma 56 4 2 3 4" xfId="7637"/>
    <cellStyle name="Comma 56 4 2 4" xfId="7638"/>
    <cellStyle name="Comma 56 4 2 5" xfId="7639"/>
    <cellStyle name="Comma 56 4 2 6" xfId="7640"/>
    <cellStyle name="Comma 56 4 3" xfId="7641"/>
    <cellStyle name="Comma 56 4 3 2" xfId="7642"/>
    <cellStyle name="Comma 56 4 3 2 2" xfId="7643"/>
    <cellStyle name="Comma 56 4 3 2 2 2" xfId="7644"/>
    <cellStyle name="Comma 56 4 3 2 2 3" xfId="7645"/>
    <cellStyle name="Comma 56 4 3 2 2 4" xfId="7646"/>
    <cellStyle name="Comma 56 4 3 2 3" xfId="7647"/>
    <cellStyle name="Comma 56 4 3 2 4" xfId="7648"/>
    <cellStyle name="Comma 56 4 3 2 5" xfId="7649"/>
    <cellStyle name="Comma 56 4 3 3" xfId="7650"/>
    <cellStyle name="Comma 56 4 3 3 2" xfId="7651"/>
    <cellStyle name="Comma 56 4 3 3 3" xfId="7652"/>
    <cellStyle name="Comma 56 4 3 3 4" xfId="7653"/>
    <cellStyle name="Comma 56 4 3 4" xfId="7654"/>
    <cellStyle name="Comma 56 4 3 5" xfId="7655"/>
    <cellStyle name="Comma 56 4 3 6" xfId="7656"/>
    <cellStyle name="Comma 56 4 4" xfId="7657"/>
    <cellStyle name="Comma 56 4 4 2" xfId="7658"/>
    <cellStyle name="Comma 56 4 4 2 2" xfId="7659"/>
    <cellStyle name="Comma 56 4 4 2 3" xfId="7660"/>
    <cellStyle name="Comma 56 4 4 2 4" xfId="7661"/>
    <cellStyle name="Comma 56 4 4 3" xfId="7662"/>
    <cellStyle name="Comma 56 4 4 4" xfId="7663"/>
    <cellStyle name="Comma 56 4 4 5" xfId="7664"/>
    <cellStyle name="Comma 56 4 5" xfId="7665"/>
    <cellStyle name="Comma 56 4 5 2" xfId="7666"/>
    <cellStyle name="Comma 56 4 5 3" xfId="7667"/>
    <cellStyle name="Comma 56 4 5 4" xfId="7668"/>
    <cellStyle name="Comma 56 4 6" xfId="7669"/>
    <cellStyle name="Comma 56 4 7" xfId="7670"/>
    <cellStyle name="Comma 56 4 8" xfId="7671"/>
    <cellStyle name="Comma 56 5" xfId="7672"/>
    <cellStyle name="Comma 56 5 2" xfId="7673"/>
    <cellStyle name="Comma 56 5 2 2" xfId="7674"/>
    <cellStyle name="Comma 56 5 2 2 2" xfId="7675"/>
    <cellStyle name="Comma 56 5 2 2 2 2" xfId="7676"/>
    <cellStyle name="Comma 56 5 2 2 2 3" xfId="7677"/>
    <cellStyle name="Comma 56 5 2 2 2 4" xfId="7678"/>
    <cellStyle name="Comma 56 5 2 2 3" xfId="7679"/>
    <cellStyle name="Comma 56 5 2 2 4" xfId="7680"/>
    <cellStyle name="Comma 56 5 2 2 5" xfId="7681"/>
    <cellStyle name="Comma 56 5 2 3" xfId="7682"/>
    <cellStyle name="Comma 56 5 2 3 2" xfId="7683"/>
    <cellStyle name="Comma 56 5 2 3 3" xfId="7684"/>
    <cellStyle name="Comma 56 5 2 3 4" xfId="7685"/>
    <cellStyle name="Comma 56 5 2 4" xfId="7686"/>
    <cellStyle name="Comma 56 5 2 5" xfId="7687"/>
    <cellStyle name="Comma 56 5 2 6" xfId="7688"/>
    <cellStyle name="Comma 56 5 3" xfId="7689"/>
    <cellStyle name="Comma 56 5 3 2" xfId="7690"/>
    <cellStyle name="Comma 56 5 3 2 2" xfId="7691"/>
    <cellStyle name="Comma 56 5 3 2 2 2" xfId="7692"/>
    <cellStyle name="Comma 56 5 3 2 2 3" xfId="7693"/>
    <cellStyle name="Comma 56 5 3 2 2 4" xfId="7694"/>
    <cellStyle name="Comma 56 5 3 2 3" xfId="7695"/>
    <cellStyle name="Comma 56 5 3 2 4" xfId="7696"/>
    <cellStyle name="Comma 56 5 3 2 5" xfId="7697"/>
    <cellStyle name="Comma 56 5 3 3" xfId="7698"/>
    <cellStyle name="Comma 56 5 3 3 2" xfId="7699"/>
    <cellStyle name="Comma 56 5 3 3 3" xfId="7700"/>
    <cellStyle name="Comma 56 5 3 3 4" xfId="7701"/>
    <cellStyle name="Comma 56 5 3 4" xfId="7702"/>
    <cellStyle name="Comma 56 5 3 5" xfId="7703"/>
    <cellStyle name="Comma 56 5 3 6" xfId="7704"/>
    <cellStyle name="Comma 56 5 4" xfId="7705"/>
    <cellStyle name="Comma 56 5 4 2" xfId="7706"/>
    <cellStyle name="Comma 56 5 4 2 2" xfId="7707"/>
    <cellStyle name="Comma 56 5 4 2 3" xfId="7708"/>
    <cellStyle name="Comma 56 5 4 2 4" xfId="7709"/>
    <cellStyle name="Comma 56 5 4 3" xfId="7710"/>
    <cellStyle name="Comma 56 5 4 4" xfId="7711"/>
    <cellStyle name="Comma 56 5 4 5" xfId="7712"/>
    <cellStyle name="Comma 56 5 5" xfId="7713"/>
    <cellStyle name="Comma 56 5 5 2" xfId="7714"/>
    <cellStyle name="Comma 56 5 5 3" xfId="7715"/>
    <cellStyle name="Comma 56 5 5 4" xfId="7716"/>
    <cellStyle name="Comma 56 5 6" xfId="7717"/>
    <cellStyle name="Comma 56 5 7" xfId="7718"/>
    <cellStyle name="Comma 56 5 8" xfId="7719"/>
    <cellStyle name="Comma 56 6" xfId="7720"/>
    <cellStyle name="Comma 56 6 2" xfId="7721"/>
    <cellStyle name="Comma 56 6 2 2" xfId="7722"/>
    <cellStyle name="Comma 56 6 2 2 2" xfId="7723"/>
    <cellStyle name="Comma 56 6 2 2 3" xfId="7724"/>
    <cellStyle name="Comma 56 6 2 2 4" xfId="7725"/>
    <cellStyle name="Comma 56 6 2 3" xfId="7726"/>
    <cellStyle name="Comma 56 6 2 4" xfId="7727"/>
    <cellStyle name="Comma 56 6 2 5" xfId="7728"/>
    <cellStyle name="Comma 56 6 3" xfId="7729"/>
    <cellStyle name="Comma 56 6 3 2" xfId="7730"/>
    <cellStyle name="Comma 56 6 3 3" xfId="7731"/>
    <cellStyle name="Comma 56 6 3 4" xfId="7732"/>
    <cellStyle name="Comma 56 6 4" xfId="7733"/>
    <cellStyle name="Comma 56 6 5" xfId="7734"/>
    <cellStyle name="Comma 56 6 6" xfId="7735"/>
    <cellStyle name="Comma 56 7" xfId="7736"/>
    <cellStyle name="Comma 56 7 2" xfId="7737"/>
    <cellStyle name="Comma 56 7 2 2" xfId="7738"/>
    <cellStyle name="Comma 56 7 2 2 2" xfId="7739"/>
    <cellStyle name="Comma 56 7 2 2 3" xfId="7740"/>
    <cellStyle name="Comma 56 7 2 2 4" xfId="7741"/>
    <cellStyle name="Comma 56 7 2 3" xfId="7742"/>
    <cellStyle name="Comma 56 7 2 4" xfId="7743"/>
    <cellStyle name="Comma 56 7 2 5" xfId="7744"/>
    <cellStyle name="Comma 56 7 3" xfId="7745"/>
    <cellStyle name="Comma 56 7 3 2" xfId="7746"/>
    <cellStyle name="Comma 56 7 3 3" xfId="7747"/>
    <cellStyle name="Comma 56 7 3 4" xfId="7748"/>
    <cellStyle name="Comma 56 7 4" xfId="7749"/>
    <cellStyle name="Comma 56 7 5" xfId="7750"/>
    <cellStyle name="Comma 56 7 6" xfId="7751"/>
    <cellStyle name="Comma 56 8" xfId="7752"/>
    <cellStyle name="Comma 56 8 2" xfId="7753"/>
    <cellStyle name="Comma 56 8 2 2" xfId="7754"/>
    <cellStyle name="Comma 56 8 2 3" xfId="7755"/>
    <cellStyle name="Comma 56 8 2 4" xfId="7756"/>
    <cellStyle name="Comma 56 8 3" xfId="7757"/>
    <cellStyle name="Comma 56 8 4" xfId="7758"/>
    <cellStyle name="Comma 56 8 5" xfId="7759"/>
    <cellStyle name="Comma 56 9" xfId="7760"/>
    <cellStyle name="Comma 56 9 2" xfId="7761"/>
    <cellStyle name="Comma 56 9 3" xfId="7762"/>
    <cellStyle name="Comma 56 9 4" xfId="7763"/>
    <cellStyle name="Comma 57" xfId="7764"/>
    <cellStyle name="Comma 57 10" xfId="7765"/>
    <cellStyle name="Comma 57 11" xfId="7766"/>
    <cellStyle name="Comma 57 12" xfId="7767"/>
    <cellStyle name="Comma 57 2" xfId="7768"/>
    <cellStyle name="Comma 57 2 10" xfId="7769"/>
    <cellStyle name="Comma 57 2 2" xfId="7770"/>
    <cellStyle name="Comma 57 2 2 2" xfId="7771"/>
    <cellStyle name="Comma 57 2 2 2 2" xfId="7772"/>
    <cellStyle name="Comma 57 2 2 2 2 2" xfId="7773"/>
    <cellStyle name="Comma 57 2 2 2 2 2 2" xfId="7774"/>
    <cellStyle name="Comma 57 2 2 2 2 2 3" xfId="7775"/>
    <cellStyle name="Comma 57 2 2 2 2 2 4" xfId="7776"/>
    <cellStyle name="Comma 57 2 2 2 2 3" xfId="7777"/>
    <cellStyle name="Comma 57 2 2 2 2 4" xfId="7778"/>
    <cellStyle name="Comma 57 2 2 2 2 5" xfId="7779"/>
    <cellStyle name="Comma 57 2 2 2 3" xfId="7780"/>
    <cellStyle name="Comma 57 2 2 2 3 2" xfId="7781"/>
    <cellStyle name="Comma 57 2 2 2 3 3" xfId="7782"/>
    <cellStyle name="Comma 57 2 2 2 3 4" xfId="7783"/>
    <cellStyle name="Comma 57 2 2 2 4" xfId="7784"/>
    <cellStyle name="Comma 57 2 2 2 5" xfId="7785"/>
    <cellStyle name="Comma 57 2 2 2 6" xfId="7786"/>
    <cellStyle name="Comma 57 2 2 3" xfId="7787"/>
    <cellStyle name="Comma 57 2 2 3 2" xfId="7788"/>
    <cellStyle name="Comma 57 2 2 3 2 2" xfId="7789"/>
    <cellStyle name="Comma 57 2 2 3 2 2 2" xfId="7790"/>
    <cellStyle name="Comma 57 2 2 3 2 2 3" xfId="7791"/>
    <cellStyle name="Comma 57 2 2 3 2 2 4" xfId="7792"/>
    <cellStyle name="Comma 57 2 2 3 2 3" xfId="7793"/>
    <cellStyle name="Comma 57 2 2 3 2 4" xfId="7794"/>
    <cellStyle name="Comma 57 2 2 3 2 5" xfId="7795"/>
    <cellStyle name="Comma 57 2 2 3 3" xfId="7796"/>
    <cellStyle name="Comma 57 2 2 3 3 2" xfId="7797"/>
    <cellStyle name="Comma 57 2 2 3 3 3" xfId="7798"/>
    <cellStyle name="Comma 57 2 2 3 3 4" xfId="7799"/>
    <cellStyle name="Comma 57 2 2 3 4" xfId="7800"/>
    <cellStyle name="Comma 57 2 2 3 5" xfId="7801"/>
    <cellStyle name="Comma 57 2 2 3 6" xfId="7802"/>
    <cellStyle name="Comma 57 2 2 4" xfId="7803"/>
    <cellStyle name="Comma 57 2 2 4 2" xfId="7804"/>
    <cellStyle name="Comma 57 2 2 4 2 2" xfId="7805"/>
    <cellStyle name="Comma 57 2 2 4 2 3" xfId="7806"/>
    <cellStyle name="Comma 57 2 2 4 2 4" xfId="7807"/>
    <cellStyle name="Comma 57 2 2 4 3" xfId="7808"/>
    <cellStyle name="Comma 57 2 2 4 4" xfId="7809"/>
    <cellStyle name="Comma 57 2 2 4 5" xfId="7810"/>
    <cellStyle name="Comma 57 2 2 5" xfId="7811"/>
    <cellStyle name="Comma 57 2 2 5 2" xfId="7812"/>
    <cellStyle name="Comma 57 2 2 5 3" xfId="7813"/>
    <cellStyle name="Comma 57 2 2 5 4" xfId="7814"/>
    <cellStyle name="Comma 57 2 2 6" xfId="7815"/>
    <cellStyle name="Comma 57 2 2 7" xfId="7816"/>
    <cellStyle name="Comma 57 2 2 8" xfId="7817"/>
    <cellStyle name="Comma 57 2 3" xfId="7818"/>
    <cellStyle name="Comma 57 2 3 2" xfId="7819"/>
    <cellStyle name="Comma 57 2 3 2 2" xfId="7820"/>
    <cellStyle name="Comma 57 2 3 2 2 2" xfId="7821"/>
    <cellStyle name="Comma 57 2 3 2 2 2 2" xfId="7822"/>
    <cellStyle name="Comma 57 2 3 2 2 2 3" xfId="7823"/>
    <cellStyle name="Comma 57 2 3 2 2 2 4" xfId="7824"/>
    <cellStyle name="Comma 57 2 3 2 2 3" xfId="7825"/>
    <cellStyle name="Comma 57 2 3 2 2 4" xfId="7826"/>
    <cellStyle name="Comma 57 2 3 2 2 5" xfId="7827"/>
    <cellStyle name="Comma 57 2 3 2 3" xfId="7828"/>
    <cellStyle name="Comma 57 2 3 2 3 2" xfId="7829"/>
    <cellStyle name="Comma 57 2 3 2 3 3" xfId="7830"/>
    <cellStyle name="Comma 57 2 3 2 3 4" xfId="7831"/>
    <cellStyle name="Comma 57 2 3 2 4" xfId="7832"/>
    <cellStyle name="Comma 57 2 3 2 5" xfId="7833"/>
    <cellStyle name="Comma 57 2 3 2 6" xfId="7834"/>
    <cellStyle name="Comma 57 2 3 3" xfId="7835"/>
    <cellStyle name="Comma 57 2 3 3 2" xfId="7836"/>
    <cellStyle name="Comma 57 2 3 3 2 2" xfId="7837"/>
    <cellStyle name="Comma 57 2 3 3 2 2 2" xfId="7838"/>
    <cellStyle name="Comma 57 2 3 3 2 2 3" xfId="7839"/>
    <cellStyle name="Comma 57 2 3 3 2 2 4" xfId="7840"/>
    <cellStyle name="Comma 57 2 3 3 2 3" xfId="7841"/>
    <cellStyle name="Comma 57 2 3 3 2 4" xfId="7842"/>
    <cellStyle name="Comma 57 2 3 3 2 5" xfId="7843"/>
    <cellStyle name="Comma 57 2 3 3 3" xfId="7844"/>
    <cellStyle name="Comma 57 2 3 3 3 2" xfId="7845"/>
    <cellStyle name="Comma 57 2 3 3 3 3" xfId="7846"/>
    <cellStyle name="Comma 57 2 3 3 3 4" xfId="7847"/>
    <cellStyle name="Comma 57 2 3 3 4" xfId="7848"/>
    <cellStyle name="Comma 57 2 3 3 5" xfId="7849"/>
    <cellStyle name="Comma 57 2 3 3 6" xfId="7850"/>
    <cellStyle name="Comma 57 2 3 4" xfId="7851"/>
    <cellStyle name="Comma 57 2 3 4 2" xfId="7852"/>
    <cellStyle name="Comma 57 2 3 4 2 2" xfId="7853"/>
    <cellStyle name="Comma 57 2 3 4 2 3" xfId="7854"/>
    <cellStyle name="Comma 57 2 3 4 2 4" xfId="7855"/>
    <cellStyle name="Comma 57 2 3 4 3" xfId="7856"/>
    <cellStyle name="Comma 57 2 3 4 4" xfId="7857"/>
    <cellStyle name="Comma 57 2 3 4 5" xfId="7858"/>
    <cellStyle name="Comma 57 2 3 5" xfId="7859"/>
    <cellStyle name="Comma 57 2 3 5 2" xfId="7860"/>
    <cellStyle name="Comma 57 2 3 5 3" xfId="7861"/>
    <cellStyle name="Comma 57 2 3 5 4" xfId="7862"/>
    <cellStyle name="Comma 57 2 3 6" xfId="7863"/>
    <cellStyle name="Comma 57 2 3 7" xfId="7864"/>
    <cellStyle name="Comma 57 2 3 8" xfId="7865"/>
    <cellStyle name="Comma 57 2 4" xfId="7866"/>
    <cellStyle name="Comma 57 2 4 2" xfId="7867"/>
    <cellStyle name="Comma 57 2 4 2 2" xfId="7868"/>
    <cellStyle name="Comma 57 2 4 2 2 2" xfId="7869"/>
    <cellStyle name="Comma 57 2 4 2 2 3" xfId="7870"/>
    <cellStyle name="Comma 57 2 4 2 2 4" xfId="7871"/>
    <cellStyle name="Comma 57 2 4 2 3" xfId="7872"/>
    <cellStyle name="Comma 57 2 4 2 4" xfId="7873"/>
    <cellStyle name="Comma 57 2 4 2 5" xfId="7874"/>
    <cellStyle name="Comma 57 2 4 3" xfId="7875"/>
    <cellStyle name="Comma 57 2 4 3 2" xfId="7876"/>
    <cellStyle name="Comma 57 2 4 3 3" xfId="7877"/>
    <cellStyle name="Comma 57 2 4 3 4" xfId="7878"/>
    <cellStyle name="Comma 57 2 4 4" xfId="7879"/>
    <cellStyle name="Comma 57 2 4 5" xfId="7880"/>
    <cellStyle name="Comma 57 2 4 6" xfId="7881"/>
    <cellStyle name="Comma 57 2 5" xfId="7882"/>
    <cellStyle name="Comma 57 2 5 2" xfId="7883"/>
    <cellStyle name="Comma 57 2 5 2 2" xfId="7884"/>
    <cellStyle name="Comma 57 2 5 2 2 2" xfId="7885"/>
    <cellStyle name="Comma 57 2 5 2 2 3" xfId="7886"/>
    <cellStyle name="Comma 57 2 5 2 2 4" xfId="7887"/>
    <cellStyle name="Comma 57 2 5 2 3" xfId="7888"/>
    <cellStyle name="Comma 57 2 5 2 4" xfId="7889"/>
    <cellStyle name="Comma 57 2 5 2 5" xfId="7890"/>
    <cellStyle name="Comma 57 2 5 3" xfId="7891"/>
    <cellStyle name="Comma 57 2 5 3 2" xfId="7892"/>
    <cellStyle name="Comma 57 2 5 3 3" xfId="7893"/>
    <cellStyle name="Comma 57 2 5 3 4" xfId="7894"/>
    <cellStyle name="Comma 57 2 5 4" xfId="7895"/>
    <cellStyle name="Comma 57 2 5 5" xfId="7896"/>
    <cellStyle name="Comma 57 2 5 6" xfId="7897"/>
    <cellStyle name="Comma 57 2 6" xfId="7898"/>
    <cellStyle name="Comma 57 2 6 2" xfId="7899"/>
    <cellStyle name="Comma 57 2 6 2 2" xfId="7900"/>
    <cellStyle name="Comma 57 2 6 2 3" xfId="7901"/>
    <cellStyle name="Comma 57 2 6 2 4" xfId="7902"/>
    <cellStyle name="Comma 57 2 6 3" xfId="7903"/>
    <cellStyle name="Comma 57 2 6 4" xfId="7904"/>
    <cellStyle name="Comma 57 2 6 5" xfId="7905"/>
    <cellStyle name="Comma 57 2 7" xfId="7906"/>
    <cellStyle name="Comma 57 2 7 2" xfId="7907"/>
    <cellStyle name="Comma 57 2 7 3" xfId="7908"/>
    <cellStyle name="Comma 57 2 7 4" xfId="7909"/>
    <cellStyle name="Comma 57 2 8" xfId="7910"/>
    <cellStyle name="Comma 57 2 9" xfId="7911"/>
    <cellStyle name="Comma 57 3" xfId="7912"/>
    <cellStyle name="Comma 57 3 10" xfId="7913"/>
    <cellStyle name="Comma 57 3 2" xfId="7914"/>
    <cellStyle name="Comma 57 3 2 2" xfId="7915"/>
    <cellStyle name="Comma 57 3 2 2 2" xfId="7916"/>
    <cellStyle name="Comma 57 3 2 2 2 2" xfId="7917"/>
    <cellStyle name="Comma 57 3 2 2 2 2 2" xfId="7918"/>
    <cellStyle name="Comma 57 3 2 2 2 2 3" xfId="7919"/>
    <cellStyle name="Comma 57 3 2 2 2 2 4" xfId="7920"/>
    <cellStyle name="Comma 57 3 2 2 2 3" xfId="7921"/>
    <cellStyle name="Comma 57 3 2 2 2 4" xfId="7922"/>
    <cellStyle name="Comma 57 3 2 2 2 5" xfId="7923"/>
    <cellStyle name="Comma 57 3 2 2 3" xfId="7924"/>
    <cellStyle name="Comma 57 3 2 2 3 2" xfId="7925"/>
    <cellStyle name="Comma 57 3 2 2 3 3" xfId="7926"/>
    <cellStyle name="Comma 57 3 2 2 3 4" xfId="7927"/>
    <cellStyle name="Comma 57 3 2 2 4" xfId="7928"/>
    <cellStyle name="Comma 57 3 2 2 5" xfId="7929"/>
    <cellStyle name="Comma 57 3 2 2 6" xfId="7930"/>
    <cellStyle name="Comma 57 3 2 3" xfId="7931"/>
    <cellStyle name="Comma 57 3 2 3 2" xfId="7932"/>
    <cellStyle name="Comma 57 3 2 3 2 2" xfId="7933"/>
    <cellStyle name="Comma 57 3 2 3 2 2 2" xfId="7934"/>
    <cellStyle name="Comma 57 3 2 3 2 2 3" xfId="7935"/>
    <cellStyle name="Comma 57 3 2 3 2 2 4" xfId="7936"/>
    <cellStyle name="Comma 57 3 2 3 2 3" xfId="7937"/>
    <cellStyle name="Comma 57 3 2 3 2 4" xfId="7938"/>
    <cellStyle name="Comma 57 3 2 3 2 5" xfId="7939"/>
    <cellStyle name="Comma 57 3 2 3 3" xfId="7940"/>
    <cellStyle name="Comma 57 3 2 3 3 2" xfId="7941"/>
    <cellStyle name="Comma 57 3 2 3 3 3" xfId="7942"/>
    <cellStyle name="Comma 57 3 2 3 3 4" xfId="7943"/>
    <cellStyle name="Comma 57 3 2 3 4" xfId="7944"/>
    <cellStyle name="Comma 57 3 2 3 5" xfId="7945"/>
    <cellStyle name="Comma 57 3 2 3 6" xfId="7946"/>
    <cellStyle name="Comma 57 3 2 4" xfId="7947"/>
    <cellStyle name="Comma 57 3 2 4 2" xfId="7948"/>
    <cellStyle name="Comma 57 3 2 4 2 2" xfId="7949"/>
    <cellStyle name="Comma 57 3 2 4 2 3" xfId="7950"/>
    <cellStyle name="Comma 57 3 2 4 2 4" xfId="7951"/>
    <cellStyle name="Comma 57 3 2 4 3" xfId="7952"/>
    <cellStyle name="Comma 57 3 2 4 4" xfId="7953"/>
    <cellStyle name="Comma 57 3 2 4 5" xfId="7954"/>
    <cellStyle name="Comma 57 3 2 5" xfId="7955"/>
    <cellStyle name="Comma 57 3 2 5 2" xfId="7956"/>
    <cellStyle name="Comma 57 3 2 5 3" xfId="7957"/>
    <cellStyle name="Comma 57 3 2 5 4" xfId="7958"/>
    <cellStyle name="Comma 57 3 2 6" xfId="7959"/>
    <cellStyle name="Comma 57 3 2 7" xfId="7960"/>
    <cellStyle name="Comma 57 3 2 8" xfId="7961"/>
    <cellStyle name="Comma 57 3 3" xfId="7962"/>
    <cellStyle name="Comma 57 3 3 2" xfId="7963"/>
    <cellStyle name="Comma 57 3 3 2 2" xfId="7964"/>
    <cellStyle name="Comma 57 3 3 2 2 2" xfId="7965"/>
    <cellStyle name="Comma 57 3 3 2 2 2 2" xfId="7966"/>
    <cellStyle name="Comma 57 3 3 2 2 2 3" xfId="7967"/>
    <cellStyle name="Comma 57 3 3 2 2 2 4" xfId="7968"/>
    <cellStyle name="Comma 57 3 3 2 2 3" xfId="7969"/>
    <cellStyle name="Comma 57 3 3 2 2 4" xfId="7970"/>
    <cellStyle name="Comma 57 3 3 2 2 5" xfId="7971"/>
    <cellStyle name="Comma 57 3 3 2 3" xfId="7972"/>
    <cellStyle name="Comma 57 3 3 2 3 2" xfId="7973"/>
    <cellStyle name="Comma 57 3 3 2 3 3" xfId="7974"/>
    <cellStyle name="Comma 57 3 3 2 3 4" xfId="7975"/>
    <cellStyle name="Comma 57 3 3 2 4" xfId="7976"/>
    <cellStyle name="Comma 57 3 3 2 5" xfId="7977"/>
    <cellStyle name="Comma 57 3 3 2 6" xfId="7978"/>
    <cellStyle name="Comma 57 3 3 3" xfId="7979"/>
    <cellStyle name="Comma 57 3 3 3 2" xfId="7980"/>
    <cellStyle name="Comma 57 3 3 3 2 2" xfId="7981"/>
    <cellStyle name="Comma 57 3 3 3 2 2 2" xfId="7982"/>
    <cellStyle name="Comma 57 3 3 3 2 2 3" xfId="7983"/>
    <cellStyle name="Comma 57 3 3 3 2 2 4" xfId="7984"/>
    <cellStyle name="Comma 57 3 3 3 2 3" xfId="7985"/>
    <cellStyle name="Comma 57 3 3 3 2 4" xfId="7986"/>
    <cellStyle name="Comma 57 3 3 3 2 5" xfId="7987"/>
    <cellStyle name="Comma 57 3 3 3 3" xfId="7988"/>
    <cellStyle name="Comma 57 3 3 3 3 2" xfId="7989"/>
    <cellStyle name="Comma 57 3 3 3 3 3" xfId="7990"/>
    <cellStyle name="Comma 57 3 3 3 3 4" xfId="7991"/>
    <cellStyle name="Comma 57 3 3 3 4" xfId="7992"/>
    <cellStyle name="Comma 57 3 3 3 5" xfId="7993"/>
    <cellStyle name="Comma 57 3 3 3 6" xfId="7994"/>
    <cellStyle name="Comma 57 3 3 4" xfId="7995"/>
    <cellStyle name="Comma 57 3 3 4 2" xfId="7996"/>
    <cellStyle name="Comma 57 3 3 4 2 2" xfId="7997"/>
    <cellStyle name="Comma 57 3 3 4 2 3" xfId="7998"/>
    <cellStyle name="Comma 57 3 3 4 2 4" xfId="7999"/>
    <cellStyle name="Comma 57 3 3 4 3" xfId="8000"/>
    <cellStyle name="Comma 57 3 3 4 4" xfId="8001"/>
    <cellStyle name="Comma 57 3 3 4 5" xfId="8002"/>
    <cellStyle name="Comma 57 3 3 5" xfId="8003"/>
    <cellStyle name="Comma 57 3 3 5 2" xfId="8004"/>
    <cellStyle name="Comma 57 3 3 5 3" xfId="8005"/>
    <cellStyle name="Comma 57 3 3 5 4" xfId="8006"/>
    <cellStyle name="Comma 57 3 3 6" xfId="8007"/>
    <cellStyle name="Comma 57 3 3 7" xfId="8008"/>
    <cellStyle name="Comma 57 3 3 8" xfId="8009"/>
    <cellStyle name="Comma 57 3 4" xfId="8010"/>
    <cellStyle name="Comma 57 3 4 2" xfId="8011"/>
    <cellStyle name="Comma 57 3 4 2 2" xfId="8012"/>
    <cellStyle name="Comma 57 3 4 2 2 2" xfId="8013"/>
    <cellStyle name="Comma 57 3 4 2 2 3" xfId="8014"/>
    <cellStyle name="Comma 57 3 4 2 2 4" xfId="8015"/>
    <cellStyle name="Comma 57 3 4 2 3" xfId="8016"/>
    <cellStyle name="Comma 57 3 4 2 4" xfId="8017"/>
    <cellStyle name="Comma 57 3 4 2 5" xfId="8018"/>
    <cellStyle name="Comma 57 3 4 3" xfId="8019"/>
    <cellStyle name="Comma 57 3 4 3 2" xfId="8020"/>
    <cellStyle name="Comma 57 3 4 3 3" xfId="8021"/>
    <cellStyle name="Comma 57 3 4 3 4" xfId="8022"/>
    <cellStyle name="Comma 57 3 4 4" xfId="8023"/>
    <cellStyle name="Comma 57 3 4 5" xfId="8024"/>
    <cellStyle name="Comma 57 3 4 6" xfId="8025"/>
    <cellStyle name="Comma 57 3 5" xfId="8026"/>
    <cellStyle name="Comma 57 3 5 2" xfId="8027"/>
    <cellStyle name="Comma 57 3 5 2 2" xfId="8028"/>
    <cellStyle name="Comma 57 3 5 2 2 2" xfId="8029"/>
    <cellStyle name="Comma 57 3 5 2 2 3" xfId="8030"/>
    <cellStyle name="Comma 57 3 5 2 2 4" xfId="8031"/>
    <cellStyle name="Comma 57 3 5 2 3" xfId="8032"/>
    <cellStyle name="Comma 57 3 5 2 4" xfId="8033"/>
    <cellStyle name="Comma 57 3 5 2 5" xfId="8034"/>
    <cellStyle name="Comma 57 3 5 3" xfId="8035"/>
    <cellStyle name="Comma 57 3 5 3 2" xfId="8036"/>
    <cellStyle name="Comma 57 3 5 3 3" xfId="8037"/>
    <cellStyle name="Comma 57 3 5 3 4" xfId="8038"/>
    <cellStyle name="Comma 57 3 5 4" xfId="8039"/>
    <cellStyle name="Comma 57 3 5 5" xfId="8040"/>
    <cellStyle name="Comma 57 3 5 6" xfId="8041"/>
    <cellStyle name="Comma 57 3 6" xfId="8042"/>
    <cellStyle name="Comma 57 3 6 2" xfId="8043"/>
    <cellStyle name="Comma 57 3 6 2 2" xfId="8044"/>
    <cellStyle name="Comma 57 3 6 2 3" xfId="8045"/>
    <cellStyle name="Comma 57 3 6 2 4" xfId="8046"/>
    <cellStyle name="Comma 57 3 6 3" xfId="8047"/>
    <cellStyle name="Comma 57 3 6 4" xfId="8048"/>
    <cellStyle name="Comma 57 3 6 5" xfId="8049"/>
    <cellStyle name="Comma 57 3 7" xfId="8050"/>
    <cellStyle name="Comma 57 3 7 2" xfId="8051"/>
    <cellStyle name="Comma 57 3 7 3" xfId="8052"/>
    <cellStyle name="Comma 57 3 7 4" xfId="8053"/>
    <cellStyle name="Comma 57 3 8" xfId="8054"/>
    <cellStyle name="Comma 57 3 9" xfId="8055"/>
    <cellStyle name="Comma 57 4" xfId="8056"/>
    <cellStyle name="Comma 57 4 2" xfId="8057"/>
    <cellStyle name="Comma 57 4 2 2" xfId="8058"/>
    <cellStyle name="Comma 57 4 2 2 2" xfId="8059"/>
    <cellStyle name="Comma 57 4 2 2 2 2" xfId="8060"/>
    <cellStyle name="Comma 57 4 2 2 2 3" xfId="8061"/>
    <cellStyle name="Comma 57 4 2 2 2 4" xfId="8062"/>
    <cellStyle name="Comma 57 4 2 2 3" xfId="8063"/>
    <cellStyle name="Comma 57 4 2 2 4" xfId="8064"/>
    <cellStyle name="Comma 57 4 2 2 5" xfId="8065"/>
    <cellStyle name="Comma 57 4 2 3" xfId="8066"/>
    <cellStyle name="Comma 57 4 2 3 2" xfId="8067"/>
    <cellStyle name="Comma 57 4 2 3 3" xfId="8068"/>
    <cellStyle name="Comma 57 4 2 3 4" xfId="8069"/>
    <cellStyle name="Comma 57 4 2 4" xfId="8070"/>
    <cellStyle name="Comma 57 4 2 5" xfId="8071"/>
    <cellStyle name="Comma 57 4 2 6" xfId="8072"/>
    <cellStyle name="Comma 57 4 3" xfId="8073"/>
    <cellStyle name="Comma 57 4 3 2" xfId="8074"/>
    <cellStyle name="Comma 57 4 3 2 2" xfId="8075"/>
    <cellStyle name="Comma 57 4 3 2 2 2" xfId="8076"/>
    <cellStyle name="Comma 57 4 3 2 2 3" xfId="8077"/>
    <cellStyle name="Comma 57 4 3 2 2 4" xfId="8078"/>
    <cellStyle name="Comma 57 4 3 2 3" xfId="8079"/>
    <cellStyle name="Comma 57 4 3 2 4" xfId="8080"/>
    <cellStyle name="Comma 57 4 3 2 5" xfId="8081"/>
    <cellStyle name="Comma 57 4 3 3" xfId="8082"/>
    <cellStyle name="Comma 57 4 3 3 2" xfId="8083"/>
    <cellStyle name="Comma 57 4 3 3 3" xfId="8084"/>
    <cellStyle name="Comma 57 4 3 3 4" xfId="8085"/>
    <cellStyle name="Comma 57 4 3 4" xfId="8086"/>
    <cellStyle name="Comma 57 4 3 5" xfId="8087"/>
    <cellStyle name="Comma 57 4 3 6" xfId="8088"/>
    <cellStyle name="Comma 57 4 4" xfId="8089"/>
    <cellStyle name="Comma 57 4 4 2" xfId="8090"/>
    <cellStyle name="Comma 57 4 4 2 2" xfId="8091"/>
    <cellStyle name="Comma 57 4 4 2 3" xfId="8092"/>
    <cellStyle name="Comma 57 4 4 2 4" xfId="8093"/>
    <cellStyle name="Comma 57 4 4 3" xfId="8094"/>
    <cellStyle name="Comma 57 4 4 4" xfId="8095"/>
    <cellStyle name="Comma 57 4 4 5" xfId="8096"/>
    <cellStyle name="Comma 57 4 5" xfId="8097"/>
    <cellStyle name="Comma 57 4 5 2" xfId="8098"/>
    <cellStyle name="Comma 57 4 5 3" xfId="8099"/>
    <cellStyle name="Comma 57 4 5 4" xfId="8100"/>
    <cellStyle name="Comma 57 4 6" xfId="8101"/>
    <cellStyle name="Comma 57 4 7" xfId="8102"/>
    <cellStyle name="Comma 57 4 8" xfId="8103"/>
    <cellStyle name="Comma 57 5" xfId="8104"/>
    <cellStyle name="Comma 57 5 2" xfId="8105"/>
    <cellStyle name="Comma 57 5 2 2" xfId="8106"/>
    <cellStyle name="Comma 57 5 2 2 2" xfId="8107"/>
    <cellStyle name="Comma 57 5 2 2 2 2" xfId="8108"/>
    <cellStyle name="Comma 57 5 2 2 2 3" xfId="8109"/>
    <cellStyle name="Comma 57 5 2 2 2 4" xfId="8110"/>
    <cellStyle name="Comma 57 5 2 2 3" xfId="8111"/>
    <cellStyle name="Comma 57 5 2 2 4" xfId="8112"/>
    <cellStyle name="Comma 57 5 2 2 5" xfId="8113"/>
    <cellStyle name="Comma 57 5 2 3" xfId="8114"/>
    <cellStyle name="Comma 57 5 2 3 2" xfId="8115"/>
    <cellStyle name="Comma 57 5 2 3 3" xfId="8116"/>
    <cellStyle name="Comma 57 5 2 3 4" xfId="8117"/>
    <cellStyle name="Comma 57 5 2 4" xfId="8118"/>
    <cellStyle name="Comma 57 5 2 5" xfId="8119"/>
    <cellStyle name="Comma 57 5 2 6" xfId="8120"/>
    <cellStyle name="Comma 57 5 3" xfId="8121"/>
    <cellStyle name="Comma 57 5 3 2" xfId="8122"/>
    <cellStyle name="Comma 57 5 3 2 2" xfId="8123"/>
    <cellStyle name="Comma 57 5 3 2 2 2" xfId="8124"/>
    <cellStyle name="Comma 57 5 3 2 2 3" xfId="8125"/>
    <cellStyle name="Comma 57 5 3 2 2 4" xfId="8126"/>
    <cellStyle name="Comma 57 5 3 2 3" xfId="8127"/>
    <cellStyle name="Comma 57 5 3 2 4" xfId="8128"/>
    <cellStyle name="Comma 57 5 3 2 5" xfId="8129"/>
    <cellStyle name="Comma 57 5 3 3" xfId="8130"/>
    <cellStyle name="Comma 57 5 3 3 2" xfId="8131"/>
    <cellStyle name="Comma 57 5 3 3 3" xfId="8132"/>
    <cellStyle name="Comma 57 5 3 3 4" xfId="8133"/>
    <cellStyle name="Comma 57 5 3 4" xfId="8134"/>
    <cellStyle name="Comma 57 5 3 5" xfId="8135"/>
    <cellStyle name="Comma 57 5 3 6" xfId="8136"/>
    <cellStyle name="Comma 57 5 4" xfId="8137"/>
    <cellStyle name="Comma 57 5 4 2" xfId="8138"/>
    <cellStyle name="Comma 57 5 4 2 2" xfId="8139"/>
    <cellStyle name="Comma 57 5 4 2 3" xfId="8140"/>
    <cellStyle name="Comma 57 5 4 2 4" xfId="8141"/>
    <cellStyle name="Comma 57 5 4 3" xfId="8142"/>
    <cellStyle name="Comma 57 5 4 4" xfId="8143"/>
    <cellStyle name="Comma 57 5 4 5" xfId="8144"/>
    <cellStyle name="Comma 57 5 5" xfId="8145"/>
    <cellStyle name="Comma 57 5 5 2" xfId="8146"/>
    <cellStyle name="Comma 57 5 5 3" xfId="8147"/>
    <cellStyle name="Comma 57 5 5 4" xfId="8148"/>
    <cellStyle name="Comma 57 5 6" xfId="8149"/>
    <cellStyle name="Comma 57 5 7" xfId="8150"/>
    <cellStyle name="Comma 57 5 8" xfId="8151"/>
    <cellStyle name="Comma 57 6" xfId="8152"/>
    <cellStyle name="Comma 57 6 2" xfId="8153"/>
    <cellStyle name="Comma 57 6 2 2" xfId="8154"/>
    <cellStyle name="Comma 57 6 2 2 2" xfId="8155"/>
    <cellStyle name="Comma 57 6 2 2 3" xfId="8156"/>
    <cellStyle name="Comma 57 6 2 2 4" xfId="8157"/>
    <cellStyle name="Comma 57 6 2 3" xfId="8158"/>
    <cellStyle name="Comma 57 6 2 4" xfId="8159"/>
    <cellStyle name="Comma 57 6 2 5" xfId="8160"/>
    <cellStyle name="Comma 57 6 3" xfId="8161"/>
    <cellStyle name="Comma 57 6 3 2" xfId="8162"/>
    <cellStyle name="Comma 57 6 3 3" xfId="8163"/>
    <cellStyle name="Comma 57 6 3 4" xfId="8164"/>
    <cellStyle name="Comma 57 6 4" xfId="8165"/>
    <cellStyle name="Comma 57 6 5" xfId="8166"/>
    <cellStyle name="Comma 57 6 6" xfId="8167"/>
    <cellStyle name="Comma 57 7" xfId="8168"/>
    <cellStyle name="Comma 57 7 2" xfId="8169"/>
    <cellStyle name="Comma 57 7 2 2" xfId="8170"/>
    <cellStyle name="Comma 57 7 2 2 2" xfId="8171"/>
    <cellStyle name="Comma 57 7 2 2 3" xfId="8172"/>
    <cellStyle name="Comma 57 7 2 2 4" xfId="8173"/>
    <cellStyle name="Comma 57 7 2 3" xfId="8174"/>
    <cellStyle name="Comma 57 7 2 4" xfId="8175"/>
    <cellStyle name="Comma 57 7 2 5" xfId="8176"/>
    <cellStyle name="Comma 57 7 3" xfId="8177"/>
    <cellStyle name="Comma 57 7 3 2" xfId="8178"/>
    <cellStyle name="Comma 57 7 3 3" xfId="8179"/>
    <cellStyle name="Comma 57 7 3 4" xfId="8180"/>
    <cellStyle name="Comma 57 7 4" xfId="8181"/>
    <cellStyle name="Comma 57 7 5" xfId="8182"/>
    <cellStyle name="Comma 57 7 6" xfId="8183"/>
    <cellStyle name="Comma 57 8" xfId="8184"/>
    <cellStyle name="Comma 57 8 2" xfId="8185"/>
    <cellStyle name="Comma 57 8 2 2" xfId="8186"/>
    <cellStyle name="Comma 57 8 2 3" xfId="8187"/>
    <cellStyle name="Comma 57 8 2 4" xfId="8188"/>
    <cellStyle name="Comma 57 8 3" xfId="8189"/>
    <cellStyle name="Comma 57 8 4" xfId="8190"/>
    <cellStyle name="Comma 57 8 5" xfId="8191"/>
    <cellStyle name="Comma 57 9" xfId="8192"/>
    <cellStyle name="Comma 57 9 2" xfId="8193"/>
    <cellStyle name="Comma 57 9 3" xfId="8194"/>
    <cellStyle name="Comma 57 9 4" xfId="8195"/>
    <cellStyle name="Comma 58" xfId="8196"/>
    <cellStyle name="Comma 58 10" xfId="8197"/>
    <cellStyle name="Comma 58 11" xfId="8198"/>
    <cellStyle name="Comma 58 12" xfId="8199"/>
    <cellStyle name="Comma 58 2" xfId="8200"/>
    <cellStyle name="Comma 58 2 10" xfId="8201"/>
    <cellStyle name="Comma 58 2 2" xfId="8202"/>
    <cellStyle name="Comma 58 2 2 2" xfId="8203"/>
    <cellStyle name="Comma 58 2 2 2 2" xfId="8204"/>
    <cellStyle name="Comma 58 2 2 2 2 2" xfId="8205"/>
    <cellStyle name="Comma 58 2 2 2 2 2 2" xfId="8206"/>
    <cellStyle name="Comma 58 2 2 2 2 2 3" xfId="8207"/>
    <cellStyle name="Comma 58 2 2 2 2 2 4" xfId="8208"/>
    <cellStyle name="Comma 58 2 2 2 2 3" xfId="8209"/>
    <cellStyle name="Comma 58 2 2 2 2 4" xfId="8210"/>
    <cellStyle name="Comma 58 2 2 2 2 5" xfId="8211"/>
    <cellStyle name="Comma 58 2 2 2 3" xfId="8212"/>
    <cellStyle name="Comma 58 2 2 2 3 2" xfId="8213"/>
    <cellStyle name="Comma 58 2 2 2 3 3" xfId="8214"/>
    <cellStyle name="Comma 58 2 2 2 3 4" xfId="8215"/>
    <cellStyle name="Comma 58 2 2 2 4" xfId="8216"/>
    <cellStyle name="Comma 58 2 2 2 5" xfId="8217"/>
    <cellStyle name="Comma 58 2 2 2 6" xfId="8218"/>
    <cellStyle name="Comma 58 2 2 3" xfId="8219"/>
    <cellStyle name="Comma 58 2 2 3 2" xfId="8220"/>
    <cellStyle name="Comma 58 2 2 3 2 2" xfId="8221"/>
    <cellStyle name="Comma 58 2 2 3 2 2 2" xfId="8222"/>
    <cellStyle name="Comma 58 2 2 3 2 2 3" xfId="8223"/>
    <cellStyle name="Comma 58 2 2 3 2 2 4" xfId="8224"/>
    <cellStyle name="Comma 58 2 2 3 2 3" xfId="8225"/>
    <cellStyle name="Comma 58 2 2 3 2 4" xfId="8226"/>
    <cellStyle name="Comma 58 2 2 3 2 5" xfId="8227"/>
    <cellStyle name="Comma 58 2 2 3 3" xfId="8228"/>
    <cellStyle name="Comma 58 2 2 3 3 2" xfId="8229"/>
    <cellStyle name="Comma 58 2 2 3 3 3" xfId="8230"/>
    <cellStyle name="Comma 58 2 2 3 3 4" xfId="8231"/>
    <cellStyle name="Comma 58 2 2 3 4" xfId="8232"/>
    <cellStyle name="Comma 58 2 2 3 5" xfId="8233"/>
    <cellStyle name="Comma 58 2 2 3 6" xfId="8234"/>
    <cellStyle name="Comma 58 2 2 4" xfId="8235"/>
    <cellStyle name="Comma 58 2 2 4 2" xfId="8236"/>
    <cellStyle name="Comma 58 2 2 4 2 2" xfId="8237"/>
    <cellStyle name="Comma 58 2 2 4 2 3" xfId="8238"/>
    <cellStyle name="Comma 58 2 2 4 2 4" xfId="8239"/>
    <cellStyle name="Comma 58 2 2 4 3" xfId="8240"/>
    <cellStyle name="Comma 58 2 2 4 4" xfId="8241"/>
    <cellStyle name="Comma 58 2 2 4 5" xfId="8242"/>
    <cellStyle name="Comma 58 2 2 5" xfId="8243"/>
    <cellStyle name="Comma 58 2 2 5 2" xfId="8244"/>
    <cellStyle name="Comma 58 2 2 5 3" xfId="8245"/>
    <cellStyle name="Comma 58 2 2 5 4" xfId="8246"/>
    <cellStyle name="Comma 58 2 2 6" xfId="8247"/>
    <cellStyle name="Comma 58 2 2 7" xfId="8248"/>
    <cellStyle name="Comma 58 2 2 8" xfId="8249"/>
    <cellStyle name="Comma 58 2 3" xfId="8250"/>
    <cellStyle name="Comma 58 2 3 2" xfId="8251"/>
    <cellStyle name="Comma 58 2 3 2 2" xfId="8252"/>
    <cellStyle name="Comma 58 2 3 2 2 2" xfId="8253"/>
    <cellStyle name="Comma 58 2 3 2 2 2 2" xfId="8254"/>
    <cellStyle name="Comma 58 2 3 2 2 2 3" xfId="8255"/>
    <cellStyle name="Comma 58 2 3 2 2 2 4" xfId="8256"/>
    <cellStyle name="Comma 58 2 3 2 2 3" xfId="8257"/>
    <cellStyle name="Comma 58 2 3 2 2 4" xfId="8258"/>
    <cellStyle name="Comma 58 2 3 2 2 5" xfId="8259"/>
    <cellStyle name="Comma 58 2 3 2 3" xfId="8260"/>
    <cellStyle name="Comma 58 2 3 2 3 2" xfId="8261"/>
    <cellStyle name="Comma 58 2 3 2 3 3" xfId="8262"/>
    <cellStyle name="Comma 58 2 3 2 3 4" xfId="8263"/>
    <cellStyle name="Comma 58 2 3 2 4" xfId="8264"/>
    <cellStyle name="Comma 58 2 3 2 5" xfId="8265"/>
    <cellStyle name="Comma 58 2 3 2 6" xfId="8266"/>
    <cellStyle name="Comma 58 2 3 3" xfId="8267"/>
    <cellStyle name="Comma 58 2 3 3 2" xfId="8268"/>
    <cellStyle name="Comma 58 2 3 3 2 2" xfId="8269"/>
    <cellStyle name="Comma 58 2 3 3 2 2 2" xfId="8270"/>
    <cellStyle name="Comma 58 2 3 3 2 2 3" xfId="8271"/>
    <cellStyle name="Comma 58 2 3 3 2 2 4" xfId="8272"/>
    <cellStyle name="Comma 58 2 3 3 2 3" xfId="8273"/>
    <cellStyle name="Comma 58 2 3 3 2 4" xfId="8274"/>
    <cellStyle name="Comma 58 2 3 3 2 5" xfId="8275"/>
    <cellStyle name="Comma 58 2 3 3 3" xfId="8276"/>
    <cellStyle name="Comma 58 2 3 3 3 2" xfId="8277"/>
    <cellStyle name="Comma 58 2 3 3 3 3" xfId="8278"/>
    <cellStyle name="Comma 58 2 3 3 3 4" xfId="8279"/>
    <cellStyle name="Comma 58 2 3 3 4" xfId="8280"/>
    <cellStyle name="Comma 58 2 3 3 5" xfId="8281"/>
    <cellStyle name="Comma 58 2 3 3 6" xfId="8282"/>
    <cellStyle name="Comma 58 2 3 4" xfId="8283"/>
    <cellStyle name="Comma 58 2 3 4 2" xfId="8284"/>
    <cellStyle name="Comma 58 2 3 4 2 2" xfId="8285"/>
    <cellStyle name="Comma 58 2 3 4 2 3" xfId="8286"/>
    <cellStyle name="Comma 58 2 3 4 2 4" xfId="8287"/>
    <cellStyle name="Comma 58 2 3 4 3" xfId="8288"/>
    <cellStyle name="Comma 58 2 3 4 4" xfId="8289"/>
    <cellStyle name="Comma 58 2 3 4 5" xfId="8290"/>
    <cellStyle name="Comma 58 2 3 5" xfId="8291"/>
    <cellStyle name="Comma 58 2 3 5 2" xfId="8292"/>
    <cellStyle name="Comma 58 2 3 5 3" xfId="8293"/>
    <cellStyle name="Comma 58 2 3 5 4" xfId="8294"/>
    <cellStyle name="Comma 58 2 3 6" xfId="8295"/>
    <cellStyle name="Comma 58 2 3 7" xfId="8296"/>
    <cellStyle name="Comma 58 2 3 8" xfId="8297"/>
    <cellStyle name="Comma 58 2 4" xfId="8298"/>
    <cellStyle name="Comma 58 2 4 2" xfId="8299"/>
    <cellStyle name="Comma 58 2 4 2 2" xfId="8300"/>
    <cellStyle name="Comma 58 2 4 2 2 2" xfId="8301"/>
    <cellStyle name="Comma 58 2 4 2 2 3" xfId="8302"/>
    <cellStyle name="Comma 58 2 4 2 2 4" xfId="8303"/>
    <cellStyle name="Comma 58 2 4 2 3" xfId="8304"/>
    <cellStyle name="Comma 58 2 4 2 4" xfId="8305"/>
    <cellStyle name="Comma 58 2 4 2 5" xfId="8306"/>
    <cellStyle name="Comma 58 2 4 3" xfId="8307"/>
    <cellStyle name="Comma 58 2 4 3 2" xfId="8308"/>
    <cellStyle name="Comma 58 2 4 3 3" xfId="8309"/>
    <cellStyle name="Comma 58 2 4 3 4" xfId="8310"/>
    <cellStyle name="Comma 58 2 4 4" xfId="8311"/>
    <cellStyle name="Comma 58 2 4 5" xfId="8312"/>
    <cellStyle name="Comma 58 2 4 6" xfId="8313"/>
    <cellStyle name="Comma 58 2 5" xfId="8314"/>
    <cellStyle name="Comma 58 2 5 2" xfId="8315"/>
    <cellStyle name="Comma 58 2 5 2 2" xfId="8316"/>
    <cellStyle name="Comma 58 2 5 2 2 2" xfId="8317"/>
    <cellStyle name="Comma 58 2 5 2 2 3" xfId="8318"/>
    <cellStyle name="Comma 58 2 5 2 2 4" xfId="8319"/>
    <cellStyle name="Comma 58 2 5 2 3" xfId="8320"/>
    <cellStyle name="Comma 58 2 5 2 4" xfId="8321"/>
    <cellStyle name="Comma 58 2 5 2 5" xfId="8322"/>
    <cellStyle name="Comma 58 2 5 3" xfId="8323"/>
    <cellStyle name="Comma 58 2 5 3 2" xfId="8324"/>
    <cellStyle name="Comma 58 2 5 3 3" xfId="8325"/>
    <cellStyle name="Comma 58 2 5 3 4" xfId="8326"/>
    <cellStyle name="Comma 58 2 5 4" xfId="8327"/>
    <cellStyle name="Comma 58 2 5 5" xfId="8328"/>
    <cellStyle name="Comma 58 2 5 6" xfId="8329"/>
    <cellStyle name="Comma 58 2 6" xfId="8330"/>
    <cellStyle name="Comma 58 2 6 2" xfId="8331"/>
    <cellStyle name="Comma 58 2 6 2 2" xfId="8332"/>
    <cellStyle name="Comma 58 2 6 2 3" xfId="8333"/>
    <cellStyle name="Comma 58 2 6 2 4" xfId="8334"/>
    <cellStyle name="Comma 58 2 6 3" xfId="8335"/>
    <cellStyle name="Comma 58 2 6 4" xfId="8336"/>
    <cellStyle name="Comma 58 2 6 5" xfId="8337"/>
    <cellStyle name="Comma 58 2 7" xfId="8338"/>
    <cellStyle name="Comma 58 2 7 2" xfId="8339"/>
    <cellStyle name="Comma 58 2 7 3" xfId="8340"/>
    <cellStyle name="Comma 58 2 7 4" xfId="8341"/>
    <cellStyle name="Comma 58 2 8" xfId="8342"/>
    <cellStyle name="Comma 58 2 9" xfId="8343"/>
    <cellStyle name="Comma 58 3" xfId="8344"/>
    <cellStyle name="Comma 58 3 10" xfId="8345"/>
    <cellStyle name="Comma 58 3 2" xfId="8346"/>
    <cellStyle name="Comma 58 3 2 2" xfId="8347"/>
    <cellStyle name="Comma 58 3 2 2 2" xfId="8348"/>
    <cellStyle name="Comma 58 3 2 2 2 2" xfId="8349"/>
    <cellStyle name="Comma 58 3 2 2 2 2 2" xfId="8350"/>
    <cellStyle name="Comma 58 3 2 2 2 2 3" xfId="8351"/>
    <cellStyle name="Comma 58 3 2 2 2 2 4" xfId="8352"/>
    <cellStyle name="Comma 58 3 2 2 2 3" xfId="8353"/>
    <cellStyle name="Comma 58 3 2 2 2 4" xfId="8354"/>
    <cellStyle name="Comma 58 3 2 2 2 5" xfId="8355"/>
    <cellStyle name="Comma 58 3 2 2 3" xfId="8356"/>
    <cellStyle name="Comma 58 3 2 2 3 2" xfId="8357"/>
    <cellStyle name="Comma 58 3 2 2 3 3" xfId="8358"/>
    <cellStyle name="Comma 58 3 2 2 3 4" xfId="8359"/>
    <cellStyle name="Comma 58 3 2 2 4" xfId="8360"/>
    <cellStyle name="Comma 58 3 2 2 5" xfId="8361"/>
    <cellStyle name="Comma 58 3 2 2 6" xfId="8362"/>
    <cellStyle name="Comma 58 3 2 3" xfId="8363"/>
    <cellStyle name="Comma 58 3 2 3 2" xfId="8364"/>
    <cellStyle name="Comma 58 3 2 3 2 2" xfId="8365"/>
    <cellStyle name="Comma 58 3 2 3 2 2 2" xfId="8366"/>
    <cellStyle name="Comma 58 3 2 3 2 2 3" xfId="8367"/>
    <cellStyle name="Comma 58 3 2 3 2 2 4" xfId="8368"/>
    <cellStyle name="Comma 58 3 2 3 2 3" xfId="8369"/>
    <cellStyle name="Comma 58 3 2 3 2 4" xfId="8370"/>
    <cellStyle name="Comma 58 3 2 3 2 5" xfId="8371"/>
    <cellStyle name="Comma 58 3 2 3 3" xfId="8372"/>
    <cellStyle name="Comma 58 3 2 3 3 2" xfId="8373"/>
    <cellStyle name="Comma 58 3 2 3 3 3" xfId="8374"/>
    <cellStyle name="Comma 58 3 2 3 3 4" xfId="8375"/>
    <cellStyle name="Comma 58 3 2 3 4" xfId="8376"/>
    <cellStyle name="Comma 58 3 2 3 5" xfId="8377"/>
    <cellStyle name="Comma 58 3 2 3 6" xfId="8378"/>
    <cellStyle name="Comma 58 3 2 4" xfId="8379"/>
    <cellStyle name="Comma 58 3 2 4 2" xfId="8380"/>
    <cellStyle name="Comma 58 3 2 4 2 2" xfId="8381"/>
    <cellStyle name="Comma 58 3 2 4 2 3" xfId="8382"/>
    <cellStyle name="Comma 58 3 2 4 2 4" xfId="8383"/>
    <cellStyle name="Comma 58 3 2 4 3" xfId="8384"/>
    <cellStyle name="Comma 58 3 2 4 4" xfId="8385"/>
    <cellStyle name="Comma 58 3 2 4 5" xfId="8386"/>
    <cellStyle name="Comma 58 3 2 5" xfId="8387"/>
    <cellStyle name="Comma 58 3 2 5 2" xfId="8388"/>
    <cellStyle name="Comma 58 3 2 5 3" xfId="8389"/>
    <cellStyle name="Comma 58 3 2 5 4" xfId="8390"/>
    <cellStyle name="Comma 58 3 2 6" xfId="8391"/>
    <cellStyle name="Comma 58 3 2 7" xfId="8392"/>
    <cellStyle name="Comma 58 3 2 8" xfId="8393"/>
    <cellStyle name="Comma 58 3 3" xfId="8394"/>
    <cellStyle name="Comma 58 3 3 2" xfId="8395"/>
    <cellStyle name="Comma 58 3 3 2 2" xfId="8396"/>
    <cellStyle name="Comma 58 3 3 2 2 2" xfId="8397"/>
    <cellStyle name="Comma 58 3 3 2 2 2 2" xfId="8398"/>
    <cellStyle name="Comma 58 3 3 2 2 2 3" xfId="8399"/>
    <cellStyle name="Comma 58 3 3 2 2 2 4" xfId="8400"/>
    <cellStyle name="Comma 58 3 3 2 2 3" xfId="8401"/>
    <cellStyle name="Comma 58 3 3 2 2 4" xfId="8402"/>
    <cellStyle name="Comma 58 3 3 2 2 5" xfId="8403"/>
    <cellStyle name="Comma 58 3 3 2 3" xfId="8404"/>
    <cellStyle name="Comma 58 3 3 2 3 2" xfId="8405"/>
    <cellStyle name="Comma 58 3 3 2 3 3" xfId="8406"/>
    <cellStyle name="Comma 58 3 3 2 3 4" xfId="8407"/>
    <cellStyle name="Comma 58 3 3 2 4" xfId="8408"/>
    <cellStyle name="Comma 58 3 3 2 5" xfId="8409"/>
    <cellStyle name="Comma 58 3 3 2 6" xfId="8410"/>
    <cellStyle name="Comma 58 3 3 3" xfId="8411"/>
    <cellStyle name="Comma 58 3 3 3 2" xfId="8412"/>
    <cellStyle name="Comma 58 3 3 3 2 2" xfId="8413"/>
    <cellStyle name="Comma 58 3 3 3 2 2 2" xfId="8414"/>
    <cellStyle name="Comma 58 3 3 3 2 2 3" xfId="8415"/>
    <cellStyle name="Comma 58 3 3 3 2 2 4" xfId="8416"/>
    <cellStyle name="Comma 58 3 3 3 2 3" xfId="8417"/>
    <cellStyle name="Comma 58 3 3 3 2 4" xfId="8418"/>
    <cellStyle name="Comma 58 3 3 3 2 5" xfId="8419"/>
    <cellStyle name="Comma 58 3 3 3 3" xfId="8420"/>
    <cellStyle name="Comma 58 3 3 3 3 2" xfId="8421"/>
    <cellStyle name="Comma 58 3 3 3 3 3" xfId="8422"/>
    <cellStyle name="Comma 58 3 3 3 3 4" xfId="8423"/>
    <cellStyle name="Comma 58 3 3 3 4" xfId="8424"/>
    <cellStyle name="Comma 58 3 3 3 5" xfId="8425"/>
    <cellStyle name="Comma 58 3 3 3 6" xfId="8426"/>
    <cellStyle name="Comma 58 3 3 4" xfId="8427"/>
    <cellStyle name="Comma 58 3 3 4 2" xfId="8428"/>
    <cellStyle name="Comma 58 3 3 4 2 2" xfId="8429"/>
    <cellStyle name="Comma 58 3 3 4 2 3" xfId="8430"/>
    <cellStyle name="Comma 58 3 3 4 2 4" xfId="8431"/>
    <cellStyle name="Comma 58 3 3 4 3" xfId="8432"/>
    <cellStyle name="Comma 58 3 3 4 4" xfId="8433"/>
    <cellStyle name="Comma 58 3 3 4 5" xfId="8434"/>
    <cellStyle name="Comma 58 3 3 5" xfId="8435"/>
    <cellStyle name="Comma 58 3 3 5 2" xfId="8436"/>
    <cellStyle name="Comma 58 3 3 5 3" xfId="8437"/>
    <cellStyle name="Comma 58 3 3 5 4" xfId="8438"/>
    <cellStyle name="Comma 58 3 3 6" xfId="8439"/>
    <cellStyle name="Comma 58 3 3 7" xfId="8440"/>
    <cellStyle name="Comma 58 3 3 8" xfId="8441"/>
    <cellStyle name="Comma 58 3 4" xfId="8442"/>
    <cellStyle name="Comma 58 3 4 2" xfId="8443"/>
    <cellStyle name="Comma 58 3 4 2 2" xfId="8444"/>
    <cellStyle name="Comma 58 3 4 2 2 2" xfId="8445"/>
    <cellStyle name="Comma 58 3 4 2 2 3" xfId="8446"/>
    <cellStyle name="Comma 58 3 4 2 2 4" xfId="8447"/>
    <cellStyle name="Comma 58 3 4 2 3" xfId="8448"/>
    <cellStyle name="Comma 58 3 4 2 4" xfId="8449"/>
    <cellStyle name="Comma 58 3 4 2 5" xfId="8450"/>
    <cellStyle name="Comma 58 3 4 3" xfId="8451"/>
    <cellStyle name="Comma 58 3 4 3 2" xfId="8452"/>
    <cellStyle name="Comma 58 3 4 3 3" xfId="8453"/>
    <cellStyle name="Comma 58 3 4 3 4" xfId="8454"/>
    <cellStyle name="Comma 58 3 4 4" xfId="8455"/>
    <cellStyle name="Comma 58 3 4 5" xfId="8456"/>
    <cellStyle name="Comma 58 3 4 6" xfId="8457"/>
    <cellStyle name="Comma 58 3 5" xfId="8458"/>
    <cellStyle name="Comma 58 3 5 2" xfId="8459"/>
    <cellStyle name="Comma 58 3 5 2 2" xfId="8460"/>
    <cellStyle name="Comma 58 3 5 2 2 2" xfId="8461"/>
    <cellStyle name="Comma 58 3 5 2 2 3" xfId="8462"/>
    <cellStyle name="Comma 58 3 5 2 2 4" xfId="8463"/>
    <cellStyle name="Comma 58 3 5 2 3" xfId="8464"/>
    <cellStyle name="Comma 58 3 5 2 4" xfId="8465"/>
    <cellStyle name="Comma 58 3 5 2 5" xfId="8466"/>
    <cellStyle name="Comma 58 3 5 3" xfId="8467"/>
    <cellStyle name="Comma 58 3 5 3 2" xfId="8468"/>
    <cellStyle name="Comma 58 3 5 3 3" xfId="8469"/>
    <cellStyle name="Comma 58 3 5 3 4" xfId="8470"/>
    <cellStyle name="Comma 58 3 5 4" xfId="8471"/>
    <cellStyle name="Comma 58 3 5 5" xfId="8472"/>
    <cellStyle name="Comma 58 3 5 6" xfId="8473"/>
    <cellStyle name="Comma 58 3 6" xfId="8474"/>
    <cellStyle name="Comma 58 3 6 2" xfId="8475"/>
    <cellStyle name="Comma 58 3 6 2 2" xfId="8476"/>
    <cellStyle name="Comma 58 3 6 2 3" xfId="8477"/>
    <cellStyle name="Comma 58 3 6 2 4" xfId="8478"/>
    <cellStyle name="Comma 58 3 6 3" xfId="8479"/>
    <cellStyle name="Comma 58 3 6 4" xfId="8480"/>
    <cellStyle name="Comma 58 3 6 5" xfId="8481"/>
    <cellStyle name="Comma 58 3 7" xfId="8482"/>
    <cellStyle name="Comma 58 3 7 2" xfId="8483"/>
    <cellStyle name="Comma 58 3 7 3" xfId="8484"/>
    <cellStyle name="Comma 58 3 7 4" xfId="8485"/>
    <cellStyle name="Comma 58 3 8" xfId="8486"/>
    <cellStyle name="Comma 58 3 9" xfId="8487"/>
    <cellStyle name="Comma 58 4" xfId="8488"/>
    <cellStyle name="Comma 58 4 2" xfId="8489"/>
    <cellStyle name="Comma 58 4 2 2" xfId="8490"/>
    <cellStyle name="Comma 58 4 2 2 2" xfId="8491"/>
    <cellStyle name="Comma 58 4 2 2 2 2" xfId="8492"/>
    <cellStyle name="Comma 58 4 2 2 2 3" xfId="8493"/>
    <cellStyle name="Comma 58 4 2 2 2 4" xfId="8494"/>
    <cellStyle name="Comma 58 4 2 2 3" xfId="8495"/>
    <cellStyle name="Comma 58 4 2 2 4" xfId="8496"/>
    <cellStyle name="Comma 58 4 2 2 5" xfId="8497"/>
    <cellStyle name="Comma 58 4 2 3" xfId="8498"/>
    <cellStyle name="Comma 58 4 2 3 2" xfId="8499"/>
    <cellStyle name="Comma 58 4 2 3 3" xfId="8500"/>
    <cellStyle name="Comma 58 4 2 3 4" xfId="8501"/>
    <cellStyle name="Comma 58 4 2 4" xfId="8502"/>
    <cellStyle name="Comma 58 4 2 5" xfId="8503"/>
    <cellStyle name="Comma 58 4 2 6" xfId="8504"/>
    <cellStyle name="Comma 58 4 3" xfId="8505"/>
    <cellStyle name="Comma 58 4 3 2" xfId="8506"/>
    <cellStyle name="Comma 58 4 3 2 2" xfId="8507"/>
    <cellStyle name="Comma 58 4 3 2 2 2" xfId="8508"/>
    <cellStyle name="Comma 58 4 3 2 2 3" xfId="8509"/>
    <cellStyle name="Comma 58 4 3 2 2 4" xfId="8510"/>
    <cellStyle name="Comma 58 4 3 2 3" xfId="8511"/>
    <cellStyle name="Comma 58 4 3 2 4" xfId="8512"/>
    <cellStyle name="Comma 58 4 3 2 5" xfId="8513"/>
    <cellStyle name="Comma 58 4 3 3" xfId="8514"/>
    <cellStyle name="Comma 58 4 3 3 2" xfId="8515"/>
    <cellStyle name="Comma 58 4 3 3 3" xfId="8516"/>
    <cellStyle name="Comma 58 4 3 3 4" xfId="8517"/>
    <cellStyle name="Comma 58 4 3 4" xfId="8518"/>
    <cellStyle name="Comma 58 4 3 5" xfId="8519"/>
    <cellStyle name="Comma 58 4 3 6" xfId="8520"/>
    <cellStyle name="Comma 58 4 4" xfId="8521"/>
    <cellStyle name="Comma 58 4 4 2" xfId="8522"/>
    <cellStyle name="Comma 58 4 4 2 2" xfId="8523"/>
    <cellStyle name="Comma 58 4 4 2 3" xfId="8524"/>
    <cellStyle name="Comma 58 4 4 2 4" xfId="8525"/>
    <cellStyle name="Comma 58 4 4 3" xfId="8526"/>
    <cellStyle name="Comma 58 4 4 4" xfId="8527"/>
    <cellStyle name="Comma 58 4 4 5" xfId="8528"/>
    <cellStyle name="Comma 58 4 5" xfId="8529"/>
    <cellStyle name="Comma 58 4 5 2" xfId="8530"/>
    <cellStyle name="Comma 58 4 5 3" xfId="8531"/>
    <cellStyle name="Comma 58 4 5 4" xfId="8532"/>
    <cellStyle name="Comma 58 4 6" xfId="8533"/>
    <cellStyle name="Comma 58 4 7" xfId="8534"/>
    <cellStyle name="Comma 58 4 8" xfId="8535"/>
    <cellStyle name="Comma 58 5" xfId="8536"/>
    <cellStyle name="Comma 58 5 2" xfId="8537"/>
    <cellStyle name="Comma 58 5 2 2" xfId="8538"/>
    <cellStyle name="Comma 58 5 2 2 2" xfId="8539"/>
    <cellStyle name="Comma 58 5 2 2 2 2" xfId="8540"/>
    <cellStyle name="Comma 58 5 2 2 2 3" xfId="8541"/>
    <cellStyle name="Comma 58 5 2 2 2 4" xfId="8542"/>
    <cellStyle name="Comma 58 5 2 2 3" xfId="8543"/>
    <cellStyle name="Comma 58 5 2 2 4" xfId="8544"/>
    <cellStyle name="Comma 58 5 2 2 5" xfId="8545"/>
    <cellStyle name="Comma 58 5 2 3" xfId="8546"/>
    <cellStyle name="Comma 58 5 2 3 2" xfId="8547"/>
    <cellStyle name="Comma 58 5 2 3 3" xfId="8548"/>
    <cellStyle name="Comma 58 5 2 3 4" xfId="8549"/>
    <cellStyle name="Comma 58 5 2 4" xfId="8550"/>
    <cellStyle name="Comma 58 5 2 5" xfId="8551"/>
    <cellStyle name="Comma 58 5 2 6" xfId="8552"/>
    <cellStyle name="Comma 58 5 3" xfId="8553"/>
    <cellStyle name="Comma 58 5 3 2" xfId="8554"/>
    <cellStyle name="Comma 58 5 3 2 2" xfId="8555"/>
    <cellStyle name="Comma 58 5 3 2 2 2" xfId="8556"/>
    <cellStyle name="Comma 58 5 3 2 2 3" xfId="8557"/>
    <cellStyle name="Comma 58 5 3 2 2 4" xfId="8558"/>
    <cellStyle name="Comma 58 5 3 2 3" xfId="8559"/>
    <cellStyle name="Comma 58 5 3 2 4" xfId="8560"/>
    <cellStyle name="Comma 58 5 3 2 5" xfId="8561"/>
    <cellStyle name="Comma 58 5 3 3" xfId="8562"/>
    <cellStyle name="Comma 58 5 3 3 2" xfId="8563"/>
    <cellStyle name="Comma 58 5 3 3 3" xfId="8564"/>
    <cellStyle name="Comma 58 5 3 3 4" xfId="8565"/>
    <cellStyle name="Comma 58 5 3 4" xfId="8566"/>
    <cellStyle name="Comma 58 5 3 5" xfId="8567"/>
    <cellStyle name="Comma 58 5 3 6" xfId="8568"/>
    <cellStyle name="Comma 58 5 4" xfId="8569"/>
    <cellStyle name="Comma 58 5 4 2" xfId="8570"/>
    <cellStyle name="Comma 58 5 4 2 2" xfId="8571"/>
    <cellStyle name="Comma 58 5 4 2 3" xfId="8572"/>
    <cellStyle name="Comma 58 5 4 2 4" xfId="8573"/>
    <cellStyle name="Comma 58 5 4 3" xfId="8574"/>
    <cellStyle name="Comma 58 5 4 4" xfId="8575"/>
    <cellStyle name="Comma 58 5 4 5" xfId="8576"/>
    <cellStyle name="Comma 58 5 5" xfId="8577"/>
    <cellStyle name="Comma 58 5 5 2" xfId="8578"/>
    <cellStyle name="Comma 58 5 5 3" xfId="8579"/>
    <cellStyle name="Comma 58 5 5 4" xfId="8580"/>
    <cellStyle name="Comma 58 5 6" xfId="8581"/>
    <cellStyle name="Comma 58 5 7" xfId="8582"/>
    <cellStyle name="Comma 58 5 8" xfId="8583"/>
    <cellStyle name="Comma 58 6" xfId="8584"/>
    <cellStyle name="Comma 58 6 2" xfId="8585"/>
    <cellStyle name="Comma 58 6 2 2" xfId="8586"/>
    <cellStyle name="Comma 58 6 2 2 2" xfId="8587"/>
    <cellStyle name="Comma 58 6 2 2 3" xfId="8588"/>
    <cellStyle name="Comma 58 6 2 2 4" xfId="8589"/>
    <cellStyle name="Comma 58 6 2 3" xfId="8590"/>
    <cellStyle name="Comma 58 6 2 4" xfId="8591"/>
    <cellStyle name="Comma 58 6 2 5" xfId="8592"/>
    <cellStyle name="Comma 58 6 3" xfId="8593"/>
    <cellStyle name="Comma 58 6 3 2" xfId="8594"/>
    <cellStyle name="Comma 58 6 3 3" xfId="8595"/>
    <cellStyle name="Comma 58 6 3 4" xfId="8596"/>
    <cellStyle name="Comma 58 6 4" xfId="8597"/>
    <cellStyle name="Comma 58 6 5" xfId="8598"/>
    <cellStyle name="Comma 58 6 6" xfId="8599"/>
    <cellStyle name="Comma 58 7" xfId="8600"/>
    <cellStyle name="Comma 58 7 2" xfId="8601"/>
    <cellStyle name="Comma 58 7 2 2" xfId="8602"/>
    <cellStyle name="Comma 58 7 2 2 2" xfId="8603"/>
    <cellStyle name="Comma 58 7 2 2 3" xfId="8604"/>
    <cellStyle name="Comma 58 7 2 2 4" xfId="8605"/>
    <cellStyle name="Comma 58 7 2 3" xfId="8606"/>
    <cellStyle name="Comma 58 7 2 4" xfId="8607"/>
    <cellStyle name="Comma 58 7 2 5" xfId="8608"/>
    <cellStyle name="Comma 58 7 3" xfId="8609"/>
    <cellStyle name="Comma 58 7 3 2" xfId="8610"/>
    <cellStyle name="Comma 58 7 3 3" xfId="8611"/>
    <cellStyle name="Comma 58 7 3 4" xfId="8612"/>
    <cellStyle name="Comma 58 7 4" xfId="8613"/>
    <cellStyle name="Comma 58 7 5" xfId="8614"/>
    <cellStyle name="Comma 58 7 6" xfId="8615"/>
    <cellStyle name="Comma 58 8" xfId="8616"/>
    <cellStyle name="Comma 58 8 2" xfId="8617"/>
    <cellStyle name="Comma 58 8 2 2" xfId="8618"/>
    <cellStyle name="Comma 58 8 2 3" xfId="8619"/>
    <cellStyle name="Comma 58 8 2 4" xfId="8620"/>
    <cellStyle name="Comma 58 8 3" xfId="8621"/>
    <cellStyle name="Comma 58 8 4" xfId="8622"/>
    <cellStyle name="Comma 58 8 5" xfId="8623"/>
    <cellStyle name="Comma 58 9" xfId="8624"/>
    <cellStyle name="Comma 58 9 2" xfId="8625"/>
    <cellStyle name="Comma 58 9 3" xfId="8626"/>
    <cellStyle name="Comma 58 9 4" xfId="8627"/>
    <cellStyle name="Comma 59" xfId="8628"/>
    <cellStyle name="Comma 59 2" xfId="8629"/>
    <cellStyle name="Comma 6" xfId="8630"/>
    <cellStyle name="Comma 6 2" xfId="8631"/>
    <cellStyle name="Comma 6 2 2" xfId="8632"/>
    <cellStyle name="Comma 6 2 2 2" xfId="8633"/>
    <cellStyle name="Comma 6 2 3" xfId="8634"/>
    <cellStyle name="Comma 6 2 4" xfId="8635"/>
    <cellStyle name="Comma 6 3" xfId="8636"/>
    <cellStyle name="Comma 6 3 2" xfId="8637"/>
    <cellStyle name="Comma 6 3 3" xfId="8638"/>
    <cellStyle name="Comma 6 4" xfId="8639"/>
    <cellStyle name="Comma 6 4 2" xfId="8640"/>
    <cellStyle name="Comma 6 5" xfId="8641"/>
    <cellStyle name="Comma 60" xfId="8642"/>
    <cellStyle name="Comma 60 2" xfId="8643"/>
    <cellStyle name="Comma 61" xfId="8644"/>
    <cellStyle name="Comma 61 2" xfId="8645"/>
    <cellStyle name="Comma 62" xfId="8646"/>
    <cellStyle name="Comma 62 2" xfId="8647"/>
    <cellStyle name="Comma 63" xfId="8648"/>
    <cellStyle name="Comma 63 2" xfId="8649"/>
    <cellStyle name="Comma 64" xfId="8650"/>
    <cellStyle name="Comma 64 2" xfId="8651"/>
    <cellStyle name="Comma 65" xfId="8652"/>
    <cellStyle name="Comma 65 2" xfId="8653"/>
    <cellStyle name="Comma 66" xfId="8654"/>
    <cellStyle name="Comma 66 2" xfId="8655"/>
    <cellStyle name="Comma 67" xfId="8656"/>
    <cellStyle name="Comma 67 2" xfId="8657"/>
    <cellStyle name="Comma 68" xfId="8658"/>
    <cellStyle name="Comma 68 10" xfId="8659"/>
    <cellStyle name="Comma 68 11" xfId="8660"/>
    <cellStyle name="Comma 68 12" xfId="8661"/>
    <cellStyle name="Comma 68 2" xfId="8662"/>
    <cellStyle name="Comma 68 2 10" xfId="8663"/>
    <cellStyle name="Comma 68 2 2" xfId="8664"/>
    <cellStyle name="Comma 68 2 2 2" xfId="8665"/>
    <cellStyle name="Comma 68 2 2 2 2" xfId="8666"/>
    <cellStyle name="Comma 68 2 2 2 2 2" xfId="8667"/>
    <cellStyle name="Comma 68 2 2 2 2 2 2" xfId="8668"/>
    <cellStyle name="Comma 68 2 2 2 2 2 3" xfId="8669"/>
    <cellStyle name="Comma 68 2 2 2 2 2 4" xfId="8670"/>
    <cellStyle name="Comma 68 2 2 2 2 3" xfId="8671"/>
    <cellStyle name="Comma 68 2 2 2 2 4" xfId="8672"/>
    <cellStyle name="Comma 68 2 2 2 2 5" xfId="8673"/>
    <cellStyle name="Comma 68 2 2 2 3" xfId="8674"/>
    <cellStyle name="Comma 68 2 2 2 3 2" xfId="8675"/>
    <cellStyle name="Comma 68 2 2 2 3 3" xfId="8676"/>
    <cellStyle name="Comma 68 2 2 2 3 4" xfId="8677"/>
    <cellStyle name="Comma 68 2 2 2 4" xfId="8678"/>
    <cellStyle name="Comma 68 2 2 2 5" xfId="8679"/>
    <cellStyle name="Comma 68 2 2 2 6" xfId="8680"/>
    <cellStyle name="Comma 68 2 2 3" xfId="8681"/>
    <cellStyle name="Comma 68 2 2 3 2" xfId="8682"/>
    <cellStyle name="Comma 68 2 2 3 2 2" xfId="8683"/>
    <cellStyle name="Comma 68 2 2 3 2 2 2" xfId="8684"/>
    <cellStyle name="Comma 68 2 2 3 2 2 3" xfId="8685"/>
    <cellStyle name="Comma 68 2 2 3 2 2 4" xfId="8686"/>
    <cellStyle name="Comma 68 2 2 3 2 3" xfId="8687"/>
    <cellStyle name="Comma 68 2 2 3 2 4" xfId="8688"/>
    <cellStyle name="Comma 68 2 2 3 2 5" xfId="8689"/>
    <cellStyle name="Comma 68 2 2 3 3" xfId="8690"/>
    <cellStyle name="Comma 68 2 2 3 3 2" xfId="8691"/>
    <cellStyle name="Comma 68 2 2 3 3 3" xfId="8692"/>
    <cellStyle name="Comma 68 2 2 3 3 4" xfId="8693"/>
    <cellStyle name="Comma 68 2 2 3 4" xfId="8694"/>
    <cellStyle name="Comma 68 2 2 3 5" xfId="8695"/>
    <cellStyle name="Comma 68 2 2 3 6" xfId="8696"/>
    <cellStyle name="Comma 68 2 2 4" xfId="8697"/>
    <cellStyle name="Comma 68 2 2 4 2" xfId="8698"/>
    <cellStyle name="Comma 68 2 2 4 2 2" xfId="8699"/>
    <cellStyle name="Comma 68 2 2 4 2 3" xfId="8700"/>
    <cellStyle name="Comma 68 2 2 4 2 4" xfId="8701"/>
    <cellStyle name="Comma 68 2 2 4 3" xfId="8702"/>
    <cellStyle name="Comma 68 2 2 4 4" xfId="8703"/>
    <cellStyle name="Comma 68 2 2 4 5" xfId="8704"/>
    <cellStyle name="Comma 68 2 2 5" xfId="8705"/>
    <cellStyle name="Comma 68 2 2 5 2" xfId="8706"/>
    <cellStyle name="Comma 68 2 2 5 3" xfId="8707"/>
    <cellStyle name="Comma 68 2 2 5 4" xfId="8708"/>
    <cellStyle name="Comma 68 2 2 6" xfId="8709"/>
    <cellStyle name="Comma 68 2 2 7" xfId="8710"/>
    <cellStyle name="Comma 68 2 2 8" xfId="8711"/>
    <cellStyle name="Comma 68 2 3" xfId="8712"/>
    <cellStyle name="Comma 68 2 3 2" xfId="8713"/>
    <cellStyle name="Comma 68 2 3 2 2" xfId="8714"/>
    <cellStyle name="Comma 68 2 3 2 2 2" xfId="8715"/>
    <cellStyle name="Comma 68 2 3 2 2 2 2" xfId="8716"/>
    <cellStyle name="Comma 68 2 3 2 2 2 3" xfId="8717"/>
    <cellStyle name="Comma 68 2 3 2 2 2 4" xfId="8718"/>
    <cellStyle name="Comma 68 2 3 2 2 3" xfId="8719"/>
    <cellStyle name="Comma 68 2 3 2 2 4" xfId="8720"/>
    <cellStyle name="Comma 68 2 3 2 2 5" xfId="8721"/>
    <cellStyle name="Comma 68 2 3 2 3" xfId="8722"/>
    <cellStyle name="Comma 68 2 3 2 3 2" xfId="8723"/>
    <cellStyle name="Comma 68 2 3 2 3 3" xfId="8724"/>
    <cellStyle name="Comma 68 2 3 2 3 4" xfId="8725"/>
    <cellStyle name="Comma 68 2 3 2 4" xfId="8726"/>
    <cellStyle name="Comma 68 2 3 2 5" xfId="8727"/>
    <cellStyle name="Comma 68 2 3 2 6" xfId="8728"/>
    <cellStyle name="Comma 68 2 3 3" xfId="8729"/>
    <cellStyle name="Comma 68 2 3 3 2" xfId="8730"/>
    <cellStyle name="Comma 68 2 3 3 2 2" xfId="8731"/>
    <cellStyle name="Comma 68 2 3 3 2 2 2" xfId="8732"/>
    <cellStyle name="Comma 68 2 3 3 2 2 3" xfId="8733"/>
    <cellStyle name="Comma 68 2 3 3 2 2 4" xfId="8734"/>
    <cellStyle name="Comma 68 2 3 3 2 3" xfId="8735"/>
    <cellStyle name="Comma 68 2 3 3 2 4" xfId="8736"/>
    <cellStyle name="Comma 68 2 3 3 2 5" xfId="8737"/>
    <cellStyle name="Comma 68 2 3 3 3" xfId="8738"/>
    <cellStyle name="Comma 68 2 3 3 3 2" xfId="8739"/>
    <cellStyle name="Comma 68 2 3 3 3 3" xfId="8740"/>
    <cellStyle name="Comma 68 2 3 3 3 4" xfId="8741"/>
    <cellStyle name="Comma 68 2 3 3 4" xfId="8742"/>
    <cellStyle name="Comma 68 2 3 3 5" xfId="8743"/>
    <cellStyle name="Comma 68 2 3 3 6" xfId="8744"/>
    <cellStyle name="Comma 68 2 3 4" xfId="8745"/>
    <cellStyle name="Comma 68 2 3 4 2" xfId="8746"/>
    <cellStyle name="Comma 68 2 3 4 2 2" xfId="8747"/>
    <cellStyle name="Comma 68 2 3 4 2 3" xfId="8748"/>
    <cellStyle name="Comma 68 2 3 4 2 4" xfId="8749"/>
    <cellStyle name="Comma 68 2 3 4 3" xfId="8750"/>
    <cellStyle name="Comma 68 2 3 4 4" xfId="8751"/>
    <cellStyle name="Comma 68 2 3 4 5" xfId="8752"/>
    <cellStyle name="Comma 68 2 3 5" xfId="8753"/>
    <cellStyle name="Comma 68 2 3 5 2" xfId="8754"/>
    <cellStyle name="Comma 68 2 3 5 3" xfId="8755"/>
    <cellStyle name="Comma 68 2 3 5 4" xfId="8756"/>
    <cellStyle name="Comma 68 2 3 6" xfId="8757"/>
    <cellStyle name="Comma 68 2 3 7" xfId="8758"/>
    <cellStyle name="Comma 68 2 3 8" xfId="8759"/>
    <cellStyle name="Comma 68 2 4" xfId="8760"/>
    <cellStyle name="Comma 68 2 4 2" xfId="8761"/>
    <cellStyle name="Comma 68 2 4 2 2" xfId="8762"/>
    <cellStyle name="Comma 68 2 4 2 2 2" xfId="8763"/>
    <cellStyle name="Comma 68 2 4 2 2 3" xfId="8764"/>
    <cellStyle name="Comma 68 2 4 2 2 4" xfId="8765"/>
    <cellStyle name="Comma 68 2 4 2 3" xfId="8766"/>
    <cellStyle name="Comma 68 2 4 2 4" xfId="8767"/>
    <cellStyle name="Comma 68 2 4 2 5" xfId="8768"/>
    <cellStyle name="Comma 68 2 4 3" xfId="8769"/>
    <cellStyle name="Comma 68 2 4 3 2" xfId="8770"/>
    <cellStyle name="Comma 68 2 4 3 3" xfId="8771"/>
    <cellStyle name="Comma 68 2 4 3 4" xfId="8772"/>
    <cellStyle name="Comma 68 2 4 4" xfId="8773"/>
    <cellStyle name="Comma 68 2 4 5" xfId="8774"/>
    <cellStyle name="Comma 68 2 4 6" xfId="8775"/>
    <cellStyle name="Comma 68 2 5" xfId="8776"/>
    <cellStyle name="Comma 68 2 5 2" xfId="8777"/>
    <cellStyle name="Comma 68 2 5 2 2" xfId="8778"/>
    <cellStyle name="Comma 68 2 5 2 2 2" xfId="8779"/>
    <cellStyle name="Comma 68 2 5 2 2 3" xfId="8780"/>
    <cellStyle name="Comma 68 2 5 2 2 4" xfId="8781"/>
    <cellStyle name="Comma 68 2 5 2 3" xfId="8782"/>
    <cellStyle name="Comma 68 2 5 2 4" xfId="8783"/>
    <cellStyle name="Comma 68 2 5 2 5" xfId="8784"/>
    <cellStyle name="Comma 68 2 5 3" xfId="8785"/>
    <cellStyle name="Comma 68 2 5 3 2" xfId="8786"/>
    <cellStyle name="Comma 68 2 5 3 3" xfId="8787"/>
    <cellStyle name="Comma 68 2 5 3 4" xfId="8788"/>
    <cellStyle name="Comma 68 2 5 4" xfId="8789"/>
    <cellStyle name="Comma 68 2 5 5" xfId="8790"/>
    <cellStyle name="Comma 68 2 5 6" xfId="8791"/>
    <cellStyle name="Comma 68 2 6" xfId="8792"/>
    <cellStyle name="Comma 68 2 6 2" xfId="8793"/>
    <cellStyle name="Comma 68 2 6 2 2" xfId="8794"/>
    <cellStyle name="Comma 68 2 6 2 3" xfId="8795"/>
    <cellStyle name="Comma 68 2 6 2 4" xfId="8796"/>
    <cellStyle name="Comma 68 2 6 3" xfId="8797"/>
    <cellStyle name="Comma 68 2 6 4" xfId="8798"/>
    <cellStyle name="Comma 68 2 6 5" xfId="8799"/>
    <cellStyle name="Comma 68 2 7" xfId="8800"/>
    <cellStyle name="Comma 68 2 7 2" xfId="8801"/>
    <cellStyle name="Comma 68 2 7 3" xfId="8802"/>
    <cellStyle name="Comma 68 2 7 4" xfId="8803"/>
    <cellStyle name="Comma 68 2 8" xfId="8804"/>
    <cellStyle name="Comma 68 2 9" xfId="8805"/>
    <cellStyle name="Comma 68 3" xfId="8806"/>
    <cellStyle name="Comma 68 3 10" xfId="8807"/>
    <cellStyle name="Comma 68 3 2" xfId="8808"/>
    <cellStyle name="Comma 68 3 2 2" xfId="8809"/>
    <cellStyle name="Comma 68 3 2 2 2" xfId="8810"/>
    <cellStyle name="Comma 68 3 2 2 2 2" xfId="8811"/>
    <cellStyle name="Comma 68 3 2 2 2 2 2" xfId="8812"/>
    <cellStyle name="Comma 68 3 2 2 2 2 3" xfId="8813"/>
    <cellStyle name="Comma 68 3 2 2 2 2 4" xfId="8814"/>
    <cellStyle name="Comma 68 3 2 2 2 3" xfId="8815"/>
    <cellStyle name="Comma 68 3 2 2 2 4" xfId="8816"/>
    <cellStyle name="Comma 68 3 2 2 2 5" xfId="8817"/>
    <cellStyle name="Comma 68 3 2 2 3" xfId="8818"/>
    <cellStyle name="Comma 68 3 2 2 3 2" xfId="8819"/>
    <cellStyle name="Comma 68 3 2 2 3 3" xfId="8820"/>
    <cellStyle name="Comma 68 3 2 2 3 4" xfId="8821"/>
    <cellStyle name="Comma 68 3 2 2 4" xfId="8822"/>
    <cellStyle name="Comma 68 3 2 2 5" xfId="8823"/>
    <cellStyle name="Comma 68 3 2 2 6" xfId="8824"/>
    <cellStyle name="Comma 68 3 2 3" xfId="8825"/>
    <cellStyle name="Comma 68 3 2 3 2" xfId="8826"/>
    <cellStyle name="Comma 68 3 2 3 2 2" xfId="8827"/>
    <cellStyle name="Comma 68 3 2 3 2 2 2" xfId="8828"/>
    <cellStyle name="Comma 68 3 2 3 2 2 3" xfId="8829"/>
    <cellStyle name="Comma 68 3 2 3 2 2 4" xfId="8830"/>
    <cellStyle name="Comma 68 3 2 3 2 3" xfId="8831"/>
    <cellStyle name="Comma 68 3 2 3 2 4" xfId="8832"/>
    <cellStyle name="Comma 68 3 2 3 2 5" xfId="8833"/>
    <cellStyle name="Comma 68 3 2 3 3" xfId="8834"/>
    <cellStyle name="Comma 68 3 2 3 3 2" xfId="8835"/>
    <cellStyle name="Comma 68 3 2 3 3 3" xfId="8836"/>
    <cellStyle name="Comma 68 3 2 3 3 4" xfId="8837"/>
    <cellStyle name="Comma 68 3 2 3 4" xfId="8838"/>
    <cellStyle name="Comma 68 3 2 3 5" xfId="8839"/>
    <cellStyle name="Comma 68 3 2 3 6" xfId="8840"/>
    <cellStyle name="Comma 68 3 2 4" xfId="8841"/>
    <cellStyle name="Comma 68 3 2 4 2" xfId="8842"/>
    <cellStyle name="Comma 68 3 2 4 2 2" xfId="8843"/>
    <cellStyle name="Comma 68 3 2 4 2 3" xfId="8844"/>
    <cellStyle name="Comma 68 3 2 4 2 4" xfId="8845"/>
    <cellStyle name="Comma 68 3 2 4 3" xfId="8846"/>
    <cellStyle name="Comma 68 3 2 4 4" xfId="8847"/>
    <cellStyle name="Comma 68 3 2 4 5" xfId="8848"/>
    <cellStyle name="Comma 68 3 2 5" xfId="8849"/>
    <cellStyle name="Comma 68 3 2 5 2" xfId="8850"/>
    <cellStyle name="Comma 68 3 2 5 3" xfId="8851"/>
    <cellStyle name="Comma 68 3 2 5 4" xfId="8852"/>
    <cellStyle name="Comma 68 3 2 6" xfId="8853"/>
    <cellStyle name="Comma 68 3 2 7" xfId="8854"/>
    <cellStyle name="Comma 68 3 2 8" xfId="8855"/>
    <cellStyle name="Comma 68 3 3" xfId="8856"/>
    <cellStyle name="Comma 68 3 3 2" xfId="8857"/>
    <cellStyle name="Comma 68 3 3 2 2" xfId="8858"/>
    <cellStyle name="Comma 68 3 3 2 2 2" xfId="8859"/>
    <cellStyle name="Comma 68 3 3 2 2 2 2" xfId="8860"/>
    <cellStyle name="Comma 68 3 3 2 2 2 3" xfId="8861"/>
    <cellStyle name="Comma 68 3 3 2 2 2 4" xfId="8862"/>
    <cellStyle name="Comma 68 3 3 2 2 3" xfId="8863"/>
    <cellStyle name="Comma 68 3 3 2 2 4" xfId="8864"/>
    <cellStyle name="Comma 68 3 3 2 2 5" xfId="8865"/>
    <cellStyle name="Comma 68 3 3 2 3" xfId="8866"/>
    <cellStyle name="Comma 68 3 3 2 3 2" xfId="8867"/>
    <cellStyle name="Comma 68 3 3 2 3 3" xfId="8868"/>
    <cellStyle name="Comma 68 3 3 2 3 4" xfId="8869"/>
    <cellStyle name="Comma 68 3 3 2 4" xfId="8870"/>
    <cellStyle name="Comma 68 3 3 2 5" xfId="8871"/>
    <cellStyle name="Comma 68 3 3 2 6" xfId="8872"/>
    <cellStyle name="Comma 68 3 3 3" xfId="8873"/>
    <cellStyle name="Comma 68 3 3 3 2" xfId="8874"/>
    <cellStyle name="Comma 68 3 3 3 2 2" xfId="8875"/>
    <cellStyle name="Comma 68 3 3 3 2 2 2" xfId="8876"/>
    <cellStyle name="Comma 68 3 3 3 2 2 3" xfId="8877"/>
    <cellStyle name="Comma 68 3 3 3 2 2 4" xfId="8878"/>
    <cellStyle name="Comma 68 3 3 3 2 3" xfId="8879"/>
    <cellStyle name="Comma 68 3 3 3 2 4" xfId="8880"/>
    <cellStyle name="Comma 68 3 3 3 2 5" xfId="8881"/>
    <cellStyle name="Comma 68 3 3 3 3" xfId="8882"/>
    <cellStyle name="Comma 68 3 3 3 3 2" xfId="8883"/>
    <cellStyle name="Comma 68 3 3 3 3 3" xfId="8884"/>
    <cellStyle name="Comma 68 3 3 3 3 4" xfId="8885"/>
    <cellStyle name="Comma 68 3 3 3 4" xfId="8886"/>
    <cellStyle name="Comma 68 3 3 3 5" xfId="8887"/>
    <cellStyle name="Comma 68 3 3 3 6" xfId="8888"/>
    <cellStyle name="Comma 68 3 3 4" xfId="8889"/>
    <cellStyle name="Comma 68 3 3 4 2" xfId="8890"/>
    <cellStyle name="Comma 68 3 3 4 2 2" xfId="8891"/>
    <cellStyle name="Comma 68 3 3 4 2 3" xfId="8892"/>
    <cellStyle name="Comma 68 3 3 4 2 4" xfId="8893"/>
    <cellStyle name="Comma 68 3 3 4 3" xfId="8894"/>
    <cellStyle name="Comma 68 3 3 4 4" xfId="8895"/>
    <cellStyle name="Comma 68 3 3 4 5" xfId="8896"/>
    <cellStyle name="Comma 68 3 3 5" xfId="8897"/>
    <cellStyle name="Comma 68 3 3 5 2" xfId="8898"/>
    <cellStyle name="Comma 68 3 3 5 3" xfId="8899"/>
    <cellStyle name="Comma 68 3 3 5 4" xfId="8900"/>
    <cellStyle name="Comma 68 3 3 6" xfId="8901"/>
    <cellStyle name="Comma 68 3 3 7" xfId="8902"/>
    <cellStyle name="Comma 68 3 3 8" xfId="8903"/>
    <cellStyle name="Comma 68 3 4" xfId="8904"/>
    <cellStyle name="Comma 68 3 4 2" xfId="8905"/>
    <cellStyle name="Comma 68 3 4 2 2" xfId="8906"/>
    <cellStyle name="Comma 68 3 4 2 2 2" xfId="8907"/>
    <cellStyle name="Comma 68 3 4 2 2 3" xfId="8908"/>
    <cellStyle name="Comma 68 3 4 2 2 4" xfId="8909"/>
    <cellStyle name="Comma 68 3 4 2 3" xfId="8910"/>
    <cellStyle name="Comma 68 3 4 2 4" xfId="8911"/>
    <cellStyle name="Comma 68 3 4 2 5" xfId="8912"/>
    <cellStyle name="Comma 68 3 4 3" xfId="8913"/>
    <cellStyle name="Comma 68 3 4 3 2" xfId="8914"/>
    <cellStyle name="Comma 68 3 4 3 3" xfId="8915"/>
    <cellStyle name="Comma 68 3 4 3 4" xfId="8916"/>
    <cellStyle name="Comma 68 3 4 4" xfId="8917"/>
    <cellStyle name="Comma 68 3 4 5" xfId="8918"/>
    <cellStyle name="Comma 68 3 4 6" xfId="8919"/>
    <cellStyle name="Comma 68 3 5" xfId="8920"/>
    <cellStyle name="Comma 68 3 5 2" xfId="8921"/>
    <cellStyle name="Comma 68 3 5 2 2" xfId="8922"/>
    <cellStyle name="Comma 68 3 5 2 2 2" xfId="8923"/>
    <cellStyle name="Comma 68 3 5 2 2 3" xfId="8924"/>
    <cellStyle name="Comma 68 3 5 2 2 4" xfId="8925"/>
    <cellStyle name="Comma 68 3 5 2 3" xfId="8926"/>
    <cellStyle name="Comma 68 3 5 2 4" xfId="8927"/>
    <cellStyle name="Comma 68 3 5 2 5" xfId="8928"/>
    <cellStyle name="Comma 68 3 5 3" xfId="8929"/>
    <cellStyle name="Comma 68 3 5 3 2" xfId="8930"/>
    <cellStyle name="Comma 68 3 5 3 3" xfId="8931"/>
    <cellStyle name="Comma 68 3 5 3 4" xfId="8932"/>
    <cellStyle name="Comma 68 3 5 4" xfId="8933"/>
    <cellStyle name="Comma 68 3 5 5" xfId="8934"/>
    <cellStyle name="Comma 68 3 5 6" xfId="8935"/>
    <cellStyle name="Comma 68 3 6" xfId="8936"/>
    <cellStyle name="Comma 68 3 6 2" xfId="8937"/>
    <cellStyle name="Comma 68 3 6 2 2" xfId="8938"/>
    <cellStyle name="Comma 68 3 6 2 3" xfId="8939"/>
    <cellStyle name="Comma 68 3 6 2 4" xfId="8940"/>
    <cellStyle name="Comma 68 3 6 3" xfId="8941"/>
    <cellStyle name="Comma 68 3 6 4" xfId="8942"/>
    <cellStyle name="Comma 68 3 6 5" xfId="8943"/>
    <cellStyle name="Comma 68 3 7" xfId="8944"/>
    <cellStyle name="Comma 68 3 7 2" xfId="8945"/>
    <cellStyle name="Comma 68 3 7 3" xfId="8946"/>
    <cellStyle name="Comma 68 3 7 4" xfId="8947"/>
    <cellStyle name="Comma 68 3 8" xfId="8948"/>
    <cellStyle name="Comma 68 3 9" xfId="8949"/>
    <cellStyle name="Comma 68 4" xfId="8950"/>
    <cellStyle name="Comma 68 4 2" xfId="8951"/>
    <cellStyle name="Comma 68 4 2 2" xfId="8952"/>
    <cellStyle name="Comma 68 4 2 2 2" xfId="8953"/>
    <cellStyle name="Comma 68 4 2 2 2 2" xfId="8954"/>
    <cellStyle name="Comma 68 4 2 2 2 3" xfId="8955"/>
    <cellStyle name="Comma 68 4 2 2 2 4" xfId="8956"/>
    <cellStyle name="Comma 68 4 2 2 3" xfId="8957"/>
    <cellStyle name="Comma 68 4 2 2 4" xfId="8958"/>
    <cellStyle name="Comma 68 4 2 2 5" xfId="8959"/>
    <cellStyle name="Comma 68 4 2 3" xfId="8960"/>
    <cellStyle name="Comma 68 4 2 3 2" xfId="8961"/>
    <cellStyle name="Comma 68 4 2 3 3" xfId="8962"/>
    <cellStyle name="Comma 68 4 2 3 4" xfId="8963"/>
    <cellStyle name="Comma 68 4 2 4" xfId="8964"/>
    <cellStyle name="Comma 68 4 2 5" xfId="8965"/>
    <cellStyle name="Comma 68 4 2 6" xfId="8966"/>
    <cellStyle name="Comma 68 4 3" xfId="8967"/>
    <cellStyle name="Comma 68 4 3 2" xfId="8968"/>
    <cellStyle name="Comma 68 4 3 2 2" xfId="8969"/>
    <cellStyle name="Comma 68 4 3 2 2 2" xfId="8970"/>
    <cellStyle name="Comma 68 4 3 2 2 3" xfId="8971"/>
    <cellStyle name="Comma 68 4 3 2 2 4" xfId="8972"/>
    <cellStyle name="Comma 68 4 3 2 3" xfId="8973"/>
    <cellStyle name="Comma 68 4 3 2 4" xfId="8974"/>
    <cellStyle name="Comma 68 4 3 2 5" xfId="8975"/>
    <cellStyle name="Comma 68 4 3 3" xfId="8976"/>
    <cellStyle name="Comma 68 4 3 3 2" xfId="8977"/>
    <cellStyle name="Comma 68 4 3 3 3" xfId="8978"/>
    <cellStyle name="Comma 68 4 3 3 4" xfId="8979"/>
    <cellStyle name="Comma 68 4 3 4" xfId="8980"/>
    <cellStyle name="Comma 68 4 3 5" xfId="8981"/>
    <cellStyle name="Comma 68 4 3 6" xfId="8982"/>
    <cellStyle name="Comma 68 4 4" xfId="8983"/>
    <cellStyle name="Comma 68 4 4 2" xfId="8984"/>
    <cellStyle name="Comma 68 4 4 2 2" xfId="8985"/>
    <cellStyle name="Comma 68 4 4 2 3" xfId="8986"/>
    <cellStyle name="Comma 68 4 4 2 4" xfId="8987"/>
    <cellStyle name="Comma 68 4 4 3" xfId="8988"/>
    <cellStyle name="Comma 68 4 4 4" xfId="8989"/>
    <cellStyle name="Comma 68 4 4 5" xfId="8990"/>
    <cellStyle name="Comma 68 4 5" xfId="8991"/>
    <cellStyle name="Comma 68 4 5 2" xfId="8992"/>
    <cellStyle name="Comma 68 4 5 3" xfId="8993"/>
    <cellStyle name="Comma 68 4 5 4" xfId="8994"/>
    <cellStyle name="Comma 68 4 6" xfId="8995"/>
    <cellStyle name="Comma 68 4 7" xfId="8996"/>
    <cellStyle name="Comma 68 4 8" xfId="8997"/>
    <cellStyle name="Comma 68 5" xfId="8998"/>
    <cellStyle name="Comma 68 5 2" xfId="8999"/>
    <cellStyle name="Comma 68 5 2 2" xfId="9000"/>
    <cellStyle name="Comma 68 5 2 2 2" xfId="9001"/>
    <cellStyle name="Comma 68 5 2 2 2 2" xfId="9002"/>
    <cellStyle name="Comma 68 5 2 2 2 3" xfId="9003"/>
    <cellStyle name="Comma 68 5 2 2 2 4" xfId="9004"/>
    <cellStyle name="Comma 68 5 2 2 3" xfId="9005"/>
    <cellStyle name="Comma 68 5 2 2 4" xfId="9006"/>
    <cellStyle name="Comma 68 5 2 2 5" xfId="9007"/>
    <cellStyle name="Comma 68 5 2 3" xfId="9008"/>
    <cellStyle name="Comma 68 5 2 3 2" xfId="9009"/>
    <cellStyle name="Comma 68 5 2 3 3" xfId="9010"/>
    <cellStyle name="Comma 68 5 2 3 4" xfId="9011"/>
    <cellStyle name="Comma 68 5 2 4" xfId="9012"/>
    <cellStyle name="Comma 68 5 2 5" xfId="9013"/>
    <cellStyle name="Comma 68 5 2 6" xfId="9014"/>
    <cellStyle name="Comma 68 5 3" xfId="9015"/>
    <cellStyle name="Comma 68 5 3 2" xfId="9016"/>
    <cellStyle name="Comma 68 5 3 2 2" xfId="9017"/>
    <cellStyle name="Comma 68 5 3 2 2 2" xfId="9018"/>
    <cellStyle name="Comma 68 5 3 2 2 3" xfId="9019"/>
    <cellStyle name="Comma 68 5 3 2 2 4" xfId="9020"/>
    <cellStyle name="Comma 68 5 3 2 3" xfId="9021"/>
    <cellStyle name="Comma 68 5 3 2 4" xfId="9022"/>
    <cellStyle name="Comma 68 5 3 2 5" xfId="9023"/>
    <cellStyle name="Comma 68 5 3 3" xfId="9024"/>
    <cellStyle name="Comma 68 5 3 3 2" xfId="9025"/>
    <cellStyle name="Comma 68 5 3 3 3" xfId="9026"/>
    <cellStyle name="Comma 68 5 3 3 4" xfId="9027"/>
    <cellStyle name="Comma 68 5 3 4" xfId="9028"/>
    <cellStyle name="Comma 68 5 3 5" xfId="9029"/>
    <cellStyle name="Comma 68 5 3 6" xfId="9030"/>
    <cellStyle name="Comma 68 5 4" xfId="9031"/>
    <cellStyle name="Comma 68 5 4 2" xfId="9032"/>
    <cellStyle name="Comma 68 5 4 2 2" xfId="9033"/>
    <cellStyle name="Comma 68 5 4 2 3" xfId="9034"/>
    <cellStyle name="Comma 68 5 4 2 4" xfId="9035"/>
    <cellStyle name="Comma 68 5 4 3" xfId="9036"/>
    <cellStyle name="Comma 68 5 4 4" xfId="9037"/>
    <cellStyle name="Comma 68 5 4 5" xfId="9038"/>
    <cellStyle name="Comma 68 5 5" xfId="9039"/>
    <cellStyle name="Comma 68 5 5 2" xfId="9040"/>
    <cellStyle name="Comma 68 5 5 3" xfId="9041"/>
    <cellStyle name="Comma 68 5 5 4" xfId="9042"/>
    <cellStyle name="Comma 68 5 6" xfId="9043"/>
    <cellStyle name="Comma 68 5 7" xfId="9044"/>
    <cellStyle name="Comma 68 5 8" xfId="9045"/>
    <cellStyle name="Comma 68 6" xfId="9046"/>
    <cellStyle name="Comma 68 6 2" xfId="9047"/>
    <cellStyle name="Comma 68 6 2 2" xfId="9048"/>
    <cellStyle name="Comma 68 6 2 2 2" xfId="9049"/>
    <cellStyle name="Comma 68 6 2 2 3" xfId="9050"/>
    <cellStyle name="Comma 68 6 2 2 4" xfId="9051"/>
    <cellStyle name="Comma 68 6 2 3" xfId="9052"/>
    <cellStyle name="Comma 68 6 2 4" xfId="9053"/>
    <cellStyle name="Comma 68 6 2 5" xfId="9054"/>
    <cellStyle name="Comma 68 6 3" xfId="9055"/>
    <cellStyle name="Comma 68 6 3 2" xfId="9056"/>
    <cellStyle name="Comma 68 6 3 3" xfId="9057"/>
    <cellStyle name="Comma 68 6 3 4" xfId="9058"/>
    <cellStyle name="Comma 68 6 4" xfId="9059"/>
    <cellStyle name="Comma 68 6 5" xfId="9060"/>
    <cellStyle name="Comma 68 6 6" xfId="9061"/>
    <cellStyle name="Comma 68 7" xfId="9062"/>
    <cellStyle name="Comma 68 7 2" xfId="9063"/>
    <cellStyle name="Comma 68 7 2 2" xfId="9064"/>
    <cellStyle name="Comma 68 7 2 2 2" xfId="9065"/>
    <cellStyle name="Comma 68 7 2 2 3" xfId="9066"/>
    <cellStyle name="Comma 68 7 2 2 4" xfId="9067"/>
    <cellStyle name="Comma 68 7 2 3" xfId="9068"/>
    <cellStyle name="Comma 68 7 2 4" xfId="9069"/>
    <cellStyle name="Comma 68 7 2 5" xfId="9070"/>
    <cellStyle name="Comma 68 7 3" xfId="9071"/>
    <cellStyle name="Comma 68 7 3 2" xfId="9072"/>
    <cellStyle name="Comma 68 7 3 3" xfId="9073"/>
    <cellStyle name="Comma 68 7 3 4" xfId="9074"/>
    <cellStyle name="Comma 68 7 4" xfId="9075"/>
    <cellStyle name="Comma 68 7 5" xfId="9076"/>
    <cellStyle name="Comma 68 7 6" xfId="9077"/>
    <cellStyle name="Comma 68 8" xfId="9078"/>
    <cellStyle name="Comma 68 8 2" xfId="9079"/>
    <cellStyle name="Comma 68 8 2 2" xfId="9080"/>
    <cellStyle name="Comma 68 8 2 3" xfId="9081"/>
    <cellStyle name="Comma 68 8 2 4" xfId="9082"/>
    <cellStyle name="Comma 68 8 3" xfId="9083"/>
    <cellStyle name="Comma 68 8 4" xfId="9084"/>
    <cellStyle name="Comma 68 8 5" xfId="9085"/>
    <cellStyle name="Comma 68 9" xfId="9086"/>
    <cellStyle name="Comma 68 9 2" xfId="9087"/>
    <cellStyle name="Comma 68 9 3" xfId="9088"/>
    <cellStyle name="Comma 68 9 4" xfId="9089"/>
    <cellStyle name="Comma 69" xfId="9090"/>
    <cellStyle name="Comma 7" xfId="9091"/>
    <cellStyle name="Comma 7 2" xfId="9092"/>
    <cellStyle name="Comma 7 2 2" xfId="9093"/>
    <cellStyle name="Comma 7 2 2 2" xfId="9094"/>
    <cellStyle name="Comma 7 2 3" xfId="9095"/>
    <cellStyle name="Comma 7 2 4" xfId="9096"/>
    <cellStyle name="Comma 7 2 5" xfId="9097"/>
    <cellStyle name="Comma 7 2 6" xfId="9098"/>
    <cellStyle name="Comma 7 2 7" xfId="9099"/>
    <cellStyle name="Comma 7 3" xfId="9100"/>
    <cellStyle name="Comma 7 3 2" xfId="9101"/>
    <cellStyle name="Comma 7 4" xfId="9102"/>
    <cellStyle name="Comma 7 4 2" xfId="9103"/>
    <cellStyle name="Comma 7 4 3" xfId="9104"/>
    <cellStyle name="Comma 7 5" xfId="21422"/>
    <cellStyle name="Comma 70" xfId="9105"/>
    <cellStyle name="Comma 71" xfId="9106"/>
    <cellStyle name="Comma 72" xfId="9107"/>
    <cellStyle name="Comma 73" xfId="9108"/>
    <cellStyle name="Comma 74" xfId="9109"/>
    <cellStyle name="Comma 75" xfId="9110"/>
    <cellStyle name="Comma 76" xfId="9111"/>
    <cellStyle name="Comma 77" xfId="9112"/>
    <cellStyle name="Comma 78" xfId="9113"/>
    <cellStyle name="Comma 79" xfId="9114"/>
    <cellStyle name="Comma 8" xfId="9115"/>
    <cellStyle name="Comma 8 10" xfId="9116"/>
    <cellStyle name="Comma 8 11" xfId="9117"/>
    <cellStyle name="Comma 8 2" xfId="9118"/>
    <cellStyle name="Comma 8 2 2" xfId="9119"/>
    <cellStyle name="Comma 8 2 2 2" xfId="9120"/>
    <cellStyle name="Comma 8 2 3" xfId="9121"/>
    <cellStyle name="Comma 8 2 4" xfId="9122"/>
    <cellStyle name="Comma 8 2 5" xfId="9123"/>
    <cellStyle name="Comma 8 2 6" xfId="9124"/>
    <cellStyle name="Comma 8 2 7" xfId="9125"/>
    <cellStyle name="Comma 8 2 8" xfId="9126"/>
    <cellStyle name="Comma 8 3" xfId="9127"/>
    <cellStyle name="Comma 8 3 2" xfId="9128"/>
    <cellStyle name="Comma 8 4" xfId="9129"/>
    <cellStyle name="Comma 8 4 2" xfId="9130"/>
    <cellStyle name="Comma 8 5" xfId="9131"/>
    <cellStyle name="Comma 8 6" xfId="9132"/>
    <cellStyle name="Comma 8 7" xfId="9133"/>
    <cellStyle name="Comma 8 8" xfId="9134"/>
    <cellStyle name="Comma 8 9" xfId="9135"/>
    <cellStyle name="Comma 80" xfId="9136"/>
    <cellStyle name="Comma 81" xfId="9137"/>
    <cellStyle name="Comma 82" xfId="9138"/>
    <cellStyle name="Comma 83" xfId="9139"/>
    <cellStyle name="Comma 84" xfId="9140"/>
    <cellStyle name="Comma 85" xfId="9141"/>
    <cellStyle name="Comma 86" xfId="9142"/>
    <cellStyle name="Comma 87" xfId="9143"/>
    <cellStyle name="Comma 88" xfId="9144"/>
    <cellStyle name="Comma 89" xfId="9145"/>
    <cellStyle name="Comma 9" xfId="9146"/>
    <cellStyle name="Comma 9 10" xfId="9147"/>
    <cellStyle name="Comma 9 11" xfId="9148"/>
    <cellStyle name="Comma 9 12" xfId="9149"/>
    <cellStyle name="Comma 9 13" xfId="9150"/>
    <cellStyle name="Comma 9 2" xfId="9151"/>
    <cellStyle name="Comma 9 2 2" xfId="9152"/>
    <cellStyle name="Comma 9 2 2 2" xfId="9153"/>
    <cellStyle name="Comma 9 2 3" xfId="9154"/>
    <cellStyle name="Comma 9 2 3 2" xfId="9155"/>
    <cellStyle name="Comma 9 3" xfId="9156"/>
    <cellStyle name="Comma 9 3 2" xfId="9157"/>
    <cellStyle name="Comma 9 3 2 2" xfId="9158"/>
    <cellStyle name="Comma 9 3 3" xfId="9159"/>
    <cellStyle name="Comma 9 3 4" xfId="9160"/>
    <cellStyle name="Comma 9 3 5" xfId="9161"/>
    <cellStyle name="Comma 9 3 6" xfId="9162"/>
    <cellStyle name="Comma 9 3 7" xfId="9163"/>
    <cellStyle name="Comma 9 4" xfId="9164"/>
    <cellStyle name="Comma 9 5" xfId="9165"/>
    <cellStyle name="Comma 9 6" xfId="9166"/>
    <cellStyle name="Comma 9 7" xfId="9167"/>
    <cellStyle name="Comma 9 8" xfId="9168"/>
    <cellStyle name="Comma 9 9" xfId="9169"/>
    <cellStyle name="Comma 9 9 2" xfId="9170"/>
    <cellStyle name="Comma 90" xfId="9171"/>
    <cellStyle name="Comma 91" xfId="9172"/>
    <cellStyle name="Comma 92" xfId="9173"/>
    <cellStyle name="Comma 93" xfId="9174"/>
    <cellStyle name="Comma 94" xfId="9175"/>
    <cellStyle name="Comma 95" xfId="9176"/>
    <cellStyle name="Comma 96" xfId="9177"/>
    <cellStyle name="Comma 97" xfId="9178"/>
    <cellStyle name="Comma 98" xfId="9179"/>
    <cellStyle name="Comma 98 2" xfId="9180"/>
    <cellStyle name="Comma 99" xfId="9181"/>
    <cellStyle name="Comma0 - Style3" xfId="9182"/>
    <cellStyle name="Currency [00]" xfId="9183"/>
    <cellStyle name="Currency 10" xfId="9184"/>
    <cellStyle name="Currency 2" xfId="9185"/>
    <cellStyle name="Currency 2 2" xfId="9186"/>
    <cellStyle name="Currency 2 2 2" xfId="9187"/>
    <cellStyle name="Currency 2 2 2 2" xfId="9188"/>
    <cellStyle name="Currency 2 2 2 3" xfId="9189"/>
    <cellStyle name="Currency 2 2 2 4" xfId="9190"/>
    <cellStyle name="Currency 2 3" xfId="9191"/>
    <cellStyle name="Currency 2 4" xfId="9192"/>
    <cellStyle name="Currency 2 5" xfId="9193"/>
    <cellStyle name="Currency 2 6" xfId="9194"/>
    <cellStyle name="Currency 2 7" xfId="9195"/>
    <cellStyle name="Currency 2 7 2" xfId="9196"/>
    <cellStyle name="Currency 2 7 3" xfId="9197"/>
    <cellStyle name="Currency 2 7 4" xfId="9198"/>
    <cellStyle name="Currency 2 8" xfId="21423"/>
    <cellStyle name="Currency 3" xfId="9199"/>
    <cellStyle name="Currency 3 2" xfId="9200"/>
    <cellStyle name="Currency 4" xfId="9201"/>
    <cellStyle name="Currency 5" xfId="9202"/>
    <cellStyle name="Currency 6" xfId="9203"/>
    <cellStyle name="Currency 7" xfId="9204"/>
    <cellStyle name="Currency 8" xfId="9205"/>
    <cellStyle name="Currency 9" xfId="9206"/>
    <cellStyle name="Date - Style2" xfId="9207"/>
    <cellStyle name="Date Short" xfId="9208"/>
    <cellStyle name="DELTA" xfId="9209"/>
    <cellStyle name="DELTA 2" xfId="9210"/>
    <cellStyle name="DELTA 3" xfId="9211"/>
    <cellStyle name="DELTA 4" xfId="9212"/>
    <cellStyle name="DELTA 5" xfId="9213"/>
    <cellStyle name="DELTA 6" xfId="9214"/>
    <cellStyle name="DELTA 7" xfId="9215"/>
    <cellStyle name="Dezimal [0]" xfId="9216"/>
    <cellStyle name="Dezimal_AX-5-Loan-Portfolio-Efficiency-310899" xfId="9217"/>
    <cellStyle name="Emphasis 1" xfId="9218"/>
    <cellStyle name="Emphasis 2" xfId="9219"/>
    <cellStyle name="Emphasis 3" xfId="9220"/>
    <cellStyle name="Enter Currency (0)" xfId="9221"/>
    <cellStyle name="Enter Currency (2)" xfId="9222"/>
    <cellStyle name="Enter Units (0)" xfId="9223"/>
    <cellStyle name="Enter Units (1)" xfId="9224"/>
    <cellStyle name="Enter Units (2)" xfId="9225"/>
    <cellStyle name="Euro" xfId="9226"/>
    <cellStyle name="Euro 2" xfId="9227"/>
    <cellStyle name="Euro 2 2" xfId="21425"/>
    <cellStyle name="Euro 3" xfId="9228"/>
    <cellStyle name="Euro 4" xfId="21424"/>
    <cellStyle name="Explanatory Text 2" xfId="9229"/>
    <cellStyle name="Explanatory Text 2 10" xfId="9230"/>
    <cellStyle name="Explanatory Text 2 11" xfId="9231"/>
    <cellStyle name="Explanatory Text 2 12" xfId="9232"/>
    <cellStyle name="Explanatory Text 2 2" xfId="9233"/>
    <cellStyle name="Explanatory Text 2 2 2" xfId="9234"/>
    <cellStyle name="Explanatory Text 2 3" xfId="9235"/>
    <cellStyle name="Explanatory Text 2 4" xfId="9236"/>
    <cellStyle name="Explanatory Text 2 5" xfId="9237"/>
    <cellStyle name="Explanatory Text 2 6" xfId="9238"/>
    <cellStyle name="Explanatory Text 2 7" xfId="9239"/>
    <cellStyle name="Explanatory Text 2 8" xfId="9240"/>
    <cellStyle name="Explanatory Text 2 9" xfId="9241"/>
    <cellStyle name="Explanatory Text 3" xfId="9242"/>
    <cellStyle name="Explanatory Text 3 2" xfId="9243"/>
    <cellStyle name="Explanatory Text 3 3" xfId="9244"/>
    <cellStyle name="Explanatory Text 4" xfId="9245"/>
    <cellStyle name="Explanatory Text 4 2" xfId="9246"/>
    <cellStyle name="Explanatory Text 4 3" xfId="9247"/>
    <cellStyle name="Explanatory Text 5" xfId="9248"/>
    <cellStyle name="Explanatory Text 5 2" xfId="9249"/>
    <cellStyle name="Explanatory Text 5 3" xfId="9250"/>
    <cellStyle name="Explanatory Text 6" xfId="9251"/>
    <cellStyle name="Explanatory Text 6 2" xfId="9252"/>
    <cellStyle name="Explanatory Text 6 3" xfId="9253"/>
    <cellStyle name="Explanatory Text 7" xfId="9254"/>
    <cellStyle name="Flag" xfId="9255"/>
    <cellStyle name="Flag 2" xfId="9256"/>
    <cellStyle name="Flag 3" xfId="9257"/>
    <cellStyle name="Gia's" xfId="9258"/>
    <cellStyle name="Gia's 10" xfId="9259"/>
    <cellStyle name="Gia's 10 2" xfId="9260"/>
    <cellStyle name="Gia's 11" xfId="9261"/>
    <cellStyle name="Gia's 12" xfId="21426"/>
    <cellStyle name="Gia's 2" xfId="9262"/>
    <cellStyle name="Gia's 2 2" xfId="9263"/>
    <cellStyle name="Gia's 3" xfId="9264"/>
    <cellStyle name="Gia's 3 2" xfId="9265"/>
    <cellStyle name="Gia's 4" xfId="9266"/>
    <cellStyle name="Gia's 4 2" xfId="9267"/>
    <cellStyle name="Gia's 5" xfId="9268"/>
    <cellStyle name="Gia's 5 2" xfId="9269"/>
    <cellStyle name="Gia's 6" xfId="9270"/>
    <cellStyle name="Gia's 6 2" xfId="9271"/>
    <cellStyle name="Gia's 7" xfId="9272"/>
    <cellStyle name="Gia's 7 2" xfId="9273"/>
    <cellStyle name="Gia's 8" xfId="9274"/>
    <cellStyle name="Gia's 8 2" xfId="9275"/>
    <cellStyle name="Gia's 9" xfId="9276"/>
    <cellStyle name="Gia's 9 2" xfId="9277"/>
    <cellStyle name="Good 2" xfId="9278"/>
    <cellStyle name="Good 2 10" xfId="9279"/>
    <cellStyle name="Good 2 11" xfId="9280"/>
    <cellStyle name="Good 2 12" xfId="9281"/>
    <cellStyle name="Good 2 2" xfId="9282"/>
    <cellStyle name="Good 2 2 2" xfId="9283"/>
    <cellStyle name="Good 2 3" xfId="9284"/>
    <cellStyle name="Good 2 4" xfId="9285"/>
    <cellStyle name="Good 2 5" xfId="9286"/>
    <cellStyle name="Good 2 6" xfId="9287"/>
    <cellStyle name="Good 2 7" xfId="9288"/>
    <cellStyle name="Good 2 8" xfId="9289"/>
    <cellStyle name="Good 2 9" xfId="9290"/>
    <cellStyle name="Good 3" xfId="9291"/>
    <cellStyle name="Good 3 2" xfId="9292"/>
    <cellStyle name="Good 3 3" xfId="9293"/>
    <cellStyle name="Good 4" xfId="9294"/>
    <cellStyle name="Good 4 2" xfId="9295"/>
    <cellStyle name="Good 4 3" xfId="9296"/>
    <cellStyle name="Good 5" xfId="9297"/>
    <cellStyle name="Good 5 2" xfId="9298"/>
    <cellStyle name="Good 5 3" xfId="9299"/>
    <cellStyle name="Good 6" xfId="9300"/>
    <cellStyle name="Good 6 2" xfId="9301"/>
    <cellStyle name="Good 6 3" xfId="9302"/>
    <cellStyle name="Good 7" xfId="9303"/>
    <cellStyle name="greyed" xfId="9304"/>
    <cellStyle name="greyed 2" xfId="9305"/>
    <cellStyle name="greyed 3" xfId="21427"/>
    <cellStyle name="Header1" xfId="9306"/>
    <cellStyle name="Header1 2" xfId="9307"/>
    <cellStyle name="Header1 3" xfId="9308"/>
    <cellStyle name="Header2" xfId="9309"/>
    <cellStyle name="Header2 2" xfId="9310"/>
    <cellStyle name="Header2 2 2" xfId="9311"/>
    <cellStyle name="Header2 3" xfId="9312"/>
    <cellStyle name="Header2 3 2" xfId="9313"/>
    <cellStyle name="Header2 4" xfId="9314"/>
    <cellStyle name="Header2 5" xfId="21428"/>
    <cellStyle name="Heading 1 2" xfId="9315"/>
    <cellStyle name="Heading 1 2 2" xfId="9316"/>
    <cellStyle name="Heading 1 2 2 2" xfId="9317"/>
    <cellStyle name="Heading 1 2 3" xfId="9318"/>
    <cellStyle name="Heading 1 2 4" xfId="9319"/>
    <cellStyle name="Heading 1 3" xfId="9320"/>
    <cellStyle name="Heading 1 3 2" xfId="9321"/>
    <cellStyle name="Heading 1 3 3" xfId="9322"/>
    <cellStyle name="Heading 1 4" xfId="9323"/>
    <cellStyle name="Heading 1 4 2" xfId="9324"/>
    <cellStyle name="Heading 1 4 3" xfId="9325"/>
    <cellStyle name="Heading 1 5" xfId="9326"/>
    <cellStyle name="Heading 1 5 2" xfId="9327"/>
    <cellStyle name="Heading 1 5 3" xfId="9328"/>
    <cellStyle name="Heading 1 6" xfId="9329"/>
    <cellStyle name="Heading 1 6 2" xfId="9330"/>
    <cellStyle name="Heading 1 6 3" xfId="9331"/>
    <cellStyle name="Heading 1 7" xfId="9332"/>
    <cellStyle name="Heading 2 2" xfId="9333"/>
    <cellStyle name="Heading 2 2 2" xfId="9334"/>
    <cellStyle name="Heading 2 2 2 2" xfId="9335"/>
    <cellStyle name="Heading 2 2 3" xfId="9336"/>
    <cellStyle name="Heading 2 2 4" xfId="9337"/>
    <cellStyle name="Heading 2 3" xfId="9338"/>
    <cellStyle name="Heading 2 3 2" xfId="9339"/>
    <cellStyle name="Heading 2 3 3" xfId="9340"/>
    <cellStyle name="Heading 2 4" xfId="9341"/>
    <cellStyle name="Heading 2 4 2" xfId="9342"/>
    <cellStyle name="Heading 2 4 3" xfId="9343"/>
    <cellStyle name="Heading 2 5" xfId="9344"/>
    <cellStyle name="Heading 2 5 2" xfId="9345"/>
    <cellStyle name="Heading 2 5 3" xfId="9346"/>
    <cellStyle name="Heading 2 6" xfId="9347"/>
    <cellStyle name="Heading 2 6 2" xfId="9348"/>
    <cellStyle name="Heading 2 6 3" xfId="9349"/>
    <cellStyle name="Heading 2 7" xfId="9350"/>
    <cellStyle name="Heading 3 2" xfId="9351"/>
    <cellStyle name="Heading 3 2 2" xfId="9352"/>
    <cellStyle name="Heading 3 2 2 2" xfId="9353"/>
    <cellStyle name="Heading 3 2 3" xfId="9354"/>
    <cellStyle name="Heading 3 2 3 2" xfId="9355"/>
    <cellStyle name="Heading 3 2 4" xfId="9356"/>
    <cellStyle name="Heading 3 2 4 2" xfId="9357"/>
    <cellStyle name="Heading 3 2 5" xfId="9358"/>
    <cellStyle name="Heading 3 3" xfId="9359"/>
    <cellStyle name="Heading 3 3 2" xfId="9360"/>
    <cellStyle name="Heading 3 3 3" xfId="9361"/>
    <cellStyle name="Heading 3 4" xfId="9362"/>
    <cellStyle name="Heading 3 4 2" xfId="9363"/>
    <cellStyle name="Heading 3 4 3" xfId="9364"/>
    <cellStyle name="Heading 3 5" xfId="9365"/>
    <cellStyle name="Heading 3 5 2" xfId="9366"/>
    <cellStyle name="Heading 3 5 3" xfId="9367"/>
    <cellStyle name="Heading 3 6" xfId="9368"/>
    <cellStyle name="Heading 3 6 2" xfId="9369"/>
    <cellStyle name="Heading 3 6 3" xfId="9370"/>
    <cellStyle name="Heading 3 7" xfId="9371"/>
    <cellStyle name="Heading 4 2" xfId="9372"/>
    <cellStyle name="Heading 4 2 2" xfId="9373"/>
    <cellStyle name="Heading 4 2 2 2" xfId="9374"/>
    <cellStyle name="Heading 4 2 3" xfId="9375"/>
    <cellStyle name="Heading 4 2 4" xfId="9376"/>
    <cellStyle name="Heading 4 3" xfId="9377"/>
    <cellStyle name="Heading 4 3 2" xfId="9378"/>
    <cellStyle name="Heading 4 3 3" xfId="9379"/>
    <cellStyle name="Heading 4 4" xfId="9380"/>
    <cellStyle name="Heading 4 4 2" xfId="9381"/>
    <cellStyle name="Heading 4 4 3" xfId="9382"/>
    <cellStyle name="Heading 4 5" xfId="9383"/>
    <cellStyle name="Heading 4 5 2" xfId="9384"/>
    <cellStyle name="Heading 4 5 3" xfId="9385"/>
    <cellStyle name="Heading 4 6" xfId="9386"/>
    <cellStyle name="Heading 4 6 2" xfId="9387"/>
    <cellStyle name="Heading 4 6 3" xfId="9388"/>
    <cellStyle name="Heading 4 7" xfId="9389"/>
    <cellStyle name="Heading A" xfId="9390"/>
    <cellStyle name="Heading1" xfId="9391"/>
    <cellStyle name="Heading1 2" xfId="9392"/>
    <cellStyle name="Heading1 3" xfId="9393"/>
    <cellStyle name="Heading2" xfId="9394"/>
    <cellStyle name="Heading2 2" xfId="9395"/>
    <cellStyle name="Heading2 3" xfId="9396"/>
    <cellStyle name="Heading3" xfId="9397"/>
    <cellStyle name="Heading3 2" xfId="9398"/>
    <cellStyle name="Heading3 3" xfId="9399"/>
    <cellStyle name="Heading4" xfId="9400"/>
    <cellStyle name="Heading4 2" xfId="9401"/>
    <cellStyle name="Heading4 3" xfId="9402"/>
    <cellStyle name="Heading5" xfId="9403"/>
    <cellStyle name="Heading5 2" xfId="9404"/>
    <cellStyle name="Heading5 3" xfId="9405"/>
    <cellStyle name="Heading6" xfId="9406"/>
    <cellStyle name="Heading6 2" xfId="9407"/>
    <cellStyle name="Heading6 3" xfId="9408"/>
    <cellStyle name="HeadingTable" xfId="9409"/>
    <cellStyle name="HeadingTable 2" xfId="9410"/>
    <cellStyle name="HeadingTable 3" xfId="21429"/>
    <cellStyle name="highlightExposure" xfId="9411"/>
    <cellStyle name="highlightExposure 2" xfId="9412"/>
    <cellStyle name="highlightExposure 3" xfId="21430"/>
    <cellStyle name="highlightPercentage" xfId="9413"/>
    <cellStyle name="highlightPercentage 2" xfId="9414"/>
    <cellStyle name="highlightPercentage 3" xfId="21431"/>
    <cellStyle name="highlightText" xfId="9415"/>
    <cellStyle name="highlightText 2" xfId="9416"/>
    <cellStyle name="highlightText 3" xfId="21432"/>
    <cellStyle name="Horizontal" xfId="9417"/>
    <cellStyle name="Horizontal 2" xfId="9418"/>
    <cellStyle name="Horizontal 3" xfId="9419"/>
    <cellStyle name="Hyperlink" xfId="9420" builtinId="8"/>
    <cellStyle name="Hyperlink 2" xfId="9421"/>
    <cellStyle name="Hyperlink 2 2" xfId="9422"/>
    <cellStyle name="Hyperlink 2 3" xfId="9423"/>
    <cellStyle name="Îáû÷íûé_23_1 " xfId="9424"/>
    <cellStyle name="Input 2" xfId="9425"/>
    <cellStyle name="Input 2 10" xfId="9426"/>
    <cellStyle name="Input 2 10 2" xfId="9427"/>
    <cellStyle name="Input 2 10 2 2" xfId="9428"/>
    <cellStyle name="Input 2 10 3" xfId="9429"/>
    <cellStyle name="Input 2 10 3 2" xfId="9430"/>
    <cellStyle name="Input 2 10 4" xfId="9431"/>
    <cellStyle name="Input 2 10 4 2" xfId="9432"/>
    <cellStyle name="Input 2 10 5" xfId="9433"/>
    <cellStyle name="Input 2 10 5 2" xfId="9434"/>
    <cellStyle name="Input 2 11" xfId="9435"/>
    <cellStyle name="Input 2 11 2" xfId="9436"/>
    <cellStyle name="Input 2 11 2 2" xfId="9437"/>
    <cellStyle name="Input 2 11 3" xfId="9438"/>
    <cellStyle name="Input 2 11 3 2" xfId="9439"/>
    <cellStyle name="Input 2 11 4" xfId="9440"/>
    <cellStyle name="Input 2 11 4 2" xfId="9441"/>
    <cellStyle name="Input 2 11 5" xfId="9442"/>
    <cellStyle name="Input 2 11 5 2" xfId="9443"/>
    <cellStyle name="Input 2 11 6" xfId="9444"/>
    <cellStyle name="Input 2 12" xfId="9445"/>
    <cellStyle name="Input 2 12 2" xfId="9446"/>
    <cellStyle name="Input 2 12 2 2" xfId="9447"/>
    <cellStyle name="Input 2 12 3" xfId="9448"/>
    <cellStyle name="Input 2 12 3 2" xfId="9449"/>
    <cellStyle name="Input 2 12 4" xfId="9450"/>
    <cellStyle name="Input 2 12 4 2" xfId="9451"/>
    <cellStyle name="Input 2 12 5" xfId="9452"/>
    <cellStyle name="Input 2 12 5 2" xfId="9453"/>
    <cellStyle name="Input 2 12 6" xfId="9454"/>
    <cellStyle name="Input 2 13" xfId="9455"/>
    <cellStyle name="Input 2 13 2" xfId="9456"/>
    <cellStyle name="Input 2 13 2 2" xfId="9457"/>
    <cellStyle name="Input 2 13 3" xfId="9458"/>
    <cellStyle name="Input 2 13 3 2" xfId="9459"/>
    <cellStyle name="Input 2 13 4" xfId="9460"/>
    <cellStyle name="Input 2 13 4 2" xfId="9461"/>
    <cellStyle name="Input 2 13 5" xfId="9462"/>
    <cellStyle name="Input 2 14" xfId="9463"/>
    <cellStyle name="Input 2 14 2" xfId="9464"/>
    <cellStyle name="Input 2 15" xfId="9465"/>
    <cellStyle name="Input 2 15 2" xfId="9466"/>
    <cellStyle name="Input 2 16" xfId="9467"/>
    <cellStyle name="Input 2 16 2" xfId="9468"/>
    <cellStyle name="Input 2 17" xfId="9469"/>
    <cellStyle name="Input 2 2" xfId="9470"/>
    <cellStyle name="Input 2 2 10" xfId="9471"/>
    <cellStyle name="Input 2 2 2" xfId="9472"/>
    <cellStyle name="Input 2 2 2 2" xfId="9473"/>
    <cellStyle name="Input 2 2 2 2 2" xfId="9474"/>
    <cellStyle name="Input 2 2 2 3" xfId="9475"/>
    <cellStyle name="Input 2 2 2 3 2" xfId="9476"/>
    <cellStyle name="Input 2 2 2 4" xfId="9477"/>
    <cellStyle name="Input 2 2 2 4 2" xfId="9478"/>
    <cellStyle name="Input 2 2 2 5" xfId="9479"/>
    <cellStyle name="Input 2 2 3" xfId="9480"/>
    <cellStyle name="Input 2 2 3 2" xfId="9481"/>
    <cellStyle name="Input 2 2 3 2 2" xfId="9482"/>
    <cellStyle name="Input 2 2 3 3" xfId="9483"/>
    <cellStyle name="Input 2 2 3 3 2" xfId="9484"/>
    <cellStyle name="Input 2 2 3 4" xfId="9485"/>
    <cellStyle name="Input 2 2 3 4 2" xfId="9486"/>
    <cellStyle name="Input 2 2 3 5" xfId="9487"/>
    <cellStyle name="Input 2 2 4" xfId="9488"/>
    <cellStyle name="Input 2 2 4 2" xfId="9489"/>
    <cellStyle name="Input 2 2 4 2 2" xfId="9490"/>
    <cellStyle name="Input 2 2 4 3" xfId="9491"/>
    <cellStyle name="Input 2 2 4 3 2" xfId="9492"/>
    <cellStyle name="Input 2 2 4 4" xfId="9493"/>
    <cellStyle name="Input 2 2 4 4 2" xfId="9494"/>
    <cellStyle name="Input 2 2 4 5" xfId="9495"/>
    <cellStyle name="Input 2 2 5" xfId="9496"/>
    <cellStyle name="Input 2 2 5 2" xfId="9497"/>
    <cellStyle name="Input 2 2 5 2 2" xfId="9498"/>
    <cellStyle name="Input 2 2 5 3" xfId="9499"/>
    <cellStyle name="Input 2 2 5 3 2" xfId="9500"/>
    <cellStyle name="Input 2 2 5 4" xfId="9501"/>
    <cellStyle name="Input 2 2 5 4 2" xfId="9502"/>
    <cellStyle name="Input 2 2 5 5" xfId="9503"/>
    <cellStyle name="Input 2 2 6" xfId="9504"/>
    <cellStyle name="Input 2 2 6 2" xfId="9505"/>
    <cellStyle name="Input 2 2 7" xfId="9506"/>
    <cellStyle name="Input 2 2 7 2" xfId="9507"/>
    <cellStyle name="Input 2 2 8" xfId="9508"/>
    <cellStyle name="Input 2 2 8 2" xfId="9509"/>
    <cellStyle name="Input 2 2 9" xfId="9510"/>
    <cellStyle name="Input 2 2 9 2" xfId="9511"/>
    <cellStyle name="Input 2 3" xfId="9512"/>
    <cellStyle name="Input 2 3 2" xfId="9513"/>
    <cellStyle name="Input 2 3 2 2" xfId="9514"/>
    <cellStyle name="Input 2 3 3" xfId="9515"/>
    <cellStyle name="Input 2 3 3 2" xfId="9516"/>
    <cellStyle name="Input 2 3 4" xfId="9517"/>
    <cellStyle name="Input 2 3 4 2" xfId="9518"/>
    <cellStyle name="Input 2 3 5" xfId="9519"/>
    <cellStyle name="Input 2 3 5 2" xfId="9520"/>
    <cellStyle name="Input 2 4" xfId="9521"/>
    <cellStyle name="Input 2 4 2" xfId="9522"/>
    <cellStyle name="Input 2 4 2 2" xfId="9523"/>
    <cellStyle name="Input 2 4 3" xfId="9524"/>
    <cellStyle name="Input 2 4 3 2" xfId="9525"/>
    <cellStyle name="Input 2 4 4" xfId="9526"/>
    <cellStyle name="Input 2 4 4 2" xfId="9527"/>
    <cellStyle name="Input 2 4 5" xfId="9528"/>
    <cellStyle name="Input 2 4 5 2" xfId="9529"/>
    <cellStyle name="Input 2 5" xfId="9530"/>
    <cellStyle name="Input 2 5 2" xfId="9531"/>
    <cellStyle name="Input 2 5 2 2" xfId="9532"/>
    <cellStyle name="Input 2 5 3" xfId="9533"/>
    <cellStyle name="Input 2 5 3 2" xfId="9534"/>
    <cellStyle name="Input 2 5 4" xfId="9535"/>
    <cellStyle name="Input 2 5 4 2" xfId="9536"/>
    <cellStyle name="Input 2 5 5" xfId="9537"/>
    <cellStyle name="Input 2 5 5 2" xfId="9538"/>
    <cellStyle name="Input 2 6" xfId="9539"/>
    <cellStyle name="Input 2 6 2" xfId="9540"/>
    <cellStyle name="Input 2 6 2 2" xfId="9541"/>
    <cellStyle name="Input 2 6 3" xfId="9542"/>
    <cellStyle name="Input 2 6 3 2" xfId="9543"/>
    <cellStyle name="Input 2 6 4" xfId="9544"/>
    <cellStyle name="Input 2 6 4 2" xfId="9545"/>
    <cellStyle name="Input 2 6 5" xfId="9546"/>
    <cellStyle name="Input 2 6 5 2" xfId="9547"/>
    <cellStyle name="Input 2 7" xfId="9548"/>
    <cellStyle name="Input 2 7 2" xfId="9549"/>
    <cellStyle name="Input 2 7 2 2" xfId="9550"/>
    <cellStyle name="Input 2 7 3" xfId="9551"/>
    <cellStyle name="Input 2 7 3 2" xfId="9552"/>
    <cellStyle name="Input 2 7 4" xfId="9553"/>
    <cellStyle name="Input 2 7 4 2" xfId="9554"/>
    <cellStyle name="Input 2 7 5" xfId="9555"/>
    <cellStyle name="Input 2 7 5 2" xfId="9556"/>
    <cellStyle name="Input 2 8" xfId="9557"/>
    <cellStyle name="Input 2 8 2" xfId="9558"/>
    <cellStyle name="Input 2 8 2 2" xfId="9559"/>
    <cellStyle name="Input 2 8 3" xfId="9560"/>
    <cellStyle name="Input 2 8 3 2" xfId="9561"/>
    <cellStyle name="Input 2 8 4" xfId="9562"/>
    <cellStyle name="Input 2 8 4 2" xfId="9563"/>
    <cellStyle name="Input 2 8 5" xfId="9564"/>
    <cellStyle name="Input 2 8 5 2" xfId="9565"/>
    <cellStyle name="Input 2 9" xfId="9566"/>
    <cellStyle name="Input 2 9 2" xfId="9567"/>
    <cellStyle name="Input 2 9 2 2" xfId="9568"/>
    <cellStyle name="Input 2 9 3" xfId="9569"/>
    <cellStyle name="Input 2 9 3 2" xfId="9570"/>
    <cellStyle name="Input 2 9 4" xfId="9571"/>
    <cellStyle name="Input 2 9 4 2" xfId="9572"/>
    <cellStyle name="Input 2 9 5" xfId="9573"/>
    <cellStyle name="Input 2 9 5 2" xfId="9574"/>
    <cellStyle name="Input 3" xfId="9575"/>
    <cellStyle name="Input 3 2" xfId="9576"/>
    <cellStyle name="Input 3 2 2" xfId="9577"/>
    <cellStyle name="Input 3 3" xfId="9578"/>
    <cellStyle name="Input 3 3 2" xfId="9579"/>
    <cellStyle name="Input 3 4" xfId="9580"/>
    <cellStyle name="Input 4" xfId="9581"/>
    <cellStyle name="Input 4 2" xfId="9582"/>
    <cellStyle name="Input 4 2 2" xfId="9583"/>
    <cellStyle name="Input 4 3" xfId="9584"/>
    <cellStyle name="Input 4 3 2" xfId="9585"/>
    <cellStyle name="Input 4 4" xfId="9586"/>
    <cellStyle name="Input 5" xfId="9587"/>
    <cellStyle name="Input 5 2" xfId="9588"/>
    <cellStyle name="Input 5 2 2" xfId="9589"/>
    <cellStyle name="Input 5 3" xfId="9590"/>
    <cellStyle name="Input 5 3 2" xfId="9591"/>
    <cellStyle name="Input 5 4" xfId="9592"/>
    <cellStyle name="Input 6" xfId="9593"/>
    <cellStyle name="Input 6 2" xfId="9594"/>
    <cellStyle name="Input 6 2 2" xfId="9595"/>
    <cellStyle name="Input 6 3" xfId="9596"/>
    <cellStyle name="Input 6 3 2" xfId="9597"/>
    <cellStyle name="Input 6 4" xfId="9598"/>
    <cellStyle name="Input 7" xfId="9599"/>
    <cellStyle name="Input 7 2" xfId="9600"/>
    <cellStyle name="inputExposure" xfId="9601"/>
    <cellStyle name="inputExposure 2" xfId="9602"/>
    <cellStyle name="inputExposure 3" xfId="21433"/>
    <cellStyle name="Link Currency (0)" xfId="9603"/>
    <cellStyle name="Link Currency (2)" xfId="9604"/>
    <cellStyle name="Link Units (0)" xfId="9605"/>
    <cellStyle name="Link Units (1)" xfId="9606"/>
    <cellStyle name="Link Units (2)" xfId="9607"/>
    <cellStyle name="Linked Cell 2" xfId="9608"/>
    <cellStyle name="Linked Cell 2 10" xfId="9609"/>
    <cellStyle name="Linked Cell 2 11" xfId="9610"/>
    <cellStyle name="Linked Cell 2 12" xfId="9611"/>
    <cellStyle name="Linked Cell 2 2" xfId="9612"/>
    <cellStyle name="Linked Cell 2 2 2" xfId="9613"/>
    <cellStyle name="Linked Cell 2 3" xfId="9614"/>
    <cellStyle name="Linked Cell 2 4" xfId="9615"/>
    <cellStyle name="Linked Cell 2 5" xfId="9616"/>
    <cellStyle name="Linked Cell 2 6" xfId="9617"/>
    <cellStyle name="Linked Cell 2 7" xfId="9618"/>
    <cellStyle name="Linked Cell 2 8" xfId="9619"/>
    <cellStyle name="Linked Cell 2 9" xfId="9620"/>
    <cellStyle name="Linked Cell 3" xfId="9621"/>
    <cellStyle name="Linked Cell 3 2" xfId="9622"/>
    <cellStyle name="Linked Cell 3 3" xfId="9623"/>
    <cellStyle name="Linked Cell 4" xfId="9624"/>
    <cellStyle name="Linked Cell 4 2" xfId="9625"/>
    <cellStyle name="Linked Cell 4 3" xfId="9626"/>
    <cellStyle name="Linked Cell 5" xfId="9627"/>
    <cellStyle name="Linked Cell 5 2" xfId="9628"/>
    <cellStyle name="Linked Cell 5 3" xfId="9629"/>
    <cellStyle name="Linked Cell 6" xfId="9630"/>
    <cellStyle name="Linked Cell 6 2" xfId="9631"/>
    <cellStyle name="Linked Cell 6 3" xfId="9632"/>
    <cellStyle name="Linked Cell 7" xfId="9633"/>
    <cellStyle name="Matrix" xfId="9634"/>
    <cellStyle name="Matrix 2" xfId="9635"/>
    <cellStyle name="Matrix 3" xfId="9636"/>
    <cellStyle name="Millares [0]_A" xfId="9637"/>
    <cellStyle name="Millares_A" xfId="9638"/>
    <cellStyle name="Moneda [0]_A" xfId="9639"/>
    <cellStyle name="Moneda_A" xfId="9640"/>
    <cellStyle name="Neutral 2" xfId="9641"/>
    <cellStyle name="Neutral 2 10" xfId="9642"/>
    <cellStyle name="Neutral 2 11" xfId="9643"/>
    <cellStyle name="Neutral 2 12" xfId="9644"/>
    <cellStyle name="Neutral 2 2" xfId="9645"/>
    <cellStyle name="Neutral 2 2 2" xfId="9646"/>
    <cellStyle name="Neutral 2 3" xfId="9647"/>
    <cellStyle name="Neutral 2 4" xfId="9648"/>
    <cellStyle name="Neutral 2 5" xfId="9649"/>
    <cellStyle name="Neutral 2 6" xfId="9650"/>
    <cellStyle name="Neutral 2 7" xfId="9651"/>
    <cellStyle name="Neutral 2 8" xfId="9652"/>
    <cellStyle name="Neutral 2 9" xfId="9653"/>
    <cellStyle name="Neutral 3" xfId="9654"/>
    <cellStyle name="Neutral 3 2" xfId="9655"/>
    <cellStyle name="Neutral 3 3" xfId="9656"/>
    <cellStyle name="Neutral 4" xfId="9657"/>
    <cellStyle name="Neutral 4 2" xfId="9658"/>
    <cellStyle name="Neutral 4 3" xfId="9659"/>
    <cellStyle name="Neutral 5" xfId="9660"/>
    <cellStyle name="Neutral 5 2" xfId="9661"/>
    <cellStyle name="Neutral 5 3" xfId="9662"/>
    <cellStyle name="Neutral 6" xfId="9663"/>
    <cellStyle name="Neutral 6 2" xfId="9664"/>
    <cellStyle name="Neutral 6 3" xfId="9665"/>
    <cellStyle name="Neutral 7" xfId="9666"/>
    <cellStyle name="nopl_WCP.XLS" xfId="9667"/>
    <cellStyle name="Norma11l" xfId="9668"/>
    <cellStyle name="Norma11l 2" xfId="9669"/>
    <cellStyle name="Norma11l 3" xfId="9670"/>
    <cellStyle name="Normal" xfId="0" builtinId="0"/>
    <cellStyle name="Normal 10" xfId="9671"/>
    <cellStyle name="Normal 10 10" xfId="9672"/>
    <cellStyle name="Normal 10 10 2" xfId="9673"/>
    <cellStyle name="Normal 10 10 2 2" xfId="9674"/>
    <cellStyle name="Normal 10 10 2 2 2" xfId="9675"/>
    <cellStyle name="Normal 10 10 2 2 3" xfId="9676"/>
    <cellStyle name="Normal 10 10 2 2 4" xfId="9677"/>
    <cellStyle name="Normal 10 10 2 3" xfId="9678"/>
    <cellStyle name="Normal 10 10 2 4" xfId="9679"/>
    <cellStyle name="Normal 10 10 2 5" xfId="9680"/>
    <cellStyle name="Normal 10 10 3" xfId="9681"/>
    <cellStyle name="Normal 10 10 3 2" xfId="9682"/>
    <cellStyle name="Normal 10 10 3 3" xfId="9683"/>
    <cellStyle name="Normal 10 10 3 4" xfId="9684"/>
    <cellStyle name="Normal 10 10 4" xfId="9685"/>
    <cellStyle name="Normal 10 10 5" xfId="9686"/>
    <cellStyle name="Normal 10 10 6" xfId="9687"/>
    <cellStyle name="Normal 10 11" xfId="9688"/>
    <cellStyle name="Normal 10 11 2" xfId="9689"/>
    <cellStyle name="Normal 10 11 2 2" xfId="9690"/>
    <cellStyle name="Normal 10 11 2 2 2" xfId="9691"/>
    <cellStyle name="Normal 10 11 2 2 3" xfId="9692"/>
    <cellStyle name="Normal 10 11 2 2 4" xfId="9693"/>
    <cellStyle name="Normal 10 11 2 3" xfId="9694"/>
    <cellStyle name="Normal 10 11 2 4" xfId="9695"/>
    <cellStyle name="Normal 10 11 2 5" xfId="9696"/>
    <cellStyle name="Normal 10 11 3" xfId="9697"/>
    <cellStyle name="Normal 10 11 3 2" xfId="9698"/>
    <cellStyle name="Normal 10 11 3 3" xfId="9699"/>
    <cellStyle name="Normal 10 11 3 4" xfId="9700"/>
    <cellStyle name="Normal 10 11 4" xfId="9701"/>
    <cellStyle name="Normal 10 11 5" xfId="9702"/>
    <cellStyle name="Normal 10 11 6" xfId="9703"/>
    <cellStyle name="Normal 10 12" xfId="9704"/>
    <cellStyle name="Normal 10 12 2" xfId="9705"/>
    <cellStyle name="Normal 10 12 3" xfId="9706"/>
    <cellStyle name="Normal 10 12 4" xfId="9707"/>
    <cellStyle name="Normal 10 2" xfId="9708"/>
    <cellStyle name="Normal 10 2 2" xfId="9709"/>
    <cellStyle name="Normal 10 2 3" xfId="9710"/>
    <cellStyle name="Normal 10 2 3 2" xfId="9711"/>
    <cellStyle name="Normal 10 2 3 2 2" xfId="9712"/>
    <cellStyle name="Normal 10 2 3 2 2 2" xfId="9713"/>
    <cellStyle name="Normal 10 2 3 2 2 3" xfId="9714"/>
    <cellStyle name="Normal 10 2 3 2 2 4" xfId="9715"/>
    <cellStyle name="Normal 10 2 3 2 3" xfId="9716"/>
    <cellStyle name="Normal 10 2 3 2 4" xfId="9717"/>
    <cellStyle name="Normal 10 2 3 2 5" xfId="9718"/>
    <cellStyle name="Normal 10 2 3 3" xfId="9719"/>
    <cellStyle name="Normal 10 2 3 3 2" xfId="9720"/>
    <cellStyle name="Normal 10 2 3 3 3" xfId="9721"/>
    <cellStyle name="Normal 10 2 3 3 4" xfId="9722"/>
    <cellStyle name="Normal 10 2 3 3 5" xfId="21434"/>
    <cellStyle name="Normal 10 2 3 4" xfId="9723"/>
    <cellStyle name="Normal 10 2 3 5" xfId="9724"/>
    <cellStyle name="Normal 10 2 3 6" xfId="9725"/>
    <cellStyle name="Normal 10 3" xfId="9726"/>
    <cellStyle name="Normal 10 3 2" xfId="9727"/>
    <cellStyle name="Normal 10 3 3" xfId="9728"/>
    <cellStyle name="Normal 10 3 3 2" xfId="9729"/>
    <cellStyle name="Normal 10 3 3 2 2" xfId="9730"/>
    <cellStyle name="Normal 10 3 3 2 2 2" xfId="9731"/>
    <cellStyle name="Normal 10 3 3 2 2 3" xfId="9732"/>
    <cellStyle name="Normal 10 3 3 2 2 4" xfId="9733"/>
    <cellStyle name="Normal 10 3 3 2 3" xfId="9734"/>
    <cellStyle name="Normal 10 3 3 2 4" xfId="9735"/>
    <cellStyle name="Normal 10 3 3 2 5" xfId="9736"/>
    <cellStyle name="Normal 10 3 3 3" xfId="9737"/>
    <cellStyle name="Normal 10 3 3 3 2" xfId="9738"/>
    <cellStyle name="Normal 10 3 3 3 3" xfId="9739"/>
    <cellStyle name="Normal 10 3 3 3 4" xfId="9740"/>
    <cellStyle name="Normal 10 3 3 4" xfId="9741"/>
    <cellStyle name="Normal 10 3 3 5" xfId="9742"/>
    <cellStyle name="Normal 10 3 3 6" xfId="9743"/>
    <cellStyle name="Normal 10 4" xfId="9744"/>
    <cellStyle name="Normal 10 4 2" xfId="9745"/>
    <cellStyle name="Normal 10 4 2 2" xfId="9746"/>
    <cellStyle name="Normal 10 4 2 2 2" xfId="9747"/>
    <cellStyle name="Normal 10 4 2 2 3" xfId="9748"/>
    <cellStyle name="Normal 10 4 2 2 4" xfId="9749"/>
    <cellStyle name="Normal 10 4 2 3" xfId="9750"/>
    <cellStyle name="Normal 10 4 2 4" xfId="9751"/>
    <cellStyle name="Normal 10 4 2 5" xfId="9752"/>
    <cellStyle name="Normal 10 4 3" xfId="9753"/>
    <cellStyle name="Normal 10 4 4" xfId="9754"/>
    <cellStyle name="Normal 10 4 4 2" xfId="9755"/>
    <cellStyle name="Normal 10 4 4 3" xfId="9756"/>
    <cellStyle name="Normal 10 4 4 4" xfId="9757"/>
    <cellStyle name="Normal 10 4 5" xfId="9758"/>
    <cellStyle name="Normal 10 4 6" xfId="9759"/>
    <cellStyle name="Normal 10 4 7" xfId="9760"/>
    <cellStyle name="Normal 10 5" xfId="9761"/>
    <cellStyle name="Normal 10 5 2" xfId="9762"/>
    <cellStyle name="Normal 10 5 2 2" xfId="9763"/>
    <cellStyle name="Normal 10 5 2 2 2" xfId="9764"/>
    <cellStyle name="Normal 10 5 2 2 3" xfId="9765"/>
    <cellStyle name="Normal 10 5 2 2 4" xfId="9766"/>
    <cellStyle name="Normal 10 5 2 3" xfId="9767"/>
    <cellStyle name="Normal 10 5 2 4" xfId="9768"/>
    <cellStyle name="Normal 10 5 2 5" xfId="9769"/>
    <cellStyle name="Normal 10 5 3" xfId="9770"/>
    <cellStyle name="Normal 10 5 3 2" xfId="9771"/>
    <cellStyle name="Normal 10 5 3 3" xfId="9772"/>
    <cellStyle name="Normal 10 5 3 4" xfId="9773"/>
    <cellStyle name="Normal 10 5 4" xfId="9774"/>
    <cellStyle name="Normal 10 5 5" xfId="9775"/>
    <cellStyle name="Normal 10 5 6" xfId="9776"/>
    <cellStyle name="Normal 10 6" xfId="9777"/>
    <cellStyle name="Normal 10 6 2" xfId="9778"/>
    <cellStyle name="Normal 10 6 2 2" xfId="9779"/>
    <cellStyle name="Normal 10 6 2 2 2" xfId="9780"/>
    <cellStyle name="Normal 10 6 2 2 3" xfId="9781"/>
    <cellStyle name="Normal 10 6 2 2 4" xfId="9782"/>
    <cellStyle name="Normal 10 6 2 3" xfId="9783"/>
    <cellStyle name="Normal 10 6 2 4" xfId="9784"/>
    <cellStyle name="Normal 10 6 2 5" xfId="9785"/>
    <cellStyle name="Normal 10 6 3" xfId="9786"/>
    <cellStyle name="Normal 10 6 3 2" xfId="9787"/>
    <cellStyle name="Normal 10 6 3 3" xfId="9788"/>
    <cellStyle name="Normal 10 6 3 4" xfId="9789"/>
    <cellStyle name="Normal 10 6 4" xfId="9790"/>
    <cellStyle name="Normal 10 6 5" xfId="9791"/>
    <cellStyle name="Normal 10 6 6" xfId="9792"/>
    <cellStyle name="Normal 10 7" xfId="9793"/>
    <cellStyle name="Normal 10 7 2" xfId="9794"/>
    <cellStyle name="Normal 10 7 2 2" xfId="9795"/>
    <cellStyle name="Normal 10 7 2 2 2" xfId="9796"/>
    <cellStyle name="Normal 10 7 2 2 3" xfId="9797"/>
    <cellStyle name="Normal 10 7 2 2 4" xfId="9798"/>
    <cellStyle name="Normal 10 7 2 3" xfId="9799"/>
    <cellStyle name="Normal 10 7 2 4" xfId="9800"/>
    <cellStyle name="Normal 10 7 2 5" xfId="9801"/>
    <cellStyle name="Normal 10 7 3" xfId="9802"/>
    <cellStyle name="Normal 10 7 3 2" xfId="9803"/>
    <cellStyle name="Normal 10 7 3 3" xfId="9804"/>
    <cellStyle name="Normal 10 7 3 4" xfId="9805"/>
    <cellStyle name="Normal 10 7 4" xfId="9806"/>
    <cellStyle name="Normal 10 7 5" xfId="9807"/>
    <cellStyle name="Normal 10 7 6" xfId="9808"/>
    <cellStyle name="Normal 10 8" xfId="9809"/>
    <cellStyle name="Normal 10 8 2" xfId="9810"/>
    <cellStyle name="Normal 10 8 2 2" xfId="9811"/>
    <cellStyle name="Normal 10 8 2 2 2" xfId="9812"/>
    <cellStyle name="Normal 10 8 2 2 3" xfId="9813"/>
    <cellStyle name="Normal 10 8 2 2 4" xfId="9814"/>
    <cellStyle name="Normal 10 8 2 3" xfId="9815"/>
    <cellStyle name="Normal 10 8 2 4" xfId="9816"/>
    <cellStyle name="Normal 10 8 2 5" xfId="9817"/>
    <cellStyle name="Normal 10 8 3" xfId="9818"/>
    <cellStyle name="Normal 10 8 3 2" xfId="9819"/>
    <cellStyle name="Normal 10 8 3 3" xfId="9820"/>
    <cellStyle name="Normal 10 8 3 4" xfId="9821"/>
    <cellStyle name="Normal 10 8 4" xfId="9822"/>
    <cellStyle name="Normal 10 8 5" xfId="9823"/>
    <cellStyle name="Normal 10 8 6" xfId="9824"/>
    <cellStyle name="Normal 10 9" xfId="9825"/>
    <cellStyle name="Normal 10 9 2" xfId="9826"/>
    <cellStyle name="Normal 10 9 2 2" xfId="9827"/>
    <cellStyle name="Normal 10 9 2 2 2" xfId="9828"/>
    <cellStyle name="Normal 10 9 2 2 3" xfId="9829"/>
    <cellStyle name="Normal 10 9 2 2 4" xfId="9830"/>
    <cellStyle name="Normal 10 9 2 3" xfId="9831"/>
    <cellStyle name="Normal 10 9 2 4" xfId="9832"/>
    <cellStyle name="Normal 10 9 2 5" xfId="9833"/>
    <cellStyle name="Normal 10 9 3" xfId="9834"/>
    <cellStyle name="Normal 10 9 3 2" xfId="9835"/>
    <cellStyle name="Normal 10 9 3 3" xfId="9836"/>
    <cellStyle name="Normal 10 9 3 4" xfId="9837"/>
    <cellStyle name="Normal 10 9 4" xfId="9838"/>
    <cellStyle name="Normal 10 9 5" xfId="9839"/>
    <cellStyle name="Normal 10 9 6" xfId="9840"/>
    <cellStyle name="Normal 10_Likvidoba NBG AUG" xfId="21435"/>
    <cellStyle name="Normal 100" xfId="9841"/>
    <cellStyle name="Normal 100 2" xfId="9842"/>
    <cellStyle name="Normal 100 3" xfId="9843"/>
    <cellStyle name="Normal 100 4" xfId="9844"/>
    <cellStyle name="Normal 101" xfId="9845"/>
    <cellStyle name="Normal 101 2" xfId="9846"/>
    <cellStyle name="Normal 101 3" xfId="9847"/>
    <cellStyle name="Normal 101 4" xfId="9848"/>
    <cellStyle name="Normal 102" xfId="9849"/>
    <cellStyle name="Normal 102 2" xfId="9850"/>
    <cellStyle name="Normal 102 3" xfId="9851"/>
    <cellStyle name="Normal 102 4" xfId="9852"/>
    <cellStyle name="Normal 103" xfId="9853"/>
    <cellStyle name="Normal 103 2" xfId="9854"/>
    <cellStyle name="Normal 103 2 2" xfId="9855"/>
    <cellStyle name="Normal 103 2 2 2" xfId="9856"/>
    <cellStyle name="Normal 103 2 2 3" xfId="9857"/>
    <cellStyle name="Normal 103 2 2 4" xfId="9858"/>
    <cellStyle name="Normal 103 2 3" xfId="9859"/>
    <cellStyle name="Normal 103 2 4" xfId="9860"/>
    <cellStyle name="Normal 103 2 5" xfId="9861"/>
    <cellStyle name="Normal 103 3" xfId="9862"/>
    <cellStyle name="Normal 103 3 2" xfId="9863"/>
    <cellStyle name="Normal 103 3 3" xfId="9864"/>
    <cellStyle name="Normal 103 3 4" xfId="9865"/>
    <cellStyle name="Normal 103 4" xfId="9866"/>
    <cellStyle name="Normal 103 4 2" xfId="9867"/>
    <cellStyle name="Normal 103 4 3" xfId="9868"/>
    <cellStyle name="Normal 103 4 4" xfId="9869"/>
    <cellStyle name="Normal 103 5" xfId="9870"/>
    <cellStyle name="Normal 103 6" xfId="9871"/>
    <cellStyle name="Normal 103 7" xfId="9872"/>
    <cellStyle name="Normal 104" xfId="9873"/>
    <cellStyle name="Normal 104 2" xfId="9874"/>
    <cellStyle name="Normal 104 3" xfId="9875"/>
    <cellStyle name="Normal 104 4" xfId="9876"/>
    <cellStyle name="Normal 105" xfId="9877"/>
    <cellStyle name="Normal 105 2" xfId="9878"/>
    <cellStyle name="Normal 105 2 2" xfId="9879"/>
    <cellStyle name="Normal 105 2 2 2" xfId="9880"/>
    <cellStyle name="Normal 105 2 2 3" xfId="9881"/>
    <cellStyle name="Normal 105 2 2 4" xfId="9882"/>
    <cellStyle name="Normal 105 2 3" xfId="9883"/>
    <cellStyle name="Normal 105 2 4" xfId="9884"/>
    <cellStyle name="Normal 105 2 5" xfId="9885"/>
    <cellStyle name="Normal 105 3" xfId="9886"/>
    <cellStyle name="Normal 105 3 2" xfId="9887"/>
    <cellStyle name="Normal 105 3 3" xfId="9888"/>
    <cellStyle name="Normal 105 3 4" xfId="9889"/>
    <cellStyle name="Normal 105 4" xfId="9890"/>
    <cellStyle name="Normal 105 4 2" xfId="9891"/>
    <cellStyle name="Normal 105 4 3" xfId="9892"/>
    <cellStyle name="Normal 105 4 4" xfId="9893"/>
    <cellStyle name="Normal 105 5" xfId="9894"/>
    <cellStyle name="Normal 105 6" xfId="9895"/>
    <cellStyle name="Normal 105 7" xfId="9896"/>
    <cellStyle name="Normal 106" xfId="9897"/>
    <cellStyle name="Normal 106 2" xfId="9898"/>
    <cellStyle name="Normal 106 3" xfId="9899"/>
    <cellStyle name="Normal 106 4" xfId="9900"/>
    <cellStyle name="Normal 107" xfId="9901"/>
    <cellStyle name="Normal 107 2" xfId="9902"/>
    <cellStyle name="Normal 107 3" xfId="9903"/>
    <cellStyle name="Normal 107 4" xfId="9904"/>
    <cellStyle name="Normal 108" xfId="9905"/>
    <cellStyle name="Normal 108 2" xfId="9906"/>
    <cellStyle name="Normal 108 3" xfId="9907"/>
    <cellStyle name="Normal 108 4" xfId="9908"/>
    <cellStyle name="Normal 109" xfId="9909"/>
    <cellStyle name="Normal 109 2" xfId="9910"/>
    <cellStyle name="Normal 109 3" xfId="9911"/>
    <cellStyle name="Normal 109 4" xfId="9912"/>
    <cellStyle name="Normal 11" xfId="9913"/>
    <cellStyle name="Normal 11 10" xfId="9914"/>
    <cellStyle name="Normal 11 10 2" xfId="9915"/>
    <cellStyle name="Normal 11 10 2 2" xfId="9916"/>
    <cellStyle name="Normal 11 10 2 2 2" xfId="9917"/>
    <cellStyle name="Normal 11 10 2 2 3" xfId="9918"/>
    <cellStyle name="Normal 11 10 2 2 4" xfId="9919"/>
    <cellStyle name="Normal 11 10 2 3" xfId="9920"/>
    <cellStyle name="Normal 11 10 2 4" xfId="9921"/>
    <cellStyle name="Normal 11 10 2 5" xfId="9922"/>
    <cellStyle name="Normal 11 10 3" xfId="9923"/>
    <cellStyle name="Normal 11 10 3 2" xfId="9924"/>
    <cellStyle name="Normal 11 10 3 3" xfId="9925"/>
    <cellStyle name="Normal 11 10 3 4" xfId="9926"/>
    <cellStyle name="Normal 11 10 4" xfId="9927"/>
    <cellStyle name="Normal 11 10 5" xfId="9928"/>
    <cellStyle name="Normal 11 10 6" xfId="9929"/>
    <cellStyle name="Normal 11 11" xfId="9930"/>
    <cellStyle name="Normal 11 11 2" xfId="9931"/>
    <cellStyle name="Normal 11 11 3" xfId="9932"/>
    <cellStyle name="Normal 11 11 4" xfId="9933"/>
    <cellStyle name="Normal 11 2" xfId="9934"/>
    <cellStyle name="Normal 11 2 2" xfId="9935"/>
    <cellStyle name="Normal 11 2 2 2" xfId="9936"/>
    <cellStyle name="Normal 11 2 2 2 2" xfId="9937"/>
    <cellStyle name="Normal 11 2 2 2 2 2" xfId="9938"/>
    <cellStyle name="Normal 11 2 2 2 2 2 2" xfId="9939"/>
    <cellStyle name="Normal 11 2 2 2 2 2 3" xfId="9940"/>
    <cellStyle name="Normal 11 2 2 2 2 2 4" xfId="9941"/>
    <cellStyle name="Normal 11 2 2 2 2 3" xfId="9942"/>
    <cellStyle name="Normal 11 2 2 2 2 4" xfId="9943"/>
    <cellStyle name="Normal 11 2 2 2 2 5" xfId="9944"/>
    <cellStyle name="Normal 11 2 2 2 3" xfId="9945"/>
    <cellStyle name="Normal 11 2 2 2 3 2" xfId="9946"/>
    <cellStyle name="Normal 11 2 2 2 3 3" xfId="9947"/>
    <cellStyle name="Normal 11 2 2 2 3 4" xfId="9948"/>
    <cellStyle name="Normal 11 2 2 2 4" xfId="9949"/>
    <cellStyle name="Normal 11 2 2 2 5" xfId="9950"/>
    <cellStyle name="Normal 11 2 2 2 6" xfId="9951"/>
    <cellStyle name="Normal 11 2 2 3" xfId="9952"/>
    <cellStyle name="Normal 11 2 2 3 2" xfId="9953"/>
    <cellStyle name="Normal 11 2 2 3 2 2" xfId="9954"/>
    <cellStyle name="Normal 11 2 2 3 2 3" xfId="9955"/>
    <cellStyle name="Normal 11 2 2 3 2 4" xfId="9956"/>
    <cellStyle name="Normal 11 2 2 3 3" xfId="9957"/>
    <cellStyle name="Normal 11 2 2 3 4" xfId="9958"/>
    <cellStyle name="Normal 11 2 2 3 5" xfId="9959"/>
    <cellStyle name="Normal 11 2 2 4" xfId="9960"/>
    <cellStyle name="Normal 11 2 2 5" xfId="9961"/>
    <cellStyle name="Normal 11 2 2 5 2" xfId="9962"/>
    <cellStyle name="Normal 11 2 2 5 3" xfId="9963"/>
    <cellStyle name="Normal 11 2 2 5 4" xfId="9964"/>
    <cellStyle name="Normal 11 2 2 6" xfId="9965"/>
    <cellStyle name="Normal 11 2 2 7" xfId="9966"/>
    <cellStyle name="Normal 11 2 2 8" xfId="9967"/>
    <cellStyle name="Normal 11 2 3" xfId="9968"/>
    <cellStyle name="Normal 11 2 4" xfId="9969"/>
    <cellStyle name="Normal 11 2 4 2" xfId="9970"/>
    <cellStyle name="Normal 11 2 4 2 2" xfId="9971"/>
    <cellStyle name="Normal 11 2 4 2 2 2" xfId="9972"/>
    <cellStyle name="Normal 11 2 4 2 2 3" xfId="9973"/>
    <cellStyle name="Normal 11 2 4 2 2 4" xfId="9974"/>
    <cellStyle name="Normal 11 2 4 2 3" xfId="9975"/>
    <cellStyle name="Normal 11 2 4 2 4" xfId="9976"/>
    <cellStyle name="Normal 11 2 4 2 5" xfId="9977"/>
    <cellStyle name="Normal 11 2 4 3" xfId="9978"/>
    <cellStyle name="Normal 11 2 4 3 2" xfId="9979"/>
    <cellStyle name="Normal 11 2 4 3 3" xfId="9980"/>
    <cellStyle name="Normal 11 2 4 3 4" xfId="9981"/>
    <cellStyle name="Normal 11 2 4 4" xfId="9982"/>
    <cellStyle name="Normal 11 2 4 5" xfId="9983"/>
    <cellStyle name="Normal 11 2 4 6" xfId="9984"/>
    <cellStyle name="Normal 11 3" xfId="9985"/>
    <cellStyle name="Normal 11 3 2" xfId="9986"/>
    <cellStyle name="Normal 11 3 2 2" xfId="9987"/>
    <cellStyle name="Normal 11 3 2 2 2" xfId="9988"/>
    <cellStyle name="Normal 11 3 2 2 2 2" xfId="9989"/>
    <cellStyle name="Normal 11 3 2 2 2 3" xfId="9990"/>
    <cellStyle name="Normal 11 3 2 2 2 4" xfId="9991"/>
    <cellStyle name="Normal 11 3 2 2 3" xfId="9992"/>
    <cellStyle name="Normal 11 3 2 2 4" xfId="9993"/>
    <cellStyle name="Normal 11 3 2 2 5" xfId="9994"/>
    <cellStyle name="Normal 11 3 2 3" xfId="9995"/>
    <cellStyle name="Normal 11 3 2 4" xfId="9996"/>
    <cellStyle name="Normal 11 3 2 4 2" xfId="9997"/>
    <cellStyle name="Normal 11 3 2 4 3" xfId="9998"/>
    <cellStyle name="Normal 11 3 2 4 4" xfId="9999"/>
    <cellStyle name="Normal 11 3 2 5" xfId="10000"/>
    <cellStyle name="Normal 11 3 2 6" xfId="10001"/>
    <cellStyle name="Normal 11 3 2 7" xfId="10002"/>
    <cellStyle name="Normal 11 4" xfId="10003"/>
    <cellStyle name="Normal 11 4 2" xfId="10004"/>
    <cellStyle name="Normal 11 4 2 2" xfId="10005"/>
    <cellStyle name="Normal 11 4 2 2 2" xfId="10006"/>
    <cellStyle name="Normal 11 4 2 2 3" xfId="10007"/>
    <cellStyle name="Normal 11 4 2 2 4" xfId="10008"/>
    <cellStyle name="Normal 11 4 2 3" xfId="10009"/>
    <cellStyle name="Normal 11 4 2 4" xfId="10010"/>
    <cellStyle name="Normal 11 4 2 5" xfId="10011"/>
    <cellStyle name="Normal 11 4 3" xfId="10012"/>
    <cellStyle name="Normal 11 4 4" xfId="10013"/>
    <cellStyle name="Normal 11 4 4 2" xfId="10014"/>
    <cellStyle name="Normal 11 4 4 3" xfId="10015"/>
    <cellStyle name="Normal 11 4 4 4" xfId="10016"/>
    <cellStyle name="Normal 11 4 5" xfId="10017"/>
    <cellStyle name="Normal 11 4 6" xfId="10018"/>
    <cellStyle name="Normal 11 4 7" xfId="10019"/>
    <cellStyle name="Normal 11 5" xfId="10020"/>
    <cellStyle name="Normal 11 5 2" xfId="10021"/>
    <cellStyle name="Normal 11 5 2 2" xfId="10022"/>
    <cellStyle name="Normal 11 5 2 2 2" xfId="10023"/>
    <cellStyle name="Normal 11 5 2 2 3" xfId="10024"/>
    <cellStyle name="Normal 11 5 2 2 4" xfId="10025"/>
    <cellStyle name="Normal 11 5 2 3" xfId="10026"/>
    <cellStyle name="Normal 11 5 2 4" xfId="10027"/>
    <cellStyle name="Normal 11 5 2 5" xfId="10028"/>
    <cellStyle name="Normal 11 5 3" xfId="10029"/>
    <cellStyle name="Normal 11 5 3 2" xfId="10030"/>
    <cellStyle name="Normal 11 5 3 3" xfId="10031"/>
    <cellStyle name="Normal 11 5 3 4" xfId="10032"/>
    <cellStyle name="Normal 11 5 4" xfId="10033"/>
    <cellStyle name="Normal 11 5 5" xfId="10034"/>
    <cellStyle name="Normal 11 5 6" xfId="10035"/>
    <cellStyle name="Normal 11 6" xfId="10036"/>
    <cellStyle name="Normal 11 6 2" xfId="10037"/>
    <cellStyle name="Normal 11 6 2 2" xfId="10038"/>
    <cellStyle name="Normal 11 6 2 2 2" xfId="10039"/>
    <cellStyle name="Normal 11 6 2 2 3" xfId="10040"/>
    <cellStyle name="Normal 11 6 2 2 4" xfId="10041"/>
    <cellStyle name="Normal 11 6 2 3" xfId="10042"/>
    <cellStyle name="Normal 11 6 2 4" xfId="10043"/>
    <cellStyle name="Normal 11 6 2 5" xfId="10044"/>
    <cellStyle name="Normal 11 6 3" xfId="10045"/>
    <cellStyle name="Normal 11 6 3 2" xfId="10046"/>
    <cellStyle name="Normal 11 6 3 3" xfId="10047"/>
    <cellStyle name="Normal 11 6 3 4" xfId="10048"/>
    <cellStyle name="Normal 11 6 4" xfId="10049"/>
    <cellStyle name="Normal 11 6 5" xfId="10050"/>
    <cellStyle name="Normal 11 6 6" xfId="10051"/>
    <cellStyle name="Normal 11 7" xfId="10052"/>
    <cellStyle name="Normal 11 7 2" xfId="10053"/>
    <cellStyle name="Normal 11 7 2 2" xfId="10054"/>
    <cellStyle name="Normal 11 7 2 2 2" xfId="10055"/>
    <cellStyle name="Normal 11 7 2 2 3" xfId="10056"/>
    <cellStyle name="Normal 11 7 2 2 4" xfId="10057"/>
    <cellStyle name="Normal 11 7 2 3" xfId="10058"/>
    <cellStyle name="Normal 11 7 2 4" xfId="10059"/>
    <cellStyle name="Normal 11 7 2 5" xfId="10060"/>
    <cellStyle name="Normal 11 7 3" xfId="10061"/>
    <cellStyle name="Normal 11 7 3 2" xfId="10062"/>
    <cellStyle name="Normal 11 7 3 3" xfId="10063"/>
    <cellStyle name="Normal 11 7 3 4" xfId="10064"/>
    <cellStyle name="Normal 11 7 4" xfId="10065"/>
    <cellStyle name="Normal 11 7 5" xfId="10066"/>
    <cellStyle name="Normal 11 7 6" xfId="10067"/>
    <cellStyle name="Normal 11 8" xfId="10068"/>
    <cellStyle name="Normal 11 8 2" xfId="10069"/>
    <cellStyle name="Normal 11 8 2 2" xfId="10070"/>
    <cellStyle name="Normal 11 8 2 2 2" xfId="10071"/>
    <cellStyle name="Normal 11 8 2 2 3" xfId="10072"/>
    <cellStyle name="Normal 11 8 2 2 4" xfId="10073"/>
    <cellStyle name="Normal 11 8 2 3" xfId="10074"/>
    <cellStyle name="Normal 11 8 2 4" xfId="10075"/>
    <cellStyle name="Normal 11 8 2 5" xfId="10076"/>
    <cellStyle name="Normal 11 8 3" xfId="10077"/>
    <cellStyle name="Normal 11 8 3 2" xfId="10078"/>
    <cellStyle name="Normal 11 8 3 3" xfId="10079"/>
    <cellStyle name="Normal 11 8 3 4" xfId="10080"/>
    <cellStyle name="Normal 11 8 4" xfId="10081"/>
    <cellStyle name="Normal 11 8 5" xfId="10082"/>
    <cellStyle name="Normal 11 8 6" xfId="10083"/>
    <cellStyle name="Normal 11 9" xfId="10084"/>
    <cellStyle name="Normal 11 9 2" xfId="10085"/>
    <cellStyle name="Normal 11 9 2 2" xfId="10086"/>
    <cellStyle name="Normal 11 9 2 2 2" xfId="10087"/>
    <cellStyle name="Normal 11 9 2 2 3" xfId="10088"/>
    <cellStyle name="Normal 11 9 2 2 4" xfId="10089"/>
    <cellStyle name="Normal 11 9 2 3" xfId="10090"/>
    <cellStyle name="Normal 11 9 2 4" xfId="10091"/>
    <cellStyle name="Normal 11 9 2 5" xfId="10092"/>
    <cellStyle name="Normal 11 9 3" xfId="10093"/>
    <cellStyle name="Normal 11 9 3 2" xfId="10094"/>
    <cellStyle name="Normal 11 9 3 3" xfId="10095"/>
    <cellStyle name="Normal 11 9 3 4" xfId="10096"/>
    <cellStyle name="Normal 11 9 4" xfId="10097"/>
    <cellStyle name="Normal 11 9 5" xfId="10098"/>
    <cellStyle name="Normal 11 9 6" xfId="10099"/>
    <cellStyle name="Normal 110" xfId="10100"/>
    <cellStyle name="Normal 110 2" xfId="10101"/>
    <cellStyle name="Normal 110 3" xfId="10102"/>
    <cellStyle name="Normal 110 4" xfId="10103"/>
    <cellStyle name="Normal 111" xfId="10104"/>
    <cellStyle name="Normal 111 2" xfId="10105"/>
    <cellStyle name="Normal 111 3" xfId="10106"/>
    <cellStyle name="Normal 111 4" xfId="10107"/>
    <cellStyle name="Normal 112" xfId="10108"/>
    <cellStyle name="Normal 112 2" xfId="10109"/>
    <cellStyle name="Normal 112 3" xfId="10110"/>
    <cellStyle name="Normal 112 4" xfId="10111"/>
    <cellStyle name="Normal 113" xfId="10112"/>
    <cellStyle name="Normal 113 2" xfId="10113"/>
    <cellStyle name="Normal 113 3" xfId="10114"/>
    <cellStyle name="Normal 113 4" xfId="10115"/>
    <cellStyle name="Normal 114" xfId="10116"/>
    <cellStyle name="Normal 114 2" xfId="10117"/>
    <cellStyle name="Normal 114 3" xfId="10118"/>
    <cellStyle name="Normal 114 4" xfId="10119"/>
    <cellStyle name="Normal 115" xfId="10120"/>
    <cellStyle name="Normal 115 2" xfId="10121"/>
    <cellStyle name="Normal 115 3" xfId="10122"/>
    <cellStyle name="Normal 115 4" xfId="10123"/>
    <cellStyle name="Normal 116" xfId="10124"/>
    <cellStyle name="Normal 116 2" xfId="10125"/>
    <cellStyle name="Normal 116 3" xfId="10126"/>
    <cellStyle name="Normal 116 4" xfId="10127"/>
    <cellStyle name="Normal 117" xfId="10128"/>
    <cellStyle name="Normal 117 2" xfId="10129"/>
    <cellStyle name="Normal 117 3" xfId="10130"/>
    <cellStyle name="Normal 117 4" xfId="10131"/>
    <cellStyle name="Normal 118" xfId="10132"/>
    <cellStyle name="Normal 118 2" xfId="10133"/>
    <cellStyle name="Normal 118 3" xfId="10134"/>
    <cellStyle name="Normal 118 4" xfId="10135"/>
    <cellStyle name="Normal 119" xfId="10136"/>
    <cellStyle name="Normal 12" xfId="10137"/>
    <cellStyle name="Normal 12 10" xfId="10138"/>
    <cellStyle name="Normal 12 10 2" xfId="10139"/>
    <cellStyle name="Normal 12 10 2 2" xfId="10140"/>
    <cellStyle name="Normal 12 10 2 2 2" xfId="10141"/>
    <cellStyle name="Normal 12 10 2 2 3" xfId="10142"/>
    <cellStyle name="Normal 12 10 2 2 4" xfId="10143"/>
    <cellStyle name="Normal 12 10 2 3" xfId="10144"/>
    <cellStyle name="Normal 12 10 2 4" xfId="10145"/>
    <cellStyle name="Normal 12 10 2 5" xfId="10146"/>
    <cellStyle name="Normal 12 10 3" xfId="10147"/>
    <cellStyle name="Normal 12 10 3 2" xfId="10148"/>
    <cellStyle name="Normal 12 10 3 3" xfId="10149"/>
    <cellStyle name="Normal 12 10 3 4" xfId="10150"/>
    <cellStyle name="Normal 12 10 4" xfId="10151"/>
    <cellStyle name="Normal 12 10 5" xfId="10152"/>
    <cellStyle name="Normal 12 10 6" xfId="10153"/>
    <cellStyle name="Normal 12 11" xfId="10154"/>
    <cellStyle name="Normal 12 11 2" xfId="10155"/>
    <cellStyle name="Normal 12 11 2 2" xfId="10156"/>
    <cellStyle name="Normal 12 11 2 2 2" xfId="10157"/>
    <cellStyle name="Normal 12 11 2 2 3" xfId="10158"/>
    <cellStyle name="Normal 12 11 2 2 4" xfId="10159"/>
    <cellStyle name="Normal 12 11 2 3" xfId="10160"/>
    <cellStyle name="Normal 12 11 2 4" xfId="10161"/>
    <cellStyle name="Normal 12 11 2 5" xfId="10162"/>
    <cellStyle name="Normal 12 11 3" xfId="10163"/>
    <cellStyle name="Normal 12 11 3 2" xfId="10164"/>
    <cellStyle name="Normal 12 11 3 3" xfId="10165"/>
    <cellStyle name="Normal 12 11 3 4" xfId="10166"/>
    <cellStyle name="Normal 12 11 4" xfId="10167"/>
    <cellStyle name="Normal 12 11 5" xfId="10168"/>
    <cellStyle name="Normal 12 11 6" xfId="10169"/>
    <cellStyle name="Normal 12 12" xfId="10170"/>
    <cellStyle name="Normal 12 12 2" xfId="10171"/>
    <cellStyle name="Normal 12 12 2 2" xfId="10172"/>
    <cellStyle name="Normal 12 12 2 2 2" xfId="10173"/>
    <cellStyle name="Normal 12 12 2 2 3" xfId="10174"/>
    <cellStyle name="Normal 12 12 2 2 4" xfId="10175"/>
    <cellStyle name="Normal 12 12 2 3" xfId="10176"/>
    <cellStyle name="Normal 12 12 2 4" xfId="10177"/>
    <cellStyle name="Normal 12 12 2 5" xfId="10178"/>
    <cellStyle name="Normal 12 12 3" xfId="10179"/>
    <cellStyle name="Normal 12 12 3 2" xfId="10180"/>
    <cellStyle name="Normal 12 12 3 3" xfId="10181"/>
    <cellStyle name="Normal 12 12 3 4" xfId="10182"/>
    <cellStyle name="Normal 12 12 4" xfId="10183"/>
    <cellStyle name="Normal 12 12 5" xfId="10184"/>
    <cellStyle name="Normal 12 12 6" xfId="10185"/>
    <cellStyle name="Normal 12 13" xfId="10186"/>
    <cellStyle name="Normal 12 13 2" xfId="10187"/>
    <cellStyle name="Normal 12 13 2 2" xfId="10188"/>
    <cellStyle name="Normal 12 13 2 2 2" xfId="10189"/>
    <cellStyle name="Normal 12 13 2 2 3" xfId="10190"/>
    <cellStyle name="Normal 12 13 2 2 4" xfId="10191"/>
    <cellStyle name="Normal 12 13 2 3" xfId="10192"/>
    <cellStyle name="Normal 12 13 2 4" xfId="10193"/>
    <cellStyle name="Normal 12 13 2 5" xfId="10194"/>
    <cellStyle name="Normal 12 13 3" xfId="10195"/>
    <cellStyle name="Normal 12 13 3 2" xfId="10196"/>
    <cellStyle name="Normal 12 13 3 3" xfId="10197"/>
    <cellStyle name="Normal 12 13 3 4" xfId="10198"/>
    <cellStyle name="Normal 12 13 4" xfId="10199"/>
    <cellStyle name="Normal 12 13 5" xfId="10200"/>
    <cellStyle name="Normal 12 13 6" xfId="10201"/>
    <cellStyle name="Normal 12 14" xfId="10202"/>
    <cellStyle name="Normal 12 14 2" xfId="10203"/>
    <cellStyle name="Normal 12 14 3" xfId="10204"/>
    <cellStyle name="Normal 12 14 4" xfId="10205"/>
    <cellStyle name="Normal 12 2" xfId="10206"/>
    <cellStyle name="Normal 12 2 2" xfId="10207"/>
    <cellStyle name="Normal 12 2 3" xfId="10208"/>
    <cellStyle name="Normal 12 2 3 2" xfId="10209"/>
    <cellStyle name="Normal 12 2 3 2 2" xfId="10210"/>
    <cellStyle name="Normal 12 2 3 2 2 2" xfId="10211"/>
    <cellStyle name="Normal 12 2 3 2 2 3" xfId="10212"/>
    <cellStyle name="Normal 12 2 3 2 2 4" xfId="10213"/>
    <cellStyle name="Normal 12 2 3 2 3" xfId="10214"/>
    <cellStyle name="Normal 12 2 3 2 4" xfId="10215"/>
    <cellStyle name="Normal 12 2 3 2 5" xfId="10216"/>
    <cellStyle name="Normal 12 2 3 3" xfId="10217"/>
    <cellStyle name="Normal 12 2 3 3 2" xfId="10218"/>
    <cellStyle name="Normal 12 2 3 3 3" xfId="10219"/>
    <cellStyle name="Normal 12 2 3 3 4" xfId="10220"/>
    <cellStyle name="Normal 12 2 3 4" xfId="10221"/>
    <cellStyle name="Normal 12 2 3 5" xfId="10222"/>
    <cellStyle name="Normal 12 2 3 6" xfId="10223"/>
    <cellStyle name="Normal 12 3" xfId="10224"/>
    <cellStyle name="Normal 12 3 2" xfId="10225"/>
    <cellStyle name="Normal 12 3 2 2" xfId="10226"/>
    <cellStyle name="Normal 12 3 2 2 2" xfId="10227"/>
    <cellStyle name="Normal 12 3 2 2 2 2" xfId="10228"/>
    <cellStyle name="Normal 12 3 2 2 2 3" xfId="10229"/>
    <cellStyle name="Normal 12 3 2 2 2 4" xfId="10230"/>
    <cellStyle name="Normal 12 3 2 2 3" xfId="10231"/>
    <cellStyle name="Normal 12 3 2 2 4" xfId="10232"/>
    <cellStyle name="Normal 12 3 2 2 5" xfId="10233"/>
    <cellStyle name="Normal 12 3 2 3" xfId="10234"/>
    <cellStyle name="Normal 12 3 2 4" xfId="10235"/>
    <cellStyle name="Normal 12 3 2 4 2" xfId="10236"/>
    <cellStyle name="Normal 12 3 2 4 3" xfId="10237"/>
    <cellStyle name="Normal 12 3 2 4 4" xfId="10238"/>
    <cellStyle name="Normal 12 3 2 5" xfId="10239"/>
    <cellStyle name="Normal 12 3 2 6" xfId="10240"/>
    <cellStyle name="Normal 12 3 2 7" xfId="10241"/>
    <cellStyle name="Normal 12 4" xfId="10242"/>
    <cellStyle name="Normal 12 4 2" xfId="10243"/>
    <cellStyle name="Normal 12 4 2 2" xfId="10244"/>
    <cellStyle name="Normal 12 4 2 2 2" xfId="10245"/>
    <cellStyle name="Normal 12 4 2 2 3" xfId="10246"/>
    <cellStyle name="Normal 12 4 2 2 4" xfId="10247"/>
    <cellStyle name="Normal 12 4 2 3" xfId="10248"/>
    <cellStyle name="Normal 12 4 2 4" xfId="10249"/>
    <cellStyle name="Normal 12 4 2 5" xfId="10250"/>
    <cellStyle name="Normal 12 4 3" xfId="10251"/>
    <cellStyle name="Normal 12 4 4" xfId="10252"/>
    <cellStyle name="Normal 12 4 4 2" xfId="10253"/>
    <cellStyle name="Normal 12 4 4 3" xfId="10254"/>
    <cellStyle name="Normal 12 4 4 4" xfId="10255"/>
    <cellStyle name="Normal 12 4 5" xfId="10256"/>
    <cellStyle name="Normal 12 4 6" xfId="10257"/>
    <cellStyle name="Normal 12 4 7" xfId="10258"/>
    <cellStyle name="Normal 12 5" xfId="10259"/>
    <cellStyle name="Normal 12 5 2" xfId="10260"/>
    <cellStyle name="Normal 12 5 2 2" xfId="10261"/>
    <cellStyle name="Normal 12 5 2 2 2" xfId="10262"/>
    <cellStyle name="Normal 12 5 2 2 3" xfId="10263"/>
    <cellStyle name="Normal 12 5 2 2 4" xfId="10264"/>
    <cellStyle name="Normal 12 5 2 3" xfId="10265"/>
    <cellStyle name="Normal 12 5 2 4" xfId="10266"/>
    <cellStyle name="Normal 12 5 2 5" xfId="10267"/>
    <cellStyle name="Normal 12 5 3" xfId="10268"/>
    <cellStyle name="Normal 12 5 4" xfId="10269"/>
    <cellStyle name="Normal 12 5 4 2" xfId="10270"/>
    <cellStyle name="Normal 12 5 4 3" xfId="10271"/>
    <cellStyle name="Normal 12 5 4 4" xfId="10272"/>
    <cellStyle name="Normal 12 5 5" xfId="10273"/>
    <cellStyle name="Normal 12 5 6" xfId="10274"/>
    <cellStyle name="Normal 12 5 7" xfId="10275"/>
    <cellStyle name="Normal 12 6" xfId="10276"/>
    <cellStyle name="Normal 12 6 2" xfId="10277"/>
    <cellStyle name="Normal 12 6 2 2" xfId="10278"/>
    <cellStyle name="Normal 12 6 2 2 2" xfId="10279"/>
    <cellStyle name="Normal 12 6 2 2 3" xfId="10280"/>
    <cellStyle name="Normal 12 6 2 2 4" xfId="10281"/>
    <cellStyle name="Normal 12 6 2 3" xfId="10282"/>
    <cellStyle name="Normal 12 6 2 4" xfId="10283"/>
    <cellStyle name="Normal 12 6 2 5" xfId="10284"/>
    <cellStyle name="Normal 12 6 3" xfId="10285"/>
    <cellStyle name="Normal 12 6 4" xfId="10286"/>
    <cellStyle name="Normal 12 6 4 2" xfId="10287"/>
    <cellStyle name="Normal 12 6 4 3" xfId="10288"/>
    <cellStyle name="Normal 12 6 4 4" xfId="10289"/>
    <cellStyle name="Normal 12 6 5" xfId="10290"/>
    <cellStyle name="Normal 12 6 6" xfId="10291"/>
    <cellStyle name="Normal 12 6 7" xfId="10292"/>
    <cellStyle name="Normal 12 7" xfId="10293"/>
    <cellStyle name="Normal 12 7 2" xfId="10294"/>
    <cellStyle name="Normal 12 7 2 2" xfId="10295"/>
    <cellStyle name="Normal 12 7 2 2 2" xfId="10296"/>
    <cellStyle name="Normal 12 7 2 2 3" xfId="10297"/>
    <cellStyle name="Normal 12 7 2 2 4" xfId="10298"/>
    <cellStyle name="Normal 12 7 2 3" xfId="10299"/>
    <cellStyle name="Normal 12 7 2 4" xfId="10300"/>
    <cellStyle name="Normal 12 7 2 5" xfId="10301"/>
    <cellStyle name="Normal 12 7 3" xfId="10302"/>
    <cellStyle name="Normal 12 7 4" xfId="10303"/>
    <cellStyle name="Normal 12 7 4 2" xfId="10304"/>
    <cellStyle name="Normal 12 7 4 3" xfId="10305"/>
    <cellStyle name="Normal 12 7 4 4" xfId="10306"/>
    <cellStyle name="Normal 12 7 5" xfId="10307"/>
    <cellStyle name="Normal 12 7 6" xfId="10308"/>
    <cellStyle name="Normal 12 7 7" xfId="10309"/>
    <cellStyle name="Normal 12 8" xfId="10310"/>
    <cellStyle name="Normal 12 8 2" xfId="10311"/>
    <cellStyle name="Normal 12 8 2 2" xfId="10312"/>
    <cellStyle name="Normal 12 8 2 2 2" xfId="10313"/>
    <cellStyle name="Normal 12 8 2 2 3" xfId="10314"/>
    <cellStyle name="Normal 12 8 2 2 4" xfId="10315"/>
    <cellStyle name="Normal 12 8 2 3" xfId="10316"/>
    <cellStyle name="Normal 12 8 2 4" xfId="10317"/>
    <cellStyle name="Normal 12 8 2 5" xfId="10318"/>
    <cellStyle name="Normal 12 8 3" xfId="10319"/>
    <cellStyle name="Normal 12 8 3 2" xfId="10320"/>
    <cellStyle name="Normal 12 8 3 3" xfId="10321"/>
    <cellStyle name="Normal 12 8 3 4" xfId="10322"/>
    <cellStyle name="Normal 12 8 4" xfId="10323"/>
    <cellStyle name="Normal 12 8 5" xfId="10324"/>
    <cellStyle name="Normal 12 8 6" xfId="10325"/>
    <cellStyle name="Normal 12 9" xfId="10326"/>
    <cellStyle name="Normal 12 9 2" xfId="10327"/>
    <cellStyle name="Normal 12 9 2 2" xfId="10328"/>
    <cellStyle name="Normal 12 9 2 2 2" xfId="10329"/>
    <cellStyle name="Normal 12 9 2 2 3" xfId="10330"/>
    <cellStyle name="Normal 12 9 2 2 4" xfId="10331"/>
    <cellStyle name="Normal 12 9 2 3" xfId="10332"/>
    <cellStyle name="Normal 12 9 2 4" xfId="10333"/>
    <cellStyle name="Normal 12 9 2 5" xfId="10334"/>
    <cellStyle name="Normal 12 9 3" xfId="10335"/>
    <cellStyle name="Normal 12 9 3 2" xfId="10336"/>
    <cellStyle name="Normal 12 9 3 3" xfId="10337"/>
    <cellStyle name="Normal 12 9 3 4" xfId="10338"/>
    <cellStyle name="Normal 12 9 4" xfId="10339"/>
    <cellStyle name="Normal 12 9 5" xfId="10340"/>
    <cellStyle name="Normal 12 9 6" xfId="10341"/>
    <cellStyle name="Normal 120" xfId="10342"/>
    <cellStyle name="Normal 121" xfId="10343"/>
    <cellStyle name="Normal 121 2" xfId="10344"/>
    <cellStyle name="Normal 122" xfId="10345"/>
    <cellStyle name="Normal 123" xfId="10346"/>
    <cellStyle name="Normal 13" xfId="10347"/>
    <cellStyle name="Normal 13 10" xfId="10348"/>
    <cellStyle name="Normal 13 11" xfId="10349"/>
    <cellStyle name="Normal 13 11 2" xfId="10350"/>
    <cellStyle name="Normal 13 11 2 2" xfId="10351"/>
    <cellStyle name="Normal 13 11 2 2 2" xfId="10352"/>
    <cellStyle name="Normal 13 11 2 2 3" xfId="10353"/>
    <cellStyle name="Normal 13 11 2 2 4" xfId="10354"/>
    <cellStyle name="Normal 13 11 2 3" xfId="10355"/>
    <cellStyle name="Normal 13 11 2 4" xfId="10356"/>
    <cellStyle name="Normal 13 11 2 5" xfId="10357"/>
    <cellStyle name="Normal 13 11 3" xfId="10358"/>
    <cellStyle name="Normal 13 11 3 2" xfId="10359"/>
    <cellStyle name="Normal 13 11 3 3" xfId="10360"/>
    <cellStyle name="Normal 13 11 3 4" xfId="10361"/>
    <cellStyle name="Normal 13 11 4" xfId="10362"/>
    <cellStyle name="Normal 13 11 5" xfId="10363"/>
    <cellStyle name="Normal 13 11 6" xfId="10364"/>
    <cellStyle name="Normal 13 12" xfId="10365"/>
    <cellStyle name="Normal 13 12 2" xfId="10366"/>
    <cellStyle name="Normal 13 12 2 2" xfId="10367"/>
    <cellStyle name="Normal 13 12 2 2 2" xfId="10368"/>
    <cellStyle name="Normal 13 12 2 2 3" xfId="10369"/>
    <cellStyle name="Normal 13 12 2 2 4" xfId="10370"/>
    <cellStyle name="Normal 13 12 2 3" xfId="10371"/>
    <cellStyle name="Normal 13 12 2 4" xfId="10372"/>
    <cellStyle name="Normal 13 12 2 5" xfId="10373"/>
    <cellStyle name="Normal 13 12 3" xfId="10374"/>
    <cellStyle name="Normal 13 12 3 2" xfId="10375"/>
    <cellStyle name="Normal 13 12 3 3" xfId="10376"/>
    <cellStyle name="Normal 13 12 3 4" xfId="10377"/>
    <cellStyle name="Normal 13 12 4" xfId="10378"/>
    <cellStyle name="Normal 13 12 5" xfId="10379"/>
    <cellStyle name="Normal 13 12 6" xfId="10380"/>
    <cellStyle name="Normal 13 13" xfId="10381"/>
    <cellStyle name="Normal 13 13 2" xfId="10382"/>
    <cellStyle name="Normal 13 13 3" xfId="10383"/>
    <cellStyle name="Normal 13 13 4" xfId="10384"/>
    <cellStyle name="Normal 13 2" xfId="10385"/>
    <cellStyle name="Normal 13 2 2" xfId="10386"/>
    <cellStyle name="Normal 13 2 3" xfId="10387"/>
    <cellStyle name="Normal 13 2 3 2" xfId="10388"/>
    <cellStyle name="Normal 13 2 3 2 2" xfId="10389"/>
    <cellStyle name="Normal 13 2 3 2 2 2" xfId="10390"/>
    <cellStyle name="Normal 13 2 3 2 2 3" xfId="10391"/>
    <cellStyle name="Normal 13 2 3 2 2 4" xfId="10392"/>
    <cellStyle name="Normal 13 2 3 2 3" xfId="10393"/>
    <cellStyle name="Normal 13 2 3 2 4" xfId="10394"/>
    <cellStyle name="Normal 13 2 3 2 5" xfId="10395"/>
    <cellStyle name="Normal 13 2 3 3" xfId="10396"/>
    <cellStyle name="Normal 13 2 3 3 2" xfId="10397"/>
    <cellStyle name="Normal 13 2 3 3 3" xfId="10398"/>
    <cellStyle name="Normal 13 2 3 3 4" xfId="10399"/>
    <cellStyle name="Normal 13 2 3 4" xfId="10400"/>
    <cellStyle name="Normal 13 2 3 5" xfId="10401"/>
    <cellStyle name="Normal 13 2 3 6" xfId="10402"/>
    <cellStyle name="Normal 13 3" xfId="10403"/>
    <cellStyle name="Normal 13 3 2" xfId="10404"/>
    <cellStyle name="Normal 13 3 2 2" xfId="10405"/>
    <cellStyle name="Normal 13 4" xfId="10406"/>
    <cellStyle name="Normal 13 4 2" xfId="10407"/>
    <cellStyle name="Normal 13 5" xfId="10408"/>
    <cellStyle name="Normal 13 5 2" xfId="10409"/>
    <cellStyle name="Normal 13 6" xfId="10410"/>
    <cellStyle name="Normal 13 6 2" xfId="10411"/>
    <cellStyle name="Normal 13 7" xfId="10412"/>
    <cellStyle name="Normal 13 7 2" xfId="10413"/>
    <cellStyle name="Normal 13 8" xfId="10414"/>
    <cellStyle name="Normal 13 9" xfId="10415"/>
    <cellStyle name="Normal 14" xfId="10416"/>
    <cellStyle name="Normal 14 2" xfId="10417"/>
    <cellStyle name="Normal 14 2 2" xfId="10418"/>
    <cellStyle name="Normal 14 2 3" xfId="10419"/>
    <cellStyle name="Normal 14 2 3 2" xfId="10420"/>
    <cellStyle name="Normal 14 2 3 2 2" xfId="10421"/>
    <cellStyle name="Normal 14 2 3 2 2 2" xfId="10422"/>
    <cellStyle name="Normal 14 2 3 2 2 3" xfId="10423"/>
    <cellStyle name="Normal 14 2 3 2 2 4" xfId="10424"/>
    <cellStyle name="Normal 14 2 3 2 3" xfId="10425"/>
    <cellStyle name="Normal 14 2 3 2 4" xfId="10426"/>
    <cellStyle name="Normal 14 2 3 2 5" xfId="10427"/>
    <cellStyle name="Normal 14 2 3 3" xfId="10428"/>
    <cellStyle name="Normal 14 2 3 4" xfId="10429"/>
    <cellStyle name="Normal 14 2 3 4 2" xfId="10430"/>
    <cellStyle name="Normal 14 2 3 4 3" xfId="10431"/>
    <cellStyle name="Normal 14 2 3 4 4" xfId="10432"/>
    <cellStyle name="Normal 14 2 3 5" xfId="10433"/>
    <cellStyle name="Normal 14 2 3 6" xfId="10434"/>
    <cellStyle name="Normal 14 2 3 7" xfId="10435"/>
    <cellStyle name="Normal 14 2 4" xfId="10436"/>
    <cellStyle name="Normal 14 2 4 2" xfId="10437"/>
    <cellStyle name="Normal 14 2 4 3" xfId="10438"/>
    <cellStyle name="Normal 14 2 4 4" xfId="10439"/>
    <cellStyle name="Normal 14 3" xfId="10440"/>
    <cellStyle name="Normal 14 3 2" xfId="10441"/>
    <cellStyle name="Normal 14 3 2 2" xfId="10442"/>
    <cellStyle name="Normal 14 3 2 2 2" xfId="10443"/>
    <cellStyle name="Normal 14 3 2 2 2 2" xfId="10444"/>
    <cellStyle name="Normal 14 3 2 2 2 3" xfId="10445"/>
    <cellStyle name="Normal 14 3 2 2 2 4" xfId="10446"/>
    <cellStyle name="Normal 14 3 2 2 3" xfId="10447"/>
    <cellStyle name="Normal 14 3 2 2 4" xfId="10448"/>
    <cellStyle name="Normal 14 3 2 2 5" xfId="10449"/>
    <cellStyle name="Normal 14 3 2 3" xfId="10450"/>
    <cellStyle name="Normal 14 3 2 4" xfId="10451"/>
    <cellStyle name="Normal 14 3 2 4 2" xfId="10452"/>
    <cellStyle name="Normal 14 3 2 4 3" xfId="10453"/>
    <cellStyle name="Normal 14 3 2 4 4" xfId="10454"/>
    <cellStyle name="Normal 14 3 2 5" xfId="10455"/>
    <cellStyle name="Normal 14 3 2 6" xfId="10456"/>
    <cellStyle name="Normal 14 3 2 7" xfId="10457"/>
    <cellStyle name="Normal 14 4" xfId="10458"/>
    <cellStyle name="Normal 14 4 2" xfId="10459"/>
    <cellStyle name="Normal 14 4 2 2" xfId="10460"/>
    <cellStyle name="Normal 14 4 2 2 2" xfId="10461"/>
    <cellStyle name="Normal 14 4 2 2 3" xfId="10462"/>
    <cellStyle name="Normal 14 4 2 2 4" xfId="10463"/>
    <cellStyle name="Normal 14 4 2 3" xfId="10464"/>
    <cellStyle name="Normal 14 4 2 4" xfId="10465"/>
    <cellStyle name="Normal 14 4 2 5" xfId="10466"/>
    <cellStyle name="Normal 14 4 3" xfId="10467"/>
    <cellStyle name="Normal 14 4 4" xfId="10468"/>
    <cellStyle name="Normal 14 4 4 2" xfId="10469"/>
    <cellStyle name="Normal 14 4 4 3" xfId="10470"/>
    <cellStyle name="Normal 14 4 4 4" xfId="10471"/>
    <cellStyle name="Normal 14 4 5" xfId="10472"/>
    <cellStyle name="Normal 14 4 6" xfId="10473"/>
    <cellStyle name="Normal 14 4 7" xfId="10474"/>
    <cellStyle name="Normal 14 5" xfId="10475"/>
    <cellStyle name="Normal 14 5 2" xfId="10476"/>
    <cellStyle name="Normal 14 5 2 2" xfId="10477"/>
    <cellStyle name="Normal 14 5 2 2 2" xfId="10478"/>
    <cellStyle name="Normal 14 5 2 2 3" xfId="10479"/>
    <cellStyle name="Normal 14 5 2 2 4" xfId="10480"/>
    <cellStyle name="Normal 14 5 2 3" xfId="10481"/>
    <cellStyle name="Normal 14 5 2 4" xfId="10482"/>
    <cellStyle name="Normal 14 5 2 5" xfId="10483"/>
    <cellStyle name="Normal 14 5 3" xfId="10484"/>
    <cellStyle name="Normal 14 5 3 2" xfId="10485"/>
    <cellStyle name="Normal 14 5 3 3" xfId="10486"/>
    <cellStyle name="Normal 14 5 3 4" xfId="10487"/>
    <cellStyle name="Normal 14 5 4" xfId="10488"/>
    <cellStyle name="Normal 14 5 5" xfId="10489"/>
    <cellStyle name="Normal 14 5 6" xfId="10490"/>
    <cellStyle name="Normal 14 6" xfId="10491"/>
    <cellStyle name="Normal 14 6 2" xfId="10492"/>
    <cellStyle name="Normal 14 6 3" xfId="10493"/>
    <cellStyle name="Normal 14 6 4" xfId="10494"/>
    <cellStyle name="Normal 15" xfId="10495"/>
    <cellStyle name="Normal 15 10" xfId="10496"/>
    <cellStyle name="Normal 15 11" xfId="10497"/>
    <cellStyle name="Normal 15 11 2" xfId="10498"/>
    <cellStyle name="Normal 15 11 2 2" xfId="10499"/>
    <cellStyle name="Normal 15 11 2 2 2" xfId="10500"/>
    <cellStyle name="Normal 15 11 2 2 3" xfId="10501"/>
    <cellStyle name="Normal 15 11 2 2 4" xfId="10502"/>
    <cellStyle name="Normal 15 11 2 3" xfId="10503"/>
    <cellStyle name="Normal 15 11 2 4" xfId="10504"/>
    <cellStyle name="Normal 15 11 2 5" xfId="10505"/>
    <cellStyle name="Normal 15 11 3" xfId="10506"/>
    <cellStyle name="Normal 15 11 3 2" xfId="10507"/>
    <cellStyle name="Normal 15 11 3 3" xfId="10508"/>
    <cellStyle name="Normal 15 11 3 4" xfId="10509"/>
    <cellStyle name="Normal 15 11 4" xfId="10510"/>
    <cellStyle name="Normal 15 11 5" xfId="10511"/>
    <cellStyle name="Normal 15 11 6" xfId="10512"/>
    <cellStyle name="Normal 15 12" xfId="10513"/>
    <cellStyle name="Normal 15 12 2" xfId="10514"/>
    <cellStyle name="Normal 15 12 2 2" xfId="10515"/>
    <cellStyle name="Normal 15 12 2 2 2" xfId="10516"/>
    <cellStyle name="Normal 15 12 2 2 3" xfId="10517"/>
    <cellStyle name="Normal 15 12 2 2 4" xfId="10518"/>
    <cellStyle name="Normal 15 12 2 3" xfId="10519"/>
    <cellStyle name="Normal 15 12 2 4" xfId="10520"/>
    <cellStyle name="Normal 15 12 2 5" xfId="10521"/>
    <cellStyle name="Normal 15 12 3" xfId="10522"/>
    <cellStyle name="Normal 15 12 3 2" xfId="10523"/>
    <cellStyle name="Normal 15 12 3 3" xfId="10524"/>
    <cellStyle name="Normal 15 12 3 4" xfId="10525"/>
    <cellStyle name="Normal 15 12 4" xfId="10526"/>
    <cellStyle name="Normal 15 12 5" xfId="10527"/>
    <cellStyle name="Normal 15 12 6" xfId="10528"/>
    <cellStyle name="Normal 15 13" xfId="10529"/>
    <cellStyle name="Normal 15 13 2" xfId="10530"/>
    <cellStyle name="Normal 15 13 3" xfId="10531"/>
    <cellStyle name="Normal 15 13 4" xfId="10532"/>
    <cellStyle name="Normal 15 2" xfId="10533"/>
    <cellStyle name="Normal 15 2 2" xfId="10534"/>
    <cellStyle name="Normal 15 2 3" xfId="10535"/>
    <cellStyle name="Normal 15 2 3 2" xfId="10536"/>
    <cellStyle name="Normal 15 2 3 2 2" xfId="10537"/>
    <cellStyle name="Normal 15 2 3 2 2 2" xfId="10538"/>
    <cellStyle name="Normal 15 2 3 2 2 3" xfId="10539"/>
    <cellStyle name="Normal 15 2 3 2 2 4" xfId="10540"/>
    <cellStyle name="Normal 15 2 3 2 3" xfId="10541"/>
    <cellStyle name="Normal 15 2 3 2 4" xfId="10542"/>
    <cellStyle name="Normal 15 2 3 2 5" xfId="10543"/>
    <cellStyle name="Normal 15 2 3 3" xfId="10544"/>
    <cellStyle name="Normal 15 2 3 3 2" xfId="10545"/>
    <cellStyle name="Normal 15 2 3 3 3" xfId="10546"/>
    <cellStyle name="Normal 15 2 3 3 4" xfId="10547"/>
    <cellStyle name="Normal 15 2 3 4" xfId="10548"/>
    <cellStyle name="Normal 15 2 3 5" xfId="10549"/>
    <cellStyle name="Normal 15 2 3 6" xfId="10550"/>
    <cellStyle name="Normal 15 3" xfId="10551"/>
    <cellStyle name="Normal 15 3 2" xfId="10552"/>
    <cellStyle name="Normal 15 3 2 2" xfId="10553"/>
    <cellStyle name="Normal 15 4" xfId="10554"/>
    <cellStyle name="Normal 15 4 2" xfId="10555"/>
    <cellStyle name="Normal 15 5" xfId="10556"/>
    <cellStyle name="Normal 15 6" xfId="10557"/>
    <cellStyle name="Normal 15 7" xfId="10558"/>
    <cellStyle name="Normal 15 8" xfId="10559"/>
    <cellStyle name="Normal 15 9" xfId="10560"/>
    <cellStyle name="Normal 16" xfId="10561"/>
    <cellStyle name="Normal 16 10" xfId="10562"/>
    <cellStyle name="Normal 16 10 2" xfId="10563"/>
    <cellStyle name="Normal 16 10 2 2" xfId="10564"/>
    <cellStyle name="Normal 16 10 2 2 2" xfId="10565"/>
    <cellStyle name="Normal 16 10 2 2 2 2" xfId="10566"/>
    <cellStyle name="Normal 16 10 2 2 2 3" xfId="10567"/>
    <cellStyle name="Normal 16 10 2 2 2 4" xfId="10568"/>
    <cellStyle name="Normal 16 10 2 2 3" xfId="10569"/>
    <cellStyle name="Normal 16 10 2 2 4" xfId="10570"/>
    <cellStyle name="Normal 16 10 2 2 5" xfId="10571"/>
    <cellStyle name="Normal 16 10 2 3" xfId="10572"/>
    <cellStyle name="Normal 16 10 2 4" xfId="10573"/>
    <cellStyle name="Normal 16 10 2 4 2" xfId="10574"/>
    <cellStyle name="Normal 16 10 2 4 3" xfId="10575"/>
    <cellStyle name="Normal 16 10 2 4 4" xfId="10576"/>
    <cellStyle name="Normal 16 10 2 5" xfId="10577"/>
    <cellStyle name="Normal 16 10 2 6" xfId="10578"/>
    <cellStyle name="Normal 16 10 2 7" xfId="10579"/>
    <cellStyle name="Normal 16 11" xfId="10580"/>
    <cellStyle name="Normal 16 11 2" xfId="10581"/>
    <cellStyle name="Normal 16 11 2 2" xfId="10582"/>
    <cellStyle name="Normal 16 11 2 2 2" xfId="10583"/>
    <cellStyle name="Normal 16 11 2 2 2 2" xfId="10584"/>
    <cellStyle name="Normal 16 11 2 2 2 3" xfId="10585"/>
    <cellStyle name="Normal 16 11 2 2 2 4" xfId="10586"/>
    <cellStyle name="Normal 16 11 2 2 3" xfId="10587"/>
    <cellStyle name="Normal 16 11 2 2 4" xfId="10588"/>
    <cellStyle name="Normal 16 11 2 2 5" xfId="10589"/>
    <cellStyle name="Normal 16 11 2 3" xfId="10590"/>
    <cellStyle name="Normal 16 11 2 4" xfId="10591"/>
    <cellStyle name="Normal 16 11 2 4 2" xfId="10592"/>
    <cellStyle name="Normal 16 11 2 4 3" xfId="10593"/>
    <cellStyle name="Normal 16 11 2 4 4" xfId="10594"/>
    <cellStyle name="Normal 16 11 2 5" xfId="10595"/>
    <cellStyle name="Normal 16 11 2 6" xfId="10596"/>
    <cellStyle name="Normal 16 11 2 7" xfId="10597"/>
    <cellStyle name="Normal 16 12" xfId="10598"/>
    <cellStyle name="Normal 16 12 2" xfId="10599"/>
    <cellStyle name="Normal 16 13" xfId="10600"/>
    <cellStyle name="Normal 16 13 2" xfId="10601"/>
    <cellStyle name="Normal 16 14" xfId="10602"/>
    <cellStyle name="Normal 16 14 2" xfId="10603"/>
    <cellStyle name="Normal 16 15" xfId="10604"/>
    <cellStyle name="Normal 16 15 2" xfId="10605"/>
    <cellStyle name="Normal 16 16" xfId="10606"/>
    <cellStyle name="Normal 16 16 2" xfId="10607"/>
    <cellStyle name="Normal 16 17" xfId="10608"/>
    <cellStyle name="Normal 16 17 2" xfId="10609"/>
    <cellStyle name="Normal 16 18" xfId="10610"/>
    <cellStyle name="Normal 16 18 2" xfId="10611"/>
    <cellStyle name="Normal 16 19" xfId="10612"/>
    <cellStyle name="Normal 16 19 2" xfId="10613"/>
    <cellStyle name="Normal 16 2" xfId="10614"/>
    <cellStyle name="Normal 16 2 2" xfId="10615"/>
    <cellStyle name="Normal 16 2 3" xfId="10616"/>
    <cellStyle name="Normal 16 2 3 2" xfId="10617"/>
    <cellStyle name="Normal 16 2 3 2 2" xfId="10618"/>
    <cellStyle name="Normal 16 2 3 2 2 2" xfId="10619"/>
    <cellStyle name="Normal 16 2 3 2 2 3" xfId="10620"/>
    <cellStyle name="Normal 16 2 3 2 2 4" xfId="10621"/>
    <cellStyle name="Normal 16 2 3 2 3" xfId="10622"/>
    <cellStyle name="Normal 16 2 3 2 4" xfId="10623"/>
    <cellStyle name="Normal 16 2 3 2 5" xfId="10624"/>
    <cellStyle name="Normal 16 2 3 3" xfId="10625"/>
    <cellStyle name="Normal 16 2 3 3 2" xfId="10626"/>
    <cellStyle name="Normal 16 2 3 3 3" xfId="10627"/>
    <cellStyle name="Normal 16 2 3 3 4" xfId="10628"/>
    <cellStyle name="Normal 16 2 3 4" xfId="10629"/>
    <cellStyle name="Normal 16 2 3 5" xfId="10630"/>
    <cellStyle name="Normal 16 2 3 6" xfId="10631"/>
    <cellStyle name="Normal 16 2 4" xfId="10632"/>
    <cellStyle name="Normal 16 2 4 2" xfId="10633"/>
    <cellStyle name="Normal 16 2 4 3" xfId="10634"/>
    <cellStyle name="Normal 16 2 4 4" xfId="10635"/>
    <cellStyle name="Normal 16 20" xfId="10636"/>
    <cellStyle name="Normal 16 20 2" xfId="10637"/>
    <cellStyle name="Normal 16 20 2 2" xfId="10638"/>
    <cellStyle name="Normal 16 20 2 2 2" xfId="10639"/>
    <cellStyle name="Normal 16 20 2 2 3" xfId="10640"/>
    <cellStyle name="Normal 16 20 2 2 4" xfId="10641"/>
    <cellStyle name="Normal 16 20 2 3" xfId="10642"/>
    <cellStyle name="Normal 16 20 2 4" xfId="10643"/>
    <cellStyle name="Normal 16 20 2 5" xfId="10644"/>
    <cellStyle name="Normal 16 20 3" xfId="10645"/>
    <cellStyle name="Normal 16 20 3 2" xfId="10646"/>
    <cellStyle name="Normal 16 20 3 3" xfId="10647"/>
    <cellStyle name="Normal 16 20 3 4" xfId="10648"/>
    <cellStyle name="Normal 16 20 4" xfId="10649"/>
    <cellStyle name="Normal 16 20 5" xfId="10650"/>
    <cellStyle name="Normal 16 20 6" xfId="10651"/>
    <cellStyle name="Normal 16 21" xfId="10652"/>
    <cellStyle name="Normal 16 21 2" xfId="10653"/>
    <cellStyle name="Normal 16 21 3" xfId="10654"/>
    <cellStyle name="Normal 16 21 4" xfId="10655"/>
    <cellStyle name="Normal 16 3" xfId="10656"/>
    <cellStyle name="Normal 16 3 2" xfId="10657"/>
    <cellStyle name="Normal 16 3 2 2" xfId="10658"/>
    <cellStyle name="Normal 16 3 2 2 2" xfId="10659"/>
    <cellStyle name="Normal 16 3 2 2 2 2" xfId="10660"/>
    <cellStyle name="Normal 16 3 2 2 2 3" xfId="10661"/>
    <cellStyle name="Normal 16 3 2 2 2 4" xfId="10662"/>
    <cellStyle name="Normal 16 3 2 2 3" xfId="10663"/>
    <cellStyle name="Normal 16 3 2 2 4" xfId="10664"/>
    <cellStyle name="Normal 16 3 2 2 5" xfId="10665"/>
    <cellStyle name="Normal 16 3 2 3" xfId="10666"/>
    <cellStyle name="Normal 16 3 2 4" xfId="10667"/>
    <cellStyle name="Normal 16 3 2 4 2" xfId="10668"/>
    <cellStyle name="Normal 16 3 2 4 3" xfId="10669"/>
    <cellStyle name="Normal 16 3 2 4 4" xfId="10670"/>
    <cellStyle name="Normal 16 3 2 5" xfId="10671"/>
    <cellStyle name="Normal 16 3 2 6" xfId="10672"/>
    <cellStyle name="Normal 16 3 2 7" xfId="10673"/>
    <cellStyle name="Normal 16 4" xfId="10674"/>
    <cellStyle name="Normal 16 4 2" xfId="10675"/>
    <cellStyle name="Normal 16 4 2 2" xfId="10676"/>
    <cellStyle name="Normal 16 4 2 2 2" xfId="10677"/>
    <cellStyle name="Normal 16 4 2 2 2 2" xfId="10678"/>
    <cellStyle name="Normal 16 4 2 2 2 3" xfId="10679"/>
    <cellStyle name="Normal 16 4 2 2 2 4" xfId="10680"/>
    <cellStyle name="Normal 16 4 2 2 3" xfId="10681"/>
    <cellStyle name="Normal 16 4 2 2 4" xfId="10682"/>
    <cellStyle name="Normal 16 4 2 2 5" xfId="10683"/>
    <cellStyle name="Normal 16 4 2 3" xfId="10684"/>
    <cellStyle name="Normal 16 4 2 4" xfId="10685"/>
    <cellStyle name="Normal 16 4 2 4 2" xfId="10686"/>
    <cellStyle name="Normal 16 4 2 4 3" xfId="10687"/>
    <cellStyle name="Normal 16 4 2 4 4" xfId="10688"/>
    <cellStyle name="Normal 16 4 2 5" xfId="10689"/>
    <cellStyle name="Normal 16 4 2 6" xfId="10690"/>
    <cellStyle name="Normal 16 4 2 7" xfId="10691"/>
    <cellStyle name="Normal 16 5" xfId="10692"/>
    <cellStyle name="Normal 16 5 2" xfId="10693"/>
    <cellStyle name="Normal 16 5 2 2" xfId="10694"/>
    <cellStyle name="Normal 16 5 2 2 2" xfId="10695"/>
    <cellStyle name="Normal 16 5 2 2 2 2" xfId="10696"/>
    <cellStyle name="Normal 16 5 2 2 2 3" xfId="10697"/>
    <cellStyle name="Normal 16 5 2 2 2 4" xfId="10698"/>
    <cellStyle name="Normal 16 5 2 2 3" xfId="10699"/>
    <cellStyle name="Normal 16 5 2 2 4" xfId="10700"/>
    <cellStyle name="Normal 16 5 2 2 5" xfId="10701"/>
    <cellStyle name="Normal 16 5 2 3" xfId="10702"/>
    <cellStyle name="Normal 16 5 2 4" xfId="10703"/>
    <cellStyle name="Normal 16 5 2 4 2" xfId="10704"/>
    <cellStyle name="Normal 16 5 2 4 3" xfId="10705"/>
    <cellStyle name="Normal 16 5 2 4 4" xfId="10706"/>
    <cellStyle name="Normal 16 5 2 5" xfId="10707"/>
    <cellStyle name="Normal 16 5 2 6" xfId="10708"/>
    <cellStyle name="Normal 16 5 2 7" xfId="10709"/>
    <cellStyle name="Normal 16 6" xfId="10710"/>
    <cellStyle name="Normal 16 6 2" xfId="10711"/>
    <cellStyle name="Normal 16 6 2 2" xfId="10712"/>
    <cellStyle name="Normal 16 6 2 2 2" xfId="10713"/>
    <cellStyle name="Normal 16 6 2 2 2 2" xfId="10714"/>
    <cellStyle name="Normal 16 6 2 2 2 3" xfId="10715"/>
    <cellStyle name="Normal 16 6 2 2 2 4" xfId="10716"/>
    <cellStyle name="Normal 16 6 2 2 3" xfId="10717"/>
    <cellStyle name="Normal 16 6 2 2 4" xfId="10718"/>
    <cellStyle name="Normal 16 6 2 2 5" xfId="10719"/>
    <cellStyle name="Normal 16 6 2 3" xfId="10720"/>
    <cellStyle name="Normal 16 6 2 4" xfId="10721"/>
    <cellStyle name="Normal 16 6 2 4 2" xfId="10722"/>
    <cellStyle name="Normal 16 6 2 4 3" xfId="10723"/>
    <cellStyle name="Normal 16 6 2 4 4" xfId="10724"/>
    <cellStyle name="Normal 16 6 2 5" xfId="10725"/>
    <cellStyle name="Normal 16 6 2 6" xfId="10726"/>
    <cellStyle name="Normal 16 6 2 7" xfId="10727"/>
    <cellStyle name="Normal 16 7" xfId="10728"/>
    <cellStyle name="Normal 16 7 2" xfId="10729"/>
    <cellStyle name="Normal 16 7 2 2" xfId="10730"/>
    <cellStyle name="Normal 16 7 2 2 2" xfId="10731"/>
    <cellStyle name="Normal 16 7 2 2 2 2" xfId="10732"/>
    <cellStyle name="Normal 16 7 2 2 2 3" xfId="10733"/>
    <cellStyle name="Normal 16 7 2 2 2 4" xfId="10734"/>
    <cellStyle name="Normal 16 7 2 2 3" xfId="10735"/>
    <cellStyle name="Normal 16 7 2 2 4" xfId="10736"/>
    <cellStyle name="Normal 16 7 2 2 5" xfId="10737"/>
    <cellStyle name="Normal 16 7 2 3" xfId="10738"/>
    <cellStyle name="Normal 16 7 2 4" xfId="10739"/>
    <cellStyle name="Normal 16 7 2 4 2" xfId="10740"/>
    <cellStyle name="Normal 16 7 2 4 3" xfId="10741"/>
    <cellStyle name="Normal 16 7 2 4 4" xfId="10742"/>
    <cellStyle name="Normal 16 7 2 5" xfId="10743"/>
    <cellStyle name="Normal 16 7 2 6" xfId="10744"/>
    <cellStyle name="Normal 16 7 2 7" xfId="10745"/>
    <cellStyle name="Normal 16 8" xfId="10746"/>
    <cellStyle name="Normal 16 8 2" xfId="10747"/>
    <cellStyle name="Normal 16 8 2 2" xfId="10748"/>
    <cellStyle name="Normal 16 8 2 2 2" xfId="10749"/>
    <cellStyle name="Normal 16 8 2 2 2 2" xfId="10750"/>
    <cellStyle name="Normal 16 8 2 2 2 3" xfId="10751"/>
    <cellStyle name="Normal 16 8 2 2 2 4" xfId="10752"/>
    <cellStyle name="Normal 16 8 2 2 3" xfId="10753"/>
    <cellStyle name="Normal 16 8 2 2 4" xfId="10754"/>
    <cellStyle name="Normal 16 8 2 2 5" xfId="10755"/>
    <cellStyle name="Normal 16 8 2 3" xfId="10756"/>
    <cellStyle name="Normal 16 8 2 4" xfId="10757"/>
    <cellStyle name="Normal 16 8 2 4 2" xfId="10758"/>
    <cellStyle name="Normal 16 8 2 4 3" xfId="10759"/>
    <cellStyle name="Normal 16 8 2 4 4" xfId="10760"/>
    <cellStyle name="Normal 16 8 2 5" xfId="10761"/>
    <cellStyle name="Normal 16 8 2 6" xfId="10762"/>
    <cellStyle name="Normal 16 8 2 7" xfId="10763"/>
    <cellStyle name="Normal 16 9" xfId="10764"/>
    <cellStyle name="Normal 16 9 2" xfId="10765"/>
    <cellStyle name="Normal 16 9 2 2" xfId="10766"/>
    <cellStyle name="Normal 16 9 2 2 2" xfId="10767"/>
    <cellStyle name="Normal 16 9 2 2 2 2" xfId="10768"/>
    <cellStyle name="Normal 16 9 2 2 2 3" xfId="10769"/>
    <cellStyle name="Normal 16 9 2 2 2 4" xfId="10770"/>
    <cellStyle name="Normal 16 9 2 2 3" xfId="10771"/>
    <cellStyle name="Normal 16 9 2 2 4" xfId="10772"/>
    <cellStyle name="Normal 16 9 2 2 5" xfId="10773"/>
    <cellStyle name="Normal 16 9 2 3" xfId="10774"/>
    <cellStyle name="Normal 16 9 2 4" xfId="10775"/>
    <cellStyle name="Normal 16 9 2 4 2" xfId="10776"/>
    <cellStyle name="Normal 16 9 2 4 3" xfId="10777"/>
    <cellStyle name="Normal 16 9 2 4 4" xfId="10778"/>
    <cellStyle name="Normal 16 9 2 5" xfId="10779"/>
    <cellStyle name="Normal 16 9 2 6" xfId="10780"/>
    <cellStyle name="Normal 16 9 2 7" xfId="10781"/>
    <cellStyle name="Normal 17" xfId="10782"/>
    <cellStyle name="Normal 17 10" xfId="10783"/>
    <cellStyle name="Normal 17 10 2" xfId="10784"/>
    <cellStyle name="Normal 17 11" xfId="10785"/>
    <cellStyle name="Normal 17 11 2" xfId="10786"/>
    <cellStyle name="Normal 17 11 2 2" xfId="10787"/>
    <cellStyle name="Normal 17 11 2 2 2" xfId="10788"/>
    <cellStyle name="Normal 17 11 2 2 2 2" xfId="10789"/>
    <cellStyle name="Normal 17 11 2 2 2 3" xfId="10790"/>
    <cellStyle name="Normal 17 11 2 2 2 4" xfId="10791"/>
    <cellStyle name="Normal 17 11 2 2 3" xfId="10792"/>
    <cellStyle name="Normal 17 11 2 2 4" xfId="10793"/>
    <cellStyle name="Normal 17 11 2 2 5" xfId="10794"/>
    <cellStyle name="Normal 17 11 2 3" xfId="10795"/>
    <cellStyle name="Normal 17 11 2 4" xfId="10796"/>
    <cellStyle name="Normal 17 11 2 4 2" xfId="10797"/>
    <cellStyle name="Normal 17 11 2 4 3" xfId="10798"/>
    <cellStyle name="Normal 17 11 2 4 4" xfId="10799"/>
    <cellStyle name="Normal 17 11 2 5" xfId="10800"/>
    <cellStyle name="Normal 17 11 2 6" xfId="10801"/>
    <cellStyle name="Normal 17 11 2 7" xfId="10802"/>
    <cellStyle name="Normal 17 12" xfId="10803"/>
    <cellStyle name="Normal 17 12 2" xfId="10804"/>
    <cellStyle name="Normal 17 13" xfId="10805"/>
    <cellStyle name="Normal 17 14" xfId="10806"/>
    <cellStyle name="Normal 17 14 2" xfId="10807"/>
    <cellStyle name="Normal 17 14 2 2" xfId="10808"/>
    <cellStyle name="Normal 17 14 2 2 2" xfId="10809"/>
    <cellStyle name="Normal 17 14 2 2 3" xfId="10810"/>
    <cellStyle name="Normal 17 14 2 2 4" xfId="10811"/>
    <cellStyle name="Normal 17 14 2 3" xfId="10812"/>
    <cellStyle name="Normal 17 14 2 4" xfId="10813"/>
    <cellStyle name="Normal 17 14 2 5" xfId="10814"/>
    <cellStyle name="Normal 17 14 3" xfId="10815"/>
    <cellStyle name="Normal 17 14 3 2" xfId="10816"/>
    <cellStyle name="Normal 17 14 3 3" xfId="10817"/>
    <cellStyle name="Normal 17 14 3 4" xfId="10818"/>
    <cellStyle name="Normal 17 14 4" xfId="10819"/>
    <cellStyle name="Normal 17 14 5" xfId="10820"/>
    <cellStyle name="Normal 17 14 6" xfId="10821"/>
    <cellStyle name="Normal 17 15" xfId="10822"/>
    <cellStyle name="Normal 17 15 2" xfId="10823"/>
    <cellStyle name="Normal 17 15 3" xfId="10824"/>
    <cellStyle name="Normal 17 15 4" xfId="10825"/>
    <cellStyle name="Normal 17 2" xfId="10826"/>
    <cellStyle name="Normal 17 2 2" xfId="10827"/>
    <cellStyle name="Normal 17 2 3" xfId="10828"/>
    <cellStyle name="Normal 17 2 3 2" xfId="10829"/>
    <cellStyle name="Normal 17 2 3 2 2" xfId="10830"/>
    <cellStyle name="Normal 17 2 3 2 2 2" xfId="10831"/>
    <cellStyle name="Normal 17 2 3 2 2 3" xfId="10832"/>
    <cellStyle name="Normal 17 2 3 2 2 4" xfId="10833"/>
    <cellStyle name="Normal 17 2 3 2 3" xfId="10834"/>
    <cellStyle name="Normal 17 2 3 2 4" xfId="10835"/>
    <cellStyle name="Normal 17 2 3 2 5" xfId="10836"/>
    <cellStyle name="Normal 17 2 3 3" xfId="10837"/>
    <cellStyle name="Normal 17 2 3 3 2" xfId="10838"/>
    <cellStyle name="Normal 17 2 3 3 3" xfId="10839"/>
    <cellStyle name="Normal 17 2 3 3 4" xfId="10840"/>
    <cellStyle name="Normal 17 2 3 4" xfId="10841"/>
    <cellStyle name="Normal 17 2 3 5" xfId="10842"/>
    <cellStyle name="Normal 17 2 3 6" xfId="10843"/>
    <cellStyle name="Normal 17 3" xfId="10844"/>
    <cellStyle name="Normal 17 3 2" xfId="10845"/>
    <cellStyle name="Normal 17 3 2 2" xfId="10846"/>
    <cellStyle name="Normal 17 3 2 2 2" xfId="10847"/>
    <cellStyle name="Normal 17 3 2 2 2 2" xfId="10848"/>
    <cellStyle name="Normal 17 3 2 2 2 3" xfId="10849"/>
    <cellStyle name="Normal 17 3 2 2 2 4" xfId="10850"/>
    <cellStyle name="Normal 17 3 2 2 3" xfId="10851"/>
    <cellStyle name="Normal 17 3 2 2 4" xfId="10852"/>
    <cellStyle name="Normal 17 3 2 2 5" xfId="10853"/>
    <cellStyle name="Normal 17 3 2 3" xfId="10854"/>
    <cellStyle name="Normal 17 3 2 4" xfId="10855"/>
    <cellStyle name="Normal 17 3 2 4 2" xfId="10856"/>
    <cellStyle name="Normal 17 3 2 4 3" xfId="10857"/>
    <cellStyle name="Normal 17 3 2 4 4" xfId="10858"/>
    <cellStyle name="Normal 17 3 2 5" xfId="10859"/>
    <cellStyle name="Normal 17 3 2 6" xfId="10860"/>
    <cellStyle name="Normal 17 3 2 7" xfId="10861"/>
    <cellStyle name="Normal 17 4" xfId="10862"/>
    <cellStyle name="Normal 17 4 2" xfId="10863"/>
    <cellStyle name="Normal 17 4 2 2" xfId="10864"/>
    <cellStyle name="Normal 17 4 2 2 2" xfId="10865"/>
    <cellStyle name="Normal 17 4 2 2 2 2" xfId="10866"/>
    <cellStyle name="Normal 17 4 2 2 2 3" xfId="10867"/>
    <cellStyle name="Normal 17 4 2 2 2 4" xfId="10868"/>
    <cellStyle name="Normal 17 4 2 2 3" xfId="10869"/>
    <cellStyle name="Normal 17 4 2 2 4" xfId="10870"/>
    <cellStyle name="Normal 17 4 2 2 5" xfId="10871"/>
    <cellStyle name="Normal 17 4 2 3" xfId="10872"/>
    <cellStyle name="Normal 17 4 2 4" xfId="10873"/>
    <cellStyle name="Normal 17 4 2 4 2" xfId="10874"/>
    <cellStyle name="Normal 17 4 2 4 3" xfId="10875"/>
    <cellStyle name="Normal 17 4 2 4 4" xfId="10876"/>
    <cellStyle name="Normal 17 4 2 5" xfId="10877"/>
    <cellStyle name="Normal 17 4 2 6" xfId="10878"/>
    <cellStyle name="Normal 17 4 2 7" xfId="10879"/>
    <cellStyle name="Normal 17 5" xfId="10880"/>
    <cellStyle name="Normal 17 5 2" xfId="10881"/>
    <cellStyle name="Normal 17 5 2 2" xfId="10882"/>
    <cellStyle name="Normal 17 5 2 2 2" xfId="10883"/>
    <cellStyle name="Normal 17 5 2 2 2 2" xfId="10884"/>
    <cellStyle name="Normal 17 5 2 2 2 3" xfId="10885"/>
    <cellStyle name="Normal 17 5 2 2 2 4" xfId="10886"/>
    <cellStyle name="Normal 17 5 2 2 3" xfId="10887"/>
    <cellStyle name="Normal 17 5 2 2 4" xfId="10888"/>
    <cellStyle name="Normal 17 5 2 2 5" xfId="10889"/>
    <cellStyle name="Normal 17 5 2 3" xfId="10890"/>
    <cellStyle name="Normal 17 5 2 4" xfId="10891"/>
    <cellStyle name="Normal 17 5 2 4 2" xfId="10892"/>
    <cellStyle name="Normal 17 5 2 4 3" xfId="10893"/>
    <cellStyle name="Normal 17 5 2 4 4" xfId="10894"/>
    <cellStyle name="Normal 17 5 2 5" xfId="10895"/>
    <cellStyle name="Normal 17 5 2 6" xfId="10896"/>
    <cellStyle name="Normal 17 5 2 7" xfId="10897"/>
    <cellStyle name="Normal 17 6" xfId="10898"/>
    <cellStyle name="Normal 17 6 2" xfId="10899"/>
    <cellStyle name="Normal 17 7" xfId="10900"/>
    <cellStyle name="Normal 17 7 2" xfId="10901"/>
    <cellStyle name="Normal 17 8" xfId="10902"/>
    <cellStyle name="Normal 17 8 2" xfId="10903"/>
    <cellStyle name="Normal 17 9" xfId="10904"/>
    <cellStyle name="Normal 17 9 2" xfId="10905"/>
    <cellStyle name="Normal 18" xfId="10906"/>
    <cellStyle name="Normal 18 10" xfId="10907"/>
    <cellStyle name="Normal 18 2" xfId="10908"/>
    <cellStyle name="Normal 18 2 2" xfId="10909"/>
    <cellStyle name="Normal 18 2 2 2" xfId="10910"/>
    <cellStyle name="Normal 18 2 2 2 2" xfId="10911"/>
    <cellStyle name="Normal 18 2 2 2 3" xfId="10912"/>
    <cellStyle name="Normal 18 2 2 2 4" xfId="10913"/>
    <cellStyle name="Normal 18 2 2 3" xfId="10914"/>
    <cellStyle name="Normal 18 2 2 4" xfId="10915"/>
    <cellStyle name="Normal 18 2 2 5" xfId="10916"/>
    <cellStyle name="Normal 18 2 3" xfId="10917"/>
    <cellStyle name="Normal 18 2 4" xfId="10918"/>
    <cellStyle name="Normal 18 2 4 2" xfId="10919"/>
    <cellStyle name="Normal 18 2 4 3" xfId="10920"/>
    <cellStyle name="Normal 18 2 4 4" xfId="10921"/>
    <cellStyle name="Normal 18 2 5" xfId="10922"/>
    <cellStyle name="Normal 18 2 6" xfId="10923"/>
    <cellStyle name="Normal 18 2 7" xfId="10924"/>
    <cellStyle name="Normal 18 3" xfId="10925"/>
    <cellStyle name="Normal 18 3 2" xfId="10926"/>
    <cellStyle name="Normal 18 3 2 2" xfId="10927"/>
    <cellStyle name="Normal 18 3 2 2 2" xfId="10928"/>
    <cellStyle name="Normal 18 3 2 2 3" xfId="10929"/>
    <cellStyle name="Normal 18 3 2 2 4" xfId="10930"/>
    <cellStyle name="Normal 18 3 2 3" xfId="10931"/>
    <cellStyle name="Normal 18 3 2 4" xfId="10932"/>
    <cellStyle name="Normal 18 3 2 5" xfId="10933"/>
    <cellStyle name="Normal 18 3 3" xfId="10934"/>
    <cellStyle name="Normal 18 3 4" xfId="10935"/>
    <cellStyle name="Normal 18 3 4 2" xfId="10936"/>
    <cellStyle name="Normal 18 3 4 3" xfId="10937"/>
    <cellStyle name="Normal 18 3 4 4" xfId="10938"/>
    <cellStyle name="Normal 18 3 5" xfId="10939"/>
    <cellStyle name="Normal 18 3 6" xfId="10940"/>
    <cellStyle name="Normal 18 3 7" xfId="10941"/>
    <cellStyle name="Normal 18 4" xfId="10942"/>
    <cellStyle name="Normal 18 4 2" xfId="10943"/>
    <cellStyle name="Normal 18 4 2 2" xfId="10944"/>
    <cellStyle name="Normal 18 4 2 2 2" xfId="10945"/>
    <cellStyle name="Normal 18 4 2 2 3" xfId="10946"/>
    <cellStyle name="Normal 18 4 2 2 4" xfId="10947"/>
    <cellStyle name="Normal 18 4 2 3" xfId="10948"/>
    <cellStyle name="Normal 18 4 2 4" xfId="10949"/>
    <cellStyle name="Normal 18 4 2 5" xfId="10950"/>
    <cellStyle name="Normal 18 4 3" xfId="10951"/>
    <cellStyle name="Normal 18 4 4" xfId="10952"/>
    <cellStyle name="Normal 18 4 4 2" xfId="10953"/>
    <cellStyle name="Normal 18 4 4 3" xfId="10954"/>
    <cellStyle name="Normal 18 4 4 4" xfId="10955"/>
    <cellStyle name="Normal 18 4 5" xfId="10956"/>
    <cellStyle name="Normal 18 4 6" xfId="10957"/>
    <cellStyle name="Normal 18 4 7" xfId="10958"/>
    <cellStyle name="Normal 18 5" xfId="10959"/>
    <cellStyle name="Normal 18 6" xfId="10960"/>
    <cellStyle name="Normal 18 7" xfId="10961"/>
    <cellStyle name="Normal 18 8" xfId="10962"/>
    <cellStyle name="Normal 18 8 2" xfId="10963"/>
    <cellStyle name="Normal 18 8 3" xfId="10964"/>
    <cellStyle name="Normal 18 8 4" xfId="10965"/>
    <cellStyle name="Normal 19" xfId="10966"/>
    <cellStyle name="Normal 19 10" xfId="10967"/>
    <cellStyle name="Normal 19 10 2" xfId="10968"/>
    <cellStyle name="Normal 19 11" xfId="10969"/>
    <cellStyle name="Normal 19 11 2" xfId="10970"/>
    <cellStyle name="Normal 19 12" xfId="10971"/>
    <cellStyle name="Normal 19 12 2" xfId="10972"/>
    <cellStyle name="Normal 19 13" xfId="10973"/>
    <cellStyle name="Normal 19 14" xfId="10974"/>
    <cellStyle name="Normal 19 14 2" xfId="10975"/>
    <cellStyle name="Normal 19 14 2 2" xfId="10976"/>
    <cellStyle name="Normal 19 14 2 2 2" xfId="10977"/>
    <cellStyle name="Normal 19 14 2 2 3" xfId="10978"/>
    <cellStyle name="Normal 19 14 2 2 4" xfId="10979"/>
    <cellStyle name="Normal 19 14 2 3" xfId="10980"/>
    <cellStyle name="Normal 19 14 2 4" xfId="10981"/>
    <cellStyle name="Normal 19 14 2 5" xfId="10982"/>
    <cellStyle name="Normal 19 14 3" xfId="10983"/>
    <cellStyle name="Normal 19 14 3 2" xfId="10984"/>
    <cellStyle name="Normal 19 14 3 3" xfId="10985"/>
    <cellStyle name="Normal 19 14 3 4" xfId="10986"/>
    <cellStyle name="Normal 19 14 4" xfId="10987"/>
    <cellStyle name="Normal 19 14 5" xfId="10988"/>
    <cellStyle name="Normal 19 14 6" xfId="10989"/>
    <cellStyle name="Normal 19 15" xfId="10990"/>
    <cellStyle name="Normal 19 15 2" xfId="10991"/>
    <cellStyle name="Normal 19 15 3" xfId="10992"/>
    <cellStyle name="Normal 19 15 4" xfId="10993"/>
    <cellStyle name="Normal 19 2" xfId="10994"/>
    <cellStyle name="Normal 19 2 2" xfId="10995"/>
    <cellStyle name="Normal 19 2 3" xfId="10996"/>
    <cellStyle name="Normal 19 2 3 2" xfId="10997"/>
    <cellStyle name="Normal 19 2 3 2 2" xfId="10998"/>
    <cellStyle name="Normal 19 2 3 2 2 2" xfId="10999"/>
    <cellStyle name="Normal 19 2 3 2 2 3" xfId="11000"/>
    <cellStyle name="Normal 19 2 3 2 2 4" xfId="11001"/>
    <cellStyle name="Normal 19 2 3 2 3" xfId="11002"/>
    <cellStyle name="Normal 19 2 3 2 4" xfId="11003"/>
    <cellStyle name="Normal 19 2 3 2 5" xfId="11004"/>
    <cellStyle name="Normal 19 2 3 3" xfId="11005"/>
    <cellStyle name="Normal 19 2 3 3 2" xfId="11006"/>
    <cellStyle name="Normal 19 2 3 3 3" xfId="11007"/>
    <cellStyle name="Normal 19 2 3 3 4" xfId="11008"/>
    <cellStyle name="Normal 19 2 3 4" xfId="11009"/>
    <cellStyle name="Normal 19 2 3 5" xfId="11010"/>
    <cellStyle name="Normal 19 2 3 6" xfId="11011"/>
    <cellStyle name="Normal 19 3" xfId="11012"/>
    <cellStyle name="Normal 19 3 2" xfId="11013"/>
    <cellStyle name="Normal 19 4" xfId="11014"/>
    <cellStyle name="Normal 19 4 2" xfId="11015"/>
    <cellStyle name="Normal 19 5" xfId="11016"/>
    <cellStyle name="Normal 19 5 2" xfId="11017"/>
    <cellStyle name="Normal 19 6" xfId="11018"/>
    <cellStyle name="Normal 19 6 2" xfId="11019"/>
    <cellStyle name="Normal 19 7" xfId="11020"/>
    <cellStyle name="Normal 19 7 2" xfId="11021"/>
    <cellStyle name="Normal 19 7 2 2" xfId="11022"/>
    <cellStyle name="Normal 19 7 2 2 2" xfId="11023"/>
    <cellStyle name="Normal 19 7 2 2 2 2" xfId="11024"/>
    <cellStyle name="Normal 19 7 2 2 2 3" xfId="11025"/>
    <cellStyle name="Normal 19 7 2 2 2 4" xfId="11026"/>
    <cellStyle name="Normal 19 7 2 2 3" xfId="11027"/>
    <cellStyle name="Normal 19 7 2 2 4" xfId="11028"/>
    <cellStyle name="Normal 19 7 2 2 5" xfId="11029"/>
    <cellStyle name="Normal 19 7 2 3" xfId="11030"/>
    <cellStyle name="Normal 19 7 2 4" xfId="11031"/>
    <cellStyle name="Normal 19 7 2 4 2" xfId="11032"/>
    <cellStyle name="Normal 19 7 2 4 3" xfId="11033"/>
    <cellStyle name="Normal 19 7 2 4 4" xfId="11034"/>
    <cellStyle name="Normal 19 7 2 5" xfId="11035"/>
    <cellStyle name="Normal 19 7 2 6" xfId="11036"/>
    <cellStyle name="Normal 19 7 2 7" xfId="11037"/>
    <cellStyle name="Normal 19 8" xfId="11038"/>
    <cellStyle name="Normal 19 8 2" xfId="11039"/>
    <cellStyle name="Normal 19 9" xfId="11040"/>
    <cellStyle name="Normal 19 9 2" xfId="11041"/>
    <cellStyle name="Normal 2" xfId="11042"/>
    <cellStyle name="Normal 2 10" xfId="11043"/>
    <cellStyle name="Normal 2 10 10" xfId="11044"/>
    <cellStyle name="Normal 2 10 2" xfId="11045"/>
    <cellStyle name="Normal 2 10 2 2" xfId="11046"/>
    <cellStyle name="Normal 2 10 2 3" xfId="11047"/>
    <cellStyle name="Normal 2 10 3" xfId="11048"/>
    <cellStyle name="Normal 2 10 3 2" xfId="11049"/>
    <cellStyle name="Normal 2 10 3 2 2" xfId="11050"/>
    <cellStyle name="Normal 2 10 3 2 2 2" xfId="11051"/>
    <cellStyle name="Normal 2 10 3 2 2 3" xfId="11052"/>
    <cellStyle name="Normal 2 10 3 2 2 4" xfId="11053"/>
    <cellStyle name="Normal 2 10 3 2 3" xfId="11054"/>
    <cellStyle name="Normal 2 10 3 2 4" xfId="11055"/>
    <cellStyle name="Normal 2 10 3 2 5" xfId="11056"/>
    <cellStyle name="Normal 2 10 3 3" xfId="11057"/>
    <cellStyle name="Normal 2 10 3 4" xfId="11058"/>
    <cellStyle name="Normal 2 10 3 4 2" xfId="11059"/>
    <cellStyle name="Normal 2 10 3 4 3" xfId="11060"/>
    <cellStyle name="Normal 2 10 3 4 4" xfId="11061"/>
    <cellStyle name="Normal 2 10 3 5" xfId="11062"/>
    <cellStyle name="Normal 2 10 3 6" xfId="11063"/>
    <cellStyle name="Normal 2 10 3 7" xfId="11064"/>
    <cellStyle name="Normal 2 10 4" xfId="11065"/>
    <cellStyle name="Normal 2 10 4 2" xfId="11066"/>
    <cellStyle name="Normal 2 10 4 2 2" xfId="11067"/>
    <cellStyle name="Normal 2 10 4 2 2 2" xfId="11068"/>
    <cellStyle name="Normal 2 10 4 2 2 3" xfId="11069"/>
    <cellStyle name="Normal 2 10 4 2 2 4" xfId="11070"/>
    <cellStyle name="Normal 2 10 4 2 3" xfId="11071"/>
    <cellStyle name="Normal 2 10 4 2 4" xfId="11072"/>
    <cellStyle name="Normal 2 10 4 2 5" xfId="11073"/>
    <cellStyle name="Normal 2 10 4 3" xfId="11074"/>
    <cellStyle name="Normal 2 10 4 3 2" xfId="11075"/>
    <cellStyle name="Normal 2 10 4 3 3" xfId="11076"/>
    <cellStyle name="Normal 2 10 4 3 4" xfId="11077"/>
    <cellStyle name="Normal 2 10 4 4" xfId="11078"/>
    <cellStyle name="Normal 2 10 4 5" xfId="11079"/>
    <cellStyle name="Normal 2 10 4 6" xfId="11080"/>
    <cellStyle name="Normal 2 11" xfId="11081"/>
    <cellStyle name="Normal 2 11 2" xfId="11082"/>
    <cellStyle name="Normal 2 11 2 2" xfId="11083"/>
    <cellStyle name="Normal 2 11 3" xfId="11084"/>
    <cellStyle name="Normal 2 12" xfId="11085"/>
    <cellStyle name="Normal 2 12 2" xfId="11086"/>
    <cellStyle name="Normal 2 12 2 2" xfId="11087"/>
    <cellStyle name="Normal 2 12 3" xfId="11088"/>
    <cellStyle name="Normal 2 13" xfId="11089"/>
    <cellStyle name="Normal 2 13 2" xfId="11090"/>
    <cellStyle name="Normal 2 13 2 2" xfId="11091"/>
    <cellStyle name="Normal 2 13 2 2 2" xfId="11092"/>
    <cellStyle name="Normal 2 13 2 2 2 2" xfId="11093"/>
    <cellStyle name="Normal 2 13 2 2 2 3" xfId="11094"/>
    <cellStyle name="Normal 2 13 2 2 2 4" xfId="11095"/>
    <cellStyle name="Normal 2 13 2 2 3" xfId="11096"/>
    <cellStyle name="Normal 2 13 2 2 4" xfId="11097"/>
    <cellStyle name="Normal 2 13 2 2 5" xfId="11098"/>
    <cellStyle name="Normal 2 13 2 3" xfId="11099"/>
    <cellStyle name="Normal 2 13 2 4" xfId="11100"/>
    <cellStyle name="Normal 2 13 2 4 2" xfId="11101"/>
    <cellStyle name="Normal 2 13 2 4 3" xfId="11102"/>
    <cellStyle name="Normal 2 13 2 4 4" xfId="11103"/>
    <cellStyle name="Normal 2 13 2 5" xfId="11104"/>
    <cellStyle name="Normal 2 13 2 6" xfId="11105"/>
    <cellStyle name="Normal 2 13 2 7" xfId="11106"/>
    <cellStyle name="Normal 2 14" xfId="11107"/>
    <cellStyle name="Normal 2 14 2" xfId="11108"/>
    <cellStyle name="Normal 2 15" xfId="11109"/>
    <cellStyle name="Normal 2 15 2" xfId="11110"/>
    <cellStyle name="Normal 2 16" xfId="11111"/>
    <cellStyle name="Normal 2 16 2" xfId="11112"/>
    <cellStyle name="Normal 2 17" xfId="11113"/>
    <cellStyle name="Normal 2 17 2" xfId="11114"/>
    <cellStyle name="Normal 2 18" xfId="11115"/>
    <cellStyle name="Normal 2 18 2" xfId="11116"/>
    <cellStyle name="Normal 2 19" xfId="11117"/>
    <cellStyle name="Normal 2 19 2" xfId="11118"/>
    <cellStyle name="Normal 2 2" xfId="11119"/>
    <cellStyle name="Normal 2 2 10" xfId="11120"/>
    <cellStyle name="Normal 2 2 10 2" xfId="11121"/>
    <cellStyle name="Normal 2 2 10 2 2" xfId="11122"/>
    <cellStyle name="Normal 2 2 10 2 3" xfId="11123"/>
    <cellStyle name="Normal 2 2 10 2 3 2" xfId="11124"/>
    <cellStyle name="Normal 2 2 10 2 3 3" xfId="11125"/>
    <cellStyle name="Normal 2 2 10 2 3 4" xfId="11126"/>
    <cellStyle name="Normal 2 2 10 2 4" xfId="11127"/>
    <cellStyle name="Normal 2 2 10 2 5" xfId="11128"/>
    <cellStyle name="Normal 2 2 10 2 6" xfId="11129"/>
    <cellStyle name="Normal 2 2 10 3" xfId="11130"/>
    <cellStyle name="Normal 2 2 10 3 2" xfId="11131"/>
    <cellStyle name="Normal 2 2 10 3 3" xfId="11132"/>
    <cellStyle name="Normal 2 2 10 3 4" xfId="11133"/>
    <cellStyle name="Normal 2 2 10 4" xfId="11134"/>
    <cellStyle name="Normal 2 2 10 5" xfId="11135"/>
    <cellStyle name="Normal 2 2 10 6" xfId="11136"/>
    <cellStyle name="Normal 2 2 100" xfId="11137"/>
    <cellStyle name="Normal 2 2 101" xfId="11138"/>
    <cellStyle name="Normal 2 2 102" xfId="11139"/>
    <cellStyle name="Normal 2 2 103" xfId="11140"/>
    <cellStyle name="Normal 2 2 104" xfId="11141"/>
    <cellStyle name="Normal 2 2 105" xfId="11142"/>
    <cellStyle name="Normal 2 2 106" xfId="11143"/>
    <cellStyle name="Normal 2 2 107" xfId="11144"/>
    <cellStyle name="Normal 2 2 108" xfId="21436"/>
    <cellStyle name="Normal 2 2 11" xfId="11145"/>
    <cellStyle name="Normal 2 2 11 2" xfId="11146"/>
    <cellStyle name="Normal 2 2 11 2 2" xfId="11147"/>
    <cellStyle name="Normal 2 2 11 2 3" xfId="11148"/>
    <cellStyle name="Normal 2 2 11 2 3 2" xfId="11149"/>
    <cellStyle name="Normal 2 2 11 2 3 3" xfId="11150"/>
    <cellStyle name="Normal 2 2 11 2 3 4" xfId="11151"/>
    <cellStyle name="Normal 2 2 11 2 4" xfId="11152"/>
    <cellStyle name="Normal 2 2 11 2 5" xfId="11153"/>
    <cellStyle name="Normal 2 2 11 2 6" xfId="11154"/>
    <cellStyle name="Normal 2 2 11 3" xfId="11155"/>
    <cellStyle name="Normal 2 2 11 3 2" xfId="11156"/>
    <cellStyle name="Normal 2 2 11 3 3" xfId="11157"/>
    <cellStyle name="Normal 2 2 11 3 4" xfId="11158"/>
    <cellStyle name="Normal 2 2 11 4" xfId="11159"/>
    <cellStyle name="Normal 2 2 11 5" xfId="11160"/>
    <cellStyle name="Normal 2 2 11 6" xfId="11161"/>
    <cellStyle name="Normal 2 2 12" xfId="11162"/>
    <cellStyle name="Normal 2 2 12 2" xfId="11163"/>
    <cellStyle name="Normal 2 2 13" xfId="11164"/>
    <cellStyle name="Normal 2 2 13 2" xfId="11165"/>
    <cellStyle name="Normal 2 2 13 2 2" xfId="11166"/>
    <cellStyle name="Normal 2 2 13 2 3" xfId="11167"/>
    <cellStyle name="Normal 2 2 13 2 3 2" xfId="11168"/>
    <cellStyle name="Normal 2 2 13 2 3 3" xfId="11169"/>
    <cellStyle name="Normal 2 2 13 2 3 4" xfId="11170"/>
    <cellStyle name="Normal 2 2 13 2 4" xfId="11171"/>
    <cellStyle name="Normal 2 2 13 2 5" xfId="11172"/>
    <cellStyle name="Normal 2 2 13 2 6" xfId="11173"/>
    <cellStyle name="Normal 2 2 13 3" xfId="11174"/>
    <cellStyle name="Normal 2 2 13 3 2" xfId="11175"/>
    <cellStyle name="Normal 2 2 13 3 3" xfId="11176"/>
    <cellStyle name="Normal 2 2 13 3 4" xfId="11177"/>
    <cellStyle name="Normal 2 2 13 4" xfId="11178"/>
    <cellStyle name="Normal 2 2 13 5" xfId="11179"/>
    <cellStyle name="Normal 2 2 13 6" xfId="11180"/>
    <cellStyle name="Normal 2 2 14" xfId="11181"/>
    <cellStyle name="Normal 2 2 14 2" xfId="11182"/>
    <cellStyle name="Normal 2 2 14 2 2" xfId="11183"/>
    <cellStyle name="Normal 2 2 14 2 3" xfId="11184"/>
    <cellStyle name="Normal 2 2 14 2 3 2" xfId="11185"/>
    <cellStyle name="Normal 2 2 14 2 3 3" xfId="11186"/>
    <cellStyle name="Normal 2 2 14 2 3 4" xfId="11187"/>
    <cellStyle name="Normal 2 2 14 2 4" xfId="11188"/>
    <cellStyle name="Normal 2 2 14 2 5" xfId="11189"/>
    <cellStyle name="Normal 2 2 14 2 6" xfId="11190"/>
    <cellStyle name="Normal 2 2 14 3" xfId="11191"/>
    <cellStyle name="Normal 2 2 14 3 2" xfId="11192"/>
    <cellStyle name="Normal 2 2 14 3 3" xfId="11193"/>
    <cellStyle name="Normal 2 2 14 3 4" xfId="11194"/>
    <cellStyle name="Normal 2 2 14 4" xfId="11195"/>
    <cellStyle name="Normal 2 2 14 5" xfId="11196"/>
    <cellStyle name="Normal 2 2 14 6" xfId="11197"/>
    <cellStyle name="Normal 2 2 15" xfId="11198"/>
    <cellStyle name="Normal 2 2 15 2" xfId="11199"/>
    <cellStyle name="Normal 2 2 15 2 2" xfId="11200"/>
    <cellStyle name="Normal 2 2 15 2 3" xfId="11201"/>
    <cellStyle name="Normal 2 2 15 2 3 2" xfId="11202"/>
    <cellStyle name="Normal 2 2 15 2 3 3" xfId="11203"/>
    <cellStyle name="Normal 2 2 15 2 3 4" xfId="11204"/>
    <cellStyle name="Normal 2 2 15 2 4" xfId="11205"/>
    <cellStyle name="Normal 2 2 15 2 5" xfId="11206"/>
    <cellStyle name="Normal 2 2 15 2 6" xfId="11207"/>
    <cellStyle name="Normal 2 2 15 3" xfId="11208"/>
    <cellStyle name="Normal 2 2 15 3 2" xfId="11209"/>
    <cellStyle name="Normal 2 2 15 3 3" xfId="11210"/>
    <cellStyle name="Normal 2 2 15 3 4" xfId="11211"/>
    <cellStyle name="Normal 2 2 15 4" xfId="11212"/>
    <cellStyle name="Normal 2 2 15 5" xfId="11213"/>
    <cellStyle name="Normal 2 2 15 6" xfId="11214"/>
    <cellStyle name="Normal 2 2 16" xfId="11215"/>
    <cellStyle name="Normal 2 2 16 2" xfId="11216"/>
    <cellStyle name="Normal 2 2 17" xfId="11217"/>
    <cellStyle name="Normal 2 2 17 2" xfId="11218"/>
    <cellStyle name="Normal 2 2 17 2 2" xfId="11219"/>
    <cellStyle name="Normal 2 2 17 2 3" xfId="11220"/>
    <cellStyle name="Normal 2 2 17 2 3 2" xfId="11221"/>
    <cellStyle name="Normal 2 2 17 2 3 3" xfId="11222"/>
    <cellStyle name="Normal 2 2 17 2 3 4" xfId="11223"/>
    <cellStyle name="Normal 2 2 17 2 4" xfId="11224"/>
    <cellStyle name="Normal 2 2 17 2 5" xfId="11225"/>
    <cellStyle name="Normal 2 2 17 2 6" xfId="11226"/>
    <cellStyle name="Normal 2 2 17 3" xfId="11227"/>
    <cellStyle name="Normal 2 2 17 3 2" xfId="11228"/>
    <cellStyle name="Normal 2 2 17 3 3" xfId="11229"/>
    <cellStyle name="Normal 2 2 17 3 4" xfId="11230"/>
    <cellStyle name="Normal 2 2 17 4" xfId="11231"/>
    <cellStyle name="Normal 2 2 17 5" xfId="11232"/>
    <cellStyle name="Normal 2 2 17 6" xfId="11233"/>
    <cellStyle name="Normal 2 2 18" xfId="11234"/>
    <cellStyle name="Normal 2 2 18 2" xfId="11235"/>
    <cellStyle name="Normal 2 2 18 2 2" xfId="11236"/>
    <cellStyle name="Normal 2 2 18 2 3" xfId="11237"/>
    <cellStyle name="Normal 2 2 18 2 3 2" xfId="11238"/>
    <cellStyle name="Normal 2 2 18 2 3 3" xfId="11239"/>
    <cellStyle name="Normal 2 2 18 2 3 4" xfId="11240"/>
    <cellStyle name="Normal 2 2 18 2 4" xfId="11241"/>
    <cellStyle name="Normal 2 2 18 2 5" xfId="11242"/>
    <cellStyle name="Normal 2 2 18 2 6" xfId="11243"/>
    <cellStyle name="Normal 2 2 18 3" xfId="11244"/>
    <cellStyle name="Normal 2 2 18 3 2" xfId="11245"/>
    <cellStyle name="Normal 2 2 18 3 3" xfId="11246"/>
    <cellStyle name="Normal 2 2 18 3 4" xfId="11247"/>
    <cellStyle name="Normal 2 2 18 4" xfId="11248"/>
    <cellStyle name="Normal 2 2 18 5" xfId="11249"/>
    <cellStyle name="Normal 2 2 18 6" xfId="11250"/>
    <cellStyle name="Normal 2 2 19" xfId="11251"/>
    <cellStyle name="Normal 2 2 19 2" xfId="11252"/>
    <cellStyle name="Normal 2 2 19 2 2" xfId="11253"/>
    <cellStyle name="Normal 2 2 19 2 3" xfId="11254"/>
    <cellStyle name="Normal 2 2 19 2 3 2" xfId="11255"/>
    <cellStyle name="Normal 2 2 19 2 3 3" xfId="11256"/>
    <cellStyle name="Normal 2 2 19 2 3 4" xfId="11257"/>
    <cellStyle name="Normal 2 2 19 2 4" xfId="11258"/>
    <cellStyle name="Normal 2 2 19 2 5" xfId="11259"/>
    <cellStyle name="Normal 2 2 19 2 6" xfId="11260"/>
    <cellStyle name="Normal 2 2 19 3" xfId="11261"/>
    <cellStyle name="Normal 2 2 19 3 2" xfId="11262"/>
    <cellStyle name="Normal 2 2 19 3 3" xfId="11263"/>
    <cellStyle name="Normal 2 2 19 3 4" xfId="11264"/>
    <cellStyle name="Normal 2 2 19 4" xfId="11265"/>
    <cellStyle name="Normal 2 2 19 5" xfId="11266"/>
    <cellStyle name="Normal 2 2 19 6" xfId="11267"/>
    <cellStyle name="Normal 2 2 2" xfId="11268"/>
    <cellStyle name="Normal 2 2 2 10" xfId="11269"/>
    <cellStyle name="Normal 2 2 2 11" xfId="11270"/>
    <cellStyle name="Normal 2 2 2 12" xfId="11271"/>
    <cellStyle name="Normal 2 2 2 13" xfId="11272"/>
    <cellStyle name="Normal 2 2 2 14" xfId="11273"/>
    <cellStyle name="Normal 2 2 2 15" xfId="11274"/>
    <cellStyle name="Normal 2 2 2 16" xfId="11275"/>
    <cellStyle name="Normal 2 2 2 17" xfId="11276"/>
    <cellStyle name="Normal 2 2 2 18" xfId="11277"/>
    <cellStyle name="Normal 2 2 2 18 2" xfId="11278"/>
    <cellStyle name="Normal 2 2 2 18 2 2" xfId="11279"/>
    <cellStyle name="Normal 2 2 2 18 2 2 2" xfId="11280"/>
    <cellStyle name="Normal 2 2 2 18 2 2 3" xfId="11281"/>
    <cellStyle name="Normal 2 2 2 18 2 2 4" xfId="11282"/>
    <cellStyle name="Normal 2 2 2 18 2 3" xfId="11283"/>
    <cellStyle name="Normal 2 2 2 18 2 4" xfId="11284"/>
    <cellStyle name="Normal 2 2 2 18 2 5" xfId="11285"/>
    <cellStyle name="Normal 2 2 2 18 3" xfId="11286"/>
    <cellStyle name="Normal 2 2 2 18 4" xfId="11287"/>
    <cellStyle name="Normal 2 2 2 18 4 2" xfId="11288"/>
    <cellStyle name="Normal 2 2 2 18 4 3" xfId="11289"/>
    <cellStyle name="Normal 2 2 2 18 4 4" xfId="11290"/>
    <cellStyle name="Normal 2 2 2 18 5" xfId="11291"/>
    <cellStyle name="Normal 2 2 2 18 6" xfId="11292"/>
    <cellStyle name="Normal 2 2 2 18 7" xfId="11293"/>
    <cellStyle name="Normal 2 2 2 19" xfId="11294"/>
    <cellStyle name="Normal 2 2 2 19 2" xfId="11295"/>
    <cellStyle name="Normal 2 2 2 2" xfId="11296"/>
    <cellStyle name="Normal 2 2 2 2 2" xfId="11297"/>
    <cellStyle name="Normal 2 2 2 2 3" xfId="11298"/>
    <cellStyle name="Normal 2 2 2 2 3 2" xfId="11299"/>
    <cellStyle name="Normal 2 2 2 2 3 2 2" xfId="11300"/>
    <cellStyle name="Normal 2 2 2 2 3 2 2 2" xfId="11301"/>
    <cellStyle name="Normal 2 2 2 2 3 2 2 3" xfId="11302"/>
    <cellStyle name="Normal 2 2 2 2 3 2 2 4" xfId="11303"/>
    <cellStyle name="Normal 2 2 2 2 3 2 3" xfId="11304"/>
    <cellStyle name="Normal 2 2 2 2 3 2 4" xfId="11305"/>
    <cellStyle name="Normal 2 2 2 2 3 2 5" xfId="11306"/>
    <cellStyle name="Normal 2 2 2 2 3 3" xfId="11307"/>
    <cellStyle name="Normal 2 2 2 2 3 3 2" xfId="11308"/>
    <cellStyle name="Normal 2 2 2 2 3 3 3" xfId="11309"/>
    <cellStyle name="Normal 2 2 2 2 3 3 4" xfId="11310"/>
    <cellStyle name="Normal 2 2 2 2 3 4" xfId="11311"/>
    <cellStyle name="Normal 2 2 2 2 3 5" xfId="11312"/>
    <cellStyle name="Normal 2 2 2 2 3 6" xfId="11313"/>
    <cellStyle name="Normal 2 2 2 2 4" xfId="11314"/>
    <cellStyle name="Normal 2 2 2 2 4 2" xfId="11315"/>
    <cellStyle name="Normal 2 2 2 2 4 2 2" xfId="11316"/>
    <cellStyle name="Normal 2 2 2 2 4 2 3" xfId="11317"/>
    <cellStyle name="Normal 2 2 2 2 4 2 4" xfId="11318"/>
    <cellStyle name="Normal 2 2 2 2 5" xfId="11319"/>
    <cellStyle name="Normal 2 2 2 2 5 2" xfId="11320"/>
    <cellStyle name="Normal 2 2 2 2 5 2 2" xfId="11321"/>
    <cellStyle name="Normal 2 2 2 2 5 2 2 2" xfId="11322"/>
    <cellStyle name="Normal 2 2 2 2 5 2 2 3" xfId="11323"/>
    <cellStyle name="Normal 2 2 2 2 5 2 2 4" xfId="11324"/>
    <cellStyle name="Normal 2 2 2 2 5 2 3" xfId="11325"/>
    <cellStyle name="Normal 2 2 2 2 5 2 4" xfId="11326"/>
    <cellStyle name="Normal 2 2 2 2 5 2 5" xfId="11327"/>
    <cellStyle name="Normal 2 2 2 2 5 3" xfId="11328"/>
    <cellStyle name="Normal 2 2 2 2 5 3 2" xfId="11329"/>
    <cellStyle name="Normal 2 2 2 2 5 3 3" xfId="11330"/>
    <cellStyle name="Normal 2 2 2 2 5 3 4" xfId="11331"/>
    <cellStyle name="Normal 2 2 2 2 5 4" xfId="11332"/>
    <cellStyle name="Normal 2 2 2 2 5 5" xfId="11333"/>
    <cellStyle name="Normal 2 2 2 2 5 6" xfId="11334"/>
    <cellStyle name="Normal 2 2 2 2 6" xfId="11335"/>
    <cellStyle name="Normal 2 2 2 2 6 2" xfId="11336"/>
    <cellStyle name="Normal 2 2 2 2 6 2 2" xfId="11337"/>
    <cellStyle name="Normal 2 2 2 2 6 2 3" xfId="11338"/>
    <cellStyle name="Normal 2 2 2 2 6 2 4" xfId="11339"/>
    <cellStyle name="Normal 2 2 2 2 7" xfId="11340"/>
    <cellStyle name="Normal 2 2 2 20" xfId="11341"/>
    <cellStyle name="Normal 2 2 2 20 2" xfId="11342"/>
    <cellStyle name="Normal 2 2 2 20 2 2" xfId="11343"/>
    <cellStyle name="Normal 2 2 2 20 2 2 2" xfId="11344"/>
    <cellStyle name="Normal 2 2 2 20 2 2 3" xfId="11345"/>
    <cellStyle name="Normal 2 2 2 20 2 2 4" xfId="11346"/>
    <cellStyle name="Normal 2 2 2 20 2 3" xfId="11347"/>
    <cellStyle name="Normal 2 2 2 20 2 4" xfId="11348"/>
    <cellStyle name="Normal 2 2 2 20 2 5" xfId="11349"/>
    <cellStyle name="Normal 2 2 2 20 3" xfId="11350"/>
    <cellStyle name="Normal 2 2 2 20 4" xfId="11351"/>
    <cellStyle name="Normal 2 2 2 20 4 2" xfId="11352"/>
    <cellStyle name="Normal 2 2 2 20 4 3" xfId="11353"/>
    <cellStyle name="Normal 2 2 2 20 4 4" xfId="11354"/>
    <cellStyle name="Normal 2 2 2 20 5" xfId="11355"/>
    <cellStyle name="Normal 2 2 2 20 6" xfId="11356"/>
    <cellStyle name="Normal 2 2 2 20 7" xfId="11357"/>
    <cellStyle name="Normal 2 2 2 21" xfId="11358"/>
    <cellStyle name="Normal 2 2 2 21 2" xfId="11359"/>
    <cellStyle name="Normal 2 2 2 21 2 2" xfId="11360"/>
    <cellStyle name="Normal 2 2 2 21 2 2 2" xfId="11361"/>
    <cellStyle name="Normal 2 2 2 21 2 2 3" xfId="11362"/>
    <cellStyle name="Normal 2 2 2 21 2 2 4" xfId="11363"/>
    <cellStyle name="Normal 2 2 2 21 2 3" xfId="11364"/>
    <cellStyle name="Normal 2 2 2 21 2 4" xfId="11365"/>
    <cellStyle name="Normal 2 2 2 21 2 5" xfId="11366"/>
    <cellStyle name="Normal 2 2 2 21 3" xfId="11367"/>
    <cellStyle name="Normal 2 2 2 21 4" xfId="11368"/>
    <cellStyle name="Normal 2 2 2 21 4 2" xfId="11369"/>
    <cellStyle name="Normal 2 2 2 21 4 3" xfId="11370"/>
    <cellStyle name="Normal 2 2 2 21 4 4" xfId="11371"/>
    <cellStyle name="Normal 2 2 2 21 5" xfId="11372"/>
    <cellStyle name="Normal 2 2 2 21 6" xfId="11373"/>
    <cellStyle name="Normal 2 2 2 21 7" xfId="11374"/>
    <cellStyle name="Normal 2 2 2 22" xfId="11375"/>
    <cellStyle name="Normal 2 2 2 22 2" xfId="11376"/>
    <cellStyle name="Normal 2 2 2 22 3" xfId="11377"/>
    <cellStyle name="Normal 2 2 2 22 4" xfId="11378"/>
    <cellStyle name="Normal 2 2 2 3" xfId="11379"/>
    <cellStyle name="Normal 2 2 2 3 2" xfId="11380"/>
    <cellStyle name="Normal 2 2 2 3 3" xfId="11381"/>
    <cellStyle name="Normal 2 2 2 3 4" xfId="11382"/>
    <cellStyle name="Normal 2 2 2 4" xfId="11383"/>
    <cellStyle name="Normal 2 2 2 4 2" xfId="11384"/>
    <cellStyle name="Normal 2 2 2 5" xfId="11385"/>
    <cellStyle name="Normal 2 2 2 5 2" xfId="11386"/>
    <cellStyle name="Normal 2 2 2 6" xfId="11387"/>
    <cellStyle name="Normal 2 2 2 6 10" xfId="11388"/>
    <cellStyle name="Normal 2 2 2 6 10 2" xfId="11389"/>
    <cellStyle name="Normal 2 2 2 6 10 3" xfId="11390"/>
    <cellStyle name="Normal 2 2 2 6 10 4" xfId="11391"/>
    <cellStyle name="Normal 2 2 2 6 11" xfId="11392"/>
    <cellStyle name="Normal 2 2 2 6 12" xfId="11393"/>
    <cellStyle name="Normal 2 2 2 6 13" xfId="11394"/>
    <cellStyle name="Normal 2 2 2 6 2" xfId="11395"/>
    <cellStyle name="Normal 2 2 2 6 2 2" xfId="11396"/>
    <cellStyle name="Normal 2 2 2 6 2 2 2" xfId="11397"/>
    <cellStyle name="Normal 2 2 2 6 2 2 3" xfId="11398"/>
    <cellStyle name="Normal 2 2 2 6 2 2 3 2" xfId="11399"/>
    <cellStyle name="Normal 2 2 2 6 2 2 3 2 2" xfId="11400"/>
    <cellStyle name="Normal 2 2 2 6 2 2 3 2 3" xfId="11401"/>
    <cellStyle name="Normal 2 2 2 6 2 2 3 2 4" xfId="11402"/>
    <cellStyle name="Normal 2 2 2 6 2 2 3 3" xfId="11403"/>
    <cellStyle name="Normal 2 2 2 6 2 2 3 4" xfId="11404"/>
    <cellStyle name="Normal 2 2 2 6 2 2 3 5" xfId="11405"/>
    <cellStyle name="Normal 2 2 2 6 2 2 4" xfId="11406"/>
    <cellStyle name="Normal 2 2 2 6 2 2 4 2" xfId="11407"/>
    <cellStyle name="Normal 2 2 2 6 2 2 4 3" xfId="11408"/>
    <cellStyle name="Normal 2 2 2 6 2 2 4 4" xfId="11409"/>
    <cellStyle name="Normal 2 2 2 6 2 2 5" xfId="11410"/>
    <cellStyle name="Normal 2 2 2 6 2 2 6" xfId="11411"/>
    <cellStyle name="Normal 2 2 2 6 2 2 7" xfId="11412"/>
    <cellStyle name="Normal 2 2 2 6 2 3" xfId="11413"/>
    <cellStyle name="Normal 2 2 2 6 2 4" xfId="11414"/>
    <cellStyle name="Normal 2 2 2 6 2 5" xfId="11415"/>
    <cellStyle name="Normal 2 2 2 6 2 6" xfId="11416"/>
    <cellStyle name="Normal 2 2 2 6 2 7" xfId="11417"/>
    <cellStyle name="Normal 2 2 2 6 2 8" xfId="11418"/>
    <cellStyle name="Normal 2 2 2 6 3" xfId="11419"/>
    <cellStyle name="Normal 2 2 2 6 3 2" xfId="11420"/>
    <cellStyle name="Normal 2 2 2 6 3 2 2" xfId="11421"/>
    <cellStyle name="Normal 2 2 2 6 3 2 2 2" xfId="11422"/>
    <cellStyle name="Normal 2 2 2 6 3 2 2 2 2" xfId="11423"/>
    <cellStyle name="Normal 2 2 2 6 3 2 2 2 3" xfId="11424"/>
    <cellStyle name="Normal 2 2 2 6 3 2 2 2 4" xfId="11425"/>
    <cellStyle name="Normal 2 2 2 6 3 2 2 3" xfId="11426"/>
    <cellStyle name="Normal 2 2 2 6 3 2 2 4" xfId="11427"/>
    <cellStyle name="Normal 2 2 2 6 3 2 2 5" xfId="11428"/>
    <cellStyle name="Normal 2 2 2 6 3 2 3" xfId="11429"/>
    <cellStyle name="Normal 2 2 2 6 3 2 3 2" xfId="11430"/>
    <cellStyle name="Normal 2 2 2 6 3 2 3 3" xfId="11431"/>
    <cellStyle name="Normal 2 2 2 6 3 2 3 4" xfId="11432"/>
    <cellStyle name="Normal 2 2 2 6 3 2 4" xfId="11433"/>
    <cellStyle name="Normal 2 2 2 6 3 2 5" xfId="11434"/>
    <cellStyle name="Normal 2 2 2 6 3 2 6" xfId="11435"/>
    <cellStyle name="Normal 2 2 2 6 4" xfId="11436"/>
    <cellStyle name="Normal 2 2 2 6 4 2" xfId="11437"/>
    <cellStyle name="Normal 2 2 2 6 4 2 2" xfId="11438"/>
    <cellStyle name="Normal 2 2 2 6 4 2 2 2" xfId="11439"/>
    <cellStyle name="Normal 2 2 2 6 4 2 2 3" xfId="11440"/>
    <cellStyle name="Normal 2 2 2 6 4 2 2 4" xfId="11441"/>
    <cellStyle name="Normal 2 2 2 6 4 2 3" xfId="11442"/>
    <cellStyle name="Normal 2 2 2 6 4 2 4" xfId="11443"/>
    <cellStyle name="Normal 2 2 2 6 4 2 5" xfId="11444"/>
    <cellStyle name="Normal 2 2 2 6 4 3" xfId="11445"/>
    <cellStyle name="Normal 2 2 2 6 4 3 2" xfId="11446"/>
    <cellStyle name="Normal 2 2 2 6 4 3 3" xfId="11447"/>
    <cellStyle name="Normal 2 2 2 6 4 3 4" xfId="11448"/>
    <cellStyle name="Normal 2 2 2 6 4 4" xfId="11449"/>
    <cellStyle name="Normal 2 2 2 6 4 5" xfId="11450"/>
    <cellStyle name="Normal 2 2 2 6 4 6" xfId="11451"/>
    <cellStyle name="Normal 2 2 2 6 5" xfId="11452"/>
    <cellStyle name="Normal 2 2 2 6 5 2" xfId="11453"/>
    <cellStyle name="Normal 2 2 2 6 5 2 2" xfId="11454"/>
    <cellStyle name="Normal 2 2 2 6 5 2 2 2" xfId="11455"/>
    <cellStyle name="Normal 2 2 2 6 5 2 2 3" xfId="11456"/>
    <cellStyle name="Normal 2 2 2 6 5 2 2 4" xfId="11457"/>
    <cellStyle name="Normal 2 2 2 6 5 2 3" xfId="11458"/>
    <cellStyle name="Normal 2 2 2 6 5 2 4" xfId="11459"/>
    <cellStyle name="Normal 2 2 2 6 5 2 5" xfId="11460"/>
    <cellStyle name="Normal 2 2 2 6 5 3" xfId="11461"/>
    <cellStyle name="Normal 2 2 2 6 5 3 2" xfId="11462"/>
    <cellStyle name="Normal 2 2 2 6 5 3 3" xfId="11463"/>
    <cellStyle name="Normal 2 2 2 6 5 3 4" xfId="11464"/>
    <cellStyle name="Normal 2 2 2 6 5 4" xfId="11465"/>
    <cellStyle name="Normal 2 2 2 6 5 5" xfId="11466"/>
    <cellStyle name="Normal 2 2 2 6 5 6" xfId="11467"/>
    <cellStyle name="Normal 2 2 2 6 6" xfId="11468"/>
    <cellStyle name="Normal 2 2 2 6 6 2" xfId="11469"/>
    <cellStyle name="Normal 2 2 2 6 6 2 2" xfId="11470"/>
    <cellStyle name="Normal 2 2 2 6 6 2 2 2" xfId="11471"/>
    <cellStyle name="Normal 2 2 2 6 6 2 2 3" xfId="11472"/>
    <cellStyle name="Normal 2 2 2 6 6 2 2 4" xfId="11473"/>
    <cellStyle name="Normal 2 2 2 6 6 2 3" xfId="11474"/>
    <cellStyle name="Normal 2 2 2 6 6 2 4" xfId="11475"/>
    <cellStyle name="Normal 2 2 2 6 6 2 5" xfId="11476"/>
    <cellStyle name="Normal 2 2 2 6 6 3" xfId="11477"/>
    <cellStyle name="Normal 2 2 2 6 6 3 2" xfId="11478"/>
    <cellStyle name="Normal 2 2 2 6 6 3 3" xfId="11479"/>
    <cellStyle name="Normal 2 2 2 6 6 3 4" xfId="11480"/>
    <cellStyle name="Normal 2 2 2 6 6 4" xfId="11481"/>
    <cellStyle name="Normal 2 2 2 6 6 5" xfId="11482"/>
    <cellStyle name="Normal 2 2 2 6 6 6" xfId="11483"/>
    <cellStyle name="Normal 2 2 2 6 7" xfId="11484"/>
    <cellStyle name="Normal 2 2 2 6 7 2" xfId="11485"/>
    <cellStyle name="Normal 2 2 2 6 7 2 2" xfId="11486"/>
    <cellStyle name="Normal 2 2 2 6 7 2 2 2" xfId="11487"/>
    <cellStyle name="Normal 2 2 2 6 7 2 2 3" xfId="11488"/>
    <cellStyle name="Normal 2 2 2 6 7 2 2 4" xfId="11489"/>
    <cellStyle name="Normal 2 2 2 6 7 2 3" xfId="11490"/>
    <cellStyle name="Normal 2 2 2 6 7 2 4" xfId="11491"/>
    <cellStyle name="Normal 2 2 2 6 7 2 5" xfId="11492"/>
    <cellStyle name="Normal 2 2 2 6 7 3" xfId="11493"/>
    <cellStyle name="Normal 2 2 2 6 7 3 2" xfId="11494"/>
    <cellStyle name="Normal 2 2 2 6 7 3 3" xfId="11495"/>
    <cellStyle name="Normal 2 2 2 6 7 3 4" xfId="11496"/>
    <cellStyle name="Normal 2 2 2 6 7 4" xfId="11497"/>
    <cellStyle name="Normal 2 2 2 6 7 5" xfId="11498"/>
    <cellStyle name="Normal 2 2 2 6 7 6" xfId="11499"/>
    <cellStyle name="Normal 2 2 2 6 8" xfId="11500"/>
    <cellStyle name="Normal 2 2 2 6 8 2" xfId="11501"/>
    <cellStyle name="Normal 2 2 2 6 8 2 2" xfId="11502"/>
    <cellStyle name="Normal 2 2 2 6 8 2 2 2" xfId="11503"/>
    <cellStyle name="Normal 2 2 2 6 8 2 2 3" xfId="11504"/>
    <cellStyle name="Normal 2 2 2 6 8 2 2 4" xfId="11505"/>
    <cellStyle name="Normal 2 2 2 6 8 2 3" xfId="11506"/>
    <cellStyle name="Normal 2 2 2 6 8 2 4" xfId="11507"/>
    <cellStyle name="Normal 2 2 2 6 8 2 5" xfId="11508"/>
    <cellStyle name="Normal 2 2 2 6 8 3" xfId="11509"/>
    <cellStyle name="Normal 2 2 2 6 8 3 2" xfId="11510"/>
    <cellStyle name="Normal 2 2 2 6 8 3 3" xfId="11511"/>
    <cellStyle name="Normal 2 2 2 6 8 3 4" xfId="11512"/>
    <cellStyle name="Normal 2 2 2 6 8 4" xfId="11513"/>
    <cellStyle name="Normal 2 2 2 6 8 5" xfId="11514"/>
    <cellStyle name="Normal 2 2 2 6 8 6" xfId="11515"/>
    <cellStyle name="Normal 2 2 2 6 9" xfId="11516"/>
    <cellStyle name="Normal 2 2 2 6 9 2" xfId="11517"/>
    <cellStyle name="Normal 2 2 2 6 9 2 2" xfId="11518"/>
    <cellStyle name="Normal 2 2 2 6 9 2 3" xfId="11519"/>
    <cellStyle name="Normal 2 2 2 6 9 2 4" xfId="11520"/>
    <cellStyle name="Normal 2 2 2 6 9 3" xfId="11521"/>
    <cellStyle name="Normal 2 2 2 6 9 4" xfId="11522"/>
    <cellStyle name="Normal 2 2 2 6 9 5" xfId="11523"/>
    <cellStyle name="Normal 2 2 2 7" xfId="11524"/>
    <cellStyle name="Normal 2 2 2 8" xfId="11525"/>
    <cellStyle name="Normal 2 2 2 9" xfId="11526"/>
    <cellStyle name="Normal 2 2 2 9 2" xfId="11527"/>
    <cellStyle name="Normal 2 2 2 9 2 2" xfId="11528"/>
    <cellStyle name="Normal 2 2 2 9 2 2 2" xfId="11529"/>
    <cellStyle name="Normal 2 2 2 9 2 2 3" xfId="11530"/>
    <cellStyle name="Normal 2 2 2 9 2 2 4" xfId="11531"/>
    <cellStyle name="Normal 2 2 2 9 2 3" xfId="11532"/>
    <cellStyle name="Normal 2 2 2 9 2 4" xfId="11533"/>
    <cellStyle name="Normal 2 2 2 9 2 5" xfId="11534"/>
    <cellStyle name="Normal 2 2 2 9 3" xfId="11535"/>
    <cellStyle name="Normal 2 2 2 9 3 2" xfId="11536"/>
    <cellStyle name="Normal 2 2 2 9 3 3" xfId="11537"/>
    <cellStyle name="Normal 2 2 2 9 3 4" xfId="11538"/>
    <cellStyle name="Normal 2 2 2 9 4" xfId="11539"/>
    <cellStyle name="Normal 2 2 2 9 5" xfId="11540"/>
    <cellStyle name="Normal 2 2 2 9 6" xfId="11541"/>
    <cellStyle name="Normal 2 2 2_Guarantees" xfId="11542"/>
    <cellStyle name="Normal 2 2 20" xfId="11543"/>
    <cellStyle name="Normal 2 2 20 2" xfId="11544"/>
    <cellStyle name="Normal 2 2 20 2 2" xfId="11545"/>
    <cellStyle name="Normal 2 2 20 2 3" xfId="11546"/>
    <cellStyle name="Normal 2 2 20 2 3 2" xfId="11547"/>
    <cellStyle name="Normal 2 2 20 2 3 3" xfId="11548"/>
    <cellStyle name="Normal 2 2 20 2 3 4" xfId="11549"/>
    <cellStyle name="Normal 2 2 20 2 4" xfId="11550"/>
    <cellStyle name="Normal 2 2 20 2 5" xfId="11551"/>
    <cellStyle name="Normal 2 2 20 2 6" xfId="11552"/>
    <cellStyle name="Normal 2 2 20 3" xfId="11553"/>
    <cellStyle name="Normal 2 2 20 3 2" xfId="11554"/>
    <cellStyle name="Normal 2 2 20 3 3" xfId="11555"/>
    <cellStyle name="Normal 2 2 20 3 4" xfId="11556"/>
    <cellStyle name="Normal 2 2 20 4" xfId="11557"/>
    <cellStyle name="Normal 2 2 20 5" xfId="11558"/>
    <cellStyle name="Normal 2 2 20 6" xfId="11559"/>
    <cellStyle name="Normal 2 2 21" xfId="11560"/>
    <cellStyle name="Normal 2 2 21 2" xfId="11561"/>
    <cellStyle name="Normal 2 2 21 3" xfId="11562"/>
    <cellStyle name="Normal 2 2 21 3 2" xfId="11563"/>
    <cellStyle name="Normal 2 2 21 3 3" xfId="11564"/>
    <cellStyle name="Normal 2 2 21 3 4" xfId="11565"/>
    <cellStyle name="Normal 2 2 22" xfId="11566"/>
    <cellStyle name="Normal 2 2 22 2" xfId="11567"/>
    <cellStyle name="Normal 2 2 22 2 2" xfId="11568"/>
    <cellStyle name="Normal 2 2 22 2 3" xfId="11569"/>
    <cellStyle name="Normal 2 2 22 2 3 2" xfId="11570"/>
    <cellStyle name="Normal 2 2 22 2 3 3" xfId="11571"/>
    <cellStyle name="Normal 2 2 22 2 3 4" xfId="11572"/>
    <cellStyle name="Normal 2 2 22 2 4" xfId="11573"/>
    <cellStyle name="Normal 2 2 22 2 5" xfId="11574"/>
    <cellStyle name="Normal 2 2 22 2 6" xfId="11575"/>
    <cellStyle name="Normal 2 2 22 3" xfId="11576"/>
    <cellStyle name="Normal 2 2 22 3 2" xfId="11577"/>
    <cellStyle name="Normal 2 2 22 3 3" xfId="11578"/>
    <cellStyle name="Normal 2 2 22 3 4" xfId="11579"/>
    <cellStyle name="Normal 2 2 22 4" xfId="11580"/>
    <cellStyle name="Normal 2 2 22 5" xfId="11581"/>
    <cellStyle name="Normal 2 2 22 6" xfId="11582"/>
    <cellStyle name="Normal 2 2 23" xfId="11583"/>
    <cellStyle name="Normal 2 2 23 2" xfId="11584"/>
    <cellStyle name="Normal 2 2 23 3" xfId="11585"/>
    <cellStyle name="Normal 2 2 23 3 2" xfId="11586"/>
    <cellStyle name="Normal 2 2 23 3 3" xfId="11587"/>
    <cellStyle name="Normal 2 2 23 3 4" xfId="11588"/>
    <cellStyle name="Normal 2 2 24" xfId="11589"/>
    <cellStyle name="Normal 2 2 24 2" xfId="11590"/>
    <cellStyle name="Normal 2 2 25" xfId="11591"/>
    <cellStyle name="Normal 2 2 26" xfId="11592"/>
    <cellStyle name="Normal 2 2 27" xfId="11593"/>
    <cellStyle name="Normal 2 2 28" xfId="11594"/>
    <cellStyle name="Normal 2 2 29" xfId="11595"/>
    <cellStyle name="Normal 2 2 3" xfId="11596"/>
    <cellStyle name="Normal 2 2 3 10" xfId="11597"/>
    <cellStyle name="Normal 2 2 3 10 2" xfId="11598"/>
    <cellStyle name="Normal 2 2 3 10 2 2" xfId="11599"/>
    <cellStyle name="Normal 2 2 3 10 2 2 2" xfId="11600"/>
    <cellStyle name="Normal 2 2 3 10 2 2 3" xfId="11601"/>
    <cellStyle name="Normal 2 2 3 10 2 2 4" xfId="11602"/>
    <cellStyle name="Normal 2 2 3 10 2 3" xfId="11603"/>
    <cellStyle name="Normal 2 2 3 10 2 4" xfId="11604"/>
    <cellStyle name="Normal 2 2 3 10 2 5" xfId="11605"/>
    <cellStyle name="Normal 2 2 3 10 3" xfId="11606"/>
    <cellStyle name="Normal 2 2 3 10 4" xfId="11607"/>
    <cellStyle name="Normal 2 2 3 10 4 2" xfId="11608"/>
    <cellStyle name="Normal 2 2 3 10 4 3" xfId="11609"/>
    <cellStyle name="Normal 2 2 3 10 4 4" xfId="11610"/>
    <cellStyle name="Normal 2 2 3 10 5" xfId="11611"/>
    <cellStyle name="Normal 2 2 3 10 6" xfId="11612"/>
    <cellStyle name="Normal 2 2 3 10 7" xfId="11613"/>
    <cellStyle name="Normal 2 2 3 11" xfId="11614"/>
    <cellStyle name="Normal 2 2 3 11 2" xfId="11615"/>
    <cellStyle name="Normal 2 2 3 11 2 2" xfId="11616"/>
    <cellStyle name="Normal 2 2 3 11 2 2 2" xfId="11617"/>
    <cellStyle name="Normal 2 2 3 11 2 2 3" xfId="11618"/>
    <cellStyle name="Normal 2 2 3 11 2 2 4" xfId="11619"/>
    <cellStyle name="Normal 2 2 3 11 2 3" xfId="11620"/>
    <cellStyle name="Normal 2 2 3 11 2 4" xfId="11621"/>
    <cellStyle name="Normal 2 2 3 11 2 5" xfId="11622"/>
    <cellStyle name="Normal 2 2 3 11 3" xfId="11623"/>
    <cellStyle name="Normal 2 2 3 11 4" xfId="11624"/>
    <cellStyle name="Normal 2 2 3 11 4 2" xfId="11625"/>
    <cellStyle name="Normal 2 2 3 11 4 3" xfId="11626"/>
    <cellStyle name="Normal 2 2 3 11 4 4" xfId="11627"/>
    <cellStyle name="Normal 2 2 3 11 5" xfId="11628"/>
    <cellStyle name="Normal 2 2 3 11 6" xfId="11629"/>
    <cellStyle name="Normal 2 2 3 11 7" xfId="11630"/>
    <cellStyle name="Normal 2 2 3 12" xfId="11631"/>
    <cellStyle name="Normal 2 2 3 2" xfId="11632"/>
    <cellStyle name="Normal 2 2 3 3" xfId="11633"/>
    <cellStyle name="Normal 2 2 3 4" xfId="11634"/>
    <cellStyle name="Normal 2 2 3 5" xfId="11635"/>
    <cellStyle name="Normal 2 2 3 6" xfId="11636"/>
    <cellStyle name="Normal 2 2 3 7" xfId="11637"/>
    <cellStyle name="Normal 2 2 3 8" xfId="11638"/>
    <cellStyle name="Normal 2 2 3 9" xfId="11639"/>
    <cellStyle name="Normal 2 2 3 9 2" xfId="11640"/>
    <cellStyle name="Normal 2 2 30" xfId="11641"/>
    <cellStyle name="Normal 2 2 31" xfId="11642"/>
    <cellStyle name="Normal 2 2 32" xfId="11643"/>
    <cellStyle name="Normal 2 2 33" xfId="11644"/>
    <cellStyle name="Normal 2 2 34" xfId="11645"/>
    <cellStyle name="Normal 2 2 35" xfId="11646"/>
    <cellStyle name="Normal 2 2 36" xfId="11647"/>
    <cellStyle name="Normal 2 2 37" xfId="11648"/>
    <cellStyle name="Normal 2 2 38" xfId="11649"/>
    <cellStyle name="Normal 2 2 39" xfId="11650"/>
    <cellStyle name="Normal 2 2 4" xfId="11651"/>
    <cellStyle name="Normal 2 2 4 10" xfId="11652"/>
    <cellStyle name="Normal 2 2 4 10 2" xfId="11653"/>
    <cellStyle name="Normal 2 2 4 11" xfId="11654"/>
    <cellStyle name="Normal 2 2 4 11 2" xfId="11655"/>
    <cellStyle name="Normal 2 2 4 12" xfId="11656"/>
    <cellStyle name="Normal 2 2 4 12 2" xfId="11657"/>
    <cellStyle name="Normal 2 2 4 12 3" xfId="11658"/>
    <cellStyle name="Normal 2 2 4 12 3 2" xfId="11659"/>
    <cellStyle name="Normal 2 2 4 12 3 3" xfId="11660"/>
    <cellStyle name="Normal 2 2 4 12 3 4" xfId="11661"/>
    <cellStyle name="Normal 2 2 4 12 4" xfId="11662"/>
    <cellStyle name="Normal 2 2 4 12 5" xfId="11663"/>
    <cellStyle name="Normal 2 2 4 12 6" xfId="11664"/>
    <cellStyle name="Normal 2 2 4 13" xfId="11665"/>
    <cellStyle name="Normal 2 2 4 13 2" xfId="11666"/>
    <cellStyle name="Normal 2 2 4 13 3" xfId="11667"/>
    <cellStyle name="Normal 2 2 4 13 4" xfId="11668"/>
    <cellStyle name="Normal 2 2 4 14" xfId="11669"/>
    <cellStyle name="Normal 2 2 4 15" xfId="11670"/>
    <cellStyle name="Normal 2 2 4 16" xfId="11671"/>
    <cellStyle name="Normal 2 2 4 2" xfId="11672"/>
    <cellStyle name="Normal 2 2 4 2 2" xfId="11673"/>
    <cellStyle name="Normal 2 2 4 2 3" xfId="11674"/>
    <cellStyle name="Normal 2 2 4 2 3 2" xfId="11675"/>
    <cellStyle name="Normal 2 2 4 2 3 2 2" xfId="11676"/>
    <cellStyle name="Normal 2 2 4 2 3 2 3" xfId="11677"/>
    <cellStyle name="Normal 2 2 4 2 3 2 4" xfId="11678"/>
    <cellStyle name="Normal 2 2 4 2 3 3" xfId="11679"/>
    <cellStyle name="Normal 2 2 4 2 3 4" xfId="11680"/>
    <cellStyle name="Normal 2 2 4 2 3 5" xfId="11681"/>
    <cellStyle name="Normal 2 2 4 2 4" xfId="11682"/>
    <cellStyle name="Normal 2 2 4 2 4 2" xfId="11683"/>
    <cellStyle name="Normal 2 2 4 2 4 3" xfId="11684"/>
    <cellStyle name="Normal 2 2 4 2 4 4" xfId="11685"/>
    <cellStyle name="Normal 2 2 4 2 5" xfId="11686"/>
    <cellStyle name="Normal 2 2 4 2 6" xfId="11687"/>
    <cellStyle name="Normal 2 2 4 2 7" xfId="11688"/>
    <cellStyle name="Normal 2 2 4 3" xfId="11689"/>
    <cellStyle name="Normal 2 2 4 4" xfId="11690"/>
    <cellStyle name="Normal 2 2 4 5" xfId="11691"/>
    <cellStyle name="Normal 2 2 4 6" xfId="11692"/>
    <cellStyle name="Normal 2 2 4 7" xfId="11693"/>
    <cellStyle name="Normal 2 2 4 8" xfId="11694"/>
    <cellStyle name="Normal 2 2 4 9" xfId="11695"/>
    <cellStyle name="Normal 2 2 4 9 2" xfId="11696"/>
    <cellStyle name="Normal 2 2 40" xfId="11697"/>
    <cellStyle name="Normal 2 2 41" xfId="11698"/>
    <cellStyle name="Normal 2 2 42" xfId="11699"/>
    <cellStyle name="Normal 2 2 43" xfId="11700"/>
    <cellStyle name="Normal 2 2 44" xfId="11701"/>
    <cellStyle name="Normal 2 2 45" xfId="11702"/>
    <cellStyle name="Normal 2 2 46" xfId="11703"/>
    <cellStyle name="Normal 2 2 47" xfId="11704"/>
    <cellStyle name="Normal 2 2 48" xfId="11705"/>
    <cellStyle name="Normal 2 2 49" xfId="11706"/>
    <cellStyle name="Normal 2 2 5" xfId="11707"/>
    <cellStyle name="Normal 2 2 5 10" xfId="11708"/>
    <cellStyle name="Normal 2 2 5 10 2" xfId="11709"/>
    <cellStyle name="Normal 2 2 5 11" xfId="11710"/>
    <cellStyle name="Normal 2 2 5 12" xfId="11711"/>
    <cellStyle name="Normal 2 2 5 2" xfId="11712"/>
    <cellStyle name="Normal 2 2 5 3" xfId="11713"/>
    <cellStyle name="Normal 2 2 5 4" xfId="11714"/>
    <cellStyle name="Normal 2 2 5 5" xfId="11715"/>
    <cellStyle name="Normal 2 2 5 6" xfId="11716"/>
    <cellStyle name="Normal 2 2 5 7" xfId="11717"/>
    <cellStyle name="Normal 2 2 5 8" xfId="11718"/>
    <cellStyle name="Normal 2 2 5 9" xfId="11719"/>
    <cellStyle name="Normal 2 2 5 9 2" xfId="11720"/>
    <cellStyle name="Normal 2 2 50" xfId="11721"/>
    <cellStyle name="Normal 2 2 51" xfId="11722"/>
    <cellStyle name="Normal 2 2 52" xfId="11723"/>
    <cellStyle name="Normal 2 2 53" xfId="11724"/>
    <cellStyle name="Normal 2 2 54" xfId="11725"/>
    <cellStyle name="Normal 2 2 55" xfId="11726"/>
    <cellStyle name="Normal 2 2 56" xfId="11727"/>
    <cellStyle name="Normal 2 2 57" xfId="11728"/>
    <cellStyle name="Normal 2 2 58" xfId="11729"/>
    <cellStyle name="Normal 2 2 59" xfId="11730"/>
    <cellStyle name="Normal 2 2 6" xfId="11731"/>
    <cellStyle name="Normal 2 2 6 2" xfId="11732"/>
    <cellStyle name="Normal 2 2 6 2 2" xfId="11733"/>
    <cellStyle name="Normal 2 2 6 2 2 2" xfId="11734"/>
    <cellStyle name="Normal 2 2 6 2 2 2 2" xfId="11735"/>
    <cellStyle name="Normal 2 2 6 2 2 2 3" xfId="11736"/>
    <cellStyle name="Normal 2 2 6 2 2 2 4" xfId="11737"/>
    <cellStyle name="Normal 2 2 6 2 2 3" xfId="11738"/>
    <cellStyle name="Normal 2 2 6 2 2 4" xfId="11739"/>
    <cellStyle name="Normal 2 2 6 2 2 5" xfId="11740"/>
    <cellStyle name="Normal 2 2 6 2 3" xfId="11741"/>
    <cellStyle name="Normal 2 2 6 2 3 2" xfId="11742"/>
    <cellStyle name="Normal 2 2 6 2 3 3" xfId="11743"/>
    <cellStyle name="Normal 2 2 6 2 3 4" xfId="11744"/>
    <cellStyle name="Normal 2 2 6 2 4" xfId="11745"/>
    <cellStyle name="Normal 2 2 6 2 5" xfId="11746"/>
    <cellStyle name="Normal 2 2 6 2 6" xfId="11747"/>
    <cellStyle name="Normal 2 2 6 3" xfId="11748"/>
    <cellStyle name="Normal 2 2 6 3 2" xfId="11749"/>
    <cellStyle name="Normal 2 2 6 3 2 2" xfId="11750"/>
    <cellStyle name="Normal 2 2 6 3 2 2 2" xfId="11751"/>
    <cellStyle name="Normal 2 2 6 3 2 2 3" xfId="11752"/>
    <cellStyle name="Normal 2 2 6 3 2 2 4" xfId="11753"/>
    <cellStyle name="Normal 2 2 6 3 2 3" xfId="11754"/>
    <cellStyle name="Normal 2 2 6 3 2 4" xfId="11755"/>
    <cellStyle name="Normal 2 2 6 3 2 5" xfId="11756"/>
    <cellStyle name="Normal 2 2 6 3 3" xfId="11757"/>
    <cellStyle name="Normal 2 2 6 3 4" xfId="11758"/>
    <cellStyle name="Normal 2 2 6 3 4 2" xfId="11759"/>
    <cellStyle name="Normal 2 2 6 3 4 3" xfId="11760"/>
    <cellStyle name="Normal 2 2 6 3 4 4" xfId="11761"/>
    <cellStyle name="Normal 2 2 6 3 5" xfId="11762"/>
    <cellStyle name="Normal 2 2 6 3 6" xfId="11763"/>
    <cellStyle name="Normal 2 2 6 3 7" xfId="11764"/>
    <cellStyle name="Normal 2 2 6 4" xfId="11765"/>
    <cellStyle name="Normal 2 2 6 4 2" xfId="11766"/>
    <cellStyle name="Normal 2 2 6 5" xfId="11767"/>
    <cellStyle name="Normal 2 2 6 6" xfId="11768"/>
    <cellStyle name="Normal 2 2 6 7" xfId="11769"/>
    <cellStyle name="Normal 2 2 6 7 2" xfId="11770"/>
    <cellStyle name="Normal 2 2 6 7 3" xfId="11771"/>
    <cellStyle name="Normal 2 2 6 7 4" xfId="11772"/>
    <cellStyle name="Normal 2 2 60" xfId="11773"/>
    <cellStyle name="Normal 2 2 61" xfId="11774"/>
    <cellStyle name="Normal 2 2 62" xfId="11775"/>
    <cellStyle name="Normal 2 2 63" xfId="11776"/>
    <cellStyle name="Normal 2 2 64" xfId="11777"/>
    <cellStyle name="Normal 2 2 65" xfId="11778"/>
    <cellStyle name="Normal 2 2 66" xfId="11779"/>
    <cellStyle name="Normal 2 2 67" xfId="11780"/>
    <cellStyle name="Normal 2 2 68" xfId="11781"/>
    <cellStyle name="Normal 2 2 69" xfId="11782"/>
    <cellStyle name="Normal 2 2 7" xfId="11783"/>
    <cellStyle name="Normal 2 2 7 2" xfId="11784"/>
    <cellStyle name="Normal 2 2 7 2 2" xfId="11785"/>
    <cellStyle name="Normal 2 2 7 2 2 2" xfId="11786"/>
    <cellStyle name="Normal 2 2 7 2 2 2 2" xfId="11787"/>
    <cellStyle name="Normal 2 2 7 2 2 2 3" xfId="11788"/>
    <cellStyle name="Normal 2 2 7 2 2 2 4" xfId="11789"/>
    <cellStyle name="Normal 2 2 7 2 2 3" xfId="11790"/>
    <cellStyle name="Normal 2 2 7 2 2 4" xfId="11791"/>
    <cellStyle name="Normal 2 2 7 2 2 5" xfId="11792"/>
    <cellStyle name="Normal 2 2 7 2 3" xfId="11793"/>
    <cellStyle name="Normal 2 2 7 2 3 2" xfId="11794"/>
    <cellStyle name="Normal 2 2 7 2 3 3" xfId="11795"/>
    <cellStyle name="Normal 2 2 7 2 3 4" xfId="11796"/>
    <cellStyle name="Normal 2 2 7 2 4" xfId="11797"/>
    <cellStyle name="Normal 2 2 7 2 5" xfId="11798"/>
    <cellStyle name="Normal 2 2 7 2 6" xfId="11799"/>
    <cellStyle name="Normal 2 2 7 3" xfId="11800"/>
    <cellStyle name="Normal 2 2 7 3 2" xfId="11801"/>
    <cellStyle name="Normal 2 2 7 3 3" xfId="11802"/>
    <cellStyle name="Normal 2 2 7 3 3 2" xfId="11803"/>
    <cellStyle name="Normal 2 2 7 3 3 3" xfId="11804"/>
    <cellStyle name="Normal 2 2 7 3 3 4" xfId="11805"/>
    <cellStyle name="Normal 2 2 7 3 4" xfId="11806"/>
    <cellStyle name="Normal 2 2 7 3 5" xfId="11807"/>
    <cellStyle name="Normal 2 2 7 3 6" xfId="11808"/>
    <cellStyle name="Normal 2 2 7 4" xfId="11809"/>
    <cellStyle name="Normal 2 2 7 4 2" xfId="11810"/>
    <cellStyle name="Normal 2 2 7 4 3" xfId="11811"/>
    <cellStyle name="Normal 2 2 7 4 4" xfId="11812"/>
    <cellStyle name="Normal 2 2 7 5" xfId="11813"/>
    <cellStyle name="Normal 2 2 7 6" xfId="11814"/>
    <cellStyle name="Normal 2 2 7 7" xfId="11815"/>
    <cellStyle name="Normal 2 2 70" xfId="11816"/>
    <cellStyle name="Normal 2 2 71" xfId="11817"/>
    <cellStyle name="Normal 2 2 72" xfId="11818"/>
    <cellStyle name="Normal 2 2 73" xfId="11819"/>
    <cellStyle name="Normal 2 2 74" xfId="11820"/>
    <cellStyle name="Normal 2 2 75" xfId="11821"/>
    <cellStyle name="Normal 2 2 76" xfId="11822"/>
    <cellStyle name="Normal 2 2 77" xfId="11823"/>
    <cellStyle name="Normal 2 2 78" xfId="11824"/>
    <cellStyle name="Normal 2 2 79" xfId="11825"/>
    <cellStyle name="Normal 2 2 8" xfId="11826"/>
    <cellStyle name="Normal 2 2 8 2" xfId="11827"/>
    <cellStyle name="Normal 2 2 8 2 2" xfId="11828"/>
    <cellStyle name="Normal 2 2 8 2 2 2" xfId="11829"/>
    <cellStyle name="Normal 2 2 8 2 2 2 2" xfId="11830"/>
    <cellStyle name="Normal 2 2 8 2 2 2 3" xfId="11831"/>
    <cellStyle name="Normal 2 2 8 2 2 2 4" xfId="11832"/>
    <cellStyle name="Normal 2 2 8 2 2 3" xfId="11833"/>
    <cellStyle name="Normal 2 2 8 2 2 4" xfId="11834"/>
    <cellStyle name="Normal 2 2 8 2 2 5" xfId="11835"/>
    <cellStyle name="Normal 2 2 8 2 3" xfId="11836"/>
    <cellStyle name="Normal 2 2 8 2 3 2" xfId="11837"/>
    <cellStyle name="Normal 2 2 8 2 3 3" xfId="11838"/>
    <cellStyle name="Normal 2 2 8 2 3 4" xfId="11839"/>
    <cellStyle name="Normal 2 2 8 2 4" xfId="11840"/>
    <cellStyle name="Normal 2 2 8 2 5" xfId="11841"/>
    <cellStyle name="Normal 2 2 8 2 6" xfId="11842"/>
    <cellStyle name="Normal 2 2 8 3" xfId="11843"/>
    <cellStyle name="Normal 2 2 8 3 2" xfId="11844"/>
    <cellStyle name="Normal 2 2 8 3 3" xfId="11845"/>
    <cellStyle name="Normal 2 2 8 3 3 2" xfId="11846"/>
    <cellStyle name="Normal 2 2 8 3 3 3" xfId="11847"/>
    <cellStyle name="Normal 2 2 8 3 3 4" xfId="11848"/>
    <cellStyle name="Normal 2 2 8 3 4" xfId="11849"/>
    <cellStyle name="Normal 2 2 8 3 5" xfId="11850"/>
    <cellStyle name="Normal 2 2 8 3 6" xfId="11851"/>
    <cellStyle name="Normal 2 2 8 4" xfId="11852"/>
    <cellStyle name="Normal 2 2 8 4 2" xfId="11853"/>
    <cellStyle name="Normal 2 2 8 4 3" xfId="11854"/>
    <cellStyle name="Normal 2 2 8 4 4" xfId="11855"/>
    <cellStyle name="Normal 2 2 8 5" xfId="11856"/>
    <cellStyle name="Normal 2 2 8 6" xfId="11857"/>
    <cellStyle name="Normal 2 2 8 7" xfId="11858"/>
    <cellStyle name="Normal 2 2 80" xfId="11859"/>
    <cellStyle name="Normal 2 2 81" xfId="11860"/>
    <cellStyle name="Normal 2 2 82" xfId="11861"/>
    <cellStyle name="Normal 2 2 83" xfId="11862"/>
    <cellStyle name="Normal 2 2 84" xfId="11863"/>
    <cellStyle name="Normal 2 2 85" xfId="11864"/>
    <cellStyle name="Normal 2 2 86" xfId="11865"/>
    <cellStyle name="Normal 2 2 87" xfId="11866"/>
    <cellStyle name="Normal 2 2 88" xfId="11867"/>
    <cellStyle name="Normal 2 2 89" xfId="11868"/>
    <cellStyle name="Normal 2 2 9" xfId="11869"/>
    <cellStyle name="Normal 2 2 9 2" xfId="11870"/>
    <cellStyle name="Normal 2 2 9 2 10" xfId="11871"/>
    <cellStyle name="Normal 2 2 9 2 10 2" xfId="11872"/>
    <cellStyle name="Normal 2 2 9 2 10 3" xfId="11873"/>
    <cellStyle name="Normal 2 2 9 2 10 4" xfId="11874"/>
    <cellStyle name="Normal 2 2 9 2 11" xfId="11875"/>
    <cellStyle name="Normal 2 2 9 2 12" xfId="11876"/>
    <cellStyle name="Normal 2 2 9 2 13" xfId="11877"/>
    <cellStyle name="Normal 2 2 9 2 2" xfId="11878"/>
    <cellStyle name="Normal 2 2 9 2 2 2" xfId="11879"/>
    <cellStyle name="Normal 2 2 9 2 2 2 2" xfId="11880"/>
    <cellStyle name="Normal 2 2 9 2 2 2 2 2" xfId="11881"/>
    <cellStyle name="Normal 2 2 9 2 2 2 2 2 2" xfId="11882"/>
    <cellStyle name="Normal 2 2 9 2 2 2 2 2 3" xfId="11883"/>
    <cellStyle name="Normal 2 2 9 2 2 2 2 2 4" xfId="11884"/>
    <cellStyle name="Normal 2 2 9 2 2 2 2 3" xfId="11885"/>
    <cellStyle name="Normal 2 2 9 2 2 2 2 4" xfId="11886"/>
    <cellStyle name="Normal 2 2 9 2 2 2 2 5" xfId="11887"/>
    <cellStyle name="Normal 2 2 9 2 2 2 3" xfId="11888"/>
    <cellStyle name="Normal 2 2 9 2 2 2 3 2" xfId="11889"/>
    <cellStyle name="Normal 2 2 9 2 2 2 3 3" xfId="11890"/>
    <cellStyle name="Normal 2 2 9 2 2 2 3 4" xfId="11891"/>
    <cellStyle name="Normal 2 2 9 2 2 2 4" xfId="11892"/>
    <cellStyle name="Normal 2 2 9 2 2 2 5" xfId="11893"/>
    <cellStyle name="Normal 2 2 9 2 2 2 6" xfId="11894"/>
    <cellStyle name="Normal 2 2 9 2 3" xfId="11895"/>
    <cellStyle name="Normal 2 2 9 2 3 2" xfId="11896"/>
    <cellStyle name="Normal 2 2 9 2 3 2 2" xfId="11897"/>
    <cellStyle name="Normal 2 2 9 2 3 2 2 2" xfId="11898"/>
    <cellStyle name="Normal 2 2 9 2 3 2 2 3" xfId="11899"/>
    <cellStyle name="Normal 2 2 9 2 3 2 2 4" xfId="11900"/>
    <cellStyle name="Normal 2 2 9 2 3 2 3" xfId="11901"/>
    <cellStyle name="Normal 2 2 9 2 3 2 4" xfId="11902"/>
    <cellStyle name="Normal 2 2 9 2 3 2 5" xfId="11903"/>
    <cellStyle name="Normal 2 2 9 2 3 3" xfId="11904"/>
    <cellStyle name="Normal 2 2 9 2 3 3 2" xfId="11905"/>
    <cellStyle name="Normal 2 2 9 2 3 3 3" xfId="11906"/>
    <cellStyle name="Normal 2 2 9 2 3 3 4" xfId="11907"/>
    <cellStyle name="Normal 2 2 9 2 3 4" xfId="11908"/>
    <cellStyle name="Normal 2 2 9 2 3 5" xfId="11909"/>
    <cellStyle name="Normal 2 2 9 2 3 6" xfId="11910"/>
    <cellStyle name="Normal 2 2 9 2 4" xfId="11911"/>
    <cellStyle name="Normal 2 2 9 2 4 2" xfId="11912"/>
    <cellStyle name="Normal 2 2 9 2 4 2 2" xfId="11913"/>
    <cellStyle name="Normal 2 2 9 2 4 2 2 2" xfId="11914"/>
    <cellStyle name="Normal 2 2 9 2 4 2 2 3" xfId="11915"/>
    <cellStyle name="Normal 2 2 9 2 4 2 2 4" xfId="11916"/>
    <cellStyle name="Normal 2 2 9 2 4 2 3" xfId="11917"/>
    <cellStyle name="Normal 2 2 9 2 4 2 4" xfId="11918"/>
    <cellStyle name="Normal 2 2 9 2 4 2 5" xfId="11919"/>
    <cellStyle name="Normal 2 2 9 2 4 3" xfId="11920"/>
    <cellStyle name="Normal 2 2 9 2 4 3 2" xfId="11921"/>
    <cellStyle name="Normal 2 2 9 2 4 3 3" xfId="11922"/>
    <cellStyle name="Normal 2 2 9 2 4 3 4" xfId="11923"/>
    <cellStyle name="Normal 2 2 9 2 4 4" xfId="11924"/>
    <cellStyle name="Normal 2 2 9 2 4 5" xfId="11925"/>
    <cellStyle name="Normal 2 2 9 2 4 6" xfId="11926"/>
    <cellStyle name="Normal 2 2 9 2 5" xfId="11927"/>
    <cellStyle name="Normal 2 2 9 2 5 2" xfId="11928"/>
    <cellStyle name="Normal 2 2 9 2 5 2 2" xfId="11929"/>
    <cellStyle name="Normal 2 2 9 2 5 2 2 2" xfId="11930"/>
    <cellStyle name="Normal 2 2 9 2 5 2 2 3" xfId="11931"/>
    <cellStyle name="Normal 2 2 9 2 5 2 2 4" xfId="11932"/>
    <cellStyle name="Normal 2 2 9 2 5 2 3" xfId="11933"/>
    <cellStyle name="Normal 2 2 9 2 5 2 4" xfId="11934"/>
    <cellStyle name="Normal 2 2 9 2 5 2 5" xfId="11935"/>
    <cellStyle name="Normal 2 2 9 2 5 3" xfId="11936"/>
    <cellStyle name="Normal 2 2 9 2 5 3 2" xfId="11937"/>
    <cellStyle name="Normal 2 2 9 2 5 3 3" xfId="11938"/>
    <cellStyle name="Normal 2 2 9 2 5 3 4" xfId="11939"/>
    <cellStyle name="Normal 2 2 9 2 5 4" xfId="11940"/>
    <cellStyle name="Normal 2 2 9 2 5 5" xfId="11941"/>
    <cellStyle name="Normal 2 2 9 2 5 6" xfId="11942"/>
    <cellStyle name="Normal 2 2 9 2 6" xfId="11943"/>
    <cellStyle name="Normal 2 2 9 2 6 2" xfId="11944"/>
    <cellStyle name="Normal 2 2 9 2 6 2 2" xfId="11945"/>
    <cellStyle name="Normal 2 2 9 2 6 2 2 2" xfId="11946"/>
    <cellStyle name="Normal 2 2 9 2 6 2 2 3" xfId="11947"/>
    <cellStyle name="Normal 2 2 9 2 6 2 2 4" xfId="11948"/>
    <cellStyle name="Normal 2 2 9 2 6 2 3" xfId="11949"/>
    <cellStyle name="Normal 2 2 9 2 6 2 4" xfId="11950"/>
    <cellStyle name="Normal 2 2 9 2 6 2 5" xfId="11951"/>
    <cellStyle name="Normal 2 2 9 2 6 3" xfId="11952"/>
    <cellStyle name="Normal 2 2 9 2 6 3 2" xfId="11953"/>
    <cellStyle name="Normal 2 2 9 2 6 3 3" xfId="11954"/>
    <cellStyle name="Normal 2 2 9 2 6 3 4" xfId="11955"/>
    <cellStyle name="Normal 2 2 9 2 6 4" xfId="11956"/>
    <cellStyle name="Normal 2 2 9 2 6 5" xfId="11957"/>
    <cellStyle name="Normal 2 2 9 2 6 6" xfId="11958"/>
    <cellStyle name="Normal 2 2 9 2 7" xfId="11959"/>
    <cellStyle name="Normal 2 2 9 2 7 2" xfId="11960"/>
    <cellStyle name="Normal 2 2 9 2 7 2 2" xfId="11961"/>
    <cellStyle name="Normal 2 2 9 2 7 2 2 2" xfId="11962"/>
    <cellStyle name="Normal 2 2 9 2 7 2 2 3" xfId="11963"/>
    <cellStyle name="Normal 2 2 9 2 7 2 2 4" xfId="11964"/>
    <cellStyle name="Normal 2 2 9 2 7 2 3" xfId="11965"/>
    <cellStyle name="Normal 2 2 9 2 7 2 4" xfId="11966"/>
    <cellStyle name="Normal 2 2 9 2 7 2 5" xfId="11967"/>
    <cellStyle name="Normal 2 2 9 2 7 3" xfId="11968"/>
    <cellStyle name="Normal 2 2 9 2 7 3 2" xfId="11969"/>
    <cellStyle name="Normal 2 2 9 2 7 3 3" xfId="11970"/>
    <cellStyle name="Normal 2 2 9 2 7 3 4" xfId="11971"/>
    <cellStyle name="Normal 2 2 9 2 7 4" xfId="11972"/>
    <cellStyle name="Normal 2 2 9 2 7 5" xfId="11973"/>
    <cellStyle name="Normal 2 2 9 2 7 6" xfId="11974"/>
    <cellStyle name="Normal 2 2 9 2 8" xfId="11975"/>
    <cellStyle name="Normal 2 2 9 2 8 2" xfId="11976"/>
    <cellStyle name="Normal 2 2 9 2 8 2 2" xfId="11977"/>
    <cellStyle name="Normal 2 2 9 2 8 2 2 2" xfId="11978"/>
    <cellStyle name="Normal 2 2 9 2 8 2 2 3" xfId="11979"/>
    <cellStyle name="Normal 2 2 9 2 8 2 2 4" xfId="11980"/>
    <cellStyle name="Normal 2 2 9 2 8 2 3" xfId="11981"/>
    <cellStyle name="Normal 2 2 9 2 8 2 4" xfId="11982"/>
    <cellStyle name="Normal 2 2 9 2 8 2 5" xfId="11983"/>
    <cellStyle name="Normal 2 2 9 2 8 3" xfId="11984"/>
    <cellStyle name="Normal 2 2 9 2 8 3 2" xfId="11985"/>
    <cellStyle name="Normal 2 2 9 2 8 3 3" xfId="11986"/>
    <cellStyle name="Normal 2 2 9 2 8 3 4" xfId="11987"/>
    <cellStyle name="Normal 2 2 9 2 8 4" xfId="11988"/>
    <cellStyle name="Normal 2 2 9 2 8 5" xfId="11989"/>
    <cellStyle name="Normal 2 2 9 2 8 6" xfId="11990"/>
    <cellStyle name="Normal 2 2 9 2 9" xfId="11991"/>
    <cellStyle name="Normal 2 2 9 2 9 2" xfId="11992"/>
    <cellStyle name="Normal 2 2 9 2 9 2 2" xfId="11993"/>
    <cellStyle name="Normal 2 2 9 2 9 2 3" xfId="11994"/>
    <cellStyle name="Normal 2 2 9 2 9 2 4" xfId="11995"/>
    <cellStyle name="Normal 2 2 9 2 9 3" xfId="11996"/>
    <cellStyle name="Normal 2 2 9 2 9 4" xfId="11997"/>
    <cellStyle name="Normal 2 2 9 2 9 5" xfId="11998"/>
    <cellStyle name="Normal 2 2 9 3" xfId="11999"/>
    <cellStyle name="Normal 2 2 9 3 2" xfId="12000"/>
    <cellStyle name="Normal 2 2 9 3 3" xfId="12001"/>
    <cellStyle name="Normal 2 2 9 3 3 2" xfId="12002"/>
    <cellStyle name="Normal 2 2 9 3 3 2 2" xfId="12003"/>
    <cellStyle name="Normal 2 2 9 3 3 2 3" xfId="12004"/>
    <cellStyle name="Normal 2 2 9 3 3 2 4" xfId="12005"/>
    <cellStyle name="Normal 2 2 9 3 3 3" xfId="12006"/>
    <cellStyle name="Normal 2 2 9 3 3 4" xfId="12007"/>
    <cellStyle name="Normal 2 2 9 3 3 5" xfId="12008"/>
    <cellStyle name="Normal 2 2 9 3 4" xfId="12009"/>
    <cellStyle name="Normal 2 2 9 3 4 2" xfId="12010"/>
    <cellStyle name="Normal 2 2 9 3 4 3" xfId="12011"/>
    <cellStyle name="Normal 2 2 9 3 4 4" xfId="12012"/>
    <cellStyle name="Normal 2 2 9 3 5" xfId="12013"/>
    <cellStyle name="Normal 2 2 9 3 6" xfId="12014"/>
    <cellStyle name="Normal 2 2 9 3 7" xfId="12015"/>
    <cellStyle name="Normal 2 2 9 4" xfId="12016"/>
    <cellStyle name="Normal 2 2 9 5" xfId="12017"/>
    <cellStyle name="Normal 2 2 9 6" xfId="12018"/>
    <cellStyle name="Normal 2 2 9 7" xfId="12019"/>
    <cellStyle name="Normal 2 2 9 8" xfId="12020"/>
    <cellStyle name="Normal 2 2 9 9" xfId="12021"/>
    <cellStyle name="Normal 2 2 90" xfId="12022"/>
    <cellStyle name="Normal 2 2 91" xfId="12023"/>
    <cellStyle name="Normal 2 2 92" xfId="12024"/>
    <cellStyle name="Normal 2 2 93" xfId="12025"/>
    <cellStyle name="Normal 2 2 94" xfId="12026"/>
    <cellStyle name="Normal 2 2 95" xfId="12027"/>
    <cellStyle name="Normal 2 2 96" xfId="12028"/>
    <cellStyle name="Normal 2 2 97" xfId="12029"/>
    <cellStyle name="Normal 2 2 98" xfId="12030"/>
    <cellStyle name="Normal 2 2 99" xfId="12031"/>
    <cellStyle name="Normal 2 2_Guarantees" xfId="12032"/>
    <cellStyle name="Normal 2 20" xfId="12033"/>
    <cellStyle name="Normal 2 20 2" xfId="12034"/>
    <cellStyle name="Normal 2 21" xfId="12035"/>
    <cellStyle name="Normal 2 21 2" xfId="12036"/>
    <cellStyle name="Normal 2 21 2 2" xfId="12037"/>
    <cellStyle name="Normal 2 21 2 2 2" xfId="12038"/>
    <cellStyle name="Normal 2 21 2 2 3" xfId="12039"/>
    <cellStyle name="Normal 2 21 2 2 4" xfId="12040"/>
    <cellStyle name="Normal 2 21 2 3" xfId="12041"/>
    <cellStyle name="Normal 2 21 2 4" xfId="12042"/>
    <cellStyle name="Normal 2 21 2 5" xfId="12043"/>
    <cellStyle name="Normal 2 21 3" xfId="12044"/>
    <cellStyle name="Normal 2 21 4" xfId="12045"/>
    <cellStyle name="Normal 2 21 4 2" xfId="12046"/>
    <cellStyle name="Normal 2 21 4 3" xfId="12047"/>
    <cellStyle name="Normal 2 21 4 4" xfId="12048"/>
    <cellStyle name="Normal 2 21 5" xfId="12049"/>
    <cellStyle name="Normal 2 21 6" xfId="12050"/>
    <cellStyle name="Normal 2 21 7" xfId="12051"/>
    <cellStyle name="Normal 2 22" xfId="12052"/>
    <cellStyle name="Normal 2 22 2" xfId="12053"/>
    <cellStyle name="Normal 2 22 2 2" xfId="12054"/>
    <cellStyle name="Normal 2 22 2 2 2" xfId="12055"/>
    <cellStyle name="Normal 2 22 2 2 3" xfId="12056"/>
    <cellStyle name="Normal 2 22 2 2 4" xfId="12057"/>
    <cellStyle name="Normal 2 22 2 3" xfId="12058"/>
    <cellStyle name="Normal 2 22 2 4" xfId="12059"/>
    <cellStyle name="Normal 2 22 2 5" xfId="12060"/>
    <cellStyle name="Normal 2 22 3" xfId="12061"/>
    <cellStyle name="Normal 2 22 4" xfId="12062"/>
    <cellStyle name="Normal 2 22 4 2" xfId="12063"/>
    <cellStyle name="Normal 2 22 4 3" xfId="12064"/>
    <cellStyle name="Normal 2 22 4 4" xfId="12065"/>
    <cellStyle name="Normal 2 22 5" xfId="12066"/>
    <cellStyle name="Normal 2 22 6" xfId="12067"/>
    <cellStyle name="Normal 2 22 7" xfId="12068"/>
    <cellStyle name="Normal 2 23" xfId="12069"/>
    <cellStyle name="Normal 2 23 2" xfId="12070"/>
    <cellStyle name="Normal 2 24" xfId="12071"/>
    <cellStyle name="Normal 2 24 2" xfId="12072"/>
    <cellStyle name="Normal 2 24 3" xfId="12073"/>
    <cellStyle name="Normal 2 24 4" xfId="12074"/>
    <cellStyle name="Normal 2 25" xfId="12075"/>
    <cellStyle name="Normal 2 25 2" xfId="12076"/>
    <cellStyle name="Normal 2 25 3" xfId="12077"/>
    <cellStyle name="Normal 2 25 4" xfId="12078"/>
    <cellStyle name="Normal 2 26" xfId="12079"/>
    <cellStyle name="Normal 2 26 2" xfId="12080"/>
    <cellStyle name="Normal 2 27" xfId="12081"/>
    <cellStyle name="Normal 2 27 2" xfId="12082"/>
    <cellStyle name="Normal 2 28" xfId="12083"/>
    <cellStyle name="Normal 2 28 2" xfId="12084"/>
    <cellStyle name="Normal 2 29" xfId="12085"/>
    <cellStyle name="Normal 2 29 2" xfId="12086"/>
    <cellStyle name="Normal 2 3" xfId="12087"/>
    <cellStyle name="Normal 2 3 10" xfId="12088"/>
    <cellStyle name="Normal 2 3 10 2" xfId="12089"/>
    <cellStyle name="Normal 2 3 10 2 2" xfId="12090"/>
    <cellStyle name="Normal 2 3 10 2 2 2" xfId="12091"/>
    <cellStyle name="Normal 2 3 10 2 2 3" xfId="12092"/>
    <cellStyle name="Normal 2 3 10 2 2 4" xfId="12093"/>
    <cellStyle name="Normal 2 3 10 2 3" xfId="12094"/>
    <cellStyle name="Normal 2 3 10 2 4" xfId="12095"/>
    <cellStyle name="Normal 2 3 10 2 5" xfId="12096"/>
    <cellStyle name="Normal 2 3 10 3" xfId="12097"/>
    <cellStyle name="Normal 2 3 10 4" xfId="12098"/>
    <cellStyle name="Normal 2 3 10 4 2" xfId="12099"/>
    <cellStyle name="Normal 2 3 10 4 3" xfId="12100"/>
    <cellStyle name="Normal 2 3 10 4 4" xfId="12101"/>
    <cellStyle name="Normal 2 3 10 5" xfId="12102"/>
    <cellStyle name="Normal 2 3 10 6" xfId="12103"/>
    <cellStyle name="Normal 2 3 10 7" xfId="12104"/>
    <cellStyle name="Normal 2 3 11" xfId="12105"/>
    <cellStyle name="Normal 2 3 11 2" xfId="12106"/>
    <cellStyle name="Normal 2 3 12" xfId="12107"/>
    <cellStyle name="Normal 2 3 12 2" xfId="12108"/>
    <cellStyle name="Normal 2 3 13" xfId="12109"/>
    <cellStyle name="Normal 2 3 13 2" xfId="12110"/>
    <cellStyle name="Normal 2 3 2" xfId="12111"/>
    <cellStyle name="Normal 2 3 2 2" xfId="12112"/>
    <cellStyle name="Normal 2 3 2 2 2" xfId="12113"/>
    <cellStyle name="Normal 2 3 2 2 3" xfId="12114"/>
    <cellStyle name="Normal 2 3 2 2 3 2" xfId="12115"/>
    <cellStyle name="Normal 2 3 2 2 3 2 2" xfId="12116"/>
    <cellStyle name="Normal 2 3 2 2 3 2 3" xfId="12117"/>
    <cellStyle name="Normal 2 3 2 2 3 2 4" xfId="12118"/>
    <cellStyle name="Normal 2 3 2 2 3 3" xfId="12119"/>
    <cellStyle name="Normal 2 3 2 2 3 4" xfId="12120"/>
    <cellStyle name="Normal 2 3 2 2 3 5" xfId="12121"/>
    <cellStyle name="Normal 2 3 2 2 4" xfId="12122"/>
    <cellStyle name="Normal 2 3 2 2 5" xfId="12123"/>
    <cellStyle name="Normal 2 3 2 2 5 2" xfId="12124"/>
    <cellStyle name="Normal 2 3 2 2 5 3" xfId="12125"/>
    <cellStyle name="Normal 2 3 2 2 5 4" xfId="12126"/>
    <cellStyle name="Normal 2 3 2 2 6" xfId="12127"/>
    <cellStyle name="Normal 2 3 2 2 7" xfId="12128"/>
    <cellStyle name="Normal 2 3 2 2 8" xfId="12129"/>
    <cellStyle name="Normal 2 3 2 3" xfId="12130"/>
    <cellStyle name="Normal 2 3 2 4" xfId="12131"/>
    <cellStyle name="Normal 2 3 2 4 2" xfId="12132"/>
    <cellStyle name="Normal 2 3 2 4 2 2" xfId="12133"/>
    <cellStyle name="Normal 2 3 2 4 2 3" xfId="12134"/>
    <cellStyle name="Normal 2 3 2 4 2 4" xfId="12135"/>
    <cellStyle name="Normal 2 3 2 4 3" xfId="12136"/>
    <cellStyle name="Normal 2 3 2 4 4" xfId="12137"/>
    <cellStyle name="Normal 2 3 2 4 5" xfId="12138"/>
    <cellStyle name="Normal 2 3 2 5" xfId="12139"/>
    <cellStyle name="Normal 2 3 2 5 2" xfId="12140"/>
    <cellStyle name="Normal 2 3 2 5 3" xfId="12141"/>
    <cellStyle name="Normal 2 3 2 5 4" xfId="12142"/>
    <cellStyle name="Normal 2 3 2 6" xfId="12143"/>
    <cellStyle name="Normal 2 3 2 7" xfId="12144"/>
    <cellStyle name="Normal 2 3 2 8" xfId="12145"/>
    <cellStyle name="Normal 2 3 3" xfId="12146"/>
    <cellStyle name="Normal 2 3 4" xfId="12147"/>
    <cellStyle name="Normal 2 3 5" xfId="12148"/>
    <cellStyle name="Normal 2 3 6" xfId="12149"/>
    <cellStyle name="Normal 2 3 7" xfId="12150"/>
    <cellStyle name="Normal 2 3 8" xfId="12151"/>
    <cellStyle name="Normal 2 3 9" xfId="12152"/>
    <cellStyle name="Normal 2 3 9 2" xfId="12153"/>
    <cellStyle name="Normal 2 30" xfId="12154"/>
    <cellStyle name="Normal 2 30 2" xfId="12155"/>
    <cellStyle name="Normal 2 31" xfId="12156"/>
    <cellStyle name="Normal 2 31 2" xfId="12157"/>
    <cellStyle name="Normal 2 32" xfId="12158"/>
    <cellStyle name="Normal 2 32 2" xfId="12159"/>
    <cellStyle name="Normal 2 33" xfId="12160"/>
    <cellStyle name="Normal 2 33 2" xfId="12161"/>
    <cellStyle name="Normal 2 34" xfId="12162"/>
    <cellStyle name="Normal 2 34 2" xfId="12163"/>
    <cellStyle name="Normal 2 35" xfId="12164"/>
    <cellStyle name="Normal 2 35 2" xfId="12165"/>
    <cellStyle name="Normal 2 36" xfId="12166"/>
    <cellStyle name="Normal 2 36 2" xfId="12167"/>
    <cellStyle name="Normal 2 37" xfId="12168"/>
    <cellStyle name="Normal 2 37 2" xfId="12169"/>
    <cellStyle name="Normal 2 38" xfId="12170"/>
    <cellStyle name="Normal 2 38 2" xfId="12171"/>
    <cellStyle name="Normal 2 39" xfId="12172"/>
    <cellStyle name="Normal 2 39 2" xfId="12173"/>
    <cellStyle name="Normal 2 4" xfId="12174"/>
    <cellStyle name="Normal 2 4 10" xfId="12175"/>
    <cellStyle name="Normal 2 4 10 2" xfId="12176"/>
    <cellStyle name="Normal 2 4 11" xfId="12177"/>
    <cellStyle name="Normal 2 4 12" xfId="12178"/>
    <cellStyle name="Normal 2 4 12 2" xfId="12179"/>
    <cellStyle name="Normal 2 4 13" xfId="12180"/>
    <cellStyle name="Normal 2 4 14" xfId="12181"/>
    <cellStyle name="Normal 2 4 2" xfId="12182"/>
    <cellStyle name="Normal 2 4 2 2" xfId="12183"/>
    <cellStyle name="Normal 2 4 3" xfId="12184"/>
    <cellStyle name="Normal 2 4 4" xfId="12185"/>
    <cellStyle name="Normal 2 4 5" xfId="12186"/>
    <cellStyle name="Normal 2 4 6" xfId="12187"/>
    <cellStyle name="Normal 2 4 7" xfId="12188"/>
    <cellStyle name="Normal 2 4 8" xfId="12189"/>
    <cellStyle name="Normal 2 4 9" xfId="12190"/>
    <cellStyle name="Normal 2 4 9 2" xfId="12191"/>
    <cellStyle name="Normal 2 40" xfId="12192"/>
    <cellStyle name="Normal 2 40 2" xfId="12193"/>
    <cellStyle name="Normal 2 41" xfId="12194"/>
    <cellStyle name="Normal 2 41 2" xfId="12195"/>
    <cellStyle name="Normal 2 42" xfId="12196"/>
    <cellStyle name="Normal 2 42 2" xfId="12197"/>
    <cellStyle name="Normal 2 43" xfId="12198"/>
    <cellStyle name="Normal 2 43 2" xfId="12199"/>
    <cellStyle name="Normal 2 44" xfId="12200"/>
    <cellStyle name="Normal 2 44 2" xfId="12201"/>
    <cellStyle name="Normal 2 45" xfId="12202"/>
    <cellStyle name="Normal 2 45 2" xfId="12203"/>
    <cellStyle name="Normal 2 46" xfId="12204"/>
    <cellStyle name="Normal 2 46 2" xfId="12205"/>
    <cellStyle name="Normal 2 47" xfId="12206"/>
    <cellStyle name="Normal 2 47 2" xfId="12207"/>
    <cellStyle name="Normal 2 48" xfId="12208"/>
    <cellStyle name="Normal 2 48 2" xfId="12209"/>
    <cellStyle name="Normal 2 49" xfId="12210"/>
    <cellStyle name="Normal 2 49 2" xfId="12211"/>
    <cellStyle name="Normal 2 5" xfId="12212"/>
    <cellStyle name="Normal 2 5 10" xfId="12213"/>
    <cellStyle name="Normal 2 5 11" xfId="12214"/>
    <cellStyle name="Normal 2 5 12" xfId="12215"/>
    <cellStyle name="Normal 2 5 13" xfId="12216"/>
    <cellStyle name="Normal 2 5 2" xfId="12217"/>
    <cellStyle name="Normal 2 5 2 2" xfId="12218"/>
    <cellStyle name="Normal 2 5 3" xfId="12219"/>
    <cellStyle name="Normal 2 5 3 2" xfId="12220"/>
    <cellStyle name="Normal 2 5 4" xfId="12221"/>
    <cellStyle name="Normal 2 5 4 2" xfId="12222"/>
    <cellStyle name="Normal 2 5 5" xfId="12223"/>
    <cellStyle name="Normal 2 5 5 2" xfId="12224"/>
    <cellStyle name="Normal 2 5 6" xfId="12225"/>
    <cellStyle name="Normal 2 5 6 2" xfId="12226"/>
    <cellStyle name="Normal 2 5 7" xfId="12227"/>
    <cellStyle name="Normal 2 5 8" xfId="12228"/>
    <cellStyle name="Normal 2 5 9" xfId="12229"/>
    <cellStyle name="Normal 2 50" xfId="12230"/>
    <cellStyle name="Normal 2 50 2" xfId="12231"/>
    <cellStyle name="Normal 2 51" xfId="12232"/>
    <cellStyle name="Normal 2 51 2" xfId="12233"/>
    <cellStyle name="Normal 2 52" xfId="12234"/>
    <cellStyle name="Normal 2 52 2" xfId="12235"/>
    <cellStyle name="Normal 2 53" xfId="12236"/>
    <cellStyle name="Normal 2 53 2" xfId="12237"/>
    <cellStyle name="Normal 2 54" xfId="12238"/>
    <cellStyle name="Normal 2 54 2" xfId="12239"/>
    <cellStyle name="Normal 2 55" xfId="12240"/>
    <cellStyle name="Normal 2 55 2" xfId="12241"/>
    <cellStyle name="Normal 2 56" xfId="12242"/>
    <cellStyle name="Normal 2 56 2" xfId="12243"/>
    <cellStyle name="Normal 2 57" xfId="12244"/>
    <cellStyle name="Normal 2 6" xfId="12245"/>
    <cellStyle name="Normal 2 6 10" xfId="12246"/>
    <cellStyle name="Normal 2 6 11" xfId="12247"/>
    <cellStyle name="Normal 2 6 12" xfId="12248"/>
    <cellStyle name="Normal 2 6 13" xfId="12249"/>
    <cellStyle name="Normal 2 6 2" xfId="12250"/>
    <cellStyle name="Normal 2 6 2 2" xfId="12251"/>
    <cellStyle name="Normal 2 6 3" xfId="12252"/>
    <cellStyle name="Normal 2 6 3 2" xfId="12253"/>
    <cellStyle name="Normal 2 6 4" xfId="12254"/>
    <cellStyle name="Normal 2 6 5" xfId="12255"/>
    <cellStyle name="Normal 2 6 6" xfId="12256"/>
    <cellStyle name="Normal 2 6 7" xfId="12257"/>
    <cellStyle name="Normal 2 6 8" xfId="12258"/>
    <cellStyle name="Normal 2 6 9" xfId="12259"/>
    <cellStyle name="Normal 2 7" xfId="12260"/>
    <cellStyle name="Normal 2 7 10" xfId="12261"/>
    <cellStyle name="Normal 2 7 11" xfId="12262"/>
    <cellStyle name="Normal 2 7 12" xfId="12263"/>
    <cellStyle name="Normal 2 7 13" xfId="12264"/>
    <cellStyle name="Normal 2 7 13 2" xfId="12265"/>
    <cellStyle name="Normal 2 7 13 2 2" xfId="12266"/>
    <cellStyle name="Normal 2 7 13 2 3" xfId="12267"/>
    <cellStyle name="Normal 2 7 13 2 4" xfId="12268"/>
    <cellStyle name="Normal 2 7 13 3" xfId="12269"/>
    <cellStyle name="Normal 2 7 13 4" xfId="12270"/>
    <cellStyle name="Normal 2 7 13 5" xfId="12271"/>
    <cellStyle name="Normal 2 7 14" xfId="12272"/>
    <cellStyle name="Normal 2 7 14 2" xfId="12273"/>
    <cellStyle name="Normal 2 7 14 3" xfId="12274"/>
    <cellStyle name="Normal 2 7 14 4" xfId="12275"/>
    <cellStyle name="Normal 2 7 15" xfId="12276"/>
    <cellStyle name="Normal 2 7 16" xfId="12277"/>
    <cellStyle name="Normal 2 7 17" xfId="12278"/>
    <cellStyle name="Normal 2 7 2" xfId="12279"/>
    <cellStyle name="Normal 2 7 2 2" xfId="12280"/>
    <cellStyle name="Normal 2 7 3" xfId="12281"/>
    <cellStyle name="Normal 2 7 3 2" xfId="12282"/>
    <cellStyle name="Normal 2 7 4" xfId="12283"/>
    <cellStyle name="Normal 2 7 5" xfId="12284"/>
    <cellStyle name="Normal 2 7 6" xfId="12285"/>
    <cellStyle name="Normal 2 7 7" xfId="12286"/>
    <cellStyle name="Normal 2 7 8" xfId="12287"/>
    <cellStyle name="Normal 2 7 9" xfId="12288"/>
    <cellStyle name="Normal 2 8" xfId="12289"/>
    <cellStyle name="Normal 2 8 2" xfId="12290"/>
    <cellStyle name="Normal 2 8 3" xfId="12291"/>
    <cellStyle name="Normal 2 8 3 2" xfId="12292"/>
    <cellStyle name="Normal 2 8 4" xfId="12293"/>
    <cellStyle name="Normal 2 8 4 2" xfId="12294"/>
    <cellStyle name="Normal 2 8 4 2 2" xfId="12295"/>
    <cellStyle name="Normal 2 8 4 2 2 2" xfId="12296"/>
    <cellStyle name="Normal 2 8 4 2 2 3" xfId="12297"/>
    <cellStyle name="Normal 2 8 4 2 2 4" xfId="12298"/>
    <cellStyle name="Normal 2 8 4 2 3" xfId="12299"/>
    <cellStyle name="Normal 2 8 4 2 4" xfId="12300"/>
    <cellStyle name="Normal 2 8 4 2 5" xfId="12301"/>
    <cellStyle name="Normal 2 8 4 3" xfId="12302"/>
    <cellStyle name="Normal 2 8 4 4" xfId="12303"/>
    <cellStyle name="Normal 2 8 4 4 2" xfId="12304"/>
    <cellStyle name="Normal 2 8 4 4 3" xfId="12305"/>
    <cellStyle name="Normal 2 8 4 4 4" xfId="12306"/>
    <cellStyle name="Normal 2 8 4 5" xfId="12307"/>
    <cellStyle name="Normal 2 8 4 6" xfId="12308"/>
    <cellStyle name="Normal 2 8 4 7" xfId="12309"/>
    <cellStyle name="Normal 2 8 5" xfId="12310"/>
    <cellStyle name="Normal 2 8 5 2" xfId="12311"/>
    <cellStyle name="Normal 2 8 5 2 2" xfId="12312"/>
    <cellStyle name="Normal 2 8 5 2 3" xfId="12313"/>
    <cellStyle name="Normal 2 8 5 2 4" xfId="12314"/>
    <cellStyle name="Normal 2 8 5 3" xfId="12315"/>
    <cellStyle name="Normal 2 8 5 4" xfId="12316"/>
    <cellStyle name="Normal 2 8 5 5" xfId="12317"/>
    <cellStyle name="Normal 2 8 6" xfId="12318"/>
    <cellStyle name="Normal 2 8 6 2" xfId="12319"/>
    <cellStyle name="Normal 2 8 6 3" xfId="12320"/>
    <cellStyle name="Normal 2 8 6 4" xfId="12321"/>
    <cellStyle name="Normal 2 8 7" xfId="12322"/>
    <cellStyle name="Normal 2 8 8" xfId="12323"/>
    <cellStyle name="Normal 2 8 9" xfId="12324"/>
    <cellStyle name="Normal 2 9" xfId="12325"/>
    <cellStyle name="Normal 2 9 10" xfId="12326"/>
    <cellStyle name="Normal 2 9 10 2" xfId="12327"/>
    <cellStyle name="Normal 2 9 10 2 2" xfId="12328"/>
    <cellStyle name="Normal 2 9 10 2 2 2" xfId="12329"/>
    <cellStyle name="Normal 2 9 10 2 2 3" xfId="12330"/>
    <cellStyle name="Normal 2 9 10 2 2 4" xfId="12331"/>
    <cellStyle name="Normal 2 9 10 2 3" xfId="12332"/>
    <cellStyle name="Normal 2 9 10 2 4" xfId="12333"/>
    <cellStyle name="Normal 2 9 10 2 5" xfId="12334"/>
    <cellStyle name="Normal 2 9 10 3" xfId="12335"/>
    <cellStyle name="Normal 2 9 10 3 2" xfId="12336"/>
    <cellStyle name="Normal 2 9 10 3 3" xfId="12337"/>
    <cellStyle name="Normal 2 9 10 3 4" xfId="12338"/>
    <cellStyle name="Normal 2 9 10 4" xfId="12339"/>
    <cellStyle name="Normal 2 9 10 5" xfId="12340"/>
    <cellStyle name="Normal 2 9 10 6" xfId="12341"/>
    <cellStyle name="Normal 2 9 11" xfId="12342"/>
    <cellStyle name="Normal 2 9 11 2" xfId="12343"/>
    <cellStyle name="Normal 2 9 11 2 2" xfId="12344"/>
    <cellStyle name="Normal 2 9 11 2 3" xfId="12345"/>
    <cellStyle name="Normal 2 9 11 2 4" xfId="12346"/>
    <cellStyle name="Normal 2 9 11 3" xfId="12347"/>
    <cellStyle name="Normal 2 9 11 4" xfId="12348"/>
    <cellStyle name="Normal 2 9 11 5" xfId="12349"/>
    <cellStyle name="Normal 2 9 12" xfId="12350"/>
    <cellStyle name="Normal 2 9 12 2" xfId="12351"/>
    <cellStyle name="Normal 2 9 12 3" xfId="12352"/>
    <cellStyle name="Normal 2 9 12 4" xfId="12353"/>
    <cellStyle name="Normal 2 9 13" xfId="12354"/>
    <cellStyle name="Normal 2 9 14" xfId="12355"/>
    <cellStyle name="Normal 2 9 15" xfId="12356"/>
    <cellStyle name="Normal 2 9 2" xfId="12357"/>
    <cellStyle name="Normal 2 9 2 2" xfId="12358"/>
    <cellStyle name="Normal 2 9 2 2 2" xfId="12359"/>
    <cellStyle name="Normal 2 9 2 3" xfId="12360"/>
    <cellStyle name="Normal 2 9 2 4" xfId="12361"/>
    <cellStyle name="Normal 2 9 2 5" xfId="12362"/>
    <cellStyle name="Normal 2 9 2 6" xfId="12363"/>
    <cellStyle name="Normal 2 9 2 7" xfId="12364"/>
    <cellStyle name="Normal 2 9 2 8" xfId="12365"/>
    <cellStyle name="Normal 2 9 3" xfId="12366"/>
    <cellStyle name="Normal 2 9 3 2" xfId="12367"/>
    <cellStyle name="Normal 2 9 4" xfId="12368"/>
    <cellStyle name="Normal 2 9 5" xfId="12369"/>
    <cellStyle name="Normal 2 9 6" xfId="12370"/>
    <cellStyle name="Normal 2 9 7" xfId="12371"/>
    <cellStyle name="Normal 2 9 8" xfId="12372"/>
    <cellStyle name="Normal 2 9 9" xfId="12373"/>
    <cellStyle name="Normal 2 9 9 2" xfId="12374"/>
    <cellStyle name="Normal 2_6 tvemde gareb" xfId="21437"/>
    <cellStyle name="Normal 20" xfId="12375"/>
    <cellStyle name="Normal 20 10" xfId="12376"/>
    <cellStyle name="Normal 20 10 2" xfId="12377"/>
    <cellStyle name="Normal 20 11" xfId="12378"/>
    <cellStyle name="Normal 20 11 2" xfId="12379"/>
    <cellStyle name="Normal 20 12" xfId="12380"/>
    <cellStyle name="Normal 20 12 2" xfId="12381"/>
    <cellStyle name="Normal 20 13" xfId="12382"/>
    <cellStyle name="Normal 20 13 2" xfId="12383"/>
    <cellStyle name="Normal 20 13 2 2" xfId="12384"/>
    <cellStyle name="Normal 20 13 2 3" xfId="12385"/>
    <cellStyle name="Normal 20 13 2 3 2" xfId="12386"/>
    <cellStyle name="Normal 20 13 2 3 3" xfId="12387"/>
    <cellStyle name="Normal 20 13 2 3 4" xfId="12388"/>
    <cellStyle name="Normal 20 13 2 4" xfId="12389"/>
    <cellStyle name="Normal 20 13 2 5" xfId="12390"/>
    <cellStyle name="Normal 20 13 2 6" xfId="12391"/>
    <cellStyle name="Normal 20 13 3" xfId="12392"/>
    <cellStyle name="Normal 20 13 4" xfId="12393"/>
    <cellStyle name="Normal 20 13 4 2" xfId="12394"/>
    <cellStyle name="Normal 20 13 4 3" xfId="12395"/>
    <cellStyle name="Normal 20 13 4 4" xfId="12396"/>
    <cellStyle name="Normal 20 13 5" xfId="12397"/>
    <cellStyle name="Normal 20 13 6" xfId="12398"/>
    <cellStyle name="Normal 20 13 7" xfId="12399"/>
    <cellStyle name="Normal 20 14" xfId="12400"/>
    <cellStyle name="Normal 20 15" xfId="12401"/>
    <cellStyle name="Normal 20 15 2" xfId="12402"/>
    <cellStyle name="Normal 20 15 2 2" xfId="12403"/>
    <cellStyle name="Normal 20 15 2 3" xfId="12404"/>
    <cellStyle name="Normal 20 15 2 4" xfId="12405"/>
    <cellStyle name="Normal 20 15 3" xfId="12406"/>
    <cellStyle name="Normal 20 15 4" xfId="12407"/>
    <cellStyle name="Normal 20 15 5" xfId="12408"/>
    <cellStyle name="Normal 20 16" xfId="12409"/>
    <cellStyle name="Normal 20 16 2" xfId="12410"/>
    <cellStyle name="Normal 20 16 3" xfId="12411"/>
    <cellStyle name="Normal 20 16 4" xfId="12412"/>
    <cellStyle name="Normal 20 17" xfId="12413"/>
    <cellStyle name="Normal 20 18" xfId="12414"/>
    <cellStyle name="Normal 20 19" xfId="12415"/>
    <cellStyle name="Normal 20 2" xfId="12416"/>
    <cellStyle name="Normal 20 2 2" xfId="12417"/>
    <cellStyle name="Normal 20 2 2 2" xfId="12418"/>
    <cellStyle name="Normal 20 2 2 2 2" xfId="12419"/>
    <cellStyle name="Normal 20 2 2 2 2 2" xfId="12420"/>
    <cellStyle name="Normal 20 2 2 2 2 3" xfId="12421"/>
    <cellStyle name="Normal 20 2 2 2 2 4" xfId="12422"/>
    <cellStyle name="Normal 20 2 2 2 3" xfId="12423"/>
    <cellStyle name="Normal 20 2 2 2 4" xfId="12424"/>
    <cellStyle name="Normal 20 2 2 2 5" xfId="12425"/>
    <cellStyle name="Normal 20 2 2 3" xfId="12426"/>
    <cellStyle name="Normal 20 2 2 4" xfId="12427"/>
    <cellStyle name="Normal 20 2 2 4 2" xfId="12428"/>
    <cellStyle name="Normal 20 2 2 4 3" xfId="12429"/>
    <cellStyle name="Normal 20 2 2 4 4" xfId="12430"/>
    <cellStyle name="Normal 20 2 2 5" xfId="12431"/>
    <cellStyle name="Normal 20 2 2 6" xfId="12432"/>
    <cellStyle name="Normal 20 2 2 7" xfId="12433"/>
    <cellStyle name="Normal 20 3" xfId="12434"/>
    <cellStyle name="Normal 20 3 2" xfId="12435"/>
    <cellStyle name="Normal 20 3 2 2" xfId="12436"/>
    <cellStyle name="Normal 20 4" xfId="12437"/>
    <cellStyle name="Normal 20 4 2" xfId="12438"/>
    <cellStyle name="Normal 20 5" xfId="12439"/>
    <cellStyle name="Normal 20 5 2" xfId="12440"/>
    <cellStyle name="Normal 20 6" xfId="12441"/>
    <cellStyle name="Normal 20 6 2" xfId="12442"/>
    <cellStyle name="Normal 20 7" xfId="12443"/>
    <cellStyle name="Normal 20 7 2" xfId="12444"/>
    <cellStyle name="Normal 20 8" xfId="12445"/>
    <cellStyle name="Normal 20 8 2" xfId="12446"/>
    <cellStyle name="Normal 20 9" xfId="12447"/>
    <cellStyle name="Normal 20 9 2" xfId="12448"/>
    <cellStyle name="Normal 21" xfId="12449"/>
    <cellStyle name="Normal 21 10" xfId="12450"/>
    <cellStyle name="Normal 21 10 2" xfId="12451"/>
    <cellStyle name="Normal 21 11" xfId="12452"/>
    <cellStyle name="Normal 21 11 2" xfId="12453"/>
    <cellStyle name="Normal 21 12" xfId="12454"/>
    <cellStyle name="Normal 21 12 2" xfId="12455"/>
    <cellStyle name="Normal 21 13" xfId="12456"/>
    <cellStyle name="Normal 21 14" xfId="12457"/>
    <cellStyle name="Normal 21 14 2" xfId="12458"/>
    <cellStyle name="Normal 21 14 2 2" xfId="12459"/>
    <cellStyle name="Normal 21 14 2 2 2" xfId="12460"/>
    <cellStyle name="Normal 21 14 2 2 3" xfId="12461"/>
    <cellStyle name="Normal 21 14 2 2 4" xfId="12462"/>
    <cellStyle name="Normal 21 14 2 3" xfId="12463"/>
    <cellStyle name="Normal 21 14 2 4" xfId="12464"/>
    <cellStyle name="Normal 21 14 2 5" xfId="12465"/>
    <cellStyle name="Normal 21 14 3" xfId="12466"/>
    <cellStyle name="Normal 21 14 3 2" xfId="12467"/>
    <cellStyle name="Normal 21 14 3 3" xfId="12468"/>
    <cellStyle name="Normal 21 14 3 4" xfId="12469"/>
    <cellStyle name="Normal 21 14 4" xfId="12470"/>
    <cellStyle name="Normal 21 14 5" xfId="12471"/>
    <cellStyle name="Normal 21 14 6" xfId="12472"/>
    <cellStyle name="Normal 21 15" xfId="12473"/>
    <cellStyle name="Normal 21 15 2" xfId="12474"/>
    <cellStyle name="Normal 21 15 3" xfId="12475"/>
    <cellStyle name="Normal 21 15 4" xfId="12476"/>
    <cellStyle name="Normal 21 2" xfId="12477"/>
    <cellStyle name="Normal 21 2 2" xfId="12478"/>
    <cellStyle name="Normal 21 2 3" xfId="12479"/>
    <cellStyle name="Normal 21 2 3 2" xfId="12480"/>
    <cellStyle name="Normal 21 2 3 2 2" xfId="12481"/>
    <cellStyle name="Normal 21 2 3 2 2 2" xfId="12482"/>
    <cellStyle name="Normal 21 2 3 2 2 3" xfId="12483"/>
    <cellStyle name="Normal 21 2 3 2 2 4" xfId="12484"/>
    <cellStyle name="Normal 21 2 3 2 3" xfId="12485"/>
    <cellStyle name="Normal 21 2 3 2 4" xfId="12486"/>
    <cellStyle name="Normal 21 2 3 2 5" xfId="12487"/>
    <cellStyle name="Normal 21 2 3 3" xfId="12488"/>
    <cellStyle name="Normal 21 2 3 3 2" xfId="12489"/>
    <cellStyle name="Normal 21 2 3 3 3" xfId="12490"/>
    <cellStyle name="Normal 21 2 3 3 4" xfId="12491"/>
    <cellStyle name="Normal 21 2 3 4" xfId="12492"/>
    <cellStyle name="Normal 21 2 3 5" xfId="12493"/>
    <cellStyle name="Normal 21 2 3 6" xfId="12494"/>
    <cellStyle name="Normal 21 3" xfId="12495"/>
    <cellStyle name="Normal 21 3 2" xfId="12496"/>
    <cellStyle name="Normal 21 4" xfId="12497"/>
    <cellStyle name="Normal 21 4 2" xfId="12498"/>
    <cellStyle name="Normal 21 5" xfId="12499"/>
    <cellStyle name="Normal 21 5 2" xfId="12500"/>
    <cellStyle name="Normal 21 6" xfId="12501"/>
    <cellStyle name="Normal 21 6 2" xfId="12502"/>
    <cellStyle name="Normal 21 7" xfId="12503"/>
    <cellStyle name="Normal 21 7 2" xfId="12504"/>
    <cellStyle name="Normal 21 8" xfId="12505"/>
    <cellStyle name="Normal 21 8 2" xfId="12506"/>
    <cellStyle name="Normal 21 9" xfId="12507"/>
    <cellStyle name="Normal 21 9 2" xfId="12508"/>
    <cellStyle name="Normal 22" xfId="12509"/>
    <cellStyle name="Normal 22 2" xfId="12510"/>
    <cellStyle name="Normal 22 2 2" xfId="12511"/>
    <cellStyle name="Normal 22 2 3" xfId="12512"/>
    <cellStyle name="Normal 22 2 3 2" xfId="12513"/>
    <cellStyle name="Normal 22 2 3 2 2" xfId="12514"/>
    <cellStyle name="Normal 22 2 3 2 2 2" xfId="12515"/>
    <cellStyle name="Normal 22 2 3 2 2 3" xfId="12516"/>
    <cellStyle name="Normal 22 2 3 2 2 4" xfId="12517"/>
    <cellStyle name="Normal 22 2 3 2 3" xfId="12518"/>
    <cellStyle name="Normal 22 2 3 2 4" xfId="12519"/>
    <cellStyle name="Normal 22 2 3 2 5" xfId="12520"/>
    <cellStyle name="Normal 22 2 3 3" xfId="12521"/>
    <cellStyle name="Normal 22 2 3 3 2" xfId="12522"/>
    <cellStyle name="Normal 22 2 3 3 3" xfId="12523"/>
    <cellStyle name="Normal 22 2 3 3 4" xfId="12524"/>
    <cellStyle name="Normal 22 2 3 4" xfId="12525"/>
    <cellStyle name="Normal 22 2 3 5" xfId="12526"/>
    <cellStyle name="Normal 22 2 3 6" xfId="12527"/>
    <cellStyle name="Normal 22 3" xfId="12528"/>
    <cellStyle name="Normal 22 3 2" xfId="12529"/>
    <cellStyle name="Normal 22 3 2 2" xfId="12530"/>
    <cellStyle name="Normal 22 3 2 2 2" xfId="12531"/>
    <cellStyle name="Normal 22 3 2 2 2 2" xfId="12532"/>
    <cellStyle name="Normal 22 3 2 2 2 3" xfId="12533"/>
    <cellStyle name="Normal 22 3 2 2 2 4" xfId="12534"/>
    <cellStyle name="Normal 22 3 2 2 3" xfId="12535"/>
    <cellStyle name="Normal 22 3 2 2 4" xfId="12536"/>
    <cellStyle name="Normal 22 3 2 2 5" xfId="12537"/>
    <cellStyle name="Normal 22 3 2 3" xfId="12538"/>
    <cellStyle name="Normal 22 3 2 4" xfId="12539"/>
    <cellStyle name="Normal 22 3 2 4 2" xfId="12540"/>
    <cellStyle name="Normal 22 3 2 4 3" xfId="12541"/>
    <cellStyle name="Normal 22 3 2 4 4" xfId="12542"/>
    <cellStyle name="Normal 22 3 2 5" xfId="12543"/>
    <cellStyle name="Normal 22 3 2 6" xfId="12544"/>
    <cellStyle name="Normal 22 3 2 7" xfId="12545"/>
    <cellStyle name="Normal 22 3 3" xfId="12546"/>
    <cellStyle name="Normal 22 3 3 2" xfId="12547"/>
    <cellStyle name="Normal 22 3 3 2 2" xfId="12548"/>
    <cellStyle name="Normal 22 3 3 2 2 2" xfId="12549"/>
    <cellStyle name="Normal 22 3 3 2 2 3" xfId="12550"/>
    <cellStyle name="Normal 22 3 3 2 2 4" xfId="12551"/>
    <cellStyle name="Normal 22 3 3 2 3" xfId="12552"/>
    <cellStyle name="Normal 22 3 3 2 4" xfId="12553"/>
    <cellStyle name="Normal 22 3 3 2 5" xfId="12554"/>
    <cellStyle name="Normal 22 3 3 3" xfId="12555"/>
    <cellStyle name="Normal 22 3 3 3 2" xfId="12556"/>
    <cellStyle name="Normal 22 3 3 3 3" xfId="12557"/>
    <cellStyle name="Normal 22 3 3 3 4" xfId="12558"/>
    <cellStyle name="Normal 22 3 3 4" xfId="12559"/>
    <cellStyle name="Normal 22 3 3 5" xfId="12560"/>
    <cellStyle name="Normal 22 3 3 6" xfId="12561"/>
    <cellStyle name="Normal 22 4" xfId="12562"/>
    <cellStyle name="Normal 22 4 2" xfId="12563"/>
    <cellStyle name="Normal 22 4 2 2" xfId="12564"/>
    <cellStyle name="Normal 22 4 2 2 2" xfId="12565"/>
    <cellStyle name="Normal 22 4 2 2 2 2" xfId="12566"/>
    <cellStyle name="Normal 22 4 2 2 2 3" xfId="12567"/>
    <cellStyle name="Normal 22 4 2 2 2 4" xfId="12568"/>
    <cellStyle name="Normal 22 4 2 2 3" xfId="12569"/>
    <cellStyle name="Normal 22 4 2 2 4" xfId="12570"/>
    <cellStyle name="Normal 22 4 2 2 5" xfId="12571"/>
    <cellStyle name="Normal 22 4 2 3" xfId="12572"/>
    <cellStyle name="Normal 22 4 2 3 2" xfId="12573"/>
    <cellStyle name="Normal 22 4 2 3 3" xfId="12574"/>
    <cellStyle name="Normal 22 4 2 3 4" xfId="12575"/>
    <cellStyle name="Normal 22 4 2 4" xfId="12576"/>
    <cellStyle name="Normal 22 4 2 5" xfId="12577"/>
    <cellStyle name="Normal 22 4 2 6" xfId="12578"/>
    <cellStyle name="Normal 22 4 3" xfId="12579"/>
    <cellStyle name="Normal 22 4 4" xfId="12580"/>
    <cellStyle name="Normal 22 4 4 2" xfId="12581"/>
    <cellStyle name="Normal 22 4 4 2 2" xfId="12582"/>
    <cellStyle name="Normal 22 4 4 2 3" xfId="12583"/>
    <cellStyle name="Normal 22 4 4 2 4" xfId="12584"/>
    <cellStyle name="Normal 22 4 4 3" xfId="12585"/>
    <cellStyle name="Normal 22 4 4 4" xfId="12586"/>
    <cellStyle name="Normal 22 4 4 5" xfId="12587"/>
    <cellStyle name="Normal 22 4 5" xfId="12588"/>
    <cellStyle name="Normal 22 4 5 2" xfId="12589"/>
    <cellStyle name="Normal 22 4 5 3" xfId="12590"/>
    <cellStyle name="Normal 22 4 5 4" xfId="12591"/>
    <cellStyle name="Normal 22 4 6" xfId="12592"/>
    <cellStyle name="Normal 22 4 7" xfId="12593"/>
    <cellStyle name="Normal 22 4 8" xfId="12594"/>
    <cellStyle name="Normal 22 5" xfId="12595"/>
    <cellStyle name="Normal 22 5 2" xfId="12596"/>
    <cellStyle name="Normal 22 5 2 2" xfId="12597"/>
    <cellStyle name="Normal 22 5 2 2 2" xfId="12598"/>
    <cellStyle name="Normal 22 5 2 2 3" xfId="12599"/>
    <cellStyle name="Normal 22 5 2 2 4" xfId="12600"/>
    <cellStyle name="Normal 22 5 2 3" xfId="12601"/>
    <cellStyle name="Normal 22 5 2 4" xfId="12602"/>
    <cellStyle name="Normal 22 5 2 5" xfId="12603"/>
    <cellStyle name="Normal 22 5 3" xfId="12604"/>
    <cellStyle name="Normal 22 5 4" xfId="12605"/>
    <cellStyle name="Normal 22 5 4 2" xfId="12606"/>
    <cellStyle name="Normal 22 5 4 3" xfId="12607"/>
    <cellStyle name="Normal 22 5 4 4" xfId="12608"/>
    <cellStyle name="Normal 22 5 5" xfId="12609"/>
    <cellStyle name="Normal 22 5 6" xfId="12610"/>
    <cellStyle name="Normal 22 5 7" xfId="12611"/>
    <cellStyle name="Normal 22 6" xfId="12612"/>
    <cellStyle name="Normal 22 7" xfId="12613"/>
    <cellStyle name="Normal 22 8" xfId="12614"/>
    <cellStyle name="Normal 22 8 2" xfId="12615"/>
    <cellStyle name="Normal 22 8 3" xfId="12616"/>
    <cellStyle name="Normal 22 8 4" xfId="12617"/>
    <cellStyle name="Normal 23" xfId="12618"/>
    <cellStyle name="Normal 23 2" xfId="12619"/>
    <cellStyle name="Normal 23 2 2" xfId="12620"/>
    <cellStyle name="Normal 23 3" xfId="12621"/>
    <cellStyle name="Normal 23 3 2" xfId="12622"/>
    <cellStyle name="Normal 23 4" xfId="12623"/>
    <cellStyle name="Normal 23 4 2" xfId="12624"/>
    <cellStyle name="Normal 23 4 2 2" xfId="12625"/>
    <cellStyle name="Normal 23 4 2 2 2" xfId="12626"/>
    <cellStyle name="Normal 23 4 2 2 3" xfId="12627"/>
    <cellStyle name="Normal 23 4 2 2 4" xfId="12628"/>
    <cellStyle name="Normal 23 4 2 3" xfId="12629"/>
    <cellStyle name="Normal 23 4 2 4" xfId="12630"/>
    <cellStyle name="Normal 23 4 2 5" xfId="12631"/>
    <cellStyle name="Normal 23 4 3" xfId="12632"/>
    <cellStyle name="Normal 23 4 4" xfId="12633"/>
    <cellStyle name="Normal 23 4 4 2" xfId="12634"/>
    <cellStyle name="Normal 23 4 4 3" xfId="12635"/>
    <cellStyle name="Normal 23 4 4 4" xfId="12636"/>
    <cellStyle name="Normal 23 4 5" xfId="12637"/>
    <cellStyle name="Normal 23 4 6" xfId="12638"/>
    <cellStyle name="Normal 23 4 7" xfId="12639"/>
    <cellStyle name="Normal 23 5" xfId="12640"/>
    <cellStyle name="Normal 23 6" xfId="12641"/>
    <cellStyle name="Normal 23 7" xfId="12642"/>
    <cellStyle name="Normal 23 8" xfId="12643"/>
    <cellStyle name="Normal 23 8 2" xfId="12644"/>
    <cellStyle name="Normal 23 8 3" xfId="12645"/>
    <cellStyle name="Normal 23 8 4" xfId="12646"/>
    <cellStyle name="Normal 24" xfId="12647"/>
    <cellStyle name="Normal 24 2" xfId="12648"/>
    <cellStyle name="Normal 24 2 2" xfId="12649"/>
    <cellStyle name="Normal 24 2 3" xfId="12650"/>
    <cellStyle name="Normal 24 2 3 2" xfId="12651"/>
    <cellStyle name="Normal 24 2 3 2 2" xfId="12652"/>
    <cellStyle name="Normal 24 2 3 2 2 2" xfId="12653"/>
    <cellStyle name="Normal 24 2 3 2 2 3" xfId="12654"/>
    <cellStyle name="Normal 24 2 3 2 2 4" xfId="12655"/>
    <cellStyle name="Normal 24 2 3 2 3" xfId="12656"/>
    <cellStyle name="Normal 24 2 3 2 4" xfId="12657"/>
    <cellStyle name="Normal 24 2 3 2 5" xfId="12658"/>
    <cellStyle name="Normal 24 2 3 3" xfId="12659"/>
    <cellStyle name="Normal 24 2 3 3 2" xfId="12660"/>
    <cellStyle name="Normal 24 2 3 3 3" xfId="12661"/>
    <cellStyle name="Normal 24 2 3 3 4" xfId="12662"/>
    <cellStyle name="Normal 24 2 3 4" xfId="12663"/>
    <cellStyle name="Normal 24 2 3 5" xfId="12664"/>
    <cellStyle name="Normal 24 2 3 6" xfId="12665"/>
    <cellStyle name="Normal 24 3" xfId="12666"/>
    <cellStyle name="Normal 24 3 2" xfId="12667"/>
    <cellStyle name="Normal 24 3 2 2" xfId="12668"/>
    <cellStyle name="Normal 24 3 2 2 2" xfId="12669"/>
    <cellStyle name="Normal 24 3 2 2 2 2" xfId="12670"/>
    <cellStyle name="Normal 24 3 2 2 2 3" xfId="12671"/>
    <cellStyle name="Normal 24 3 2 2 2 4" xfId="12672"/>
    <cellStyle name="Normal 24 3 2 2 3" xfId="12673"/>
    <cellStyle name="Normal 24 3 2 2 4" xfId="12674"/>
    <cellStyle name="Normal 24 3 2 2 5" xfId="12675"/>
    <cellStyle name="Normal 24 3 2 3" xfId="12676"/>
    <cellStyle name="Normal 24 3 2 4" xfId="12677"/>
    <cellStyle name="Normal 24 3 2 4 2" xfId="12678"/>
    <cellStyle name="Normal 24 3 2 4 3" xfId="12679"/>
    <cellStyle name="Normal 24 3 2 4 4" xfId="12680"/>
    <cellStyle name="Normal 24 3 2 5" xfId="12681"/>
    <cellStyle name="Normal 24 3 2 6" xfId="12682"/>
    <cellStyle name="Normal 24 3 2 7" xfId="12683"/>
    <cellStyle name="Normal 24 4" xfId="12684"/>
    <cellStyle name="Normal 24 5" xfId="12685"/>
    <cellStyle name="Normal 24 5 2" xfId="12686"/>
    <cellStyle name="Normal 24 5 2 2" xfId="12687"/>
    <cellStyle name="Normal 24 5 2 2 2" xfId="12688"/>
    <cellStyle name="Normal 24 5 2 2 3" xfId="12689"/>
    <cellStyle name="Normal 24 5 2 2 4" xfId="12690"/>
    <cellStyle name="Normal 24 5 2 3" xfId="12691"/>
    <cellStyle name="Normal 24 5 2 4" xfId="12692"/>
    <cellStyle name="Normal 24 5 2 5" xfId="12693"/>
    <cellStyle name="Normal 24 5 3" xfId="12694"/>
    <cellStyle name="Normal 24 5 4" xfId="12695"/>
    <cellStyle name="Normal 24 5 4 2" xfId="12696"/>
    <cellStyle name="Normal 24 5 4 3" xfId="12697"/>
    <cellStyle name="Normal 24 5 4 4" xfId="12698"/>
    <cellStyle name="Normal 24 5 5" xfId="12699"/>
    <cellStyle name="Normal 24 5 6" xfId="12700"/>
    <cellStyle name="Normal 24 5 7" xfId="12701"/>
    <cellStyle name="Normal 24 6" xfId="12702"/>
    <cellStyle name="Normal 24 7" xfId="12703"/>
    <cellStyle name="Normal 24 8" xfId="12704"/>
    <cellStyle name="Normal 24 8 2" xfId="12705"/>
    <cellStyle name="Normal 24 8 3" xfId="12706"/>
    <cellStyle name="Normal 24 8 4" xfId="12707"/>
    <cellStyle name="Normal 25" xfId="12708"/>
    <cellStyle name="Normal 25 2" xfId="12709"/>
    <cellStyle name="Normal 25 2 2" xfId="12710"/>
    <cellStyle name="Normal 25 2 2 2" xfId="12711"/>
    <cellStyle name="Normal 25 3" xfId="12712"/>
    <cellStyle name="Normal 25 3 2" xfId="12713"/>
    <cellStyle name="Normal 25 4" xfId="12714"/>
    <cellStyle name="Normal 25 5" xfId="12715"/>
    <cellStyle name="Normal 25 5 2" xfId="12716"/>
    <cellStyle name="Normal 25 5 2 2" xfId="12717"/>
    <cellStyle name="Normal 25 5 2 2 2" xfId="12718"/>
    <cellStyle name="Normal 25 5 2 2 3" xfId="12719"/>
    <cellStyle name="Normal 25 5 2 2 4" xfId="12720"/>
    <cellStyle name="Normal 25 5 2 3" xfId="12721"/>
    <cellStyle name="Normal 25 5 2 4" xfId="12722"/>
    <cellStyle name="Normal 25 5 2 5" xfId="12723"/>
    <cellStyle name="Normal 25 5 3" xfId="12724"/>
    <cellStyle name="Normal 25 5 3 2" xfId="12725"/>
    <cellStyle name="Normal 25 5 3 3" xfId="12726"/>
    <cellStyle name="Normal 25 5 3 4" xfId="12727"/>
    <cellStyle name="Normal 25 5 4" xfId="12728"/>
    <cellStyle name="Normal 25 5 5" xfId="12729"/>
    <cellStyle name="Normal 25 5 6" xfId="12730"/>
    <cellStyle name="Normal 25 6" xfId="12731"/>
    <cellStyle name="Normal 25 6 2" xfId="12732"/>
    <cellStyle name="Normal 25 6 3" xfId="12733"/>
    <cellStyle name="Normal 25 6 4" xfId="12734"/>
    <cellStyle name="Normal 26" xfId="12735"/>
    <cellStyle name="Normal 26 2" xfId="12736"/>
    <cellStyle name="Normal 26 2 2" xfId="12737"/>
    <cellStyle name="Normal 26 2 2 2" xfId="12738"/>
    <cellStyle name="Normal 26 3" xfId="12739"/>
    <cellStyle name="Normal 26 3 2" xfId="12740"/>
    <cellStyle name="Normal 26 3 3" xfId="12741"/>
    <cellStyle name="Normal 26 3 4" xfId="12742"/>
    <cellStyle name="Normal 26 3 4 2" xfId="12743"/>
    <cellStyle name="Normal 26 3 4 3" xfId="12744"/>
    <cellStyle name="Normal 26 3 4 4" xfId="12745"/>
    <cellStyle name="Normal 26 4" xfId="12746"/>
    <cellStyle name="Normal 26 4 2" xfId="12747"/>
    <cellStyle name="Normal 26 4 3" xfId="12748"/>
    <cellStyle name="Normal 26 4 3 2" xfId="12749"/>
    <cellStyle name="Normal 26 4 3 3" xfId="12750"/>
    <cellStyle name="Normal 26 4 3 4" xfId="12751"/>
    <cellStyle name="Normal 26 5" xfId="12752"/>
    <cellStyle name="Normal 26 5 2" xfId="12753"/>
    <cellStyle name="Normal 26 5 2 2" xfId="12754"/>
    <cellStyle name="Normal 26 5 2 2 2" xfId="12755"/>
    <cellStyle name="Normal 26 5 2 2 3" xfId="12756"/>
    <cellStyle name="Normal 26 5 2 2 4" xfId="12757"/>
    <cellStyle name="Normal 26 5 2 3" xfId="12758"/>
    <cellStyle name="Normal 26 5 2 4" xfId="12759"/>
    <cellStyle name="Normal 26 5 2 5" xfId="12760"/>
    <cellStyle name="Normal 26 5 3" xfId="12761"/>
    <cellStyle name="Normal 26 5 3 2" xfId="12762"/>
    <cellStyle name="Normal 26 5 3 3" xfId="12763"/>
    <cellStyle name="Normal 26 5 3 4" xfId="12764"/>
    <cellStyle name="Normal 26 5 4" xfId="12765"/>
    <cellStyle name="Normal 26 5 5" xfId="12766"/>
    <cellStyle name="Normal 26 5 6" xfId="12767"/>
    <cellStyle name="Normal 26 6" xfId="12768"/>
    <cellStyle name="Normal 26 6 2" xfId="12769"/>
    <cellStyle name="Normal 26 6 3" xfId="12770"/>
    <cellStyle name="Normal 26 6 4" xfId="12771"/>
    <cellStyle name="Normal 27" xfId="12772"/>
    <cellStyle name="Normal 27 2" xfId="12773"/>
    <cellStyle name="Normal 27 2 2" xfId="12774"/>
    <cellStyle name="Normal 27 3" xfId="12775"/>
    <cellStyle name="Normal 27 3 2" xfId="12776"/>
    <cellStyle name="Normal 27 4" xfId="12777"/>
    <cellStyle name="Normal 27 5" xfId="12778"/>
    <cellStyle name="Normal 27 5 2" xfId="12779"/>
    <cellStyle name="Normal 27 5 2 2" xfId="12780"/>
    <cellStyle name="Normal 27 5 2 2 2" xfId="12781"/>
    <cellStyle name="Normal 27 5 2 2 3" xfId="12782"/>
    <cellStyle name="Normal 27 5 2 2 4" xfId="12783"/>
    <cellStyle name="Normal 27 5 2 3" xfId="12784"/>
    <cellStyle name="Normal 27 5 2 4" xfId="12785"/>
    <cellStyle name="Normal 27 5 2 5" xfId="12786"/>
    <cellStyle name="Normal 27 5 3" xfId="12787"/>
    <cellStyle name="Normal 27 5 3 2" xfId="12788"/>
    <cellStyle name="Normal 27 5 3 3" xfId="12789"/>
    <cellStyle name="Normal 27 5 3 4" xfId="12790"/>
    <cellStyle name="Normal 27 5 4" xfId="12791"/>
    <cellStyle name="Normal 27 5 5" xfId="12792"/>
    <cellStyle name="Normal 27 5 6" xfId="12793"/>
    <cellStyle name="Normal 28" xfId="12794"/>
    <cellStyle name="Normal 28 2" xfId="12795"/>
    <cellStyle name="Normal 28 2 2" xfId="12796"/>
    <cellStyle name="Normal 28 3" xfId="12797"/>
    <cellStyle name="Normal 28 3 2" xfId="12798"/>
    <cellStyle name="Normal 28 4" xfId="12799"/>
    <cellStyle name="Normal 28 5" xfId="12800"/>
    <cellStyle name="Normal 28 5 2" xfId="12801"/>
    <cellStyle name="Normal 28 5 2 2" xfId="12802"/>
    <cellStyle name="Normal 28 5 2 2 2" xfId="12803"/>
    <cellStyle name="Normal 28 5 2 2 3" xfId="12804"/>
    <cellStyle name="Normal 28 5 2 2 4" xfId="12805"/>
    <cellStyle name="Normal 28 5 2 3" xfId="12806"/>
    <cellStyle name="Normal 28 5 2 4" xfId="12807"/>
    <cellStyle name="Normal 28 5 2 5" xfId="12808"/>
    <cellStyle name="Normal 28 5 3" xfId="12809"/>
    <cellStyle name="Normal 28 5 3 2" xfId="12810"/>
    <cellStyle name="Normal 28 5 3 3" xfId="12811"/>
    <cellStyle name="Normal 28 5 3 4" xfId="12812"/>
    <cellStyle name="Normal 28 5 4" xfId="12813"/>
    <cellStyle name="Normal 28 5 5" xfId="12814"/>
    <cellStyle name="Normal 28 5 6" xfId="12815"/>
    <cellStyle name="Normal 29" xfId="12816"/>
    <cellStyle name="Normal 29 10" xfId="12817"/>
    <cellStyle name="Normal 29 10 2" xfId="12818"/>
    <cellStyle name="Normal 29 11" xfId="12819"/>
    <cellStyle name="Normal 29 11 2" xfId="12820"/>
    <cellStyle name="Normal 29 12" xfId="12821"/>
    <cellStyle name="Normal 29 12 2" xfId="12822"/>
    <cellStyle name="Normal 29 13" xfId="12823"/>
    <cellStyle name="Normal 29 13 2" xfId="12824"/>
    <cellStyle name="Normal 29 13 2 2" xfId="12825"/>
    <cellStyle name="Normal 29 13 2 3" xfId="12826"/>
    <cellStyle name="Normal 29 13 2 4" xfId="12827"/>
    <cellStyle name="Normal 29 13 3" xfId="12828"/>
    <cellStyle name="Normal 29 13 4" xfId="12829"/>
    <cellStyle name="Normal 29 13 5" xfId="12830"/>
    <cellStyle name="Normal 29 14" xfId="12831"/>
    <cellStyle name="Normal 29 14 2" xfId="12832"/>
    <cellStyle name="Normal 29 14 3" xfId="12833"/>
    <cellStyle name="Normal 29 14 4" xfId="12834"/>
    <cellStyle name="Normal 29 15" xfId="12835"/>
    <cellStyle name="Normal 29 16" xfId="12836"/>
    <cellStyle name="Normal 29 17" xfId="12837"/>
    <cellStyle name="Normal 29 2" xfId="12838"/>
    <cellStyle name="Normal 29 2 2" xfId="12839"/>
    <cellStyle name="Normal 29 3" xfId="12840"/>
    <cellStyle name="Normal 29 3 2" xfId="12841"/>
    <cellStyle name="Normal 29 4" xfId="12842"/>
    <cellStyle name="Normal 29 4 2" xfId="12843"/>
    <cellStyle name="Normal 29 5" xfId="12844"/>
    <cellStyle name="Normal 29 5 2" xfId="12845"/>
    <cellStyle name="Normal 29 6" xfId="12846"/>
    <cellStyle name="Normal 29 6 2" xfId="12847"/>
    <cellStyle name="Normal 29 7" xfId="12848"/>
    <cellStyle name="Normal 29 7 2" xfId="12849"/>
    <cellStyle name="Normal 29 8" xfId="12850"/>
    <cellStyle name="Normal 29 8 2" xfId="12851"/>
    <cellStyle name="Normal 29 9" xfId="12852"/>
    <cellStyle name="Normal 29 9 2" xfId="12853"/>
    <cellStyle name="Normal 3" xfId="12854"/>
    <cellStyle name="Normal 3 10" xfId="12855"/>
    <cellStyle name="Normal 3 10 2" xfId="12856"/>
    <cellStyle name="Normal 3 10 2 2" xfId="12857"/>
    <cellStyle name="Normal 3 10 2 3" xfId="12858"/>
    <cellStyle name="Normal 3 10 2 3 2" xfId="12859"/>
    <cellStyle name="Normal 3 10 2 3 2 2" xfId="12860"/>
    <cellStyle name="Normal 3 10 2 3 2 3" xfId="12861"/>
    <cellStyle name="Normal 3 10 2 3 2 4" xfId="12862"/>
    <cellStyle name="Normal 3 10 2 3 3" xfId="12863"/>
    <cellStyle name="Normal 3 10 2 3 4" xfId="12864"/>
    <cellStyle name="Normal 3 10 2 3 5" xfId="12865"/>
    <cellStyle name="Normal 3 10 2 4" xfId="12866"/>
    <cellStyle name="Normal 3 10 2 4 2" xfId="12867"/>
    <cellStyle name="Normal 3 10 2 4 3" xfId="12868"/>
    <cellStyle name="Normal 3 10 2 4 4" xfId="12869"/>
    <cellStyle name="Normal 3 10 2 5" xfId="12870"/>
    <cellStyle name="Normal 3 10 2 6" xfId="12871"/>
    <cellStyle name="Normal 3 10 2 7" xfId="12872"/>
    <cellStyle name="Normal 3 10 3" xfId="12873"/>
    <cellStyle name="Normal 3 10 3 2" xfId="12874"/>
    <cellStyle name="Normal 3 10 3 2 2" xfId="12875"/>
    <cellStyle name="Normal 3 10 3 2 2 2" xfId="12876"/>
    <cellStyle name="Normal 3 10 3 2 2 3" xfId="12877"/>
    <cellStyle name="Normal 3 10 3 2 2 4" xfId="12878"/>
    <cellStyle name="Normal 3 10 3 2 3" xfId="12879"/>
    <cellStyle name="Normal 3 10 3 2 4" xfId="12880"/>
    <cellStyle name="Normal 3 10 3 2 5" xfId="12881"/>
    <cellStyle name="Normal 3 10 3 3" xfId="12882"/>
    <cellStyle name="Normal 3 10 3 3 2" xfId="12883"/>
    <cellStyle name="Normal 3 10 3 3 3" xfId="12884"/>
    <cellStyle name="Normal 3 10 3 3 4" xfId="12885"/>
    <cellStyle name="Normal 3 10 3 4" xfId="12886"/>
    <cellStyle name="Normal 3 10 3 5" xfId="12887"/>
    <cellStyle name="Normal 3 10 3 6" xfId="12888"/>
    <cellStyle name="Normal 3 10 4" xfId="12889"/>
    <cellStyle name="Normal 3 10 5" xfId="12890"/>
    <cellStyle name="Normal 3 10 5 2" xfId="12891"/>
    <cellStyle name="Normal 3 10 5 2 2" xfId="12892"/>
    <cellStyle name="Normal 3 10 5 2 3" xfId="12893"/>
    <cellStyle name="Normal 3 10 5 2 4" xfId="12894"/>
    <cellStyle name="Normal 3 10 5 3" xfId="12895"/>
    <cellStyle name="Normal 3 10 5 4" xfId="12896"/>
    <cellStyle name="Normal 3 10 5 5" xfId="12897"/>
    <cellStyle name="Normal 3 10 6" xfId="12898"/>
    <cellStyle name="Normal 3 10 7" xfId="12899"/>
    <cellStyle name="Normal 3 10 8" xfId="12900"/>
    <cellStyle name="Normal 3 11" xfId="12901"/>
    <cellStyle name="Normal 3 11 2" xfId="12902"/>
    <cellStyle name="Normal 3 11 2 2" xfId="12903"/>
    <cellStyle name="Normal 3 11 2 2 2" xfId="12904"/>
    <cellStyle name="Normal 3 11 2 2 2 2" xfId="12905"/>
    <cellStyle name="Normal 3 11 2 2 2 3" xfId="12906"/>
    <cellStyle name="Normal 3 11 2 2 2 4" xfId="12907"/>
    <cellStyle name="Normal 3 11 2 2 3" xfId="12908"/>
    <cellStyle name="Normal 3 11 2 2 4" xfId="12909"/>
    <cellStyle name="Normal 3 11 2 2 5" xfId="12910"/>
    <cellStyle name="Normal 3 11 2 3" xfId="12911"/>
    <cellStyle name="Normal 3 11 2 3 2" xfId="12912"/>
    <cellStyle name="Normal 3 11 2 3 3" xfId="12913"/>
    <cellStyle name="Normal 3 11 2 3 4" xfId="12914"/>
    <cellStyle name="Normal 3 11 2 4" xfId="12915"/>
    <cellStyle name="Normal 3 11 2 5" xfId="12916"/>
    <cellStyle name="Normal 3 11 2 6" xfId="12917"/>
    <cellStyle name="Normal 3 11 3" xfId="12918"/>
    <cellStyle name="Normal 3 11 4" xfId="12919"/>
    <cellStyle name="Normal 3 11 4 2" xfId="12920"/>
    <cellStyle name="Normal 3 11 4 2 2" xfId="12921"/>
    <cellStyle name="Normal 3 11 4 2 3" xfId="12922"/>
    <cellStyle name="Normal 3 11 4 2 4" xfId="12923"/>
    <cellStyle name="Normal 3 11 4 3" xfId="12924"/>
    <cellStyle name="Normal 3 11 4 4" xfId="12925"/>
    <cellStyle name="Normal 3 11 4 5" xfId="12926"/>
    <cellStyle name="Normal 3 11 5" xfId="12927"/>
    <cellStyle name="Normal 3 11 6" xfId="12928"/>
    <cellStyle name="Normal 3 11 7" xfId="12929"/>
    <cellStyle name="Normal 3 12" xfId="12930"/>
    <cellStyle name="Normal 3 12 2" xfId="12931"/>
    <cellStyle name="Normal 3 12 2 2" xfId="12932"/>
    <cellStyle name="Normal 3 12 2 2 2" xfId="12933"/>
    <cellStyle name="Normal 3 12 2 2 3" xfId="12934"/>
    <cellStyle name="Normal 3 12 2 2 4" xfId="12935"/>
    <cellStyle name="Normal 3 12 3" xfId="12936"/>
    <cellStyle name="Normal 3 12 3 2" xfId="12937"/>
    <cellStyle name="Normal 3 12 3 2 2" xfId="12938"/>
    <cellStyle name="Normal 3 12 3 2 3" xfId="12939"/>
    <cellStyle name="Normal 3 12 3 2 4" xfId="12940"/>
    <cellStyle name="Normal 3 12 3 3" xfId="12941"/>
    <cellStyle name="Normal 3 12 3 4" xfId="12942"/>
    <cellStyle name="Normal 3 12 3 5" xfId="12943"/>
    <cellStyle name="Normal 3 12 4" xfId="12944"/>
    <cellStyle name="Normal 3 12 5" xfId="12945"/>
    <cellStyle name="Normal 3 12 6" xfId="12946"/>
    <cellStyle name="Normal 3 13" xfId="12947"/>
    <cellStyle name="Normal 3 13 2" xfId="12948"/>
    <cellStyle name="Normal 3 13 3" xfId="12949"/>
    <cellStyle name="Normal 3 13 3 2" xfId="12950"/>
    <cellStyle name="Normal 3 13 3 2 2" xfId="12951"/>
    <cellStyle name="Normal 3 13 3 2 3" xfId="12952"/>
    <cellStyle name="Normal 3 13 3 2 4" xfId="12953"/>
    <cellStyle name="Normal 3 13 3 3" xfId="12954"/>
    <cellStyle name="Normal 3 13 3 4" xfId="12955"/>
    <cellStyle name="Normal 3 13 3 5" xfId="12956"/>
    <cellStyle name="Normal 3 13 4" xfId="12957"/>
    <cellStyle name="Normal 3 13 4 2" xfId="12958"/>
    <cellStyle name="Normal 3 13 4 3" xfId="12959"/>
    <cellStyle name="Normal 3 13 4 4" xfId="12960"/>
    <cellStyle name="Normal 3 13 5" xfId="12961"/>
    <cellStyle name="Normal 3 13 6" xfId="12962"/>
    <cellStyle name="Normal 3 13 7" xfId="12963"/>
    <cellStyle name="Normal 3 14" xfId="12964"/>
    <cellStyle name="Normal 3 14 2" xfId="12965"/>
    <cellStyle name="Normal 3 15" xfId="12966"/>
    <cellStyle name="Normal 3 15 2" xfId="12967"/>
    <cellStyle name="Normal 3 16" xfId="12968"/>
    <cellStyle name="Normal 3 16 2" xfId="12969"/>
    <cellStyle name="Normal 3 17" xfId="12970"/>
    <cellStyle name="Normal 3 17 2" xfId="12971"/>
    <cellStyle name="Normal 3 18" xfId="12972"/>
    <cellStyle name="Normal 3 18 2" xfId="12973"/>
    <cellStyle name="Normal 3 19" xfId="12974"/>
    <cellStyle name="Normal 3 19 2" xfId="12975"/>
    <cellStyle name="Normal 3 2" xfId="12976"/>
    <cellStyle name="Normal 3 2 10" xfId="12977"/>
    <cellStyle name="Normal 3 2 10 2" xfId="12978"/>
    <cellStyle name="Normal 3 2 10 3" xfId="12979"/>
    <cellStyle name="Normal 3 2 10 3 2" xfId="12980"/>
    <cellStyle name="Normal 3 2 10 3 2 2" xfId="12981"/>
    <cellStyle name="Normal 3 2 10 3 2 3" xfId="12982"/>
    <cellStyle name="Normal 3 2 10 3 2 4" xfId="12983"/>
    <cellStyle name="Normal 3 2 10 3 3" xfId="12984"/>
    <cellStyle name="Normal 3 2 10 3 4" xfId="12985"/>
    <cellStyle name="Normal 3 2 10 3 5" xfId="12986"/>
    <cellStyle name="Normal 3 2 10 4" xfId="12987"/>
    <cellStyle name="Normal 3 2 10 4 2" xfId="12988"/>
    <cellStyle name="Normal 3 2 10 4 3" xfId="12989"/>
    <cellStyle name="Normal 3 2 10 4 4" xfId="12990"/>
    <cellStyle name="Normal 3 2 10 5" xfId="12991"/>
    <cellStyle name="Normal 3 2 10 6" xfId="12992"/>
    <cellStyle name="Normal 3 2 10 7" xfId="12993"/>
    <cellStyle name="Normal 3 2 11" xfId="12994"/>
    <cellStyle name="Normal 3 2 11 2" xfId="12995"/>
    <cellStyle name="Normal 3 2 11 3" xfId="12996"/>
    <cellStyle name="Normal 3 2 11 3 2" xfId="12997"/>
    <cellStyle name="Normal 3 2 11 3 2 2" xfId="12998"/>
    <cellStyle name="Normal 3 2 11 3 2 3" xfId="12999"/>
    <cellStyle name="Normal 3 2 11 3 2 4" xfId="13000"/>
    <cellStyle name="Normal 3 2 11 3 3" xfId="13001"/>
    <cellStyle name="Normal 3 2 11 3 4" xfId="13002"/>
    <cellStyle name="Normal 3 2 11 3 5" xfId="13003"/>
    <cellStyle name="Normal 3 2 11 4" xfId="13004"/>
    <cellStyle name="Normal 3 2 11 4 2" xfId="13005"/>
    <cellStyle name="Normal 3 2 11 4 3" xfId="13006"/>
    <cellStyle name="Normal 3 2 11 4 4" xfId="13007"/>
    <cellStyle name="Normal 3 2 11 5" xfId="13008"/>
    <cellStyle name="Normal 3 2 11 6" xfId="13009"/>
    <cellStyle name="Normal 3 2 11 7" xfId="13010"/>
    <cellStyle name="Normal 3 2 12" xfId="13011"/>
    <cellStyle name="Normal 3 2 13" xfId="13012"/>
    <cellStyle name="Normal 3 2 14" xfId="13013"/>
    <cellStyle name="Normal 3 2 15" xfId="13014"/>
    <cellStyle name="Normal 3 2 16" xfId="13015"/>
    <cellStyle name="Normal 3 2 17" xfId="13016"/>
    <cellStyle name="Normal 3 2 17 2" xfId="13017"/>
    <cellStyle name="Normal 3 2 18" xfId="13018"/>
    <cellStyle name="Normal 3 2 18 2" xfId="13019"/>
    <cellStyle name="Normal 3 2 19" xfId="13020"/>
    <cellStyle name="Normal 3 2 19 2" xfId="13021"/>
    <cellStyle name="Normal 3 2 2" xfId="13022"/>
    <cellStyle name="Normal 3 2 2 10" xfId="13023"/>
    <cellStyle name="Normal 3 2 2 11" xfId="13024"/>
    <cellStyle name="Normal 3 2 2 11 2" xfId="13025"/>
    <cellStyle name="Normal 3 2 2 11 2 2" xfId="13026"/>
    <cellStyle name="Normal 3 2 2 11 2 3" xfId="13027"/>
    <cellStyle name="Normal 3 2 2 11 2 4" xfId="13028"/>
    <cellStyle name="Normal 3 2 2 11 3" xfId="13029"/>
    <cellStyle name="Normal 3 2 2 11 4" xfId="13030"/>
    <cellStyle name="Normal 3 2 2 11 5" xfId="13031"/>
    <cellStyle name="Normal 3 2 2 12" xfId="13032"/>
    <cellStyle name="Normal 3 2 2 12 2" xfId="13033"/>
    <cellStyle name="Normal 3 2 2 12 3" xfId="13034"/>
    <cellStyle name="Normal 3 2 2 12 4" xfId="13035"/>
    <cellStyle name="Normal 3 2 2 13" xfId="13036"/>
    <cellStyle name="Normal 3 2 2 14" xfId="13037"/>
    <cellStyle name="Normal 3 2 2 15" xfId="13038"/>
    <cellStyle name="Normal 3 2 2 2" xfId="13039"/>
    <cellStyle name="Normal 3 2 2 2 10" xfId="13040"/>
    <cellStyle name="Normal 3 2 2 2 10 2" xfId="13041"/>
    <cellStyle name="Normal 3 2 2 2 10 2 2" xfId="13042"/>
    <cellStyle name="Normal 3 2 2 2 10 2 3" xfId="13043"/>
    <cellStyle name="Normal 3 2 2 2 10 2 4" xfId="13044"/>
    <cellStyle name="Normal 3 2 2 2 10 3" xfId="13045"/>
    <cellStyle name="Normal 3 2 2 2 10 4" xfId="13046"/>
    <cellStyle name="Normal 3 2 2 2 10 5" xfId="13047"/>
    <cellStyle name="Normal 3 2 2 2 11" xfId="13048"/>
    <cellStyle name="Normal 3 2 2 2 11 2" xfId="13049"/>
    <cellStyle name="Normal 3 2 2 2 11 3" xfId="13050"/>
    <cellStyle name="Normal 3 2 2 2 11 4" xfId="13051"/>
    <cellStyle name="Normal 3 2 2 2 12" xfId="13052"/>
    <cellStyle name="Normal 3 2 2 2 13" xfId="13053"/>
    <cellStyle name="Normal 3 2 2 2 14" xfId="13054"/>
    <cellStyle name="Normal 3 2 2 2 2" xfId="13055"/>
    <cellStyle name="Normal 3 2 2 2 2 10" xfId="13056"/>
    <cellStyle name="Normal 3 2 2 2 2 2" xfId="13057"/>
    <cellStyle name="Normal 3 2 2 2 2 2 2" xfId="13058"/>
    <cellStyle name="Normal 3 2 2 2 2 2 2 2" xfId="13059"/>
    <cellStyle name="Normal 3 2 2 2 2 2 2 2 2" xfId="13060"/>
    <cellStyle name="Normal 3 2 2 2 2 2 2 2 2 2" xfId="13061"/>
    <cellStyle name="Normal 3 2 2 2 2 2 2 2 2 3" xfId="13062"/>
    <cellStyle name="Normal 3 2 2 2 2 2 2 2 2 4" xfId="13063"/>
    <cellStyle name="Normal 3 2 2 2 2 2 2 2 3" xfId="13064"/>
    <cellStyle name="Normal 3 2 2 2 2 2 2 2 4" xfId="13065"/>
    <cellStyle name="Normal 3 2 2 2 2 2 2 2 5" xfId="13066"/>
    <cellStyle name="Normal 3 2 2 2 2 2 2 3" xfId="13067"/>
    <cellStyle name="Normal 3 2 2 2 2 2 2 3 2" xfId="13068"/>
    <cellStyle name="Normal 3 2 2 2 2 2 2 3 3" xfId="13069"/>
    <cellStyle name="Normal 3 2 2 2 2 2 2 3 4" xfId="13070"/>
    <cellStyle name="Normal 3 2 2 2 2 2 2 4" xfId="13071"/>
    <cellStyle name="Normal 3 2 2 2 2 2 2 5" xfId="13072"/>
    <cellStyle name="Normal 3 2 2 2 2 2 2 6" xfId="13073"/>
    <cellStyle name="Normal 3 2 2 2 2 2 3" xfId="13074"/>
    <cellStyle name="Normal 3 2 2 2 2 2 3 2" xfId="13075"/>
    <cellStyle name="Normal 3 2 2 2 2 2 3 2 2" xfId="13076"/>
    <cellStyle name="Normal 3 2 2 2 2 2 3 2 2 2" xfId="13077"/>
    <cellStyle name="Normal 3 2 2 2 2 2 3 2 2 3" xfId="13078"/>
    <cellStyle name="Normal 3 2 2 2 2 2 3 2 2 4" xfId="13079"/>
    <cellStyle name="Normal 3 2 2 2 2 2 3 2 3" xfId="13080"/>
    <cellStyle name="Normal 3 2 2 2 2 2 3 2 4" xfId="13081"/>
    <cellStyle name="Normal 3 2 2 2 2 2 3 2 5" xfId="13082"/>
    <cellStyle name="Normal 3 2 2 2 2 2 3 3" xfId="13083"/>
    <cellStyle name="Normal 3 2 2 2 2 2 3 3 2" xfId="13084"/>
    <cellStyle name="Normal 3 2 2 2 2 2 3 3 3" xfId="13085"/>
    <cellStyle name="Normal 3 2 2 2 2 2 3 3 4" xfId="13086"/>
    <cellStyle name="Normal 3 2 2 2 2 2 3 4" xfId="13087"/>
    <cellStyle name="Normal 3 2 2 2 2 2 3 5" xfId="13088"/>
    <cellStyle name="Normal 3 2 2 2 2 2 3 6" xfId="13089"/>
    <cellStyle name="Normal 3 2 2 2 2 2 4" xfId="13090"/>
    <cellStyle name="Normal 3 2 2 2 2 2 4 2" xfId="13091"/>
    <cellStyle name="Normal 3 2 2 2 2 2 4 2 2" xfId="13092"/>
    <cellStyle name="Normal 3 2 2 2 2 2 4 2 3" xfId="13093"/>
    <cellStyle name="Normal 3 2 2 2 2 2 4 2 4" xfId="13094"/>
    <cellStyle name="Normal 3 2 2 2 2 2 4 3" xfId="13095"/>
    <cellStyle name="Normal 3 2 2 2 2 2 4 4" xfId="13096"/>
    <cellStyle name="Normal 3 2 2 2 2 2 4 5" xfId="13097"/>
    <cellStyle name="Normal 3 2 2 2 2 2 5" xfId="13098"/>
    <cellStyle name="Normal 3 2 2 2 2 2 5 2" xfId="13099"/>
    <cellStyle name="Normal 3 2 2 2 2 2 5 3" xfId="13100"/>
    <cellStyle name="Normal 3 2 2 2 2 2 5 4" xfId="13101"/>
    <cellStyle name="Normal 3 2 2 2 2 2 6" xfId="13102"/>
    <cellStyle name="Normal 3 2 2 2 2 2 7" xfId="13103"/>
    <cellStyle name="Normal 3 2 2 2 2 2 8" xfId="13104"/>
    <cellStyle name="Normal 3 2 2 2 2 3" xfId="13105"/>
    <cellStyle name="Normal 3 2 2 2 2 3 2" xfId="13106"/>
    <cellStyle name="Normal 3 2 2 2 2 3 2 2" xfId="13107"/>
    <cellStyle name="Normal 3 2 2 2 2 3 2 2 2" xfId="13108"/>
    <cellStyle name="Normal 3 2 2 2 2 3 2 2 3" xfId="13109"/>
    <cellStyle name="Normal 3 2 2 2 2 3 2 2 4" xfId="13110"/>
    <cellStyle name="Normal 3 2 2 2 2 3 2 3" xfId="13111"/>
    <cellStyle name="Normal 3 2 2 2 2 3 2 4" xfId="13112"/>
    <cellStyle name="Normal 3 2 2 2 2 3 2 5" xfId="13113"/>
    <cellStyle name="Normal 3 2 2 2 2 3 3" xfId="13114"/>
    <cellStyle name="Normal 3 2 2 2 2 3 3 2" xfId="13115"/>
    <cellStyle name="Normal 3 2 2 2 2 3 3 3" xfId="13116"/>
    <cellStyle name="Normal 3 2 2 2 2 3 3 4" xfId="13117"/>
    <cellStyle name="Normal 3 2 2 2 2 3 4" xfId="13118"/>
    <cellStyle name="Normal 3 2 2 2 2 3 5" xfId="13119"/>
    <cellStyle name="Normal 3 2 2 2 2 3 6" xfId="13120"/>
    <cellStyle name="Normal 3 2 2 2 2 4" xfId="13121"/>
    <cellStyle name="Normal 3 2 2 2 2 4 2" xfId="13122"/>
    <cellStyle name="Normal 3 2 2 2 2 4 2 2" xfId="13123"/>
    <cellStyle name="Normal 3 2 2 2 2 4 2 2 2" xfId="13124"/>
    <cellStyle name="Normal 3 2 2 2 2 4 2 2 3" xfId="13125"/>
    <cellStyle name="Normal 3 2 2 2 2 4 2 2 4" xfId="13126"/>
    <cellStyle name="Normal 3 2 2 2 2 4 2 3" xfId="13127"/>
    <cellStyle name="Normal 3 2 2 2 2 4 2 4" xfId="13128"/>
    <cellStyle name="Normal 3 2 2 2 2 4 2 5" xfId="13129"/>
    <cellStyle name="Normal 3 2 2 2 2 4 3" xfId="13130"/>
    <cellStyle name="Normal 3 2 2 2 2 4 3 2" xfId="13131"/>
    <cellStyle name="Normal 3 2 2 2 2 4 3 3" xfId="13132"/>
    <cellStyle name="Normal 3 2 2 2 2 4 3 4" xfId="13133"/>
    <cellStyle name="Normal 3 2 2 2 2 4 4" xfId="13134"/>
    <cellStyle name="Normal 3 2 2 2 2 4 5" xfId="13135"/>
    <cellStyle name="Normal 3 2 2 2 2 4 6" xfId="13136"/>
    <cellStyle name="Normal 3 2 2 2 2 5" xfId="13137"/>
    <cellStyle name="Normal 3 2 2 2 2 6" xfId="13138"/>
    <cellStyle name="Normal 3 2 2 2 2 6 2" xfId="13139"/>
    <cellStyle name="Normal 3 2 2 2 2 6 2 2" xfId="13140"/>
    <cellStyle name="Normal 3 2 2 2 2 6 2 3" xfId="13141"/>
    <cellStyle name="Normal 3 2 2 2 2 6 2 4" xfId="13142"/>
    <cellStyle name="Normal 3 2 2 2 2 6 3" xfId="13143"/>
    <cellStyle name="Normal 3 2 2 2 2 6 4" xfId="13144"/>
    <cellStyle name="Normal 3 2 2 2 2 6 5" xfId="13145"/>
    <cellStyle name="Normal 3 2 2 2 2 7" xfId="13146"/>
    <cellStyle name="Normal 3 2 2 2 2 7 2" xfId="13147"/>
    <cellStyle name="Normal 3 2 2 2 2 7 3" xfId="13148"/>
    <cellStyle name="Normal 3 2 2 2 2 7 4" xfId="13149"/>
    <cellStyle name="Normal 3 2 2 2 2 8" xfId="13150"/>
    <cellStyle name="Normal 3 2 2 2 2 9" xfId="13151"/>
    <cellStyle name="Normal 3 2 2 2 3" xfId="13152"/>
    <cellStyle name="Normal 3 2 2 2 3 2" xfId="13153"/>
    <cellStyle name="Normal 3 2 2 2 3 2 2" xfId="13154"/>
    <cellStyle name="Normal 3 2 2 2 3 2 2 2" xfId="13155"/>
    <cellStyle name="Normal 3 2 2 2 3 2 2 2 2" xfId="13156"/>
    <cellStyle name="Normal 3 2 2 2 3 2 2 2 2 2" xfId="13157"/>
    <cellStyle name="Normal 3 2 2 2 3 2 2 2 2 3" xfId="13158"/>
    <cellStyle name="Normal 3 2 2 2 3 2 2 2 2 4" xfId="13159"/>
    <cellStyle name="Normal 3 2 2 2 3 2 2 2 3" xfId="13160"/>
    <cellStyle name="Normal 3 2 2 2 3 2 2 2 4" xfId="13161"/>
    <cellStyle name="Normal 3 2 2 2 3 2 2 2 5" xfId="13162"/>
    <cellStyle name="Normal 3 2 2 2 3 2 2 3" xfId="13163"/>
    <cellStyle name="Normal 3 2 2 2 3 2 2 3 2" xfId="13164"/>
    <cellStyle name="Normal 3 2 2 2 3 2 2 3 3" xfId="13165"/>
    <cellStyle name="Normal 3 2 2 2 3 2 2 3 4" xfId="13166"/>
    <cellStyle name="Normal 3 2 2 2 3 2 2 4" xfId="13167"/>
    <cellStyle name="Normal 3 2 2 2 3 2 2 5" xfId="13168"/>
    <cellStyle name="Normal 3 2 2 2 3 2 2 6" xfId="13169"/>
    <cellStyle name="Normal 3 2 2 2 3 2 3" xfId="13170"/>
    <cellStyle name="Normal 3 2 2 2 3 2 3 2" xfId="13171"/>
    <cellStyle name="Normal 3 2 2 2 3 2 3 2 2" xfId="13172"/>
    <cellStyle name="Normal 3 2 2 2 3 2 3 2 2 2" xfId="13173"/>
    <cellStyle name="Normal 3 2 2 2 3 2 3 2 2 3" xfId="13174"/>
    <cellStyle name="Normal 3 2 2 2 3 2 3 2 2 4" xfId="13175"/>
    <cellStyle name="Normal 3 2 2 2 3 2 3 2 3" xfId="13176"/>
    <cellStyle name="Normal 3 2 2 2 3 2 3 2 4" xfId="13177"/>
    <cellStyle name="Normal 3 2 2 2 3 2 3 2 5" xfId="13178"/>
    <cellStyle name="Normal 3 2 2 2 3 2 3 3" xfId="13179"/>
    <cellStyle name="Normal 3 2 2 2 3 2 3 3 2" xfId="13180"/>
    <cellStyle name="Normal 3 2 2 2 3 2 3 3 3" xfId="13181"/>
    <cellStyle name="Normal 3 2 2 2 3 2 3 3 4" xfId="13182"/>
    <cellStyle name="Normal 3 2 2 2 3 2 3 4" xfId="13183"/>
    <cellStyle name="Normal 3 2 2 2 3 2 3 5" xfId="13184"/>
    <cellStyle name="Normal 3 2 2 2 3 2 3 6" xfId="13185"/>
    <cellStyle name="Normal 3 2 2 2 3 2 4" xfId="13186"/>
    <cellStyle name="Normal 3 2 2 2 3 2 4 2" xfId="13187"/>
    <cellStyle name="Normal 3 2 2 2 3 2 4 2 2" xfId="13188"/>
    <cellStyle name="Normal 3 2 2 2 3 2 4 2 3" xfId="13189"/>
    <cellStyle name="Normal 3 2 2 2 3 2 4 2 4" xfId="13190"/>
    <cellStyle name="Normal 3 2 2 2 3 2 4 3" xfId="13191"/>
    <cellStyle name="Normal 3 2 2 2 3 2 4 4" xfId="13192"/>
    <cellStyle name="Normal 3 2 2 2 3 2 4 5" xfId="13193"/>
    <cellStyle name="Normal 3 2 2 2 3 2 5" xfId="13194"/>
    <cellStyle name="Normal 3 2 2 2 3 2 5 2" xfId="13195"/>
    <cellStyle name="Normal 3 2 2 2 3 2 5 3" xfId="13196"/>
    <cellStyle name="Normal 3 2 2 2 3 2 5 4" xfId="13197"/>
    <cellStyle name="Normal 3 2 2 2 3 2 6" xfId="13198"/>
    <cellStyle name="Normal 3 2 2 2 3 2 7" xfId="13199"/>
    <cellStyle name="Normal 3 2 2 2 3 2 8" xfId="13200"/>
    <cellStyle name="Normal 3 2 2 2 3 3" xfId="13201"/>
    <cellStyle name="Normal 3 2 2 2 3 3 2" xfId="13202"/>
    <cellStyle name="Normal 3 2 2 2 3 3 2 2" xfId="13203"/>
    <cellStyle name="Normal 3 2 2 2 3 3 2 2 2" xfId="13204"/>
    <cellStyle name="Normal 3 2 2 2 3 3 2 2 3" xfId="13205"/>
    <cellStyle name="Normal 3 2 2 2 3 3 2 2 4" xfId="13206"/>
    <cellStyle name="Normal 3 2 2 2 3 3 2 3" xfId="13207"/>
    <cellStyle name="Normal 3 2 2 2 3 3 2 4" xfId="13208"/>
    <cellStyle name="Normal 3 2 2 2 3 3 2 5" xfId="13209"/>
    <cellStyle name="Normal 3 2 2 2 3 3 3" xfId="13210"/>
    <cellStyle name="Normal 3 2 2 2 3 3 3 2" xfId="13211"/>
    <cellStyle name="Normal 3 2 2 2 3 3 3 3" xfId="13212"/>
    <cellStyle name="Normal 3 2 2 2 3 3 3 4" xfId="13213"/>
    <cellStyle name="Normal 3 2 2 2 3 3 4" xfId="13214"/>
    <cellStyle name="Normal 3 2 2 2 3 3 5" xfId="13215"/>
    <cellStyle name="Normal 3 2 2 2 3 3 6" xfId="13216"/>
    <cellStyle name="Normal 3 2 2 2 3 4" xfId="13217"/>
    <cellStyle name="Normal 3 2 2 2 3 4 2" xfId="13218"/>
    <cellStyle name="Normal 3 2 2 2 3 4 2 2" xfId="13219"/>
    <cellStyle name="Normal 3 2 2 2 3 4 2 2 2" xfId="13220"/>
    <cellStyle name="Normal 3 2 2 2 3 4 2 2 3" xfId="13221"/>
    <cellStyle name="Normal 3 2 2 2 3 4 2 2 4" xfId="13222"/>
    <cellStyle name="Normal 3 2 2 2 3 4 2 3" xfId="13223"/>
    <cellStyle name="Normal 3 2 2 2 3 4 2 4" xfId="13224"/>
    <cellStyle name="Normal 3 2 2 2 3 4 2 5" xfId="13225"/>
    <cellStyle name="Normal 3 2 2 2 3 4 3" xfId="13226"/>
    <cellStyle name="Normal 3 2 2 2 3 4 3 2" xfId="13227"/>
    <cellStyle name="Normal 3 2 2 2 3 4 3 3" xfId="13228"/>
    <cellStyle name="Normal 3 2 2 2 3 4 3 4" xfId="13229"/>
    <cellStyle name="Normal 3 2 2 2 3 4 4" xfId="13230"/>
    <cellStyle name="Normal 3 2 2 2 3 4 5" xfId="13231"/>
    <cellStyle name="Normal 3 2 2 2 3 4 6" xfId="13232"/>
    <cellStyle name="Normal 3 2 2 2 3 5" xfId="13233"/>
    <cellStyle name="Normal 3 2 2 2 3 5 2" xfId="13234"/>
    <cellStyle name="Normal 3 2 2 2 3 5 2 2" xfId="13235"/>
    <cellStyle name="Normal 3 2 2 2 3 5 2 3" xfId="13236"/>
    <cellStyle name="Normal 3 2 2 2 3 5 2 4" xfId="13237"/>
    <cellStyle name="Normal 3 2 2 2 3 5 3" xfId="13238"/>
    <cellStyle name="Normal 3 2 2 2 3 5 4" xfId="13239"/>
    <cellStyle name="Normal 3 2 2 2 3 5 5" xfId="13240"/>
    <cellStyle name="Normal 3 2 2 2 3 6" xfId="13241"/>
    <cellStyle name="Normal 3 2 2 2 3 6 2" xfId="13242"/>
    <cellStyle name="Normal 3 2 2 2 3 6 3" xfId="13243"/>
    <cellStyle name="Normal 3 2 2 2 3 6 4" xfId="13244"/>
    <cellStyle name="Normal 3 2 2 2 3 7" xfId="13245"/>
    <cellStyle name="Normal 3 2 2 2 3 8" xfId="13246"/>
    <cellStyle name="Normal 3 2 2 2 3 9" xfId="13247"/>
    <cellStyle name="Normal 3 2 2 2 4" xfId="13248"/>
    <cellStyle name="Normal 3 2 2 2 4 2" xfId="13249"/>
    <cellStyle name="Normal 3 2 2 2 4 2 2" xfId="13250"/>
    <cellStyle name="Normal 3 2 2 2 4 2 2 2" xfId="13251"/>
    <cellStyle name="Normal 3 2 2 2 4 2 2 2 2" xfId="13252"/>
    <cellStyle name="Normal 3 2 2 2 4 2 2 2 2 2" xfId="13253"/>
    <cellStyle name="Normal 3 2 2 2 4 2 2 2 2 3" xfId="13254"/>
    <cellStyle name="Normal 3 2 2 2 4 2 2 2 2 4" xfId="13255"/>
    <cellStyle name="Normal 3 2 2 2 4 2 2 2 3" xfId="13256"/>
    <cellStyle name="Normal 3 2 2 2 4 2 2 2 4" xfId="13257"/>
    <cellStyle name="Normal 3 2 2 2 4 2 2 2 5" xfId="13258"/>
    <cellStyle name="Normal 3 2 2 2 4 2 2 3" xfId="13259"/>
    <cellStyle name="Normal 3 2 2 2 4 2 2 3 2" xfId="13260"/>
    <cellStyle name="Normal 3 2 2 2 4 2 2 3 3" xfId="13261"/>
    <cellStyle name="Normal 3 2 2 2 4 2 2 3 4" xfId="13262"/>
    <cellStyle name="Normal 3 2 2 2 4 2 2 4" xfId="13263"/>
    <cellStyle name="Normal 3 2 2 2 4 2 2 5" xfId="13264"/>
    <cellStyle name="Normal 3 2 2 2 4 2 2 6" xfId="13265"/>
    <cellStyle name="Normal 3 2 2 2 4 2 3" xfId="13266"/>
    <cellStyle name="Normal 3 2 2 2 4 2 3 2" xfId="13267"/>
    <cellStyle name="Normal 3 2 2 2 4 2 3 2 2" xfId="13268"/>
    <cellStyle name="Normal 3 2 2 2 4 2 3 2 2 2" xfId="13269"/>
    <cellStyle name="Normal 3 2 2 2 4 2 3 2 2 3" xfId="13270"/>
    <cellStyle name="Normal 3 2 2 2 4 2 3 2 2 4" xfId="13271"/>
    <cellStyle name="Normal 3 2 2 2 4 2 3 2 3" xfId="13272"/>
    <cellStyle name="Normal 3 2 2 2 4 2 3 2 4" xfId="13273"/>
    <cellStyle name="Normal 3 2 2 2 4 2 3 2 5" xfId="13274"/>
    <cellStyle name="Normal 3 2 2 2 4 2 3 3" xfId="13275"/>
    <cellStyle name="Normal 3 2 2 2 4 2 3 3 2" xfId="13276"/>
    <cellStyle name="Normal 3 2 2 2 4 2 3 3 3" xfId="13277"/>
    <cellStyle name="Normal 3 2 2 2 4 2 3 3 4" xfId="13278"/>
    <cellStyle name="Normal 3 2 2 2 4 2 3 4" xfId="13279"/>
    <cellStyle name="Normal 3 2 2 2 4 2 3 5" xfId="13280"/>
    <cellStyle name="Normal 3 2 2 2 4 2 3 6" xfId="13281"/>
    <cellStyle name="Normal 3 2 2 2 4 2 4" xfId="13282"/>
    <cellStyle name="Normal 3 2 2 2 4 2 4 2" xfId="13283"/>
    <cellStyle name="Normal 3 2 2 2 4 2 4 2 2" xfId="13284"/>
    <cellStyle name="Normal 3 2 2 2 4 2 4 2 3" xfId="13285"/>
    <cellStyle name="Normal 3 2 2 2 4 2 4 2 4" xfId="13286"/>
    <cellStyle name="Normal 3 2 2 2 4 2 4 3" xfId="13287"/>
    <cellStyle name="Normal 3 2 2 2 4 2 4 4" xfId="13288"/>
    <cellStyle name="Normal 3 2 2 2 4 2 4 5" xfId="13289"/>
    <cellStyle name="Normal 3 2 2 2 4 2 5" xfId="13290"/>
    <cellStyle name="Normal 3 2 2 2 4 2 5 2" xfId="13291"/>
    <cellStyle name="Normal 3 2 2 2 4 2 5 3" xfId="13292"/>
    <cellStyle name="Normal 3 2 2 2 4 2 5 4" xfId="13293"/>
    <cellStyle name="Normal 3 2 2 2 4 2 6" xfId="13294"/>
    <cellStyle name="Normal 3 2 2 2 4 2 7" xfId="13295"/>
    <cellStyle name="Normal 3 2 2 2 4 2 8" xfId="13296"/>
    <cellStyle name="Normal 3 2 2 2 4 3" xfId="13297"/>
    <cellStyle name="Normal 3 2 2 2 4 3 2" xfId="13298"/>
    <cellStyle name="Normal 3 2 2 2 4 3 2 2" xfId="13299"/>
    <cellStyle name="Normal 3 2 2 2 4 3 2 2 2" xfId="13300"/>
    <cellStyle name="Normal 3 2 2 2 4 3 2 2 3" xfId="13301"/>
    <cellStyle name="Normal 3 2 2 2 4 3 2 2 4" xfId="13302"/>
    <cellStyle name="Normal 3 2 2 2 4 3 2 3" xfId="13303"/>
    <cellStyle name="Normal 3 2 2 2 4 3 2 4" xfId="13304"/>
    <cellStyle name="Normal 3 2 2 2 4 3 2 5" xfId="13305"/>
    <cellStyle name="Normal 3 2 2 2 4 3 3" xfId="13306"/>
    <cellStyle name="Normal 3 2 2 2 4 3 3 2" xfId="13307"/>
    <cellStyle name="Normal 3 2 2 2 4 3 3 3" xfId="13308"/>
    <cellStyle name="Normal 3 2 2 2 4 3 3 4" xfId="13309"/>
    <cellStyle name="Normal 3 2 2 2 4 3 4" xfId="13310"/>
    <cellStyle name="Normal 3 2 2 2 4 3 5" xfId="13311"/>
    <cellStyle name="Normal 3 2 2 2 4 3 6" xfId="13312"/>
    <cellStyle name="Normal 3 2 2 2 4 4" xfId="13313"/>
    <cellStyle name="Normal 3 2 2 2 4 4 2" xfId="13314"/>
    <cellStyle name="Normal 3 2 2 2 4 4 2 2" xfId="13315"/>
    <cellStyle name="Normal 3 2 2 2 4 4 2 2 2" xfId="13316"/>
    <cellStyle name="Normal 3 2 2 2 4 4 2 2 3" xfId="13317"/>
    <cellStyle name="Normal 3 2 2 2 4 4 2 2 4" xfId="13318"/>
    <cellStyle name="Normal 3 2 2 2 4 4 2 3" xfId="13319"/>
    <cellStyle name="Normal 3 2 2 2 4 4 2 4" xfId="13320"/>
    <cellStyle name="Normal 3 2 2 2 4 4 2 5" xfId="13321"/>
    <cellStyle name="Normal 3 2 2 2 4 4 3" xfId="13322"/>
    <cellStyle name="Normal 3 2 2 2 4 4 3 2" xfId="13323"/>
    <cellStyle name="Normal 3 2 2 2 4 4 3 3" xfId="13324"/>
    <cellStyle name="Normal 3 2 2 2 4 4 3 4" xfId="13325"/>
    <cellStyle name="Normal 3 2 2 2 4 4 4" xfId="13326"/>
    <cellStyle name="Normal 3 2 2 2 4 4 5" xfId="13327"/>
    <cellStyle name="Normal 3 2 2 2 4 4 6" xfId="13328"/>
    <cellStyle name="Normal 3 2 2 2 4 5" xfId="13329"/>
    <cellStyle name="Normal 3 2 2 2 4 5 2" xfId="13330"/>
    <cellStyle name="Normal 3 2 2 2 4 5 2 2" xfId="13331"/>
    <cellStyle name="Normal 3 2 2 2 4 5 2 3" xfId="13332"/>
    <cellStyle name="Normal 3 2 2 2 4 5 2 4" xfId="13333"/>
    <cellStyle name="Normal 3 2 2 2 4 5 3" xfId="13334"/>
    <cellStyle name="Normal 3 2 2 2 4 5 4" xfId="13335"/>
    <cellStyle name="Normal 3 2 2 2 4 5 5" xfId="13336"/>
    <cellStyle name="Normal 3 2 2 2 4 6" xfId="13337"/>
    <cellStyle name="Normal 3 2 2 2 4 6 2" xfId="13338"/>
    <cellStyle name="Normal 3 2 2 2 4 6 3" xfId="13339"/>
    <cellStyle name="Normal 3 2 2 2 4 6 4" xfId="13340"/>
    <cellStyle name="Normal 3 2 2 2 4 7" xfId="13341"/>
    <cellStyle name="Normal 3 2 2 2 4 8" xfId="13342"/>
    <cellStyle name="Normal 3 2 2 2 4 9" xfId="13343"/>
    <cellStyle name="Normal 3 2 2 2 5" xfId="13344"/>
    <cellStyle name="Normal 3 2 2 2 5 2" xfId="13345"/>
    <cellStyle name="Normal 3 2 2 2 5 2 2" xfId="13346"/>
    <cellStyle name="Normal 3 2 2 2 5 2 2 2" xfId="13347"/>
    <cellStyle name="Normal 3 2 2 2 5 2 2 2 2" xfId="13348"/>
    <cellStyle name="Normal 3 2 2 2 5 2 2 2 3" xfId="13349"/>
    <cellStyle name="Normal 3 2 2 2 5 2 2 2 4" xfId="13350"/>
    <cellStyle name="Normal 3 2 2 2 5 2 2 3" xfId="13351"/>
    <cellStyle name="Normal 3 2 2 2 5 2 2 4" xfId="13352"/>
    <cellStyle name="Normal 3 2 2 2 5 2 2 5" xfId="13353"/>
    <cellStyle name="Normal 3 2 2 2 5 2 3" xfId="13354"/>
    <cellStyle name="Normal 3 2 2 2 5 2 3 2" xfId="13355"/>
    <cellStyle name="Normal 3 2 2 2 5 2 3 3" xfId="13356"/>
    <cellStyle name="Normal 3 2 2 2 5 2 3 4" xfId="13357"/>
    <cellStyle name="Normal 3 2 2 2 5 2 4" xfId="13358"/>
    <cellStyle name="Normal 3 2 2 2 5 2 5" xfId="13359"/>
    <cellStyle name="Normal 3 2 2 2 5 2 6" xfId="13360"/>
    <cellStyle name="Normal 3 2 2 2 5 3" xfId="13361"/>
    <cellStyle name="Normal 3 2 2 2 5 3 2" xfId="13362"/>
    <cellStyle name="Normal 3 2 2 2 5 3 2 2" xfId="13363"/>
    <cellStyle name="Normal 3 2 2 2 5 3 2 2 2" xfId="13364"/>
    <cellStyle name="Normal 3 2 2 2 5 3 2 2 3" xfId="13365"/>
    <cellStyle name="Normal 3 2 2 2 5 3 2 2 4" xfId="13366"/>
    <cellStyle name="Normal 3 2 2 2 5 3 2 3" xfId="13367"/>
    <cellStyle name="Normal 3 2 2 2 5 3 2 4" xfId="13368"/>
    <cellStyle name="Normal 3 2 2 2 5 3 2 5" xfId="13369"/>
    <cellStyle name="Normal 3 2 2 2 5 3 3" xfId="13370"/>
    <cellStyle name="Normal 3 2 2 2 5 3 3 2" xfId="13371"/>
    <cellStyle name="Normal 3 2 2 2 5 3 3 3" xfId="13372"/>
    <cellStyle name="Normal 3 2 2 2 5 3 3 4" xfId="13373"/>
    <cellStyle name="Normal 3 2 2 2 5 3 4" xfId="13374"/>
    <cellStyle name="Normal 3 2 2 2 5 3 5" xfId="13375"/>
    <cellStyle name="Normal 3 2 2 2 5 3 6" xfId="13376"/>
    <cellStyle name="Normal 3 2 2 2 5 4" xfId="13377"/>
    <cellStyle name="Normal 3 2 2 2 5 4 2" xfId="13378"/>
    <cellStyle name="Normal 3 2 2 2 5 4 2 2" xfId="13379"/>
    <cellStyle name="Normal 3 2 2 2 5 4 2 3" xfId="13380"/>
    <cellStyle name="Normal 3 2 2 2 5 4 2 4" xfId="13381"/>
    <cellStyle name="Normal 3 2 2 2 5 4 3" xfId="13382"/>
    <cellStyle name="Normal 3 2 2 2 5 4 4" xfId="13383"/>
    <cellStyle name="Normal 3 2 2 2 5 4 5" xfId="13384"/>
    <cellStyle name="Normal 3 2 2 2 5 5" xfId="13385"/>
    <cellStyle name="Normal 3 2 2 2 5 5 2" xfId="13386"/>
    <cellStyle name="Normal 3 2 2 2 5 5 3" xfId="13387"/>
    <cellStyle name="Normal 3 2 2 2 5 5 4" xfId="13388"/>
    <cellStyle name="Normal 3 2 2 2 5 6" xfId="13389"/>
    <cellStyle name="Normal 3 2 2 2 5 7" xfId="13390"/>
    <cellStyle name="Normal 3 2 2 2 5 8" xfId="13391"/>
    <cellStyle name="Normal 3 2 2 2 6" xfId="13392"/>
    <cellStyle name="Normal 3 2 2 2 6 2" xfId="13393"/>
    <cellStyle name="Normal 3 2 2 2 6 2 2" xfId="13394"/>
    <cellStyle name="Normal 3 2 2 2 6 2 2 2" xfId="13395"/>
    <cellStyle name="Normal 3 2 2 2 6 2 2 2 2" xfId="13396"/>
    <cellStyle name="Normal 3 2 2 2 6 2 2 2 3" xfId="13397"/>
    <cellStyle name="Normal 3 2 2 2 6 2 2 2 4" xfId="13398"/>
    <cellStyle name="Normal 3 2 2 2 6 2 2 3" xfId="13399"/>
    <cellStyle name="Normal 3 2 2 2 6 2 2 4" xfId="13400"/>
    <cellStyle name="Normal 3 2 2 2 6 2 2 5" xfId="13401"/>
    <cellStyle name="Normal 3 2 2 2 6 2 3" xfId="13402"/>
    <cellStyle name="Normal 3 2 2 2 6 2 3 2" xfId="13403"/>
    <cellStyle name="Normal 3 2 2 2 6 2 3 3" xfId="13404"/>
    <cellStyle name="Normal 3 2 2 2 6 2 3 4" xfId="13405"/>
    <cellStyle name="Normal 3 2 2 2 6 2 4" xfId="13406"/>
    <cellStyle name="Normal 3 2 2 2 6 2 5" xfId="13407"/>
    <cellStyle name="Normal 3 2 2 2 6 2 6" xfId="13408"/>
    <cellStyle name="Normal 3 2 2 2 6 3" xfId="13409"/>
    <cellStyle name="Normal 3 2 2 2 6 3 2" xfId="13410"/>
    <cellStyle name="Normal 3 2 2 2 6 3 2 2" xfId="13411"/>
    <cellStyle name="Normal 3 2 2 2 6 3 2 2 2" xfId="13412"/>
    <cellStyle name="Normal 3 2 2 2 6 3 2 2 3" xfId="13413"/>
    <cellStyle name="Normal 3 2 2 2 6 3 2 2 4" xfId="13414"/>
    <cellStyle name="Normal 3 2 2 2 6 3 2 3" xfId="13415"/>
    <cellStyle name="Normal 3 2 2 2 6 3 2 4" xfId="13416"/>
    <cellStyle name="Normal 3 2 2 2 6 3 2 5" xfId="13417"/>
    <cellStyle name="Normal 3 2 2 2 6 3 3" xfId="13418"/>
    <cellStyle name="Normal 3 2 2 2 6 3 3 2" xfId="13419"/>
    <cellStyle name="Normal 3 2 2 2 6 3 3 3" xfId="13420"/>
    <cellStyle name="Normal 3 2 2 2 6 3 3 4" xfId="13421"/>
    <cellStyle name="Normal 3 2 2 2 6 3 4" xfId="13422"/>
    <cellStyle name="Normal 3 2 2 2 6 3 5" xfId="13423"/>
    <cellStyle name="Normal 3 2 2 2 6 3 6" xfId="13424"/>
    <cellStyle name="Normal 3 2 2 2 6 4" xfId="13425"/>
    <cellStyle name="Normal 3 2 2 2 6 4 2" xfId="13426"/>
    <cellStyle name="Normal 3 2 2 2 6 4 2 2" xfId="13427"/>
    <cellStyle name="Normal 3 2 2 2 6 4 2 3" xfId="13428"/>
    <cellStyle name="Normal 3 2 2 2 6 4 2 4" xfId="13429"/>
    <cellStyle name="Normal 3 2 2 2 6 4 3" xfId="13430"/>
    <cellStyle name="Normal 3 2 2 2 6 4 4" xfId="13431"/>
    <cellStyle name="Normal 3 2 2 2 6 4 5" xfId="13432"/>
    <cellStyle name="Normal 3 2 2 2 6 5" xfId="13433"/>
    <cellStyle name="Normal 3 2 2 2 6 5 2" xfId="13434"/>
    <cellStyle name="Normal 3 2 2 2 6 5 3" xfId="13435"/>
    <cellStyle name="Normal 3 2 2 2 6 5 4" xfId="13436"/>
    <cellStyle name="Normal 3 2 2 2 6 6" xfId="13437"/>
    <cellStyle name="Normal 3 2 2 2 6 7" xfId="13438"/>
    <cellStyle name="Normal 3 2 2 2 6 8" xfId="13439"/>
    <cellStyle name="Normal 3 2 2 2 7" xfId="13440"/>
    <cellStyle name="Normal 3 2 2 2 7 2" xfId="13441"/>
    <cellStyle name="Normal 3 2 2 2 7 2 2" xfId="13442"/>
    <cellStyle name="Normal 3 2 2 2 7 2 2 2" xfId="13443"/>
    <cellStyle name="Normal 3 2 2 2 7 2 2 3" xfId="13444"/>
    <cellStyle name="Normal 3 2 2 2 7 2 2 4" xfId="13445"/>
    <cellStyle name="Normal 3 2 2 2 7 2 3" xfId="13446"/>
    <cellStyle name="Normal 3 2 2 2 7 2 4" xfId="13447"/>
    <cellStyle name="Normal 3 2 2 2 7 2 5" xfId="13448"/>
    <cellStyle name="Normal 3 2 2 2 7 3" xfId="13449"/>
    <cellStyle name="Normal 3 2 2 2 7 3 2" xfId="13450"/>
    <cellStyle name="Normal 3 2 2 2 7 3 3" xfId="13451"/>
    <cellStyle name="Normal 3 2 2 2 7 3 4" xfId="13452"/>
    <cellStyle name="Normal 3 2 2 2 7 4" xfId="13453"/>
    <cellStyle name="Normal 3 2 2 2 7 5" xfId="13454"/>
    <cellStyle name="Normal 3 2 2 2 7 6" xfId="13455"/>
    <cellStyle name="Normal 3 2 2 2 8" xfId="13456"/>
    <cellStyle name="Normal 3 2 2 2 8 2" xfId="13457"/>
    <cellStyle name="Normal 3 2 2 2 8 2 2" xfId="13458"/>
    <cellStyle name="Normal 3 2 2 2 8 2 2 2" xfId="13459"/>
    <cellStyle name="Normal 3 2 2 2 8 2 2 3" xfId="13460"/>
    <cellStyle name="Normal 3 2 2 2 8 2 2 4" xfId="13461"/>
    <cellStyle name="Normal 3 2 2 2 8 2 3" xfId="13462"/>
    <cellStyle name="Normal 3 2 2 2 8 2 4" xfId="13463"/>
    <cellStyle name="Normal 3 2 2 2 8 2 5" xfId="13464"/>
    <cellStyle name="Normal 3 2 2 2 8 3" xfId="13465"/>
    <cellStyle name="Normal 3 2 2 2 8 3 2" xfId="13466"/>
    <cellStyle name="Normal 3 2 2 2 8 3 3" xfId="13467"/>
    <cellStyle name="Normal 3 2 2 2 8 3 4" xfId="13468"/>
    <cellStyle name="Normal 3 2 2 2 8 4" xfId="13469"/>
    <cellStyle name="Normal 3 2 2 2 8 5" xfId="13470"/>
    <cellStyle name="Normal 3 2 2 2 8 6" xfId="13471"/>
    <cellStyle name="Normal 3 2 2 2 9" xfId="13472"/>
    <cellStyle name="Normal 3 2 2 3" xfId="13473"/>
    <cellStyle name="Normal 3 2 2 3 10" xfId="13474"/>
    <cellStyle name="Normal 3 2 2 3 11" xfId="13475"/>
    <cellStyle name="Normal 3 2 2 3 2" xfId="13476"/>
    <cellStyle name="Normal 3 2 2 3 2 2" xfId="13477"/>
    <cellStyle name="Normal 3 2 2 3 2 2 2" xfId="13478"/>
    <cellStyle name="Normal 3 2 2 3 2 2 2 2" xfId="13479"/>
    <cellStyle name="Normal 3 2 2 3 2 2 2 2 2" xfId="13480"/>
    <cellStyle name="Normal 3 2 2 3 2 2 2 2 3" xfId="13481"/>
    <cellStyle name="Normal 3 2 2 3 2 2 2 2 4" xfId="13482"/>
    <cellStyle name="Normal 3 2 2 3 2 2 2 3" xfId="13483"/>
    <cellStyle name="Normal 3 2 2 3 2 2 2 4" xfId="13484"/>
    <cellStyle name="Normal 3 2 2 3 2 2 2 5" xfId="13485"/>
    <cellStyle name="Normal 3 2 2 3 2 2 3" xfId="13486"/>
    <cellStyle name="Normal 3 2 2 3 2 2 3 2" xfId="13487"/>
    <cellStyle name="Normal 3 2 2 3 2 2 3 3" xfId="13488"/>
    <cellStyle name="Normal 3 2 2 3 2 2 3 4" xfId="13489"/>
    <cellStyle name="Normal 3 2 2 3 2 2 4" xfId="13490"/>
    <cellStyle name="Normal 3 2 2 3 2 2 5" xfId="13491"/>
    <cellStyle name="Normal 3 2 2 3 2 2 6" xfId="13492"/>
    <cellStyle name="Normal 3 2 2 3 2 3" xfId="13493"/>
    <cellStyle name="Normal 3 2 2 3 2 3 2" xfId="13494"/>
    <cellStyle name="Normal 3 2 2 3 2 3 2 2" xfId="13495"/>
    <cellStyle name="Normal 3 2 2 3 2 3 2 2 2" xfId="13496"/>
    <cellStyle name="Normal 3 2 2 3 2 3 2 2 3" xfId="13497"/>
    <cellStyle name="Normal 3 2 2 3 2 3 2 2 4" xfId="13498"/>
    <cellStyle name="Normal 3 2 2 3 2 3 2 3" xfId="13499"/>
    <cellStyle name="Normal 3 2 2 3 2 3 2 4" xfId="13500"/>
    <cellStyle name="Normal 3 2 2 3 2 3 2 5" xfId="13501"/>
    <cellStyle name="Normal 3 2 2 3 2 3 3" xfId="13502"/>
    <cellStyle name="Normal 3 2 2 3 2 3 3 2" xfId="13503"/>
    <cellStyle name="Normal 3 2 2 3 2 3 3 3" xfId="13504"/>
    <cellStyle name="Normal 3 2 2 3 2 3 3 4" xfId="13505"/>
    <cellStyle name="Normal 3 2 2 3 2 3 4" xfId="13506"/>
    <cellStyle name="Normal 3 2 2 3 2 3 5" xfId="13507"/>
    <cellStyle name="Normal 3 2 2 3 2 3 6" xfId="13508"/>
    <cellStyle name="Normal 3 2 2 3 2 4" xfId="13509"/>
    <cellStyle name="Normal 3 2 2 3 2 4 2" xfId="13510"/>
    <cellStyle name="Normal 3 2 2 3 2 4 2 2" xfId="13511"/>
    <cellStyle name="Normal 3 2 2 3 2 4 2 3" xfId="13512"/>
    <cellStyle name="Normal 3 2 2 3 2 4 2 4" xfId="13513"/>
    <cellStyle name="Normal 3 2 2 3 2 4 3" xfId="13514"/>
    <cellStyle name="Normal 3 2 2 3 2 4 4" xfId="13515"/>
    <cellStyle name="Normal 3 2 2 3 2 4 5" xfId="13516"/>
    <cellStyle name="Normal 3 2 2 3 2 5" xfId="13517"/>
    <cellStyle name="Normal 3 2 2 3 2 5 2" xfId="13518"/>
    <cellStyle name="Normal 3 2 2 3 2 5 3" xfId="13519"/>
    <cellStyle name="Normal 3 2 2 3 2 5 4" xfId="13520"/>
    <cellStyle name="Normal 3 2 2 3 2 6" xfId="13521"/>
    <cellStyle name="Normal 3 2 2 3 2 7" xfId="13522"/>
    <cellStyle name="Normal 3 2 2 3 2 8" xfId="13523"/>
    <cellStyle name="Normal 3 2 2 3 3" xfId="13524"/>
    <cellStyle name="Normal 3 2 2 3 3 2" xfId="13525"/>
    <cellStyle name="Normal 3 2 2 3 3 2 2" xfId="13526"/>
    <cellStyle name="Normal 3 2 2 3 3 2 2 2" xfId="13527"/>
    <cellStyle name="Normal 3 2 2 3 3 2 2 3" xfId="13528"/>
    <cellStyle name="Normal 3 2 2 3 3 2 2 4" xfId="13529"/>
    <cellStyle name="Normal 3 2 2 3 3 2 3" xfId="13530"/>
    <cellStyle name="Normal 3 2 2 3 3 2 4" xfId="13531"/>
    <cellStyle name="Normal 3 2 2 3 3 2 5" xfId="13532"/>
    <cellStyle name="Normal 3 2 2 3 3 3" xfId="13533"/>
    <cellStyle name="Normal 3 2 2 3 3 3 2" xfId="13534"/>
    <cellStyle name="Normal 3 2 2 3 3 3 3" xfId="13535"/>
    <cellStyle name="Normal 3 2 2 3 3 3 4" xfId="13536"/>
    <cellStyle name="Normal 3 2 2 3 3 4" xfId="13537"/>
    <cellStyle name="Normal 3 2 2 3 3 5" xfId="13538"/>
    <cellStyle name="Normal 3 2 2 3 3 6" xfId="13539"/>
    <cellStyle name="Normal 3 2 2 3 4" xfId="13540"/>
    <cellStyle name="Normal 3 2 2 3 4 2" xfId="13541"/>
    <cellStyle name="Normal 3 2 2 3 4 2 2" xfId="13542"/>
    <cellStyle name="Normal 3 2 2 3 4 2 2 2" xfId="13543"/>
    <cellStyle name="Normal 3 2 2 3 4 2 2 3" xfId="13544"/>
    <cellStyle name="Normal 3 2 2 3 4 2 2 4" xfId="13545"/>
    <cellStyle name="Normal 3 2 2 3 4 2 3" xfId="13546"/>
    <cellStyle name="Normal 3 2 2 3 4 2 4" xfId="13547"/>
    <cellStyle name="Normal 3 2 2 3 4 2 5" xfId="13548"/>
    <cellStyle name="Normal 3 2 2 3 4 3" xfId="13549"/>
    <cellStyle name="Normal 3 2 2 3 4 3 2" xfId="13550"/>
    <cellStyle name="Normal 3 2 2 3 4 3 3" xfId="13551"/>
    <cellStyle name="Normal 3 2 2 3 4 3 4" xfId="13552"/>
    <cellStyle name="Normal 3 2 2 3 4 4" xfId="13553"/>
    <cellStyle name="Normal 3 2 2 3 4 5" xfId="13554"/>
    <cellStyle name="Normal 3 2 2 3 4 6" xfId="13555"/>
    <cellStyle name="Normal 3 2 2 3 5" xfId="13556"/>
    <cellStyle name="Normal 3 2 2 3 6" xfId="13557"/>
    <cellStyle name="Normal 3 2 2 3 6 2" xfId="13558"/>
    <cellStyle name="Normal 3 2 2 3 6 2 2" xfId="13559"/>
    <cellStyle name="Normal 3 2 2 3 6 2 3" xfId="13560"/>
    <cellStyle name="Normal 3 2 2 3 6 2 4" xfId="13561"/>
    <cellStyle name="Normal 3 2 2 3 6 3" xfId="13562"/>
    <cellStyle name="Normal 3 2 2 3 6 4" xfId="13563"/>
    <cellStyle name="Normal 3 2 2 3 6 5" xfId="13564"/>
    <cellStyle name="Normal 3 2 2 3 7" xfId="13565"/>
    <cellStyle name="Normal 3 2 2 3 8" xfId="13566"/>
    <cellStyle name="Normal 3 2 2 3 8 2" xfId="13567"/>
    <cellStyle name="Normal 3 2 2 3 8 3" xfId="13568"/>
    <cellStyle name="Normal 3 2 2 3 8 4" xfId="13569"/>
    <cellStyle name="Normal 3 2 2 3 9" xfId="13570"/>
    <cellStyle name="Normal 3 2 2 4" xfId="13571"/>
    <cellStyle name="Normal 3 2 2 4 10" xfId="13572"/>
    <cellStyle name="Normal 3 2 2 4 2" xfId="13573"/>
    <cellStyle name="Normal 3 2 2 4 2 2" xfId="13574"/>
    <cellStyle name="Normal 3 2 2 4 2 2 2" xfId="13575"/>
    <cellStyle name="Normal 3 2 2 4 2 2 2 2" xfId="13576"/>
    <cellStyle name="Normal 3 2 2 4 2 2 2 2 2" xfId="13577"/>
    <cellStyle name="Normal 3 2 2 4 2 2 2 2 3" xfId="13578"/>
    <cellStyle name="Normal 3 2 2 4 2 2 2 2 4" xfId="13579"/>
    <cellStyle name="Normal 3 2 2 4 2 2 2 3" xfId="13580"/>
    <cellStyle name="Normal 3 2 2 4 2 2 2 4" xfId="13581"/>
    <cellStyle name="Normal 3 2 2 4 2 2 2 5" xfId="13582"/>
    <cellStyle name="Normal 3 2 2 4 2 2 3" xfId="13583"/>
    <cellStyle name="Normal 3 2 2 4 2 2 3 2" xfId="13584"/>
    <cellStyle name="Normal 3 2 2 4 2 2 3 3" xfId="13585"/>
    <cellStyle name="Normal 3 2 2 4 2 2 3 4" xfId="13586"/>
    <cellStyle name="Normal 3 2 2 4 2 2 4" xfId="13587"/>
    <cellStyle name="Normal 3 2 2 4 2 2 5" xfId="13588"/>
    <cellStyle name="Normal 3 2 2 4 2 2 6" xfId="13589"/>
    <cellStyle name="Normal 3 2 2 4 2 3" xfId="13590"/>
    <cellStyle name="Normal 3 2 2 4 2 3 2" xfId="13591"/>
    <cellStyle name="Normal 3 2 2 4 2 3 2 2" xfId="13592"/>
    <cellStyle name="Normal 3 2 2 4 2 3 2 2 2" xfId="13593"/>
    <cellStyle name="Normal 3 2 2 4 2 3 2 2 3" xfId="13594"/>
    <cellStyle name="Normal 3 2 2 4 2 3 2 2 4" xfId="13595"/>
    <cellStyle name="Normal 3 2 2 4 2 3 2 3" xfId="13596"/>
    <cellStyle name="Normal 3 2 2 4 2 3 2 4" xfId="13597"/>
    <cellStyle name="Normal 3 2 2 4 2 3 2 5" xfId="13598"/>
    <cellStyle name="Normal 3 2 2 4 2 3 3" xfId="13599"/>
    <cellStyle name="Normal 3 2 2 4 2 3 3 2" xfId="13600"/>
    <cellStyle name="Normal 3 2 2 4 2 3 3 3" xfId="13601"/>
    <cellStyle name="Normal 3 2 2 4 2 3 3 4" xfId="13602"/>
    <cellStyle name="Normal 3 2 2 4 2 3 4" xfId="13603"/>
    <cellStyle name="Normal 3 2 2 4 2 3 5" xfId="13604"/>
    <cellStyle name="Normal 3 2 2 4 2 3 6" xfId="13605"/>
    <cellStyle name="Normal 3 2 2 4 2 4" xfId="13606"/>
    <cellStyle name="Normal 3 2 2 4 2 4 2" xfId="13607"/>
    <cellStyle name="Normal 3 2 2 4 2 4 2 2" xfId="13608"/>
    <cellStyle name="Normal 3 2 2 4 2 4 2 3" xfId="13609"/>
    <cellStyle name="Normal 3 2 2 4 2 4 2 4" xfId="13610"/>
    <cellStyle name="Normal 3 2 2 4 2 4 3" xfId="13611"/>
    <cellStyle name="Normal 3 2 2 4 2 4 4" xfId="13612"/>
    <cellStyle name="Normal 3 2 2 4 2 4 5" xfId="13613"/>
    <cellStyle name="Normal 3 2 2 4 2 5" xfId="13614"/>
    <cellStyle name="Normal 3 2 2 4 2 5 2" xfId="13615"/>
    <cellStyle name="Normal 3 2 2 4 2 5 3" xfId="13616"/>
    <cellStyle name="Normal 3 2 2 4 2 5 4" xfId="13617"/>
    <cellStyle name="Normal 3 2 2 4 2 6" xfId="13618"/>
    <cellStyle name="Normal 3 2 2 4 2 7" xfId="13619"/>
    <cellStyle name="Normal 3 2 2 4 2 8" xfId="13620"/>
    <cellStyle name="Normal 3 2 2 4 3" xfId="13621"/>
    <cellStyle name="Normal 3 2 2 4 3 2" xfId="13622"/>
    <cellStyle name="Normal 3 2 2 4 3 2 2" xfId="13623"/>
    <cellStyle name="Normal 3 2 2 4 3 2 2 2" xfId="13624"/>
    <cellStyle name="Normal 3 2 2 4 3 2 2 3" xfId="13625"/>
    <cellStyle name="Normal 3 2 2 4 3 2 2 4" xfId="13626"/>
    <cellStyle name="Normal 3 2 2 4 3 2 3" xfId="13627"/>
    <cellStyle name="Normal 3 2 2 4 3 2 4" xfId="13628"/>
    <cellStyle name="Normal 3 2 2 4 3 2 5" xfId="13629"/>
    <cellStyle name="Normal 3 2 2 4 3 3" xfId="13630"/>
    <cellStyle name="Normal 3 2 2 4 3 3 2" xfId="13631"/>
    <cellStyle name="Normal 3 2 2 4 3 3 3" xfId="13632"/>
    <cellStyle name="Normal 3 2 2 4 3 3 4" xfId="13633"/>
    <cellStyle name="Normal 3 2 2 4 3 4" xfId="13634"/>
    <cellStyle name="Normal 3 2 2 4 3 5" xfId="13635"/>
    <cellStyle name="Normal 3 2 2 4 3 6" xfId="13636"/>
    <cellStyle name="Normal 3 2 2 4 4" xfId="13637"/>
    <cellStyle name="Normal 3 2 2 4 4 2" xfId="13638"/>
    <cellStyle name="Normal 3 2 2 4 4 2 2" xfId="13639"/>
    <cellStyle name="Normal 3 2 2 4 4 2 2 2" xfId="13640"/>
    <cellStyle name="Normal 3 2 2 4 4 2 2 3" xfId="13641"/>
    <cellStyle name="Normal 3 2 2 4 4 2 2 4" xfId="13642"/>
    <cellStyle name="Normal 3 2 2 4 4 2 3" xfId="13643"/>
    <cellStyle name="Normal 3 2 2 4 4 2 4" xfId="13644"/>
    <cellStyle name="Normal 3 2 2 4 4 2 5" xfId="13645"/>
    <cellStyle name="Normal 3 2 2 4 4 3" xfId="13646"/>
    <cellStyle name="Normal 3 2 2 4 4 3 2" xfId="13647"/>
    <cellStyle name="Normal 3 2 2 4 4 3 3" xfId="13648"/>
    <cellStyle name="Normal 3 2 2 4 4 3 4" xfId="13649"/>
    <cellStyle name="Normal 3 2 2 4 4 4" xfId="13650"/>
    <cellStyle name="Normal 3 2 2 4 4 5" xfId="13651"/>
    <cellStyle name="Normal 3 2 2 4 4 6" xfId="13652"/>
    <cellStyle name="Normal 3 2 2 4 5" xfId="13653"/>
    <cellStyle name="Normal 3 2 2 4 6" xfId="13654"/>
    <cellStyle name="Normal 3 2 2 4 6 2" xfId="13655"/>
    <cellStyle name="Normal 3 2 2 4 6 2 2" xfId="13656"/>
    <cellStyle name="Normal 3 2 2 4 6 2 3" xfId="13657"/>
    <cellStyle name="Normal 3 2 2 4 6 2 4" xfId="13658"/>
    <cellStyle name="Normal 3 2 2 4 6 3" xfId="13659"/>
    <cellStyle name="Normal 3 2 2 4 6 4" xfId="13660"/>
    <cellStyle name="Normal 3 2 2 4 6 5" xfId="13661"/>
    <cellStyle name="Normal 3 2 2 4 7" xfId="13662"/>
    <cellStyle name="Normal 3 2 2 4 7 2" xfId="13663"/>
    <cellStyle name="Normal 3 2 2 4 7 3" xfId="13664"/>
    <cellStyle name="Normal 3 2 2 4 7 4" xfId="13665"/>
    <cellStyle name="Normal 3 2 2 4 8" xfId="13666"/>
    <cellStyle name="Normal 3 2 2 4 9" xfId="13667"/>
    <cellStyle name="Normal 3 2 2 5" xfId="13668"/>
    <cellStyle name="Normal 3 2 2 5 10" xfId="13669"/>
    <cellStyle name="Normal 3 2 2 5 11" xfId="13670"/>
    <cellStyle name="Normal 3 2 2 5 2" xfId="13671"/>
    <cellStyle name="Normal 3 2 2 5 2 2" xfId="13672"/>
    <cellStyle name="Normal 3 2 2 5 2 2 2" xfId="13673"/>
    <cellStyle name="Normal 3 2 2 5 2 2 2 2" xfId="13674"/>
    <cellStyle name="Normal 3 2 2 5 2 2 2 2 2" xfId="13675"/>
    <cellStyle name="Normal 3 2 2 5 2 2 2 2 3" xfId="13676"/>
    <cellStyle name="Normal 3 2 2 5 2 2 2 2 4" xfId="13677"/>
    <cellStyle name="Normal 3 2 2 5 2 2 2 3" xfId="13678"/>
    <cellStyle name="Normal 3 2 2 5 2 2 2 4" xfId="13679"/>
    <cellStyle name="Normal 3 2 2 5 2 2 2 5" xfId="13680"/>
    <cellStyle name="Normal 3 2 2 5 2 2 3" xfId="13681"/>
    <cellStyle name="Normal 3 2 2 5 2 2 3 2" xfId="13682"/>
    <cellStyle name="Normal 3 2 2 5 2 2 3 3" xfId="13683"/>
    <cellStyle name="Normal 3 2 2 5 2 2 3 4" xfId="13684"/>
    <cellStyle name="Normal 3 2 2 5 2 2 4" xfId="13685"/>
    <cellStyle name="Normal 3 2 2 5 2 2 5" xfId="13686"/>
    <cellStyle name="Normal 3 2 2 5 2 2 6" xfId="13687"/>
    <cellStyle name="Normal 3 2 2 5 2 3" xfId="13688"/>
    <cellStyle name="Normal 3 2 2 5 2 3 2" xfId="13689"/>
    <cellStyle name="Normal 3 2 2 5 2 3 2 2" xfId="13690"/>
    <cellStyle name="Normal 3 2 2 5 2 3 2 2 2" xfId="13691"/>
    <cellStyle name="Normal 3 2 2 5 2 3 2 2 3" xfId="13692"/>
    <cellStyle name="Normal 3 2 2 5 2 3 2 2 4" xfId="13693"/>
    <cellStyle name="Normal 3 2 2 5 2 3 2 3" xfId="13694"/>
    <cellStyle name="Normal 3 2 2 5 2 3 2 4" xfId="13695"/>
    <cellStyle name="Normal 3 2 2 5 2 3 2 5" xfId="13696"/>
    <cellStyle name="Normal 3 2 2 5 2 3 3" xfId="13697"/>
    <cellStyle name="Normal 3 2 2 5 2 3 3 2" xfId="13698"/>
    <cellStyle name="Normal 3 2 2 5 2 3 3 3" xfId="13699"/>
    <cellStyle name="Normal 3 2 2 5 2 3 3 4" xfId="13700"/>
    <cellStyle name="Normal 3 2 2 5 2 3 4" xfId="13701"/>
    <cellStyle name="Normal 3 2 2 5 2 3 5" xfId="13702"/>
    <cellStyle name="Normal 3 2 2 5 2 3 6" xfId="13703"/>
    <cellStyle name="Normal 3 2 2 5 2 4" xfId="13704"/>
    <cellStyle name="Normal 3 2 2 5 2 4 2" xfId="13705"/>
    <cellStyle name="Normal 3 2 2 5 2 4 2 2" xfId="13706"/>
    <cellStyle name="Normal 3 2 2 5 2 4 2 3" xfId="13707"/>
    <cellStyle name="Normal 3 2 2 5 2 4 2 4" xfId="13708"/>
    <cellStyle name="Normal 3 2 2 5 2 4 3" xfId="13709"/>
    <cellStyle name="Normal 3 2 2 5 2 4 4" xfId="13710"/>
    <cellStyle name="Normal 3 2 2 5 2 4 5" xfId="13711"/>
    <cellStyle name="Normal 3 2 2 5 2 5" xfId="13712"/>
    <cellStyle name="Normal 3 2 2 5 2 5 2" xfId="13713"/>
    <cellStyle name="Normal 3 2 2 5 2 5 3" xfId="13714"/>
    <cellStyle name="Normal 3 2 2 5 2 5 4" xfId="13715"/>
    <cellStyle name="Normal 3 2 2 5 2 6" xfId="13716"/>
    <cellStyle name="Normal 3 2 2 5 2 7" xfId="13717"/>
    <cellStyle name="Normal 3 2 2 5 2 8" xfId="13718"/>
    <cellStyle name="Normal 3 2 2 5 3" xfId="13719"/>
    <cellStyle name="Normal 3 2 2 5 3 2" xfId="13720"/>
    <cellStyle name="Normal 3 2 2 5 3 2 2" xfId="13721"/>
    <cellStyle name="Normal 3 2 2 5 3 2 2 2" xfId="13722"/>
    <cellStyle name="Normal 3 2 2 5 3 2 2 3" xfId="13723"/>
    <cellStyle name="Normal 3 2 2 5 3 2 2 4" xfId="13724"/>
    <cellStyle name="Normal 3 2 2 5 3 2 3" xfId="13725"/>
    <cellStyle name="Normal 3 2 2 5 3 2 4" xfId="13726"/>
    <cellStyle name="Normal 3 2 2 5 3 2 5" xfId="13727"/>
    <cellStyle name="Normal 3 2 2 5 3 3" xfId="13728"/>
    <cellStyle name="Normal 3 2 2 5 3 3 2" xfId="13729"/>
    <cellStyle name="Normal 3 2 2 5 3 3 3" xfId="13730"/>
    <cellStyle name="Normal 3 2 2 5 3 3 4" xfId="13731"/>
    <cellStyle name="Normal 3 2 2 5 3 4" xfId="13732"/>
    <cellStyle name="Normal 3 2 2 5 3 5" xfId="13733"/>
    <cellStyle name="Normal 3 2 2 5 3 6" xfId="13734"/>
    <cellStyle name="Normal 3 2 2 5 4" xfId="13735"/>
    <cellStyle name="Normal 3 2 2 5 4 2" xfId="13736"/>
    <cellStyle name="Normal 3 2 2 5 4 2 2" xfId="13737"/>
    <cellStyle name="Normal 3 2 2 5 4 2 2 2" xfId="13738"/>
    <cellStyle name="Normal 3 2 2 5 4 2 2 3" xfId="13739"/>
    <cellStyle name="Normal 3 2 2 5 4 2 2 4" xfId="13740"/>
    <cellStyle name="Normal 3 2 2 5 4 2 3" xfId="13741"/>
    <cellStyle name="Normal 3 2 2 5 4 2 4" xfId="13742"/>
    <cellStyle name="Normal 3 2 2 5 4 2 5" xfId="13743"/>
    <cellStyle name="Normal 3 2 2 5 4 3" xfId="13744"/>
    <cellStyle name="Normal 3 2 2 5 4 3 2" xfId="13745"/>
    <cellStyle name="Normal 3 2 2 5 4 3 3" xfId="13746"/>
    <cellStyle name="Normal 3 2 2 5 4 3 4" xfId="13747"/>
    <cellStyle name="Normal 3 2 2 5 4 4" xfId="13748"/>
    <cellStyle name="Normal 3 2 2 5 4 5" xfId="13749"/>
    <cellStyle name="Normal 3 2 2 5 4 6" xfId="13750"/>
    <cellStyle name="Normal 3 2 2 5 5" xfId="13751"/>
    <cellStyle name="Normal 3 2 2 5 6" xfId="13752"/>
    <cellStyle name="Normal 3 2 2 5 6 2" xfId="13753"/>
    <cellStyle name="Normal 3 2 2 5 6 2 2" xfId="13754"/>
    <cellStyle name="Normal 3 2 2 5 6 2 3" xfId="13755"/>
    <cellStyle name="Normal 3 2 2 5 6 2 4" xfId="13756"/>
    <cellStyle name="Normal 3 2 2 5 6 3" xfId="13757"/>
    <cellStyle name="Normal 3 2 2 5 6 4" xfId="13758"/>
    <cellStyle name="Normal 3 2 2 5 6 5" xfId="13759"/>
    <cellStyle name="Normal 3 2 2 5 7" xfId="13760"/>
    <cellStyle name="Normal 3 2 2 5 8" xfId="13761"/>
    <cellStyle name="Normal 3 2 2 5 8 2" xfId="13762"/>
    <cellStyle name="Normal 3 2 2 5 8 3" xfId="13763"/>
    <cellStyle name="Normal 3 2 2 5 8 4" xfId="13764"/>
    <cellStyle name="Normal 3 2 2 5 9" xfId="13765"/>
    <cellStyle name="Normal 3 2 2 6" xfId="13766"/>
    <cellStyle name="Normal 3 2 2 6 2" xfId="13767"/>
    <cellStyle name="Normal 3 2 2 6 2 2" xfId="13768"/>
    <cellStyle name="Normal 3 2 2 6 2 2 2" xfId="13769"/>
    <cellStyle name="Normal 3 2 2 6 2 2 2 2" xfId="13770"/>
    <cellStyle name="Normal 3 2 2 6 2 2 2 3" xfId="13771"/>
    <cellStyle name="Normal 3 2 2 6 2 2 2 4" xfId="13772"/>
    <cellStyle name="Normal 3 2 2 6 2 2 3" xfId="13773"/>
    <cellStyle name="Normal 3 2 2 6 2 2 4" xfId="13774"/>
    <cellStyle name="Normal 3 2 2 6 2 2 5" xfId="13775"/>
    <cellStyle name="Normal 3 2 2 6 2 3" xfId="13776"/>
    <cellStyle name="Normal 3 2 2 6 2 3 2" xfId="13777"/>
    <cellStyle name="Normal 3 2 2 6 2 3 3" xfId="13778"/>
    <cellStyle name="Normal 3 2 2 6 2 3 4" xfId="13779"/>
    <cellStyle name="Normal 3 2 2 6 2 4" xfId="13780"/>
    <cellStyle name="Normal 3 2 2 6 2 5" xfId="13781"/>
    <cellStyle name="Normal 3 2 2 6 2 6" xfId="13782"/>
    <cellStyle name="Normal 3 2 2 6 3" xfId="13783"/>
    <cellStyle name="Normal 3 2 2 6 3 2" xfId="13784"/>
    <cellStyle name="Normal 3 2 2 6 3 2 2" xfId="13785"/>
    <cellStyle name="Normal 3 2 2 6 3 2 2 2" xfId="13786"/>
    <cellStyle name="Normal 3 2 2 6 3 2 2 3" xfId="13787"/>
    <cellStyle name="Normal 3 2 2 6 3 2 2 4" xfId="13788"/>
    <cellStyle name="Normal 3 2 2 6 3 2 3" xfId="13789"/>
    <cellStyle name="Normal 3 2 2 6 3 2 4" xfId="13790"/>
    <cellStyle name="Normal 3 2 2 6 3 2 5" xfId="13791"/>
    <cellStyle name="Normal 3 2 2 6 3 3" xfId="13792"/>
    <cellStyle name="Normal 3 2 2 6 3 3 2" xfId="13793"/>
    <cellStyle name="Normal 3 2 2 6 3 3 3" xfId="13794"/>
    <cellStyle name="Normal 3 2 2 6 3 3 4" xfId="13795"/>
    <cellStyle name="Normal 3 2 2 6 3 4" xfId="13796"/>
    <cellStyle name="Normal 3 2 2 6 3 5" xfId="13797"/>
    <cellStyle name="Normal 3 2 2 6 3 6" xfId="13798"/>
    <cellStyle name="Normal 3 2 2 6 4" xfId="13799"/>
    <cellStyle name="Normal 3 2 2 6 5" xfId="13800"/>
    <cellStyle name="Normal 3 2 2 6 5 2" xfId="13801"/>
    <cellStyle name="Normal 3 2 2 6 5 2 2" xfId="13802"/>
    <cellStyle name="Normal 3 2 2 6 5 2 3" xfId="13803"/>
    <cellStyle name="Normal 3 2 2 6 5 2 4" xfId="13804"/>
    <cellStyle name="Normal 3 2 2 6 5 3" xfId="13805"/>
    <cellStyle name="Normal 3 2 2 6 5 4" xfId="13806"/>
    <cellStyle name="Normal 3 2 2 6 5 5" xfId="13807"/>
    <cellStyle name="Normal 3 2 2 6 6" xfId="13808"/>
    <cellStyle name="Normal 3 2 2 6 6 2" xfId="13809"/>
    <cellStyle name="Normal 3 2 2 6 6 3" xfId="13810"/>
    <cellStyle name="Normal 3 2 2 6 6 4" xfId="13811"/>
    <cellStyle name="Normal 3 2 2 6 7" xfId="13812"/>
    <cellStyle name="Normal 3 2 2 6 8" xfId="13813"/>
    <cellStyle name="Normal 3 2 2 6 9" xfId="13814"/>
    <cellStyle name="Normal 3 2 2 7" xfId="13815"/>
    <cellStyle name="Normal 3 2 2 7 2" xfId="13816"/>
    <cellStyle name="Normal 3 2 2 7 2 2" xfId="13817"/>
    <cellStyle name="Normal 3 2 2 7 2 2 2" xfId="13818"/>
    <cellStyle name="Normal 3 2 2 7 2 2 2 2" xfId="13819"/>
    <cellStyle name="Normal 3 2 2 7 2 2 2 3" xfId="13820"/>
    <cellStyle name="Normal 3 2 2 7 2 2 2 4" xfId="13821"/>
    <cellStyle name="Normal 3 2 2 7 2 2 3" xfId="13822"/>
    <cellStyle name="Normal 3 2 2 7 2 2 4" xfId="13823"/>
    <cellStyle name="Normal 3 2 2 7 2 2 5" xfId="13824"/>
    <cellStyle name="Normal 3 2 2 7 2 3" xfId="13825"/>
    <cellStyle name="Normal 3 2 2 7 2 3 2" xfId="13826"/>
    <cellStyle name="Normal 3 2 2 7 2 3 3" xfId="13827"/>
    <cellStyle name="Normal 3 2 2 7 2 3 4" xfId="13828"/>
    <cellStyle name="Normal 3 2 2 7 2 4" xfId="13829"/>
    <cellStyle name="Normal 3 2 2 7 2 5" xfId="13830"/>
    <cellStyle name="Normal 3 2 2 7 2 6" xfId="13831"/>
    <cellStyle name="Normal 3 2 2 7 3" xfId="13832"/>
    <cellStyle name="Normal 3 2 2 7 3 2" xfId="13833"/>
    <cellStyle name="Normal 3 2 2 7 3 2 2" xfId="13834"/>
    <cellStyle name="Normal 3 2 2 7 3 2 2 2" xfId="13835"/>
    <cellStyle name="Normal 3 2 2 7 3 2 2 3" xfId="13836"/>
    <cellStyle name="Normal 3 2 2 7 3 2 2 4" xfId="13837"/>
    <cellStyle name="Normal 3 2 2 7 3 2 3" xfId="13838"/>
    <cellStyle name="Normal 3 2 2 7 3 2 4" xfId="13839"/>
    <cellStyle name="Normal 3 2 2 7 3 2 5" xfId="13840"/>
    <cellStyle name="Normal 3 2 2 7 3 3" xfId="13841"/>
    <cellStyle name="Normal 3 2 2 7 3 3 2" xfId="13842"/>
    <cellStyle name="Normal 3 2 2 7 3 3 3" xfId="13843"/>
    <cellStyle name="Normal 3 2 2 7 3 3 4" xfId="13844"/>
    <cellStyle name="Normal 3 2 2 7 3 4" xfId="13845"/>
    <cellStyle name="Normal 3 2 2 7 3 5" xfId="13846"/>
    <cellStyle name="Normal 3 2 2 7 3 6" xfId="13847"/>
    <cellStyle name="Normal 3 2 2 7 4" xfId="13848"/>
    <cellStyle name="Normal 3 2 2 7 5" xfId="13849"/>
    <cellStyle name="Normal 3 2 2 7 5 2" xfId="13850"/>
    <cellStyle name="Normal 3 2 2 7 5 2 2" xfId="13851"/>
    <cellStyle name="Normal 3 2 2 7 5 2 3" xfId="13852"/>
    <cellStyle name="Normal 3 2 2 7 5 2 4" xfId="13853"/>
    <cellStyle name="Normal 3 2 2 7 5 3" xfId="13854"/>
    <cellStyle name="Normal 3 2 2 7 5 4" xfId="13855"/>
    <cellStyle name="Normal 3 2 2 7 5 5" xfId="13856"/>
    <cellStyle name="Normal 3 2 2 7 6" xfId="13857"/>
    <cellStyle name="Normal 3 2 2 7 6 2" xfId="13858"/>
    <cellStyle name="Normal 3 2 2 7 6 3" xfId="13859"/>
    <cellStyle name="Normal 3 2 2 7 6 4" xfId="13860"/>
    <cellStyle name="Normal 3 2 2 7 7" xfId="13861"/>
    <cellStyle name="Normal 3 2 2 7 8" xfId="13862"/>
    <cellStyle name="Normal 3 2 2 7 9" xfId="13863"/>
    <cellStyle name="Normal 3 2 2 8" xfId="13864"/>
    <cellStyle name="Normal 3 2 2 8 2" xfId="13865"/>
    <cellStyle name="Normal 3 2 2 8 2 2" xfId="13866"/>
    <cellStyle name="Normal 3 2 2 8 2 2 2" xfId="13867"/>
    <cellStyle name="Normal 3 2 2 8 2 2 3" xfId="13868"/>
    <cellStyle name="Normal 3 2 2 8 2 2 4" xfId="13869"/>
    <cellStyle name="Normal 3 2 2 8 2 3" xfId="13870"/>
    <cellStyle name="Normal 3 2 2 8 2 4" xfId="13871"/>
    <cellStyle name="Normal 3 2 2 8 2 5" xfId="13872"/>
    <cellStyle name="Normal 3 2 2 8 3" xfId="13873"/>
    <cellStyle name="Normal 3 2 2 8 3 2" xfId="13874"/>
    <cellStyle name="Normal 3 2 2 8 3 3" xfId="13875"/>
    <cellStyle name="Normal 3 2 2 8 3 4" xfId="13876"/>
    <cellStyle name="Normal 3 2 2 8 4" xfId="13877"/>
    <cellStyle name="Normal 3 2 2 8 5" xfId="13878"/>
    <cellStyle name="Normal 3 2 2 8 6" xfId="13879"/>
    <cellStyle name="Normal 3 2 2 9" xfId="13880"/>
    <cellStyle name="Normal 3 2 2 9 2" xfId="13881"/>
    <cellStyle name="Normal 3 2 2 9 2 2" xfId="13882"/>
    <cellStyle name="Normal 3 2 2 9 2 2 2" xfId="13883"/>
    <cellStyle name="Normal 3 2 2 9 2 2 3" xfId="13884"/>
    <cellStyle name="Normal 3 2 2 9 2 2 4" xfId="13885"/>
    <cellStyle name="Normal 3 2 2 9 2 3" xfId="13886"/>
    <cellStyle name="Normal 3 2 2 9 2 4" xfId="13887"/>
    <cellStyle name="Normal 3 2 2 9 2 5" xfId="13888"/>
    <cellStyle name="Normal 3 2 2 9 3" xfId="13889"/>
    <cellStyle name="Normal 3 2 2 9 3 2" xfId="13890"/>
    <cellStyle name="Normal 3 2 2 9 3 3" xfId="13891"/>
    <cellStyle name="Normal 3 2 2 9 3 4" xfId="13892"/>
    <cellStyle name="Normal 3 2 2 9 4" xfId="13893"/>
    <cellStyle name="Normal 3 2 2 9 5" xfId="13894"/>
    <cellStyle name="Normal 3 2 2 9 6" xfId="13895"/>
    <cellStyle name="Normal 3 2 20" xfId="13896"/>
    <cellStyle name="Normal 3 2 20 2" xfId="13897"/>
    <cellStyle name="Normal 3 2 20 2 2" xfId="13898"/>
    <cellStyle name="Normal 3 2 20 2 2 2" xfId="13899"/>
    <cellStyle name="Normal 3 2 20 2 2 3" xfId="13900"/>
    <cellStyle name="Normal 3 2 20 2 2 4" xfId="13901"/>
    <cellStyle name="Normal 3 2 20 2 3" xfId="13902"/>
    <cellStyle name="Normal 3 2 20 2 4" xfId="13903"/>
    <cellStyle name="Normal 3 2 20 2 5" xfId="13904"/>
    <cellStyle name="Normal 3 2 20 3" xfId="13905"/>
    <cellStyle name="Normal 3 2 20 4" xfId="13906"/>
    <cellStyle name="Normal 3 2 20 4 2" xfId="13907"/>
    <cellStyle name="Normal 3 2 20 4 3" xfId="13908"/>
    <cellStyle name="Normal 3 2 20 4 4" xfId="13909"/>
    <cellStyle name="Normal 3 2 20 5" xfId="13910"/>
    <cellStyle name="Normal 3 2 20 6" xfId="13911"/>
    <cellStyle name="Normal 3 2 20 7" xfId="13912"/>
    <cellStyle name="Normal 3 2 21" xfId="13913"/>
    <cellStyle name="Normal 3 2 21 2" xfId="13914"/>
    <cellStyle name="Normal 3 2 21 3" xfId="13915"/>
    <cellStyle name="Normal 3 2 21 3 2" xfId="13916"/>
    <cellStyle name="Normal 3 2 21 3 3" xfId="13917"/>
    <cellStyle name="Normal 3 2 21 3 4" xfId="13918"/>
    <cellStyle name="Normal 3 2 21 4" xfId="13919"/>
    <cellStyle name="Normal 3 2 21 5" xfId="13920"/>
    <cellStyle name="Normal 3 2 21 6" xfId="13921"/>
    <cellStyle name="Normal 3 2 22" xfId="13922"/>
    <cellStyle name="Normal 3 2 22 2" xfId="13923"/>
    <cellStyle name="Normal 3 2 22 3" xfId="13924"/>
    <cellStyle name="Normal 3 2 22 4" xfId="13925"/>
    <cellStyle name="Normal 3 2 23" xfId="13926"/>
    <cellStyle name="Normal 3 2 24" xfId="13927"/>
    <cellStyle name="Normal 3 2 25" xfId="13928"/>
    <cellStyle name="Normal 3 2 3" xfId="13929"/>
    <cellStyle name="Normal 3 2 3 10" xfId="13930"/>
    <cellStyle name="Normal 3 2 3 10 2" xfId="13931"/>
    <cellStyle name="Normal 3 2 3 10 2 2" xfId="13932"/>
    <cellStyle name="Normal 3 2 3 10 2 3" xfId="13933"/>
    <cellStyle name="Normal 3 2 3 10 2 4" xfId="13934"/>
    <cellStyle name="Normal 3 2 3 10 3" xfId="13935"/>
    <cellStyle name="Normal 3 2 3 10 4" xfId="13936"/>
    <cellStyle name="Normal 3 2 3 10 5" xfId="13937"/>
    <cellStyle name="Normal 3 2 3 11" xfId="13938"/>
    <cellStyle name="Normal 3 2 3 11 2" xfId="13939"/>
    <cellStyle name="Normal 3 2 3 11 3" xfId="13940"/>
    <cellStyle name="Normal 3 2 3 11 4" xfId="13941"/>
    <cellStyle name="Normal 3 2 3 12" xfId="13942"/>
    <cellStyle name="Normal 3 2 3 13" xfId="13943"/>
    <cellStyle name="Normal 3 2 3 14" xfId="13944"/>
    <cellStyle name="Normal 3 2 3 2" xfId="13945"/>
    <cellStyle name="Normal 3 2 3 2 10" xfId="13946"/>
    <cellStyle name="Normal 3 2 3 2 2" xfId="13947"/>
    <cellStyle name="Normal 3 2 3 2 2 2" xfId="13948"/>
    <cellStyle name="Normal 3 2 3 2 2 2 2" xfId="13949"/>
    <cellStyle name="Normal 3 2 3 2 2 2 2 2" xfId="13950"/>
    <cellStyle name="Normal 3 2 3 2 2 2 2 2 2" xfId="13951"/>
    <cellStyle name="Normal 3 2 3 2 2 2 2 2 3" xfId="13952"/>
    <cellStyle name="Normal 3 2 3 2 2 2 2 2 4" xfId="13953"/>
    <cellStyle name="Normal 3 2 3 2 2 2 2 3" xfId="13954"/>
    <cellStyle name="Normal 3 2 3 2 2 2 2 4" xfId="13955"/>
    <cellStyle name="Normal 3 2 3 2 2 2 2 5" xfId="13956"/>
    <cellStyle name="Normal 3 2 3 2 2 2 3" xfId="13957"/>
    <cellStyle name="Normal 3 2 3 2 2 2 3 2" xfId="13958"/>
    <cellStyle name="Normal 3 2 3 2 2 2 3 3" xfId="13959"/>
    <cellStyle name="Normal 3 2 3 2 2 2 3 4" xfId="13960"/>
    <cellStyle name="Normal 3 2 3 2 2 2 4" xfId="13961"/>
    <cellStyle name="Normal 3 2 3 2 2 2 5" xfId="13962"/>
    <cellStyle name="Normal 3 2 3 2 2 2 6" xfId="13963"/>
    <cellStyle name="Normal 3 2 3 2 2 3" xfId="13964"/>
    <cellStyle name="Normal 3 2 3 2 2 3 2" xfId="13965"/>
    <cellStyle name="Normal 3 2 3 2 2 3 2 2" xfId="13966"/>
    <cellStyle name="Normal 3 2 3 2 2 3 2 2 2" xfId="13967"/>
    <cellStyle name="Normal 3 2 3 2 2 3 2 2 3" xfId="13968"/>
    <cellStyle name="Normal 3 2 3 2 2 3 2 2 4" xfId="13969"/>
    <cellStyle name="Normal 3 2 3 2 2 3 2 3" xfId="13970"/>
    <cellStyle name="Normal 3 2 3 2 2 3 2 4" xfId="13971"/>
    <cellStyle name="Normal 3 2 3 2 2 3 2 5" xfId="13972"/>
    <cellStyle name="Normal 3 2 3 2 2 3 3" xfId="13973"/>
    <cellStyle name="Normal 3 2 3 2 2 3 3 2" xfId="13974"/>
    <cellStyle name="Normal 3 2 3 2 2 3 3 3" xfId="13975"/>
    <cellStyle name="Normal 3 2 3 2 2 3 3 4" xfId="13976"/>
    <cellStyle name="Normal 3 2 3 2 2 3 4" xfId="13977"/>
    <cellStyle name="Normal 3 2 3 2 2 3 5" xfId="13978"/>
    <cellStyle name="Normal 3 2 3 2 2 3 6" xfId="13979"/>
    <cellStyle name="Normal 3 2 3 2 2 4" xfId="13980"/>
    <cellStyle name="Normal 3 2 3 2 2 5" xfId="13981"/>
    <cellStyle name="Normal 3 2 3 2 2 5 2" xfId="13982"/>
    <cellStyle name="Normal 3 2 3 2 2 5 2 2" xfId="13983"/>
    <cellStyle name="Normal 3 2 3 2 2 5 2 3" xfId="13984"/>
    <cellStyle name="Normal 3 2 3 2 2 5 2 4" xfId="13985"/>
    <cellStyle name="Normal 3 2 3 2 2 5 3" xfId="13986"/>
    <cellStyle name="Normal 3 2 3 2 2 5 4" xfId="13987"/>
    <cellStyle name="Normal 3 2 3 2 2 5 5" xfId="13988"/>
    <cellStyle name="Normal 3 2 3 2 2 6" xfId="13989"/>
    <cellStyle name="Normal 3 2 3 2 2 6 2" xfId="13990"/>
    <cellStyle name="Normal 3 2 3 2 2 6 3" xfId="13991"/>
    <cellStyle name="Normal 3 2 3 2 2 6 4" xfId="13992"/>
    <cellStyle name="Normal 3 2 3 2 2 7" xfId="13993"/>
    <cellStyle name="Normal 3 2 3 2 2 8" xfId="13994"/>
    <cellStyle name="Normal 3 2 3 2 2 9" xfId="13995"/>
    <cellStyle name="Normal 3 2 3 2 3" xfId="13996"/>
    <cellStyle name="Normal 3 2 3 2 3 2" xfId="13997"/>
    <cellStyle name="Normal 3 2 3 2 3 2 2" xfId="13998"/>
    <cellStyle name="Normal 3 2 3 2 3 2 2 2" xfId="13999"/>
    <cellStyle name="Normal 3 2 3 2 3 2 2 3" xfId="14000"/>
    <cellStyle name="Normal 3 2 3 2 3 2 2 4" xfId="14001"/>
    <cellStyle name="Normal 3 2 3 2 3 2 3" xfId="14002"/>
    <cellStyle name="Normal 3 2 3 2 3 2 4" xfId="14003"/>
    <cellStyle name="Normal 3 2 3 2 3 2 5" xfId="14004"/>
    <cellStyle name="Normal 3 2 3 2 3 3" xfId="14005"/>
    <cellStyle name="Normal 3 2 3 2 3 3 2" xfId="14006"/>
    <cellStyle name="Normal 3 2 3 2 3 3 3" xfId="14007"/>
    <cellStyle name="Normal 3 2 3 2 3 3 4" xfId="14008"/>
    <cellStyle name="Normal 3 2 3 2 3 4" xfId="14009"/>
    <cellStyle name="Normal 3 2 3 2 3 5" xfId="14010"/>
    <cellStyle name="Normal 3 2 3 2 3 6" xfId="14011"/>
    <cellStyle name="Normal 3 2 3 2 4" xfId="14012"/>
    <cellStyle name="Normal 3 2 3 2 4 2" xfId="14013"/>
    <cellStyle name="Normal 3 2 3 2 4 2 2" xfId="14014"/>
    <cellStyle name="Normal 3 2 3 2 4 2 2 2" xfId="14015"/>
    <cellStyle name="Normal 3 2 3 2 4 2 2 3" xfId="14016"/>
    <cellStyle name="Normal 3 2 3 2 4 2 2 4" xfId="14017"/>
    <cellStyle name="Normal 3 2 3 2 4 2 3" xfId="14018"/>
    <cellStyle name="Normal 3 2 3 2 4 2 4" xfId="14019"/>
    <cellStyle name="Normal 3 2 3 2 4 2 5" xfId="14020"/>
    <cellStyle name="Normal 3 2 3 2 4 3" xfId="14021"/>
    <cellStyle name="Normal 3 2 3 2 4 3 2" xfId="14022"/>
    <cellStyle name="Normal 3 2 3 2 4 3 3" xfId="14023"/>
    <cellStyle name="Normal 3 2 3 2 4 3 4" xfId="14024"/>
    <cellStyle name="Normal 3 2 3 2 4 4" xfId="14025"/>
    <cellStyle name="Normal 3 2 3 2 4 5" xfId="14026"/>
    <cellStyle name="Normal 3 2 3 2 4 6" xfId="14027"/>
    <cellStyle name="Normal 3 2 3 2 5" xfId="14028"/>
    <cellStyle name="Normal 3 2 3 2 6" xfId="14029"/>
    <cellStyle name="Normal 3 2 3 2 6 2" xfId="14030"/>
    <cellStyle name="Normal 3 2 3 2 6 2 2" xfId="14031"/>
    <cellStyle name="Normal 3 2 3 2 6 2 3" xfId="14032"/>
    <cellStyle name="Normal 3 2 3 2 6 2 4" xfId="14033"/>
    <cellStyle name="Normal 3 2 3 2 6 3" xfId="14034"/>
    <cellStyle name="Normal 3 2 3 2 6 4" xfId="14035"/>
    <cellStyle name="Normal 3 2 3 2 6 5" xfId="14036"/>
    <cellStyle name="Normal 3 2 3 2 7" xfId="14037"/>
    <cellStyle name="Normal 3 2 3 2 7 2" xfId="14038"/>
    <cellStyle name="Normal 3 2 3 2 7 3" xfId="14039"/>
    <cellStyle name="Normal 3 2 3 2 7 4" xfId="14040"/>
    <cellStyle name="Normal 3 2 3 2 8" xfId="14041"/>
    <cellStyle name="Normal 3 2 3 2 9" xfId="14042"/>
    <cellStyle name="Normal 3 2 3 3" xfId="14043"/>
    <cellStyle name="Normal 3 2 3 3 10" xfId="14044"/>
    <cellStyle name="Normal 3 2 3 3 2" xfId="14045"/>
    <cellStyle name="Normal 3 2 3 3 2 2" xfId="14046"/>
    <cellStyle name="Normal 3 2 3 3 2 2 2" xfId="14047"/>
    <cellStyle name="Normal 3 2 3 3 2 2 2 2" xfId="14048"/>
    <cellStyle name="Normal 3 2 3 3 2 2 2 2 2" xfId="14049"/>
    <cellStyle name="Normal 3 2 3 3 2 2 2 2 3" xfId="14050"/>
    <cellStyle name="Normal 3 2 3 3 2 2 2 2 4" xfId="14051"/>
    <cellStyle name="Normal 3 2 3 3 2 2 2 3" xfId="14052"/>
    <cellStyle name="Normal 3 2 3 3 2 2 2 4" xfId="14053"/>
    <cellStyle name="Normal 3 2 3 3 2 2 2 5" xfId="14054"/>
    <cellStyle name="Normal 3 2 3 3 2 2 3" xfId="14055"/>
    <cellStyle name="Normal 3 2 3 3 2 2 3 2" xfId="14056"/>
    <cellStyle name="Normal 3 2 3 3 2 2 3 3" xfId="14057"/>
    <cellStyle name="Normal 3 2 3 3 2 2 3 4" xfId="14058"/>
    <cellStyle name="Normal 3 2 3 3 2 2 4" xfId="14059"/>
    <cellStyle name="Normal 3 2 3 3 2 2 5" xfId="14060"/>
    <cellStyle name="Normal 3 2 3 3 2 2 6" xfId="14061"/>
    <cellStyle name="Normal 3 2 3 3 2 3" xfId="14062"/>
    <cellStyle name="Normal 3 2 3 3 2 3 2" xfId="14063"/>
    <cellStyle name="Normal 3 2 3 3 2 3 2 2" xfId="14064"/>
    <cellStyle name="Normal 3 2 3 3 2 3 2 2 2" xfId="14065"/>
    <cellStyle name="Normal 3 2 3 3 2 3 2 2 3" xfId="14066"/>
    <cellStyle name="Normal 3 2 3 3 2 3 2 2 4" xfId="14067"/>
    <cellStyle name="Normal 3 2 3 3 2 3 2 3" xfId="14068"/>
    <cellStyle name="Normal 3 2 3 3 2 3 2 4" xfId="14069"/>
    <cellStyle name="Normal 3 2 3 3 2 3 2 5" xfId="14070"/>
    <cellStyle name="Normal 3 2 3 3 2 3 3" xfId="14071"/>
    <cellStyle name="Normal 3 2 3 3 2 3 3 2" xfId="14072"/>
    <cellStyle name="Normal 3 2 3 3 2 3 3 3" xfId="14073"/>
    <cellStyle name="Normal 3 2 3 3 2 3 3 4" xfId="14074"/>
    <cellStyle name="Normal 3 2 3 3 2 3 4" xfId="14075"/>
    <cellStyle name="Normal 3 2 3 3 2 3 5" xfId="14076"/>
    <cellStyle name="Normal 3 2 3 3 2 3 6" xfId="14077"/>
    <cellStyle name="Normal 3 2 3 3 2 4" xfId="14078"/>
    <cellStyle name="Normal 3 2 3 3 2 4 2" xfId="14079"/>
    <cellStyle name="Normal 3 2 3 3 2 4 2 2" xfId="14080"/>
    <cellStyle name="Normal 3 2 3 3 2 4 2 3" xfId="14081"/>
    <cellStyle name="Normal 3 2 3 3 2 4 2 4" xfId="14082"/>
    <cellStyle name="Normal 3 2 3 3 2 4 3" xfId="14083"/>
    <cellStyle name="Normal 3 2 3 3 2 4 4" xfId="14084"/>
    <cellStyle name="Normal 3 2 3 3 2 4 5" xfId="14085"/>
    <cellStyle name="Normal 3 2 3 3 2 5" xfId="14086"/>
    <cellStyle name="Normal 3 2 3 3 2 5 2" xfId="14087"/>
    <cellStyle name="Normal 3 2 3 3 2 5 3" xfId="14088"/>
    <cellStyle name="Normal 3 2 3 3 2 5 4" xfId="14089"/>
    <cellStyle name="Normal 3 2 3 3 2 6" xfId="14090"/>
    <cellStyle name="Normal 3 2 3 3 2 7" xfId="14091"/>
    <cellStyle name="Normal 3 2 3 3 2 8" xfId="14092"/>
    <cellStyle name="Normal 3 2 3 3 3" xfId="14093"/>
    <cellStyle name="Normal 3 2 3 3 3 2" xfId="14094"/>
    <cellStyle name="Normal 3 2 3 3 3 2 2" xfId="14095"/>
    <cellStyle name="Normal 3 2 3 3 3 2 2 2" xfId="14096"/>
    <cellStyle name="Normal 3 2 3 3 3 2 2 3" xfId="14097"/>
    <cellStyle name="Normal 3 2 3 3 3 2 2 4" xfId="14098"/>
    <cellStyle name="Normal 3 2 3 3 3 2 3" xfId="14099"/>
    <cellStyle name="Normal 3 2 3 3 3 2 4" xfId="14100"/>
    <cellStyle name="Normal 3 2 3 3 3 2 5" xfId="14101"/>
    <cellStyle name="Normal 3 2 3 3 3 3" xfId="14102"/>
    <cellStyle name="Normal 3 2 3 3 3 3 2" xfId="14103"/>
    <cellStyle name="Normal 3 2 3 3 3 3 3" xfId="14104"/>
    <cellStyle name="Normal 3 2 3 3 3 3 4" xfId="14105"/>
    <cellStyle name="Normal 3 2 3 3 3 4" xfId="14106"/>
    <cellStyle name="Normal 3 2 3 3 3 5" xfId="14107"/>
    <cellStyle name="Normal 3 2 3 3 3 6" xfId="14108"/>
    <cellStyle name="Normal 3 2 3 3 4" xfId="14109"/>
    <cellStyle name="Normal 3 2 3 3 4 2" xfId="14110"/>
    <cellStyle name="Normal 3 2 3 3 4 2 2" xfId="14111"/>
    <cellStyle name="Normal 3 2 3 3 4 2 2 2" xfId="14112"/>
    <cellStyle name="Normal 3 2 3 3 4 2 2 3" xfId="14113"/>
    <cellStyle name="Normal 3 2 3 3 4 2 2 4" xfId="14114"/>
    <cellStyle name="Normal 3 2 3 3 4 2 3" xfId="14115"/>
    <cellStyle name="Normal 3 2 3 3 4 2 4" xfId="14116"/>
    <cellStyle name="Normal 3 2 3 3 4 2 5" xfId="14117"/>
    <cellStyle name="Normal 3 2 3 3 4 3" xfId="14118"/>
    <cellStyle name="Normal 3 2 3 3 4 3 2" xfId="14119"/>
    <cellStyle name="Normal 3 2 3 3 4 3 3" xfId="14120"/>
    <cellStyle name="Normal 3 2 3 3 4 3 4" xfId="14121"/>
    <cellStyle name="Normal 3 2 3 3 4 4" xfId="14122"/>
    <cellStyle name="Normal 3 2 3 3 4 5" xfId="14123"/>
    <cellStyle name="Normal 3 2 3 3 4 6" xfId="14124"/>
    <cellStyle name="Normal 3 2 3 3 5" xfId="14125"/>
    <cellStyle name="Normal 3 2 3 3 6" xfId="14126"/>
    <cellStyle name="Normal 3 2 3 3 6 2" xfId="14127"/>
    <cellStyle name="Normal 3 2 3 3 6 2 2" xfId="14128"/>
    <cellStyle name="Normal 3 2 3 3 6 2 3" xfId="14129"/>
    <cellStyle name="Normal 3 2 3 3 6 2 4" xfId="14130"/>
    <cellStyle name="Normal 3 2 3 3 6 3" xfId="14131"/>
    <cellStyle name="Normal 3 2 3 3 6 4" xfId="14132"/>
    <cellStyle name="Normal 3 2 3 3 6 5" xfId="14133"/>
    <cellStyle name="Normal 3 2 3 3 7" xfId="14134"/>
    <cellStyle name="Normal 3 2 3 3 7 2" xfId="14135"/>
    <cellStyle name="Normal 3 2 3 3 7 3" xfId="14136"/>
    <cellStyle name="Normal 3 2 3 3 7 4" xfId="14137"/>
    <cellStyle name="Normal 3 2 3 3 8" xfId="14138"/>
    <cellStyle name="Normal 3 2 3 3 9" xfId="14139"/>
    <cellStyle name="Normal 3 2 3 4" xfId="14140"/>
    <cellStyle name="Normal 3 2 3 4 10" xfId="14141"/>
    <cellStyle name="Normal 3 2 3 4 2" xfId="14142"/>
    <cellStyle name="Normal 3 2 3 4 2 2" xfId="14143"/>
    <cellStyle name="Normal 3 2 3 4 2 2 2" xfId="14144"/>
    <cellStyle name="Normal 3 2 3 4 2 2 2 2" xfId="14145"/>
    <cellStyle name="Normal 3 2 3 4 2 2 2 2 2" xfId="14146"/>
    <cellStyle name="Normal 3 2 3 4 2 2 2 2 3" xfId="14147"/>
    <cellStyle name="Normal 3 2 3 4 2 2 2 2 4" xfId="14148"/>
    <cellStyle name="Normal 3 2 3 4 2 2 2 3" xfId="14149"/>
    <cellStyle name="Normal 3 2 3 4 2 2 2 4" xfId="14150"/>
    <cellStyle name="Normal 3 2 3 4 2 2 2 5" xfId="14151"/>
    <cellStyle name="Normal 3 2 3 4 2 2 3" xfId="14152"/>
    <cellStyle name="Normal 3 2 3 4 2 2 3 2" xfId="14153"/>
    <cellStyle name="Normal 3 2 3 4 2 2 3 3" xfId="14154"/>
    <cellStyle name="Normal 3 2 3 4 2 2 3 4" xfId="14155"/>
    <cellStyle name="Normal 3 2 3 4 2 2 4" xfId="14156"/>
    <cellStyle name="Normal 3 2 3 4 2 2 5" xfId="14157"/>
    <cellStyle name="Normal 3 2 3 4 2 2 6" xfId="14158"/>
    <cellStyle name="Normal 3 2 3 4 2 3" xfId="14159"/>
    <cellStyle name="Normal 3 2 3 4 2 3 2" xfId="14160"/>
    <cellStyle name="Normal 3 2 3 4 2 3 2 2" xfId="14161"/>
    <cellStyle name="Normal 3 2 3 4 2 3 2 2 2" xfId="14162"/>
    <cellStyle name="Normal 3 2 3 4 2 3 2 2 3" xfId="14163"/>
    <cellStyle name="Normal 3 2 3 4 2 3 2 2 4" xfId="14164"/>
    <cellStyle name="Normal 3 2 3 4 2 3 2 3" xfId="14165"/>
    <cellStyle name="Normal 3 2 3 4 2 3 2 4" xfId="14166"/>
    <cellStyle name="Normal 3 2 3 4 2 3 2 5" xfId="14167"/>
    <cellStyle name="Normal 3 2 3 4 2 3 3" xfId="14168"/>
    <cellStyle name="Normal 3 2 3 4 2 3 3 2" xfId="14169"/>
    <cellStyle name="Normal 3 2 3 4 2 3 3 3" xfId="14170"/>
    <cellStyle name="Normal 3 2 3 4 2 3 3 4" xfId="14171"/>
    <cellStyle name="Normal 3 2 3 4 2 3 4" xfId="14172"/>
    <cellStyle name="Normal 3 2 3 4 2 3 5" xfId="14173"/>
    <cellStyle name="Normal 3 2 3 4 2 3 6" xfId="14174"/>
    <cellStyle name="Normal 3 2 3 4 2 4" xfId="14175"/>
    <cellStyle name="Normal 3 2 3 4 2 4 2" xfId="14176"/>
    <cellStyle name="Normal 3 2 3 4 2 4 2 2" xfId="14177"/>
    <cellStyle name="Normal 3 2 3 4 2 4 2 3" xfId="14178"/>
    <cellStyle name="Normal 3 2 3 4 2 4 2 4" xfId="14179"/>
    <cellStyle name="Normal 3 2 3 4 2 4 3" xfId="14180"/>
    <cellStyle name="Normal 3 2 3 4 2 4 4" xfId="14181"/>
    <cellStyle name="Normal 3 2 3 4 2 4 5" xfId="14182"/>
    <cellStyle name="Normal 3 2 3 4 2 5" xfId="14183"/>
    <cellStyle name="Normal 3 2 3 4 2 5 2" xfId="14184"/>
    <cellStyle name="Normal 3 2 3 4 2 5 3" xfId="14185"/>
    <cellStyle name="Normal 3 2 3 4 2 5 4" xfId="14186"/>
    <cellStyle name="Normal 3 2 3 4 2 6" xfId="14187"/>
    <cellStyle name="Normal 3 2 3 4 2 7" xfId="14188"/>
    <cellStyle name="Normal 3 2 3 4 2 8" xfId="14189"/>
    <cellStyle name="Normal 3 2 3 4 3" xfId="14190"/>
    <cellStyle name="Normal 3 2 3 4 3 2" xfId="14191"/>
    <cellStyle name="Normal 3 2 3 4 3 2 2" xfId="14192"/>
    <cellStyle name="Normal 3 2 3 4 3 2 2 2" xfId="14193"/>
    <cellStyle name="Normal 3 2 3 4 3 2 2 3" xfId="14194"/>
    <cellStyle name="Normal 3 2 3 4 3 2 2 4" xfId="14195"/>
    <cellStyle name="Normal 3 2 3 4 3 2 3" xfId="14196"/>
    <cellStyle name="Normal 3 2 3 4 3 2 4" xfId="14197"/>
    <cellStyle name="Normal 3 2 3 4 3 2 5" xfId="14198"/>
    <cellStyle name="Normal 3 2 3 4 3 3" xfId="14199"/>
    <cellStyle name="Normal 3 2 3 4 3 3 2" xfId="14200"/>
    <cellStyle name="Normal 3 2 3 4 3 3 3" xfId="14201"/>
    <cellStyle name="Normal 3 2 3 4 3 3 4" xfId="14202"/>
    <cellStyle name="Normal 3 2 3 4 3 4" xfId="14203"/>
    <cellStyle name="Normal 3 2 3 4 3 5" xfId="14204"/>
    <cellStyle name="Normal 3 2 3 4 3 6" xfId="14205"/>
    <cellStyle name="Normal 3 2 3 4 4" xfId="14206"/>
    <cellStyle name="Normal 3 2 3 4 4 2" xfId="14207"/>
    <cellStyle name="Normal 3 2 3 4 4 2 2" xfId="14208"/>
    <cellStyle name="Normal 3 2 3 4 4 2 2 2" xfId="14209"/>
    <cellStyle name="Normal 3 2 3 4 4 2 2 3" xfId="14210"/>
    <cellStyle name="Normal 3 2 3 4 4 2 2 4" xfId="14211"/>
    <cellStyle name="Normal 3 2 3 4 4 2 3" xfId="14212"/>
    <cellStyle name="Normal 3 2 3 4 4 2 4" xfId="14213"/>
    <cellStyle name="Normal 3 2 3 4 4 2 5" xfId="14214"/>
    <cellStyle name="Normal 3 2 3 4 4 3" xfId="14215"/>
    <cellStyle name="Normal 3 2 3 4 4 3 2" xfId="14216"/>
    <cellStyle name="Normal 3 2 3 4 4 3 3" xfId="14217"/>
    <cellStyle name="Normal 3 2 3 4 4 3 4" xfId="14218"/>
    <cellStyle name="Normal 3 2 3 4 4 4" xfId="14219"/>
    <cellStyle name="Normal 3 2 3 4 4 5" xfId="14220"/>
    <cellStyle name="Normal 3 2 3 4 4 6" xfId="14221"/>
    <cellStyle name="Normal 3 2 3 4 5" xfId="14222"/>
    <cellStyle name="Normal 3 2 3 4 6" xfId="14223"/>
    <cellStyle name="Normal 3 2 3 4 6 2" xfId="14224"/>
    <cellStyle name="Normal 3 2 3 4 6 2 2" xfId="14225"/>
    <cellStyle name="Normal 3 2 3 4 6 2 3" xfId="14226"/>
    <cellStyle name="Normal 3 2 3 4 6 2 4" xfId="14227"/>
    <cellStyle name="Normal 3 2 3 4 6 3" xfId="14228"/>
    <cellStyle name="Normal 3 2 3 4 6 4" xfId="14229"/>
    <cellStyle name="Normal 3 2 3 4 6 5" xfId="14230"/>
    <cellStyle name="Normal 3 2 3 4 7" xfId="14231"/>
    <cellStyle name="Normal 3 2 3 4 7 2" xfId="14232"/>
    <cellStyle name="Normal 3 2 3 4 7 3" xfId="14233"/>
    <cellStyle name="Normal 3 2 3 4 7 4" xfId="14234"/>
    <cellStyle name="Normal 3 2 3 4 8" xfId="14235"/>
    <cellStyle name="Normal 3 2 3 4 9" xfId="14236"/>
    <cellStyle name="Normal 3 2 3 5" xfId="14237"/>
    <cellStyle name="Normal 3 2 3 5 2" xfId="14238"/>
    <cellStyle name="Normal 3 2 3 5 2 2" xfId="14239"/>
    <cellStyle name="Normal 3 2 3 5 2 2 2" xfId="14240"/>
    <cellStyle name="Normal 3 2 3 5 2 2 2 2" xfId="14241"/>
    <cellStyle name="Normal 3 2 3 5 2 2 2 3" xfId="14242"/>
    <cellStyle name="Normal 3 2 3 5 2 2 2 4" xfId="14243"/>
    <cellStyle name="Normal 3 2 3 5 2 2 3" xfId="14244"/>
    <cellStyle name="Normal 3 2 3 5 2 2 4" xfId="14245"/>
    <cellStyle name="Normal 3 2 3 5 2 2 5" xfId="14246"/>
    <cellStyle name="Normal 3 2 3 5 2 3" xfId="14247"/>
    <cellStyle name="Normal 3 2 3 5 2 3 2" xfId="14248"/>
    <cellStyle name="Normal 3 2 3 5 2 3 3" xfId="14249"/>
    <cellStyle name="Normal 3 2 3 5 2 3 4" xfId="14250"/>
    <cellStyle name="Normal 3 2 3 5 2 4" xfId="14251"/>
    <cellStyle name="Normal 3 2 3 5 2 5" xfId="14252"/>
    <cellStyle name="Normal 3 2 3 5 2 6" xfId="14253"/>
    <cellStyle name="Normal 3 2 3 5 3" xfId="14254"/>
    <cellStyle name="Normal 3 2 3 5 3 2" xfId="14255"/>
    <cellStyle name="Normal 3 2 3 5 3 2 2" xfId="14256"/>
    <cellStyle name="Normal 3 2 3 5 3 2 2 2" xfId="14257"/>
    <cellStyle name="Normal 3 2 3 5 3 2 2 3" xfId="14258"/>
    <cellStyle name="Normal 3 2 3 5 3 2 2 4" xfId="14259"/>
    <cellStyle name="Normal 3 2 3 5 3 2 3" xfId="14260"/>
    <cellStyle name="Normal 3 2 3 5 3 2 4" xfId="14261"/>
    <cellStyle name="Normal 3 2 3 5 3 2 5" xfId="14262"/>
    <cellStyle name="Normal 3 2 3 5 3 3" xfId="14263"/>
    <cellStyle name="Normal 3 2 3 5 3 3 2" xfId="14264"/>
    <cellStyle name="Normal 3 2 3 5 3 3 3" xfId="14265"/>
    <cellStyle name="Normal 3 2 3 5 3 3 4" xfId="14266"/>
    <cellStyle name="Normal 3 2 3 5 3 4" xfId="14267"/>
    <cellStyle name="Normal 3 2 3 5 3 5" xfId="14268"/>
    <cellStyle name="Normal 3 2 3 5 3 6" xfId="14269"/>
    <cellStyle name="Normal 3 2 3 5 4" xfId="14270"/>
    <cellStyle name="Normal 3 2 3 5 5" xfId="14271"/>
    <cellStyle name="Normal 3 2 3 5 5 2" xfId="14272"/>
    <cellStyle name="Normal 3 2 3 5 5 2 2" xfId="14273"/>
    <cellStyle name="Normal 3 2 3 5 5 2 3" xfId="14274"/>
    <cellStyle name="Normal 3 2 3 5 5 2 4" xfId="14275"/>
    <cellStyle name="Normal 3 2 3 5 5 3" xfId="14276"/>
    <cellStyle name="Normal 3 2 3 5 5 4" xfId="14277"/>
    <cellStyle name="Normal 3 2 3 5 5 5" xfId="14278"/>
    <cellStyle name="Normal 3 2 3 5 6" xfId="14279"/>
    <cellStyle name="Normal 3 2 3 5 6 2" xfId="14280"/>
    <cellStyle name="Normal 3 2 3 5 6 3" xfId="14281"/>
    <cellStyle name="Normal 3 2 3 5 6 4" xfId="14282"/>
    <cellStyle name="Normal 3 2 3 5 7" xfId="14283"/>
    <cellStyle name="Normal 3 2 3 5 8" xfId="14284"/>
    <cellStyle name="Normal 3 2 3 5 9" xfId="14285"/>
    <cellStyle name="Normal 3 2 3 6" xfId="14286"/>
    <cellStyle name="Normal 3 2 3 6 2" xfId="14287"/>
    <cellStyle name="Normal 3 2 3 6 2 2" xfId="14288"/>
    <cellStyle name="Normal 3 2 3 6 2 2 2" xfId="14289"/>
    <cellStyle name="Normal 3 2 3 6 2 2 2 2" xfId="14290"/>
    <cellStyle name="Normal 3 2 3 6 2 2 2 3" xfId="14291"/>
    <cellStyle name="Normal 3 2 3 6 2 2 2 4" xfId="14292"/>
    <cellStyle name="Normal 3 2 3 6 2 2 3" xfId="14293"/>
    <cellStyle name="Normal 3 2 3 6 2 2 4" xfId="14294"/>
    <cellStyle name="Normal 3 2 3 6 2 2 5" xfId="14295"/>
    <cellStyle name="Normal 3 2 3 6 2 3" xfId="14296"/>
    <cellStyle name="Normal 3 2 3 6 2 3 2" xfId="14297"/>
    <cellStyle name="Normal 3 2 3 6 2 3 3" xfId="14298"/>
    <cellStyle name="Normal 3 2 3 6 2 3 4" xfId="14299"/>
    <cellStyle name="Normal 3 2 3 6 2 4" xfId="14300"/>
    <cellStyle name="Normal 3 2 3 6 2 5" xfId="14301"/>
    <cellStyle name="Normal 3 2 3 6 2 6" xfId="14302"/>
    <cellStyle name="Normal 3 2 3 6 3" xfId="14303"/>
    <cellStyle name="Normal 3 2 3 6 3 2" xfId="14304"/>
    <cellStyle name="Normal 3 2 3 6 3 2 2" xfId="14305"/>
    <cellStyle name="Normal 3 2 3 6 3 2 2 2" xfId="14306"/>
    <cellStyle name="Normal 3 2 3 6 3 2 2 3" xfId="14307"/>
    <cellStyle name="Normal 3 2 3 6 3 2 2 4" xfId="14308"/>
    <cellStyle name="Normal 3 2 3 6 3 2 3" xfId="14309"/>
    <cellStyle name="Normal 3 2 3 6 3 2 4" xfId="14310"/>
    <cellStyle name="Normal 3 2 3 6 3 2 5" xfId="14311"/>
    <cellStyle name="Normal 3 2 3 6 3 3" xfId="14312"/>
    <cellStyle name="Normal 3 2 3 6 3 3 2" xfId="14313"/>
    <cellStyle name="Normal 3 2 3 6 3 3 3" xfId="14314"/>
    <cellStyle name="Normal 3 2 3 6 3 3 4" xfId="14315"/>
    <cellStyle name="Normal 3 2 3 6 3 4" xfId="14316"/>
    <cellStyle name="Normal 3 2 3 6 3 5" xfId="14317"/>
    <cellStyle name="Normal 3 2 3 6 3 6" xfId="14318"/>
    <cellStyle name="Normal 3 2 3 6 4" xfId="14319"/>
    <cellStyle name="Normal 3 2 3 6 4 2" xfId="14320"/>
    <cellStyle name="Normal 3 2 3 6 4 2 2" xfId="14321"/>
    <cellStyle name="Normal 3 2 3 6 4 2 3" xfId="14322"/>
    <cellStyle name="Normal 3 2 3 6 4 2 4" xfId="14323"/>
    <cellStyle name="Normal 3 2 3 6 4 3" xfId="14324"/>
    <cellStyle name="Normal 3 2 3 6 4 4" xfId="14325"/>
    <cellStyle name="Normal 3 2 3 6 4 5" xfId="14326"/>
    <cellStyle name="Normal 3 2 3 6 5" xfId="14327"/>
    <cellStyle name="Normal 3 2 3 6 5 2" xfId="14328"/>
    <cellStyle name="Normal 3 2 3 6 5 3" xfId="14329"/>
    <cellStyle name="Normal 3 2 3 6 5 4" xfId="14330"/>
    <cellStyle name="Normal 3 2 3 6 6" xfId="14331"/>
    <cellStyle name="Normal 3 2 3 6 7" xfId="14332"/>
    <cellStyle name="Normal 3 2 3 6 8" xfId="14333"/>
    <cellStyle name="Normal 3 2 3 7" xfId="14334"/>
    <cellStyle name="Normal 3 2 3 7 2" xfId="14335"/>
    <cellStyle name="Normal 3 2 3 7 2 2" xfId="14336"/>
    <cellStyle name="Normal 3 2 3 7 2 2 2" xfId="14337"/>
    <cellStyle name="Normal 3 2 3 7 2 2 3" xfId="14338"/>
    <cellStyle name="Normal 3 2 3 7 2 2 4" xfId="14339"/>
    <cellStyle name="Normal 3 2 3 7 2 3" xfId="14340"/>
    <cellStyle name="Normal 3 2 3 7 2 4" xfId="14341"/>
    <cellStyle name="Normal 3 2 3 7 2 5" xfId="14342"/>
    <cellStyle name="Normal 3 2 3 7 3" xfId="14343"/>
    <cellStyle name="Normal 3 2 3 7 3 2" xfId="14344"/>
    <cellStyle name="Normal 3 2 3 7 3 3" xfId="14345"/>
    <cellStyle name="Normal 3 2 3 7 3 4" xfId="14346"/>
    <cellStyle name="Normal 3 2 3 7 4" xfId="14347"/>
    <cellStyle name="Normal 3 2 3 7 5" xfId="14348"/>
    <cellStyle name="Normal 3 2 3 7 6" xfId="14349"/>
    <cellStyle name="Normal 3 2 3 8" xfId="14350"/>
    <cellStyle name="Normal 3 2 3 8 2" xfId="14351"/>
    <cellStyle name="Normal 3 2 3 8 2 2" xfId="14352"/>
    <cellStyle name="Normal 3 2 3 8 2 2 2" xfId="14353"/>
    <cellStyle name="Normal 3 2 3 8 2 2 3" xfId="14354"/>
    <cellStyle name="Normal 3 2 3 8 2 2 4" xfId="14355"/>
    <cellStyle name="Normal 3 2 3 8 2 3" xfId="14356"/>
    <cellStyle name="Normal 3 2 3 8 2 4" xfId="14357"/>
    <cellStyle name="Normal 3 2 3 8 2 5" xfId="14358"/>
    <cellStyle name="Normal 3 2 3 8 3" xfId="14359"/>
    <cellStyle name="Normal 3 2 3 8 3 2" xfId="14360"/>
    <cellStyle name="Normal 3 2 3 8 3 3" xfId="14361"/>
    <cellStyle name="Normal 3 2 3 8 3 4" xfId="14362"/>
    <cellStyle name="Normal 3 2 3 8 4" xfId="14363"/>
    <cellStyle name="Normal 3 2 3 8 5" xfId="14364"/>
    <cellStyle name="Normal 3 2 3 8 6" xfId="14365"/>
    <cellStyle name="Normal 3 2 3 9" xfId="14366"/>
    <cellStyle name="Normal 3 2 4" xfId="14367"/>
    <cellStyle name="Normal 3 2 4 10" xfId="14368"/>
    <cellStyle name="Normal 3 2 4 2" xfId="14369"/>
    <cellStyle name="Normal 3 2 4 2 2" xfId="14370"/>
    <cellStyle name="Normal 3 2 4 2 2 2" xfId="14371"/>
    <cellStyle name="Normal 3 2 4 2 2 2 2" xfId="14372"/>
    <cellStyle name="Normal 3 2 4 2 2 2 2 2" xfId="14373"/>
    <cellStyle name="Normal 3 2 4 2 2 2 2 3" xfId="14374"/>
    <cellStyle name="Normal 3 2 4 2 2 2 2 4" xfId="14375"/>
    <cellStyle name="Normal 3 2 4 2 2 2 3" xfId="14376"/>
    <cellStyle name="Normal 3 2 4 2 2 2 4" xfId="14377"/>
    <cellStyle name="Normal 3 2 4 2 2 2 5" xfId="14378"/>
    <cellStyle name="Normal 3 2 4 2 2 3" xfId="14379"/>
    <cellStyle name="Normal 3 2 4 2 2 3 2" xfId="14380"/>
    <cellStyle name="Normal 3 2 4 2 2 3 3" xfId="14381"/>
    <cellStyle name="Normal 3 2 4 2 2 3 4" xfId="14382"/>
    <cellStyle name="Normal 3 2 4 2 2 4" xfId="14383"/>
    <cellStyle name="Normal 3 2 4 2 2 5" xfId="14384"/>
    <cellStyle name="Normal 3 2 4 2 2 6" xfId="14385"/>
    <cellStyle name="Normal 3 2 4 2 3" xfId="14386"/>
    <cellStyle name="Normal 3 2 4 2 3 2" xfId="14387"/>
    <cellStyle name="Normal 3 2 4 2 3 2 2" xfId="14388"/>
    <cellStyle name="Normal 3 2 4 2 3 2 2 2" xfId="14389"/>
    <cellStyle name="Normal 3 2 4 2 3 2 2 3" xfId="14390"/>
    <cellStyle name="Normal 3 2 4 2 3 2 2 4" xfId="14391"/>
    <cellStyle name="Normal 3 2 4 2 3 2 3" xfId="14392"/>
    <cellStyle name="Normal 3 2 4 2 3 2 4" xfId="14393"/>
    <cellStyle name="Normal 3 2 4 2 3 2 5" xfId="14394"/>
    <cellStyle name="Normal 3 2 4 2 3 3" xfId="14395"/>
    <cellStyle name="Normal 3 2 4 2 3 3 2" xfId="14396"/>
    <cellStyle name="Normal 3 2 4 2 3 3 3" xfId="14397"/>
    <cellStyle name="Normal 3 2 4 2 3 3 4" xfId="14398"/>
    <cellStyle name="Normal 3 2 4 2 3 4" xfId="14399"/>
    <cellStyle name="Normal 3 2 4 2 3 5" xfId="14400"/>
    <cellStyle name="Normal 3 2 4 2 3 6" xfId="14401"/>
    <cellStyle name="Normal 3 2 4 2 4" xfId="14402"/>
    <cellStyle name="Normal 3 2 4 2 5" xfId="14403"/>
    <cellStyle name="Normal 3 2 4 2 5 2" xfId="14404"/>
    <cellStyle name="Normal 3 2 4 2 5 2 2" xfId="14405"/>
    <cellStyle name="Normal 3 2 4 2 5 2 3" xfId="14406"/>
    <cellStyle name="Normal 3 2 4 2 5 2 4" xfId="14407"/>
    <cellStyle name="Normal 3 2 4 2 5 3" xfId="14408"/>
    <cellStyle name="Normal 3 2 4 2 5 4" xfId="14409"/>
    <cellStyle name="Normal 3 2 4 2 5 5" xfId="14410"/>
    <cellStyle name="Normal 3 2 4 2 6" xfId="14411"/>
    <cellStyle name="Normal 3 2 4 2 6 2" xfId="14412"/>
    <cellStyle name="Normal 3 2 4 2 6 3" xfId="14413"/>
    <cellStyle name="Normal 3 2 4 2 6 4" xfId="14414"/>
    <cellStyle name="Normal 3 2 4 2 7" xfId="14415"/>
    <cellStyle name="Normal 3 2 4 2 8" xfId="14416"/>
    <cellStyle name="Normal 3 2 4 2 9" xfId="14417"/>
    <cellStyle name="Normal 3 2 4 3" xfId="14418"/>
    <cellStyle name="Normal 3 2 4 3 2" xfId="14419"/>
    <cellStyle name="Normal 3 2 4 3 2 2" xfId="14420"/>
    <cellStyle name="Normal 3 2 4 3 2 2 2" xfId="14421"/>
    <cellStyle name="Normal 3 2 4 3 2 2 3" xfId="14422"/>
    <cellStyle name="Normal 3 2 4 3 2 2 4" xfId="14423"/>
    <cellStyle name="Normal 3 2 4 3 2 3" xfId="14424"/>
    <cellStyle name="Normal 3 2 4 3 2 4" xfId="14425"/>
    <cellStyle name="Normal 3 2 4 3 2 5" xfId="14426"/>
    <cellStyle name="Normal 3 2 4 3 3" xfId="14427"/>
    <cellStyle name="Normal 3 2 4 3 3 2" xfId="14428"/>
    <cellStyle name="Normal 3 2 4 3 3 3" xfId="14429"/>
    <cellStyle name="Normal 3 2 4 3 3 4" xfId="14430"/>
    <cellStyle name="Normal 3 2 4 3 4" xfId="14431"/>
    <cellStyle name="Normal 3 2 4 3 5" xfId="14432"/>
    <cellStyle name="Normal 3 2 4 3 6" xfId="14433"/>
    <cellStyle name="Normal 3 2 4 4" xfId="14434"/>
    <cellStyle name="Normal 3 2 4 4 2" xfId="14435"/>
    <cellStyle name="Normal 3 2 4 4 2 2" xfId="14436"/>
    <cellStyle name="Normal 3 2 4 4 2 2 2" xfId="14437"/>
    <cellStyle name="Normal 3 2 4 4 2 2 3" xfId="14438"/>
    <cellStyle name="Normal 3 2 4 4 2 2 4" xfId="14439"/>
    <cellStyle name="Normal 3 2 4 4 2 3" xfId="14440"/>
    <cellStyle name="Normal 3 2 4 4 2 4" xfId="14441"/>
    <cellStyle name="Normal 3 2 4 4 2 5" xfId="14442"/>
    <cellStyle name="Normal 3 2 4 4 3" xfId="14443"/>
    <cellStyle name="Normal 3 2 4 4 3 2" xfId="14444"/>
    <cellStyle name="Normal 3 2 4 4 3 3" xfId="14445"/>
    <cellStyle name="Normal 3 2 4 4 3 4" xfId="14446"/>
    <cellStyle name="Normal 3 2 4 4 4" xfId="14447"/>
    <cellStyle name="Normal 3 2 4 4 5" xfId="14448"/>
    <cellStyle name="Normal 3 2 4 4 6" xfId="14449"/>
    <cellStyle name="Normal 3 2 4 5" xfId="14450"/>
    <cellStyle name="Normal 3 2 4 6" xfId="14451"/>
    <cellStyle name="Normal 3 2 4 6 2" xfId="14452"/>
    <cellStyle name="Normal 3 2 4 6 2 2" xfId="14453"/>
    <cellStyle name="Normal 3 2 4 6 2 3" xfId="14454"/>
    <cellStyle name="Normal 3 2 4 6 2 4" xfId="14455"/>
    <cellStyle name="Normal 3 2 4 6 3" xfId="14456"/>
    <cellStyle name="Normal 3 2 4 6 4" xfId="14457"/>
    <cellStyle name="Normal 3 2 4 6 5" xfId="14458"/>
    <cellStyle name="Normal 3 2 4 7" xfId="14459"/>
    <cellStyle name="Normal 3 2 4 7 2" xfId="14460"/>
    <cellStyle name="Normal 3 2 4 7 3" xfId="14461"/>
    <cellStyle name="Normal 3 2 4 7 4" xfId="14462"/>
    <cellStyle name="Normal 3 2 4 8" xfId="14463"/>
    <cellStyle name="Normal 3 2 4 9" xfId="14464"/>
    <cellStyle name="Normal 3 2 5" xfId="14465"/>
    <cellStyle name="Normal 3 2 5 10" xfId="14466"/>
    <cellStyle name="Normal 3 2 5 2" xfId="14467"/>
    <cellStyle name="Normal 3 2 5 2 2" xfId="14468"/>
    <cellStyle name="Normal 3 2 5 2 2 2" xfId="14469"/>
    <cellStyle name="Normal 3 2 5 2 2 2 2" xfId="14470"/>
    <cellStyle name="Normal 3 2 5 2 2 2 2 2" xfId="14471"/>
    <cellStyle name="Normal 3 2 5 2 2 2 2 3" xfId="14472"/>
    <cellStyle name="Normal 3 2 5 2 2 2 2 4" xfId="14473"/>
    <cellStyle name="Normal 3 2 5 2 2 2 3" xfId="14474"/>
    <cellStyle name="Normal 3 2 5 2 2 2 4" xfId="14475"/>
    <cellStyle name="Normal 3 2 5 2 2 2 5" xfId="14476"/>
    <cellStyle name="Normal 3 2 5 2 2 3" xfId="14477"/>
    <cellStyle name="Normal 3 2 5 2 2 3 2" xfId="14478"/>
    <cellStyle name="Normal 3 2 5 2 2 3 3" xfId="14479"/>
    <cellStyle name="Normal 3 2 5 2 2 3 4" xfId="14480"/>
    <cellStyle name="Normal 3 2 5 2 2 4" xfId="14481"/>
    <cellStyle name="Normal 3 2 5 2 2 5" xfId="14482"/>
    <cellStyle name="Normal 3 2 5 2 2 6" xfId="14483"/>
    <cellStyle name="Normal 3 2 5 2 3" xfId="14484"/>
    <cellStyle name="Normal 3 2 5 2 3 2" xfId="14485"/>
    <cellStyle name="Normal 3 2 5 2 3 2 2" xfId="14486"/>
    <cellStyle name="Normal 3 2 5 2 3 2 2 2" xfId="14487"/>
    <cellStyle name="Normal 3 2 5 2 3 2 2 3" xfId="14488"/>
    <cellStyle name="Normal 3 2 5 2 3 2 2 4" xfId="14489"/>
    <cellStyle name="Normal 3 2 5 2 3 2 3" xfId="14490"/>
    <cellStyle name="Normal 3 2 5 2 3 2 4" xfId="14491"/>
    <cellStyle name="Normal 3 2 5 2 3 2 5" xfId="14492"/>
    <cellStyle name="Normal 3 2 5 2 3 3" xfId="14493"/>
    <cellStyle name="Normal 3 2 5 2 3 3 2" xfId="14494"/>
    <cellStyle name="Normal 3 2 5 2 3 3 3" xfId="14495"/>
    <cellStyle name="Normal 3 2 5 2 3 3 4" xfId="14496"/>
    <cellStyle name="Normal 3 2 5 2 3 4" xfId="14497"/>
    <cellStyle name="Normal 3 2 5 2 3 5" xfId="14498"/>
    <cellStyle name="Normal 3 2 5 2 3 6" xfId="14499"/>
    <cellStyle name="Normal 3 2 5 2 4" xfId="14500"/>
    <cellStyle name="Normal 3 2 5 2 5" xfId="14501"/>
    <cellStyle name="Normal 3 2 5 2 5 2" xfId="14502"/>
    <cellStyle name="Normal 3 2 5 2 5 2 2" xfId="14503"/>
    <cellStyle name="Normal 3 2 5 2 5 2 3" xfId="14504"/>
    <cellStyle name="Normal 3 2 5 2 5 2 4" xfId="14505"/>
    <cellStyle name="Normal 3 2 5 2 5 3" xfId="14506"/>
    <cellStyle name="Normal 3 2 5 2 5 4" xfId="14507"/>
    <cellStyle name="Normal 3 2 5 2 5 5" xfId="14508"/>
    <cellStyle name="Normal 3 2 5 2 6" xfId="14509"/>
    <cellStyle name="Normal 3 2 5 2 6 2" xfId="14510"/>
    <cellStyle name="Normal 3 2 5 2 6 3" xfId="14511"/>
    <cellStyle name="Normal 3 2 5 2 6 4" xfId="14512"/>
    <cellStyle name="Normal 3 2 5 2 7" xfId="14513"/>
    <cellStyle name="Normal 3 2 5 2 8" xfId="14514"/>
    <cellStyle name="Normal 3 2 5 2 9" xfId="14515"/>
    <cellStyle name="Normal 3 2 5 3" xfId="14516"/>
    <cellStyle name="Normal 3 2 5 3 2" xfId="14517"/>
    <cellStyle name="Normal 3 2 5 3 2 2" xfId="14518"/>
    <cellStyle name="Normal 3 2 5 3 2 2 2" xfId="14519"/>
    <cellStyle name="Normal 3 2 5 3 2 2 3" xfId="14520"/>
    <cellStyle name="Normal 3 2 5 3 2 2 4" xfId="14521"/>
    <cellStyle name="Normal 3 2 5 3 2 3" xfId="14522"/>
    <cellStyle name="Normal 3 2 5 3 2 4" xfId="14523"/>
    <cellStyle name="Normal 3 2 5 3 2 5" xfId="14524"/>
    <cellStyle name="Normal 3 2 5 3 3" xfId="14525"/>
    <cellStyle name="Normal 3 2 5 3 3 2" xfId="14526"/>
    <cellStyle name="Normal 3 2 5 3 3 3" xfId="14527"/>
    <cellStyle name="Normal 3 2 5 3 3 4" xfId="14528"/>
    <cellStyle name="Normal 3 2 5 3 4" xfId="14529"/>
    <cellStyle name="Normal 3 2 5 3 5" xfId="14530"/>
    <cellStyle name="Normal 3 2 5 3 6" xfId="14531"/>
    <cellStyle name="Normal 3 2 5 4" xfId="14532"/>
    <cellStyle name="Normal 3 2 5 4 2" xfId="14533"/>
    <cellStyle name="Normal 3 2 5 4 2 2" xfId="14534"/>
    <cellStyle name="Normal 3 2 5 4 2 2 2" xfId="14535"/>
    <cellStyle name="Normal 3 2 5 4 2 2 3" xfId="14536"/>
    <cellStyle name="Normal 3 2 5 4 2 2 4" xfId="14537"/>
    <cellStyle name="Normal 3 2 5 4 2 3" xfId="14538"/>
    <cellStyle name="Normal 3 2 5 4 2 4" xfId="14539"/>
    <cellStyle name="Normal 3 2 5 4 2 5" xfId="14540"/>
    <cellStyle name="Normal 3 2 5 4 3" xfId="14541"/>
    <cellStyle name="Normal 3 2 5 4 3 2" xfId="14542"/>
    <cellStyle name="Normal 3 2 5 4 3 3" xfId="14543"/>
    <cellStyle name="Normal 3 2 5 4 3 4" xfId="14544"/>
    <cellStyle name="Normal 3 2 5 4 4" xfId="14545"/>
    <cellStyle name="Normal 3 2 5 4 5" xfId="14546"/>
    <cellStyle name="Normal 3 2 5 4 6" xfId="14547"/>
    <cellStyle name="Normal 3 2 5 5" xfId="14548"/>
    <cellStyle name="Normal 3 2 5 6" xfId="14549"/>
    <cellStyle name="Normal 3 2 5 6 2" xfId="14550"/>
    <cellStyle name="Normal 3 2 5 6 2 2" xfId="14551"/>
    <cellStyle name="Normal 3 2 5 6 2 3" xfId="14552"/>
    <cellStyle name="Normal 3 2 5 6 2 4" xfId="14553"/>
    <cellStyle name="Normal 3 2 5 6 3" xfId="14554"/>
    <cellStyle name="Normal 3 2 5 6 4" xfId="14555"/>
    <cellStyle name="Normal 3 2 5 6 5" xfId="14556"/>
    <cellStyle name="Normal 3 2 5 7" xfId="14557"/>
    <cellStyle name="Normal 3 2 5 7 2" xfId="14558"/>
    <cellStyle name="Normal 3 2 5 7 3" xfId="14559"/>
    <cellStyle name="Normal 3 2 5 7 4" xfId="14560"/>
    <cellStyle name="Normal 3 2 5 8" xfId="14561"/>
    <cellStyle name="Normal 3 2 5 9" xfId="14562"/>
    <cellStyle name="Normal 3 2 6" xfId="14563"/>
    <cellStyle name="Normal 3 2 6 2" xfId="14564"/>
    <cellStyle name="Normal 3 2 6 2 2" xfId="14565"/>
    <cellStyle name="Normal 3 2 6 2 2 2" xfId="14566"/>
    <cellStyle name="Normal 3 2 6 2 3" xfId="14567"/>
    <cellStyle name="Normal 3 2 6 2 4" xfId="14568"/>
    <cellStyle name="Normal 3 2 6 2 5" xfId="14569"/>
    <cellStyle name="Normal 3 2 6 2 6" xfId="14570"/>
    <cellStyle name="Normal 3 2 6 2 7" xfId="14571"/>
    <cellStyle name="Normal 3 2 6 2 8" xfId="14572"/>
    <cellStyle name="Normal 3 2 6 3" xfId="14573"/>
    <cellStyle name="Normal 3 2 6 3 2" xfId="14574"/>
    <cellStyle name="Normal 3 2 6 4" xfId="14575"/>
    <cellStyle name="Normal 3 2 6 5" xfId="14576"/>
    <cellStyle name="Normal 3 2 6 6" xfId="14577"/>
    <cellStyle name="Normal 3 2 6 7" xfId="14578"/>
    <cellStyle name="Normal 3 2 6 8" xfId="14579"/>
    <cellStyle name="Normal 3 2 6 9" xfId="14580"/>
    <cellStyle name="Normal 3 2 7" xfId="14581"/>
    <cellStyle name="Normal 3 2 7 10" xfId="14582"/>
    <cellStyle name="Normal 3 2 7 2" xfId="14583"/>
    <cellStyle name="Normal 3 2 7 2 2" xfId="14584"/>
    <cellStyle name="Normal 3 2 7 2 2 2" xfId="14585"/>
    <cellStyle name="Normal 3 2 7 2 2 2 2" xfId="14586"/>
    <cellStyle name="Normal 3 2 7 2 2 2 2 2" xfId="14587"/>
    <cellStyle name="Normal 3 2 7 2 2 2 2 3" xfId="14588"/>
    <cellStyle name="Normal 3 2 7 2 2 2 2 4" xfId="14589"/>
    <cellStyle name="Normal 3 2 7 2 2 2 3" xfId="14590"/>
    <cellStyle name="Normal 3 2 7 2 2 2 4" xfId="14591"/>
    <cellStyle name="Normal 3 2 7 2 2 2 5" xfId="14592"/>
    <cellStyle name="Normal 3 2 7 2 2 3" xfId="14593"/>
    <cellStyle name="Normal 3 2 7 2 2 3 2" xfId="14594"/>
    <cellStyle name="Normal 3 2 7 2 2 3 3" xfId="14595"/>
    <cellStyle name="Normal 3 2 7 2 2 3 4" xfId="14596"/>
    <cellStyle name="Normal 3 2 7 2 2 4" xfId="14597"/>
    <cellStyle name="Normal 3 2 7 2 2 5" xfId="14598"/>
    <cellStyle name="Normal 3 2 7 2 2 6" xfId="14599"/>
    <cellStyle name="Normal 3 2 7 2 3" xfId="14600"/>
    <cellStyle name="Normal 3 2 7 2 3 2" xfId="14601"/>
    <cellStyle name="Normal 3 2 7 2 3 2 2" xfId="14602"/>
    <cellStyle name="Normal 3 2 7 2 3 2 2 2" xfId="14603"/>
    <cellStyle name="Normal 3 2 7 2 3 2 2 3" xfId="14604"/>
    <cellStyle name="Normal 3 2 7 2 3 2 2 4" xfId="14605"/>
    <cellStyle name="Normal 3 2 7 2 3 2 3" xfId="14606"/>
    <cellStyle name="Normal 3 2 7 2 3 2 4" xfId="14607"/>
    <cellStyle name="Normal 3 2 7 2 3 2 5" xfId="14608"/>
    <cellStyle name="Normal 3 2 7 2 3 3" xfId="14609"/>
    <cellStyle name="Normal 3 2 7 2 3 3 2" xfId="14610"/>
    <cellStyle name="Normal 3 2 7 2 3 3 3" xfId="14611"/>
    <cellStyle name="Normal 3 2 7 2 3 3 4" xfId="14612"/>
    <cellStyle name="Normal 3 2 7 2 3 4" xfId="14613"/>
    <cellStyle name="Normal 3 2 7 2 3 5" xfId="14614"/>
    <cellStyle name="Normal 3 2 7 2 3 6" xfId="14615"/>
    <cellStyle name="Normal 3 2 7 2 4" xfId="14616"/>
    <cellStyle name="Normal 3 2 7 2 4 2" xfId="14617"/>
    <cellStyle name="Normal 3 2 7 2 4 2 2" xfId="14618"/>
    <cellStyle name="Normal 3 2 7 2 4 2 3" xfId="14619"/>
    <cellStyle name="Normal 3 2 7 2 4 2 4" xfId="14620"/>
    <cellStyle name="Normal 3 2 7 2 4 3" xfId="14621"/>
    <cellStyle name="Normal 3 2 7 2 4 4" xfId="14622"/>
    <cellStyle name="Normal 3 2 7 2 4 5" xfId="14623"/>
    <cellStyle name="Normal 3 2 7 2 5" xfId="14624"/>
    <cellStyle name="Normal 3 2 7 2 5 2" xfId="14625"/>
    <cellStyle name="Normal 3 2 7 2 5 3" xfId="14626"/>
    <cellStyle name="Normal 3 2 7 2 5 4" xfId="14627"/>
    <cellStyle name="Normal 3 2 7 2 6" xfId="14628"/>
    <cellStyle name="Normal 3 2 7 2 7" xfId="14629"/>
    <cellStyle name="Normal 3 2 7 2 8" xfId="14630"/>
    <cellStyle name="Normal 3 2 7 3" xfId="14631"/>
    <cellStyle name="Normal 3 2 7 3 2" xfId="14632"/>
    <cellStyle name="Normal 3 2 7 3 2 2" xfId="14633"/>
    <cellStyle name="Normal 3 2 7 3 2 2 2" xfId="14634"/>
    <cellStyle name="Normal 3 2 7 3 2 2 3" xfId="14635"/>
    <cellStyle name="Normal 3 2 7 3 2 2 4" xfId="14636"/>
    <cellStyle name="Normal 3 2 7 3 2 3" xfId="14637"/>
    <cellStyle name="Normal 3 2 7 3 2 4" xfId="14638"/>
    <cellStyle name="Normal 3 2 7 3 2 5" xfId="14639"/>
    <cellStyle name="Normal 3 2 7 3 3" xfId="14640"/>
    <cellStyle name="Normal 3 2 7 3 3 2" xfId="14641"/>
    <cellStyle name="Normal 3 2 7 3 3 3" xfId="14642"/>
    <cellStyle name="Normal 3 2 7 3 3 4" xfId="14643"/>
    <cellStyle name="Normal 3 2 7 3 4" xfId="14644"/>
    <cellStyle name="Normal 3 2 7 3 5" xfId="14645"/>
    <cellStyle name="Normal 3 2 7 3 6" xfId="14646"/>
    <cellStyle name="Normal 3 2 7 4" xfId="14647"/>
    <cellStyle name="Normal 3 2 7 4 2" xfId="14648"/>
    <cellStyle name="Normal 3 2 7 4 2 2" xfId="14649"/>
    <cellStyle name="Normal 3 2 7 4 2 2 2" xfId="14650"/>
    <cellStyle name="Normal 3 2 7 4 2 2 3" xfId="14651"/>
    <cellStyle name="Normal 3 2 7 4 2 2 4" xfId="14652"/>
    <cellStyle name="Normal 3 2 7 4 2 3" xfId="14653"/>
    <cellStyle name="Normal 3 2 7 4 2 4" xfId="14654"/>
    <cellStyle name="Normal 3 2 7 4 2 5" xfId="14655"/>
    <cellStyle name="Normal 3 2 7 4 3" xfId="14656"/>
    <cellStyle name="Normal 3 2 7 4 3 2" xfId="14657"/>
    <cellStyle name="Normal 3 2 7 4 3 3" xfId="14658"/>
    <cellStyle name="Normal 3 2 7 4 3 4" xfId="14659"/>
    <cellStyle name="Normal 3 2 7 4 4" xfId="14660"/>
    <cellStyle name="Normal 3 2 7 4 5" xfId="14661"/>
    <cellStyle name="Normal 3 2 7 4 6" xfId="14662"/>
    <cellStyle name="Normal 3 2 7 5" xfId="14663"/>
    <cellStyle name="Normal 3 2 7 6" xfId="14664"/>
    <cellStyle name="Normal 3 2 7 6 2" xfId="14665"/>
    <cellStyle name="Normal 3 2 7 6 2 2" xfId="14666"/>
    <cellStyle name="Normal 3 2 7 6 2 3" xfId="14667"/>
    <cellStyle name="Normal 3 2 7 6 2 4" xfId="14668"/>
    <cellStyle name="Normal 3 2 7 6 3" xfId="14669"/>
    <cellStyle name="Normal 3 2 7 6 4" xfId="14670"/>
    <cellStyle name="Normal 3 2 7 6 5" xfId="14671"/>
    <cellStyle name="Normal 3 2 7 7" xfId="14672"/>
    <cellStyle name="Normal 3 2 7 7 2" xfId="14673"/>
    <cellStyle name="Normal 3 2 7 7 3" xfId="14674"/>
    <cellStyle name="Normal 3 2 7 7 4" xfId="14675"/>
    <cellStyle name="Normal 3 2 7 8" xfId="14676"/>
    <cellStyle name="Normal 3 2 7 9" xfId="14677"/>
    <cellStyle name="Normal 3 2 8" xfId="14678"/>
    <cellStyle name="Normal 3 2 8 2" xfId="14679"/>
    <cellStyle name="Normal 3 2 8 2 2" xfId="14680"/>
    <cellStyle name="Normal 3 2 8 2 2 2" xfId="14681"/>
    <cellStyle name="Normal 3 2 8 2 2 2 2" xfId="14682"/>
    <cellStyle name="Normal 3 2 8 2 2 2 3" xfId="14683"/>
    <cellStyle name="Normal 3 2 8 2 2 2 4" xfId="14684"/>
    <cellStyle name="Normal 3 2 8 2 2 3" xfId="14685"/>
    <cellStyle name="Normal 3 2 8 2 2 4" xfId="14686"/>
    <cellStyle name="Normal 3 2 8 2 2 5" xfId="14687"/>
    <cellStyle name="Normal 3 2 8 2 3" xfId="14688"/>
    <cellStyle name="Normal 3 2 8 2 3 2" xfId="14689"/>
    <cellStyle name="Normal 3 2 8 2 3 3" xfId="14690"/>
    <cellStyle name="Normal 3 2 8 2 3 4" xfId="14691"/>
    <cellStyle name="Normal 3 2 8 2 4" xfId="14692"/>
    <cellStyle name="Normal 3 2 8 2 5" xfId="14693"/>
    <cellStyle name="Normal 3 2 8 2 6" xfId="14694"/>
    <cellStyle name="Normal 3 2 8 3" xfId="14695"/>
    <cellStyle name="Normal 3 2 8 3 2" xfId="14696"/>
    <cellStyle name="Normal 3 2 8 3 2 2" xfId="14697"/>
    <cellStyle name="Normal 3 2 8 3 2 2 2" xfId="14698"/>
    <cellStyle name="Normal 3 2 8 3 2 2 3" xfId="14699"/>
    <cellStyle name="Normal 3 2 8 3 2 2 4" xfId="14700"/>
    <cellStyle name="Normal 3 2 8 3 2 3" xfId="14701"/>
    <cellStyle name="Normal 3 2 8 3 2 4" xfId="14702"/>
    <cellStyle name="Normal 3 2 8 3 2 5" xfId="14703"/>
    <cellStyle name="Normal 3 2 8 3 3" xfId="14704"/>
    <cellStyle name="Normal 3 2 8 3 3 2" xfId="14705"/>
    <cellStyle name="Normal 3 2 8 3 3 3" xfId="14706"/>
    <cellStyle name="Normal 3 2 8 3 3 4" xfId="14707"/>
    <cellStyle name="Normal 3 2 8 3 4" xfId="14708"/>
    <cellStyle name="Normal 3 2 8 3 5" xfId="14709"/>
    <cellStyle name="Normal 3 2 8 3 6" xfId="14710"/>
    <cellStyle name="Normal 3 2 8 4" xfId="14711"/>
    <cellStyle name="Normal 3 2 8 5" xfId="14712"/>
    <cellStyle name="Normal 3 2 8 5 2" xfId="14713"/>
    <cellStyle name="Normal 3 2 8 5 2 2" xfId="14714"/>
    <cellStyle name="Normal 3 2 8 5 2 3" xfId="14715"/>
    <cellStyle name="Normal 3 2 8 5 2 4" xfId="14716"/>
    <cellStyle name="Normal 3 2 8 5 3" xfId="14717"/>
    <cellStyle name="Normal 3 2 8 5 4" xfId="14718"/>
    <cellStyle name="Normal 3 2 8 5 5" xfId="14719"/>
    <cellStyle name="Normal 3 2 8 6" xfId="14720"/>
    <cellStyle name="Normal 3 2 8 6 2" xfId="14721"/>
    <cellStyle name="Normal 3 2 8 6 3" xfId="14722"/>
    <cellStyle name="Normal 3 2 8 6 4" xfId="14723"/>
    <cellStyle name="Normal 3 2 8 7" xfId="14724"/>
    <cellStyle name="Normal 3 2 8 8" xfId="14725"/>
    <cellStyle name="Normal 3 2 8 9" xfId="14726"/>
    <cellStyle name="Normal 3 2 9" xfId="14727"/>
    <cellStyle name="Normal 3 2 9 2" xfId="14728"/>
    <cellStyle name="Normal 3 2 9 2 2" xfId="14729"/>
    <cellStyle name="Normal 3 2 9 2 2 2" xfId="14730"/>
    <cellStyle name="Normal 3 2 9 2 2 2 2" xfId="14731"/>
    <cellStyle name="Normal 3 2 9 2 2 2 3" xfId="14732"/>
    <cellStyle name="Normal 3 2 9 2 2 2 4" xfId="14733"/>
    <cellStyle name="Normal 3 2 9 2 2 3" xfId="14734"/>
    <cellStyle name="Normal 3 2 9 2 2 4" xfId="14735"/>
    <cellStyle name="Normal 3 2 9 2 2 5" xfId="14736"/>
    <cellStyle name="Normal 3 2 9 2 3" xfId="14737"/>
    <cellStyle name="Normal 3 2 9 2 3 2" xfId="14738"/>
    <cellStyle name="Normal 3 2 9 2 3 3" xfId="14739"/>
    <cellStyle name="Normal 3 2 9 2 3 4" xfId="14740"/>
    <cellStyle name="Normal 3 2 9 2 4" xfId="14741"/>
    <cellStyle name="Normal 3 2 9 2 5" xfId="14742"/>
    <cellStyle name="Normal 3 2 9 2 6" xfId="14743"/>
    <cellStyle name="Normal 3 2 9 3" xfId="14744"/>
    <cellStyle name="Normal 3 2 9 3 2" xfId="14745"/>
    <cellStyle name="Normal 3 2 9 3 2 2" xfId="14746"/>
    <cellStyle name="Normal 3 2 9 3 2 2 2" xfId="14747"/>
    <cellStyle name="Normal 3 2 9 3 2 2 3" xfId="14748"/>
    <cellStyle name="Normal 3 2 9 3 2 2 4" xfId="14749"/>
    <cellStyle name="Normal 3 2 9 3 2 3" xfId="14750"/>
    <cellStyle name="Normal 3 2 9 3 2 4" xfId="14751"/>
    <cellStyle name="Normal 3 2 9 3 2 5" xfId="14752"/>
    <cellStyle name="Normal 3 2 9 3 3" xfId="14753"/>
    <cellStyle name="Normal 3 2 9 3 3 2" xfId="14754"/>
    <cellStyle name="Normal 3 2 9 3 3 3" xfId="14755"/>
    <cellStyle name="Normal 3 2 9 3 3 4" xfId="14756"/>
    <cellStyle name="Normal 3 2 9 3 4" xfId="14757"/>
    <cellStyle name="Normal 3 2 9 3 5" xfId="14758"/>
    <cellStyle name="Normal 3 2 9 3 6" xfId="14759"/>
    <cellStyle name="Normal 3 2 9 4" xfId="14760"/>
    <cellStyle name="Normal 3 2 9 5" xfId="14761"/>
    <cellStyle name="Normal 3 2 9 5 2" xfId="14762"/>
    <cellStyle name="Normal 3 2 9 5 2 2" xfId="14763"/>
    <cellStyle name="Normal 3 2 9 5 2 3" xfId="14764"/>
    <cellStyle name="Normal 3 2 9 5 2 4" xfId="14765"/>
    <cellStyle name="Normal 3 2 9 5 3" xfId="14766"/>
    <cellStyle name="Normal 3 2 9 5 4" xfId="14767"/>
    <cellStyle name="Normal 3 2 9 5 5" xfId="14768"/>
    <cellStyle name="Normal 3 2 9 6" xfId="14769"/>
    <cellStyle name="Normal 3 2 9 6 2" xfId="14770"/>
    <cellStyle name="Normal 3 2 9 6 3" xfId="14771"/>
    <cellStyle name="Normal 3 2 9 6 4" xfId="14772"/>
    <cellStyle name="Normal 3 2 9 7" xfId="14773"/>
    <cellStyle name="Normal 3 2 9 8" xfId="14774"/>
    <cellStyle name="Normal 3 2 9 9" xfId="14775"/>
    <cellStyle name="Normal 3 2_Guarantees" xfId="14776"/>
    <cellStyle name="Normal 3 20" xfId="14777"/>
    <cellStyle name="Normal 3 20 2" xfId="14778"/>
    <cellStyle name="Normal 3 20 2 2" xfId="14779"/>
    <cellStyle name="Normal 3 20 2 2 2" xfId="14780"/>
    <cellStyle name="Normal 3 20 2 2 3" xfId="14781"/>
    <cellStyle name="Normal 3 20 2 2 4" xfId="14782"/>
    <cellStyle name="Normal 3 20 2 3" xfId="14783"/>
    <cellStyle name="Normal 3 20 2 4" xfId="14784"/>
    <cellStyle name="Normal 3 20 2 5" xfId="14785"/>
    <cellStyle name="Normal 3 20 3" xfId="14786"/>
    <cellStyle name="Normal 3 20 4" xfId="14787"/>
    <cellStyle name="Normal 3 20 4 2" xfId="14788"/>
    <cellStyle name="Normal 3 20 4 3" xfId="14789"/>
    <cellStyle name="Normal 3 20 4 4" xfId="14790"/>
    <cellStyle name="Normal 3 20 5" xfId="14791"/>
    <cellStyle name="Normal 3 20 6" xfId="14792"/>
    <cellStyle name="Normal 3 20 7" xfId="14793"/>
    <cellStyle name="Normal 3 21" xfId="14794"/>
    <cellStyle name="Normal 3 21 2" xfId="14795"/>
    <cellStyle name="Normal 3 21 2 2" xfId="14796"/>
    <cellStyle name="Normal 3 21 2 2 2" xfId="14797"/>
    <cellStyle name="Normal 3 21 2 2 3" xfId="14798"/>
    <cellStyle name="Normal 3 21 2 2 4" xfId="14799"/>
    <cellStyle name="Normal 3 21 2 3" xfId="14800"/>
    <cellStyle name="Normal 3 21 2 4" xfId="14801"/>
    <cellStyle name="Normal 3 21 2 5" xfId="14802"/>
    <cellStyle name="Normal 3 21 3" xfId="14803"/>
    <cellStyle name="Normal 3 21 4" xfId="14804"/>
    <cellStyle name="Normal 3 21 4 2" xfId="14805"/>
    <cellStyle name="Normal 3 21 4 3" xfId="14806"/>
    <cellStyle name="Normal 3 21 4 4" xfId="14807"/>
    <cellStyle name="Normal 3 21 5" xfId="14808"/>
    <cellStyle name="Normal 3 21 6" xfId="14809"/>
    <cellStyle name="Normal 3 21 7" xfId="14810"/>
    <cellStyle name="Normal 3 22" xfId="14811"/>
    <cellStyle name="Normal 3 22 2" xfId="14812"/>
    <cellStyle name="Normal 3 22 2 2" xfId="14813"/>
    <cellStyle name="Normal 3 22 2 2 2" xfId="14814"/>
    <cellStyle name="Normal 3 22 2 2 3" xfId="14815"/>
    <cellStyle name="Normal 3 22 2 2 4" xfId="14816"/>
    <cellStyle name="Normal 3 22 2 3" xfId="14817"/>
    <cellStyle name="Normal 3 22 2 4" xfId="14818"/>
    <cellStyle name="Normal 3 22 2 5" xfId="14819"/>
    <cellStyle name="Normal 3 22 3" xfId="14820"/>
    <cellStyle name="Normal 3 22 4" xfId="14821"/>
    <cellStyle name="Normal 3 22 4 2" xfId="14822"/>
    <cellStyle name="Normal 3 22 4 3" xfId="14823"/>
    <cellStyle name="Normal 3 22 4 4" xfId="14824"/>
    <cellStyle name="Normal 3 22 5" xfId="14825"/>
    <cellStyle name="Normal 3 22 6" xfId="14826"/>
    <cellStyle name="Normal 3 22 7" xfId="14827"/>
    <cellStyle name="Normal 3 23" xfId="14828"/>
    <cellStyle name="Normal 3 23 2" xfId="14829"/>
    <cellStyle name="Normal 3 23 2 2" xfId="14830"/>
    <cellStyle name="Normal 3 23 2 2 2" xfId="14831"/>
    <cellStyle name="Normal 3 23 2 2 3" xfId="14832"/>
    <cellStyle name="Normal 3 23 2 2 4" xfId="14833"/>
    <cellStyle name="Normal 3 23 2 3" xfId="14834"/>
    <cellStyle name="Normal 3 23 2 4" xfId="14835"/>
    <cellStyle name="Normal 3 23 2 5" xfId="14836"/>
    <cellStyle name="Normal 3 23 3" xfId="14837"/>
    <cellStyle name="Normal 3 23 3 2" xfId="14838"/>
    <cellStyle name="Normal 3 23 3 3" xfId="14839"/>
    <cellStyle name="Normal 3 23 3 4" xfId="14840"/>
    <cellStyle name="Normal 3 23 4" xfId="14841"/>
    <cellStyle name="Normal 3 23 5" xfId="14842"/>
    <cellStyle name="Normal 3 23 6" xfId="14843"/>
    <cellStyle name="Normal 3 24" xfId="14844"/>
    <cellStyle name="Normal 3 24 2" xfId="14845"/>
    <cellStyle name="Normal 3 24 2 2" xfId="14846"/>
    <cellStyle name="Normal 3 24 2 2 2" xfId="14847"/>
    <cellStyle name="Normal 3 24 2 2 3" xfId="14848"/>
    <cellStyle name="Normal 3 24 2 2 4" xfId="14849"/>
    <cellStyle name="Normal 3 24 2 3" xfId="14850"/>
    <cellStyle name="Normal 3 24 2 4" xfId="14851"/>
    <cellStyle name="Normal 3 24 2 5" xfId="14852"/>
    <cellStyle name="Normal 3 24 3" xfId="14853"/>
    <cellStyle name="Normal 3 24 3 2" xfId="14854"/>
    <cellStyle name="Normal 3 24 3 3" xfId="14855"/>
    <cellStyle name="Normal 3 24 3 4" xfId="14856"/>
    <cellStyle name="Normal 3 24 4" xfId="14857"/>
    <cellStyle name="Normal 3 24 5" xfId="14858"/>
    <cellStyle name="Normal 3 24 6" xfId="14859"/>
    <cellStyle name="Normal 3 25" xfId="14860"/>
    <cellStyle name="Normal 3 25 2" xfId="14861"/>
    <cellStyle name="Normal 3 25 2 2" xfId="14862"/>
    <cellStyle name="Normal 3 25 2 2 2" xfId="14863"/>
    <cellStyle name="Normal 3 25 2 2 3" xfId="14864"/>
    <cellStyle name="Normal 3 25 2 2 4" xfId="14865"/>
    <cellStyle name="Normal 3 25 2 3" xfId="14866"/>
    <cellStyle name="Normal 3 25 2 4" xfId="14867"/>
    <cellStyle name="Normal 3 25 2 5" xfId="14868"/>
    <cellStyle name="Normal 3 25 3" xfId="14869"/>
    <cellStyle name="Normal 3 25 3 2" xfId="14870"/>
    <cellStyle name="Normal 3 25 3 3" xfId="14871"/>
    <cellStyle name="Normal 3 25 3 4" xfId="14872"/>
    <cellStyle name="Normal 3 25 4" xfId="14873"/>
    <cellStyle name="Normal 3 25 5" xfId="14874"/>
    <cellStyle name="Normal 3 25 6" xfId="14875"/>
    <cellStyle name="Normal 3 26" xfId="14876"/>
    <cellStyle name="Normal 3 26 2" xfId="14877"/>
    <cellStyle name="Normal 3 26 2 2" xfId="14878"/>
    <cellStyle name="Normal 3 26 2 2 2" xfId="14879"/>
    <cellStyle name="Normal 3 26 2 2 3" xfId="14880"/>
    <cellStyle name="Normal 3 26 2 2 4" xfId="14881"/>
    <cellStyle name="Normal 3 26 2 3" xfId="14882"/>
    <cellStyle name="Normal 3 26 2 4" xfId="14883"/>
    <cellStyle name="Normal 3 26 2 5" xfId="14884"/>
    <cellStyle name="Normal 3 26 3" xfId="14885"/>
    <cellStyle name="Normal 3 26 3 2" xfId="14886"/>
    <cellStyle name="Normal 3 26 3 3" xfId="14887"/>
    <cellStyle name="Normal 3 26 3 4" xfId="14888"/>
    <cellStyle name="Normal 3 26 4" xfId="14889"/>
    <cellStyle name="Normal 3 26 5" xfId="14890"/>
    <cellStyle name="Normal 3 26 6" xfId="14891"/>
    <cellStyle name="Normal 3 27" xfId="14892"/>
    <cellStyle name="Normal 3 27 2" xfId="14893"/>
    <cellStyle name="Normal 3 27 2 2" xfId="14894"/>
    <cellStyle name="Normal 3 27 2 2 2" xfId="14895"/>
    <cellStyle name="Normal 3 27 2 2 3" xfId="14896"/>
    <cellStyle name="Normal 3 27 2 2 4" xfId="14897"/>
    <cellStyle name="Normal 3 27 2 3" xfId="14898"/>
    <cellStyle name="Normal 3 27 2 4" xfId="14899"/>
    <cellStyle name="Normal 3 27 2 5" xfId="14900"/>
    <cellStyle name="Normal 3 27 3" xfId="14901"/>
    <cellStyle name="Normal 3 27 3 2" xfId="14902"/>
    <cellStyle name="Normal 3 27 3 3" xfId="14903"/>
    <cellStyle name="Normal 3 27 3 4" xfId="14904"/>
    <cellStyle name="Normal 3 27 4" xfId="14905"/>
    <cellStyle name="Normal 3 27 5" xfId="14906"/>
    <cellStyle name="Normal 3 27 6" xfId="14907"/>
    <cellStyle name="Normal 3 28" xfId="14908"/>
    <cellStyle name="Normal 3 28 2" xfId="14909"/>
    <cellStyle name="Normal 3 28 2 2" xfId="14910"/>
    <cellStyle name="Normal 3 28 2 2 2" xfId="14911"/>
    <cellStyle name="Normal 3 28 2 2 3" xfId="14912"/>
    <cellStyle name="Normal 3 28 2 2 4" xfId="14913"/>
    <cellStyle name="Normal 3 28 2 3" xfId="14914"/>
    <cellStyle name="Normal 3 28 2 4" xfId="14915"/>
    <cellStyle name="Normal 3 28 2 5" xfId="14916"/>
    <cellStyle name="Normal 3 28 3" xfId="14917"/>
    <cellStyle name="Normal 3 28 3 2" xfId="14918"/>
    <cellStyle name="Normal 3 28 3 3" xfId="14919"/>
    <cellStyle name="Normal 3 28 3 4" xfId="14920"/>
    <cellStyle name="Normal 3 28 4" xfId="14921"/>
    <cellStyle name="Normal 3 28 5" xfId="14922"/>
    <cellStyle name="Normal 3 28 6" xfId="14923"/>
    <cellStyle name="Normal 3 29" xfId="14924"/>
    <cellStyle name="Normal 3 29 2" xfId="14925"/>
    <cellStyle name="Normal 3 29 2 2" xfId="14926"/>
    <cellStyle name="Normal 3 29 2 2 2" xfId="14927"/>
    <cellStyle name="Normal 3 29 2 2 3" xfId="14928"/>
    <cellStyle name="Normal 3 29 2 2 4" xfId="14929"/>
    <cellStyle name="Normal 3 29 2 3" xfId="14930"/>
    <cellStyle name="Normal 3 29 2 4" xfId="14931"/>
    <cellStyle name="Normal 3 29 2 5" xfId="14932"/>
    <cellStyle name="Normal 3 29 3" xfId="14933"/>
    <cellStyle name="Normal 3 29 3 2" xfId="14934"/>
    <cellStyle name="Normal 3 29 3 3" xfId="14935"/>
    <cellStyle name="Normal 3 29 3 4" xfId="14936"/>
    <cellStyle name="Normal 3 29 4" xfId="14937"/>
    <cellStyle name="Normal 3 29 5" xfId="14938"/>
    <cellStyle name="Normal 3 29 6" xfId="14939"/>
    <cellStyle name="Normal 3 3" xfId="14940"/>
    <cellStyle name="Normal 3 3 10" xfId="14941"/>
    <cellStyle name="Normal 3 3 10 2" xfId="14942"/>
    <cellStyle name="Normal 3 3 10 3" xfId="14943"/>
    <cellStyle name="Normal 3 3 10 3 2" xfId="14944"/>
    <cellStyle name="Normal 3 3 10 3 2 2" xfId="14945"/>
    <cellStyle name="Normal 3 3 10 3 2 3" xfId="14946"/>
    <cellStyle name="Normal 3 3 10 3 2 4" xfId="14947"/>
    <cellStyle name="Normal 3 3 10 3 3" xfId="14948"/>
    <cellStyle name="Normal 3 3 10 3 4" xfId="14949"/>
    <cellStyle name="Normal 3 3 10 3 5" xfId="14950"/>
    <cellStyle name="Normal 3 3 10 4" xfId="14951"/>
    <cellStyle name="Normal 3 3 10 5" xfId="14952"/>
    <cellStyle name="Normal 3 3 10 5 2" xfId="14953"/>
    <cellStyle name="Normal 3 3 10 5 3" xfId="14954"/>
    <cellStyle name="Normal 3 3 10 5 4" xfId="14955"/>
    <cellStyle name="Normal 3 3 10 6" xfId="14956"/>
    <cellStyle name="Normal 3 3 10 7" xfId="14957"/>
    <cellStyle name="Normal 3 3 10 8" xfId="14958"/>
    <cellStyle name="Normal 3 3 11" xfId="14959"/>
    <cellStyle name="Normal 3 3 12" xfId="14960"/>
    <cellStyle name="Normal 3 3 12 2" xfId="14961"/>
    <cellStyle name="Normal 3 3 12 2 2" xfId="14962"/>
    <cellStyle name="Normal 3 3 12 2 2 2" xfId="14963"/>
    <cellStyle name="Normal 3 3 12 2 2 3" xfId="14964"/>
    <cellStyle name="Normal 3 3 12 2 2 4" xfId="14965"/>
    <cellStyle name="Normal 3 3 12 2 3" xfId="14966"/>
    <cellStyle name="Normal 3 3 12 2 4" xfId="14967"/>
    <cellStyle name="Normal 3 3 12 2 5" xfId="14968"/>
    <cellStyle name="Normal 3 3 12 3" xfId="14969"/>
    <cellStyle name="Normal 3 3 12 4" xfId="14970"/>
    <cellStyle name="Normal 3 3 12 4 2" xfId="14971"/>
    <cellStyle name="Normal 3 3 12 4 3" xfId="14972"/>
    <cellStyle name="Normal 3 3 12 4 4" xfId="14973"/>
    <cellStyle name="Normal 3 3 12 5" xfId="14974"/>
    <cellStyle name="Normal 3 3 12 6" xfId="14975"/>
    <cellStyle name="Normal 3 3 12 7" xfId="14976"/>
    <cellStyle name="Normal 3 3 13" xfId="14977"/>
    <cellStyle name="Normal 3 3 13 2" xfId="14978"/>
    <cellStyle name="Normal 3 3 13 2 2" xfId="14979"/>
    <cellStyle name="Normal 3 3 13 2 2 2" xfId="14980"/>
    <cellStyle name="Normal 3 3 13 2 2 3" xfId="14981"/>
    <cellStyle name="Normal 3 3 13 2 2 4" xfId="14982"/>
    <cellStyle name="Normal 3 3 13 2 3" xfId="14983"/>
    <cellStyle name="Normal 3 3 13 2 4" xfId="14984"/>
    <cellStyle name="Normal 3 3 13 2 5" xfId="14985"/>
    <cellStyle name="Normal 3 3 13 3" xfId="14986"/>
    <cellStyle name="Normal 3 3 13 4" xfId="14987"/>
    <cellStyle name="Normal 3 3 13 4 2" xfId="14988"/>
    <cellStyle name="Normal 3 3 13 4 3" xfId="14989"/>
    <cellStyle name="Normal 3 3 13 4 4" xfId="14990"/>
    <cellStyle name="Normal 3 3 13 5" xfId="14991"/>
    <cellStyle name="Normal 3 3 13 6" xfId="14992"/>
    <cellStyle name="Normal 3 3 13 7" xfId="14993"/>
    <cellStyle name="Normal 3 3 14" xfId="14994"/>
    <cellStyle name="Normal 3 3 14 2" xfId="14995"/>
    <cellStyle name="Normal 3 3 14 2 2" xfId="14996"/>
    <cellStyle name="Normal 3 3 14 2 3" xfId="14997"/>
    <cellStyle name="Normal 3 3 14 2 4" xfId="14998"/>
    <cellStyle name="Normal 3 3 14 3" xfId="14999"/>
    <cellStyle name="Normal 3 3 14 4" xfId="15000"/>
    <cellStyle name="Normal 3 3 14 5" xfId="15001"/>
    <cellStyle name="Normal 3 3 15" xfId="15002"/>
    <cellStyle name="Normal 3 3 15 2" xfId="15003"/>
    <cellStyle name="Normal 3 3 15 3" xfId="15004"/>
    <cellStyle name="Normal 3 3 15 4" xfId="15005"/>
    <cellStyle name="Normal 3 3 16" xfId="15006"/>
    <cellStyle name="Normal 3 3 17" xfId="15007"/>
    <cellStyle name="Normal 3 3 18" xfId="15008"/>
    <cellStyle name="Normal 3 3 2" xfId="15009"/>
    <cellStyle name="Normal 3 3 2 10" xfId="15010"/>
    <cellStyle name="Normal 3 3 2 10 2" xfId="15011"/>
    <cellStyle name="Normal 3 3 2 10 2 2" xfId="15012"/>
    <cellStyle name="Normal 3 3 2 10 2 3" xfId="15013"/>
    <cellStyle name="Normal 3 3 2 10 2 4" xfId="15014"/>
    <cellStyle name="Normal 3 3 2 10 3" xfId="15015"/>
    <cellStyle name="Normal 3 3 2 10 4" xfId="15016"/>
    <cellStyle name="Normal 3 3 2 10 5" xfId="15017"/>
    <cellStyle name="Normal 3 3 2 11" xfId="15018"/>
    <cellStyle name="Normal 3 3 2 11 2" xfId="15019"/>
    <cellStyle name="Normal 3 3 2 11 3" xfId="15020"/>
    <cellStyle name="Normal 3 3 2 11 4" xfId="15021"/>
    <cellStyle name="Normal 3 3 2 12" xfId="15022"/>
    <cellStyle name="Normal 3 3 2 13" xfId="15023"/>
    <cellStyle name="Normal 3 3 2 14" xfId="15024"/>
    <cellStyle name="Normal 3 3 2 2" xfId="15025"/>
    <cellStyle name="Normal 3 3 2 2 10" xfId="15026"/>
    <cellStyle name="Normal 3 3 2 2 2" xfId="15027"/>
    <cellStyle name="Normal 3 3 2 2 2 2" xfId="15028"/>
    <cellStyle name="Normal 3 3 2 2 2 2 2" xfId="15029"/>
    <cellStyle name="Normal 3 3 2 2 2 2 2 2" xfId="15030"/>
    <cellStyle name="Normal 3 3 2 2 2 2 2 2 2" xfId="15031"/>
    <cellStyle name="Normal 3 3 2 2 2 2 2 2 3" xfId="15032"/>
    <cellStyle name="Normal 3 3 2 2 2 2 2 2 4" xfId="15033"/>
    <cellStyle name="Normal 3 3 2 2 2 2 2 3" xfId="15034"/>
    <cellStyle name="Normal 3 3 2 2 2 2 2 4" xfId="15035"/>
    <cellStyle name="Normal 3 3 2 2 2 2 2 5" xfId="15036"/>
    <cellStyle name="Normal 3 3 2 2 2 2 3" xfId="15037"/>
    <cellStyle name="Normal 3 3 2 2 2 2 3 2" xfId="15038"/>
    <cellStyle name="Normal 3 3 2 2 2 2 3 3" xfId="15039"/>
    <cellStyle name="Normal 3 3 2 2 2 2 3 4" xfId="15040"/>
    <cellStyle name="Normal 3 3 2 2 2 2 4" xfId="15041"/>
    <cellStyle name="Normal 3 3 2 2 2 2 5" xfId="15042"/>
    <cellStyle name="Normal 3 3 2 2 2 2 6" xfId="15043"/>
    <cellStyle name="Normal 3 3 2 2 2 3" xfId="15044"/>
    <cellStyle name="Normal 3 3 2 2 2 3 2" xfId="15045"/>
    <cellStyle name="Normal 3 3 2 2 2 3 2 2" xfId="15046"/>
    <cellStyle name="Normal 3 3 2 2 2 3 2 2 2" xfId="15047"/>
    <cellStyle name="Normal 3 3 2 2 2 3 2 2 3" xfId="15048"/>
    <cellStyle name="Normal 3 3 2 2 2 3 2 2 4" xfId="15049"/>
    <cellStyle name="Normal 3 3 2 2 2 3 2 3" xfId="15050"/>
    <cellStyle name="Normal 3 3 2 2 2 3 2 4" xfId="15051"/>
    <cellStyle name="Normal 3 3 2 2 2 3 2 5" xfId="15052"/>
    <cellStyle name="Normal 3 3 2 2 2 3 3" xfId="15053"/>
    <cellStyle name="Normal 3 3 2 2 2 3 3 2" xfId="15054"/>
    <cellStyle name="Normal 3 3 2 2 2 3 3 3" xfId="15055"/>
    <cellStyle name="Normal 3 3 2 2 2 3 3 4" xfId="15056"/>
    <cellStyle name="Normal 3 3 2 2 2 3 4" xfId="15057"/>
    <cellStyle name="Normal 3 3 2 2 2 3 5" xfId="15058"/>
    <cellStyle name="Normal 3 3 2 2 2 3 6" xfId="15059"/>
    <cellStyle name="Normal 3 3 2 2 2 4" xfId="15060"/>
    <cellStyle name="Normal 3 3 2 2 2 4 2" xfId="15061"/>
    <cellStyle name="Normal 3 3 2 2 2 4 2 2" xfId="15062"/>
    <cellStyle name="Normal 3 3 2 2 2 4 2 3" xfId="15063"/>
    <cellStyle name="Normal 3 3 2 2 2 4 2 4" xfId="15064"/>
    <cellStyle name="Normal 3 3 2 2 2 4 3" xfId="15065"/>
    <cellStyle name="Normal 3 3 2 2 2 4 4" xfId="15066"/>
    <cellStyle name="Normal 3 3 2 2 2 4 5" xfId="15067"/>
    <cellStyle name="Normal 3 3 2 2 2 5" xfId="15068"/>
    <cellStyle name="Normal 3 3 2 2 2 5 2" xfId="15069"/>
    <cellStyle name="Normal 3 3 2 2 2 5 3" xfId="15070"/>
    <cellStyle name="Normal 3 3 2 2 2 5 4" xfId="15071"/>
    <cellStyle name="Normal 3 3 2 2 2 6" xfId="15072"/>
    <cellStyle name="Normal 3 3 2 2 2 7" xfId="15073"/>
    <cellStyle name="Normal 3 3 2 2 2 8" xfId="15074"/>
    <cellStyle name="Normal 3 3 2 2 3" xfId="15075"/>
    <cellStyle name="Normal 3 3 2 2 3 2" xfId="15076"/>
    <cellStyle name="Normal 3 3 2 2 3 2 2" xfId="15077"/>
    <cellStyle name="Normal 3 3 2 2 3 2 2 2" xfId="15078"/>
    <cellStyle name="Normal 3 3 2 2 3 2 2 3" xfId="15079"/>
    <cellStyle name="Normal 3 3 2 2 3 2 2 4" xfId="15080"/>
    <cellStyle name="Normal 3 3 2 2 3 2 3" xfId="15081"/>
    <cellStyle name="Normal 3 3 2 2 3 2 4" xfId="15082"/>
    <cellStyle name="Normal 3 3 2 2 3 2 5" xfId="15083"/>
    <cellStyle name="Normal 3 3 2 2 3 3" xfId="15084"/>
    <cellStyle name="Normal 3 3 2 2 3 3 2" xfId="15085"/>
    <cellStyle name="Normal 3 3 2 2 3 3 3" xfId="15086"/>
    <cellStyle name="Normal 3 3 2 2 3 3 4" xfId="15087"/>
    <cellStyle name="Normal 3 3 2 2 3 4" xfId="15088"/>
    <cellStyle name="Normal 3 3 2 2 3 5" xfId="15089"/>
    <cellStyle name="Normal 3 3 2 2 3 6" xfId="15090"/>
    <cellStyle name="Normal 3 3 2 2 4" xfId="15091"/>
    <cellStyle name="Normal 3 3 2 2 4 2" xfId="15092"/>
    <cellStyle name="Normal 3 3 2 2 4 2 2" xfId="15093"/>
    <cellStyle name="Normal 3 3 2 2 4 2 2 2" xfId="15094"/>
    <cellStyle name="Normal 3 3 2 2 4 2 2 3" xfId="15095"/>
    <cellStyle name="Normal 3 3 2 2 4 2 2 4" xfId="15096"/>
    <cellStyle name="Normal 3 3 2 2 4 2 3" xfId="15097"/>
    <cellStyle name="Normal 3 3 2 2 4 2 4" xfId="15098"/>
    <cellStyle name="Normal 3 3 2 2 4 2 5" xfId="15099"/>
    <cellStyle name="Normal 3 3 2 2 4 3" xfId="15100"/>
    <cellStyle name="Normal 3 3 2 2 4 3 2" xfId="15101"/>
    <cellStyle name="Normal 3 3 2 2 4 3 3" xfId="15102"/>
    <cellStyle name="Normal 3 3 2 2 4 3 4" xfId="15103"/>
    <cellStyle name="Normal 3 3 2 2 4 4" xfId="15104"/>
    <cellStyle name="Normal 3 3 2 2 4 5" xfId="15105"/>
    <cellStyle name="Normal 3 3 2 2 4 6" xfId="15106"/>
    <cellStyle name="Normal 3 3 2 2 5" xfId="15107"/>
    <cellStyle name="Normal 3 3 2 2 5 2" xfId="15108"/>
    <cellStyle name="Normal 3 3 2 2 5 2 2" xfId="15109"/>
    <cellStyle name="Normal 3 3 2 2 5 2 3" xfId="15110"/>
    <cellStyle name="Normal 3 3 2 2 5 2 4" xfId="15111"/>
    <cellStyle name="Normal 3 3 2 2 5 3" xfId="15112"/>
    <cellStyle name="Normal 3 3 2 2 5 4" xfId="15113"/>
    <cellStyle name="Normal 3 3 2 2 5 5" xfId="15114"/>
    <cellStyle name="Normal 3 3 2 2 6" xfId="15115"/>
    <cellStyle name="Normal 3 3 2 2 7" xfId="15116"/>
    <cellStyle name="Normal 3 3 2 2 7 2" xfId="15117"/>
    <cellStyle name="Normal 3 3 2 2 7 3" xfId="15118"/>
    <cellStyle name="Normal 3 3 2 2 7 4" xfId="15119"/>
    <cellStyle name="Normal 3 3 2 2 8" xfId="15120"/>
    <cellStyle name="Normal 3 3 2 2 9" xfId="15121"/>
    <cellStyle name="Normal 3 3 2 3" xfId="15122"/>
    <cellStyle name="Normal 3 3 2 3 2" xfId="15123"/>
    <cellStyle name="Normal 3 3 2 3 2 2" xfId="15124"/>
    <cellStyle name="Normal 3 3 2 3 2 2 2" xfId="15125"/>
    <cellStyle name="Normal 3 3 2 3 2 2 2 2" xfId="15126"/>
    <cellStyle name="Normal 3 3 2 3 2 2 2 2 2" xfId="15127"/>
    <cellStyle name="Normal 3 3 2 3 2 2 2 2 3" xfId="15128"/>
    <cellStyle name="Normal 3 3 2 3 2 2 2 2 4" xfId="15129"/>
    <cellStyle name="Normal 3 3 2 3 2 2 2 3" xfId="15130"/>
    <cellStyle name="Normal 3 3 2 3 2 2 2 4" xfId="15131"/>
    <cellStyle name="Normal 3 3 2 3 2 2 2 5" xfId="15132"/>
    <cellStyle name="Normal 3 3 2 3 2 2 3" xfId="15133"/>
    <cellStyle name="Normal 3 3 2 3 2 2 3 2" xfId="15134"/>
    <cellStyle name="Normal 3 3 2 3 2 2 3 3" xfId="15135"/>
    <cellStyle name="Normal 3 3 2 3 2 2 3 4" xfId="15136"/>
    <cellStyle name="Normal 3 3 2 3 2 2 4" xfId="15137"/>
    <cellStyle name="Normal 3 3 2 3 2 2 5" xfId="15138"/>
    <cellStyle name="Normal 3 3 2 3 2 2 6" xfId="15139"/>
    <cellStyle name="Normal 3 3 2 3 2 3" xfId="15140"/>
    <cellStyle name="Normal 3 3 2 3 2 3 2" xfId="15141"/>
    <cellStyle name="Normal 3 3 2 3 2 3 2 2" xfId="15142"/>
    <cellStyle name="Normal 3 3 2 3 2 3 2 2 2" xfId="15143"/>
    <cellStyle name="Normal 3 3 2 3 2 3 2 2 3" xfId="15144"/>
    <cellStyle name="Normal 3 3 2 3 2 3 2 2 4" xfId="15145"/>
    <cellStyle name="Normal 3 3 2 3 2 3 2 3" xfId="15146"/>
    <cellStyle name="Normal 3 3 2 3 2 3 2 4" xfId="15147"/>
    <cellStyle name="Normal 3 3 2 3 2 3 2 5" xfId="15148"/>
    <cellStyle name="Normal 3 3 2 3 2 3 3" xfId="15149"/>
    <cellStyle name="Normal 3 3 2 3 2 3 3 2" xfId="15150"/>
    <cellStyle name="Normal 3 3 2 3 2 3 3 3" xfId="15151"/>
    <cellStyle name="Normal 3 3 2 3 2 3 3 4" xfId="15152"/>
    <cellStyle name="Normal 3 3 2 3 2 3 4" xfId="15153"/>
    <cellStyle name="Normal 3 3 2 3 2 3 5" xfId="15154"/>
    <cellStyle name="Normal 3 3 2 3 2 3 6" xfId="15155"/>
    <cellStyle name="Normal 3 3 2 3 2 4" xfId="15156"/>
    <cellStyle name="Normal 3 3 2 3 2 4 2" xfId="15157"/>
    <cellStyle name="Normal 3 3 2 3 2 4 2 2" xfId="15158"/>
    <cellStyle name="Normal 3 3 2 3 2 4 2 3" xfId="15159"/>
    <cellStyle name="Normal 3 3 2 3 2 4 2 4" xfId="15160"/>
    <cellStyle name="Normal 3 3 2 3 2 4 3" xfId="15161"/>
    <cellStyle name="Normal 3 3 2 3 2 4 4" xfId="15162"/>
    <cellStyle name="Normal 3 3 2 3 2 4 5" xfId="15163"/>
    <cellStyle name="Normal 3 3 2 3 2 5" xfId="15164"/>
    <cellStyle name="Normal 3 3 2 3 2 5 2" xfId="15165"/>
    <cellStyle name="Normal 3 3 2 3 2 5 3" xfId="15166"/>
    <cellStyle name="Normal 3 3 2 3 2 5 4" xfId="15167"/>
    <cellStyle name="Normal 3 3 2 3 2 6" xfId="15168"/>
    <cellStyle name="Normal 3 3 2 3 2 7" xfId="15169"/>
    <cellStyle name="Normal 3 3 2 3 2 8" xfId="15170"/>
    <cellStyle name="Normal 3 3 2 3 3" xfId="15171"/>
    <cellStyle name="Normal 3 3 2 3 3 2" xfId="15172"/>
    <cellStyle name="Normal 3 3 2 3 3 2 2" xfId="15173"/>
    <cellStyle name="Normal 3 3 2 3 3 2 2 2" xfId="15174"/>
    <cellStyle name="Normal 3 3 2 3 3 2 2 3" xfId="15175"/>
    <cellStyle name="Normal 3 3 2 3 3 2 2 4" xfId="15176"/>
    <cellStyle name="Normal 3 3 2 3 3 2 3" xfId="15177"/>
    <cellStyle name="Normal 3 3 2 3 3 2 4" xfId="15178"/>
    <cellStyle name="Normal 3 3 2 3 3 2 5" xfId="15179"/>
    <cellStyle name="Normal 3 3 2 3 3 3" xfId="15180"/>
    <cellStyle name="Normal 3 3 2 3 3 3 2" xfId="15181"/>
    <cellStyle name="Normal 3 3 2 3 3 3 3" xfId="15182"/>
    <cellStyle name="Normal 3 3 2 3 3 3 4" xfId="15183"/>
    <cellStyle name="Normal 3 3 2 3 3 4" xfId="15184"/>
    <cellStyle name="Normal 3 3 2 3 3 5" xfId="15185"/>
    <cellStyle name="Normal 3 3 2 3 3 6" xfId="15186"/>
    <cellStyle name="Normal 3 3 2 3 4" xfId="15187"/>
    <cellStyle name="Normal 3 3 2 3 4 2" xfId="15188"/>
    <cellStyle name="Normal 3 3 2 3 4 2 2" xfId="15189"/>
    <cellStyle name="Normal 3 3 2 3 4 2 2 2" xfId="15190"/>
    <cellStyle name="Normal 3 3 2 3 4 2 2 3" xfId="15191"/>
    <cellStyle name="Normal 3 3 2 3 4 2 2 4" xfId="15192"/>
    <cellStyle name="Normal 3 3 2 3 4 2 3" xfId="15193"/>
    <cellStyle name="Normal 3 3 2 3 4 2 4" xfId="15194"/>
    <cellStyle name="Normal 3 3 2 3 4 2 5" xfId="15195"/>
    <cellStyle name="Normal 3 3 2 3 4 3" xfId="15196"/>
    <cellStyle name="Normal 3 3 2 3 4 3 2" xfId="15197"/>
    <cellStyle name="Normal 3 3 2 3 4 3 3" xfId="15198"/>
    <cellStyle name="Normal 3 3 2 3 4 3 4" xfId="15199"/>
    <cellStyle name="Normal 3 3 2 3 4 4" xfId="15200"/>
    <cellStyle name="Normal 3 3 2 3 4 5" xfId="15201"/>
    <cellStyle name="Normal 3 3 2 3 4 6" xfId="15202"/>
    <cellStyle name="Normal 3 3 2 3 5" xfId="15203"/>
    <cellStyle name="Normal 3 3 2 3 5 2" xfId="15204"/>
    <cellStyle name="Normal 3 3 2 3 5 2 2" xfId="15205"/>
    <cellStyle name="Normal 3 3 2 3 5 2 3" xfId="15206"/>
    <cellStyle name="Normal 3 3 2 3 5 2 4" xfId="15207"/>
    <cellStyle name="Normal 3 3 2 3 5 3" xfId="15208"/>
    <cellStyle name="Normal 3 3 2 3 5 4" xfId="15209"/>
    <cellStyle name="Normal 3 3 2 3 5 5" xfId="15210"/>
    <cellStyle name="Normal 3 3 2 3 6" xfId="15211"/>
    <cellStyle name="Normal 3 3 2 3 6 2" xfId="15212"/>
    <cellStyle name="Normal 3 3 2 3 6 3" xfId="15213"/>
    <cellStyle name="Normal 3 3 2 3 6 4" xfId="15214"/>
    <cellStyle name="Normal 3 3 2 3 7" xfId="15215"/>
    <cellStyle name="Normal 3 3 2 3 8" xfId="15216"/>
    <cellStyle name="Normal 3 3 2 3 9" xfId="15217"/>
    <cellStyle name="Normal 3 3 2 4" xfId="15218"/>
    <cellStyle name="Normal 3 3 2 4 2" xfId="15219"/>
    <cellStyle name="Normal 3 3 2 4 2 2" xfId="15220"/>
    <cellStyle name="Normal 3 3 2 4 2 2 2" xfId="15221"/>
    <cellStyle name="Normal 3 3 2 4 2 2 2 2" xfId="15222"/>
    <cellStyle name="Normal 3 3 2 4 2 2 2 2 2" xfId="15223"/>
    <cellStyle name="Normal 3 3 2 4 2 2 2 2 3" xfId="15224"/>
    <cellStyle name="Normal 3 3 2 4 2 2 2 2 4" xfId="15225"/>
    <cellStyle name="Normal 3 3 2 4 2 2 2 3" xfId="15226"/>
    <cellStyle name="Normal 3 3 2 4 2 2 2 4" xfId="15227"/>
    <cellStyle name="Normal 3 3 2 4 2 2 2 5" xfId="15228"/>
    <cellStyle name="Normal 3 3 2 4 2 2 3" xfId="15229"/>
    <cellStyle name="Normal 3 3 2 4 2 2 3 2" xfId="15230"/>
    <cellStyle name="Normal 3 3 2 4 2 2 3 3" xfId="15231"/>
    <cellStyle name="Normal 3 3 2 4 2 2 3 4" xfId="15232"/>
    <cellStyle name="Normal 3 3 2 4 2 2 4" xfId="15233"/>
    <cellStyle name="Normal 3 3 2 4 2 2 5" xfId="15234"/>
    <cellStyle name="Normal 3 3 2 4 2 2 6" xfId="15235"/>
    <cellStyle name="Normal 3 3 2 4 2 3" xfId="15236"/>
    <cellStyle name="Normal 3 3 2 4 2 3 2" xfId="15237"/>
    <cellStyle name="Normal 3 3 2 4 2 3 2 2" xfId="15238"/>
    <cellStyle name="Normal 3 3 2 4 2 3 2 2 2" xfId="15239"/>
    <cellStyle name="Normal 3 3 2 4 2 3 2 2 3" xfId="15240"/>
    <cellStyle name="Normal 3 3 2 4 2 3 2 2 4" xfId="15241"/>
    <cellStyle name="Normal 3 3 2 4 2 3 2 3" xfId="15242"/>
    <cellStyle name="Normal 3 3 2 4 2 3 2 4" xfId="15243"/>
    <cellStyle name="Normal 3 3 2 4 2 3 2 5" xfId="15244"/>
    <cellStyle name="Normal 3 3 2 4 2 3 3" xfId="15245"/>
    <cellStyle name="Normal 3 3 2 4 2 3 3 2" xfId="15246"/>
    <cellStyle name="Normal 3 3 2 4 2 3 3 3" xfId="15247"/>
    <cellStyle name="Normal 3 3 2 4 2 3 3 4" xfId="15248"/>
    <cellStyle name="Normal 3 3 2 4 2 3 4" xfId="15249"/>
    <cellStyle name="Normal 3 3 2 4 2 3 5" xfId="15250"/>
    <cellStyle name="Normal 3 3 2 4 2 3 6" xfId="15251"/>
    <cellStyle name="Normal 3 3 2 4 2 4" xfId="15252"/>
    <cellStyle name="Normal 3 3 2 4 2 4 2" xfId="15253"/>
    <cellStyle name="Normal 3 3 2 4 2 4 2 2" xfId="15254"/>
    <cellStyle name="Normal 3 3 2 4 2 4 2 3" xfId="15255"/>
    <cellStyle name="Normal 3 3 2 4 2 4 2 4" xfId="15256"/>
    <cellStyle name="Normal 3 3 2 4 2 4 3" xfId="15257"/>
    <cellStyle name="Normal 3 3 2 4 2 4 4" xfId="15258"/>
    <cellStyle name="Normal 3 3 2 4 2 4 5" xfId="15259"/>
    <cellStyle name="Normal 3 3 2 4 2 5" xfId="15260"/>
    <cellStyle name="Normal 3 3 2 4 2 5 2" xfId="15261"/>
    <cellStyle name="Normal 3 3 2 4 2 5 3" xfId="15262"/>
    <cellStyle name="Normal 3 3 2 4 2 5 4" xfId="15263"/>
    <cellStyle name="Normal 3 3 2 4 2 6" xfId="15264"/>
    <cellStyle name="Normal 3 3 2 4 2 7" xfId="15265"/>
    <cellStyle name="Normal 3 3 2 4 2 8" xfId="15266"/>
    <cellStyle name="Normal 3 3 2 4 3" xfId="15267"/>
    <cellStyle name="Normal 3 3 2 4 3 2" xfId="15268"/>
    <cellStyle name="Normal 3 3 2 4 3 2 2" xfId="15269"/>
    <cellStyle name="Normal 3 3 2 4 3 2 2 2" xfId="15270"/>
    <cellStyle name="Normal 3 3 2 4 3 2 2 3" xfId="15271"/>
    <cellStyle name="Normal 3 3 2 4 3 2 2 4" xfId="15272"/>
    <cellStyle name="Normal 3 3 2 4 3 2 3" xfId="15273"/>
    <cellStyle name="Normal 3 3 2 4 3 2 4" xfId="15274"/>
    <cellStyle name="Normal 3 3 2 4 3 2 5" xfId="15275"/>
    <cellStyle name="Normal 3 3 2 4 3 3" xfId="15276"/>
    <cellStyle name="Normal 3 3 2 4 3 3 2" xfId="15277"/>
    <cellStyle name="Normal 3 3 2 4 3 3 3" xfId="15278"/>
    <cellStyle name="Normal 3 3 2 4 3 3 4" xfId="15279"/>
    <cellStyle name="Normal 3 3 2 4 3 4" xfId="15280"/>
    <cellStyle name="Normal 3 3 2 4 3 5" xfId="15281"/>
    <cellStyle name="Normal 3 3 2 4 3 6" xfId="15282"/>
    <cellStyle name="Normal 3 3 2 4 4" xfId="15283"/>
    <cellStyle name="Normal 3 3 2 4 4 2" xfId="15284"/>
    <cellStyle name="Normal 3 3 2 4 4 2 2" xfId="15285"/>
    <cellStyle name="Normal 3 3 2 4 4 2 2 2" xfId="15286"/>
    <cellStyle name="Normal 3 3 2 4 4 2 2 3" xfId="15287"/>
    <cellStyle name="Normal 3 3 2 4 4 2 2 4" xfId="15288"/>
    <cellStyle name="Normal 3 3 2 4 4 2 3" xfId="15289"/>
    <cellStyle name="Normal 3 3 2 4 4 2 4" xfId="15290"/>
    <cellStyle name="Normal 3 3 2 4 4 2 5" xfId="15291"/>
    <cellStyle name="Normal 3 3 2 4 4 3" xfId="15292"/>
    <cellStyle name="Normal 3 3 2 4 4 3 2" xfId="15293"/>
    <cellStyle name="Normal 3 3 2 4 4 3 3" xfId="15294"/>
    <cellStyle name="Normal 3 3 2 4 4 3 4" xfId="15295"/>
    <cellStyle name="Normal 3 3 2 4 4 4" xfId="15296"/>
    <cellStyle name="Normal 3 3 2 4 4 5" xfId="15297"/>
    <cellStyle name="Normal 3 3 2 4 4 6" xfId="15298"/>
    <cellStyle name="Normal 3 3 2 4 5" xfId="15299"/>
    <cellStyle name="Normal 3 3 2 4 5 2" xfId="15300"/>
    <cellStyle name="Normal 3 3 2 4 5 2 2" xfId="15301"/>
    <cellStyle name="Normal 3 3 2 4 5 2 3" xfId="15302"/>
    <cellStyle name="Normal 3 3 2 4 5 2 4" xfId="15303"/>
    <cellStyle name="Normal 3 3 2 4 5 3" xfId="15304"/>
    <cellStyle name="Normal 3 3 2 4 5 4" xfId="15305"/>
    <cellStyle name="Normal 3 3 2 4 5 5" xfId="15306"/>
    <cellStyle name="Normal 3 3 2 4 6" xfId="15307"/>
    <cellStyle name="Normal 3 3 2 4 6 2" xfId="15308"/>
    <cellStyle name="Normal 3 3 2 4 6 3" xfId="15309"/>
    <cellStyle name="Normal 3 3 2 4 6 4" xfId="15310"/>
    <cellStyle name="Normal 3 3 2 4 7" xfId="15311"/>
    <cellStyle name="Normal 3 3 2 4 8" xfId="15312"/>
    <cellStyle name="Normal 3 3 2 4 9" xfId="15313"/>
    <cellStyle name="Normal 3 3 2 5" xfId="15314"/>
    <cellStyle name="Normal 3 3 2 5 2" xfId="15315"/>
    <cellStyle name="Normal 3 3 2 5 2 2" xfId="15316"/>
    <cellStyle name="Normal 3 3 2 5 2 2 2" xfId="15317"/>
    <cellStyle name="Normal 3 3 2 5 2 2 2 2" xfId="15318"/>
    <cellStyle name="Normal 3 3 2 5 2 2 2 3" xfId="15319"/>
    <cellStyle name="Normal 3 3 2 5 2 2 2 4" xfId="15320"/>
    <cellStyle name="Normal 3 3 2 5 2 2 3" xfId="15321"/>
    <cellStyle name="Normal 3 3 2 5 2 2 4" xfId="15322"/>
    <cellStyle name="Normal 3 3 2 5 2 2 5" xfId="15323"/>
    <cellStyle name="Normal 3 3 2 5 2 3" xfId="15324"/>
    <cellStyle name="Normal 3 3 2 5 2 3 2" xfId="15325"/>
    <cellStyle name="Normal 3 3 2 5 2 3 3" xfId="15326"/>
    <cellStyle name="Normal 3 3 2 5 2 3 4" xfId="15327"/>
    <cellStyle name="Normal 3 3 2 5 2 4" xfId="15328"/>
    <cellStyle name="Normal 3 3 2 5 2 5" xfId="15329"/>
    <cellStyle name="Normal 3 3 2 5 2 6" xfId="15330"/>
    <cellStyle name="Normal 3 3 2 5 3" xfId="15331"/>
    <cellStyle name="Normal 3 3 2 5 3 2" xfId="15332"/>
    <cellStyle name="Normal 3 3 2 5 3 2 2" xfId="15333"/>
    <cellStyle name="Normal 3 3 2 5 3 2 2 2" xfId="15334"/>
    <cellStyle name="Normal 3 3 2 5 3 2 2 3" xfId="15335"/>
    <cellStyle name="Normal 3 3 2 5 3 2 2 4" xfId="15336"/>
    <cellStyle name="Normal 3 3 2 5 3 2 3" xfId="15337"/>
    <cellStyle name="Normal 3 3 2 5 3 2 4" xfId="15338"/>
    <cellStyle name="Normal 3 3 2 5 3 2 5" xfId="15339"/>
    <cellStyle name="Normal 3 3 2 5 3 3" xfId="15340"/>
    <cellStyle name="Normal 3 3 2 5 3 3 2" xfId="15341"/>
    <cellStyle name="Normal 3 3 2 5 3 3 3" xfId="15342"/>
    <cellStyle name="Normal 3 3 2 5 3 3 4" xfId="15343"/>
    <cellStyle name="Normal 3 3 2 5 3 4" xfId="15344"/>
    <cellStyle name="Normal 3 3 2 5 3 5" xfId="15345"/>
    <cellStyle name="Normal 3 3 2 5 3 6" xfId="15346"/>
    <cellStyle name="Normal 3 3 2 5 4" xfId="15347"/>
    <cellStyle name="Normal 3 3 2 5 4 2" xfId="15348"/>
    <cellStyle name="Normal 3 3 2 5 4 2 2" xfId="15349"/>
    <cellStyle name="Normal 3 3 2 5 4 2 3" xfId="15350"/>
    <cellStyle name="Normal 3 3 2 5 4 2 4" xfId="15351"/>
    <cellStyle name="Normal 3 3 2 5 4 3" xfId="15352"/>
    <cellStyle name="Normal 3 3 2 5 4 4" xfId="15353"/>
    <cellStyle name="Normal 3 3 2 5 4 5" xfId="15354"/>
    <cellStyle name="Normal 3 3 2 5 5" xfId="15355"/>
    <cellStyle name="Normal 3 3 2 5 5 2" xfId="15356"/>
    <cellStyle name="Normal 3 3 2 5 5 3" xfId="15357"/>
    <cellStyle name="Normal 3 3 2 5 5 4" xfId="15358"/>
    <cellStyle name="Normal 3 3 2 5 6" xfId="15359"/>
    <cellStyle name="Normal 3 3 2 5 7" xfId="15360"/>
    <cellStyle name="Normal 3 3 2 5 8" xfId="15361"/>
    <cellStyle name="Normal 3 3 2 6" xfId="15362"/>
    <cellStyle name="Normal 3 3 2 6 2" xfId="15363"/>
    <cellStyle name="Normal 3 3 2 6 2 2" xfId="15364"/>
    <cellStyle name="Normal 3 3 2 6 2 2 2" xfId="15365"/>
    <cellStyle name="Normal 3 3 2 6 2 2 2 2" xfId="15366"/>
    <cellStyle name="Normal 3 3 2 6 2 2 2 3" xfId="15367"/>
    <cellStyle name="Normal 3 3 2 6 2 2 2 4" xfId="15368"/>
    <cellStyle name="Normal 3 3 2 6 2 2 3" xfId="15369"/>
    <cellStyle name="Normal 3 3 2 6 2 2 4" xfId="15370"/>
    <cellStyle name="Normal 3 3 2 6 2 2 5" xfId="15371"/>
    <cellStyle name="Normal 3 3 2 6 2 3" xfId="15372"/>
    <cellStyle name="Normal 3 3 2 6 2 3 2" xfId="15373"/>
    <cellStyle name="Normal 3 3 2 6 2 3 3" xfId="15374"/>
    <cellStyle name="Normal 3 3 2 6 2 3 4" xfId="15375"/>
    <cellStyle name="Normal 3 3 2 6 2 4" xfId="15376"/>
    <cellStyle name="Normal 3 3 2 6 2 5" xfId="15377"/>
    <cellStyle name="Normal 3 3 2 6 2 6" xfId="15378"/>
    <cellStyle name="Normal 3 3 2 6 3" xfId="15379"/>
    <cellStyle name="Normal 3 3 2 6 3 2" xfId="15380"/>
    <cellStyle name="Normal 3 3 2 6 3 2 2" xfId="15381"/>
    <cellStyle name="Normal 3 3 2 6 3 2 2 2" xfId="15382"/>
    <cellStyle name="Normal 3 3 2 6 3 2 2 3" xfId="15383"/>
    <cellStyle name="Normal 3 3 2 6 3 2 2 4" xfId="15384"/>
    <cellStyle name="Normal 3 3 2 6 3 2 3" xfId="15385"/>
    <cellStyle name="Normal 3 3 2 6 3 2 4" xfId="15386"/>
    <cellStyle name="Normal 3 3 2 6 3 2 5" xfId="15387"/>
    <cellStyle name="Normal 3 3 2 6 3 3" xfId="15388"/>
    <cellStyle name="Normal 3 3 2 6 3 3 2" xfId="15389"/>
    <cellStyle name="Normal 3 3 2 6 3 3 3" xfId="15390"/>
    <cellStyle name="Normal 3 3 2 6 3 3 4" xfId="15391"/>
    <cellStyle name="Normal 3 3 2 6 3 4" xfId="15392"/>
    <cellStyle name="Normal 3 3 2 6 3 5" xfId="15393"/>
    <cellStyle name="Normal 3 3 2 6 3 6" xfId="15394"/>
    <cellStyle name="Normal 3 3 2 6 4" xfId="15395"/>
    <cellStyle name="Normal 3 3 2 6 4 2" xfId="15396"/>
    <cellStyle name="Normal 3 3 2 6 4 2 2" xfId="15397"/>
    <cellStyle name="Normal 3 3 2 6 4 2 3" xfId="15398"/>
    <cellStyle name="Normal 3 3 2 6 4 2 4" xfId="15399"/>
    <cellStyle name="Normal 3 3 2 6 4 3" xfId="15400"/>
    <cellStyle name="Normal 3 3 2 6 4 4" xfId="15401"/>
    <cellStyle name="Normal 3 3 2 6 4 5" xfId="15402"/>
    <cellStyle name="Normal 3 3 2 6 5" xfId="15403"/>
    <cellStyle name="Normal 3 3 2 6 5 2" xfId="15404"/>
    <cellStyle name="Normal 3 3 2 6 5 3" xfId="15405"/>
    <cellStyle name="Normal 3 3 2 6 5 4" xfId="15406"/>
    <cellStyle name="Normal 3 3 2 6 6" xfId="15407"/>
    <cellStyle name="Normal 3 3 2 6 7" xfId="15408"/>
    <cellStyle name="Normal 3 3 2 6 8" xfId="15409"/>
    <cellStyle name="Normal 3 3 2 7" xfId="15410"/>
    <cellStyle name="Normal 3 3 2 7 2" xfId="15411"/>
    <cellStyle name="Normal 3 3 2 7 2 2" xfId="15412"/>
    <cellStyle name="Normal 3 3 2 7 2 2 2" xfId="15413"/>
    <cellStyle name="Normal 3 3 2 7 2 2 3" xfId="15414"/>
    <cellStyle name="Normal 3 3 2 7 2 2 4" xfId="15415"/>
    <cellStyle name="Normal 3 3 2 7 2 3" xfId="15416"/>
    <cellStyle name="Normal 3 3 2 7 2 4" xfId="15417"/>
    <cellStyle name="Normal 3 3 2 7 2 5" xfId="15418"/>
    <cellStyle name="Normal 3 3 2 7 3" xfId="15419"/>
    <cellStyle name="Normal 3 3 2 7 3 2" xfId="15420"/>
    <cellStyle name="Normal 3 3 2 7 3 3" xfId="15421"/>
    <cellStyle name="Normal 3 3 2 7 3 4" xfId="15422"/>
    <cellStyle name="Normal 3 3 2 7 4" xfId="15423"/>
    <cellStyle name="Normal 3 3 2 7 5" xfId="15424"/>
    <cellStyle name="Normal 3 3 2 7 6" xfId="15425"/>
    <cellStyle name="Normal 3 3 2 8" xfId="15426"/>
    <cellStyle name="Normal 3 3 2 8 2" xfId="15427"/>
    <cellStyle name="Normal 3 3 2 8 2 2" xfId="15428"/>
    <cellStyle name="Normal 3 3 2 8 2 2 2" xfId="15429"/>
    <cellStyle name="Normal 3 3 2 8 2 2 3" xfId="15430"/>
    <cellStyle name="Normal 3 3 2 8 2 2 4" xfId="15431"/>
    <cellStyle name="Normal 3 3 2 8 2 3" xfId="15432"/>
    <cellStyle name="Normal 3 3 2 8 2 4" xfId="15433"/>
    <cellStyle name="Normal 3 3 2 8 2 5" xfId="15434"/>
    <cellStyle name="Normal 3 3 2 8 3" xfId="15435"/>
    <cellStyle name="Normal 3 3 2 8 3 2" xfId="15436"/>
    <cellStyle name="Normal 3 3 2 8 3 3" xfId="15437"/>
    <cellStyle name="Normal 3 3 2 8 3 4" xfId="15438"/>
    <cellStyle name="Normal 3 3 2 8 4" xfId="15439"/>
    <cellStyle name="Normal 3 3 2 8 5" xfId="15440"/>
    <cellStyle name="Normal 3 3 2 8 6" xfId="15441"/>
    <cellStyle name="Normal 3 3 2 9" xfId="15442"/>
    <cellStyle name="Normal 3 3 3" xfId="15443"/>
    <cellStyle name="Normal 3 3 3 10" xfId="15444"/>
    <cellStyle name="Normal 3 3 3 2" xfId="15445"/>
    <cellStyle name="Normal 3 3 3 2 2" xfId="15446"/>
    <cellStyle name="Normal 3 3 3 2 2 2" xfId="15447"/>
    <cellStyle name="Normal 3 3 3 2 2 2 2" xfId="15448"/>
    <cellStyle name="Normal 3 3 3 2 2 2 2 2" xfId="15449"/>
    <cellStyle name="Normal 3 3 3 2 2 2 2 3" xfId="15450"/>
    <cellStyle name="Normal 3 3 3 2 2 2 2 4" xfId="15451"/>
    <cellStyle name="Normal 3 3 3 2 2 2 3" xfId="15452"/>
    <cellStyle name="Normal 3 3 3 2 2 2 4" xfId="15453"/>
    <cellStyle name="Normal 3 3 3 2 2 2 5" xfId="15454"/>
    <cellStyle name="Normal 3 3 3 2 2 3" xfId="15455"/>
    <cellStyle name="Normal 3 3 3 2 2 3 2" xfId="15456"/>
    <cellStyle name="Normal 3 3 3 2 2 3 3" xfId="15457"/>
    <cellStyle name="Normal 3 3 3 2 2 3 4" xfId="15458"/>
    <cellStyle name="Normal 3 3 3 2 2 4" xfId="15459"/>
    <cellStyle name="Normal 3 3 3 2 2 5" xfId="15460"/>
    <cellStyle name="Normal 3 3 3 2 2 6" xfId="15461"/>
    <cellStyle name="Normal 3 3 3 2 3" xfId="15462"/>
    <cellStyle name="Normal 3 3 3 2 3 2" xfId="15463"/>
    <cellStyle name="Normal 3 3 3 2 3 2 2" xfId="15464"/>
    <cellStyle name="Normal 3 3 3 2 3 2 2 2" xfId="15465"/>
    <cellStyle name="Normal 3 3 3 2 3 2 2 3" xfId="15466"/>
    <cellStyle name="Normal 3 3 3 2 3 2 2 4" xfId="15467"/>
    <cellStyle name="Normal 3 3 3 2 3 2 3" xfId="15468"/>
    <cellStyle name="Normal 3 3 3 2 3 2 4" xfId="15469"/>
    <cellStyle name="Normal 3 3 3 2 3 2 5" xfId="15470"/>
    <cellStyle name="Normal 3 3 3 2 3 3" xfId="15471"/>
    <cellStyle name="Normal 3 3 3 2 3 3 2" xfId="15472"/>
    <cellStyle name="Normal 3 3 3 2 3 3 3" xfId="15473"/>
    <cellStyle name="Normal 3 3 3 2 3 3 4" xfId="15474"/>
    <cellStyle name="Normal 3 3 3 2 3 4" xfId="15475"/>
    <cellStyle name="Normal 3 3 3 2 3 5" xfId="15476"/>
    <cellStyle name="Normal 3 3 3 2 3 6" xfId="15477"/>
    <cellStyle name="Normal 3 3 3 2 4" xfId="15478"/>
    <cellStyle name="Normal 3 3 3 2 4 2" xfId="15479"/>
    <cellStyle name="Normal 3 3 3 2 4 2 2" xfId="15480"/>
    <cellStyle name="Normal 3 3 3 2 4 2 3" xfId="15481"/>
    <cellStyle name="Normal 3 3 3 2 4 2 4" xfId="15482"/>
    <cellStyle name="Normal 3 3 3 2 4 3" xfId="15483"/>
    <cellStyle name="Normal 3 3 3 2 4 4" xfId="15484"/>
    <cellStyle name="Normal 3 3 3 2 4 5" xfId="15485"/>
    <cellStyle name="Normal 3 3 3 2 5" xfId="15486"/>
    <cellStyle name="Normal 3 3 3 2 5 2" xfId="15487"/>
    <cellStyle name="Normal 3 3 3 2 5 3" xfId="15488"/>
    <cellStyle name="Normal 3 3 3 2 5 4" xfId="15489"/>
    <cellStyle name="Normal 3 3 3 2 6" xfId="15490"/>
    <cellStyle name="Normal 3 3 3 2 7" xfId="15491"/>
    <cellStyle name="Normal 3 3 3 2 8" xfId="15492"/>
    <cellStyle name="Normal 3 3 3 3" xfId="15493"/>
    <cellStyle name="Normal 3 3 3 3 2" xfId="15494"/>
    <cellStyle name="Normal 3 3 3 3 2 2" xfId="15495"/>
    <cellStyle name="Normal 3 3 3 3 2 2 2" xfId="15496"/>
    <cellStyle name="Normal 3 3 3 3 2 2 3" xfId="15497"/>
    <cellStyle name="Normal 3 3 3 3 2 2 4" xfId="15498"/>
    <cellStyle name="Normal 3 3 3 3 2 3" xfId="15499"/>
    <cellStyle name="Normal 3 3 3 3 2 4" xfId="15500"/>
    <cellStyle name="Normal 3 3 3 3 2 5" xfId="15501"/>
    <cellStyle name="Normal 3 3 3 3 3" xfId="15502"/>
    <cellStyle name="Normal 3 3 3 3 3 2" xfId="15503"/>
    <cellStyle name="Normal 3 3 3 3 3 3" xfId="15504"/>
    <cellStyle name="Normal 3 3 3 3 3 4" xfId="15505"/>
    <cellStyle name="Normal 3 3 3 3 4" xfId="15506"/>
    <cellStyle name="Normal 3 3 3 3 5" xfId="15507"/>
    <cellStyle name="Normal 3 3 3 3 6" xfId="15508"/>
    <cellStyle name="Normal 3 3 3 4" xfId="15509"/>
    <cellStyle name="Normal 3 3 3 4 2" xfId="15510"/>
    <cellStyle name="Normal 3 3 3 4 2 2" xfId="15511"/>
    <cellStyle name="Normal 3 3 3 4 2 2 2" xfId="15512"/>
    <cellStyle name="Normal 3 3 3 4 2 2 3" xfId="15513"/>
    <cellStyle name="Normal 3 3 3 4 2 2 4" xfId="15514"/>
    <cellStyle name="Normal 3 3 3 4 2 3" xfId="15515"/>
    <cellStyle name="Normal 3 3 3 4 2 4" xfId="15516"/>
    <cellStyle name="Normal 3 3 3 4 2 5" xfId="15517"/>
    <cellStyle name="Normal 3 3 3 4 3" xfId="15518"/>
    <cellStyle name="Normal 3 3 3 4 3 2" xfId="15519"/>
    <cellStyle name="Normal 3 3 3 4 3 3" xfId="15520"/>
    <cellStyle name="Normal 3 3 3 4 3 4" xfId="15521"/>
    <cellStyle name="Normal 3 3 3 4 4" xfId="15522"/>
    <cellStyle name="Normal 3 3 3 4 5" xfId="15523"/>
    <cellStyle name="Normal 3 3 3 4 6" xfId="15524"/>
    <cellStyle name="Normal 3 3 3 5" xfId="15525"/>
    <cellStyle name="Normal 3 3 3 6" xfId="15526"/>
    <cellStyle name="Normal 3 3 3 6 2" xfId="15527"/>
    <cellStyle name="Normal 3 3 3 6 2 2" xfId="15528"/>
    <cellStyle name="Normal 3 3 3 6 2 3" xfId="15529"/>
    <cellStyle name="Normal 3 3 3 6 2 4" xfId="15530"/>
    <cellStyle name="Normal 3 3 3 6 3" xfId="15531"/>
    <cellStyle name="Normal 3 3 3 6 4" xfId="15532"/>
    <cellStyle name="Normal 3 3 3 6 5" xfId="15533"/>
    <cellStyle name="Normal 3 3 3 7" xfId="15534"/>
    <cellStyle name="Normal 3 3 3 7 2" xfId="15535"/>
    <cellStyle name="Normal 3 3 3 7 3" xfId="15536"/>
    <cellStyle name="Normal 3 3 3 7 4" xfId="15537"/>
    <cellStyle name="Normal 3 3 3 8" xfId="15538"/>
    <cellStyle name="Normal 3 3 3 9" xfId="15539"/>
    <cellStyle name="Normal 3 3 4" xfId="15540"/>
    <cellStyle name="Normal 3 3 4 10" xfId="15541"/>
    <cellStyle name="Normal 3 3 4 2" xfId="15542"/>
    <cellStyle name="Normal 3 3 4 2 2" xfId="15543"/>
    <cellStyle name="Normal 3 3 4 2 2 2" xfId="15544"/>
    <cellStyle name="Normal 3 3 4 2 2 2 2" xfId="15545"/>
    <cellStyle name="Normal 3 3 4 2 2 2 2 2" xfId="15546"/>
    <cellStyle name="Normal 3 3 4 2 2 2 2 3" xfId="15547"/>
    <cellStyle name="Normal 3 3 4 2 2 2 2 4" xfId="15548"/>
    <cellStyle name="Normal 3 3 4 2 2 2 3" xfId="15549"/>
    <cellStyle name="Normal 3 3 4 2 2 2 4" xfId="15550"/>
    <cellStyle name="Normal 3 3 4 2 2 2 5" xfId="15551"/>
    <cellStyle name="Normal 3 3 4 2 2 3" xfId="15552"/>
    <cellStyle name="Normal 3 3 4 2 2 3 2" xfId="15553"/>
    <cellStyle name="Normal 3 3 4 2 2 3 3" xfId="15554"/>
    <cellStyle name="Normal 3 3 4 2 2 3 4" xfId="15555"/>
    <cellStyle name="Normal 3 3 4 2 2 4" xfId="15556"/>
    <cellStyle name="Normal 3 3 4 2 2 5" xfId="15557"/>
    <cellStyle name="Normal 3 3 4 2 2 6" xfId="15558"/>
    <cellStyle name="Normal 3 3 4 2 3" xfId="15559"/>
    <cellStyle name="Normal 3 3 4 2 3 2" xfId="15560"/>
    <cellStyle name="Normal 3 3 4 2 3 2 2" xfId="15561"/>
    <cellStyle name="Normal 3 3 4 2 3 2 2 2" xfId="15562"/>
    <cellStyle name="Normal 3 3 4 2 3 2 2 3" xfId="15563"/>
    <cellStyle name="Normal 3 3 4 2 3 2 2 4" xfId="15564"/>
    <cellStyle name="Normal 3 3 4 2 3 2 3" xfId="15565"/>
    <cellStyle name="Normal 3 3 4 2 3 2 4" xfId="15566"/>
    <cellStyle name="Normal 3 3 4 2 3 2 5" xfId="15567"/>
    <cellStyle name="Normal 3 3 4 2 3 3" xfId="15568"/>
    <cellStyle name="Normal 3 3 4 2 3 3 2" xfId="15569"/>
    <cellStyle name="Normal 3 3 4 2 3 3 3" xfId="15570"/>
    <cellStyle name="Normal 3 3 4 2 3 3 4" xfId="15571"/>
    <cellStyle name="Normal 3 3 4 2 3 4" xfId="15572"/>
    <cellStyle name="Normal 3 3 4 2 3 5" xfId="15573"/>
    <cellStyle name="Normal 3 3 4 2 3 6" xfId="15574"/>
    <cellStyle name="Normal 3 3 4 2 4" xfId="15575"/>
    <cellStyle name="Normal 3 3 4 2 4 2" xfId="15576"/>
    <cellStyle name="Normal 3 3 4 2 4 2 2" xfId="15577"/>
    <cellStyle name="Normal 3 3 4 2 4 2 3" xfId="15578"/>
    <cellStyle name="Normal 3 3 4 2 4 2 4" xfId="15579"/>
    <cellStyle name="Normal 3 3 4 2 4 3" xfId="15580"/>
    <cellStyle name="Normal 3 3 4 2 4 4" xfId="15581"/>
    <cellStyle name="Normal 3 3 4 2 4 5" xfId="15582"/>
    <cellStyle name="Normal 3 3 4 2 5" xfId="15583"/>
    <cellStyle name="Normal 3 3 4 2 5 2" xfId="15584"/>
    <cellStyle name="Normal 3 3 4 2 5 3" xfId="15585"/>
    <cellStyle name="Normal 3 3 4 2 5 4" xfId="15586"/>
    <cellStyle name="Normal 3 3 4 2 6" xfId="15587"/>
    <cellStyle name="Normal 3 3 4 2 7" xfId="15588"/>
    <cellStyle name="Normal 3 3 4 2 8" xfId="15589"/>
    <cellStyle name="Normal 3 3 4 3" xfId="15590"/>
    <cellStyle name="Normal 3 3 4 3 2" xfId="15591"/>
    <cellStyle name="Normal 3 3 4 3 2 2" xfId="15592"/>
    <cellStyle name="Normal 3 3 4 3 2 2 2" xfId="15593"/>
    <cellStyle name="Normal 3 3 4 3 2 2 3" xfId="15594"/>
    <cellStyle name="Normal 3 3 4 3 2 2 4" xfId="15595"/>
    <cellStyle name="Normal 3 3 4 3 2 3" xfId="15596"/>
    <cellStyle name="Normal 3 3 4 3 2 4" xfId="15597"/>
    <cellStyle name="Normal 3 3 4 3 2 5" xfId="15598"/>
    <cellStyle name="Normal 3 3 4 3 3" xfId="15599"/>
    <cellStyle name="Normal 3 3 4 3 3 2" xfId="15600"/>
    <cellStyle name="Normal 3 3 4 3 3 3" xfId="15601"/>
    <cellStyle name="Normal 3 3 4 3 3 4" xfId="15602"/>
    <cellStyle name="Normal 3 3 4 3 4" xfId="15603"/>
    <cellStyle name="Normal 3 3 4 3 5" xfId="15604"/>
    <cellStyle name="Normal 3 3 4 3 6" xfId="15605"/>
    <cellStyle name="Normal 3 3 4 4" xfId="15606"/>
    <cellStyle name="Normal 3 3 4 4 2" xfId="15607"/>
    <cellStyle name="Normal 3 3 4 4 2 2" xfId="15608"/>
    <cellStyle name="Normal 3 3 4 4 2 2 2" xfId="15609"/>
    <cellStyle name="Normal 3 3 4 4 2 2 3" xfId="15610"/>
    <cellStyle name="Normal 3 3 4 4 2 2 4" xfId="15611"/>
    <cellStyle name="Normal 3 3 4 4 2 3" xfId="15612"/>
    <cellStyle name="Normal 3 3 4 4 2 4" xfId="15613"/>
    <cellStyle name="Normal 3 3 4 4 2 5" xfId="15614"/>
    <cellStyle name="Normal 3 3 4 4 3" xfId="15615"/>
    <cellStyle name="Normal 3 3 4 4 3 2" xfId="15616"/>
    <cellStyle name="Normal 3 3 4 4 3 3" xfId="15617"/>
    <cellStyle name="Normal 3 3 4 4 3 4" xfId="15618"/>
    <cellStyle name="Normal 3 3 4 4 4" xfId="15619"/>
    <cellStyle name="Normal 3 3 4 4 5" xfId="15620"/>
    <cellStyle name="Normal 3 3 4 4 6" xfId="15621"/>
    <cellStyle name="Normal 3 3 4 5" xfId="15622"/>
    <cellStyle name="Normal 3 3 4 6" xfId="15623"/>
    <cellStyle name="Normal 3 3 4 6 2" xfId="15624"/>
    <cellStyle name="Normal 3 3 4 6 2 2" xfId="15625"/>
    <cellStyle name="Normal 3 3 4 6 2 3" xfId="15626"/>
    <cellStyle name="Normal 3 3 4 6 2 4" xfId="15627"/>
    <cellStyle name="Normal 3 3 4 6 3" xfId="15628"/>
    <cellStyle name="Normal 3 3 4 6 4" xfId="15629"/>
    <cellStyle name="Normal 3 3 4 6 5" xfId="15630"/>
    <cellStyle name="Normal 3 3 4 7" xfId="15631"/>
    <cellStyle name="Normal 3 3 4 7 2" xfId="15632"/>
    <cellStyle name="Normal 3 3 4 7 3" xfId="15633"/>
    <cellStyle name="Normal 3 3 4 7 4" xfId="15634"/>
    <cellStyle name="Normal 3 3 4 8" xfId="15635"/>
    <cellStyle name="Normal 3 3 4 9" xfId="15636"/>
    <cellStyle name="Normal 3 3 5" xfId="15637"/>
    <cellStyle name="Normal 3 3 5 2" xfId="15638"/>
    <cellStyle name="Normal 3 3 6" xfId="15639"/>
    <cellStyle name="Normal 3 3 6 10" xfId="15640"/>
    <cellStyle name="Normal 3 3 6 2" xfId="15641"/>
    <cellStyle name="Normal 3 3 6 2 2" xfId="15642"/>
    <cellStyle name="Normal 3 3 6 2 2 2" xfId="15643"/>
    <cellStyle name="Normal 3 3 6 2 2 2 2" xfId="15644"/>
    <cellStyle name="Normal 3 3 6 2 2 2 2 2" xfId="15645"/>
    <cellStyle name="Normal 3 3 6 2 2 2 2 3" xfId="15646"/>
    <cellStyle name="Normal 3 3 6 2 2 2 2 4" xfId="15647"/>
    <cellStyle name="Normal 3 3 6 2 2 2 3" xfId="15648"/>
    <cellStyle name="Normal 3 3 6 2 2 2 4" xfId="15649"/>
    <cellStyle name="Normal 3 3 6 2 2 2 5" xfId="15650"/>
    <cellStyle name="Normal 3 3 6 2 2 3" xfId="15651"/>
    <cellStyle name="Normal 3 3 6 2 2 3 2" xfId="15652"/>
    <cellStyle name="Normal 3 3 6 2 2 3 3" xfId="15653"/>
    <cellStyle name="Normal 3 3 6 2 2 3 4" xfId="15654"/>
    <cellStyle name="Normal 3 3 6 2 2 4" xfId="15655"/>
    <cellStyle name="Normal 3 3 6 2 2 5" xfId="15656"/>
    <cellStyle name="Normal 3 3 6 2 2 6" xfId="15657"/>
    <cellStyle name="Normal 3 3 6 2 3" xfId="15658"/>
    <cellStyle name="Normal 3 3 6 2 3 2" xfId="15659"/>
    <cellStyle name="Normal 3 3 6 2 3 2 2" xfId="15660"/>
    <cellStyle name="Normal 3 3 6 2 3 2 2 2" xfId="15661"/>
    <cellStyle name="Normal 3 3 6 2 3 2 2 3" xfId="15662"/>
    <cellStyle name="Normal 3 3 6 2 3 2 2 4" xfId="15663"/>
    <cellStyle name="Normal 3 3 6 2 3 2 3" xfId="15664"/>
    <cellStyle name="Normal 3 3 6 2 3 2 4" xfId="15665"/>
    <cellStyle name="Normal 3 3 6 2 3 2 5" xfId="15666"/>
    <cellStyle name="Normal 3 3 6 2 3 3" xfId="15667"/>
    <cellStyle name="Normal 3 3 6 2 3 3 2" xfId="15668"/>
    <cellStyle name="Normal 3 3 6 2 3 3 3" xfId="15669"/>
    <cellStyle name="Normal 3 3 6 2 3 3 4" xfId="15670"/>
    <cellStyle name="Normal 3 3 6 2 3 4" xfId="15671"/>
    <cellStyle name="Normal 3 3 6 2 3 5" xfId="15672"/>
    <cellStyle name="Normal 3 3 6 2 3 6" xfId="15673"/>
    <cellStyle name="Normal 3 3 6 2 4" xfId="15674"/>
    <cellStyle name="Normal 3 3 6 2 4 2" xfId="15675"/>
    <cellStyle name="Normal 3 3 6 2 4 2 2" xfId="15676"/>
    <cellStyle name="Normal 3 3 6 2 4 2 3" xfId="15677"/>
    <cellStyle name="Normal 3 3 6 2 4 2 4" xfId="15678"/>
    <cellStyle name="Normal 3 3 6 2 4 3" xfId="15679"/>
    <cellStyle name="Normal 3 3 6 2 4 4" xfId="15680"/>
    <cellStyle name="Normal 3 3 6 2 4 5" xfId="15681"/>
    <cellStyle name="Normal 3 3 6 2 5" xfId="15682"/>
    <cellStyle name="Normal 3 3 6 2 5 2" xfId="15683"/>
    <cellStyle name="Normal 3 3 6 2 5 3" xfId="15684"/>
    <cellStyle name="Normal 3 3 6 2 5 4" xfId="15685"/>
    <cellStyle name="Normal 3 3 6 2 6" xfId="15686"/>
    <cellStyle name="Normal 3 3 6 2 7" xfId="15687"/>
    <cellStyle name="Normal 3 3 6 2 8" xfId="15688"/>
    <cellStyle name="Normal 3 3 6 3" xfId="15689"/>
    <cellStyle name="Normal 3 3 6 3 2" xfId="15690"/>
    <cellStyle name="Normal 3 3 6 3 2 2" xfId="15691"/>
    <cellStyle name="Normal 3 3 6 3 2 2 2" xfId="15692"/>
    <cellStyle name="Normal 3 3 6 3 2 2 3" xfId="15693"/>
    <cellStyle name="Normal 3 3 6 3 2 2 4" xfId="15694"/>
    <cellStyle name="Normal 3 3 6 3 2 3" xfId="15695"/>
    <cellStyle name="Normal 3 3 6 3 2 4" xfId="15696"/>
    <cellStyle name="Normal 3 3 6 3 2 5" xfId="15697"/>
    <cellStyle name="Normal 3 3 6 3 3" xfId="15698"/>
    <cellStyle name="Normal 3 3 6 3 3 2" xfId="15699"/>
    <cellStyle name="Normal 3 3 6 3 3 3" xfId="15700"/>
    <cellStyle name="Normal 3 3 6 3 3 4" xfId="15701"/>
    <cellStyle name="Normal 3 3 6 3 4" xfId="15702"/>
    <cellStyle name="Normal 3 3 6 3 5" xfId="15703"/>
    <cellStyle name="Normal 3 3 6 3 6" xfId="15704"/>
    <cellStyle name="Normal 3 3 6 4" xfId="15705"/>
    <cellStyle name="Normal 3 3 6 4 2" xfId="15706"/>
    <cellStyle name="Normal 3 3 6 4 2 2" xfId="15707"/>
    <cellStyle name="Normal 3 3 6 4 2 2 2" xfId="15708"/>
    <cellStyle name="Normal 3 3 6 4 2 2 3" xfId="15709"/>
    <cellStyle name="Normal 3 3 6 4 2 2 4" xfId="15710"/>
    <cellStyle name="Normal 3 3 6 4 2 3" xfId="15711"/>
    <cellStyle name="Normal 3 3 6 4 2 4" xfId="15712"/>
    <cellStyle name="Normal 3 3 6 4 2 5" xfId="15713"/>
    <cellStyle name="Normal 3 3 6 4 3" xfId="15714"/>
    <cellStyle name="Normal 3 3 6 4 3 2" xfId="15715"/>
    <cellStyle name="Normal 3 3 6 4 3 3" xfId="15716"/>
    <cellStyle name="Normal 3 3 6 4 3 4" xfId="15717"/>
    <cellStyle name="Normal 3 3 6 4 4" xfId="15718"/>
    <cellStyle name="Normal 3 3 6 4 5" xfId="15719"/>
    <cellStyle name="Normal 3 3 6 4 6" xfId="15720"/>
    <cellStyle name="Normal 3 3 6 5" xfId="15721"/>
    <cellStyle name="Normal 3 3 6 6" xfId="15722"/>
    <cellStyle name="Normal 3 3 6 6 2" xfId="15723"/>
    <cellStyle name="Normal 3 3 6 6 2 2" xfId="15724"/>
    <cellStyle name="Normal 3 3 6 6 2 3" xfId="15725"/>
    <cellStyle name="Normal 3 3 6 6 2 4" xfId="15726"/>
    <cellStyle name="Normal 3 3 6 6 3" xfId="15727"/>
    <cellStyle name="Normal 3 3 6 6 4" xfId="15728"/>
    <cellStyle name="Normal 3 3 6 6 5" xfId="15729"/>
    <cellStyle name="Normal 3 3 6 7" xfId="15730"/>
    <cellStyle name="Normal 3 3 6 7 2" xfId="15731"/>
    <cellStyle name="Normal 3 3 6 7 3" xfId="15732"/>
    <cellStyle name="Normal 3 3 6 7 4" xfId="15733"/>
    <cellStyle name="Normal 3 3 6 8" xfId="15734"/>
    <cellStyle name="Normal 3 3 6 9" xfId="15735"/>
    <cellStyle name="Normal 3 3 7" xfId="15736"/>
    <cellStyle name="Normal 3 3 7 2" xfId="15737"/>
    <cellStyle name="Normal 3 3 7 2 2" xfId="15738"/>
    <cellStyle name="Normal 3 3 7 2 2 2" xfId="15739"/>
    <cellStyle name="Normal 3 3 7 2 2 2 2" xfId="15740"/>
    <cellStyle name="Normal 3 3 7 2 2 2 3" xfId="15741"/>
    <cellStyle name="Normal 3 3 7 2 2 2 4" xfId="15742"/>
    <cellStyle name="Normal 3 3 7 2 2 3" xfId="15743"/>
    <cellStyle name="Normal 3 3 7 2 2 4" xfId="15744"/>
    <cellStyle name="Normal 3 3 7 2 2 5" xfId="15745"/>
    <cellStyle name="Normal 3 3 7 2 3" xfId="15746"/>
    <cellStyle name="Normal 3 3 7 2 3 2" xfId="15747"/>
    <cellStyle name="Normal 3 3 7 2 3 3" xfId="15748"/>
    <cellStyle name="Normal 3 3 7 2 3 4" xfId="15749"/>
    <cellStyle name="Normal 3 3 7 2 4" xfId="15750"/>
    <cellStyle name="Normal 3 3 7 2 5" xfId="15751"/>
    <cellStyle name="Normal 3 3 7 2 6" xfId="15752"/>
    <cellStyle name="Normal 3 3 7 3" xfId="15753"/>
    <cellStyle name="Normal 3 3 7 3 2" xfId="15754"/>
    <cellStyle name="Normal 3 3 7 3 2 2" xfId="15755"/>
    <cellStyle name="Normal 3 3 7 3 2 2 2" xfId="15756"/>
    <cellStyle name="Normal 3 3 7 3 2 2 3" xfId="15757"/>
    <cellStyle name="Normal 3 3 7 3 2 2 4" xfId="15758"/>
    <cellStyle name="Normal 3 3 7 3 2 3" xfId="15759"/>
    <cellStyle name="Normal 3 3 7 3 2 4" xfId="15760"/>
    <cellStyle name="Normal 3 3 7 3 2 5" xfId="15761"/>
    <cellStyle name="Normal 3 3 7 3 3" xfId="15762"/>
    <cellStyle name="Normal 3 3 7 3 3 2" xfId="15763"/>
    <cellStyle name="Normal 3 3 7 3 3 3" xfId="15764"/>
    <cellStyle name="Normal 3 3 7 3 3 4" xfId="15765"/>
    <cellStyle name="Normal 3 3 7 3 4" xfId="15766"/>
    <cellStyle name="Normal 3 3 7 3 5" xfId="15767"/>
    <cellStyle name="Normal 3 3 7 3 6" xfId="15768"/>
    <cellStyle name="Normal 3 3 7 4" xfId="15769"/>
    <cellStyle name="Normal 3 3 7 5" xfId="15770"/>
    <cellStyle name="Normal 3 3 7 5 2" xfId="15771"/>
    <cellStyle name="Normal 3 3 7 5 2 2" xfId="15772"/>
    <cellStyle name="Normal 3 3 7 5 2 3" xfId="15773"/>
    <cellStyle name="Normal 3 3 7 5 2 4" xfId="15774"/>
    <cellStyle name="Normal 3 3 7 5 3" xfId="15775"/>
    <cellStyle name="Normal 3 3 7 5 4" xfId="15776"/>
    <cellStyle name="Normal 3 3 7 5 5" xfId="15777"/>
    <cellStyle name="Normal 3 3 7 6" xfId="15778"/>
    <cellStyle name="Normal 3 3 7 6 2" xfId="15779"/>
    <cellStyle name="Normal 3 3 7 6 3" xfId="15780"/>
    <cellStyle name="Normal 3 3 7 6 4" xfId="15781"/>
    <cellStyle name="Normal 3 3 7 7" xfId="15782"/>
    <cellStyle name="Normal 3 3 7 8" xfId="15783"/>
    <cellStyle name="Normal 3 3 7 9" xfId="15784"/>
    <cellStyle name="Normal 3 3 8" xfId="15785"/>
    <cellStyle name="Normal 3 3 8 2" xfId="15786"/>
    <cellStyle name="Normal 3 3 8 2 2" xfId="15787"/>
    <cellStyle name="Normal 3 3 8 2 2 2" xfId="15788"/>
    <cellStyle name="Normal 3 3 8 2 2 2 2" xfId="15789"/>
    <cellStyle name="Normal 3 3 8 2 2 2 3" xfId="15790"/>
    <cellStyle name="Normal 3 3 8 2 2 2 4" xfId="15791"/>
    <cellStyle name="Normal 3 3 8 2 2 3" xfId="15792"/>
    <cellStyle name="Normal 3 3 8 2 2 4" xfId="15793"/>
    <cellStyle name="Normal 3 3 8 2 2 5" xfId="15794"/>
    <cellStyle name="Normal 3 3 8 2 3" xfId="15795"/>
    <cellStyle name="Normal 3 3 8 2 3 2" xfId="15796"/>
    <cellStyle name="Normal 3 3 8 2 3 3" xfId="15797"/>
    <cellStyle name="Normal 3 3 8 2 3 4" xfId="15798"/>
    <cellStyle name="Normal 3 3 8 2 4" xfId="15799"/>
    <cellStyle name="Normal 3 3 8 2 5" xfId="15800"/>
    <cellStyle name="Normal 3 3 8 2 6" xfId="15801"/>
    <cellStyle name="Normal 3 3 8 3" xfId="15802"/>
    <cellStyle name="Normal 3 3 8 3 2" xfId="15803"/>
    <cellStyle name="Normal 3 3 8 3 2 2" xfId="15804"/>
    <cellStyle name="Normal 3 3 8 3 2 2 2" xfId="15805"/>
    <cellStyle name="Normal 3 3 8 3 2 2 3" xfId="15806"/>
    <cellStyle name="Normal 3 3 8 3 2 2 4" xfId="15807"/>
    <cellStyle name="Normal 3 3 8 3 2 3" xfId="15808"/>
    <cellStyle name="Normal 3 3 8 3 2 4" xfId="15809"/>
    <cellStyle name="Normal 3 3 8 3 2 5" xfId="15810"/>
    <cellStyle name="Normal 3 3 8 3 3" xfId="15811"/>
    <cellStyle name="Normal 3 3 8 3 3 2" xfId="15812"/>
    <cellStyle name="Normal 3 3 8 3 3 3" xfId="15813"/>
    <cellStyle name="Normal 3 3 8 3 3 4" xfId="15814"/>
    <cellStyle name="Normal 3 3 8 3 4" xfId="15815"/>
    <cellStyle name="Normal 3 3 8 3 5" xfId="15816"/>
    <cellStyle name="Normal 3 3 8 3 6" xfId="15817"/>
    <cellStyle name="Normal 3 3 8 4" xfId="15818"/>
    <cellStyle name="Normal 3 3 8 5" xfId="15819"/>
    <cellStyle name="Normal 3 3 8 5 2" xfId="15820"/>
    <cellStyle name="Normal 3 3 8 5 2 2" xfId="15821"/>
    <cellStyle name="Normal 3 3 8 5 2 3" xfId="15822"/>
    <cellStyle name="Normal 3 3 8 5 2 4" xfId="15823"/>
    <cellStyle name="Normal 3 3 8 5 3" xfId="15824"/>
    <cellStyle name="Normal 3 3 8 5 4" xfId="15825"/>
    <cellStyle name="Normal 3 3 8 5 5" xfId="15826"/>
    <cellStyle name="Normal 3 3 8 6" xfId="15827"/>
    <cellStyle name="Normal 3 3 8 6 2" xfId="15828"/>
    <cellStyle name="Normal 3 3 8 6 3" xfId="15829"/>
    <cellStyle name="Normal 3 3 8 6 4" xfId="15830"/>
    <cellStyle name="Normal 3 3 8 7" xfId="15831"/>
    <cellStyle name="Normal 3 3 8 8" xfId="15832"/>
    <cellStyle name="Normal 3 3 8 9" xfId="15833"/>
    <cellStyle name="Normal 3 3 9" xfId="15834"/>
    <cellStyle name="Normal 3 3 9 2" xfId="15835"/>
    <cellStyle name="Normal 3 3 9 3" xfId="15836"/>
    <cellStyle name="Normal 3 3 9 3 2" xfId="15837"/>
    <cellStyle name="Normal 3 3 9 3 2 2" xfId="15838"/>
    <cellStyle name="Normal 3 3 9 3 2 3" xfId="15839"/>
    <cellStyle name="Normal 3 3 9 3 2 4" xfId="15840"/>
    <cellStyle name="Normal 3 3 9 3 3" xfId="15841"/>
    <cellStyle name="Normal 3 3 9 3 4" xfId="15842"/>
    <cellStyle name="Normal 3 3 9 3 5" xfId="15843"/>
    <cellStyle name="Normal 3 3 9 4" xfId="15844"/>
    <cellStyle name="Normal 3 3 9 5" xfId="15845"/>
    <cellStyle name="Normal 3 3 9 5 2" xfId="15846"/>
    <cellStyle name="Normal 3 3 9 5 3" xfId="15847"/>
    <cellStyle name="Normal 3 3 9 5 4" xfId="15848"/>
    <cellStyle name="Normal 3 3 9 6" xfId="15849"/>
    <cellStyle name="Normal 3 3 9 7" xfId="15850"/>
    <cellStyle name="Normal 3 3 9 8" xfId="15851"/>
    <cellStyle name="Normal 3 30" xfId="15852"/>
    <cellStyle name="Normal 3 30 2" xfId="15853"/>
    <cellStyle name="Normal 3 30 2 2" xfId="15854"/>
    <cellStyle name="Normal 3 30 2 2 2" xfId="15855"/>
    <cellStyle name="Normal 3 30 2 2 3" xfId="15856"/>
    <cellStyle name="Normal 3 30 2 2 4" xfId="15857"/>
    <cellStyle name="Normal 3 30 2 3" xfId="15858"/>
    <cellStyle name="Normal 3 30 2 4" xfId="15859"/>
    <cellStyle name="Normal 3 30 2 5" xfId="15860"/>
    <cellStyle name="Normal 3 30 3" xfId="15861"/>
    <cellStyle name="Normal 3 30 3 2" xfId="15862"/>
    <cellStyle name="Normal 3 30 3 3" xfId="15863"/>
    <cellStyle name="Normal 3 30 3 4" xfId="15864"/>
    <cellStyle name="Normal 3 30 4" xfId="15865"/>
    <cellStyle name="Normal 3 30 5" xfId="15866"/>
    <cellStyle name="Normal 3 30 6" xfId="15867"/>
    <cellStyle name="Normal 3 31" xfId="15868"/>
    <cellStyle name="Normal 3 31 2" xfId="15869"/>
    <cellStyle name="Normal 3 31 2 2" xfId="15870"/>
    <cellStyle name="Normal 3 31 2 2 2" xfId="15871"/>
    <cellStyle name="Normal 3 31 2 2 3" xfId="15872"/>
    <cellStyle name="Normal 3 31 2 2 4" xfId="15873"/>
    <cellStyle name="Normal 3 31 2 3" xfId="15874"/>
    <cellStyle name="Normal 3 31 2 4" xfId="15875"/>
    <cellStyle name="Normal 3 31 2 5" xfId="15876"/>
    <cellStyle name="Normal 3 31 3" xfId="15877"/>
    <cellStyle name="Normal 3 31 3 2" xfId="15878"/>
    <cellStyle name="Normal 3 31 3 3" xfId="15879"/>
    <cellStyle name="Normal 3 31 3 4" xfId="15880"/>
    <cellStyle name="Normal 3 31 4" xfId="15881"/>
    <cellStyle name="Normal 3 31 5" xfId="15882"/>
    <cellStyle name="Normal 3 31 6" xfId="15883"/>
    <cellStyle name="Normal 3 32" xfId="15884"/>
    <cellStyle name="Normal 3 32 2" xfId="15885"/>
    <cellStyle name="Normal 3 33" xfId="15886"/>
    <cellStyle name="Normal 3 33 2" xfId="15887"/>
    <cellStyle name="Normal 3 34" xfId="15888"/>
    <cellStyle name="Normal 3 34 2" xfId="15889"/>
    <cellStyle name="Normal 3 34 2 2" xfId="15890"/>
    <cellStyle name="Normal 3 34 2 3" xfId="15891"/>
    <cellStyle name="Normal 3 34 2 4" xfId="15892"/>
    <cellStyle name="Normal 3 34 3" xfId="15893"/>
    <cellStyle name="Normal 3 34 4" xfId="15894"/>
    <cellStyle name="Normal 3 34 5" xfId="15895"/>
    <cellStyle name="Normal 3 35" xfId="15896"/>
    <cellStyle name="Normal 3 35 2" xfId="15897"/>
    <cellStyle name="Normal 3 36" xfId="15898"/>
    <cellStyle name="Normal 3 36 2" xfId="15899"/>
    <cellStyle name="Normal 3 37" xfId="15900"/>
    <cellStyle name="Normal 3 37 2" xfId="15901"/>
    <cellStyle name="Normal 3 38" xfId="15902"/>
    <cellStyle name="Normal 3 38 2" xfId="15903"/>
    <cellStyle name="Normal 3 39" xfId="15904"/>
    <cellStyle name="Normal 3 39 2" xfId="15905"/>
    <cellStyle name="Normal 3 4" xfId="15906"/>
    <cellStyle name="Normal 3 4 10" xfId="15907"/>
    <cellStyle name="Normal 3 4 10 2" xfId="15908"/>
    <cellStyle name="Normal 3 4 11" xfId="15909"/>
    <cellStyle name="Normal 3 4 12" xfId="15910"/>
    <cellStyle name="Normal 3 4 12 2" xfId="15911"/>
    <cellStyle name="Normal 3 4 13" xfId="15912"/>
    <cellStyle name="Normal 3 4 13 2" xfId="15913"/>
    <cellStyle name="Normal 3 4 13 2 2" xfId="15914"/>
    <cellStyle name="Normal 3 4 13 2 3" xfId="15915"/>
    <cellStyle name="Normal 3 4 13 2 4" xfId="15916"/>
    <cellStyle name="Normal 3 4 14" xfId="15917"/>
    <cellStyle name="Normal 3 4 14 2" xfId="15918"/>
    <cellStyle name="Normal 3 4 14 2 2" xfId="15919"/>
    <cellStyle name="Normal 3 4 14 2 3" xfId="15920"/>
    <cellStyle name="Normal 3 4 14 2 4" xfId="15921"/>
    <cellStyle name="Normal 3 4 14 3" xfId="15922"/>
    <cellStyle name="Normal 3 4 14 4" xfId="15923"/>
    <cellStyle name="Normal 3 4 14 5" xfId="15924"/>
    <cellStyle name="Normal 3 4 15" xfId="15925"/>
    <cellStyle name="Normal 3 4 16" xfId="15926"/>
    <cellStyle name="Normal 3 4 17" xfId="15927"/>
    <cellStyle name="Normal 3 4 2" xfId="15928"/>
    <cellStyle name="Normal 3 4 2 10" xfId="15929"/>
    <cellStyle name="Normal 3 4 2 11" xfId="15930"/>
    <cellStyle name="Normal 3 4 2 2" xfId="15931"/>
    <cellStyle name="Normal 3 4 2 2 2" xfId="15932"/>
    <cellStyle name="Normal 3 4 2 2 2 2" xfId="15933"/>
    <cellStyle name="Normal 3 4 2 2 2 2 2" xfId="15934"/>
    <cellStyle name="Normal 3 4 2 2 2 2 2 2" xfId="15935"/>
    <cellStyle name="Normal 3 4 2 2 2 2 2 2 2" xfId="15936"/>
    <cellStyle name="Normal 3 4 2 2 2 2 2 2 3" xfId="15937"/>
    <cellStyle name="Normal 3 4 2 2 2 2 2 2 4" xfId="15938"/>
    <cellStyle name="Normal 3 4 2 2 2 2 2 3" xfId="15939"/>
    <cellStyle name="Normal 3 4 2 2 2 2 2 4" xfId="15940"/>
    <cellStyle name="Normal 3 4 2 2 2 2 2 5" xfId="15941"/>
    <cellStyle name="Normal 3 4 2 2 2 2 3" xfId="15942"/>
    <cellStyle name="Normal 3 4 2 2 2 2 3 2" xfId="15943"/>
    <cellStyle name="Normal 3 4 2 2 2 2 3 3" xfId="15944"/>
    <cellStyle name="Normal 3 4 2 2 2 2 3 4" xfId="15945"/>
    <cellStyle name="Normal 3 4 2 2 2 2 4" xfId="15946"/>
    <cellStyle name="Normal 3 4 2 2 2 2 5" xfId="15947"/>
    <cellStyle name="Normal 3 4 2 2 2 2 6" xfId="15948"/>
    <cellStyle name="Normal 3 4 2 2 2 3" xfId="15949"/>
    <cellStyle name="Normal 3 4 2 2 2 3 2" xfId="15950"/>
    <cellStyle name="Normal 3 4 2 2 2 3 2 2" xfId="15951"/>
    <cellStyle name="Normal 3 4 2 2 2 3 2 2 2" xfId="15952"/>
    <cellStyle name="Normal 3 4 2 2 2 3 2 2 3" xfId="15953"/>
    <cellStyle name="Normal 3 4 2 2 2 3 2 2 4" xfId="15954"/>
    <cellStyle name="Normal 3 4 2 2 2 3 2 3" xfId="15955"/>
    <cellStyle name="Normal 3 4 2 2 2 3 2 4" xfId="15956"/>
    <cellStyle name="Normal 3 4 2 2 2 3 2 5" xfId="15957"/>
    <cellStyle name="Normal 3 4 2 2 2 3 3" xfId="15958"/>
    <cellStyle name="Normal 3 4 2 2 2 3 3 2" xfId="15959"/>
    <cellStyle name="Normal 3 4 2 2 2 3 3 3" xfId="15960"/>
    <cellStyle name="Normal 3 4 2 2 2 3 3 4" xfId="15961"/>
    <cellStyle name="Normal 3 4 2 2 2 3 4" xfId="15962"/>
    <cellStyle name="Normal 3 4 2 2 2 3 5" xfId="15963"/>
    <cellStyle name="Normal 3 4 2 2 2 3 6" xfId="15964"/>
    <cellStyle name="Normal 3 4 2 2 2 4" xfId="15965"/>
    <cellStyle name="Normal 3 4 2 2 2 4 2" xfId="15966"/>
    <cellStyle name="Normal 3 4 2 2 2 4 2 2" xfId="15967"/>
    <cellStyle name="Normal 3 4 2 2 2 4 2 3" xfId="15968"/>
    <cellStyle name="Normal 3 4 2 2 2 4 2 4" xfId="15969"/>
    <cellStyle name="Normal 3 4 2 2 2 4 3" xfId="15970"/>
    <cellStyle name="Normal 3 4 2 2 2 4 4" xfId="15971"/>
    <cellStyle name="Normal 3 4 2 2 2 4 5" xfId="15972"/>
    <cellStyle name="Normal 3 4 2 2 2 5" xfId="15973"/>
    <cellStyle name="Normal 3 4 2 2 2 5 2" xfId="15974"/>
    <cellStyle name="Normal 3 4 2 2 2 5 3" xfId="15975"/>
    <cellStyle name="Normal 3 4 2 2 2 5 4" xfId="15976"/>
    <cellStyle name="Normal 3 4 2 2 2 6" xfId="15977"/>
    <cellStyle name="Normal 3 4 2 2 2 7" xfId="15978"/>
    <cellStyle name="Normal 3 4 2 2 2 8" xfId="15979"/>
    <cellStyle name="Normal 3 4 2 2 3" xfId="15980"/>
    <cellStyle name="Normal 3 4 2 2 3 2" xfId="15981"/>
    <cellStyle name="Normal 3 4 2 2 3 2 2" xfId="15982"/>
    <cellStyle name="Normal 3 4 2 2 3 2 2 2" xfId="15983"/>
    <cellStyle name="Normal 3 4 2 2 3 2 2 3" xfId="15984"/>
    <cellStyle name="Normal 3 4 2 2 3 2 2 4" xfId="15985"/>
    <cellStyle name="Normal 3 4 2 2 3 2 3" xfId="15986"/>
    <cellStyle name="Normal 3 4 2 2 3 2 3 2" xfId="15987"/>
    <cellStyle name="Normal 3 4 2 2 3 2 3 3" xfId="15988"/>
    <cellStyle name="Normal 3 4 2 2 3 2 3 4" xfId="15989"/>
    <cellStyle name="Normal 3 4 2 2 3 2 4" xfId="15990"/>
    <cellStyle name="Normal 3 4 2 2 3 2 5" xfId="15991"/>
    <cellStyle name="Normal 3 4 2 2 3 2 6" xfId="15992"/>
    <cellStyle name="Normal 3 4 2 2 3 3" xfId="15993"/>
    <cellStyle name="Normal 3 4 2 2 3 3 2" xfId="15994"/>
    <cellStyle name="Normal 3 4 2 2 3 3 3" xfId="15995"/>
    <cellStyle name="Normal 3 4 2 2 3 3 4" xfId="15996"/>
    <cellStyle name="Normal 3 4 2 2 3 4" xfId="15997"/>
    <cellStyle name="Normal 3 4 2 2 3 4 2" xfId="15998"/>
    <cellStyle name="Normal 3 4 2 2 3 4 3" xfId="15999"/>
    <cellStyle name="Normal 3 4 2 2 3 4 4" xfId="16000"/>
    <cellStyle name="Normal 3 4 2 2 3 5" xfId="16001"/>
    <cellStyle name="Normal 3 4 2 2 3 6" xfId="16002"/>
    <cellStyle name="Normal 3 4 2 2 3 7" xfId="16003"/>
    <cellStyle name="Normal 3 4 2 2 4" xfId="16004"/>
    <cellStyle name="Normal 3 4 2 2 4 2" xfId="16005"/>
    <cellStyle name="Normal 3 4 2 2 4 2 2" xfId="16006"/>
    <cellStyle name="Normal 3 4 2 2 4 2 2 2" xfId="16007"/>
    <cellStyle name="Normal 3 4 2 2 4 2 2 3" xfId="16008"/>
    <cellStyle name="Normal 3 4 2 2 4 2 2 4" xfId="16009"/>
    <cellStyle name="Normal 3 4 2 2 4 2 3" xfId="16010"/>
    <cellStyle name="Normal 3 4 2 2 4 2 4" xfId="16011"/>
    <cellStyle name="Normal 3 4 2 2 4 2 5" xfId="16012"/>
    <cellStyle name="Normal 3 4 2 2 4 3" xfId="16013"/>
    <cellStyle name="Normal 3 4 2 2 4 3 2" xfId="16014"/>
    <cellStyle name="Normal 3 4 2 2 4 3 3" xfId="16015"/>
    <cellStyle name="Normal 3 4 2 2 4 3 4" xfId="16016"/>
    <cellStyle name="Normal 3 4 2 2 4 4" xfId="16017"/>
    <cellStyle name="Normal 3 4 2 2 4 5" xfId="16018"/>
    <cellStyle name="Normal 3 4 2 2 4 6" xfId="16019"/>
    <cellStyle name="Normal 3 4 2 2 5" xfId="16020"/>
    <cellStyle name="Normal 3 4 2 2 5 2" xfId="16021"/>
    <cellStyle name="Normal 3 4 2 2 5 2 2" xfId="16022"/>
    <cellStyle name="Normal 3 4 2 2 5 2 3" xfId="16023"/>
    <cellStyle name="Normal 3 4 2 2 5 2 4" xfId="16024"/>
    <cellStyle name="Normal 3 4 2 2 5 3" xfId="16025"/>
    <cellStyle name="Normal 3 4 2 2 5 4" xfId="16026"/>
    <cellStyle name="Normal 3 4 2 2 5 5" xfId="16027"/>
    <cellStyle name="Normal 3 4 2 2 6" xfId="16028"/>
    <cellStyle name="Normal 3 4 2 2 6 2" xfId="16029"/>
    <cellStyle name="Normal 3 4 2 2 6 3" xfId="16030"/>
    <cellStyle name="Normal 3 4 2 2 6 4" xfId="16031"/>
    <cellStyle name="Normal 3 4 2 2 7" xfId="16032"/>
    <cellStyle name="Normal 3 4 2 2 8" xfId="16033"/>
    <cellStyle name="Normal 3 4 2 2 9" xfId="16034"/>
    <cellStyle name="Normal 3 4 2 3" xfId="16035"/>
    <cellStyle name="Normal 3 4 2 3 2" xfId="16036"/>
    <cellStyle name="Normal 3 4 2 3 2 2" xfId="16037"/>
    <cellStyle name="Normal 3 4 2 3 2 2 2" xfId="16038"/>
    <cellStyle name="Normal 3 4 2 3 2 2 2 2" xfId="16039"/>
    <cellStyle name="Normal 3 4 2 3 2 2 2 3" xfId="16040"/>
    <cellStyle name="Normal 3 4 2 3 2 2 2 4" xfId="16041"/>
    <cellStyle name="Normal 3 4 2 3 2 2 3" xfId="16042"/>
    <cellStyle name="Normal 3 4 2 3 2 2 3 2" xfId="16043"/>
    <cellStyle name="Normal 3 4 2 3 2 2 3 3" xfId="16044"/>
    <cellStyle name="Normal 3 4 2 3 2 2 3 4" xfId="16045"/>
    <cellStyle name="Normal 3 4 2 3 2 2 4" xfId="16046"/>
    <cellStyle name="Normal 3 4 2 3 2 2 5" xfId="16047"/>
    <cellStyle name="Normal 3 4 2 3 2 2 6" xfId="16048"/>
    <cellStyle name="Normal 3 4 2 3 2 3" xfId="16049"/>
    <cellStyle name="Normal 3 4 2 3 2 3 2" xfId="16050"/>
    <cellStyle name="Normal 3 4 2 3 2 3 3" xfId="16051"/>
    <cellStyle name="Normal 3 4 2 3 2 3 4" xfId="16052"/>
    <cellStyle name="Normal 3 4 2 3 2 4" xfId="16053"/>
    <cellStyle name="Normal 3 4 2 3 2 4 2" xfId="16054"/>
    <cellStyle name="Normal 3 4 2 3 2 4 3" xfId="16055"/>
    <cellStyle name="Normal 3 4 2 3 2 4 4" xfId="16056"/>
    <cellStyle name="Normal 3 4 2 3 2 5" xfId="16057"/>
    <cellStyle name="Normal 3 4 2 3 2 6" xfId="16058"/>
    <cellStyle name="Normal 3 4 2 3 2 7" xfId="16059"/>
    <cellStyle name="Normal 3 4 2 3 3" xfId="16060"/>
    <cellStyle name="Normal 3 4 2 3 3 2" xfId="16061"/>
    <cellStyle name="Normal 3 4 2 3 3 2 2" xfId="16062"/>
    <cellStyle name="Normal 3 4 2 3 3 2 2 2" xfId="16063"/>
    <cellStyle name="Normal 3 4 2 3 3 2 2 3" xfId="16064"/>
    <cellStyle name="Normal 3 4 2 3 3 2 2 4" xfId="16065"/>
    <cellStyle name="Normal 3 4 2 3 3 2 3" xfId="16066"/>
    <cellStyle name="Normal 3 4 2 3 3 2 3 2" xfId="16067"/>
    <cellStyle name="Normal 3 4 2 3 3 2 3 3" xfId="16068"/>
    <cellStyle name="Normal 3 4 2 3 3 2 3 4" xfId="16069"/>
    <cellStyle name="Normal 3 4 2 3 3 2 4" xfId="16070"/>
    <cellStyle name="Normal 3 4 2 3 3 2 5" xfId="16071"/>
    <cellStyle name="Normal 3 4 2 3 3 2 6" xfId="16072"/>
    <cellStyle name="Normal 3 4 2 3 3 3" xfId="16073"/>
    <cellStyle name="Normal 3 4 2 3 3 3 2" xfId="16074"/>
    <cellStyle name="Normal 3 4 2 3 3 3 3" xfId="16075"/>
    <cellStyle name="Normal 3 4 2 3 3 3 4" xfId="16076"/>
    <cellStyle name="Normal 3 4 2 3 3 4" xfId="16077"/>
    <cellStyle name="Normal 3 4 2 3 3 4 2" xfId="16078"/>
    <cellStyle name="Normal 3 4 2 3 3 4 3" xfId="16079"/>
    <cellStyle name="Normal 3 4 2 3 3 4 4" xfId="16080"/>
    <cellStyle name="Normal 3 4 2 3 3 5" xfId="16081"/>
    <cellStyle name="Normal 3 4 2 3 3 6" xfId="16082"/>
    <cellStyle name="Normal 3 4 2 3 3 7" xfId="16083"/>
    <cellStyle name="Normal 3 4 2 3 4" xfId="16084"/>
    <cellStyle name="Normal 3 4 2 3 4 2" xfId="16085"/>
    <cellStyle name="Normal 3 4 2 3 4 2 2" xfId="16086"/>
    <cellStyle name="Normal 3 4 2 3 4 2 3" xfId="16087"/>
    <cellStyle name="Normal 3 4 2 3 4 2 4" xfId="16088"/>
    <cellStyle name="Normal 3 4 2 3 4 3" xfId="16089"/>
    <cellStyle name="Normal 3 4 2 3 4 3 2" xfId="16090"/>
    <cellStyle name="Normal 3 4 2 3 4 3 3" xfId="16091"/>
    <cellStyle name="Normal 3 4 2 3 4 3 4" xfId="16092"/>
    <cellStyle name="Normal 3 4 2 3 4 4" xfId="16093"/>
    <cellStyle name="Normal 3 4 2 3 4 5" xfId="16094"/>
    <cellStyle name="Normal 3 4 2 3 4 6" xfId="16095"/>
    <cellStyle name="Normal 3 4 2 3 5" xfId="16096"/>
    <cellStyle name="Normal 3 4 2 3 5 2" xfId="16097"/>
    <cellStyle name="Normal 3 4 2 3 5 3" xfId="16098"/>
    <cellStyle name="Normal 3 4 2 3 5 4" xfId="16099"/>
    <cellStyle name="Normal 3 4 2 3 6" xfId="16100"/>
    <cellStyle name="Normal 3 4 2 3 6 2" xfId="16101"/>
    <cellStyle name="Normal 3 4 2 3 6 3" xfId="16102"/>
    <cellStyle name="Normal 3 4 2 3 6 4" xfId="16103"/>
    <cellStyle name="Normal 3 4 2 3 7" xfId="16104"/>
    <cellStyle name="Normal 3 4 2 3 8" xfId="16105"/>
    <cellStyle name="Normal 3 4 2 3 9" xfId="16106"/>
    <cellStyle name="Normal 3 4 2 4" xfId="16107"/>
    <cellStyle name="Normal 3 4 2 4 2" xfId="16108"/>
    <cellStyle name="Normal 3 4 2 4 2 2" xfId="16109"/>
    <cellStyle name="Normal 3 4 2 4 2 2 2" xfId="16110"/>
    <cellStyle name="Normal 3 4 2 4 2 2 3" xfId="16111"/>
    <cellStyle name="Normal 3 4 2 4 2 2 4" xfId="16112"/>
    <cellStyle name="Normal 3 4 2 4 2 3" xfId="16113"/>
    <cellStyle name="Normal 3 4 2 4 2 3 2" xfId="16114"/>
    <cellStyle name="Normal 3 4 2 4 2 3 3" xfId="16115"/>
    <cellStyle name="Normal 3 4 2 4 2 3 4" xfId="16116"/>
    <cellStyle name="Normal 3 4 2 4 2 4" xfId="16117"/>
    <cellStyle name="Normal 3 4 2 4 2 5" xfId="16118"/>
    <cellStyle name="Normal 3 4 2 4 2 6" xfId="16119"/>
    <cellStyle name="Normal 3 4 2 4 3" xfId="16120"/>
    <cellStyle name="Normal 3 4 2 4 3 2" xfId="16121"/>
    <cellStyle name="Normal 3 4 2 4 3 3" xfId="16122"/>
    <cellStyle name="Normal 3 4 2 4 3 4" xfId="16123"/>
    <cellStyle name="Normal 3 4 2 4 4" xfId="16124"/>
    <cellStyle name="Normal 3 4 2 4 4 2" xfId="16125"/>
    <cellStyle name="Normal 3 4 2 4 4 3" xfId="16126"/>
    <cellStyle name="Normal 3 4 2 4 4 4" xfId="16127"/>
    <cellStyle name="Normal 3 4 2 4 5" xfId="16128"/>
    <cellStyle name="Normal 3 4 2 4 6" xfId="16129"/>
    <cellStyle name="Normal 3 4 2 4 7" xfId="16130"/>
    <cellStyle name="Normal 3 4 2 5" xfId="16131"/>
    <cellStyle name="Normal 3 4 2 5 2" xfId="16132"/>
    <cellStyle name="Normal 3 4 2 5 2 2" xfId="16133"/>
    <cellStyle name="Normal 3 4 2 5 2 2 2" xfId="16134"/>
    <cellStyle name="Normal 3 4 2 5 2 2 3" xfId="16135"/>
    <cellStyle name="Normal 3 4 2 5 2 2 4" xfId="16136"/>
    <cellStyle name="Normal 3 4 2 5 2 3" xfId="16137"/>
    <cellStyle name="Normal 3 4 2 5 2 3 2" xfId="16138"/>
    <cellStyle name="Normal 3 4 2 5 2 3 3" xfId="16139"/>
    <cellStyle name="Normal 3 4 2 5 2 3 4" xfId="16140"/>
    <cellStyle name="Normal 3 4 2 5 2 4" xfId="16141"/>
    <cellStyle name="Normal 3 4 2 5 2 5" xfId="16142"/>
    <cellStyle name="Normal 3 4 2 5 2 6" xfId="16143"/>
    <cellStyle name="Normal 3 4 2 5 3" xfId="16144"/>
    <cellStyle name="Normal 3 4 2 5 3 2" xfId="16145"/>
    <cellStyle name="Normal 3 4 2 5 3 3" xfId="16146"/>
    <cellStyle name="Normal 3 4 2 5 3 4" xfId="16147"/>
    <cellStyle name="Normal 3 4 2 5 4" xfId="16148"/>
    <cellStyle name="Normal 3 4 2 5 4 2" xfId="16149"/>
    <cellStyle name="Normal 3 4 2 5 4 3" xfId="16150"/>
    <cellStyle name="Normal 3 4 2 5 4 4" xfId="16151"/>
    <cellStyle name="Normal 3 4 2 5 5" xfId="16152"/>
    <cellStyle name="Normal 3 4 2 5 6" xfId="16153"/>
    <cellStyle name="Normal 3 4 2 5 7" xfId="16154"/>
    <cellStyle name="Normal 3 4 2 6" xfId="16155"/>
    <cellStyle name="Normal 3 4 2 6 2" xfId="16156"/>
    <cellStyle name="Normal 3 4 2 6 2 2" xfId="16157"/>
    <cellStyle name="Normal 3 4 2 6 2 3" xfId="16158"/>
    <cellStyle name="Normal 3 4 2 6 2 4" xfId="16159"/>
    <cellStyle name="Normal 3 4 2 6 3" xfId="16160"/>
    <cellStyle name="Normal 3 4 2 6 3 2" xfId="16161"/>
    <cellStyle name="Normal 3 4 2 6 3 3" xfId="16162"/>
    <cellStyle name="Normal 3 4 2 6 3 4" xfId="16163"/>
    <cellStyle name="Normal 3 4 2 7" xfId="16164"/>
    <cellStyle name="Normal 3 4 2 7 2" xfId="16165"/>
    <cellStyle name="Normal 3 4 2 7 2 2" xfId="16166"/>
    <cellStyle name="Normal 3 4 2 7 2 3" xfId="16167"/>
    <cellStyle name="Normal 3 4 2 7 2 4" xfId="16168"/>
    <cellStyle name="Normal 3 4 2 7 3" xfId="16169"/>
    <cellStyle name="Normal 3 4 2 7 4" xfId="16170"/>
    <cellStyle name="Normal 3 4 2 7 5" xfId="16171"/>
    <cellStyle name="Normal 3 4 2 8" xfId="16172"/>
    <cellStyle name="Normal 3 4 2 8 2" xfId="16173"/>
    <cellStyle name="Normal 3 4 2 8 3" xfId="16174"/>
    <cellStyle name="Normal 3 4 2 8 4" xfId="16175"/>
    <cellStyle name="Normal 3 4 2 9" xfId="16176"/>
    <cellStyle name="Normal 3 4 3" xfId="16177"/>
    <cellStyle name="Normal 3 4 3 10" xfId="16178"/>
    <cellStyle name="Normal 3 4 3 11" xfId="16179"/>
    <cellStyle name="Normal 3 4 3 2" xfId="16180"/>
    <cellStyle name="Normal 3 4 3 2 2" xfId="16181"/>
    <cellStyle name="Normal 3 4 3 2 2 2" xfId="16182"/>
    <cellStyle name="Normal 3 4 3 2 2 2 2" xfId="16183"/>
    <cellStyle name="Normal 3 4 3 2 2 2 2 2" xfId="16184"/>
    <cellStyle name="Normal 3 4 3 2 2 2 2 3" xfId="16185"/>
    <cellStyle name="Normal 3 4 3 2 2 2 2 4" xfId="16186"/>
    <cellStyle name="Normal 3 4 3 2 2 2 3" xfId="16187"/>
    <cellStyle name="Normal 3 4 3 2 2 2 3 2" xfId="16188"/>
    <cellStyle name="Normal 3 4 3 2 2 2 3 3" xfId="16189"/>
    <cellStyle name="Normal 3 4 3 2 2 2 3 4" xfId="16190"/>
    <cellStyle name="Normal 3 4 3 2 2 2 4" xfId="16191"/>
    <cellStyle name="Normal 3 4 3 2 2 2 5" xfId="16192"/>
    <cellStyle name="Normal 3 4 3 2 2 2 6" xfId="16193"/>
    <cellStyle name="Normal 3 4 3 2 2 3" xfId="16194"/>
    <cellStyle name="Normal 3 4 3 2 2 3 2" xfId="16195"/>
    <cellStyle name="Normal 3 4 3 2 2 3 3" xfId="16196"/>
    <cellStyle name="Normal 3 4 3 2 2 3 4" xfId="16197"/>
    <cellStyle name="Normal 3 4 3 2 2 4" xfId="16198"/>
    <cellStyle name="Normal 3 4 3 2 2 4 2" xfId="16199"/>
    <cellStyle name="Normal 3 4 3 2 2 4 3" xfId="16200"/>
    <cellStyle name="Normal 3 4 3 2 2 4 4" xfId="16201"/>
    <cellStyle name="Normal 3 4 3 2 2 5" xfId="16202"/>
    <cellStyle name="Normal 3 4 3 2 2 6" xfId="16203"/>
    <cellStyle name="Normal 3 4 3 2 2 7" xfId="16204"/>
    <cellStyle name="Normal 3 4 3 2 3" xfId="16205"/>
    <cellStyle name="Normal 3 4 3 2 3 2" xfId="16206"/>
    <cellStyle name="Normal 3 4 3 2 3 2 2" xfId="16207"/>
    <cellStyle name="Normal 3 4 3 2 3 2 2 2" xfId="16208"/>
    <cellStyle name="Normal 3 4 3 2 3 2 2 3" xfId="16209"/>
    <cellStyle name="Normal 3 4 3 2 3 2 2 4" xfId="16210"/>
    <cellStyle name="Normal 3 4 3 2 3 2 3" xfId="16211"/>
    <cellStyle name="Normal 3 4 3 2 3 2 3 2" xfId="16212"/>
    <cellStyle name="Normal 3 4 3 2 3 2 3 3" xfId="16213"/>
    <cellStyle name="Normal 3 4 3 2 3 2 3 4" xfId="16214"/>
    <cellStyle name="Normal 3 4 3 2 3 2 4" xfId="16215"/>
    <cellStyle name="Normal 3 4 3 2 3 2 5" xfId="16216"/>
    <cellStyle name="Normal 3 4 3 2 3 2 6" xfId="16217"/>
    <cellStyle name="Normal 3 4 3 2 3 3" xfId="16218"/>
    <cellStyle name="Normal 3 4 3 2 3 3 2" xfId="16219"/>
    <cellStyle name="Normal 3 4 3 2 3 3 3" xfId="16220"/>
    <cellStyle name="Normal 3 4 3 2 3 3 4" xfId="16221"/>
    <cellStyle name="Normal 3 4 3 2 3 4" xfId="16222"/>
    <cellStyle name="Normal 3 4 3 2 3 4 2" xfId="16223"/>
    <cellStyle name="Normal 3 4 3 2 3 4 3" xfId="16224"/>
    <cellStyle name="Normal 3 4 3 2 3 4 4" xfId="16225"/>
    <cellStyle name="Normal 3 4 3 2 3 5" xfId="16226"/>
    <cellStyle name="Normal 3 4 3 2 3 6" xfId="16227"/>
    <cellStyle name="Normal 3 4 3 2 3 7" xfId="16228"/>
    <cellStyle name="Normal 3 4 3 2 4" xfId="16229"/>
    <cellStyle name="Normal 3 4 3 2 4 2" xfId="16230"/>
    <cellStyle name="Normal 3 4 3 2 4 2 2" xfId="16231"/>
    <cellStyle name="Normal 3 4 3 2 4 2 3" xfId="16232"/>
    <cellStyle name="Normal 3 4 3 2 4 2 4" xfId="16233"/>
    <cellStyle name="Normal 3 4 3 2 4 3" xfId="16234"/>
    <cellStyle name="Normal 3 4 3 2 4 3 2" xfId="16235"/>
    <cellStyle name="Normal 3 4 3 2 4 3 3" xfId="16236"/>
    <cellStyle name="Normal 3 4 3 2 4 3 4" xfId="16237"/>
    <cellStyle name="Normal 3 4 3 2 4 4" xfId="16238"/>
    <cellStyle name="Normal 3 4 3 2 4 5" xfId="16239"/>
    <cellStyle name="Normal 3 4 3 2 4 6" xfId="16240"/>
    <cellStyle name="Normal 3 4 3 2 5" xfId="16241"/>
    <cellStyle name="Normal 3 4 3 2 5 2" xfId="16242"/>
    <cellStyle name="Normal 3 4 3 2 5 3" xfId="16243"/>
    <cellStyle name="Normal 3 4 3 2 5 4" xfId="16244"/>
    <cellStyle name="Normal 3 4 3 2 6" xfId="16245"/>
    <cellStyle name="Normal 3 4 3 2 6 2" xfId="16246"/>
    <cellStyle name="Normal 3 4 3 2 6 3" xfId="16247"/>
    <cellStyle name="Normal 3 4 3 2 6 4" xfId="16248"/>
    <cellStyle name="Normal 3 4 3 2 7" xfId="16249"/>
    <cellStyle name="Normal 3 4 3 2 8" xfId="16250"/>
    <cellStyle name="Normal 3 4 3 2 9" xfId="16251"/>
    <cellStyle name="Normal 3 4 3 3" xfId="16252"/>
    <cellStyle name="Normal 3 4 3 3 2" xfId="16253"/>
    <cellStyle name="Normal 3 4 3 3 2 2" xfId="16254"/>
    <cellStyle name="Normal 3 4 3 3 2 2 2" xfId="16255"/>
    <cellStyle name="Normal 3 4 3 3 2 2 2 2" xfId="16256"/>
    <cellStyle name="Normal 3 4 3 3 2 2 2 3" xfId="16257"/>
    <cellStyle name="Normal 3 4 3 3 2 2 2 4" xfId="16258"/>
    <cellStyle name="Normal 3 4 3 3 2 2 3" xfId="16259"/>
    <cellStyle name="Normal 3 4 3 3 2 2 4" xfId="16260"/>
    <cellStyle name="Normal 3 4 3 3 2 2 5" xfId="16261"/>
    <cellStyle name="Normal 3 4 3 3 2 3" xfId="16262"/>
    <cellStyle name="Normal 3 4 3 3 2 3 2" xfId="16263"/>
    <cellStyle name="Normal 3 4 3 3 2 3 3" xfId="16264"/>
    <cellStyle name="Normal 3 4 3 3 2 3 4" xfId="16265"/>
    <cellStyle name="Normal 3 4 3 3 2 4" xfId="16266"/>
    <cellStyle name="Normal 3 4 3 3 2 4 2" xfId="16267"/>
    <cellStyle name="Normal 3 4 3 3 2 4 3" xfId="16268"/>
    <cellStyle name="Normal 3 4 3 3 2 4 4" xfId="16269"/>
    <cellStyle name="Normal 3 4 3 3 2 5" xfId="16270"/>
    <cellStyle name="Normal 3 4 3 3 2 6" xfId="16271"/>
    <cellStyle name="Normal 3 4 3 3 2 7" xfId="16272"/>
    <cellStyle name="Normal 3 4 3 3 3" xfId="16273"/>
    <cellStyle name="Normal 3 4 3 3 3 2" xfId="16274"/>
    <cellStyle name="Normal 3 4 3 3 3 2 2" xfId="16275"/>
    <cellStyle name="Normal 3 4 3 3 3 2 2 2" xfId="16276"/>
    <cellStyle name="Normal 3 4 3 3 3 2 2 3" xfId="16277"/>
    <cellStyle name="Normal 3 4 3 3 3 2 2 4" xfId="16278"/>
    <cellStyle name="Normal 3 4 3 3 3 2 3" xfId="16279"/>
    <cellStyle name="Normal 3 4 3 3 3 2 4" xfId="16280"/>
    <cellStyle name="Normal 3 4 3 3 3 2 5" xfId="16281"/>
    <cellStyle name="Normal 3 4 3 3 3 3" xfId="16282"/>
    <cellStyle name="Normal 3 4 3 3 3 3 2" xfId="16283"/>
    <cellStyle name="Normal 3 4 3 3 3 3 3" xfId="16284"/>
    <cellStyle name="Normal 3 4 3 3 3 3 4" xfId="16285"/>
    <cellStyle name="Normal 3 4 3 3 3 4" xfId="16286"/>
    <cellStyle name="Normal 3 4 3 3 3 5" xfId="16287"/>
    <cellStyle name="Normal 3 4 3 3 3 6" xfId="16288"/>
    <cellStyle name="Normal 3 4 3 3 4" xfId="16289"/>
    <cellStyle name="Normal 3 4 3 3 4 2" xfId="16290"/>
    <cellStyle name="Normal 3 4 3 3 4 2 2" xfId="16291"/>
    <cellStyle name="Normal 3 4 3 3 4 2 3" xfId="16292"/>
    <cellStyle name="Normal 3 4 3 3 4 2 4" xfId="16293"/>
    <cellStyle name="Normal 3 4 3 3 4 3" xfId="16294"/>
    <cellStyle name="Normal 3 4 3 3 4 4" xfId="16295"/>
    <cellStyle name="Normal 3 4 3 3 4 5" xfId="16296"/>
    <cellStyle name="Normal 3 4 3 3 5" xfId="16297"/>
    <cellStyle name="Normal 3 4 3 3 5 2" xfId="16298"/>
    <cellStyle name="Normal 3 4 3 3 5 3" xfId="16299"/>
    <cellStyle name="Normal 3 4 3 3 5 4" xfId="16300"/>
    <cellStyle name="Normal 3 4 3 3 6" xfId="16301"/>
    <cellStyle name="Normal 3 4 3 3 6 2" xfId="16302"/>
    <cellStyle name="Normal 3 4 3 3 6 3" xfId="16303"/>
    <cellStyle name="Normal 3 4 3 3 6 4" xfId="16304"/>
    <cellStyle name="Normal 3 4 3 3 7" xfId="16305"/>
    <cellStyle name="Normal 3 4 3 3 8" xfId="16306"/>
    <cellStyle name="Normal 3 4 3 3 9" xfId="16307"/>
    <cellStyle name="Normal 3 4 3 4" xfId="16308"/>
    <cellStyle name="Normal 3 4 3 4 2" xfId="16309"/>
    <cellStyle name="Normal 3 4 3 4 2 2" xfId="16310"/>
    <cellStyle name="Normal 3 4 3 4 2 2 2" xfId="16311"/>
    <cellStyle name="Normal 3 4 3 4 2 2 3" xfId="16312"/>
    <cellStyle name="Normal 3 4 3 4 2 2 4" xfId="16313"/>
    <cellStyle name="Normal 3 4 3 4 2 3" xfId="16314"/>
    <cellStyle name="Normal 3 4 3 4 2 3 2" xfId="16315"/>
    <cellStyle name="Normal 3 4 3 4 2 3 3" xfId="16316"/>
    <cellStyle name="Normal 3 4 3 4 2 3 4" xfId="16317"/>
    <cellStyle name="Normal 3 4 3 4 2 4" xfId="16318"/>
    <cellStyle name="Normal 3 4 3 4 2 5" xfId="16319"/>
    <cellStyle name="Normal 3 4 3 4 2 6" xfId="16320"/>
    <cellStyle name="Normal 3 4 3 4 3" xfId="16321"/>
    <cellStyle name="Normal 3 4 3 4 3 2" xfId="16322"/>
    <cellStyle name="Normal 3 4 3 4 3 3" xfId="16323"/>
    <cellStyle name="Normal 3 4 3 4 3 4" xfId="16324"/>
    <cellStyle name="Normal 3 4 3 4 4" xfId="16325"/>
    <cellStyle name="Normal 3 4 3 4 4 2" xfId="16326"/>
    <cellStyle name="Normal 3 4 3 4 4 3" xfId="16327"/>
    <cellStyle name="Normal 3 4 3 4 4 4" xfId="16328"/>
    <cellStyle name="Normal 3 4 3 4 5" xfId="16329"/>
    <cellStyle name="Normal 3 4 3 4 6" xfId="16330"/>
    <cellStyle name="Normal 3 4 3 4 7" xfId="16331"/>
    <cellStyle name="Normal 3 4 3 5" xfId="16332"/>
    <cellStyle name="Normal 3 4 3 5 2" xfId="16333"/>
    <cellStyle name="Normal 3 4 3 5 2 2" xfId="16334"/>
    <cellStyle name="Normal 3 4 3 5 2 2 2" xfId="16335"/>
    <cellStyle name="Normal 3 4 3 5 2 2 3" xfId="16336"/>
    <cellStyle name="Normal 3 4 3 5 2 2 4" xfId="16337"/>
    <cellStyle name="Normal 3 4 3 5 2 3" xfId="16338"/>
    <cellStyle name="Normal 3 4 3 5 2 4" xfId="16339"/>
    <cellStyle name="Normal 3 4 3 5 2 5" xfId="16340"/>
    <cellStyle name="Normal 3 4 3 5 3" xfId="16341"/>
    <cellStyle name="Normal 3 4 3 5 3 2" xfId="16342"/>
    <cellStyle name="Normal 3 4 3 5 3 3" xfId="16343"/>
    <cellStyle name="Normal 3 4 3 5 3 4" xfId="16344"/>
    <cellStyle name="Normal 3 4 3 5 4" xfId="16345"/>
    <cellStyle name="Normal 3 4 3 5 4 2" xfId="16346"/>
    <cellStyle name="Normal 3 4 3 5 4 3" xfId="16347"/>
    <cellStyle name="Normal 3 4 3 5 4 4" xfId="16348"/>
    <cellStyle name="Normal 3 4 3 6" xfId="16349"/>
    <cellStyle name="Normal 3 4 3 6 2" xfId="16350"/>
    <cellStyle name="Normal 3 4 3 6 2 2" xfId="16351"/>
    <cellStyle name="Normal 3 4 3 6 2 3" xfId="16352"/>
    <cellStyle name="Normal 3 4 3 6 2 4" xfId="16353"/>
    <cellStyle name="Normal 3 4 3 6 3" xfId="16354"/>
    <cellStyle name="Normal 3 4 3 6 3 2" xfId="16355"/>
    <cellStyle name="Normal 3 4 3 6 3 3" xfId="16356"/>
    <cellStyle name="Normal 3 4 3 6 3 4" xfId="16357"/>
    <cellStyle name="Normal 3 4 3 6 4" xfId="16358"/>
    <cellStyle name="Normal 3 4 3 6 5" xfId="16359"/>
    <cellStyle name="Normal 3 4 3 6 6" xfId="16360"/>
    <cellStyle name="Normal 3 4 3 7" xfId="16361"/>
    <cellStyle name="Normal 3 4 3 7 2" xfId="16362"/>
    <cellStyle name="Normal 3 4 3 7 3" xfId="16363"/>
    <cellStyle name="Normal 3 4 3 7 4" xfId="16364"/>
    <cellStyle name="Normal 3 4 3 8" xfId="16365"/>
    <cellStyle name="Normal 3 4 3 8 2" xfId="16366"/>
    <cellStyle name="Normal 3 4 3 8 3" xfId="16367"/>
    <cellStyle name="Normal 3 4 3 8 4" xfId="16368"/>
    <cellStyle name="Normal 3 4 3 9" xfId="16369"/>
    <cellStyle name="Normal 3 4 4" xfId="16370"/>
    <cellStyle name="Normal 3 4 4 2" xfId="16371"/>
    <cellStyle name="Normal 3 4 4 2 2" xfId="16372"/>
    <cellStyle name="Normal 3 4 4 2 2 2" xfId="16373"/>
    <cellStyle name="Normal 3 4 4 2 2 2 2" xfId="16374"/>
    <cellStyle name="Normal 3 4 4 2 2 2 3" xfId="16375"/>
    <cellStyle name="Normal 3 4 4 2 2 2 4" xfId="16376"/>
    <cellStyle name="Normal 3 4 4 2 2 3" xfId="16377"/>
    <cellStyle name="Normal 3 4 4 2 2 4" xfId="16378"/>
    <cellStyle name="Normal 3 4 4 2 2 5" xfId="16379"/>
    <cellStyle name="Normal 3 4 4 2 3" xfId="16380"/>
    <cellStyle name="Normal 3 4 4 2 3 2" xfId="16381"/>
    <cellStyle name="Normal 3 4 4 2 3 3" xfId="16382"/>
    <cellStyle name="Normal 3 4 4 2 3 4" xfId="16383"/>
    <cellStyle name="Normal 3 4 4 2 4" xfId="16384"/>
    <cellStyle name="Normal 3 4 4 2 4 2" xfId="16385"/>
    <cellStyle name="Normal 3 4 4 2 4 3" xfId="16386"/>
    <cellStyle name="Normal 3 4 4 2 4 4" xfId="16387"/>
    <cellStyle name="Normal 3 4 4 3" xfId="16388"/>
    <cellStyle name="Normal 3 4 4 3 2" xfId="16389"/>
    <cellStyle name="Normal 3 4 4 3 2 2" xfId="16390"/>
    <cellStyle name="Normal 3 4 4 3 2 2 2" xfId="16391"/>
    <cellStyle name="Normal 3 4 4 3 2 2 3" xfId="16392"/>
    <cellStyle name="Normal 3 4 4 3 2 2 4" xfId="16393"/>
    <cellStyle name="Normal 3 4 4 3 2 3" xfId="16394"/>
    <cellStyle name="Normal 3 4 4 3 2 4" xfId="16395"/>
    <cellStyle name="Normal 3 4 4 3 2 5" xfId="16396"/>
    <cellStyle name="Normal 3 4 4 3 3" xfId="16397"/>
    <cellStyle name="Normal 3 4 4 3 3 2" xfId="16398"/>
    <cellStyle name="Normal 3 4 4 3 3 3" xfId="16399"/>
    <cellStyle name="Normal 3 4 4 3 3 4" xfId="16400"/>
    <cellStyle name="Normal 3 4 4 3 4" xfId="16401"/>
    <cellStyle name="Normal 3 4 4 3 5" xfId="16402"/>
    <cellStyle name="Normal 3 4 4 3 6" xfId="16403"/>
    <cellStyle name="Normal 3 4 4 4" xfId="16404"/>
    <cellStyle name="Normal 3 4 4 4 2" xfId="16405"/>
    <cellStyle name="Normal 3 4 4 4 2 2" xfId="16406"/>
    <cellStyle name="Normal 3 4 4 4 2 3" xfId="16407"/>
    <cellStyle name="Normal 3 4 4 4 2 4" xfId="16408"/>
    <cellStyle name="Normal 3 4 4 4 3" xfId="16409"/>
    <cellStyle name="Normal 3 4 4 4 4" xfId="16410"/>
    <cellStyle name="Normal 3 4 4 4 5" xfId="16411"/>
    <cellStyle name="Normal 3 4 4 5" xfId="16412"/>
    <cellStyle name="Normal 3 4 4 5 2" xfId="16413"/>
    <cellStyle name="Normal 3 4 4 5 3" xfId="16414"/>
    <cellStyle name="Normal 3 4 4 5 4" xfId="16415"/>
    <cellStyle name="Normal 3 4 4 6" xfId="16416"/>
    <cellStyle name="Normal 3 4 4 6 2" xfId="16417"/>
    <cellStyle name="Normal 3 4 4 6 3" xfId="16418"/>
    <cellStyle name="Normal 3 4 4 6 4" xfId="16419"/>
    <cellStyle name="Normal 3 4 5" xfId="16420"/>
    <cellStyle name="Normal 3 4 5 2" xfId="16421"/>
    <cellStyle name="Normal 3 4 5 2 2" xfId="16422"/>
    <cellStyle name="Normal 3 4 5 2 2 2" xfId="16423"/>
    <cellStyle name="Normal 3 4 5 2 2 2 2" xfId="16424"/>
    <cellStyle name="Normal 3 4 5 2 2 2 2 2" xfId="16425"/>
    <cellStyle name="Normal 3 4 5 2 2 2 2 3" xfId="16426"/>
    <cellStyle name="Normal 3 4 5 2 2 2 2 4" xfId="16427"/>
    <cellStyle name="Normal 3 4 5 2 2 2 3" xfId="16428"/>
    <cellStyle name="Normal 3 4 5 2 2 2 4" xfId="16429"/>
    <cellStyle name="Normal 3 4 5 2 2 2 5" xfId="16430"/>
    <cellStyle name="Normal 3 4 5 2 2 3" xfId="16431"/>
    <cellStyle name="Normal 3 4 5 2 2 3 2" xfId="16432"/>
    <cellStyle name="Normal 3 4 5 2 2 3 3" xfId="16433"/>
    <cellStyle name="Normal 3 4 5 2 2 3 4" xfId="16434"/>
    <cellStyle name="Normal 3 4 5 2 2 4" xfId="16435"/>
    <cellStyle name="Normal 3 4 5 2 2 5" xfId="16436"/>
    <cellStyle name="Normal 3 4 5 2 2 6" xfId="16437"/>
    <cellStyle name="Normal 3 4 5 2 3" xfId="16438"/>
    <cellStyle name="Normal 3 4 5 2 3 2" xfId="16439"/>
    <cellStyle name="Normal 3 4 5 2 3 2 2" xfId="16440"/>
    <cellStyle name="Normal 3 4 5 2 3 2 2 2" xfId="16441"/>
    <cellStyle name="Normal 3 4 5 2 3 2 2 3" xfId="16442"/>
    <cellStyle name="Normal 3 4 5 2 3 2 2 4" xfId="16443"/>
    <cellStyle name="Normal 3 4 5 2 3 2 3" xfId="16444"/>
    <cellStyle name="Normal 3 4 5 2 3 2 4" xfId="16445"/>
    <cellStyle name="Normal 3 4 5 2 3 2 5" xfId="16446"/>
    <cellStyle name="Normal 3 4 5 2 3 3" xfId="16447"/>
    <cellStyle name="Normal 3 4 5 2 3 3 2" xfId="16448"/>
    <cellStyle name="Normal 3 4 5 2 3 3 3" xfId="16449"/>
    <cellStyle name="Normal 3 4 5 2 3 3 4" xfId="16450"/>
    <cellStyle name="Normal 3 4 5 2 3 4" xfId="16451"/>
    <cellStyle name="Normal 3 4 5 2 3 5" xfId="16452"/>
    <cellStyle name="Normal 3 4 5 2 3 6" xfId="16453"/>
    <cellStyle name="Normal 3 4 5 2 4" xfId="16454"/>
    <cellStyle name="Normal 3 4 5 2 4 2" xfId="16455"/>
    <cellStyle name="Normal 3 4 5 2 4 2 2" xfId="16456"/>
    <cellStyle name="Normal 3 4 5 2 4 2 3" xfId="16457"/>
    <cellStyle name="Normal 3 4 5 2 4 2 4" xfId="16458"/>
    <cellStyle name="Normal 3 4 5 2 4 3" xfId="16459"/>
    <cellStyle name="Normal 3 4 5 2 4 4" xfId="16460"/>
    <cellStyle name="Normal 3 4 5 2 4 5" xfId="16461"/>
    <cellStyle name="Normal 3 4 5 2 5" xfId="16462"/>
    <cellStyle name="Normal 3 4 5 2 5 2" xfId="16463"/>
    <cellStyle name="Normal 3 4 5 2 5 3" xfId="16464"/>
    <cellStyle name="Normal 3 4 5 2 5 4" xfId="16465"/>
    <cellStyle name="Normal 3 4 5 2 6" xfId="16466"/>
    <cellStyle name="Normal 3 4 5 2 7" xfId="16467"/>
    <cellStyle name="Normal 3 4 5 2 8" xfId="16468"/>
    <cellStyle name="Normal 3 4 5 3" xfId="16469"/>
    <cellStyle name="Normal 3 4 5 3 2" xfId="16470"/>
    <cellStyle name="Normal 3 4 5 3 2 2" xfId="16471"/>
    <cellStyle name="Normal 3 4 5 3 2 2 2" xfId="16472"/>
    <cellStyle name="Normal 3 4 5 3 2 2 3" xfId="16473"/>
    <cellStyle name="Normal 3 4 5 3 2 2 4" xfId="16474"/>
    <cellStyle name="Normal 3 4 5 3 2 3" xfId="16475"/>
    <cellStyle name="Normal 3 4 5 3 2 3 2" xfId="16476"/>
    <cellStyle name="Normal 3 4 5 3 2 3 3" xfId="16477"/>
    <cellStyle name="Normal 3 4 5 3 2 3 4" xfId="16478"/>
    <cellStyle name="Normal 3 4 5 3 2 4" xfId="16479"/>
    <cellStyle name="Normal 3 4 5 3 2 5" xfId="16480"/>
    <cellStyle name="Normal 3 4 5 3 2 6" xfId="16481"/>
    <cellStyle name="Normal 3 4 5 3 3" xfId="16482"/>
    <cellStyle name="Normal 3 4 5 3 3 2" xfId="16483"/>
    <cellStyle name="Normal 3 4 5 3 3 3" xfId="16484"/>
    <cellStyle name="Normal 3 4 5 3 3 4" xfId="16485"/>
    <cellStyle name="Normal 3 4 5 3 4" xfId="16486"/>
    <cellStyle name="Normal 3 4 5 3 4 2" xfId="16487"/>
    <cellStyle name="Normal 3 4 5 3 4 3" xfId="16488"/>
    <cellStyle name="Normal 3 4 5 3 4 4" xfId="16489"/>
    <cellStyle name="Normal 3 4 5 3 5" xfId="16490"/>
    <cellStyle name="Normal 3 4 5 3 6" xfId="16491"/>
    <cellStyle name="Normal 3 4 5 3 7" xfId="16492"/>
    <cellStyle name="Normal 3 4 5 4" xfId="16493"/>
    <cellStyle name="Normal 3 4 5 4 2" xfId="16494"/>
    <cellStyle name="Normal 3 4 5 4 2 2" xfId="16495"/>
    <cellStyle name="Normal 3 4 5 4 2 2 2" xfId="16496"/>
    <cellStyle name="Normal 3 4 5 4 2 2 3" xfId="16497"/>
    <cellStyle name="Normal 3 4 5 4 2 2 4" xfId="16498"/>
    <cellStyle name="Normal 3 4 5 4 2 3" xfId="16499"/>
    <cellStyle name="Normal 3 4 5 4 2 4" xfId="16500"/>
    <cellStyle name="Normal 3 4 5 4 2 5" xfId="16501"/>
    <cellStyle name="Normal 3 4 5 4 3" xfId="16502"/>
    <cellStyle name="Normal 3 4 5 4 3 2" xfId="16503"/>
    <cellStyle name="Normal 3 4 5 4 3 3" xfId="16504"/>
    <cellStyle name="Normal 3 4 5 4 3 4" xfId="16505"/>
    <cellStyle name="Normal 3 4 5 4 4" xfId="16506"/>
    <cellStyle name="Normal 3 4 5 4 5" xfId="16507"/>
    <cellStyle name="Normal 3 4 5 4 6" xfId="16508"/>
    <cellStyle name="Normal 3 4 5 5" xfId="16509"/>
    <cellStyle name="Normal 3 4 5 5 2" xfId="16510"/>
    <cellStyle name="Normal 3 4 5 5 2 2" xfId="16511"/>
    <cellStyle name="Normal 3 4 5 5 2 3" xfId="16512"/>
    <cellStyle name="Normal 3 4 5 5 2 4" xfId="16513"/>
    <cellStyle name="Normal 3 4 5 6" xfId="16514"/>
    <cellStyle name="Normal 3 4 5 6 2" xfId="16515"/>
    <cellStyle name="Normal 3 4 5 6 2 2" xfId="16516"/>
    <cellStyle name="Normal 3 4 5 6 2 3" xfId="16517"/>
    <cellStyle name="Normal 3 4 5 6 2 4" xfId="16518"/>
    <cellStyle name="Normal 3 4 5 6 3" xfId="16519"/>
    <cellStyle name="Normal 3 4 5 6 4" xfId="16520"/>
    <cellStyle name="Normal 3 4 5 6 5" xfId="16521"/>
    <cellStyle name="Normal 3 4 5 7" xfId="16522"/>
    <cellStyle name="Normal 3 4 5 8" xfId="16523"/>
    <cellStyle name="Normal 3 4 5 9" xfId="16524"/>
    <cellStyle name="Normal 3 4 6" xfId="16525"/>
    <cellStyle name="Normal 3 4 6 2" xfId="16526"/>
    <cellStyle name="Normal 3 4 6 2 2" xfId="16527"/>
    <cellStyle name="Normal 3 4 6 2 2 2" xfId="16528"/>
    <cellStyle name="Normal 3 4 6 2 2 2 2" xfId="16529"/>
    <cellStyle name="Normal 3 4 6 2 2 2 3" xfId="16530"/>
    <cellStyle name="Normal 3 4 6 2 2 2 4" xfId="16531"/>
    <cellStyle name="Normal 3 4 6 2 2 3" xfId="16532"/>
    <cellStyle name="Normal 3 4 6 2 2 4" xfId="16533"/>
    <cellStyle name="Normal 3 4 6 2 2 5" xfId="16534"/>
    <cellStyle name="Normal 3 4 6 2 3" xfId="16535"/>
    <cellStyle name="Normal 3 4 6 2 3 2" xfId="16536"/>
    <cellStyle name="Normal 3 4 6 2 3 3" xfId="16537"/>
    <cellStyle name="Normal 3 4 6 2 3 4" xfId="16538"/>
    <cellStyle name="Normal 3 4 6 2 4" xfId="16539"/>
    <cellStyle name="Normal 3 4 6 2 5" xfId="16540"/>
    <cellStyle name="Normal 3 4 6 2 6" xfId="16541"/>
    <cellStyle name="Normal 3 4 6 3" xfId="16542"/>
    <cellStyle name="Normal 3 4 6 3 2" xfId="16543"/>
    <cellStyle name="Normal 3 4 6 3 2 2" xfId="16544"/>
    <cellStyle name="Normal 3 4 6 3 2 2 2" xfId="16545"/>
    <cellStyle name="Normal 3 4 6 3 2 2 3" xfId="16546"/>
    <cellStyle name="Normal 3 4 6 3 2 2 4" xfId="16547"/>
    <cellStyle name="Normal 3 4 6 3 2 3" xfId="16548"/>
    <cellStyle name="Normal 3 4 6 3 2 4" xfId="16549"/>
    <cellStyle name="Normal 3 4 6 3 2 5" xfId="16550"/>
    <cellStyle name="Normal 3 4 6 3 3" xfId="16551"/>
    <cellStyle name="Normal 3 4 6 3 3 2" xfId="16552"/>
    <cellStyle name="Normal 3 4 6 3 3 3" xfId="16553"/>
    <cellStyle name="Normal 3 4 6 3 3 4" xfId="16554"/>
    <cellStyle name="Normal 3 4 6 3 4" xfId="16555"/>
    <cellStyle name="Normal 3 4 6 3 5" xfId="16556"/>
    <cellStyle name="Normal 3 4 6 3 6" xfId="16557"/>
    <cellStyle name="Normal 3 4 6 4" xfId="16558"/>
    <cellStyle name="Normal 3 4 6 4 2" xfId="16559"/>
    <cellStyle name="Normal 3 4 6 4 2 2" xfId="16560"/>
    <cellStyle name="Normal 3 4 6 4 2 3" xfId="16561"/>
    <cellStyle name="Normal 3 4 6 4 2 4" xfId="16562"/>
    <cellStyle name="Normal 3 4 6 5" xfId="16563"/>
    <cellStyle name="Normal 3 4 6 5 2" xfId="16564"/>
    <cellStyle name="Normal 3 4 6 5 2 2" xfId="16565"/>
    <cellStyle name="Normal 3 4 6 5 2 3" xfId="16566"/>
    <cellStyle name="Normal 3 4 6 5 2 4" xfId="16567"/>
    <cellStyle name="Normal 3 4 6 5 3" xfId="16568"/>
    <cellStyle name="Normal 3 4 6 5 4" xfId="16569"/>
    <cellStyle name="Normal 3 4 6 5 5" xfId="16570"/>
    <cellStyle name="Normal 3 4 6 6" xfId="16571"/>
    <cellStyle name="Normal 3 4 6 7" xfId="16572"/>
    <cellStyle name="Normal 3 4 6 8" xfId="16573"/>
    <cellStyle name="Normal 3 4 7" xfId="16574"/>
    <cellStyle name="Normal 3 4 7 2" xfId="16575"/>
    <cellStyle name="Normal 3 4 7 2 2" xfId="16576"/>
    <cellStyle name="Normal 3 4 7 2 2 2" xfId="16577"/>
    <cellStyle name="Normal 3 4 7 2 2 2 2" xfId="16578"/>
    <cellStyle name="Normal 3 4 7 2 2 2 3" xfId="16579"/>
    <cellStyle name="Normal 3 4 7 2 2 2 4" xfId="16580"/>
    <cellStyle name="Normal 3 4 7 2 2 3" xfId="16581"/>
    <cellStyle name="Normal 3 4 7 2 2 4" xfId="16582"/>
    <cellStyle name="Normal 3 4 7 2 2 5" xfId="16583"/>
    <cellStyle name="Normal 3 4 7 2 3" xfId="16584"/>
    <cellStyle name="Normal 3 4 7 2 3 2" xfId="16585"/>
    <cellStyle name="Normal 3 4 7 2 3 3" xfId="16586"/>
    <cellStyle name="Normal 3 4 7 2 3 4" xfId="16587"/>
    <cellStyle name="Normal 3 4 7 2 4" xfId="16588"/>
    <cellStyle name="Normal 3 4 7 2 5" xfId="16589"/>
    <cellStyle name="Normal 3 4 7 2 6" xfId="16590"/>
    <cellStyle name="Normal 3 4 7 3" xfId="16591"/>
    <cellStyle name="Normal 3 4 7 3 2" xfId="16592"/>
    <cellStyle name="Normal 3 4 7 3 2 2" xfId="16593"/>
    <cellStyle name="Normal 3 4 7 3 2 2 2" xfId="16594"/>
    <cellStyle name="Normal 3 4 7 3 2 2 3" xfId="16595"/>
    <cellStyle name="Normal 3 4 7 3 2 2 4" xfId="16596"/>
    <cellStyle name="Normal 3 4 7 3 2 3" xfId="16597"/>
    <cellStyle name="Normal 3 4 7 3 2 4" xfId="16598"/>
    <cellStyle name="Normal 3 4 7 3 2 5" xfId="16599"/>
    <cellStyle name="Normal 3 4 7 3 3" xfId="16600"/>
    <cellStyle name="Normal 3 4 7 3 3 2" xfId="16601"/>
    <cellStyle name="Normal 3 4 7 3 3 3" xfId="16602"/>
    <cellStyle name="Normal 3 4 7 3 3 4" xfId="16603"/>
    <cellStyle name="Normal 3 4 7 3 4" xfId="16604"/>
    <cellStyle name="Normal 3 4 7 3 5" xfId="16605"/>
    <cellStyle name="Normal 3 4 7 3 6" xfId="16606"/>
    <cellStyle name="Normal 3 4 7 4" xfId="16607"/>
    <cellStyle name="Normal 3 4 7 4 2" xfId="16608"/>
    <cellStyle name="Normal 3 4 7 4 2 2" xfId="16609"/>
    <cellStyle name="Normal 3 4 7 4 2 3" xfId="16610"/>
    <cellStyle name="Normal 3 4 7 4 2 4" xfId="16611"/>
    <cellStyle name="Normal 3 4 7 5" xfId="16612"/>
    <cellStyle name="Normal 3 4 7 5 2" xfId="16613"/>
    <cellStyle name="Normal 3 4 7 5 2 2" xfId="16614"/>
    <cellStyle name="Normal 3 4 7 5 2 3" xfId="16615"/>
    <cellStyle name="Normal 3 4 7 5 2 4" xfId="16616"/>
    <cellStyle name="Normal 3 4 7 5 3" xfId="16617"/>
    <cellStyle name="Normal 3 4 7 5 4" xfId="16618"/>
    <cellStyle name="Normal 3 4 7 5 5" xfId="16619"/>
    <cellStyle name="Normal 3 4 7 6" xfId="16620"/>
    <cellStyle name="Normal 3 4 7 7" xfId="16621"/>
    <cellStyle name="Normal 3 4 7 8" xfId="16622"/>
    <cellStyle name="Normal 3 4 8" xfId="16623"/>
    <cellStyle name="Normal 3 4 8 2" xfId="16624"/>
    <cellStyle name="Normal 3 4 8 2 2" xfId="16625"/>
    <cellStyle name="Normal 3 4 8 2 2 2" xfId="16626"/>
    <cellStyle name="Normal 3 4 8 2 2 3" xfId="16627"/>
    <cellStyle name="Normal 3 4 8 2 2 4" xfId="16628"/>
    <cellStyle name="Normal 3 4 8 3" xfId="16629"/>
    <cellStyle name="Normal 3 4 8 3 2" xfId="16630"/>
    <cellStyle name="Normal 3 4 8 3 2 2" xfId="16631"/>
    <cellStyle name="Normal 3 4 8 3 2 3" xfId="16632"/>
    <cellStyle name="Normal 3 4 8 3 2 4" xfId="16633"/>
    <cellStyle name="Normal 3 4 8 3 3" xfId="16634"/>
    <cellStyle name="Normal 3 4 8 3 4" xfId="16635"/>
    <cellStyle name="Normal 3 4 8 3 5" xfId="16636"/>
    <cellStyle name="Normal 3 4 8 4" xfId="16637"/>
    <cellStyle name="Normal 3 4 8 5" xfId="16638"/>
    <cellStyle name="Normal 3 4 8 6" xfId="16639"/>
    <cellStyle name="Normal 3 4 9" xfId="16640"/>
    <cellStyle name="Normal 3 4 9 2" xfId="16641"/>
    <cellStyle name="Normal 3 4 9 2 2" xfId="16642"/>
    <cellStyle name="Normal 3 4 9 2 2 2" xfId="16643"/>
    <cellStyle name="Normal 3 4 9 2 2 3" xfId="16644"/>
    <cellStyle name="Normal 3 4 9 2 2 4" xfId="16645"/>
    <cellStyle name="Normal 3 4 9 3" xfId="16646"/>
    <cellStyle name="Normal 3 4 9 3 2" xfId="16647"/>
    <cellStyle name="Normal 3 4 9 3 2 2" xfId="16648"/>
    <cellStyle name="Normal 3 4 9 3 2 3" xfId="16649"/>
    <cellStyle name="Normal 3 4 9 3 2 4" xfId="16650"/>
    <cellStyle name="Normal 3 4 9 3 3" xfId="16651"/>
    <cellStyle name="Normal 3 4 9 3 4" xfId="16652"/>
    <cellStyle name="Normal 3 4 9 3 5" xfId="16653"/>
    <cellStyle name="Normal 3 4 9 4" xfId="16654"/>
    <cellStyle name="Normal 3 4 9 5" xfId="16655"/>
    <cellStyle name="Normal 3 4 9 6" xfId="16656"/>
    <cellStyle name="Normal 3 4 9 7" xfId="16657"/>
    <cellStyle name="Normal 3 40" xfId="16658"/>
    <cellStyle name="Normal 3 40 2" xfId="16659"/>
    <cellStyle name="Normal 3 41" xfId="16660"/>
    <cellStyle name="Normal 3 41 2" xfId="16661"/>
    <cellStyle name="Normal 3 42" xfId="16662"/>
    <cellStyle name="Normal 3 42 2" xfId="16663"/>
    <cellStyle name="Normal 3 43" xfId="16664"/>
    <cellStyle name="Normal 3 43 2" xfId="16665"/>
    <cellStyle name="Normal 3 44" xfId="16666"/>
    <cellStyle name="Normal 3 44 2" xfId="16667"/>
    <cellStyle name="Normal 3 45" xfId="16668"/>
    <cellStyle name="Normal 3 45 2" xfId="16669"/>
    <cellStyle name="Normal 3 46" xfId="16670"/>
    <cellStyle name="Normal 3 46 2" xfId="16671"/>
    <cellStyle name="Normal 3 47" xfId="16672"/>
    <cellStyle name="Normal 3 47 2" xfId="16673"/>
    <cellStyle name="Normal 3 48" xfId="21438"/>
    <cellStyle name="Normal 3 5" xfId="16674"/>
    <cellStyle name="Normal 3 5 10" xfId="16675"/>
    <cellStyle name="Normal 3 5 10 2" xfId="16676"/>
    <cellStyle name="Normal 3 5 11" xfId="16677"/>
    <cellStyle name="Normal 3 5 11 2" xfId="16678"/>
    <cellStyle name="Normal 3 5 12" xfId="16679"/>
    <cellStyle name="Normal 3 5 12 2" xfId="16680"/>
    <cellStyle name="Normal 3 5 13" xfId="16681"/>
    <cellStyle name="Normal 3 5 13 2" xfId="16682"/>
    <cellStyle name="Normal 3 5 14" xfId="16683"/>
    <cellStyle name="Normal 3 5 14 2" xfId="16684"/>
    <cellStyle name="Normal 3 5 14 3" xfId="16685"/>
    <cellStyle name="Normal 3 5 14 3 2" xfId="16686"/>
    <cellStyle name="Normal 3 5 14 3 3" xfId="16687"/>
    <cellStyle name="Normal 3 5 14 3 4" xfId="16688"/>
    <cellStyle name="Normal 3 5 14 4" xfId="16689"/>
    <cellStyle name="Normal 3 5 14 5" xfId="16690"/>
    <cellStyle name="Normal 3 5 14 6" xfId="16691"/>
    <cellStyle name="Normal 3 5 15" xfId="16692"/>
    <cellStyle name="Normal 3 5 16" xfId="16693"/>
    <cellStyle name="Normal 3 5 17" xfId="16694"/>
    <cellStyle name="Normal 3 5 18" xfId="16695"/>
    <cellStyle name="Normal 3 5 19" xfId="16696"/>
    <cellStyle name="Normal 3 5 2" xfId="16697"/>
    <cellStyle name="Normal 3 5 2 2" xfId="16698"/>
    <cellStyle name="Normal 3 5 2 2 2" xfId="16699"/>
    <cellStyle name="Normal 3 5 2 2 2 2" xfId="16700"/>
    <cellStyle name="Normal 3 5 2 2 2 2 2" xfId="16701"/>
    <cellStyle name="Normal 3 5 2 2 2 2 3" xfId="16702"/>
    <cellStyle name="Normal 3 5 2 2 2 2 4" xfId="16703"/>
    <cellStyle name="Normal 3 5 2 2 2 3" xfId="16704"/>
    <cellStyle name="Normal 3 5 2 2 2 4" xfId="16705"/>
    <cellStyle name="Normal 3 5 2 2 2 5" xfId="16706"/>
    <cellStyle name="Normal 3 5 2 2 3" xfId="16707"/>
    <cellStyle name="Normal 3 5 2 2 4" xfId="16708"/>
    <cellStyle name="Normal 3 5 2 2 4 2" xfId="16709"/>
    <cellStyle name="Normal 3 5 2 2 4 3" xfId="16710"/>
    <cellStyle name="Normal 3 5 2 2 4 4" xfId="16711"/>
    <cellStyle name="Normal 3 5 2 2 5" xfId="16712"/>
    <cellStyle name="Normal 3 5 2 2 6" xfId="16713"/>
    <cellStyle name="Normal 3 5 2 2 7" xfId="16714"/>
    <cellStyle name="Normal 3 5 2 3" xfId="16715"/>
    <cellStyle name="Normal 3 5 2 3 2" xfId="16716"/>
    <cellStyle name="Normal 3 5 2 3 2 2" xfId="16717"/>
    <cellStyle name="Normal 3 5 2 3 2 2 2" xfId="16718"/>
    <cellStyle name="Normal 3 5 2 3 2 2 3" xfId="16719"/>
    <cellStyle name="Normal 3 5 2 3 2 2 4" xfId="16720"/>
    <cellStyle name="Normal 3 5 2 3 2 3" xfId="16721"/>
    <cellStyle name="Normal 3 5 2 3 2 4" xfId="16722"/>
    <cellStyle name="Normal 3 5 2 3 2 5" xfId="16723"/>
    <cellStyle name="Normal 3 5 2 3 3" xfId="16724"/>
    <cellStyle name="Normal 3 5 2 3 3 2" xfId="16725"/>
    <cellStyle name="Normal 3 5 2 3 3 3" xfId="16726"/>
    <cellStyle name="Normal 3 5 2 3 3 4" xfId="16727"/>
    <cellStyle name="Normal 3 5 2 3 4" xfId="16728"/>
    <cellStyle name="Normal 3 5 2 3 5" xfId="16729"/>
    <cellStyle name="Normal 3 5 2 3 6" xfId="16730"/>
    <cellStyle name="Normal 3 5 2 4" xfId="16731"/>
    <cellStyle name="Normal 3 5 2 5" xfId="16732"/>
    <cellStyle name="Normal 3 5 2 5 2" xfId="16733"/>
    <cellStyle name="Normal 3 5 2 5 2 2" xfId="16734"/>
    <cellStyle name="Normal 3 5 2 5 2 3" xfId="16735"/>
    <cellStyle name="Normal 3 5 2 5 2 4" xfId="16736"/>
    <cellStyle name="Normal 3 5 2 5 3" xfId="16737"/>
    <cellStyle name="Normal 3 5 2 5 4" xfId="16738"/>
    <cellStyle name="Normal 3 5 2 5 5" xfId="16739"/>
    <cellStyle name="Normal 3 5 2 6" xfId="16740"/>
    <cellStyle name="Normal 3 5 2 6 2" xfId="16741"/>
    <cellStyle name="Normal 3 5 2 6 3" xfId="16742"/>
    <cellStyle name="Normal 3 5 2 6 4" xfId="16743"/>
    <cellStyle name="Normal 3 5 2 7" xfId="16744"/>
    <cellStyle name="Normal 3 5 2 8" xfId="16745"/>
    <cellStyle name="Normal 3 5 2 9" xfId="16746"/>
    <cellStyle name="Normal 3 5 20" xfId="16747"/>
    <cellStyle name="Normal 3 5 21" xfId="16748"/>
    <cellStyle name="Normal 3 5 22" xfId="16749"/>
    <cellStyle name="Normal 3 5 23" xfId="16750"/>
    <cellStyle name="Normal 3 5 24" xfId="16751"/>
    <cellStyle name="Normal 3 5 25" xfId="16752"/>
    <cellStyle name="Normal 3 5 26" xfId="16753"/>
    <cellStyle name="Normal 3 5 27" xfId="16754"/>
    <cellStyle name="Normal 3 5 28" xfId="16755"/>
    <cellStyle name="Normal 3 5 29" xfId="16756"/>
    <cellStyle name="Normal 3 5 3" xfId="16757"/>
    <cellStyle name="Normal 3 5 3 2" xfId="16758"/>
    <cellStyle name="Normal 3 5 3 2 2" xfId="16759"/>
    <cellStyle name="Normal 3 5 3 3" xfId="16760"/>
    <cellStyle name="Normal 3 5 3 3 2" xfId="16761"/>
    <cellStyle name="Normal 3 5 3 3 2 2" xfId="16762"/>
    <cellStyle name="Normal 3 5 3 3 2 3" xfId="16763"/>
    <cellStyle name="Normal 3 5 3 3 2 4" xfId="16764"/>
    <cellStyle name="Normal 3 5 3 3 3" xfId="16765"/>
    <cellStyle name="Normal 3 5 3 3 4" xfId="16766"/>
    <cellStyle name="Normal 3 5 3 3 5" xfId="16767"/>
    <cellStyle name="Normal 3 5 3 4" xfId="16768"/>
    <cellStyle name="Normal 3 5 3 5" xfId="16769"/>
    <cellStyle name="Normal 3 5 3 5 2" xfId="16770"/>
    <cellStyle name="Normal 3 5 3 5 3" xfId="16771"/>
    <cellStyle name="Normal 3 5 3 5 4" xfId="16772"/>
    <cellStyle name="Normal 3 5 3 6" xfId="16773"/>
    <cellStyle name="Normal 3 5 3 7" xfId="16774"/>
    <cellStyle name="Normal 3 5 3 8" xfId="16775"/>
    <cellStyle name="Normal 3 5 30" xfId="16776"/>
    <cellStyle name="Normal 3 5 31" xfId="16777"/>
    <cellStyle name="Normal 3 5 32" xfId="16778"/>
    <cellStyle name="Normal 3 5 33" xfId="16779"/>
    <cellStyle name="Normal 3 5 34" xfId="16780"/>
    <cellStyle name="Normal 3 5 35" xfId="16781"/>
    <cellStyle name="Normal 3 5 36" xfId="16782"/>
    <cellStyle name="Normal 3 5 37" xfId="16783"/>
    <cellStyle name="Normal 3 5 38" xfId="16784"/>
    <cellStyle name="Normal 3 5 39" xfId="16785"/>
    <cellStyle name="Normal 3 5 4" xfId="16786"/>
    <cellStyle name="Normal 3 5 4 2" xfId="16787"/>
    <cellStyle name="Normal 3 5 4 2 2" xfId="16788"/>
    <cellStyle name="Normal 3 5 4 3" xfId="16789"/>
    <cellStyle name="Normal 3 5 4 3 2" xfId="16790"/>
    <cellStyle name="Normal 3 5 4 3 2 2" xfId="16791"/>
    <cellStyle name="Normal 3 5 4 3 2 3" xfId="16792"/>
    <cellStyle name="Normal 3 5 4 3 2 4" xfId="16793"/>
    <cellStyle name="Normal 3 5 4 3 3" xfId="16794"/>
    <cellStyle name="Normal 3 5 4 3 4" xfId="16795"/>
    <cellStyle name="Normal 3 5 4 3 5" xfId="16796"/>
    <cellStyle name="Normal 3 5 4 4" xfId="16797"/>
    <cellStyle name="Normal 3 5 4 5" xfId="16798"/>
    <cellStyle name="Normal 3 5 4 5 2" xfId="16799"/>
    <cellStyle name="Normal 3 5 4 5 3" xfId="16800"/>
    <cellStyle name="Normal 3 5 4 5 4" xfId="16801"/>
    <cellStyle name="Normal 3 5 4 6" xfId="16802"/>
    <cellStyle name="Normal 3 5 4 7" xfId="16803"/>
    <cellStyle name="Normal 3 5 4 8" xfId="16804"/>
    <cellStyle name="Normal 3 5 40" xfId="16805"/>
    <cellStyle name="Normal 3 5 41" xfId="16806"/>
    <cellStyle name="Normal 3 5 42" xfId="16807"/>
    <cellStyle name="Normal 3 5 43" xfId="16808"/>
    <cellStyle name="Normal 3 5 44" xfId="16809"/>
    <cellStyle name="Normal 3 5 45" xfId="16810"/>
    <cellStyle name="Normal 3 5 46" xfId="16811"/>
    <cellStyle name="Normal 3 5 47" xfId="16812"/>
    <cellStyle name="Normal 3 5 48" xfId="16813"/>
    <cellStyle name="Normal 3 5 49" xfId="16814"/>
    <cellStyle name="Normal 3 5 5" xfId="16815"/>
    <cellStyle name="Normal 3 5 5 2" xfId="16816"/>
    <cellStyle name="Normal 3 5 5 3" xfId="16817"/>
    <cellStyle name="Normal 3 5 50" xfId="16818"/>
    <cellStyle name="Normal 3 5 51" xfId="16819"/>
    <cellStyle name="Normal 3 5 52" xfId="16820"/>
    <cellStyle name="Normal 3 5 53" xfId="16821"/>
    <cellStyle name="Normal 3 5 54" xfId="16822"/>
    <cellStyle name="Normal 3 5 55" xfId="16823"/>
    <cellStyle name="Normal 3 5 56" xfId="16824"/>
    <cellStyle name="Normal 3 5 57" xfId="16825"/>
    <cellStyle name="Normal 3 5 58" xfId="16826"/>
    <cellStyle name="Normal 3 5 59" xfId="16827"/>
    <cellStyle name="Normal 3 5 6" xfId="16828"/>
    <cellStyle name="Normal 3 5 6 2" xfId="16829"/>
    <cellStyle name="Normal 3 5 60" xfId="16830"/>
    <cellStyle name="Normal 3 5 61" xfId="16831"/>
    <cellStyle name="Normal 3 5 62" xfId="16832"/>
    <cellStyle name="Normal 3 5 63" xfId="16833"/>
    <cellStyle name="Normal 3 5 64" xfId="16834"/>
    <cellStyle name="Normal 3 5 65" xfId="16835"/>
    <cellStyle name="Normal 3 5 66" xfId="16836"/>
    <cellStyle name="Normal 3 5 67" xfId="16837"/>
    <cellStyle name="Normal 3 5 68" xfId="16838"/>
    <cellStyle name="Normal 3 5 69" xfId="16839"/>
    <cellStyle name="Normal 3 5 7" xfId="16840"/>
    <cellStyle name="Normal 3 5 7 2" xfId="16841"/>
    <cellStyle name="Normal 3 5 70" xfId="16842"/>
    <cellStyle name="Normal 3 5 71" xfId="16843"/>
    <cellStyle name="Normal 3 5 72" xfId="16844"/>
    <cellStyle name="Normal 3 5 73" xfId="16845"/>
    <cellStyle name="Normal 3 5 74" xfId="16846"/>
    <cellStyle name="Normal 3 5 75" xfId="16847"/>
    <cellStyle name="Normal 3 5 76" xfId="16848"/>
    <cellStyle name="Normal 3 5 77" xfId="16849"/>
    <cellStyle name="Normal 3 5 78" xfId="16850"/>
    <cellStyle name="Normal 3 5 79" xfId="16851"/>
    <cellStyle name="Normal 3 5 8" xfId="16852"/>
    <cellStyle name="Normal 3 5 8 2" xfId="16853"/>
    <cellStyle name="Normal 3 5 80" xfId="16854"/>
    <cellStyle name="Normal 3 5 81" xfId="16855"/>
    <cellStyle name="Normal 3 5 82" xfId="16856"/>
    <cellStyle name="Normal 3 5 83" xfId="16857"/>
    <cellStyle name="Normal 3 5 84" xfId="16858"/>
    <cellStyle name="Normal 3 5 85" xfId="16859"/>
    <cellStyle name="Normal 3 5 86" xfId="16860"/>
    <cellStyle name="Normal 3 5 87" xfId="16861"/>
    <cellStyle name="Normal 3 5 88" xfId="16862"/>
    <cellStyle name="Normal 3 5 89" xfId="16863"/>
    <cellStyle name="Normal 3 5 9" xfId="16864"/>
    <cellStyle name="Normal 3 5 9 2" xfId="16865"/>
    <cellStyle name="Normal 3 5 90" xfId="16866"/>
    <cellStyle name="Normal 3 5 91" xfId="16867"/>
    <cellStyle name="Normal 3 5 92" xfId="16868"/>
    <cellStyle name="Normal 3 5 93" xfId="16869"/>
    <cellStyle name="Normal 3 5 94" xfId="16870"/>
    <cellStyle name="Normal 3 5 95" xfId="16871"/>
    <cellStyle name="Normal 3 5 95 2" xfId="16872"/>
    <cellStyle name="Normal 3 5 95 3" xfId="16873"/>
    <cellStyle name="Normal 3 5 95 4" xfId="16874"/>
    <cellStyle name="Normal 3 5 96" xfId="16875"/>
    <cellStyle name="Normal 3 5 97" xfId="16876"/>
    <cellStyle name="Normal 3 5 98" xfId="16877"/>
    <cellStyle name="Normal 3 6" xfId="16878"/>
    <cellStyle name="Normal 3 6 10" xfId="16879"/>
    <cellStyle name="Normal 3 6 2" xfId="16880"/>
    <cellStyle name="Normal 3 6 2 2" xfId="16881"/>
    <cellStyle name="Normal 3 6 2 2 2" xfId="16882"/>
    <cellStyle name="Normal 3 6 2 2 3" xfId="16883"/>
    <cellStyle name="Normal 3 6 2 2 3 2" xfId="16884"/>
    <cellStyle name="Normal 3 6 2 2 3 2 2" xfId="16885"/>
    <cellStyle name="Normal 3 6 2 2 3 2 3" xfId="16886"/>
    <cellStyle name="Normal 3 6 2 2 3 2 4" xfId="16887"/>
    <cellStyle name="Normal 3 6 2 2 3 3" xfId="16888"/>
    <cellStyle name="Normal 3 6 2 2 3 4" xfId="16889"/>
    <cellStyle name="Normal 3 6 2 2 3 5" xfId="16890"/>
    <cellStyle name="Normal 3 6 2 2 4" xfId="16891"/>
    <cellStyle name="Normal 3 6 2 2 4 2" xfId="16892"/>
    <cellStyle name="Normal 3 6 2 2 4 3" xfId="16893"/>
    <cellStyle name="Normal 3 6 2 2 4 4" xfId="16894"/>
    <cellStyle name="Normal 3 6 2 2 5" xfId="16895"/>
    <cellStyle name="Normal 3 6 2 2 6" xfId="16896"/>
    <cellStyle name="Normal 3 6 2 2 7" xfId="16897"/>
    <cellStyle name="Normal 3 6 2 3" xfId="16898"/>
    <cellStyle name="Normal 3 6 2 3 2" xfId="16899"/>
    <cellStyle name="Normal 3 6 2 3 2 2" xfId="16900"/>
    <cellStyle name="Normal 3 6 2 3 2 2 2" xfId="16901"/>
    <cellStyle name="Normal 3 6 2 3 2 2 3" xfId="16902"/>
    <cellStyle name="Normal 3 6 2 3 2 2 4" xfId="16903"/>
    <cellStyle name="Normal 3 6 2 3 2 3" xfId="16904"/>
    <cellStyle name="Normal 3 6 2 3 2 4" xfId="16905"/>
    <cellStyle name="Normal 3 6 2 3 2 5" xfId="16906"/>
    <cellStyle name="Normal 3 6 2 3 3" xfId="16907"/>
    <cellStyle name="Normal 3 6 2 3 3 2" xfId="16908"/>
    <cellStyle name="Normal 3 6 2 3 3 3" xfId="16909"/>
    <cellStyle name="Normal 3 6 2 3 3 4" xfId="16910"/>
    <cellStyle name="Normal 3 6 2 3 4" xfId="16911"/>
    <cellStyle name="Normal 3 6 2 3 5" xfId="16912"/>
    <cellStyle name="Normal 3 6 2 3 6" xfId="16913"/>
    <cellStyle name="Normal 3 6 2 4" xfId="16914"/>
    <cellStyle name="Normal 3 6 2 5" xfId="16915"/>
    <cellStyle name="Normal 3 6 2 5 2" xfId="16916"/>
    <cellStyle name="Normal 3 6 2 5 2 2" xfId="16917"/>
    <cellStyle name="Normal 3 6 2 5 2 3" xfId="16918"/>
    <cellStyle name="Normal 3 6 2 5 2 4" xfId="16919"/>
    <cellStyle name="Normal 3 6 2 5 3" xfId="16920"/>
    <cellStyle name="Normal 3 6 2 5 4" xfId="16921"/>
    <cellStyle name="Normal 3 6 2 5 5" xfId="16922"/>
    <cellStyle name="Normal 3 6 2 6" xfId="16923"/>
    <cellStyle name="Normal 3 6 2 6 2" xfId="16924"/>
    <cellStyle name="Normal 3 6 2 6 3" xfId="16925"/>
    <cellStyle name="Normal 3 6 2 6 4" xfId="16926"/>
    <cellStyle name="Normal 3 6 2 7" xfId="16927"/>
    <cellStyle name="Normal 3 6 2 8" xfId="16928"/>
    <cellStyle name="Normal 3 6 2 9" xfId="16929"/>
    <cellStyle name="Normal 3 6 3" xfId="16930"/>
    <cellStyle name="Normal 3 6 3 2" xfId="16931"/>
    <cellStyle name="Normal 3 6 3 3" xfId="16932"/>
    <cellStyle name="Normal 3 6 3 3 2" xfId="16933"/>
    <cellStyle name="Normal 3 6 3 3 2 2" xfId="16934"/>
    <cellStyle name="Normal 3 6 3 3 2 3" xfId="16935"/>
    <cellStyle name="Normal 3 6 3 3 2 4" xfId="16936"/>
    <cellStyle name="Normal 3 6 3 3 3" xfId="16937"/>
    <cellStyle name="Normal 3 6 3 3 4" xfId="16938"/>
    <cellStyle name="Normal 3 6 3 3 5" xfId="16939"/>
    <cellStyle name="Normal 3 6 3 4" xfId="16940"/>
    <cellStyle name="Normal 3 6 3 5" xfId="16941"/>
    <cellStyle name="Normal 3 6 3 5 2" xfId="16942"/>
    <cellStyle name="Normal 3 6 3 5 3" xfId="16943"/>
    <cellStyle name="Normal 3 6 3 5 4" xfId="16944"/>
    <cellStyle name="Normal 3 6 3 6" xfId="16945"/>
    <cellStyle name="Normal 3 6 3 7" xfId="16946"/>
    <cellStyle name="Normal 3 6 3 8" xfId="16947"/>
    <cellStyle name="Normal 3 6 4" xfId="16948"/>
    <cellStyle name="Normal 3 6 4 2" xfId="16949"/>
    <cellStyle name="Normal 3 6 4 2 2" xfId="16950"/>
    <cellStyle name="Normal 3 6 4 2 2 2" xfId="16951"/>
    <cellStyle name="Normal 3 6 4 2 2 3" xfId="16952"/>
    <cellStyle name="Normal 3 6 4 2 2 4" xfId="16953"/>
    <cellStyle name="Normal 3 6 4 2 3" xfId="16954"/>
    <cellStyle name="Normal 3 6 4 2 4" xfId="16955"/>
    <cellStyle name="Normal 3 6 4 2 5" xfId="16956"/>
    <cellStyle name="Normal 3 6 4 3" xfId="16957"/>
    <cellStyle name="Normal 3 6 4 3 2" xfId="16958"/>
    <cellStyle name="Normal 3 6 4 3 3" xfId="16959"/>
    <cellStyle name="Normal 3 6 4 3 4" xfId="16960"/>
    <cellStyle name="Normal 3 6 4 4" xfId="16961"/>
    <cellStyle name="Normal 3 6 4 5" xfId="16962"/>
    <cellStyle name="Normal 3 6 4 6" xfId="16963"/>
    <cellStyle name="Normal 3 6 5" xfId="16964"/>
    <cellStyle name="Normal 3 6 6" xfId="16965"/>
    <cellStyle name="Normal 3 6 6 2" xfId="16966"/>
    <cellStyle name="Normal 3 6 6 2 2" xfId="16967"/>
    <cellStyle name="Normal 3 6 6 2 3" xfId="16968"/>
    <cellStyle name="Normal 3 6 6 2 4" xfId="16969"/>
    <cellStyle name="Normal 3 6 6 3" xfId="16970"/>
    <cellStyle name="Normal 3 6 6 4" xfId="16971"/>
    <cellStyle name="Normal 3 6 6 5" xfId="16972"/>
    <cellStyle name="Normal 3 6 7" xfId="16973"/>
    <cellStyle name="Normal 3 6 7 2" xfId="16974"/>
    <cellStyle name="Normal 3 6 7 3" xfId="16975"/>
    <cellStyle name="Normal 3 6 7 4" xfId="16976"/>
    <cellStyle name="Normal 3 6 8" xfId="16977"/>
    <cellStyle name="Normal 3 6 9" xfId="16978"/>
    <cellStyle name="Normal 3 7" xfId="16979"/>
    <cellStyle name="Normal 3 7 10" xfId="16980"/>
    <cellStyle name="Normal 3 7 2" xfId="16981"/>
    <cellStyle name="Normal 3 7 2 2" xfId="16982"/>
    <cellStyle name="Normal 3 7 2 2 2" xfId="16983"/>
    <cellStyle name="Normal 3 7 2 2 2 2" xfId="16984"/>
    <cellStyle name="Normal 3 7 2 2 2 2 2" xfId="16985"/>
    <cellStyle name="Normal 3 7 2 2 2 2 3" xfId="16986"/>
    <cellStyle name="Normal 3 7 2 2 2 2 4" xfId="16987"/>
    <cellStyle name="Normal 3 7 2 2 2 3" xfId="16988"/>
    <cellStyle name="Normal 3 7 2 2 2 4" xfId="16989"/>
    <cellStyle name="Normal 3 7 2 2 2 5" xfId="16990"/>
    <cellStyle name="Normal 3 7 2 2 3" xfId="16991"/>
    <cellStyle name="Normal 3 7 2 2 3 2" xfId="16992"/>
    <cellStyle name="Normal 3 7 2 2 3 3" xfId="16993"/>
    <cellStyle name="Normal 3 7 2 2 3 4" xfId="16994"/>
    <cellStyle name="Normal 3 7 2 2 4" xfId="16995"/>
    <cellStyle name="Normal 3 7 2 2 5" xfId="16996"/>
    <cellStyle name="Normal 3 7 2 2 6" xfId="16997"/>
    <cellStyle name="Normal 3 7 2 3" xfId="16998"/>
    <cellStyle name="Normal 3 7 2 3 2" xfId="16999"/>
    <cellStyle name="Normal 3 7 2 3 2 2" xfId="17000"/>
    <cellStyle name="Normal 3 7 2 3 2 2 2" xfId="17001"/>
    <cellStyle name="Normal 3 7 2 3 2 2 3" xfId="17002"/>
    <cellStyle name="Normal 3 7 2 3 2 2 4" xfId="17003"/>
    <cellStyle name="Normal 3 7 2 3 2 3" xfId="17004"/>
    <cellStyle name="Normal 3 7 2 3 2 4" xfId="17005"/>
    <cellStyle name="Normal 3 7 2 3 2 5" xfId="17006"/>
    <cellStyle name="Normal 3 7 2 3 3" xfId="17007"/>
    <cellStyle name="Normal 3 7 2 3 3 2" xfId="17008"/>
    <cellStyle name="Normal 3 7 2 3 3 3" xfId="17009"/>
    <cellStyle name="Normal 3 7 2 3 3 4" xfId="17010"/>
    <cellStyle name="Normal 3 7 2 3 4" xfId="17011"/>
    <cellStyle name="Normal 3 7 2 3 5" xfId="17012"/>
    <cellStyle name="Normal 3 7 2 3 6" xfId="17013"/>
    <cellStyle name="Normal 3 7 2 4" xfId="17014"/>
    <cellStyle name="Normal 3 7 2 5" xfId="17015"/>
    <cellStyle name="Normal 3 7 2 5 2" xfId="17016"/>
    <cellStyle name="Normal 3 7 2 5 2 2" xfId="17017"/>
    <cellStyle name="Normal 3 7 2 5 2 3" xfId="17018"/>
    <cellStyle name="Normal 3 7 2 5 2 4" xfId="17019"/>
    <cellStyle name="Normal 3 7 2 5 3" xfId="17020"/>
    <cellStyle name="Normal 3 7 2 5 4" xfId="17021"/>
    <cellStyle name="Normal 3 7 2 5 5" xfId="17022"/>
    <cellStyle name="Normal 3 7 2 6" xfId="17023"/>
    <cellStyle name="Normal 3 7 2 6 2" xfId="17024"/>
    <cellStyle name="Normal 3 7 2 6 3" xfId="17025"/>
    <cellStyle name="Normal 3 7 2 6 4" xfId="17026"/>
    <cellStyle name="Normal 3 7 2 7" xfId="17027"/>
    <cellStyle name="Normal 3 7 2 8" xfId="17028"/>
    <cellStyle name="Normal 3 7 2 9" xfId="17029"/>
    <cellStyle name="Normal 3 7 3" xfId="17030"/>
    <cellStyle name="Normal 3 7 3 2" xfId="17031"/>
    <cellStyle name="Normal 3 7 3 2 2" xfId="17032"/>
    <cellStyle name="Normal 3 7 3 2 2 2" xfId="17033"/>
    <cellStyle name="Normal 3 7 3 2 2 2 2" xfId="17034"/>
    <cellStyle name="Normal 3 7 3 2 2 2 3" xfId="17035"/>
    <cellStyle name="Normal 3 7 3 2 2 2 4" xfId="17036"/>
    <cellStyle name="Normal 3 7 3 2 2 3" xfId="17037"/>
    <cellStyle name="Normal 3 7 3 2 2 4" xfId="17038"/>
    <cellStyle name="Normal 3 7 3 2 2 5" xfId="17039"/>
    <cellStyle name="Normal 3 7 3 2 3" xfId="17040"/>
    <cellStyle name="Normal 3 7 3 2 3 2" xfId="17041"/>
    <cellStyle name="Normal 3 7 3 2 3 3" xfId="17042"/>
    <cellStyle name="Normal 3 7 3 2 3 4" xfId="17043"/>
    <cellStyle name="Normal 3 7 3 2 4" xfId="17044"/>
    <cellStyle name="Normal 3 7 3 2 5" xfId="17045"/>
    <cellStyle name="Normal 3 7 3 2 6" xfId="17046"/>
    <cellStyle name="Normal 3 7 3 3" xfId="17047"/>
    <cellStyle name="Normal 3 7 3 3 2" xfId="17048"/>
    <cellStyle name="Normal 3 7 3 3 2 2" xfId="17049"/>
    <cellStyle name="Normal 3 7 3 3 2 3" xfId="17050"/>
    <cellStyle name="Normal 3 7 3 3 2 4" xfId="17051"/>
    <cellStyle name="Normal 3 7 3 3 3" xfId="17052"/>
    <cellStyle name="Normal 3 7 3 3 4" xfId="17053"/>
    <cellStyle name="Normal 3 7 3 3 5" xfId="17054"/>
    <cellStyle name="Normal 3 7 3 4" xfId="17055"/>
    <cellStyle name="Normal 3 7 3 5" xfId="17056"/>
    <cellStyle name="Normal 3 7 3 5 2" xfId="17057"/>
    <cellStyle name="Normal 3 7 3 5 3" xfId="17058"/>
    <cellStyle name="Normal 3 7 3 5 4" xfId="17059"/>
    <cellStyle name="Normal 3 7 3 6" xfId="17060"/>
    <cellStyle name="Normal 3 7 3 7" xfId="17061"/>
    <cellStyle name="Normal 3 7 3 8" xfId="17062"/>
    <cellStyle name="Normal 3 7 4" xfId="17063"/>
    <cellStyle name="Normal 3 7 4 2" xfId="17064"/>
    <cellStyle name="Normal 3 7 4 2 2" xfId="17065"/>
    <cellStyle name="Normal 3 7 4 2 2 2" xfId="17066"/>
    <cellStyle name="Normal 3 7 4 2 2 3" xfId="17067"/>
    <cellStyle name="Normal 3 7 4 2 2 4" xfId="17068"/>
    <cellStyle name="Normal 3 7 4 2 3" xfId="17069"/>
    <cellStyle name="Normal 3 7 4 2 4" xfId="17070"/>
    <cellStyle name="Normal 3 7 4 2 5" xfId="17071"/>
    <cellStyle name="Normal 3 7 4 3" xfId="17072"/>
    <cellStyle name="Normal 3 7 4 3 2" xfId="17073"/>
    <cellStyle name="Normal 3 7 4 3 3" xfId="17074"/>
    <cellStyle name="Normal 3 7 4 3 4" xfId="17075"/>
    <cellStyle name="Normal 3 7 4 4" xfId="17076"/>
    <cellStyle name="Normal 3 7 4 5" xfId="17077"/>
    <cellStyle name="Normal 3 7 4 6" xfId="17078"/>
    <cellStyle name="Normal 3 7 5" xfId="17079"/>
    <cellStyle name="Normal 3 7 6" xfId="17080"/>
    <cellStyle name="Normal 3 7 6 2" xfId="17081"/>
    <cellStyle name="Normal 3 7 6 2 2" xfId="17082"/>
    <cellStyle name="Normal 3 7 6 2 3" xfId="17083"/>
    <cellStyle name="Normal 3 7 6 2 4" xfId="17084"/>
    <cellStyle name="Normal 3 7 6 3" xfId="17085"/>
    <cellStyle name="Normal 3 7 6 4" xfId="17086"/>
    <cellStyle name="Normal 3 7 6 5" xfId="17087"/>
    <cellStyle name="Normal 3 7 7" xfId="17088"/>
    <cellStyle name="Normal 3 7 7 2" xfId="17089"/>
    <cellStyle name="Normal 3 7 7 3" xfId="17090"/>
    <cellStyle name="Normal 3 7 7 4" xfId="17091"/>
    <cellStyle name="Normal 3 7 8" xfId="17092"/>
    <cellStyle name="Normal 3 7 9" xfId="17093"/>
    <cellStyle name="Normal 3 8" xfId="17094"/>
    <cellStyle name="Normal 3 8 10" xfId="17095"/>
    <cellStyle name="Normal 3 8 11" xfId="17096"/>
    <cellStyle name="Normal 3 8 11 2" xfId="17097"/>
    <cellStyle name="Normal 3 8 11 2 2" xfId="17098"/>
    <cellStyle name="Normal 3 8 11 2 3" xfId="17099"/>
    <cellStyle name="Normal 3 8 11 2 4" xfId="17100"/>
    <cellStyle name="Normal 3 8 11 3" xfId="17101"/>
    <cellStyle name="Normal 3 8 11 4" xfId="17102"/>
    <cellStyle name="Normal 3 8 11 5" xfId="17103"/>
    <cellStyle name="Normal 3 8 12" xfId="17104"/>
    <cellStyle name="Normal 3 8 12 2" xfId="17105"/>
    <cellStyle name="Normal 3 8 12 3" xfId="17106"/>
    <cellStyle name="Normal 3 8 12 4" xfId="17107"/>
    <cellStyle name="Normal 3 8 13" xfId="17108"/>
    <cellStyle name="Normal 3 8 14" xfId="17109"/>
    <cellStyle name="Normal 3 8 15" xfId="17110"/>
    <cellStyle name="Normal 3 8 2" xfId="17111"/>
    <cellStyle name="Normal 3 8 2 10" xfId="17112"/>
    <cellStyle name="Normal 3 8 2 10 2" xfId="17113"/>
    <cellStyle name="Normal 3 8 2 10 2 2" xfId="17114"/>
    <cellStyle name="Normal 3 8 2 10 2 3" xfId="17115"/>
    <cellStyle name="Normal 3 8 2 10 2 4" xfId="17116"/>
    <cellStyle name="Normal 3 8 2 10 3" xfId="17117"/>
    <cellStyle name="Normal 3 8 2 10 4" xfId="17118"/>
    <cellStyle name="Normal 3 8 2 10 5" xfId="17119"/>
    <cellStyle name="Normal 3 8 2 11" xfId="17120"/>
    <cellStyle name="Normal 3 8 2 11 2" xfId="17121"/>
    <cellStyle name="Normal 3 8 2 11 3" xfId="17122"/>
    <cellStyle name="Normal 3 8 2 11 4" xfId="17123"/>
    <cellStyle name="Normal 3 8 2 12" xfId="17124"/>
    <cellStyle name="Normal 3 8 2 13" xfId="17125"/>
    <cellStyle name="Normal 3 8 2 14" xfId="17126"/>
    <cellStyle name="Normal 3 8 2 2" xfId="17127"/>
    <cellStyle name="Normal 3 8 2 2 2" xfId="17128"/>
    <cellStyle name="Normal 3 8 2 2 3" xfId="17129"/>
    <cellStyle name="Normal 3 8 2 2 4" xfId="17130"/>
    <cellStyle name="Normal 3 8 2 2 4 2" xfId="17131"/>
    <cellStyle name="Normal 3 8 2 2 4 2 2" xfId="17132"/>
    <cellStyle name="Normal 3 8 2 2 4 2 3" xfId="17133"/>
    <cellStyle name="Normal 3 8 2 2 4 2 4" xfId="17134"/>
    <cellStyle name="Normal 3 8 2 2 4 3" xfId="17135"/>
    <cellStyle name="Normal 3 8 2 2 4 4" xfId="17136"/>
    <cellStyle name="Normal 3 8 2 2 4 5" xfId="17137"/>
    <cellStyle name="Normal 3 8 2 2 5" xfId="17138"/>
    <cellStyle name="Normal 3 8 2 2 5 2" xfId="17139"/>
    <cellStyle name="Normal 3 8 2 2 5 3" xfId="17140"/>
    <cellStyle name="Normal 3 8 2 2 5 4" xfId="17141"/>
    <cellStyle name="Normal 3 8 2 2 6" xfId="17142"/>
    <cellStyle name="Normal 3 8 2 2 7" xfId="17143"/>
    <cellStyle name="Normal 3 8 2 2 8" xfId="17144"/>
    <cellStyle name="Normal 3 8 2 3" xfId="17145"/>
    <cellStyle name="Normal 3 8 2 3 2" xfId="17146"/>
    <cellStyle name="Normal 3 8 2 3 3" xfId="17147"/>
    <cellStyle name="Normal 3 8 2 3 3 2" xfId="17148"/>
    <cellStyle name="Normal 3 8 2 3 3 2 2" xfId="17149"/>
    <cellStyle name="Normal 3 8 2 3 3 2 3" xfId="17150"/>
    <cellStyle name="Normal 3 8 2 3 3 2 4" xfId="17151"/>
    <cellStyle name="Normal 3 8 2 3 3 3" xfId="17152"/>
    <cellStyle name="Normal 3 8 2 3 3 4" xfId="17153"/>
    <cellStyle name="Normal 3 8 2 3 3 5" xfId="17154"/>
    <cellStyle name="Normal 3 8 2 3 4" xfId="17155"/>
    <cellStyle name="Normal 3 8 2 3 4 2" xfId="17156"/>
    <cellStyle name="Normal 3 8 2 3 4 3" xfId="17157"/>
    <cellStyle name="Normal 3 8 2 3 4 4" xfId="17158"/>
    <cellStyle name="Normal 3 8 2 3 5" xfId="17159"/>
    <cellStyle name="Normal 3 8 2 3 6" xfId="17160"/>
    <cellStyle name="Normal 3 8 2 3 7" xfId="17161"/>
    <cellStyle name="Normal 3 8 2 4" xfId="17162"/>
    <cellStyle name="Normal 3 8 2 5" xfId="17163"/>
    <cellStyle name="Normal 3 8 2 6" xfId="17164"/>
    <cellStyle name="Normal 3 8 2 7" xfId="17165"/>
    <cellStyle name="Normal 3 8 2 8" xfId="17166"/>
    <cellStyle name="Normal 3 8 2 9" xfId="17167"/>
    <cellStyle name="Normal 3 8 3" xfId="17168"/>
    <cellStyle name="Normal 3 8 3 2" xfId="17169"/>
    <cellStyle name="Normal 3 8 3 3" xfId="17170"/>
    <cellStyle name="Normal 3 8 3 4" xfId="17171"/>
    <cellStyle name="Normal 3 8 3 4 2" xfId="17172"/>
    <cellStyle name="Normal 3 8 3 4 2 2" xfId="17173"/>
    <cellStyle name="Normal 3 8 3 4 2 3" xfId="17174"/>
    <cellStyle name="Normal 3 8 3 4 2 4" xfId="17175"/>
    <cellStyle name="Normal 3 8 3 4 3" xfId="17176"/>
    <cellStyle name="Normal 3 8 3 4 4" xfId="17177"/>
    <cellStyle name="Normal 3 8 3 4 5" xfId="17178"/>
    <cellStyle name="Normal 3 8 3 5" xfId="17179"/>
    <cellStyle name="Normal 3 8 3 5 2" xfId="17180"/>
    <cellStyle name="Normal 3 8 3 5 3" xfId="17181"/>
    <cellStyle name="Normal 3 8 3 5 4" xfId="17182"/>
    <cellStyle name="Normal 3 8 3 6" xfId="17183"/>
    <cellStyle name="Normal 3 8 3 7" xfId="17184"/>
    <cellStyle name="Normal 3 8 3 8" xfId="17185"/>
    <cellStyle name="Normal 3 8 4" xfId="17186"/>
    <cellStyle name="Normal 3 8 4 2" xfId="17187"/>
    <cellStyle name="Normal 3 8 4 3" xfId="17188"/>
    <cellStyle name="Normal 3 8 4 3 2" xfId="17189"/>
    <cellStyle name="Normal 3 8 4 3 2 2" xfId="17190"/>
    <cellStyle name="Normal 3 8 4 3 2 3" xfId="17191"/>
    <cellStyle name="Normal 3 8 4 3 2 4" xfId="17192"/>
    <cellStyle name="Normal 3 8 4 3 3" xfId="17193"/>
    <cellStyle name="Normal 3 8 4 3 4" xfId="17194"/>
    <cellStyle name="Normal 3 8 4 3 5" xfId="17195"/>
    <cellStyle name="Normal 3 8 4 4" xfId="17196"/>
    <cellStyle name="Normal 3 8 4 4 2" xfId="17197"/>
    <cellStyle name="Normal 3 8 4 4 3" xfId="17198"/>
    <cellStyle name="Normal 3 8 4 4 4" xfId="17199"/>
    <cellStyle name="Normal 3 8 4 5" xfId="17200"/>
    <cellStyle name="Normal 3 8 4 6" xfId="17201"/>
    <cellStyle name="Normal 3 8 4 7" xfId="17202"/>
    <cellStyle name="Normal 3 8 5" xfId="17203"/>
    <cellStyle name="Normal 3 8 6" xfId="17204"/>
    <cellStyle name="Normal 3 8 7" xfId="17205"/>
    <cellStyle name="Normal 3 8 8" xfId="17206"/>
    <cellStyle name="Normal 3 8 9" xfId="17207"/>
    <cellStyle name="Normal 3 8 9 2" xfId="17208"/>
    <cellStyle name="Normal 3 8 9 2 2" xfId="17209"/>
    <cellStyle name="Normal 3 8 9 2 2 2" xfId="17210"/>
    <cellStyle name="Normal 3 8 9 2 2 3" xfId="17211"/>
    <cellStyle name="Normal 3 8 9 2 2 4" xfId="17212"/>
    <cellStyle name="Normal 3 8 9 2 3" xfId="17213"/>
    <cellStyle name="Normal 3 8 9 2 4" xfId="17214"/>
    <cellStyle name="Normal 3 8 9 2 5" xfId="17215"/>
    <cellStyle name="Normal 3 8 9 3" xfId="17216"/>
    <cellStyle name="Normal 3 8 9 4" xfId="17217"/>
    <cellStyle name="Normal 3 8 9 4 2" xfId="17218"/>
    <cellStyle name="Normal 3 8 9 4 3" xfId="17219"/>
    <cellStyle name="Normal 3 8 9 4 4" xfId="17220"/>
    <cellStyle name="Normal 3 8 9 5" xfId="17221"/>
    <cellStyle name="Normal 3 8 9 6" xfId="17222"/>
    <cellStyle name="Normal 3 8 9 7" xfId="17223"/>
    <cellStyle name="Normal 3 9" xfId="17224"/>
    <cellStyle name="Normal 3 9 2" xfId="17225"/>
    <cellStyle name="Normal 3 9 2 2" xfId="17226"/>
    <cellStyle name="Normal 3 9 2 3" xfId="17227"/>
    <cellStyle name="Normal 3 9 2 3 2" xfId="17228"/>
    <cellStyle name="Normal 3 9 2 3 2 2" xfId="17229"/>
    <cellStyle name="Normal 3 9 2 3 2 3" xfId="17230"/>
    <cellStyle name="Normal 3 9 2 3 2 4" xfId="17231"/>
    <cellStyle name="Normal 3 9 2 3 3" xfId="17232"/>
    <cellStyle name="Normal 3 9 2 3 4" xfId="17233"/>
    <cellStyle name="Normal 3 9 2 3 5" xfId="17234"/>
    <cellStyle name="Normal 3 9 2 4" xfId="17235"/>
    <cellStyle name="Normal 3 9 2 4 2" xfId="17236"/>
    <cellStyle name="Normal 3 9 2 4 3" xfId="17237"/>
    <cellStyle name="Normal 3 9 2 4 4" xfId="17238"/>
    <cellStyle name="Normal 3 9 2 5" xfId="17239"/>
    <cellStyle name="Normal 3 9 2 6" xfId="17240"/>
    <cellStyle name="Normal 3 9 2 7" xfId="17241"/>
    <cellStyle name="Normal 3 9 3" xfId="17242"/>
    <cellStyle name="Normal 3 9 3 2" xfId="17243"/>
    <cellStyle name="Normal 3 9 3 2 2" xfId="17244"/>
    <cellStyle name="Normal 3 9 3 2 2 2" xfId="17245"/>
    <cellStyle name="Normal 3 9 3 2 2 3" xfId="17246"/>
    <cellStyle name="Normal 3 9 3 2 2 4" xfId="17247"/>
    <cellStyle name="Normal 3 9 3 2 3" xfId="17248"/>
    <cellStyle name="Normal 3 9 3 2 4" xfId="17249"/>
    <cellStyle name="Normal 3 9 3 2 5" xfId="17250"/>
    <cellStyle name="Normal 3 9 3 3" xfId="17251"/>
    <cellStyle name="Normal 3 9 3 3 2" xfId="17252"/>
    <cellStyle name="Normal 3 9 3 3 3" xfId="17253"/>
    <cellStyle name="Normal 3 9 3 3 4" xfId="17254"/>
    <cellStyle name="Normal 3 9 3 4" xfId="17255"/>
    <cellStyle name="Normal 3 9 3 5" xfId="17256"/>
    <cellStyle name="Normal 3 9 3 6" xfId="17257"/>
    <cellStyle name="Normal 3 9 4" xfId="17258"/>
    <cellStyle name="Normal 3 9 5" xfId="17259"/>
    <cellStyle name="Normal 3 9 5 2" xfId="17260"/>
    <cellStyle name="Normal 3 9 5 2 2" xfId="17261"/>
    <cellStyle name="Normal 3 9 5 2 3" xfId="17262"/>
    <cellStyle name="Normal 3 9 5 2 4" xfId="17263"/>
    <cellStyle name="Normal 3 9 5 3" xfId="17264"/>
    <cellStyle name="Normal 3 9 5 4" xfId="17265"/>
    <cellStyle name="Normal 3 9 5 5" xfId="17266"/>
    <cellStyle name="Normal 3 9 6" xfId="17267"/>
    <cellStyle name="Normal 3 9 7" xfId="17268"/>
    <cellStyle name="Normal 3 9 8" xfId="17269"/>
    <cellStyle name="Normal 30" xfId="17270"/>
    <cellStyle name="Normal 30 10" xfId="17271"/>
    <cellStyle name="Normal 30 10 2" xfId="17272"/>
    <cellStyle name="Normal 30 11" xfId="17273"/>
    <cellStyle name="Normal 30 11 2" xfId="17274"/>
    <cellStyle name="Normal 30 12" xfId="17275"/>
    <cellStyle name="Normal 30 12 2" xfId="17276"/>
    <cellStyle name="Normal 30 13" xfId="17277"/>
    <cellStyle name="Normal 30 13 2" xfId="17278"/>
    <cellStyle name="Normal 30 13 2 2" xfId="17279"/>
    <cellStyle name="Normal 30 13 2 3" xfId="17280"/>
    <cellStyle name="Normal 30 13 2 4" xfId="17281"/>
    <cellStyle name="Normal 30 13 3" xfId="17282"/>
    <cellStyle name="Normal 30 13 4" xfId="17283"/>
    <cellStyle name="Normal 30 13 5" xfId="17284"/>
    <cellStyle name="Normal 30 14" xfId="17285"/>
    <cellStyle name="Normal 30 14 2" xfId="17286"/>
    <cellStyle name="Normal 30 14 3" xfId="17287"/>
    <cellStyle name="Normal 30 14 4" xfId="17288"/>
    <cellStyle name="Normal 30 15" xfId="17289"/>
    <cellStyle name="Normal 30 16" xfId="17290"/>
    <cellStyle name="Normal 30 17" xfId="17291"/>
    <cellStyle name="Normal 30 2" xfId="17292"/>
    <cellStyle name="Normal 30 2 2" xfId="17293"/>
    <cellStyle name="Normal 30 3" xfId="17294"/>
    <cellStyle name="Normal 30 3 2" xfId="17295"/>
    <cellStyle name="Normal 30 4" xfId="17296"/>
    <cellStyle name="Normal 30 4 2" xfId="17297"/>
    <cellStyle name="Normal 30 5" xfId="17298"/>
    <cellStyle name="Normal 30 5 2" xfId="17299"/>
    <cellStyle name="Normal 30 6" xfId="17300"/>
    <cellStyle name="Normal 30 6 2" xfId="17301"/>
    <cellStyle name="Normal 30 7" xfId="17302"/>
    <cellStyle name="Normal 30 7 2" xfId="17303"/>
    <cellStyle name="Normal 30 8" xfId="17304"/>
    <cellStyle name="Normal 30 8 2" xfId="17305"/>
    <cellStyle name="Normal 30 9" xfId="17306"/>
    <cellStyle name="Normal 30 9 2" xfId="17307"/>
    <cellStyle name="Normal 31" xfId="17308"/>
    <cellStyle name="Normal 31 2" xfId="17309"/>
    <cellStyle name="Normal 31 3" xfId="17310"/>
    <cellStyle name="Normal 31 3 2" xfId="17311"/>
    <cellStyle name="Normal 31 3 2 2" xfId="17312"/>
    <cellStyle name="Normal 31 3 2 2 2" xfId="17313"/>
    <cellStyle name="Normal 31 3 2 2 3" xfId="17314"/>
    <cellStyle name="Normal 31 3 2 2 4" xfId="17315"/>
    <cellStyle name="Normal 31 3 2 3" xfId="17316"/>
    <cellStyle name="Normal 31 3 2 4" xfId="17317"/>
    <cellStyle name="Normal 31 3 2 5" xfId="17318"/>
    <cellStyle name="Normal 31 3 3" xfId="17319"/>
    <cellStyle name="Normal 31 3 3 2" xfId="17320"/>
    <cellStyle name="Normal 31 3 3 3" xfId="17321"/>
    <cellStyle name="Normal 31 3 3 4" xfId="17322"/>
    <cellStyle name="Normal 31 3 4" xfId="17323"/>
    <cellStyle name="Normal 31 3 5" xfId="17324"/>
    <cellStyle name="Normal 31 3 6" xfId="17325"/>
    <cellStyle name="Normal 32" xfId="17326"/>
    <cellStyle name="Normal 32 2" xfId="17327"/>
    <cellStyle name="Normal 32 3" xfId="17328"/>
    <cellStyle name="Normal 32 3 2" xfId="17329"/>
    <cellStyle name="Normal 32 3 2 2" xfId="17330"/>
    <cellStyle name="Normal 32 3 2 2 2" xfId="17331"/>
    <cellStyle name="Normal 32 3 2 2 3" xfId="17332"/>
    <cellStyle name="Normal 32 3 2 2 4" xfId="17333"/>
    <cellStyle name="Normal 32 3 2 3" xfId="17334"/>
    <cellStyle name="Normal 32 3 2 4" xfId="17335"/>
    <cellStyle name="Normal 32 3 2 5" xfId="17336"/>
    <cellStyle name="Normal 32 3 3" xfId="17337"/>
    <cellStyle name="Normal 32 3 3 2" xfId="17338"/>
    <cellStyle name="Normal 32 3 3 3" xfId="17339"/>
    <cellStyle name="Normal 32 3 3 4" xfId="17340"/>
    <cellStyle name="Normal 32 3 4" xfId="17341"/>
    <cellStyle name="Normal 32 3 5" xfId="17342"/>
    <cellStyle name="Normal 32 3 6" xfId="17343"/>
    <cellStyle name="Normal 33" xfId="17344"/>
    <cellStyle name="Normal 33 2" xfId="17345"/>
    <cellStyle name="Normal 33 3" xfId="17346"/>
    <cellStyle name="Normal 33 3 2" xfId="17347"/>
    <cellStyle name="Normal 33 3 2 2" xfId="17348"/>
    <cellStyle name="Normal 33 3 2 2 2" xfId="17349"/>
    <cellStyle name="Normal 33 3 2 2 3" xfId="17350"/>
    <cellStyle name="Normal 33 3 2 2 4" xfId="17351"/>
    <cellStyle name="Normal 33 3 2 3" xfId="17352"/>
    <cellStyle name="Normal 33 3 2 4" xfId="17353"/>
    <cellStyle name="Normal 33 3 2 5" xfId="17354"/>
    <cellStyle name="Normal 33 3 3" xfId="17355"/>
    <cellStyle name="Normal 33 3 3 2" xfId="17356"/>
    <cellStyle name="Normal 33 3 3 3" xfId="17357"/>
    <cellStyle name="Normal 33 3 3 4" xfId="17358"/>
    <cellStyle name="Normal 33 3 4" xfId="17359"/>
    <cellStyle name="Normal 33 3 5" xfId="17360"/>
    <cellStyle name="Normal 33 3 6" xfId="17361"/>
    <cellStyle name="Normal 34" xfId="17362"/>
    <cellStyle name="Normal 34 2" xfId="17363"/>
    <cellStyle name="Normal 34 2 2" xfId="17364"/>
    <cellStyle name="Normal 34 2 2 2" xfId="17365"/>
    <cellStyle name="Normal 34 2 2 3" xfId="17366"/>
    <cellStyle name="Normal 34 2 2 4" xfId="17367"/>
    <cellStyle name="Normal 34 2 3" xfId="17368"/>
    <cellStyle name="Normal 34 2 4" xfId="17369"/>
    <cellStyle name="Normal 34 2 5" xfId="17370"/>
    <cellStyle name="Normal 34 3" xfId="17371"/>
    <cellStyle name="Normal 34 4" xfId="17372"/>
    <cellStyle name="Normal 34 4 2" xfId="17373"/>
    <cellStyle name="Normal 34 4 3" xfId="17374"/>
    <cellStyle name="Normal 34 4 4" xfId="17375"/>
    <cellStyle name="Normal 34 5" xfId="17376"/>
    <cellStyle name="Normal 34 6" xfId="17377"/>
    <cellStyle name="Normal 34 7" xfId="17378"/>
    <cellStyle name="Normal 35" xfId="17379"/>
    <cellStyle name="Normal 35 2" xfId="17380"/>
    <cellStyle name="Normal 35 2 2" xfId="17381"/>
    <cellStyle name="Normal 35 2 2 2" xfId="17382"/>
    <cellStyle name="Normal 35 2 2 2 2" xfId="17383"/>
    <cellStyle name="Normal 35 2 2 2 3" xfId="17384"/>
    <cellStyle name="Normal 35 2 2 2 4" xfId="17385"/>
    <cellStyle name="Normal 35 2 2 3" xfId="17386"/>
    <cellStyle name="Normal 35 2 2 4" xfId="17387"/>
    <cellStyle name="Normal 35 2 2 5" xfId="17388"/>
    <cellStyle name="Normal 35 2 3" xfId="17389"/>
    <cellStyle name="Normal 35 2 3 2" xfId="17390"/>
    <cellStyle name="Normal 35 2 3 3" xfId="17391"/>
    <cellStyle name="Normal 35 2 3 4" xfId="17392"/>
    <cellStyle name="Normal 35 2 4" xfId="17393"/>
    <cellStyle name="Normal 35 2 5" xfId="17394"/>
    <cellStyle name="Normal 35 2 6" xfId="17395"/>
    <cellStyle name="Normal 36" xfId="17396"/>
    <cellStyle name="Normal 36 2" xfId="17397"/>
    <cellStyle name="Normal 36 2 2" xfId="17398"/>
    <cellStyle name="Normal 36 2 2 2" xfId="17399"/>
    <cellStyle name="Normal 36 2 2 3" xfId="17400"/>
    <cellStyle name="Normal 36 2 2 4" xfId="17401"/>
    <cellStyle name="Normal 36 2 3" xfId="17402"/>
    <cellStyle name="Normal 36 2 4" xfId="17403"/>
    <cellStyle name="Normal 36 2 5" xfId="17404"/>
    <cellStyle name="Normal 36 3" xfId="17405"/>
    <cellStyle name="Normal 36 4" xfId="17406"/>
    <cellStyle name="Normal 36 4 2" xfId="17407"/>
    <cellStyle name="Normal 36 4 3" xfId="17408"/>
    <cellStyle name="Normal 36 4 4" xfId="17409"/>
    <cellStyle name="Normal 36 5" xfId="17410"/>
    <cellStyle name="Normal 36 6" xfId="17411"/>
    <cellStyle name="Normal 36 7" xfId="17412"/>
    <cellStyle name="Normal 37" xfId="17413"/>
    <cellStyle name="Normal 37 2" xfId="17414"/>
    <cellStyle name="Normal 37 3" xfId="17415"/>
    <cellStyle name="Normal 37 3 2" xfId="17416"/>
    <cellStyle name="Normal 37 3 2 2" xfId="17417"/>
    <cellStyle name="Normal 37 3 2 2 2" xfId="17418"/>
    <cellStyle name="Normal 37 3 2 2 3" xfId="17419"/>
    <cellStyle name="Normal 37 3 2 2 4" xfId="17420"/>
    <cellStyle name="Normal 37 3 2 3" xfId="17421"/>
    <cellStyle name="Normal 37 3 2 4" xfId="17422"/>
    <cellStyle name="Normal 37 3 2 5" xfId="17423"/>
    <cellStyle name="Normal 37 3 3" xfId="17424"/>
    <cellStyle name="Normal 37 3 3 2" xfId="17425"/>
    <cellStyle name="Normal 37 3 3 3" xfId="17426"/>
    <cellStyle name="Normal 37 3 3 4" xfId="17427"/>
    <cellStyle name="Normal 37 3 4" xfId="17428"/>
    <cellStyle name="Normal 37 3 5" xfId="17429"/>
    <cellStyle name="Normal 37 3 6" xfId="17430"/>
    <cellStyle name="Normal 38" xfId="17431"/>
    <cellStyle name="Normal 38 2" xfId="17432"/>
    <cellStyle name="Normal 38 3" xfId="17433"/>
    <cellStyle name="Normal 38 3 2" xfId="17434"/>
    <cellStyle name="Normal 38 3 2 2" xfId="17435"/>
    <cellStyle name="Normal 38 3 2 2 2" xfId="17436"/>
    <cellStyle name="Normal 38 3 2 2 3" xfId="17437"/>
    <cellStyle name="Normal 38 3 2 2 4" xfId="17438"/>
    <cellStyle name="Normal 38 3 2 3" xfId="17439"/>
    <cellStyle name="Normal 38 3 2 4" xfId="17440"/>
    <cellStyle name="Normal 38 3 2 5" xfId="17441"/>
    <cellStyle name="Normal 38 3 3" xfId="17442"/>
    <cellStyle name="Normal 38 3 3 2" xfId="17443"/>
    <cellStyle name="Normal 38 3 3 3" xfId="17444"/>
    <cellStyle name="Normal 38 3 3 4" xfId="17445"/>
    <cellStyle name="Normal 38 3 4" xfId="17446"/>
    <cellStyle name="Normal 38 3 5" xfId="17447"/>
    <cellStyle name="Normal 38 3 6" xfId="17448"/>
    <cellStyle name="Normal 39" xfId="17449"/>
    <cellStyle name="Normal 39 2" xfId="17450"/>
    <cellStyle name="Normal 39 3" xfId="17451"/>
    <cellStyle name="Normal 39 3 2" xfId="17452"/>
    <cellStyle name="Normal 39 3 2 2" xfId="17453"/>
    <cellStyle name="Normal 39 3 2 2 2" xfId="17454"/>
    <cellStyle name="Normal 39 3 2 2 3" xfId="17455"/>
    <cellStyle name="Normal 39 3 2 2 4" xfId="17456"/>
    <cellStyle name="Normal 39 3 2 3" xfId="17457"/>
    <cellStyle name="Normal 39 3 2 4" xfId="17458"/>
    <cellStyle name="Normal 39 3 2 5" xfId="17459"/>
    <cellStyle name="Normal 39 3 3" xfId="17460"/>
    <cellStyle name="Normal 39 3 3 2" xfId="17461"/>
    <cellStyle name="Normal 39 3 3 3" xfId="17462"/>
    <cellStyle name="Normal 39 3 3 4" xfId="17463"/>
    <cellStyle name="Normal 39 3 4" xfId="17464"/>
    <cellStyle name="Normal 39 3 5" xfId="17465"/>
    <cellStyle name="Normal 39 3 6" xfId="17466"/>
    <cellStyle name="Normal 4" xfId="17467"/>
    <cellStyle name="Normal 4 10" xfId="17468"/>
    <cellStyle name="Normal 4 11" xfId="17469"/>
    <cellStyle name="Normal 4 12" xfId="17470"/>
    <cellStyle name="Normal 4 13" xfId="17471"/>
    <cellStyle name="Normal 4 13 2" xfId="17472"/>
    <cellStyle name="Normal 4 13 3" xfId="17473"/>
    <cellStyle name="Normal 4 13 4" xfId="17474"/>
    <cellStyle name="Normal 4 14" xfId="17475"/>
    <cellStyle name="Normal 4 14 2" xfId="17476"/>
    <cellStyle name="Normal 4 14 3" xfId="17477"/>
    <cellStyle name="Normal 4 2" xfId="17478"/>
    <cellStyle name="Normal 4 2 10" xfId="17479"/>
    <cellStyle name="Normal 4 2 11" xfId="17480"/>
    <cellStyle name="Normal 4 2 11 2" xfId="17481"/>
    <cellStyle name="Normal 4 2 11 2 2" xfId="17482"/>
    <cellStyle name="Normal 4 2 11 2 3" xfId="17483"/>
    <cellStyle name="Normal 4 2 11 2 4" xfId="17484"/>
    <cellStyle name="Normal 4 2 11 3" xfId="17485"/>
    <cellStyle name="Normal 4 2 11 4" xfId="17486"/>
    <cellStyle name="Normal 4 2 11 5" xfId="17487"/>
    <cellStyle name="Normal 4 2 12" xfId="17488"/>
    <cellStyle name="Normal 4 2 13" xfId="17489"/>
    <cellStyle name="Normal 4 2 14" xfId="17490"/>
    <cellStyle name="Normal 4 2 2" xfId="17491"/>
    <cellStyle name="Normal 4 2 2 10" xfId="17492"/>
    <cellStyle name="Normal 4 2 2 10 2" xfId="17493"/>
    <cellStyle name="Normal 4 2 2 10 2 2" xfId="17494"/>
    <cellStyle name="Normal 4 2 2 10 2 3" xfId="17495"/>
    <cellStyle name="Normal 4 2 2 10 2 4" xfId="17496"/>
    <cellStyle name="Normal 4 2 2 10 3" xfId="17497"/>
    <cellStyle name="Normal 4 2 2 10 4" xfId="17498"/>
    <cellStyle name="Normal 4 2 2 10 5" xfId="17499"/>
    <cellStyle name="Normal 4 2 2 11" xfId="17500"/>
    <cellStyle name="Normal 4 2 2 12" xfId="17501"/>
    <cellStyle name="Normal 4 2 2 13" xfId="17502"/>
    <cellStyle name="Normal 4 2 2 14" xfId="17503"/>
    <cellStyle name="Normal 4 2 2 2" xfId="17504"/>
    <cellStyle name="Normal 4 2 2 2 2" xfId="17505"/>
    <cellStyle name="Normal 4 2 2 2 2 2" xfId="17506"/>
    <cellStyle name="Normal 4 2 2 2 2 2 2" xfId="17507"/>
    <cellStyle name="Normal 4 2 2 2 2 2 2 2" xfId="17508"/>
    <cellStyle name="Normal 4 2 2 2 2 2 2 2 2" xfId="17509"/>
    <cellStyle name="Normal 4 2 2 2 2 2 2 2 3" xfId="17510"/>
    <cellStyle name="Normal 4 2 2 2 2 2 2 2 4" xfId="17511"/>
    <cellStyle name="Normal 4 2 2 2 2 2 2 3" xfId="17512"/>
    <cellStyle name="Normal 4 2 2 2 2 2 2 4" xfId="17513"/>
    <cellStyle name="Normal 4 2 2 2 2 2 2 5" xfId="17514"/>
    <cellStyle name="Normal 4 2 2 2 2 2 3" xfId="17515"/>
    <cellStyle name="Normal 4 2 2 2 2 2 3 2" xfId="17516"/>
    <cellStyle name="Normal 4 2 2 2 2 2 3 3" xfId="17517"/>
    <cellStyle name="Normal 4 2 2 2 2 2 3 4" xfId="17518"/>
    <cellStyle name="Normal 4 2 2 2 2 2 4" xfId="17519"/>
    <cellStyle name="Normal 4 2 2 2 2 2 5" xfId="17520"/>
    <cellStyle name="Normal 4 2 2 2 2 2 6" xfId="17521"/>
    <cellStyle name="Normal 4 2 2 2 2 3" xfId="17522"/>
    <cellStyle name="Normal 4 2 2 2 2 3 2" xfId="17523"/>
    <cellStyle name="Normal 4 2 2 2 2 3 2 2" xfId="17524"/>
    <cellStyle name="Normal 4 2 2 2 2 3 2 2 2" xfId="17525"/>
    <cellStyle name="Normal 4 2 2 2 2 3 2 2 3" xfId="17526"/>
    <cellStyle name="Normal 4 2 2 2 2 3 2 2 4" xfId="17527"/>
    <cellStyle name="Normal 4 2 2 2 2 3 2 3" xfId="17528"/>
    <cellStyle name="Normal 4 2 2 2 2 3 2 4" xfId="17529"/>
    <cellStyle name="Normal 4 2 2 2 2 3 2 5" xfId="17530"/>
    <cellStyle name="Normal 4 2 2 2 2 3 3" xfId="17531"/>
    <cellStyle name="Normal 4 2 2 2 2 3 3 2" xfId="17532"/>
    <cellStyle name="Normal 4 2 2 2 2 3 3 3" xfId="17533"/>
    <cellStyle name="Normal 4 2 2 2 2 3 3 4" xfId="17534"/>
    <cellStyle name="Normal 4 2 2 2 2 3 4" xfId="17535"/>
    <cellStyle name="Normal 4 2 2 2 2 3 5" xfId="17536"/>
    <cellStyle name="Normal 4 2 2 2 2 3 6" xfId="17537"/>
    <cellStyle name="Normal 4 2 2 2 2 4" xfId="17538"/>
    <cellStyle name="Normal 4 2 2 2 2 4 2" xfId="17539"/>
    <cellStyle name="Normal 4 2 2 2 2 4 2 2" xfId="17540"/>
    <cellStyle name="Normal 4 2 2 2 2 4 2 3" xfId="17541"/>
    <cellStyle name="Normal 4 2 2 2 2 4 2 4" xfId="17542"/>
    <cellStyle name="Normal 4 2 2 2 2 4 3" xfId="17543"/>
    <cellStyle name="Normal 4 2 2 2 2 4 4" xfId="17544"/>
    <cellStyle name="Normal 4 2 2 2 2 4 5" xfId="17545"/>
    <cellStyle name="Normal 4 2 2 2 2 5" xfId="17546"/>
    <cellStyle name="Normal 4 2 2 2 2 5 2" xfId="17547"/>
    <cellStyle name="Normal 4 2 2 2 2 5 3" xfId="17548"/>
    <cellStyle name="Normal 4 2 2 2 2 5 4" xfId="17549"/>
    <cellStyle name="Normal 4 2 2 2 2 6" xfId="17550"/>
    <cellStyle name="Normal 4 2 2 2 2 7" xfId="17551"/>
    <cellStyle name="Normal 4 2 2 2 2 8" xfId="17552"/>
    <cellStyle name="Normal 4 2 2 2 3" xfId="17553"/>
    <cellStyle name="Normal 4 2 2 2 3 2" xfId="17554"/>
    <cellStyle name="Normal 4 2 2 2 3 2 2" xfId="17555"/>
    <cellStyle name="Normal 4 2 2 2 3 2 2 2" xfId="17556"/>
    <cellStyle name="Normal 4 2 2 2 3 2 2 3" xfId="17557"/>
    <cellStyle name="Normal 4 2 2 2 3 2 2 4" xfId="17558"/>
    <cellStyle name="Normal 4 2 2 2 3 2 3" xfId="17559"/>
    <cellStyle name="Normal 4 2 2 2 3 2 4" xfId="17560"/>
    <cellStyle name="Normal 4 2 2 2 3 2 5" xfId="17561"/>
    <cellStyle name="Normal 4 2 2 2 3 3" xfId="17562"/>
    <cellStyle name="Normal 4 2 2 2 3 3 2" xfId="17563"/>
    <cellStyle name="Normal 4 2 2 2 3 3 3" xfId="17564"/>
    <cellStyle name="Normal 4 2 2 2 3 3 4" xfId="17565"/>
    <cellStyle name="Normal 4 2 2 2 3 4" xfId="17566"/>
    <cellStyle name="Normal 4 2 2 2 3 5" xfId="17567"/>
    <cellStyle name="Normal 4 2 2 2 3 6" xfId="17568"/>
    <cellStyle name="Normal 4 2 2 2 4" xfId="17569"/>
    <cellStyle name="Normal 4 2 2 2 4 2" xfId="17570"/>
    <cellStyle name="Normal 4 2 2 2 4 2 2" xfId="17571"/>
    <cellStyle name="Normal 4 2 2 2 4 2 2 2" xfId="17572"/>
    <cellStyle name="Normal 4 2 2 2 4 2 2 3" xfId="17573"/>
    <cellStyle name="Normal 4 2 2 2 4 2 2 4" xfId="17574"/>
    <cellStyle name="Normal 4 2 2 2 4 2 3" xfId="17575"/>
    <cellStyle name="Normal 4 2 2 2 4 2 4" xfId="17576"/>
    <cellStyle name="Normal 4 2 2 2 4 2 5" xfId="17577"/>
    <cellStyle name="Normal 4 2 2 2 4 3" xfId="17578"/>
    <cellStyle name="Normal 4 2 2 2 4 3 2" xfId="17579"/>
    <cellStyle name="Normal 4 2 2 2 4 3 3" xfId="17580"/>
    <cellStyle name="Normal 4 2 2 2 4 3 4" xfId="17581"/>
    <cellStyle name="Normal 4 2 2 2 4 4" xfId="17582"/>
    <cellStyle name="Normal 4 2 2 2 4 5" xfId="17583"/>
    <cellStyle name="Normal 4 2 2 2 4 6" xfId="17584"/>
    <cellStyle name="Normal 4 2 2 2 5" xfId="17585"/>
    <cellStyle name="Normal 4 2 2 2 5 2" xfId="17586"/>
    <cellStyle name="Normal 4 2 2 2 5 2 2" xfId="17587"/>
    <cellStyle name="Normal 4 2 2 2 5 2 3" xfId="17588"/>
    <cellStyle name="Normal 4 2 2 2 5 2 4" xfId="17589"/>
    <cellStyle name="Normal 4 2 2 2 5 3" xfId="17590"/>
    <cellStyle name="Normal 4 2 2 2 5 4" xfId="17591"/>
    <cellStyle name="Normal 4 2 2 2 5 5" xfId="17592"/>
    <cellStyle name="Normal 4 2 2 2 6" xfId="17593"/>
    <cellStyle name="Normal 4 2 2 2 6 2" xfId="17594"/>
    <cellStyle name="Normal 4 2 2 2 6 3" xfId="17595"/>
    <cellStyle name="Normal 4 2 2 2 6 4" xfId="17596"/>
    <cellStyle name="Normal 4 2 2 2 7" xfId="17597"/>
    <cellStyle name="Normal 4 2 2 2 8" xfId="17598"/>
    <cellStyle name="Normal 4 2 2 2 9" xfId="17599"/>
    <cellStyle name="Normal 4 2 2 3" xfId="17600"/>
    <cellStyle name="Normal 4 2 2 3 2" xfId="17601"/>
    <cellStyle name="Normal 4 2 2 3 2 2" xfId="17602"/>
    <cellStyle name="Normal 4 2 2 3 2 2 2" xfId="17603"/>
    <cellStyle name="Normal 4 2 2 3 2 2 2 2" xfId="17604"/>
    <cellStyle name="Normal 4 2 2 3 2 2 2 2 2" xfId="17605"/>
    <cellStyle name="Normal 4 2 2 3 2 2 2 2 3" xfId="17606"/>
    <cellStyle name="Normal 4 2 2 3 2 2 2 2 4" xfId="17607"/>
    <cellStyle name="Normal 4 2 2 3 2 2 2 3" xfId="17608"/>
    <cellStyle name="Normal 4 2 2 3 2 2 2 4" xfId="17609"/>
    <cellStyle name="Normal 4 2 2 3 2 2 2 5" xfId="17610"/>
    <cellStyle name="Normal 4 2 2 3 2 2 3" xfId="17611"/>
    <cellStyle name="Normal 4 2 2 3 2 2 3 2" xfId="17612"/>
    <cellStyle name="Normal 4 2 2 3 2 2 3 3" xfId="17613"/>
    <cellStyle name="Normal 4 2 2 3 2 2 3 4" xfId="17614"/>
    <cellStyle name="Normal 4 2 2 3 2 2 4" xfId="17615"/>
    <cellStyle name="Normal 4 2 2 3 2 2 5" xfId="17616"/>
    <cellStyle name="Normal 4 2 2 3 2 2 6" xfId="17617"/>
    <cellStyle name="Normal 4 2 2 3 2 3" xfId="17618"/>
    <cellStyle name="Normal 4 2 2 3 2 3 2" xfId="17619"/>
    <cellStyle name="Normal 4 2 2 3 2 3 2 2" xfId="17620"/>
    <cellStyle name="Normal 4 2 2 3 2 3 2 2 2" xfId="17621"/>
    <cellStyle name="Normal 4 2 2 3 2 3 2 2 3" xfId="17622"/>
    <cellStyle name="Normal 4 2 2 3 2 3 2 2 4" xfId="17623"/>
    <cellStyle name="Normal 4 2 2 3 2 3 2 3" xfId="17624"/>
    <cellStyle name="Normal 4 2 2 3 2 3 2 4" xfId="17625"/>
    <cellStyle name="Normal 4 2 2 3 2 3 2 5" xfId="17626"/>
    <cellStyle name="Normal 4 2 2 3 2 3 3" xfId="17627"/>
    <cellStyle name="Normal 4 2 2 3 2 3 3 2" xfId="17628"/>
    <cellStyle name="Normal 4 2 2 3 2 3 3 3" xfId="17629"/>
    <cellStyle name="Normal 4 2 2 3 2 3 3 4" xfId="17630"/>
    <cellStyle name="Normal 4 2 2 3 2 3 4" xfId="17631"/>
    <cellStyle name="Normal 4 2 2 3 2 3 5" xfId="17632"/>
    <cellStyle name="Normal 4 2 2 3 2 3 6" xfId="17633"/>
    <cellStyle name="Normal 4 2 2 3 2 4" xfId="17634"/>
    <cellStyle name="Normal 4 2 2 3 2 4 2" xfId="17635"/>
    <cellStyle name="Normal 4 2 2 3 2 4 2 2" xfId="17636"/>
    <cellStyle name="Normal 4 2 2 3 2 4 2 3" xfId="17637"/>
    <cellStyle name="Normal 4 2 2 3 2 4 2 4" xfId="17638"/>
    <cellStyle name="Normal 4 2 2 3 2 4 3" xfId="17639"/>
    <cellStyle name="Normal 4 2 2 3 2 4 4" xfId="17640"/>
    <cellStyle name="Normal 4 2 2 3 2 4 5" xfId="17641"/>
    <cellStyle name="Normal 4 2 2 3 2 5" xfId="17642"/>
    <cellStyle name="Normal 4 2 2 3 2 5 2" xfId="17643"/>
    <cellStyle name="Normal 4 2 2 3 2 5 3" xfId="17644"/>
    <cellStyle name="Normal 4 2 2 3 2 5 4" xfId="17645"/>
    <cellStyle name="Normal 4 2 2 3 2 6" xfId="17646"/>
    <cellStyle name="Normal 4 2 2 3 2 7" xfId="17647"/>
    <cellStyle name="Normal 4 2 2 3 2 8" xfId="17648"/>
    <cellStyle name="Normal 4 2 2 3 3" xfId="17649"/>
    <cellStyle name="Normal 4 2 2 3 3 2" xfId="17650"/>
    <cellStyle name="Normal 4 2 2 3 3 2 2" xfId="17651"/>
    <cellStyle name="Normal 4 2 2 3 3 2 2 2" xfId="17652"/>
    <cellStyle name="Normal 4 2 2 3 3 2 2 3" xfId="17653"/>
    <cellStyle name="Normal 4 2 2 3 3 2 2 4" xfId="17654"/>
    <cellStyle name="Normal 4 2 2 3 3 2 3" xfId="17655"/>
    <cellStyle name="Normal 4 2 2 3 3 2 4" xfId="17656"/>
    <cellStyle name="Normal 4 2 2 3 3 2 5" xfId="17657"/>
    <cellStyle name="Normal 4 2 2 3 3 3" xfId="17658"/>
    <cellStyle name="Normal 4 2 2 3 3 3 2" xfId="17659"/>
    <cellStyle name="Normal 4 2 2 3 3 3 3" xfId="17660"/>
    <cellStyle name="Normal 4 2 2 3 3 3 4" xfId="17661"/>
    <cellStyle name="Normal 4 2 2 3 3 4" xfId="17662"/>
    <cellStyle name="Normal 4 2 2 3 3 5" xfId="17663"/>
    <cellStyle name="Normal 4 2 2 3 3 6" xfId="17664"/>
    <cellStyle name="Normal 4 2 2 3 4" xfId="17665"/>
    <cellStyle name="Normal 4 2 2 3 4 2" xfId="17666"/>
    <cellStyle name="Normal 4 2 2 3 4 2 2" xfId="17667"/>
    <cellStyle name="Normal 4 2 2 3 4 2 2 2" xfId="17668"/>
    <cellStyle name="Normal 4 2 2 3 4 2 2 3" xfId="17669"/>
    <cellStyle name="Normal 4 2 2 3 4 2 2 4" xfId="17670"/>
    <cellStyle name="Normal 4 2 2 3 4 2 3" xfId="17671"/>
    <cellStyle name="Normal 4 2 2 3 4 2 4" xfId="17672"/>
    <cellStyle name="Normal 4 2 2 3 4 2 5" xfId="17673"/>
    <cellStyle name="Normal 4 2 2 3 4 3" xfId="17674"/>
    <cellStyle name="Normal 4 2 2 3 4 3 2" xfId="17675"/>
    <cellStyle name="Normal 4 2 2 3 4 3 3" xfId="17676"/>
    <cellStyle name="Normal 4 2 2 3 4 3 4" xfId="17677"/>
    <cellStyle name="Normal 4 2 2 3 4 4" xfId="17678"/>
    <cellStyle name="Normal 4 2 2 3 4 5" xfId="17679"/>
    <cellStyle name="Normal 4 2 2 3 4 6" xfId="17680"/>
    <cellStyle name="Normal 4 2 2 3 5" xfId="17681"/>
    <cellStyle name="Normal 4 2 2 3 5 2" xfId="17682"/>
    <cellStyle name="Normal 4 2 2 3 5 2 2" xfId="17683"/>
    <cellStyle name="Normal 4 2 2 3 5 2 3" xfId="17684"/>
    <cellStyle name="Normal 4 2 2 3 5 2 4" xfId="17685"/>
    <cellStyle name="Normal 4 2 2 3 5 3" xfId="17686"/>
    <cellStyle name="Normal 4 2 2 3 5 4" xfId="17687"/>
    <cellStyle name="Normal 4 2 2 3 5 5" xfId="17688"/>
    <cellStyle name="Normal 4 2 2 3 6" xfId="17689"/>
    <cellStyle name="Normal 4 2 2 3 6 2" xfId="17690"/>
    <cellStyle name="Normal 4 2 2 3 6 3" xfId="17691"/>
    <cellStyle name="Normal 4 2 2 3 6 4" xfId="17692"/>
    <cellStyle name="Normal 4 2 2 3 7" xfId="17693"/>
    <cellStyle name="Normal 4 2 2 3 8" xfId="17694"/>
    <cellStyle name="Normal 4 2 2 3 9" xfId="17695"/>
    <cellStyle name="Normal 4 2 2 4" xfId="17696"/>
    <cellStyle name="Normal 4 2 2 4 2" xfId="17697"/>
    <cellStyle name="Normal 4 2 2 4 2 2" xfId="17698"/>
    <cellStyle name="Normal 4 2 2 4 2 2 2" xfId="17699"/>
    <cellStyle name="Normal 4 2 2 4 2 2 2 2" xfId="17700"/>
    <cellStyle name="Normal 4 2 2 4 2 2 2 2 2" xfId="17701"/>
    <cellStyle name="Normal 4 2 2 4 2 2 2 2 3" xfId="17702"/>
    <cellStyle name="Normal 4 2 2 4 2 2 2 2 4" xfId="17703"/>
    <cellStyle name="Normal 4 2 2 4 2 2 2 3" xfId="17704"/>
    <cellStyle name="Normal 4 2 2 4 2 2 2 4" xfId="17705"/>
    <cellStyle name="Normal 4 2 2 4 2 2 2 5" xfId="17706"/>
    <cellStyle name="Normal 4 2 2 4 2 2 3" xfId="17707"/>
    <cellStyle name="Normal 4 2 2 4 2 2 3 2" xfId="17708"/>
    <cellStyle name="Normal 4 2 2 4 2 2 3 3" xfId="17709"/>
    <cellStyle name="Normal 4 2 2 4 2 2 3 4" xfId="17710"/>
    <cellStyle name="Normal 4 2 2 4 2 2 4" xfId="17711"/>
    <cellStyle name="Normal 4 2 2 4 2 2 5" xfId="17712"/>
    <cellStyle name="Normal 4 2 2 4 2 2 6" xfId="17713"/>
    <cellStyle name="Normal 4 2 2 4 2 3" xfId="17714"/>
    <cellStyle name="Normal 4 2 2 4 2 3 2" xfId="17715"/>
    <cellStyle name="Normal 4 2 2 4 2 3 2 2" xfId="17716"/>
    <cellStyle name="Normal 4 2 2 4 2 3 2 2 2" xfId="17717"/>
    <cellStyle name="Normal 4 2 2 4 2 3 2 2 3" xfId="17718"/>
    <cellStyle name="Normal 4 2 2 4 2 3 2 2 4" xfId="17719"/>
    <cellStyle name="Normal 4 2 2 4 2 3 2 3" xfId="17720"/>
    <cellStyle name="Normal 4 2 2 4 2 3 2 4" xfId="17721"/>
    <cellStyle name="Normal 4 2 2 4 2 3 2 5" xfId="17722"/>
    <cellStyle name="Normal 4 2 2 4 2 3 3" xfId="17723"/>
    <cellStyle name="Normal 4 2 2 4 2 3 3 2" xfId="17724"/>
    <cellStyle name="Normal 4 2 2 4 2 3 3 3" xfId="17725"/>
    <cellStyle name="Normal 4 2 2 4 2 3 3 4" xfId="17726"/>
    <cellStyle name="Normal 4 2 2 4 2 3 4" xfId="17727"/>
    <cellStyle name="Normal 4 2 2 4 2 3 5" xfId="17728"/>
    <cellStyle name="Normal 4 2 2 4 2 3 6" xfId="17729"/>
    <cellStyle name="Normal 4 2 2 4 2 4" xfId="17730"/>
    <cellStyle name="Normal 4 2 2 4 2 4 2" xfId="17731"/>
    <cellStyle name="Normal 4 2 2 4 2 4 2 2" xfId="17732"/>
    <cellStyle name="Normal 4 2 2 4 2 4 2 3" xfId="17733"/>
    <cellStyle name="Normal 4 2 2 4 2 4 2 4" xfId="17734"/>
    <cellStyle name="Normal 4 2 2 4 2 4 3" xfId="17735"/>
    <cellStyle name="Normal 4 2 2 4 2 4 4" xfId="17736"/>
    <cellStyle name="Normal 4 2 2 4 2 4 5" xfId="17737"/>
    <cellStyle name="Normal 4 2 2 4 2 5" xfId="17738"/>
    <cellStyle name="Normal 4 2 2 4 2 5 2" xfId="17739"/>
    <cellStyle name="Normal 4 2 2 4 2 5 3" xfId="17740"/>
    <cellStyle name="Normal 4 2 2 4 2 5 4" xfId="17741"/>
    <cellStyle name="Normal 4 2 2 4 2 6" xfId="17742"/>
    <cellStyle name="Normal 4 2 2 4 2 7" xfId="17743"/>
    <cellStyle name="Normal 4 2 2 4 2 8" xfId="17744"/>
    <cellStyle name="Normal 4 2 2 4 3" xfId="17745"/>
    <cellStyle name="Normal 4 2 2 4 3 2" xfId="17746"/>
    <cellStyle name="Normal 4 2 2 4 3 2 2" xfId="17747"/>
    <cellStyle name="Normal 4 2 2 4 3 2 2 2" xfId="17748"/>
    <cellStyle name="Normal 4 2 2 4 3 2 2 3" xfId="17749"/>
    <cellStyle name="Normal 4 2 2 4 3 2 2 4" xfId="17750"/>
    <cellStyle name="Normal 4 2 2 4 3 2 3" xfId="17751"/>
    <cellStyle name="Normal 4 2 2 4 3 2 4" xfId="17752"/>
    <cellStyle name="Normal 4 2 2 4 3 2 5" xfId="17753"/>
    <cellStyle name="Normal 4 2 2 4 3 3" xfId="17754"/>
    <cellStyle name="Normal 4 2 2 4 3 3 2" xfId="17755"/>
    <cellStyle name="Normal 4 2 2 4 3 3 3" xfId="17756"/>
    <cellStyle name="Normal 4 2 2 4 3 3 4" xfId="17757"/>
    <cellStyle name="Normal 4 2 2 4 3 4" xfId="17758"/>
    <cellStyle name="Normal 4 2 2 4 3 5" xfId="17759"/>
    <cellStyle name="Normal 4 2 2 4 3 6" xfId="17760"/>
    <cellStyle name="Normal 4 2 2 4 4" xfId="17761"/>
    <cellStyle name="Normal 4 2 2 4 4 2" xfId="17762"/>
    <cellStyle name="Normal 4 2 2 4 4 2 2" xfId="17763"/>
    <cellStyle name="Normal 4 2 2 4 4 2 2 2" xfId="17764"/>
    <cellStyle name="Normal 4 2 2 4 4 2 2 3" xfId="17765"/>
    <cellStyle name="Normal 4 2 2 4 4 2 2 4" xfId="17766"/>
    <cellStyle name="Normal 4 2 2 4 4 2 3" xfId="17767"/>
    <cellStyle name="Normal 4 2 2 4 4 2 4" xfId="17768"/>
    <cellStyle name="Normal 4 2 2 4 4 2 5" xfId="17769"/>
    <cellStyle name="Normal 4 2 2 4 4 3" xfId="17770"/>
    <cellStyle name="Normal 4 2 2 4 4 3 2" xfId="17771"/>
    <cellStyle name="Normal 4 2 2 4 4 3 3" xfId="17772"/>
    <cellStyle name="Normal 4 2 2 4 4 3 4" xfId="17773"/>
    <cellStyle name="Normal 4 2 2 4 4 4" xfId="17774"/>
    <cellStyle name="Normal 4 2 2 4 4 5" xfId="17775"/>
    <cellStyle name="Normal 4 2 2 4 4 6" xfId="17776"/>
    <cellStyle name="Normal 4 2 2 4 5" xfId="17777"/>
    <cellStyle name="Normal 4 2 2 4 5 2" xfId="17778"/>
    <cellStyle name="Normal 4 2 2 4 5 2 2" xfId="17779"/>
    <cellStyle name="Normal 4 2 2 4 5 2 3" xfId="17780"/>
    <cellStyle name="Normal 4 2 2 4 5 2 4" xfId="17781"/>
    <cellStyle name="Normal 4 2 2 4 5 3" xfId="17782"/>
    <cellStyle name="Normal 4 2 2 4 5 4" xfId="17783"/>
    <cellStyle name="Normal 4 2 2 4 5 5" xfId="17784"/>
    <cellStyle name="Normal 4 2 2 4 6" xfId="17785"/>
    <cellStyle name="Normal 4 2 2 4 6 2" xfId="17786"/>
    <cellStyle name="Normal 4 2 2 4 6 3" xfId="17787"/>
    <cellStyle name="Normal 4 2 2 4 6 4" xfId="17788"/>
    <cellStyle name="Normal 4 2 2 4 7" xfId="17789"/>
    <cellStyle name="Normal 4 2 2 4 8" xfId="17790"/>
    <cellStyle name="Normal 4 2 2 4 9" xfId="17791"/>
    <cellStyle name="Normal 4 2 2 5" xfId="17792"/>
    <cellStyle name="Normal 4 2 2 5 2" xfId="17793"/>
    <cellStyle name="Normal 4 2 2 5 2 2" xfId="17794"/>
    <cellStyle name="Normal 4 2 2 5 2 2 2" xfId="17795"/>
    <cellStyle name="Normal 4 2 2 5 2 2 2 2" xfId="17796"/>
    <cellStyle name="Normal 4 2 2 5 2 2 2 3" xfId="17797"/>
    <cellStyle name="Normal 4 2 2 5 2 2 2 4" xfId="17798"/>
    <cellStyle name="Normal 4 2 2 5 2 2 3" xfId="17799"/>
    <cellStyle name="Normal 4 2 2 5 2 2 4" xfId="17800"/>
    <cellStyle name="Normal 4 2 2 5 2 2 5" xfId="17801"/>
    <cellStyle name="Normal 4 2 2 5 2 3" xfId="17802"/>
    <cellStyle name="Normal 4 2 2 5 2 3 2" xfId="17803"/>
    <cellStyle name="Normal 4 2 2 5 2 3 3" xfId="17804"/>
    <cellStyle name="Normal 4 2 2 5 2 3 4" xfId="17805"/>
    <cellStyle name="Normal 4 2 2 5 2 4" xfId="17806"/>
    <cellStyle name="Normal 4 2 2 5 2 5" xfId="17807"/>
    <cellStyle name="Normal 4 2 2 5 2 6" xfId="17808"/>
    <cellStyle name="Normal 4 2 2 5 3" xfId="17809"/>
    <cellStyle name="Normal 4 2 2 5 3 2" xfId="17810"/>
    <cellStyle name="Normal 4 2 2 5 3 2 2" xfId="17811"/>
    <cellStyle name="Normal 4 2 2 5 3 2 2 2" xfId="17812"/>
    <cellStyle name="Normal 4 2 2 5 3 2 2 3" xfId="17813"/>
    <cellStyle name="Normal 4 2 2 5 3 2 2 4" xfId="17814"/>
    <cellStyle name="Normal 4 2 2 5 3 2 3" xfId="17815"/>
    <cellStyle name="Normal 4 2 2 5 3 2 4" xfId="17816"/>
    <cellStyle name="Normal 4 2 2 5 3 2 5" xfId="17817"/>
    <cellStyle name="Normal 4 2 2 5 3 3" xfId="17818"/>
    <cellStyle name="Normal 4 2 2 5 3 3 2" xfId="17819"/>
    <cellStyle name="Normal 4 2 2 5 3 3 3" xfId="17820"/>
    <cellStyle name="Normal 4 2 2 5 3 3 4" xfId="17821"/>
    <cellStyle name="Normal 4 2 2 5 3 4" xfId="17822"/>
    <cellStyle name="Normal 4 2 2 5 3 5" xfId="17823"/>
    <cellStyle name="Normal 4 2 2 5 3 6" xfId="17824"/>
    <cellStyle name="Normal 4 2 2 5 4" xfId="17825"/>
    <cellStyle name="Normal 4 2 2 5 4 2" xfId="17826"/>
    <cellStyle name="Normal 4 2 2 5 4 2 2" xfId="17827"/>
    <cellStyle name="Normal 4 2 2 5 4 2 3" xfId="17828"/>
    <cellStyle name="Normal 4 2 2 5 4 2 4" xfId="17829"/>
    <cellStyle name="Normal 4 2 2 5 4 3" xfId="17830"/>
    <cellStyle name="Normal 4 2 2 5 4 4" xfId="17831"/>
    <cellStyle name="Normal 4 2 2 5 4 5" xfId="17832"/>
    <cellStyle name="Normal 4 2 2 5 5" xfId="17833"/>
    <cellStyle name="Normal 4 2 2 5 5 2" xfId="17834"/>
    <cellStyle name="Normal 4 2 2 5 5 3" xfId="17835"/>
    <cellStyle name="Normal 4 2 2 5 5 4" xfId="17836"/>
    <cellStyle name="Normal 4 2 2 5 6" xfId="17837"/>
    <cellStyle name="Normal 4 2 2 5 7" xfId="17838"/>
    <cellStyle name="Normal 4 2 2 5 8" xfId="17839"/>
    <cellStyle name="Normal 4 2 2 6" xfId="17840"/>
    <cellStyle name="Normal 4 2 2 6 2" xfId="17841"/>
    <cellStyle name="Normal 4 2 2 6 2 2" xfId="17842"/>
    <cellStyle name="Normal 4 2 2 6 2 2 2" xfId="17843"/>
    <cellStyle name="Normal 4 2 2 6 2 2 2 2" xfId="17844"/>
    <cellStyle name="Normal 4 2 2 6 2 2 2 3" xfId="17845"/>
    <cellStyle name="Normal 4 2 2 6 2 2 2 4" xfId="17846"/>
    <cellStyle name="Normal 4 2 2 6 2 2 3" xfId="17847"/>
    <cellStyle name="Normal 4 2 2 6 2 2 4" xfId="17848"/>
    <cellStyle name="Normal 4 2 2 6 2 2 5" xfId="17849"/>
    <cellStyle name="Normal 4 2 2 6 2 3" xfId="17850"/>
    <cellStyle name="Normal 4 2 2 6 2 3 2" xfId="17851"/>
    <cellStyle name="Normal 4 2 2 6 2 3 3" xfId="17852"/>
    <cellStyle name="Normal 4 2 2 6 2 3 4" xfId="17853"/>
    <cellStyle name="Normal 4 2 2 6 2 4" xfId="17854"/>
    <cellStyle name="Normal 4 2 2 6 2 5" xfId="17855"/>
    <cellStyle name="Normal 4 2 2 6 2 6" xfId="17856"/>
    <cellStyle name="Normal 4 2 2 6 3" xfId="17857"/>
    <cellStyle name="Normal 4 2 2 6 3 2" xfId="17858"/>
    <cellStyle name="Normal 4 2 2 6 3 2 2" xfId="17859"/>
    <cellStyle name="Normal 4 2 2 6 3 2 2 2" xfId="17860"/>
    <cellStyle name="Normal 4 2 2 6 3 2 2 3" xfId="17861"/>
    <cellStyle name="Normal 4 2 2 6 3 2 2 4" xfId="17862"/>
    <cellStyle name="Normal 4 2 2 6 3 2 3" xfId="17863"/>
    <cellStyle name="Normal 4 2 2 6 3 2 4" xfId="17864"/>
    <cellStyle name="Normal 4 2 2 6 3 2 5" xfId="17865"/>
    <cellStyle name="Normal 4 2 2 6 3 3" xfId="17866"/>
    <cellStyle name="Normal 4 2 2 6 3 3 2" xfId="17867"/>
    <cellStyle name="Normal 4 2 2 6 3 3 3" xfId="17868"/>
    <cellStyle name="Normal 4 2 2 6 3 3 4" xfId="17869"/>
    <cellStyle name="Normal 4 2 2 6 3 4" xfId="17870"/>
    <cellStyle name="Normal 4 2 2 6 3 5" xfId="17871"/>
    <cellStyle name="Normal 4 2 2 6 3 6" xfId="17872"/>
    <cellStyle name="Normal 4 2 2 6 4" xfId="17873"/>
    <cellStyle name="Normal 4 2 2 6 4 2" xfId="17874"/>
    <cellStyle name="Normal 4 2 2 6 4 2 2" xfId="17875"/>
    <cellStyle name="Normal 4 2 2 6 4 2 3" xfId="17876"/>
    <cellStyle name="Normal 4 2 2 6 4 2 4" xfId="17877"/>
    <cellStyle name="Normal 4 2 2 6 4 3" xfId="17878"/>
    <cellStyle name="Normal 4 2 2 6 4 4" xfId="17879"/>
    <cellStyle name="Normal 4 2 2 6 4 5" xfId="17880"/>
    <cellStyle name="Normal 4 2 2 6 5" xfId="17881"/>
    <cellStyle name="Normal 4 2 2 6 5 2" xfId="17882"/>
    <cellStyle name="Normal 4 2 2 6 5 3" xfId="17883"/>
    <cellStyle name="Normal 4 2 2 6 5 4" xfId="17884"/>
    <cellStyle name="Normal 4 2 2 6 6" xfId="17885"/>
    <cellStyle name="Normal 4 2 2 6 7" xfId="17886"/>
    <cellStyle name="Normal 4 2 2 6 8" xfId="17887"/>
    <cellStyle name="Normal 4 2 2 7" xfId="17888"/>
    <cellStyle name="Normal 4 2 2 7 2" xfId="17889"/>
    <cellStyle name="Normal 4 2 2 7 2 2" xfId="17890"/>
    <cellStyle name="Normal 4 2 2 7 2 2 2" xfId="17891"/>
    <cellStyle name="Normal 4 2 2 7 2 2 3" xfId="17892"/>
    <cellStyle name="Normal 4 2 2 7 2 2 4" xfId="17893"/>
    <cellStyle name="Normal 4 2 2 7 2 3" xfId="17894"/>
    <cellStyle name="Normal 4 2 2 7 2 4" xfId="17895"/>
    <cellStyle name="Normal 4 2 2 7 2 5" xfId="17896"/>
    <cellStyle name="Normal 4 2 2 7 3" xfId="17897"/>
    <cellStyle name="Normal 4 2 2 7 3 2" xfId="17898"/>
    <cellStyle name="Normal 4 2 2 7 3 3" xfId="17899"/>
    <cellStyle name="Normal 4 2 2 7 3 4" xfId="17900"/>
    <cellStyle name="Normal 4 2 2 7 4" xfId="17901"/>
    <cellStyle name="Normal 4 2 2 7 5" xfId="17902"/>
    <cellStyle name="Normal 4 2 2 7 6" xfId="17903"/>
    <cellStyle name="Normal 4 2 2 8" xfId="17904"/>
    <cellStyle name="Normal 4 2 2 8 2" xfId="17905"/>
    <cellStyle name="Normal 4 2 2 8 2 2" xfId="17906"/>
    <cellStyle name="Normal 4 2 2 8 2 2 2" xfId="17907"/>
    <cellStyle name="Normal 4 2 2 8 2 2 3" xfId="17908"/>
    <cellStyle name="Normal 4 2 2 8 2 2 4" xfId="17909"/>
    <cellStyle name="Normal 4 2 2 8 2 3" xfId="17910"/>
    <cellStyle name="Normal 4 2 2 8 2 4" xfId="17911"/>
    <cellStyle name="Normal 4 2 2 8 2 5" xfId="17912"/>
    <cellStyle name="Normal 4 2 2 8 3" xfId="17913"/>
    <cellStyle name="Normal 4 2 2 8 3 2" xfId="17914"/>
    <cellStyle name="Normal 4 2 2 8 3 3" xfId="17915"/>
    <cellStyle name="Normal 4 2 2 8 3 4" xfId="17916"/>
    <cellStyle name="Normal 4 2 2 8 4" xfId="17917"/>
    <cellStyle name="Normal 4 2 2 8 5" xfId="17918"/>
    <cellStyle name="Normal 4 2 2 8 6" xfId="17919"/>
    <cellStyle name="Normal 4 2 2 9" xfId="17920"/>
    <cellStyle name="Normal 4 2 3" xfId="17921"/>
    <cellStyle name="Normal 4 2 3 10" xfId="17922"/>
    <cellStyle name="Normal 4 2 3 2" xfId="17923"/>
    <cellStyle name="Normal 4 2 3 2 2" xfId="17924"/>
    <cellStyle name="Normal 4 2 3 2 2 2" xfId="17925"/>
    <cellStyle name="Normal 4 2 3 2 2 2 2" xfId="17926"/>
    <cellStyle name="Normal 4 2 3 2 2 2 2 2" xfId="17927"/>
    <cellStyle name="Normal 4 2 3 2 2 2 2 3" xfId="17928"/>
    <cellStyle name="Normal 4 2 3 2 2 2 2 4" xfId="17929"/>
    <cellStyle name="Normal 4 2 3 2 2 2 3" xfId="17930"/>
    <cellStyle name="Normal 4 2 3 2 2 2 4" xfId="17931"/>
    <cellStyle name="Normal 4 2 3 2 2 2 5" xfId="17932"/>
    <cellStyle name="Normal 4 2 3 2 2 3" xfId="17933"/>
    <cellStyle name="Normal 4 2 3 2 2 3 2" xfId="17934"/>
    <cellStyle name="Normal 4 2 3 2 2 3 3" xfId="17935"/>
    <cellStyle name="Normal 4 2 3 2 2 3 4" xfId="17936"/>
    <cellStyle name="Normal 4 2 3 2 2 4" xfId="17937"/>
    <cellStyle name="Normal 4 2 3 2 2 5" xfId="17938"/>
    <cellStyle name="Normal 4 2 3 2 2 6" xfId="17939"/>
    <cellStyle name="Normal 4 2 3 2 3" xfId="17940"/>
    <cellStyle name="Normal 4 2 3 2 3 2" xfId="17941"/>
    <cellStyle name="Normal 4 2 3 2 3 2 2" xfId="17942"/>
    <cellStyle name="Normal 4 2 3 2 3 2 2 2" xfId="17943"/>
    <cellStyle name="Normal 4 2 3 2 3 2 2 3" xfId="17944"/>
    <cellStyle name="Normal 4 2 3 2 3 2 2 4" xfId="17945"/>
    <cellStyle name="Normal 4 2 3 2 3 2 3" xfId="17946"/>
    <cellStyle name="Normal 4 2 3 2 3 2 4" xfId="17947"/>
    <cellStyle name="Normal 4 2 3 2 3 2 5" xfId="17948"/>
    <cellStyle name="Normal 4 2 3 2 3 3" xfId="17949"/>
    <cellStyle name="Normal 4 2 3 2 3 3 2" xfId="17950"/>
    <cellStyle name="Normal 4 2 3 2 3 3 3" xfId="17951"/>
    <cellStyle name="Normal 4 2 3 2 3 3 4" xfId="17952"/>
    <cellStyle name="Normal 4 2 3 2 3 4" xfId="17953"/>
    <cellStyle name="Normal 4 2 3 2 3 5" xfId="17954"/>
    <cellStyle name="Normal 4 2 3 2 3 6" xfId="17955"/>
    <cellStyle name="Normal 4 2 3 2 4" xfId="17956"/>
    <cellStyle name="Normal 4 2 3 2 4 2" xfId="17957"/>
    <cellStyle name="Normal 4 2 3 2 4 2 2" xfId="17958"/>
    <cellStyle name="Normal 4 2 3 2 4 2 3" xfId="17959"/>
    <cellStyle name="Normal 4 2 3 2 4 2 4" xfId="17960"/>
    <cellStyle name="Normal 4 2 3 2 4 3" xfId="17961"/>
    <cellStyle name="Normal 4 2 3 2 4 4" xfId="17962"/>
    <cellStyle name="Normal 4 2 3 2 4 5" xfId="17963"/>
    <cellStyle name="Normal 4 2 3 2 5" xfId="17964"/>
    <cellStyle name="Normal 4 2 3 2 5 2" xfId="17965"/>
    <cellStyle name="Normal 4 2 3 2 5 3" xfId="17966"/>
    <cellStyle name="Normal 4 2 3 2 5 4" xfId="17967"/>
    <cellStyle name="Normal 4 2 3 2 6" xfId="17968"/>
    <cellStyle name="Normal 4 2 3 2 7" xfId="17969"/>
    <cellStyle name="Normal 4 2 3 2 8" xfId="17970"/>
    <cellStyle name="Normal 4 2 3 3" xfId="17971"/>
    <cellStyle name="Normal 4 2 3 3 2" xfId="17972"/>
    <cellStyle name="Normal 4 2 3 3 2 2" xfId="17973"/>
    <cellStyle name="Normal 4 2 3 3 2 2 2" xfId="17974"/>
    <cellStyle name="Normal 4 2 3 3 2 2 3" xfId="17975"/>
    <cellStyle name="Normal 4 2 3 3 2 2 4" xfId="17976"/>
    <cellStyle name="Normal 4 2 3 3 2 3" xfId="17977"/>
    <cellStyle name="Normal 4 2 3 3 2 3 2" xfId="17978"/>
    <cellStyle name="Normal 4 2 3 3 2 3 3" xfId="17979"/>
    <cellStyle name="Normal 4 2 3 3 2 3 4" xfId="17980"/>
    <cellStyle name="Normal 4 2 3 3 2 4" xfId="17981"/>
    <cellStyle name="Normal 4 2 3 3 2 5" xfId="17982"/>
    <cellStyle name="Normal 4 2 3 3 2 6" xfId="17983"/>
    <cellStyle name="Normal 4 2 3 3 3" xfId="17984"/>
    <cellStyle name="Normal 4 2 3 3 3 2" xfId="17985"/>
    <cellStyle name="Normal 4 2 3 3 3 3" xfId="17986"/>
    <cellStyle name="Normal 4 2 3 3 3 4" xfId="17987"/>
    <cellStyle name="Normal 4 2 3 3 4" xfId="17988"/>
    <cellStyle name="Normal 4 2 3 3 4 2" xfId="17989"/>
    <cellStyle name="Normal 4 2 3 3 4 3" xfId="17990"/>
    <cellStyle name="Normal 4 2 3 3 4 4" xfId="17991"/>
    <cellStyle name="Normal 4 2 3 3 5" xfId="17992"/>
    <cellStyle name="Normal 4 2 3 3 6" xfId="17993"/>
    <cellStyle name="Normal 4 2 3 3 7" xfId="17994"/>
    <cellStyle name="Normal 4 2 3 4" xfId="17995"/>
    <cellStyle name="Normal 4 2 3 4 2" xfId="17996"/>
    <cellStyle name="Normal 4 2 3 4 2 2" xfId="17997"/>
    <cellStyle name="Normal 4 2 3 4 2 2 2" xfId="17998"/>
    <cellStyle name="Normal 4 2 3 4 2 2 3" xfId="17999"/>
    <cellStyle name="Normal 4 2 3 4 2 2 4" xfId="18000"/>
    <cellStyle name="Normal 4 2 3 4 2 3" xfId="18001"/>
    <cellStyle name="Normal 4 2 3 4 2 4" xfId="18002"/>
    <cellStyle name="Normal 4 2 3 4 2 5" xfId="18003"/>
    <cellStyle name="Normal 4 2 3 4 3" xfId="18004"/>
    <cellStyle name="Normal 4 2 3 4 3 2" xfId="18005"/>
    <cellStyle name="Normal 4 2 3 4 3 3" xfId="18006"/>
    <cellStyle name="Normal 4 2 3 4 3 4" xfId="18007"/>
    <cellStyle name="Normal 4 2 3 4 4" xfId="18008"/>
    <cellStyle name="Normal 4 2 3 4 5" xfId="18009"/>
    <cellStyle name="Normal 4 2 3 4 6" xfId="18010"/>
    <cellStyle name="Normal 4 2 3 5" xfId="18011"/>
    <cellStyle name="Normal 4 2 3 5 2" xfId="18012"/>
    <cellStyle name="Normal 4 2 3 5 2 2" xfId="18013"/>
    <cellStyle name="Normal 4 2 3 5 2 2 2" xfId="18014"/>
    <cellStyle name="Normal 4 2 3 5 2 2 3" xfId="18015"/>
    <cellStyle name="Normal 4 2 3 5 2 2 4" xfId="18016"/>
    <cellStyle name="Normal 4 2 3 5 2 3" xfId="18017"/>
    <cellStyle name="Normal 4 2 3 5 2 4" xfId="18018"/>
    <cellStyle name="Normal 4 2 3 5 2 5" xfId="18019"/>
    <cellStyle name="Normal 4 2 3 5 3" xfId="18020"/>
    <cellStyle name="Normal 4 2 3 5 3 2" xfId="18021"/>
    <cellStyle name="Normal 4 2 3 5 3 3" xfId="18022"/>
    <cellStyle name="Normal 4 2 3 5 3 4" xfId="18023"/>
    <cellStyle name="Normal 4 2 3 5 4" xfId="18024"/>
    <cellStyle name="Normal 4 2 3 5 4 2" xfId="18025"/>
    <cellStyle name="Normal 4 2 3 5 4 3" xfId="18026"/>
    <cellStyle name="Normal 4 2 3 5 4 4" xfId="18027"/>
    <cellStyle name="Normal 4 2 3 5 5" xfId="18028"/>
    <cellStyle name="Normal 4 2 3 5 6" xfId="18029"/>
    <cellStyle name="Normal 4 2 3 5 7" xfId="18030"/>
    <cellStyle name="Normal 4 2 3 6" xfId="18031"/>
    <cellStyle name="Normal 4 2 3 6 2" xfId="18032"/>
    <cellStyle name="Normal 4 2 3 6 2 2" xfId="18033"/>
    <cellStyle name="Normal 4 2 3 6 2 3" xfId="18034"/>
    <cellStyle name="Normal 4 2 3 6 2 4" xfId="18035"/>
    <cellStyle name="Normal 4 2 3 6 3" xfId="18036"/>
    <cellStyle name="Normal 4 2 3 6 4" xfId="18037"/>
    <cellStyle name="Normal 4 2 3 6 5" xfId="18038"/>
    <cellStyle name="Normal 4 2 3 7" xfId="18039"/>
    <cellStyle name="Normal 4 2 3 7 2" xfId="18040"/>
    <cellStyle name="Normal 4 2 3 7 3" xfId="18041"/>
    <cellStyle name="Normal 4 2 3 7 4" xfId="18042"/>
    <cellStyle name="Normal 4 2 3 8" xfId="18043"/>
    <cellStyle name="Normal 4 2 3 9" xfId="18044"/>
    <cellStyle name="Normal 4 2 4" xfId="18045"/>
    <cellStyle name="Normal 4 2 4 10" xfId="18046"/>
    <cellStyle name="Normal 4 2 4 2" xfId="18047"/>
    <cellStyle name="Normal 4 2 4 2 2" xfId="18048"/>
    <cellStyle name="Normal 4 2 4 2 2 2" xfId="18049"/>
    <cellStyle name="Normal 4 2 4 2 2 2 2" xfId="18050"/>
    <cellStyle name="Normal 4 2 4 2 2 2 2 2" xfId="18051"/>
    <cellStyle name="Normal 4 2 4 2 2 2 2 3" xfId="18052"/>
    <cellStyle name="Normal 4 2 4 2 2 2 2 4" xfId="18053"/>
    <cellStyle name="Normal 4 2 4 2 2 2 3" xfId="18054"/>
    <cellStyle name="Normal 4 2 4 2 2 2 4" xfId="18055"/>
    <cellStyle name="Normal 4 2 4 2 2 2 5" xfId="18056"/>
    <cellStyle name="Normal 4 2 4 2 2 3" xfId="18057"/>
    <cellStyle name="Normal 4 2 4 2 2 3 2" xfId="18058"/>
    <cellStyle name="Normal 4 2 4 2 2 3 3" xfId="18059"/>
    <cellStyle name="Normal 4 2 4 2 2 3 4" xfId="18060"/>
    <cellStyle name="Normal 4 2 4 2 2 4" xfId="18061"/>
    <cellStyle name="Normal 4 2 4 2 2 5" xfId="18062"/>
    <cellStyle name="Normal 4 2 4 2 2 6" xfId="18063"/>
    <cellStyle name="Normal 4 2 4 2 3" xfId="18064"/>
    <cellStyle name="Normal 4 2 4 2 3 2" xfId="18065"/>
    <cellStyle name="Normal 4 2 4 2 3 2 2" xfId="18066"/>
    <cellStyle name="Normal 4 2 4 2 3 2 2 2" xfId="18067"/>
    <cellStyle name="Normal 4 2 4 2 3 2 2 3" xfId="18068"/>
    <cellStyle name="Normal 4 2 4 2 3 2 2 4" xfId="18069"/>
    <cellStyle name="Normal 4 2 4 2 3 2 3" xfId="18070"/>
    <cellStyle name="Normal 4 2 4 2 3 2 4" xfId="18071"/>
    <cellStyle name="Normal 4 2 4 2 3 2 5" xfId="18072"/>
    <cellStyle name="Normal 4 2 4 2 3 3" xfId="18073"/>
    <cellStyle name="Normal 4 2 4 2 3 3 2" xfId="18074"/>
    <cellStyle name="Normal 4 2 4 2 3 3 3" xfId="18075"/>
    <cellStyle name="Normal 4 2 4 2 3 3 4" xfId="18076"/>
    <cellStyle name="Normal 4 2 4 2 3 4" xfId="18077"/>
    <cellStyle name="Normal 4 2 4 2 3 5" xfId="18078"/>
    <cellStyle name="Normal 4 2 4 2 3 6" xfId="18079"/>
    <cellStyle name="Normal 4 2 4 2 4" xfId="18080"/>
    <cellStyle name="Normal 4 2 4 2 4 2" xfId="18081"/>
    <cellStyle name="Normal 4 2 4 2 4 2 2" xfId="18082"/>
    <cellStyle name="Normal 4 2 4 2 4 2 3" xfId="18083"/>
    <cellStyle name="Normal 4 2 4 2 4 2 4" xfId="18084"/>
    <cellStyle name="Normal 4 2 4 2 4 3" xfId="18085"/>
    <cellStyle name="Normal 4 2 4 2 4 4" xfId="18086"/>
    <cellStyle name="Normal 4 2 4 2 4 5" xfId="18087"/>
    <cellStyle name="Normal 4 2 4 2 5" xfId="18088"/>
    <cellStyle name="Normal 4 2 4 2 5 2" xfId="18089"/>
    <cellStyle name="Normal 4 2 4 2 5 3" xfId="18090"/>
    <cellStyle name="Normal 4 2 4 2 5 4" xfId="18091"/>
    <cellStyle name="Normal 4 2 4 2 6" xfId="18092"/>
    <cellStyle name="Normal 4 2 4 2 7" xfId="18093"/>
    <cellStyle name="Normal 4 2 4 2 8" xfId="18094"/>
    <cellStyle name="Normal 4 2 4 3" xfId="18095"/>
    <cellStyle name="Normal 4 2 4 3 2" xfId="18096"/>
    <cellStyle name="Normal 4 2 4 3 2 2" xfId="18097"/>
    <cellStyle name="Normal 4 2 4 3 2 2 2" xfId="18098"/>
    <cellStyle name="Normal 4 2 4 3 2 2 3" xfId="18099"/>
    <cellStyle name="Normal 4 2 4 3 2 2 4" xfId="18100"/>
    <cellStyle name="Normal 4 2 4 3 2 3" xfId="18101"/>
    <cellStyle name="Normal 4 2 4 3 2 4" xfId="18102"/>
    <cellStyle name="Normal 4 2 4 3 2 5" xfId="18103"/>
    <cellStyle name="Normal 4 2 4 3 3" xfId="18104"/>
    <cellStyle name="Normal 4 2 4 3 3 2" xfId="18105"/>
    <cellStyle name="Normal 4 2 4 3 3 3" xfId="18106"/>
    <cellStyle name="Normal 4 2 4 3 3 4" xfId="18107"/>
    <cellStyle name="Normal 4 2 4 3 4" xfId="18108"/>
    <cellStyle name="Normal 4 2 4 3 5" xfId="18109"/>
    <cellStyle name="Normal 4 2 4 3 6" xfId="18110"/>
    <cellStyle name="Normal 4 2 4 4" xfId="18111"/>
    <cellStyle name="Normal 4 2 4 4 2" xfId="18112"/>
    <cellStyle name="Normal 4 2 4 4 2 2" xfId="18113"/>
    <cellStyle name="Normal 4 2 4 4 2 2 2" xfId="18114"/>
    <cellStyle name="Normal 4 2 4 4 2 2 3" xfId="18115"/>
    <cellStyle name="Normal 4 2 4 4 2 2 4" xfId="18116"/>
    <cellStyle name="Normal 4 2 4 4 2 3" xfId="18117"/>
    <cellStyle name="Normal 4 2 4 4 2 4" xfId="18118"/>
    <cellStyle name="Normal 4 2 4 4 2 5" xfId="18119"/>
    <cellStyle name="Normal 4 2 4 4 3" xfId="18120"/>
    <cellStyle name="Normal 4 2 4 4 3 2" xfId="18121"/>
    <cellStyle name="Normal 4 2 4 4 3 3" xfId="18122"/>
    <cellStyle name="Normal 4 2 4 4 3 4" xfId="18123"/>
    <cellStyle name="Normal 4 2 4 4 4" xfId="18124"/>
    <cellStyle name="Normal 4 2 4 4 5" xfId="18125"/>
    <cellStyle name="Normal 4 2 4 4 6" xfId="18126"/>
    <cellStyle name="Normal 4 2 4 5" xfId="18127"/>
    <cellStyle name="Normal 4 2 4 5 2" xfId="18128"/>
    <cellStyle name="Normal 4 2 4 5 2 2" xfId="18129"/>
    <cellStyle name="Normal 4 2 4 5 2 2 2" xfId="18130"/>
    <cellStyle name="Normal 4 2 4 5 2 2 3" xfId="18131"/>
    <cellStyle name="Normal 4 2 4 5 2 2 4" xfId="18132"/>
    <cellStyle name="Normal 4 2 4 5 2 3" xfId="18133"/>
    <cellStyle name="Normal 4 2 4 5 2 4" xfId="18134"/>
    <cellStyle name="Normal 4 2 4 5 2 5" xfId="18135"/>
    <cellStyle name="Normal 4 2 4 5 3" xfId="18136"/>
    <cellStyle name="Normal 4 2 4 5 3 2" xfId="18137"/>
    <cellStyle name="Normal 4 2 4 5 3 3" xfId="18138"/>
    <cellStyle name="Normal 4 2 4 5 3 4" xfId="18139"/>
    <cellStyle name="Normal 4 2 4 5 4" xfId="18140"/>
    <cellStyle name="Normal 4 2 4 5 5" xfId="18141"/>
    <cellStyle name="Normal 4 2 4 5 6" xfId="18142"/>
    <cellStyle name="Normal 4 2 4 6" xfId="18143"/>
    <cellStyle name="Normal 4 2 4 6 2" xfId="18144"/>
    <cellStyle name="Normal 4 2 4 6 2 2" xfId="18145"/>
    <cellStyle name="Normal 4 2 4 6 2 3" xfId="18146"/>
    <cellStyle name="Normal 4 2 4 6 2 4" xfId="18147"/>
    <cellStyle name="Normal 4 2 4 6 3" xfId="18148"/>
    <cellStyle name="Normal 4 2 4 6 4" xfId="18149"/>
    <cellStyle name="Normal 4 2 4 6 5" xfId="18150"/>
    <cellStyle name="Normal 4 2 4 7" xfId="18151"/>
    <cellStyle name="Normal 4 2 4 7 2" xfId="18152"/>
    <cellStyle name="Normal 4 2 4 7 3" xfId="18153"/>
    <cellStyle name="Normal 4 2 4 7 4" xfId="18154"/>
    <cellStyle name="Normal 4 2 4 8" xfId="18155"/>
    <cellStyle name="Normal 4 2 4 9" xfId="18156"/>
    <cellStyle name="Normal 4 2 5" xfId="18157"/>
    <cellStyle name="Normal 4 2 5 2" xfId="18158"/>
    <cellStyle name="Normal 4 2 5 2 2" xfId="18159"/>
    <cellStyle name="Normal 4 2 5 2 2 2" xfId="18160"/>
    <cellStyle name="Normal 4 2 5 2 2 2 2" xfId="18161"/>
    <cellStyle name="Normal 4 2 5 2 2 2 2 2" xfId="18162"/>
    <cellStyle name="Normal 4 2 5 2 2 2 2 3" xfId="18163"/>
    <cellStyle name="Normal 4 2 5 2 2 2 2 4" xfId="18164"/>
    <cellStyle name="Normal 4 2 5 2 2 2 3" xfId="18165"/>
    <cellStyle name="Normal 4 2 5 2 2 2 4" xfId="18166"/>
    <cellStyle name="Normal 4 2 5 2 2 2 5" xfId="18167"/>
    <cellStyle name="Normal 4 2 5 2 2 3" xfId="18168"/>
    <cellStyle name="Normal 4 2 5 2 2 3 2" xfId="18169"/>
    <cellStyle name="Normal 4 2 5 2 2 3 3" xfId="18170"/>
    <cellStyle name="Normal 4 2 5 2 2 3 4" xfId="18171"/>
    <cellStyle name="Normal 4 2 5 2 2 4" xfId="18172"/>
    <cellStyle name="Normal 4 2 5 2 2 5" xfId="18173"/>
    <cellStyle name="Normal 4 2 5 2 2 6" xfId="18174"/>
    <cellStyle name="Normal 4 2 5 2 3" xfId="18175"/>
    <cellStyle name="Normal 4 2 5 2 3 2" xfId="18176"/>
    <cellStyle name="Normal 4 2 5 2 3 2 2" xfId="18177"/>
    <cellStyle name="Normal 4 2 5 2 3 2 2 2" xfId="18178"/>
    <cellStyle name="Normal 4 2 5 2 3 2 2 3" xfId="18179"/>
    <cellStyle name="Normal 4 2 5 2 3 2 2 4" xfId="18180"/>
    <cellStyle name="Normal 4 2 5 2 3 2 3" xfId="18181"/>
    <cellStyle name="Normal 4 2 5 2 3 2 4" xfId="18182"/>
    <cellStyle name="Normal 4 2 5 2 3 2 5" xfId="18183"/>
    <cellStyle name="Normal 4 2 5 2 3 3" xfId="18184"/>
    <cellStyle name="Normal 4 2 5 2 3 3 2" xfId="18185"/>
    <cellStyle name="Normal 4 2 5 2 3 3 3" xfId="18186"/>
    <cellStyle name="Normal 4 2 5 2 3 3 4" xfId="18187"/>
    <cellStyle name="Normal 4 2 5 2 3 4" xfId="18188"/>
    <cellStyle name="Normal 4 2 5 2 3 5" xfId="18189"/>
    <cellStyle name="Normal 4 2 5 2 3 6" xfId="18190"/>
    <cellStyle name="Normal 4 2 5 2 4" xfId="18191"/>
    <cellStyle name="Normal 4 2 5 2 4 2" xfId="18192"/>
    <cellStyle name="Normal 4 2 5 2 4 2 2" xfId="18193"/>
    <cellStyle name="Normal 4 2 5 2 4 2 3" xfId="18194"/>
    <cellStyle name="Normal 4 2 5 2 4 2 4" xfId="18195"/>
    <cellStyle name="Normal 4 2 5 2 4 3" xfId="18196"/>
    <cellStyle name="Normal 4 2 5 2 4 4" xfId="18197"/>
    <cellStyle name="Normal 4 2 5 2 4 5" xfId="18198"/>
    <cellStyle name="Normal 4 2 5 2 5" xfId="18199"/>
    <cellStyle name="Normal 4 2 5 2 5 2" xfId="18200"/>
    <cellStyle name="Normal 4 2 5 2 5 3" xfId="18201"/>
    <cellStyle name="Normal 4 2 5 2 5 4" xfId="18202"/>
    <cellStyle name="Normal 4 2 5 2 6" xfId="18203"/>
    <cellStyle name="Normal 4 2 5 2 7" xfId="18204"/>
    <cellStyle name="Normal 4 2 5 2 8" xfId="18205"/>
    <cellStyle name="Normal 4 2 5 3" xfId="18206"/>
    <cellStyle name="Normal 4 2 5 3 2" xfId="18207"/>
    <cellStyle name="Normal 4 2 5 3 2 2" xfId="18208"/>
    <cellStyle name="Normal 4 2 5 3 2 2 2" xfId="18209"/>
    <cellStyle name="Normal 4 2 5 3 2 2 3" xfId="18210"/>
    <cellStyle name="Normal 4 2 5 3 2 2 4" xfId="18211"/>
    <cellStyle name="Normal 4 2 5 3 2 3" xfId="18212"/>
    <cellStyle name="Normal 4 2 5 3 2 4" xfId="18213"/>
    <cellStyle name="Normal 4 2 5 3 2 5" xfId="18214"/>
    <cellStyle name="Normal 4 2 5 3 3" xfId="18215"/>
    <cellStyle name="Normal 4 2 5 3 3 2" xfId="18216"/>
    <cellStyle name="Normal 4 2 5 3 3 3" xfId="18217"/>
    <cellStyle name="Normal 4 2 5 3 3 4" xfId="18218"/>
    <cellStyle name="Normal 4 2 5 3 4" xfId="18219"/>
    <cellStyle name="Normal 4 2 5 3 5" xfId="18220"/>
    <cellStyle name="Normal 4 2 5 3 6" xfId="18221"/>
    <cellStyle name="Normal 4 2 5 4" xfId="18222"/>
    <cellStyle name="Normal 4 2 5 4 2" xfId="18223"/>
    <cellStyle name="Normal 4 2 5 4 2 2" xfId="18224"/>
    <cellStyle name="Normal 4 2 5 4 2 2 2" xfId="18225"/>
    <cellStyle name="Normal 4 2 5 4 2 2 3" xfId="18226"/>
    <cellStyle name="Normal 4 2 5 4 2 2 4" xfId="18227"/>
    <cellStyle name="Normal 4 2 5 4 2 3" xfId="18228"/>
    <cellStyle name="Normal 4 2 5 4 2 4" xfId="18229"/>
    <cellStyle name="Normal 4 2 5 4 2 5" xfId="18230"/>
    <cellStyle name="Normal 4 2 5 4 3" xfId="18231"/>
    <cellStyle name="Normal 4 2 5 4 3 2" xfId="18232"/>
    <cellStyle name="Normal 4 2 5 4 3 3" xfId="18233"/>
    <cellStyle name="Normal 4 2 5 4 3 4" xfId="18234"/>
    <cellStyle name="Normal 4 2 5 4 4" xfId="18235"/>
    <cellStyle name="Normal 4 2 5 4 5" xfId="18236"/>
    <cellStyle name="Normal 4 2 5 4 6" xfId="18237"/>
    <cellStyle name="Normal 4 2 5 5" xfId="18238"/>
    <cellStyle name="Normal 4 2 5 5 2" xfId="18239"/>
    <cellStyle name="Normal 4 2 5 5 2 2" xfId="18240"/>
    <cellStyle name="Normal 4 2 5 5 2 3" xfId="18241"/>
    <cellStyle name="Normal 4 2 5 5 2 4" xfId="18242"/>
    <cellStyle name="Normal 4 2 5 5 3" xfId="18243"/>
    <cellStyle name="Normal 4 2 5 5 4" xfId="18244"/>
    <cellStyle name="Normal 4 2 5 5 5" xfId="18245"/>
    <cellStyle name="Normal 4 2 5 6" xfId="18246"/>
    <cellStyle name="Normal 4 2 5 6 2" xfId="18247"/>
    <cellStyle name="Normal 4 2 5 6 3" xfId="18248"/>
    <cellStyle name="Normal 4 2 5 6 4" xfId="18249"/>
    <cellStyle name="Normal 4 2 5 7" xfId="18250"/>
    <cellStyle name="Normal 4 2 5 8" xfId="18251"/>
    <cellStyle name="Normal 4 2 5 9" xfId="18252"/>
    <cellStyle name="Normal 4 2 6" xfId="18253"/>
    <cellStyle name="Normal 4 2 6 2" xfId="18254"/>
    <cellStyle name="Normal 4 2 6 2 2" xfId="18255"/>
    <cellStyle name="Normal 4 2 6 2 2 2" xfId="18256"/>
    <cellStyle name="Normal 4 2 6 2 2 2 2" xfId="18257"/>
    <cellStyle name="Normal 4 2 6 2 2 2 3" xfId="18258"/>
    <cellStyle name="Normal 4 2 6 2 2 2 4" xfId="18259"/>
    <cellStyle name="Normal 4 2 6 2 2 3" xfId="18260"/>
    <cellStyle name="Normal 4 2 6 2 2 4" xfId="18261"/>
    <cellStyle name="Normal 4 2 6 2 2 5" xfId="18262"/>
    <cellStyle name="Normal 4 2 6 2 3" xfId="18263"/>
    <cellStyle name="Normal 4 2 6 2 3 2" xfId="18264"/>
    <cellStyle name="Normal 4 2 6 2 3 3" xfId="18265"/>
    <cellStyle name="Normal 4 2 6 2 3 4" xfId="18266"/>
    <cellStyle name="Normal 4 2 6 2 4" xfId="18267"/>
    <cellStyle name="Normal 4 2 6 2 5" xfId="18268"/>
    <cellStyle name="Normal 4 2 6 2 6" xfId="18269"/>
    <cellStyle name="Normal 4 2 6 3" xfId="18270"/>
    <cellStyle name="Normal 4 2 6 3 2" xfId="18271"/>
    <cellStyle name="Normal 4 2 6 3 2 2" xfId="18272"/>
    <cellStyle name="Normal 4 2 6 3 2 2 2" xfId="18273"/>
    <cellStyle name="Normal 4 2 6 3 2 2 3" xfId="18274"/>
    <cellStyle name="Normal 4 2 6 3 2 2 4" xfId="18275"/>
    <cellStyle name="Normal 4 2 6 3 2 3" xfId="18276"/>
    <cellStyle name="Normal 4 2 6 3 2 4" xfId="18277"/>
    <cellStyle name="Normal 4 2 6 3 2 5" xfId="18278"/>
    <cellStyle name="Normal 4 2 6 3 3" xfId="18279"/>
    <cellStyle name="Normal 4 2 6 3 3 2" xfId="18280"/>
    <cellStyle name="Normal 4 2 6 3 3 3" xfId="18281"/>
    <cellStyle name="Normal 4 2 6 3 3 4" xfId="18282"/>
    <cellStyle name="Normal 4 2 6 3 4" xfId="18283"/>
    <cellStyle name="Normal 4 2 6 3 5" xfId="18284"/>
    <cellStyle name="Normal 4 2 6 3 6" xfId="18285"/>
    <cellStyle name="Normal 4 2 6 4" xfId="18286"/>
    <cellStyle name="Normal 4 2 6 4 2" xfId="18287"/>
    <cellStyle name="Normal 4 2 6 4 2 2" xfId="18288"/>
    <cellStyle name="Normal 4 2 6 4 2 3" xfId="18289"/>
    <cellStyle name="Normal 4 2 6 4 2 4" xfId="18290"/>
    <cellStyle name="Normal 4 2 6 4 3" xfId="18291"/>
    <cellStyle name="Normal 4 2 6 4 4" xfId="18292"/>
    <cellStyle name="Normal 4 2 6 4 5" xfId="18293"/>
    <cellStyle name="Normal 4 2 6 5" xfId="18294"/>
    <cellStyle name="Normal 4 2 6 5 2" xfId="18295"/>
    <cellStyle name="Normal 4 2 6 5 3" xfId="18296"/>
    <cellStyle name="Normal 4 2 6 5 4" xfId="18297"/>
    <cellStyle name="Normal 4 2 6 6" xfId="18298"/>
    <cellStyle name="Normal 4 2 6 7" xfId="18299"/>
    <cellStyle name="Normal 4 2 6 8" xfId="18300"/>
    <cellStyle name="Normal 4 2 7" xfId="18301"/>
    <cellStyle name="Normal 4 2 7 2" xfId="18302"/>
    <cellStyle name="Normal 4 2 7 2 2" xfId="18303"/>
    <cellStyle name="Normal 4 2 7 2 2 2" xfId="18304"/>
    <cellStyle name="Normal 4 2 7 2 2 2 2" xfId="18305"/>
    <cellStyle name="Normal 4 2 7 2 2 2 3" xfId="18306"/>
    <cellStyle name="Normal 4 2 7 2 2 2 4" xfId="18307"/>
    <cellStyle name="Normal 4 2 7 2 2 3" xfId="18308"/>
    <cellStyle name="Normal 4 2 7 2 2 4" xfId="18309"/>
    <cellStyle name="Normal 4 2 7 2 2 5" xfId="18310"/>
    <cellStyle name="Normal 4 2 7 2 3" xfId="18311"/>
    <cellStyle name="Normal 4 2 7 2 3 2" xfId="18312"/>
    <cellStyle name="Normal 4 2 7 2 3 3" xfId="18313"/>
    <cellStyle name="Normal 4 2 7 2 3 4" xfId="18314"/>
    <cellStyle name="Normal 4 2 7 2 4" xfId="18315"/>
    <cellStyle name="Normal 4 2 7 2 5" xfId="18316"/>
    <cellStyle name="Normal 4 2 7 2 6" xfId="18317"/>
    <cellStyle name="Normal 4 2 7 3" xfId="18318"/>
    <cellStyle name="Normal 4 2 7 3 2" xfId="18319"/>
    <cellStyle name="Normal 4 2 7 3 2 2" xfId="18320"/>
    <cellStyle name="Normal 4 2 7 3 2 2 2" xfId="18321"/>
    <cellStyle name="Normal 4 2 7 3 2 2 3" xfId="18322"/>
    <cellStyle name="Normal 4 2 7 3 2 2 4" xfId="18323"/>
    <cellStyle name="Normal 4 2 7 3 2 3" xfId="18324"/>
    <cellStyle name="Normal 4 2 7 3 2 4" xfId="18325"/>
    <cellStyle name="Normal 4 2 7 3 2 5" xfId="18326"/>
    <cellStyle name="Normal 4 2 7 3 3" xfId="18327"/>
    <cellStyle name="Normal 4 2 7 3 3 2" xfId="18328"/>
    <cellStyle name="Normal 4 2 7 3 3 3" xfId="18329"/>
    <cellStyle name="Normal 4 2 7 3 3 4" xfId="18330"/>
    <cellStyle name="Normal 4 2 7 3 4" xfId="18331"/>
    <cellStyle name="Normal 4 2 7 3 5" xfId="18332"/>
    <cellStyle name="Normal 4 2 7 3 6" xfId="18333"/>
    <cellStyle name="Normal 4 2 7 4" xfId="18334"/>
    <cellStyle name="Normal 4 2 7 4 2" xfId="18335"/>
    <cellStyle name="Normal 4 2 7 4 2 2" xfId="18336"/>
    <cellStyle name="Normal 4 2 7 4 2 3" xfId="18337"/>
    <cellStyle name="Normal 4 2 7 4 2 4" xfId="18338"/>
    <cellStyle name="Normal 4 2 7 4 3" xfId="18339"/>
    <cellStyle name="Normal 4 2 7 4 4" xfId="18340"/>
    <cellStyle name="Normal 4 2 7 4 5" xfId="18341"/>
    <cellStyle name="Normal 4 2 7 5" xfId="18342"/>
    <cellStyle name="Normal 4 2 7 5 2" xfId="18343"/>
    <cellStyle name="Normal 4 2 7 5 3" xfId="18344"/>
    <cellStyle name="Normal 4 2 7 5 4" xfId="18345"/>
    <cellStyle name="Normal 4 2 7 6" xfId="18346"/>
    <cellStyle name="Normal 4 2 7 7" xfId="18347"/>
    <cellStyle name="Normal 4 2 7 8" xfId="18348"/>
    <cellStyle name="Normal 4 2 8" xfId="18349"/>
    <cellStyle name="Normal 4 2 8 2" xfId="18350"/>
    <cellStyle name="Normal 4 2 8 2 2" xfId="18351"/>
    <cellStyle name="Normal 4 2 8 2 2 2" xfId="18352"/>
    <cellStyle name="Normal 4 2 8 2 2 3" xfId="18353"/>
    <cellStyle name="Normal 4 2 8 2 2 4" xfId="18354"/>
    <cellStyle name="Normal 4 2 8 2 3" xfId="18355"/>
    <cellStyle name="Normal 4 2 8 2 4" xfId="18356"/>
    <cellStyle name="Normal 4 2 8 2 5" xfId="18357"/>
    <cellStyle name="Normal 4 2 8 3" xfId="18358"/>
    <cellStyle name="Normal 4 2 8 3 2" xfId="18359"/>
    <cellStyle name="Normal 4 2 8 3 3" xfId="18360"/>
    <cellStyle name="Normal 4 2 8 3 4" xfId="18361"/>
    <cellStyle name="Normal 4 2 8 4" xfId="18362"/>
    <cellStyle name="Normal 4 2 8 5" xfId="18363"/>
    <cellStyle name="Normal 4 2 8 6" xfId="18364"/>
    <cellStyle name="Normal 4 2 9" xfId="18365"/>
    <cellStyle name="Normal 4 2 9 2" xfId="18366"/>
    <cellStyle name="Normal 4 2 9 2 2" xfId="18367"/>
    <cellStyle name="Normal 4 2 9 2 2 2" xfId="18368"/>
    <cellStyle name="Normal 4 2 9 2 2 3" xfId="18369"/>
    <cellStyle name="Normal 4 2 9 2 2 4" xfId="18370"/>
    <cellStyle name="Normal 4 2 9 2 3" xfId="18371"/>
    <cellStyle name="Normal 4 2 9 2 4" xfId="18372"/>
    <cellStyle name="Normal 4 2 9 2 5" xfId="18373"/>
    <cellStyle name="Normal 4 2 9 3" xfId="18374"/>
    <cellStyle name="Normal 4 2 9 3 2" xfId="18375"/>
    <cellStyle name="Normal 4 2 9 3 3" xfId="18376"/>
    <cellStyle name="Normal 4 2 9 3 4" xfId="18377"/>
    <cellStyle name="Normal 4 2 9 4" xfId="18378"/>
    <cellStyle name="Normal 4 2 9 5" xfId="18379"/>
    <cellStyle name="Normal 4 2 9 6" xfId="18380"/>
    <cellStyle name="Normal 4 3" xfId="18381"/>
    <cellStyle name="Normal 4 3 10" xfId="18382"/>
    <cellStyle name="Normal 4 3 11" xfId="18383"/>
    <cellStyle name="Normal 4 3 2" xfId="18384"/>
    <cellStyle name="Normal 4 3 2 10" xfId="18385"/>
    <cellStyle name="Normal 4 3 2 2" xfId="18386"/>
    <cellStyle name="Normal 4 3 2 2 2" xfId="18387"/>
    <cellStyle name="Normal 4 3 2 2 2 2" xfId="18388"/>
    <cellStyle name="Normal 4 3 2 2 2 2 2" xfId="18389"/>
    <cellStyle name="Normal 4 3 2 2 2 2 3" xfId="18390"/>
    <cellStyle name="Normal 4 3 2 2 2 2 4" xfId="18391"/>
    <cellStyle name="Normal 4 3 2 2 2 3" xfId="18392"/>
    <cellStyle name="Normal 4 3 2 2 2 3 2" xfId="18393"/>
    <cellStyle name="Normal 4 3 2 2 2 3 3" xfId="18394"/>
    <cellStyle name="Normal 4 3 2 2 2 3 4" xfId="18395"/>
    <cellStyle name="Normal 4 3 2 2 2 4" xfId="18396"/>
    <cellStyle name="Normal 4 3 2 2 2 5" xfId="18397"/>
    <cellStyle name="Normal 4 3 2 2 2 6" xfId="18398"/>
    <cellStyle name="Normal 4 3 2 2 3" xfId="18399"/>
    <cellStyle name="Normal 4 3 2 2 3 2" xfId="18400"/>
    <cellStyle name="Normal 4 3 2 2 3 3" xfId="18401"/>
    <cellStyle name="Normal 4 3 2 2 3 4" xfId="18402"/>
    <cellStyle name="Normal 4 3 2 2 4" xfId="18403"/>
    <cellStyle name="Normal 4 3 2 2 4 2" xfId="18404"/>
    <cellStyle name="Normal 4 3 2 2 4 3" xfId="18405"/>
    <cellStyle name="Normal 4 3 2 2 4 4" xfId="18406"/>
    <cellStyle name="Normal 4 3 2 2 5" xfId="18407"/>
    <cellStyle name="Normal 4 3 2 2 6" xfId="18408"/>
    <cellStyle name="Normal 4 3 2 2 7" xfId="18409"/>
    <cellStyle name="Normal 4 3 2 3" xfId="18410"/>
    <cellStyle name="Normal 4 3 2 3 2" xfId="18411"/>
    <cellStyle name="Normal 4 3 2 3 2 2" xfId="18412"/>
    <cellStyle name="Normal 4 3 2 3 2 2 2" xfId="18413"/>
    <cellStyle name="Normal 4 3 2 3 2 2 3" xfId="18414"/>
    <cellStyle name="Normal 4 3 2 3 2 2 4" xfId="18415"/>
    <cellStyle name="Normal 4 3 2 3 2 3" xfId="18416"/>
    <cellStyle name="Normal 4 3 2 3 2 3 2" xfId="18417"/>
    <cellStyle name="Normal 4 3 2 3 2 3 3" xfId="18418"/>
    <cellStyle name="Normal 4 3 2 3 2 3 4" xfId="18419"/>
    <cellStyle name="Normal 4 3 2 3 2 4" xfId="18420"/>
    <cellStyle name="Normal 4 3 2 3 2 5" xfId="18421"/>
    <cellStyle name="Normal 4 3 2 3 2 6" xfId="18422"/>
    <cellStyle name="Normal 4 3 2 3 3" xfId="18423"/>
    <cellStyle name="Normal 4 3 2 3 3 2" xfId="18424"/>
    <cellStyle name="Normal 4 3 2 3 3 3" xfId="18425"/>
    <cellStyle name="Normal 4 3 2 3 3 4" xfId="18426"/>
    <cellStyle name="Normal 4 3 2 3 4" xfId="18427"/>
    <cellStyle name="Normal 4 3 2 3 4 2" xfId="18428"/>
    <cellStyle name="Normal 4 3 2 3 4 3" xfId="18429"/>
    <cellStyle name="Normal 4 3 2 3 4 4" xfId="18430"/>
    <cellStyle name="Normal 4 3 2 3 5" xfId="18431"/>
    <cellStyle name="Normal 4 3 2 3 6" xfId="18432"/>
    <cellStyle name="Normal 4 3 2 3 7" xfId="18433"/>
    <cellStyle name="Normal 4 3 2 4" xfId="18434"/>
    <cellStyle name="Normal 4 3 2 4 2" xfId="18435"/>
    <cellStyle name="Normal 4 3 2 4 2 2" xfId="18436"/>
    <cellStyle name="Normal 4 3 2 4 2 3" xfId="18437"/>
    <cellStyle name="Normal 4 3 2 4 2 4" xfId="18438"/>
    <cellStyle name="Normal 4 3 2 4 3" xfId="18439"/>
    <cellStyle name="Normal 4 3 2 4 3 2" xfId="18440"/>
    <cellStyle name="Normal 4 3 2 4 3 3" xfId="18441"/>
    <cellStyle name="Normal 4 3 2 4 3 4" xfId="18442"/>
    <cellStyle name="Normal 4 3 2 5" xfId="18443"/>
    <cellStyle name="Normal 4 3 2 5 2" xfId="18444"/>
    <cellStyle name="Normal 4 3 2 5 2 2" xfId="18445"/>
    <cellStyle name="Normal 4 3 2 5 2 3" xfId="18446"/>
    <cellStyle name="Normal 4 3 2 5 2 4" xfId="18447"/>
    <cellStyle name="Normal 4 3 2 5 3" xfId="18448"/>
    <cellStyle name="Normal 4 3 2 5 4" xfId="18449"/>
    <cellStyle name="Normal 4 3 2 5 5" xfId="18450"/>
    <cellStyle name="Normal 4 3 2 6" xfId="18451"/>
    <cellStyle name="Normal 4 3 2 6 2" xfId="18452"/>
    <cellStyle name="Normal 4 3 2 6 3" xfId="18453"/>
    <cellStyle name="Normal 4 3 2 6 4" xfId="18454"/>
    <cellStyle name="Normal 4 3 2 7" xfId="18455"/>
    <cellStyle name="Normal 4 3 2 8" xfId="18456"/>
    <cellStyle name="Normal 4 3 2 9" xfId="18457"/>
    <cellStyle name="Normal 4 3 3" xfId="18458"/>
    <cellStyle name="Normal 4 3 3 2" xfId="18459"/>
    <cellStyle name="Normal 4 3 3 2 2" xfId="18460"/>
    <cellStyle name="Normal 4 3 3 2 2 2" xfId="18461"/>
    <cellStyle name="Normal 4 3 3 2 2 2 2" xfId="18462"/>
    <cellStyle name="Normal 4 3 3 2 2 2 3" xfId="18463"/>
    <cellStyle name="Normal 4 3 3 2 2 2 4" xfId="18464"/>
    <cellStyle name="Normal 4 3 3 2 2 3" xfId="18465"/>
    <cellStyle name="Normal 4 3 3 2 2 3 2" xfId="18466"/>
    <cellStyle name="Normal 4 3 3 2 2 3 3" xfId="18467"/>
    <cellStyle name="Normal 4 3 3 2 2 3 4" xfId="18468"/>
    <cellStyle name="Normal 4 3 3 2 2 4" xfId="18469"/>
    <cellStyle name="Normal 4 3 3 2 2 4 2" xfId="18470"/>
    <cellStyle name="Normal 4 3 3 2 2 4 3" xfId="18471"/>
    <cellStyle name="Normal 4 3 3 2 2 4 4" xfId="18472"/>
    <cellStyle name="Normal 4 3 3 2 2 5" xfId="18473"/>
    <cellStyle name="Normal 4 3 3 2 2 6" xfId="18474"/>
    <cellStyle name="Normal 4 3 3 2 2 7" xfId="18475"/>
    <cellStyle name="Normal 4 3 3 2 3" xfId="18476"/>
    <cellStyle name="Normal 4 3 3 2 3 2" xfId="18477"/>
    <cellStyle name="Normal 4 3 3 2 3 3" xfId="18478"/>
    <cellStyle name="Normal 4 3 3 2 3 4" xfId="18479"/>
    <cellStyle name="Normal 4 3 3 2 4" xfId="18480"/>
    <cellStyle name="Normal 4 3 3 2 4 2" xfId="18481"/>
    <cellStyle name="Normal 4 3 3 2 4 3" xfId="18482"/>
    <cellStyle name="Normal 4 3 3 2 4 4" xfId="18483"/>
    <cellStyle name="Normal 4 3 3 2 5" xfId="18484"/>
    <cellStyle name="Normal 4 3 3 2 5 2" xfId="18485"/>
    <cellStyle name="Normal 4 3 3 2 5 3" xfId="18486"/>
    <cellStyle name="Normal 4 3 3 2 5 4" xfId="18487"/>
    <cellStyle name="Normal 4 3 3 2 6" xfId="18488"/>
    <cellStyle name="Normal 4 3 3 2 7" xfId="18489"/>
    <cellStyle name="Normal 4 3 3 2 8" xfId="18490"/>
    <cellStyle name="Normal 4 3 3 3" xfId="18491"/>
    <cellStyle name="Normal 4 3 3 3 2" xfId="18492"/>
    <cellStyle name="Normal 4 3 3 3 2 2" xfId="18493"/>
    <cellStyle name="Normal 4 3 3 3 2 2 2" xfId="18494"/>
    <cellStyle name="Normal 4 3 3 3 2 2 3" xfId="18495"/>
    <cellStyle name="Normal 4 3 3 3 2 2 4" xfId="18496"/>
    <cellStyle name="Normal 4 3 3 3 2 3" xfId="18497"/>
    <cellStyle name="Normal 4 3 3 3 2 4" xfId="18498"/>
    <cellStyle name="Normal 4 3 3 3 2 5" xfId="18499"/>
    <cellStyle name="Normal 4 3 3 3 3" xfId="18500"/>
    <cellStyle name="Normal 4 3 3 3 3 2" xfId="18501"/>
    <cellStyle name="Normal 4 3 3 3 3 3" xfId="18502"/>
    <cellStyle name="Normal 4 3 3 3 3 4" xfId="18503"/>
    <cellStyle name="Normal 4 3 3 3 4" xfId="18504"/>
    <cellStyle name="Normal 4 3 3 3 4 2" xfId="18505"/>
    <cellStyle name="Normal 4 3 3 3 4 3" xfId="18506"/>
    <cellStyle name="Normal 4 3 3 3 4 4" xfId="18507"/>
    <cellStyle name="Normal 4 3 3 3 5" xfId="18508"/>
    <cellStyle name="Normal 4 3 3 3 6" xfId="18509"/>
    <cellStyle name="Normal 4 3 3 3 7" xfId="18510"/>
    <cellStyle name="Normal 4 3 3 4" xfId="18511"/>
    <cellStyle name="Normal 4 3 3 4 2" xfId="18512"/>
    <cellStyle name="Normal 4 3 3 4 2 2" xfId="18513"/>
    <cellStyle name="Normal 4 3 3 4 2 3" xfId="18514"/>
    <cellStyle name="Normal 4 3 3 4 2 4" xfId="18515"/>
    <cellStyle name="Normal 4 3 3 4 3" xfId="18516"/>
    <cellStyle name="Normal 4 3 3 4 4" xfId="18517"/>
    <cellStyle name="Normal 4 3 3 4 5" xfId="18518"/>
    <cellStyle name="Normal 4 3 3 5" xfId="18519"/>
    <cellStyle name="Normal 4 3 3 5 2" xfId="18520"/>
    <cellStyle name="Normal 4 3 3 5 3" xfId="18521"/>
    <cellStyle name="Normal 4 3 3 5 4" xfId="18522"/>
    <cellStyle name="Normal 4 3 3 6" xfId="18523"/>
    <cellStyle name="Normal 4 3 3 6 2" xfId="18524"/>
    <cellStyle name="Normal 4 3 3 6 3" xfId="18525"/>
    <cellStyle name="Normal 4 3 3 6 4" xfId="18526"/>
    <cellStyle name="Normal 4 3 3 7" xfId="18527"/>
    <cellStyle name="Normal 4 3 3 8" xfId="18528"/>
    <cellStyle name="Normal 4 3 3 9" xfId="18529"/>
    <cellStyle name="Normal 4 3 4" xfId="18530"/>
    <cellStyle name="Normal 4 3 4 2" xfId="18531"/>
    <cellStyle name="Normal 4 3 4 2 2" xfId="18532"/>
    <cellStyle name="Normal 4 3 4 2 2 2" xfId="18533"/>
    <cellStyle name="Normal 4 3 4 2 2 3" xfId="18534"/>
    <cellStyle name="Normal 4 3 4 2 2 4" xfId="18535"/>
    <cellStyle name="Normal 4 3 4 2 3" xfId="18536"/>
    <cellStyle name="Normal 4 3 4 2 3 2" xfId="18537"/>
    <cellStyle name="Normal 4 3 4 2 3 3" xfId="18538"/>
    <cellStyle name="Normal 4 3 4 2 3 4" xfId="18539"/>
    <cellStyle name="Normal 4 3 4 2 4" xfId="18540"/>
    <cellStyle name="Normal 4 3 4 2 5" xfId="18541"/>
    <cellStyle name="Normal 4 3 4 2 6" xfId="18542"/>
    <cellStyle name="Normal 4 3 4 3" xfId="18543"/>
    <cellStyle name="Normal 4 3 4 3 2" xfId="18544"/>
    <cellStyle name="Normal 4 3 4 3 3" xfId="18545"/>
    <cellStyle name="Normal 4 3 4 3 4" xfId="18546"/>
    <cellStyle name="Normal 4 3 4 4" xfId="18547"/>
    <cellStyle name="Normal 4 3 4 4 2" xfId="18548"/>
    <cellStyle name="Normal 4 3 4 4 3" xfId="18549"/>
    <cellStyle name="Normal 4 3 4 4 4" xfId="18550"/>
    <cellStyle name="Normal 4 3 4 5" xfId="18551"/>
    <cellStyle name="Normal 4 3 4 6" xfId="18552"/>
    <cellStyle name="Normal 4 3 4 7" xfId="18553"/>
    <cellStyle name="Normal 4 3 5" xfId="18554"/>
    <cellStyle name="Normal 4 3 5 2" xfId="18555"/>
    <cellStyle name="Normal 4 3 5 2 2" xfId="18556"/>
    <cellStyle name="Normal 4 3 5 2 2 2" xfId="18557"/>
    <cellStyle name="Normal 4 3 5 2 2 3" xfId="18558"/>
    <cellStyle name="Normal 4 3 5 2 2 4" xfId="18559"/>
    <cellStyle name="Normal 4 3 5 2 3" xfId="18560"/>
    <cellStyle name="Normal 4 3 5 2 3 2" xfId="18561"/>
    <cellStyle name="Normal 4 3 5 2 3 3" xfId="18562"/>
    <cellStyle name="Normal 4 3 5 2 3 4" xfId="18563"/>
    <cellStyle name="Normal 4 3 5 2 4" xfId="18564"/>
    <cellStyle name="Normal 4 3 5 2 4 2" xfId="18565"/>
    <cellStyle name="Normal 4 3 5 2 4 3" xfId="18566"/>
    <cellStyle name="Normal 4 3 5 2 4 4" xfId="18567"/>
    <cellStyle name="Normal 4 3 5 2 5" xfId="18568"/>
    <cellStyle name="Normal 4 3 5 2 6" xfId="18569"/>
    <cellStyle name="Normal 4 3 5 2 7" xfId="18570"/>
    <cellStyle name="Normal 4 3 5 3" xfId="18571"/>
    <cellStyle name="Normal 4 3 5 3 2" xfId="18572"/>
    <cellStyle name="Normal 4 3 5 3 3" xfId="18573"/>
    <cellStyle name="Normal 4 3 5 3 4" xfId="18574"/>
    <cellStyle name="Normal 4 3 5 4" xfId="18575"/>
    <cellStyle name="Normal 4 3 5 4 2" xfId="18576"/>
    <cellStyle name="Normal 4 3 5 4 3" xfId="18577"/>
    <cellStyle name="Normal 4 3 5 4 4" xfId="18578"/>
    <cellStyle name="Normal 4 3 5 5" xfId="18579"/>
    <cellStyle name="Normal 4 3 5 5 2" xfId="18580"/>
    <cellStyle name="Normal 4 3 5 5 3" xfId="18581"/>
    <cellStyle name="Normal 4 3 5 5 4" xfId="18582"/>
    <cellStyle name="Normal 4 3 5 6" xfId="18583"/>
    <cellStyle name="Normal 4 3 5 7" xfId="18584"/>
    <cellStyle name="Normal 4 3 5 8" xfId="18585"/>
    <cellStyle name="Normal 4 3 6" xfId="18586"/>
    <cellStyle name="Normal 4 3 6 2" xfId="18587"/>
    <cellStyle name="Normal 4 3 6 2 2" xfId="18588"/>
    <cellStyle name="Normal 4 3 6 2 3" xfId="18589"/>
    <cellStyle name="Normal 4 3 6 2 4" xfId="18590"/>
    <cellStyle name="Normal 4 3 6 3" xfId="18591"/>
    <cellStyle name="Normal 4 3 6 3 2" xfId="18592"/>
    <cellStyle name="Normal 4 3 6 3 3" xfId="18593"/>
    <cellStyle name="Normal 4 3 6 3 4" xfId="18594"/>
    <cellStyle name="Normal 4 3 6 4" xfId="18595"/>
    <cellStyle name="Normal 4 3 6 5" xfId="18596"/>
    <cellStyle name="Normal 4 3 6 6" xfId="18597"/>
    <cellStyle name="Normal 4 3 7" xfId="18598"/>
    <cellStyle name="Normal 4 3 7 2" xfId="18599"/>
    <cellStyle name="Normal 4 3 7 3" xfId="18600"/>
    <cellStyle name="Normal 4 3 7 4" xfId="18601"/>
    <cellStyle name="Normal 4 3 8" xfId="18602"/>
    <cellStyle name="Normal 4 3 8 2" xfId="18603"/>
    <cellStyle name="Normal 4 3 8 3" xfId="18604"/>
    <cellStyle name="Normal 4 3 8 4" xfId="18605"/>
    <cellStyle name="Normal 4 3 9" xfId="18606"/>
    <cellStyle name="Normal 4 4" xfId="18607"/>
    <cellStyle name="Normal 4 4 2" xfId="18608"/>
    <cellStyle name="Normal 4 4 2 2" xfId="18609"/>
    <cellStyle name="Normal 4 4 2 2 2" xfId="18610"/>
    <cellStyle name="Normal 4 4 2 2 2 2" xfId="18611"/>
    <cellStyle name="Normal 4 4 2 2 2 3" xfId="18612"/>
    <cellStyle name="Normal 4 4 2 2 2 4" xfId="18613"/>
    <cellStyle name="Normal 4 4 2 2 3" xfId="18614"/>
    <cellStyle name="Normal 4 4 2 2 3 2" xfId="18615"/>
    <cellStyle name="Normal 4 4 2 2 3 3" xfId="18616"/>
    <cellStyle name="Normal 4 4 2 2 3 4" xfId="18617"/>
    <cellStyle name="Normal 4 4 2 2 4" xfId="18618"/>
    <cellStyle name="Normal 4 4 2 2 5" xfId="18619"/>
    <cellStyle name="Normal 4 4 2 2 6" xfId="18620"/>
    <cellStyle name="Normal 4 4 2 3" xfId="18621"/>
    <cellStyle name="Normal 4 4 2 3 2" xfId="18622"/>
    <cellStyle name="Normal 4 4 2 3 3" xfId="18623"/>
    <cellStyle name="Normal 4 4 2 3 4" xfId="18624"/>
    <cellStyle name="Normal 4 4 2 4" xfId="18625"/>
    <cellStyle name="Normal 4 4 2 4 2" xfId="18626"/>
    <cellStyle name="Normal 4 4 2 4 3" xfId="18627"/>
    <cellStyle name="Normal 4 4 2 4 4" xfId="18628"/>
    <cellStyle name="Normal 4 4 2 5" xfId="18629"/>
    <cellStyle name="Normal 4 4 2 6" xfId="18630"/>
    <cellStyle name="Normal 4 4 2 7" xfId="18631"/>
    <cellStyle name="Normal 4 4 2 8" xfId="18632"/>
    <cellStyle name="Normal 4 4 3" xfId="18633"/>
    <cellStyle name="Normal 4 4 3 2" xfId="18634"/>
    <cellStyle name="Normal 4 4 3 2 2" xfId="18635"/>
    <cellStyle name="Normal 4 4 3 2 2 2" xfId="18636"/>
    <cellStyle name="Normal 4 4 3 2 2 3" xfId="18637"/>
    <cellStyle name="Normal 4 4 3 2 2 4" xfId="18638"/>
    <cellStyle name="Normal 4 4 3 2 3" xfId="18639"/>
    <cellStyle name="Normal 4 4 3 2 4" xfId="18640"/>
    <cellStyle name="Normal 4 4 3 2 5" xfId="18641"/>
    <cellStyle name="Normal 4 4 3 3" xfId="18642"/>
    <cellStyle name="Normal 4 4 3 3 2" xfId="18643"/>
    <cellStyle name="Normal 4 4 3 3 3" xfId="18644"/>
    <cellStyle name="Normal 4 4 3 3 4" xfId="18645"/>
    <cellStyle name="Normal 4 4 3 4" xfId="18646"/>
    <cellStyle name="Normal 4 4 3 5" xfId="18647"/>
    <cellStyle name="Normal 4 4 3 6" xfId="18648"/>
    <cellStyle name="Normal 4 4 4" xfId="18649"/>
    <cellStyle name="Normal 4 4 4 2" xfId="18650"/>
    <cellStyle name="Normal 4 4 4 2 2" xfId="18651"/>
    <cellStyle name="Normal 4 4 4 2 3" xfId="18652"/>
    <cellStyle name="Normal 4 4 4 2 4" xfId="18653"/>
    <cellStyle name="Normal 4 4 4 3" xfId="18654"/>
    <cellStyle name="Normal 4 4 4 4" xfId="18655"/>
    <cellStyle name="Normal 4 4 4 5" xfId="18656"/>
    <cellStyle name="Normal 4 4 5" xfId="18657"/>
    <cellStyle name="Normal 4 4 5 2" xfId="18658"/>
    <cellStyle name="Normal 4 4 5 3" xfId="18659"/>
    <cellStyle name="Normal 4 4 5 4" xfId="18660"/>
    <cellStyle name="Normal 4 4 6" xfId="18661"/>
    <cellStyle name="Normal 4 4 6 2" xfId="18662"/>
    <cellStyle name="Normal 4 4 6 3" xfId="18663"/>
    <cellStyle name="Normal 4 4 6 4" xfId="18664"/>
    <cellStyle name="Normal 4 5" xfId="18665"/>
    <cellStyle name="Normal 4 5 10" xfId="18666"/>
    <cellStyle name="Normal 4 5 11" xfId="18667"/>
    <cellStyle name="Normal 4 5 12" xfId="18668"/>
    <cellStyle name="Normal 4 5 13" xfId="18669"/>
    <cellStyle name="Normal 4 5 14" xfId="18670"/>
    <cellStyle name="Normal 4 5 15" xfId="18671"/>
    <cellStyle name="Normal 4 5 16" xfId="18672"/>
    <cellStyle name="Normal 4 5 17" xfId="18673"/>
    <cellStyle name="Normal 4 5 18" xfId="18674"/>
    <cellStyle name="Normal 4 5 19" xfId="18675"/>
    <cellStyle name="Normal 4 5 2" xfId="18676"/>
    <cellStyle name="Normal 4 5 2 2" xfId="18677"/>
    <cellStyle name="Normal 4 5 2 2 2" xfId="18678"/>
    <cellStyle name="Normal 4 5 2 2 2 2" xfId="18679"/>
    <cellStyle name="Normal 4 5 2 2 2 3" xfId="18680"/>
    <cellStyle name="Normal 4 5 2 2 2 4" xfId="18681"/>
    <cellStyle name="Normal 4 5 2 2 3" xfId="18682"/>
    <cellStyle name="Normal 4 5 2 2 4" xfId="18683"/>
    <cellStyle name="Normal 4 5 2 2 5" xfId="18684"/>
    <cellStyle name="Normal 4 5 2 3" xfId="18685"/>
    <cellStyle name="Normal 4 5 2 3 2" xfId="18686"/>
    <cellStyle name="Normal 4 5 2 3 3" xfId="18687"/>
    <cellStyle name="Normal 4 5 2 3 4" xfId="18688"/>
    <cellStyle name="Normal 4 5 2 4" xfId="18689"/>
    <cellStyle name="Normal 4 5 2 4 2" xfId="18690"/>
    <cellStyle name="Normal 4 5 2 4 3" xfId="18691"/>
    <cellStyle name="Normal 4 5 2 4 4" xfId="18692"/>
    <cellStyle name="Normal 4 5 20" xfId="18693"/>
    <cellStyle name="Normal 4 5 21" xfId="18694"/>
    <cellStyle name="Normal 4 5 22" xfId="18695"/>
    <cellStyle name="Normal 4 5 23" xfId="18696"/>
    <cellStyle name="Normal 4 5 24" xfId="18697"/>
    <cellStyle name="Normal 4 5 25" xfId="18698"/>
    <cellStyle name="Normal 4 5 26" xfId="18699"/>
    <cellStyle name="Normal 4 5 27" xfId="18700"/>
    <cellStyle name="Normal 4 5 28" xfId="18701"/>
    <cellStyle name="Normal 4 5 29" xfId="18702"/>
    <cellStyle name="Normal 4 5 3" xfId="18703"/>
    <cellStyle name="Normal 4 5 3 2" xfId="18704"/>
    <cellStyle name="Normal 4 5 3 2 2" xfId="18705"/>
    <cellStyle name="Normal 4 5 3 2 2 2" xfId="18706"/>
    <cellStyle name="Normal 4 5 3 2 2 3" xfId="18707"/>
    <cellStyle name="Normal 4 5 3 2 2 4" xfId="18708"/>
    <cellStyle name="Normal 4 5 3 2 3" xfId="18709"/>
    <cellStyle name="Normal 4 5 3 2 4" xfId="18710"/>
    <cellStyle name="Normal 4 5 3 2 5" xfId="18711"/>
    <cellStyle name="Normal 4 5 3 3" xfId="18712"/>
    <cellStyle name="Normal 4 5 3 3 2" xfId="18713"/>
    <cellStyle name="Normal 4 5 3 3 3" xfId="18714"/>
    <cellStyle name="Normal 4 5 3 3 4" xfId="18715"/>
    <cellStyle name="Normal 4 5 3 4" xfId="18716"/>
    <cellStyle name="Normal 4 5 3 4 2" xfId="18717"/>
    <cellStyle name="Normal 4 5 3 4 3" xfId="18718"/>
    <cellStyle name="Normal 4 5 3 4 4" xfId="18719"/>
    <cellStyle name="Normal 4 5 30" xfId="18720"/>
    <cellStyle name="Normal 4 5 31" xfId="18721"/>
    <cellStyle name="Normal 4 5 32" xfId="18722"/>
    <cellStyle name="Normal 4 5 33" xfId="18723"/>
    <cellStyle name="Normal 4 5 34" xfId="18724"/>
    <cellStyle name="Normal 4 5 35" xfId="18725"/>
    <cellStyle name="Normal 4 5 36" xfId="18726"/>
    <cellStyle name="Normal 4 5 37" xfId="18727"/>
    <cellStyle name="Normal 4 5 38" xfId="18728"/>
    <cellStyle name="Normal 4 5 39" xfId="18729"/>
    <cellStyle name="Normal 4 5 4" xfId="18730"/>
    <cellStyle name="Normal 4 5 4 2" xfId="18731"/>
    <cellStyle name="Normal 4 5 4 2 2" xfId="18732"/>
    <cellStyle name="Normal 4 5 4 2 3" xfId="18733"/>
    <cellStyle name="Normal 4 5 4 2 4" xfId="18734"/>
    <cellStyle name="Normal 4 5 4 3" xfId="18735"/>
    <cellStyle name="Normal 4 5 4 3 2" xfId="18736"/>
    <cellStyle name="Normal 4 5 4 3 3" xfId="18737"/>
    <cellStyle name="Normal 4 5 4 3 4" xfId="18738"/>
    <cellStyle name="Normal 4 5 40" xfId="18739"/>
    <cellStyle name="Normal 4 5 41" xfId="18740"/>
    <cellStyle name="Normal 4 5 42" xfId="18741"/>
    <cellStyle name="Normal 4 5 43" xfId="18742"/>
    <cellStyle name="Normal 4 5 44" xfId="18743"/>
    <cellStyle name="Normal 4 5 45" xfId="18744"/>
    <cellStyle name="Normal 4 5 46" xfId="18745"/>
    <cellStyle name="Normal 4 5 47" xfId="18746"/>
    <cellStyle name="Normal 4 5 48" xfId="18747"/>
    <cellStyle name="Normal 4 5 49" xfId="18748"/>
    <cellStyle name="Normal 4 5 5" xfId="18749"/>
    <cellStyle name="Normal 4 5 5 2" xfId="18750"/>
    <cellStyle name="Normal 4 5 5 2 2" xfId="18751"/>
    <cellStyle name="Normal 4 5 5 2 3" xfId="18752"/>
    <cellStyle name="Normal 4 5 5 2 4" xfId="18753"/>
    <cellStyle name="Normal 4 5 50" xfId="18754"/>
    <cellStyle name="Normal 4 5 51" xfId="18755"/>
    <cellStyle name="Normal 4 5 52" xfId="18756"/>
    <cellStyle name="Normal 4 5 53" xfId="18757"/>
    <cellStyle name="Normal 4 5 54" xfId="18758"/>
    <cellStyle name="Normal 4 5 55" xfId="18759"/>
    <cellStyle name="Normal 4 5 56" xfId="18760"/>
    <cellStyle name="Normal 4 5 57" xfId="18761"/>
    <cellStyle name="Normal 4 5 58" xfId="18762"/>
    <cellStyle name="Normal 4 5 59" xfId="18763"/>
    <cellStyle name="Normal 4 5 6" xfId="18764"/>
    <cellStyle name="Normal 4 5 60" xfId="18765"/>
    <cellStyle name="Normal 4 5 61" xfId="18766"/>
    <cellStyle name="Normal 4 5 62" xfId="18767"/>
    <cellStyle name="Normal 4 5 63" xfId="18768"/>
    <cellStyle name="Normal 4 5 64" xfId="18769"/>
    <cellStyle name="Normal 4 5 65" xfId="18770"/>
    <cellStyle name="Normal 4 5 66" xfId="18771"/>
    <cellStyle name="Normal 4 5 67" xfId="18772"/>
    <cellStyle name="Normal 4 5 68" xfId="18773"/>
    <cellStyle name="Normal 4 5 69" xfId="18774"/>
    <cellStyle name="Normal 4 5 7" xfId="18775"/>
    <cellStyle name="Normal 4 5 70" xfId="18776"/>
    <cellStyle name="Normal 4 5 71" xfId="18777"/>
    <cellStyle name="Normal 4 5 72" xfId="18778"/>
    <cellStyle name="Normal 4 5 73" xfId="18779"/>
    <cellStyle name="Normal 4 5 74" xfId="18780"/>
    <cellStyle name="Normal 4 5 75" xfId="18781"/>
    <cellStyle name="Normal 4 5 76" xfId="18782"/>
    <cellStyle name="Normal 4 5 77" xfId="18783"/>
    <cellStyle name="Normal 4 5 78" xfId="18784"/>
    <cellStyle name="Normal 4 5 79" xfId="18785"/>
    <cellStyle name="Normal 4 5 8" xfId="18786"/>
    <cellStyle name="Normal 4 5 80" xfId="18787"/>
    <cellStyle name="Normal 4 5 81" xfId="18788"/>
    <cellStyle name="Normal 4 5 82" xfId="18789"/>
    <cellStyle name="Normal 4 5 83" xfId="18790"/>
    <cellStyle name="Normal 4 5 84" xfId="18791"/>
    <cellStyle name="Normal 4 5 85" xfId="18792"/>
    <cellStyle name="Normal 4 5 86" xfId="18793"/>
    <cellStyle name="Normal 4 5 87" xfId="18794"/>
    <cellStyle name="Normal 4 5 88" xfId="18795"/>
    <cellStyle name="Normal 4 5 89" xfId="18796"/>
    <cellStyle name="Normal 4 5 9" xfId="18797"/>
    <cellStyle name="Normal 4 5 90" xfId="18798"/>
    <cellStyle name="Normal 4 5 91" xfId="18799"/>
    <cellStyle name="Normal 4 5 92" xfId="18800"/>
    <cellStyle name="Normal 4 5 93" xfId="18801"/>
    <cellStyle name="Normal 4 5 94" xfId="18802"/>
    <cellStyle name="Normal 4 5 94 2" xfId="18803"/>
    <cellStyle name="Normal 4 5 94 3" xfId="18804"/>
    <cellStyle name="Normal 4 5 94 4" xfId="18805"/>
    <cellStyle name="Normal 4 6" xfId="18806"/>
    <cellStyle name="Normal 4 6 2" xfId="18807"/>
    <cellStyle name="Normal 4 6 2 2" xfId="18808"/>
    <cellStyle name="Normal 4 6 2 2 2" xfId="18809"/>
    <cellStyle name="Normal 4 6 2 2 3" xfId="18810"/>
    <cellStyle name="Normal 4 6 2 2 4" xfId="18811"/>
    <cellStyle name="Normal 4 6 2 3" xfId="18812"/>
    <cellStyle name="Normal 4 6 2 3 2" xfId="18813"/>
    <cellStyle name="Normal 4 6 2 3 3" xfId="18814"/>
    <cellStyle name="Normal 4 6 2 3 4" xfId="18815"/>
    <cellStyle name="Normal 4 6 3" xfId="18816"/>
    <cellStyle name="Normal 4 6 3 2" xfId="18817"/>
    <cellStyle name="Normal 4 6 3 3" xfId="18818"/>
    <cellStyle name="Normal 4 6 3 4" xfId="18819"/>
    <cellStyle name="Normal 4 6 4" xfId="18820"/>
    <cellStyle name="Normal 4 6 4 2" xfId="18821"/>
    <cellStyle name="Normal 4 6 4 3" xfId="18822"/>
    <cellStyle name="Normal 4 6 4 4" xfId="18823"/>
    <cellStyle name="Normal 4 7" xfId="18824"/>
    <cellStyle name="Normal 4 7 2" xfId="18825"/>
    <cellStyle name="Normal 4 7 2 2" xfId="18826"/>
    <cellStyle name="Normal 4 7 2 2 2" xfId="18827"/>
    <cellStyle name="Normal 4 7 2 2 3" xfId="18828"/>
    <cellStyle name="Normal 4 7 2 2 4" xfId="18829"/>
    <cellStyle name="Normal 4 7 2 3" xfId="18830"/>
    <cellStyle name="Normal 4 7 2 3 2" xfId="18831"/>
    <cellStyle name="Normal 4 7 2 3 3" xfId="18832"/>
    <cellStyle name="Normal 4 7 2 3 4" xfId="18833"/>
    <cellStyle name="Normal 4 7 3" xfId="18834"/>
    <cellStyle name="Normal 4 7 3 2" xfId="18835"/>
    <cellStyle name="Normal 4 7 3 3" xfId="18836"/>
    <cellStyle name="Normal 4 7 3 4" xfId="18837"/>
    <cellStyle name="Normal 4 7 4" xfId="18838"/>
    <cellStyle name="Normal 4 7 4 2" xfId="18839"/>
    <cellStyle name="Normal 4 7 4 3" xfId="18840"/>
    <cellStyle name="Normal 4 7 4 4" xfId="18841"/>
    <cellStyle name="Normal 4 8" xfId="18842"/>
    <cellStyle name="Normal 4 8 2" xfId="18843"/>
    <cellStyle name="Normal 4 8 2 2" xfId="18844"/>
    <cellStyle name="Normal 4 8 2 2 2" xfId="18845"/>
    <cellStyle name="Normal 4 8 2 2 3" xfId="18846"/>
    <cellStyle name="Normal 4 8 2 2 4" xfId="18847"/>
    <cellStyle name="Normal 4 8 3" xfId="18848"/>
    <cellStyle name="Normal 4 8 3 2" xfId="18849"/>
    <cellStyle name="Normal 4 8 3 3" xfId="18850"/>
    <cellStyle name="Normal 4 8 3 4" xfId="18851"/>
    <cellStyle name="Normal 4 9" xfId="18852"/>
    <cellStyle name="Normal 4 9 2" xfId="18853"/>
    <cellStyle name="Normal 4 9 2 2" xfId="18854"/>
    <cellStyle name="Normal 4 9 2 3" xfId="18855"/>
    <cellStyle name="Normal 4 9 2 4" xfId="18856"/>
    <cellStyle name="Normal 4 9 3" xfId="18857"/>
    <cellStyle name="Normal 40" xfId="18858"/>
    <cellStyle name="Normal 40 2" xfId="18859"/>
    <cellStyle name="Normal 40 3" xfId="18860"/>
    <cellStyle name="Normal 40 3 2" xfId="18861"/>
    <cellStyle name="Normal 40 3 2 2" xfId="18862"/>
    <cellStyle name="Normal 40 3 2 2 2" xfId="18863"/>
    <cellStyle name="Normal 40 3 2 2 3" xfId="18864"/>
    <cellStyle name="Normal 40 3 2 2 4" xfId="18865"/>
    <cellStyle name="Normal 40 3 2 3" xfId="18866"/>
    <cellStyle name="Normal 40 3 2 4" xfId="18867"/>
    <cellStyle name="Normal 40 3 2 5" xfId="18868"/>
    <cellStyle name="Normal 40 3 3" xfId="18869"/>
    <cellStyle name="Normal 40 3 3 2" xfId="18870"/>
    <cellStyle name="Normal 40 3 3 3" xfId="18871"/>
    <cellStyle name="Normal 40 3 3 4" xfId="18872"/>
    <cellStyle name="Normal 40 3 4" xfId="18873"/>
    <cellStyle name="Normal 40 3 5" xfId="18874"/>
    <cellStyle name="Normal 40 3 6" xfId="18875"/>
    <cellStyle name="Normal 41" xfId="18876"/>
    <cellStyle name="Normal 41 2" xfId="18877"/>
    <cellStyle name="Normal 41 3" xfId="18878"/>
    <cellStyle name="Normal 41 3 2" xfId="18879"/>
    <cellStyle name="Normal 41 3 2 2" xfId="18880"/>
    <cellStyle name="Normal 41 3 2 2 2" xfId="18881"/>
    <cellStyle name="Normal 41 3 2 2 3" xfId="18882"/>
    <cellStyle name="Normal 41 3 2 2 4" xfId="18883"/>
    <cellStyle name="Normal 41 3 2 3" xfId="18884"/>
    <cellStyle name="Normal 41 3 2 4" xfId="18885"/>
    <cellStyle name="Normal 41 3 2 5" xfId="18886"/>
    <cellStyle name="Normal 41 3 3" xfId="18887"/>
    <cellStyle name="Normal 41 3 3 2" xfId="18888"/>
    <cellStyle name="Normal 41 3 3 3" xfId="18889"/>
    <cellStyle name="Normal 41 3 3 4" xfId="18890"/>
    <cellStyle name="Normal 41 3 4" xfId="18891"/>
    <cellStyle name="Normal 41 3 5" xfId="18892"/>
    <cellStyle name="Normal 41 3 6" xfId="18893"/>
    <cellStyle name="Normal 42" xfId="18894"/>
    <cellStyle name="Normal 42 2" xfId="18895"/>
    <cellStyle name="Normal 42 3" xfId="18896"/>
    <cellStyle name="Normal 42 3 2" xfId="18897"/>
    <cellStyle name="Normal 42 3 2 2" xfId="18898"/>
    <cellStyle name="Normal 42 3 2 2 2" xfId="18899"/>
    <cellStyle name="Normal 42 3 2 2 3" xfId="18900"/>
    <cellStyle name="Normal 42 3 2 2 4" xfId="18901"/>
    <cellStyle name="Normal 42 3 2 3" xfId="18902"/>
    <cellStyle name="Normal 42 3 2 4" xfId="18903"/>
    <cellStyle name="Normal 42 3 2 5" xfId="18904"/>
    <cellStyle name="Normal 42 3 3" xfId="18905"/>
    <cellStyle name="Normal 42 3 3 2" xfId="18906"/>
    <cellStyle name="Normal 42 3 3 3" xfId="18907"/>
    <cellStyle name="Normal 42 3 3 4" xfId="18908"/>
    <cellStyle name="Normal 42 3 4" xfId="18909"/>
    <cellStyle name="Normal 42 3 5" xfId="18910"/>
    <cellStyle name="Normal 42 3 6" xfId="18911"/>
    <cellStyle name="Normal 43" xfId="18912"/>
    <cellStyle name="Normal 43 2" xfId="18913"/>
    <cellStyle name="Normal 43 3" xfId="18914"/>
    <cellStyle name="Normal 43 3 2" xfId="18915"/>
    <cellStyle name="Normal 43 3 2 2" xfId="18916"/>
    <cellStyle name="Normal 43 3 2 2 2" xfId="18917"/>
    <cellStyle name="Normal 43 3 2 2 3" xfId="18918"/>
    <cellStyle name="Normal 43 3 2 2 4" xfId="18919"/>
    <cellStyle name="Normal 43 3 2 3" xfId="18920"/>
    <cellStyle name="Normal 43 3 2 4" xfId="18921"/>
    <cellStyle name="Normal 43 3 2 5" xfId="18922"/>
    <cellStyle name="Normal 43 3 3" xfId="18923"/>
    <cellStyle name="Normal 43 3 3 2" xfId="18924"/>
    <cellStyle name="Normal 43 3 3 3" xfId="18925"/>
    <cellStyle name="Normal 43 3 3 4" xfId="18926"/>
    <cellStyle name="Normal 43 3 4" xfId="18927"/>
    <cellStyle name="Normal 43 3 5" xfId="18928"/>
    <cellStyle name="Normal 43 3 6" xfId="18929"/>
    <cellStyle name="Normal 44" xfId="18930"/>
    <cellStyle name="Normal 44 2" xfId="18931"/>
    <cellStyle name="Normal 44 2 2" xfId="18932"/>
    <cellStyle name="Normal 44 2 2 2" xfId="18933"/>
    <cellStyle name="Normal 44 2 2 2 2" xfId="18934"/>
    <cellStyle name="Normal 44 2 2 2 2 2" xfId="18935"/>
    <cellStyle name="Normal 44 2 2 2 2 3" xfId="18936"/>
    <cellStyle name="Normal 44 2 2 2 2 4" xfId="18937"/>
    <cellStyle name="Normal 44 2 2 2 3" xfId="18938"/>
    <cellStyle name="Normal 44 2 2 2 4" xfId="18939"/>
    <cellStyle name="Normal 44 2 2 2 5" xfId="18940"/>
    <cellStyle name="Normal 44 2 2 3" xfId="18941"/>
    <cellStyle name="Normal 44 2 2 3 2" xfId="18942"/>
    <cellStyle name="Normal 44 2 2 3 3" xfId="18943"/>
    <cellStyle name="Normal 44 2 2 3 4" xfId="18944"/>
    <cellStyle name="Normal 44 2 2 4" xfId="18945"/>
    <cellStyle name="Normal 44 2 2 5" xfId="18946"/>
    <cellStyle name="Normal 44 2 2 6" xfId="18947"/>
    <cellStyle name="Normal 44 3" xfId="18948"/>
    <cellStyle name="Normal 44 3 2" xfId="18949"/>
    <cellStyle name="Normal 44 3 2 2" xfId="18950"/>
    <cellStyle name="Normal 44 3 2 2 2" xfId="18951"/>
    <cellStyle name="Normal 44 3 2 2 3" xfId="18952"/>
    <cellStyle name="Normal 44 3 2 2 4" xfId="18953"/>
    <cellStyle name="Normal 44 3 2 3" xfId="18954"/>
    <cellStyle name="Normal 44 3 2 4" xfId="18955"/>
    <cellStyle name="Normal 44 3 2 5" xfId="18956"/>
    <cellStyle name="Normal 44 3 3" xfId="18957"/>
    <cellStyle name="Normal 44 3 3 2" xfId="18958"/>
    <cellStyle name="Normal 44 3 3 3" xfId="18959"/>
    <cellStyle name="Normal 44 3 3 4" xfId="18960"/>
    <cellStyle name="Normal 44 3 4" xfId="18961"/>
    <cellStyle name="Normal 44 3 5" xfId="18962"/>
    <cellStyle name="Normal 44 3 6" xfId="18963"/>
    <cellStyle name="Normal 44 4" xfId="18964"/>
    <cellStyle name="Normal 44 4 2" xfId="18965"/>
    <cellStyle name="Normal 44 4 2 2" xfId="18966"/>
    <cellStyle name="Normal 44 4 2 2 2" xfId="18967"/>
    <cellStyle name="Normal 44 4 2 2 3" xfId="18968"/>
    <cellStyle name="Normal 44 4 2 2 4" xfId="18969"/>
    <cellStyle name="Normal 44 4 2 3" xfId="18970"/>
    <cellStyle name="Normal 44 4 2 4" xfId="18971"/>
    <cellStyle name="Normal 44 4 2 5" xfId="18972"/>
    <cellStyle name="Normal 44 4 3" xfId="18973"/>
    <cellStyle name="Normal 44 4 3 2" xfId="18974"/>
    <cellStyle name="Normal 44 4 3 3" xfId="18975"/>
    <cellStyle name="Normal 44 4 3 4" xfId="18976"/>
    <cellStyle name="Normal 44 4 4" xfId="18977"/>
    <cellStyle name="Normal 44 4 5" xfId="18978"/>
    <cellStyle name="Normal 44 4 6" xfId="18979"/>
    <cellStyle name="Normal 44 5" xfId="18980"/>
    <cellStyle name="Normal 44 5 2" xfId="18981"/>
    <cellStyle name="Normal 44 5 2 2" xfId="18982"/>
    <cellStyle name="Normal 44 5 2 2 2" xfId="18983"/>
    <cellStyle name="Normal 44 5 2 2 3" xfId="18984"/>
    <cellStyle name="Normal 44 5 2 2 4" xfId="18985"/>
    <cellStyle name="Normal 44 5 2 3" xfId="18986"/>
    <cellStyle name="Normal 44 5 2 4" xfId="18987"/>
    <cellStyle name="Normal 44 5 2 5" xfId="18988"/>
    <cellStyle name="Normal 44 5 3" xfId="18989"/>
    <cellStyle name="Normal 44 5 3 2" xfId="18990"/>
    <cellStyle name="Normal 44 5 3 3" xfId="18991"/>
    <cellStyle name="Normal 44 5 3 4" xfId="18992"/>
    <cellStyle name="Normal 44 5 4" xfId="18993"/>
    <cellStyle name="Normal 44 5 5" xfId="18994"/>
    <cellStyle name="Normal 44 5 6" xfId="18995"/>
    <cellStyle name="Normal 45" xfId="18996"/>
    <cellStyle name="Normal 45 2" xfId="18997"/>
    <cellStyle name="Normal 45 2 2" xfId="18998"/>
    <cellStyle name="Normal 45 2 2 2" xfId="18999"/>
    <cellStyle name="Normal 45 2 2 3" xfId="19000"/>
    <cellStyle name="Normal 45 2 2 4" xfId="19001"/>
    <cellStyle name="Normal 45 2 3" xfId="19002"/>
    <cellStyle name="Normal 45 2 4" xfId="19003"/>
    <cellStyle name="Normal 45 2 5" xfId="19004"/>
    <cellStyle name="Normal 45 3" xfId="19005"/>
    <cellStyle name="Normal 45 4" xfId="19006"/>
    <cellStyle name="Normal 45 4 2" xfId="19007"/>
    <cellStyle name="Normal 45 4 3" xfId="19008"/>
    <cellStyle name="Normal 45 4 4" xfId="19009"/>
    <cellStyle name="Normal 45 5" xfId="19010"/>
    <cellStyle name="Normal 45 6" xfId="19011"/>
    <cellStyle name="Normal 45 7" xfId="19012"/>
    <cellStyle name="Normal 46" xfId="19013"/>
    <cellStyle name="Normal 46 2" xfId="19014"/>
    <cellStyle name="Normal 46 2 2" xfId="19015"/>
    <cellStyle name="Normal 46 2 2 2" xfId="19016"/>
    <cellStyle name="Normal 46 2 2 3" xfId="19017"/>
    <cellStyle name="Normal 46 2 2 4" xfId="19018"/>
    <cellStyle name="Normal 46 2 3" xfId="19019"/>
    <cellStyle name="Normal 46 2 4" xfId="19020"/>
    <cellStyle name="Normal 46 2 5" xfId="19021"/>
    <cellStyle name="Normal 46 3" xfId="19022"/>
    <cellStyle name="Normal 46 4" xfId="19023"/>
    <cellStyle name="Normal 46 4 2" xfId="19024"/>
    <cellStyle name="Normal 46 4 3" xfId="19025"/>
    <cellStyle name="Normal 46 4 4" xfId="19026"/>
    <cellStyle name="Normal 46 5" xfId="19027"/>
    <cellStyle name="Normal 46 6" xfId="19028"/>
    <cellStyle name="Normal 46 7" xfId="19029"/>
    <cellStyle name="Normal 47" xfId="19030"/>
    <cellStyle name="Normal 47 2" xfId="19031"/>
    <cellStyle name="Normal 47 2 2" xfId="19032"/>
    <cellStyle name="Normal 47 2 2 2" xfId="19033"/>
    <cellStyle name="Normal 47 2 2 3" xfId="19034"/>
    <cellStyle name="Normal 47 2 2 4" xfId="19035"/>
    <cellStyle name="Normal 47 2 3" xfId="19036"/>
    <cellStyle name="Normal 47 2 4" xfId="19037"/>
    <cellStyle name="Normal 47 2 5" xfId="19038"/>
    <cellStyle name="Normal 47 3" xfId="19039"/>
    <cellStyle name="Normal 47 4" xfId="19040"/>
    <cellStyle name="Normal 47 4 2" xfId="19041"/>
    <cellStyle name="Normal 47 4 3" xfId="19042"/>
    <cellStyle name="Normal 47 4 4" xfId="19043"/>
    <cellStyle name="Normal 47 5" xfId="19044"/>
    <cellStyle name="Normal 47 6" xfId="19045"/>
    <cellStyle name="Normal 47 7" xfId="19046"/>
    <cellStyle name="Normal 48" xfId="19047"/>
    <cellStyle name="Normal 48 2" xfId="19048"/>
    <cellStyle name="Normal 48 2 2" xfId="19049"/>
    <cellStyle name="Normal 48 2 2 2" xfId="19050"/>
    <cellStyle name="Normal 48 2 2 3" xfId="19051"/>
    <cellStyle name="Normal 48 2 2 4" xfId="19052"/>
    <cellStyle name="Normal 48 2 3" xfId="19053"/>
    <cellStyle name="Normal 48 2 4" xfId="19054"/>
    <cellStyle name="Normal 48 2 5" xfId="19055"/>
    <cellStyle name="Normal 48 3" xfId="19056"/>
    <cellStyle name="Normal 48 4" xfId="19057"/>
    <cellStyle name="Normal 48 4 2" xfId="19058"/>
    <cellStyle name="Normal 48 4 3" xfId="19059"/>
    <cellStyle name="Normal 48 4 4" xfId="19060"/>
    <cellStyle name="Normal 48 5" xfId="19061"/>
    <cellStyle name="Normal 48 6" xfId="19062"/>
    <cellStyle name="Normal 48 7" xfId="19063"/>
    <cellStyle name="Normal 49" xfId="19064"/>
    <cellStyle name="Normal 49 2" xfId="19065"/>
    <cellStyle name="Normal 49 2 2" xfId="19066"/>
    <cellStyle name="Normal 49 2 2 2" xfId="19067"/>
    <cellStyle name="Normal 49 2 2 3" xfId="19068"/>
    <cellStyle name="Normal 49 2 2 4" xfId="19069"/>
    <cellStyle name="Normal 49 2 3" xfId="19070"/>
    <cellStyle name="Normal 49 2 4" xfId="19071"/>
    <cellStyle name="Normal 49 2 5" xfId="19072"/>
    <cellStyle name="Normal 49 3" xfId="19073"/>
    <cellStyle name="Normal 49 4" xfId="19074"/>
    <cellStyle name="Normal 49 4 2" xfId="19075"/>
    <cellStyle name="Normal 49 4 3" xfId="19076"/>
    <cellStyle name="Normal 49 4 4" xfId="19077"/>
    <cellStyle name="Normal 49 5" xfId="19078"/>
    <cellStyle name="Normal 49 6" xfId="19079"/>
    <cellStyle name="Normal 49 7" xfId="19080"/>
    <cellStyle name="Normal 5" xfId="19081"/>
    <cellStyle name="Normal 5 10" xfId="19082"/>
    <cellStyle name="Normal 5 10 2" xfId="19083"/>
    <cellStyle name="Normal 5 100" xfId="19084"/>
    <cellStyle name="Normal 5 101" xfId="19085"/>
    <cellStyle name="Normal 5 102" xfId="19086"/>
    <cellStyle name="Normal 5 103" xfId="19087"/>
    <cellStyle name="Normal 5 104" xfId="19088"/>
    <cellStyle name="Normal 5 105" xfId="19089"/>
    <cellStyle name="Normal 5 106" xfId="19090"/>
    <cellStyle name="Normal 5 107" xfId="19091"/>
    <cellStyle name="Normal 5 108" xfId="19092"/>
    <cellStyle name="Normal 5 109" xfId="19093"/>
    <cellStyle name="Normal 5 11" xfId="19094"/>
    <cellStyle name="Normal 5 11 2" xfId="19095"/>
    <cellStyle name="Normal 5 11 3" xfId="19096"/>
    <cellStyle name="Normal 5 11 3 2" xfId="19097"/>
    <cellStyle name="Normal 5 11 3 3" xfId="19098"/>
    <cellStyle name="Normal 5 11 3 4" xfId="19099"/>
    <cellStyle name="Normal 5 110" xfId="19100"/>
    <cellStyle name="Normal 5 111" xfId="19101"/>
    <cellStyle name="Normal 5 112" xfId="19102"/>
    <cellStyle name="Normal 5 113" xfId="19103"/>
    <cellStyle name="Normal 5 12" xfId="19104"/>
    <cellStyle name="Normal 5 12 2" xfId="19105"/>
    <cellStyle name="Normal 5 12 3" xfId="19106"/>
    <cellStyle name="Normal 5 12 3 2" xfId="19107"/>
    <cellStyle name="Normal 5 12 3 3" xfId="19108"/>
    <cellStyle name="Normal 5 12 3 4" xfId="19109"/>
    <cellStyle name="Normal 5 13" xfId="19110"/>
    <cellStyle name="Normal 5 13 2" xfId="19111"/>
    <cellStyle name="Normal 5 13 3" xfId="19112"/>
    <cellStyle name="Normal 5 13 4" xfId="19113"/>
    <cellStyle name="Normal 5 13 5" xfId="19114"/>
    <cellStyle name="Normal 5 14" xfId="19115"/>
    <cellStyle name="Normal 5 14 2" xfId="19116"/>
    <cellStyle name="Normal 5 15" xfId="19117"/>
    <cellStyle name="Normal 5 15 2" xfId="19118"/>
    <cellStyle name="Normal 5 16" xfId="19119"/>
    <cellStyle name="Normal 5 16 2" xfId="19120"/>
    <cellStyle name="Normal 5 17" xfId="19121"/>
    <cellStyle name="Normal 5 17 2" xfId="19122"/>
    <cellStyle name="Normal 5 18" xfId="19123"/>
    <cellStyle name="Normal 5 18 2" xfId="19124"/>
    <cellStyle name="Normal 5 19" xfId="19125"/>
    <cellStyle name="Normal 5 19 2" xfId="19126"/>
    <cellStyle name="Normal 5 2" xfId="19127"/>
    <cellStyle name="Normal 5 2 2" xfId="19128"/>
    <cellStyle name="Normal 5 2 2 2" xfId="19129"/>
    <cellStyle name="Normal 5 2 2 3" xfId="19130"/>
    <cellStyle name="Normal 5 2 3" xfId="19131"/>
    <cellStyle name="Normal 5 2 3 2" xfId="19132"/>
    <cellStyle name="Normal 5 2 4" xfId="19133"/>
    <cellStyle name="Normal 5 20" xfId="19134"/>
    <cellStyle name="Normal 5 20 2" xfId="19135"/>
    <cellStyle name="Normal 5 21" xfId="19136"/>
    <cellStyle name="Normal 5 21 2" xfId="19137"/>
    <cellStyle name="Normal 5 22" xfId="19138"/>
    <cellStyle name="Normal 5 22 2" xfId="19139"/>
    <cellStyle name="Normal 5 23" xfId="19140"/>
    <cellStyle name="Normal 5 23 2" xfId="19141"/>
    <cellStyle name="Normal 5 24" xfId="19142"/>
    <cellStyle name="Normal 5 24 2" xfId="19143"/>
    <cellStyle name="Normal 5 25" xfId="19144"/>
    <cellStyle name="Normal 5 25 2" xfId="19145"/>
    <cellStyle name="Normal 5 26" xfId="19146"/>
    <cellStyle name="Normal 5 26 2" xfId="19147"/>
    <cellStyle name="Normal 5 27" xfId="19148"/>
    <cellStyle name="Normal 5 27 2" xfId="19149"/>
    <cellStyle name="Normal 5 28" xfId="19150"/>
    <cellStyle name="Normal 5 28 2" xfId="19151"/>
    <cellStyle name="Normal 5 29" xfId="19152"/>
    <cellStyle name="Normal 5 29 2" xfId="19153"/>
    <cellStyle name="Normal 5 3" xfId="19154"/>
    <cellStyle name="Normal 5 3 2" xfId="19155"/>
    <cellStyle name="Normal 5 3 2 2" xfId="19156"/>
    <cellStyle name="Normal 5 3 2 2 2" xfId="19157"/>
    <cellStyle name="Normal 5 3 2 2 3" xfId="19158"/>
    <cellStyle name="Normal 5 3 2 2 3 2" xfId="19159"/>
    <cellStyle name="Normal 5 3 2 2 3 3" xfId="19160"/>
    <cellStyle name="Normal 5 3 2 2 3 4" xfId="19161"/>
    <cellStyle name="Normal 5 3 2 2 4" xfId="19162"/>
    <cellStyle name="Normal 5 3 2 2 5" xfId="19163"/>
    <cellStyle name="Normal 5 3 2 2 6" xfId="19164"/>
    <cellStyle name="Normal 5 3 2 3" xfId="19165"/>
    <cellStyle name="Normal 5 3 2 4" xfId="19166"/>
    <cellStyle name="Normal 5 3 2 4 2" xfId="19167"/>
    <cellStyle name="Normal 5 3 2 4 3" xfId="19168"/>
    <cellStyle name="Normal 5 3 2 4 4" xfId="19169"/>
    <cellStyle name="Normal 5 3 2 5" xfId="19170"/>
    <cellStyle name="Normal 5 3 2 6" xfId="19171"/>
    <cellStyle name="Normal 5 3 2 7" xfId="19172"/>
    <cellStyle name="Normal 5 3 3" xfId="19173"/>
    <cellStyle name="Normal 5 3 3 2" xfId="19174"/>
    <cellStyle name="Normal 5 3 3 2 2" xfId="19175"/>
    <cellStyle name="Normal 5 3 3 2 2 2" xfId="19176"/>
    <cellStyle name="Normal 5 3 3 2 2 3" xfId="19177"/>
    <cellStyle name="Normal 5 3 3 2 2 4" xfId="19178"/>
    <cellStyle name="Normal 5 3 3 2 3" xfId="19179"/>
    <cellStyle name="Normal 5 3 3 2 4" xfId="19180"/>
    <cellStyle name="Normal 5 3 3 2 5" xfId="19181"/>
    <cellStyle name="Normal 5 3 3 3" xfId="19182"/>
    <cellStyle name="Normal 5 3 3 4" xfId="19183"/>
    <cellStyle name="Normal 5 3 3 4 2" xfId="19184"/>
    <cellStyle name="Normal 5 3 3 4 3" xfId="19185"/>
    <cellStyle name="Normal 5 3 3 4 4" xfId="19186"/>
    <cellStyle name="Normal 5 3 3 5" xfId="19187"/>
    <cellStyle name="Normal 5 3 3 6" xfId="19188"/>
    <cellStyle name="Normal 5 3 3 7" xfId="19189"/>
    <cellStyle name="Normal 5 3 4" xfId="19190"/>
    <cellStyle name="Normal 5 30" xfId="19191"/>
    <cellStyle name="Normal 5 30 2" xfId="19192"/>
    <cellStyle name="Normal 5 31" xfId="19193"/>
    <cellStyle name="Normal 5 31 2" xfId="19194"/>
    <cellStyle name="Normal 5 32" xfId="19195"/>
    <cellStyle name="Normal 5 32 2" xfId="19196"/>
    <cellStyle name="Normal 5 33" xfId="19197"/>
    <cellStyle name="Normal 5 33 2" xfId="19198"/>
    <cellStyle name="Normal 5 34" xfId="19199"/>
    <cellStyle name="Normal 5 34 2" xfId="19200"/>
    <cellStyle name="Normal 5 35" xfId="19201"/>
    <cellStyle name="Normal 5 35 2" xfId="19202"/>
    <cellStyle name="Normal 5 36" xfId="19203"/>
    <cellStyle name="Normal 5 36 2" xfId="19204"/>
    <cellStyle name="Normal 5 37" xfId="19205"/>
    <cellStyle name="Normal 5 37 2" xfId="19206"/>
    <cellStyle name="Normal 5 38" xfId="19207"/>
    <cellStyle name="Normal 5 38 2" xfId="19208"/>
    <cellStyle name="Normal 5 39" xfId="19209"/>
    <cellStyle name="Normal 5 39 2" xfId="19210"/>
    <cellStyle name="Normal 5 4" xfId="19211"/>
    <cellStyle name="Normal 5 4 2" xfId="19212"/>
    <cellStyle name="Normal 5 4 2 2" xfId="19213"/>
    <cellStyle name="Normal 5 4 2 2 2" xfId="19214"/>
    <cellStyle name="Normal 5 4 2 2 2 2" xfId="19215"/>
    <cellStyle name="Normal 5 4 2 2 2 3" xfId="19216"/>
    <cellStyle name="Normal 5 4 2 2 2 4" xfId="19217"/>
    <cellStyle name="Normal 5 4 2 2 3" xfId="19218"/>
    <cellStyle name="Normal 5 4 2 2 4" xfId="19219"/>
    <cellStyle name="Normal 5 4 2 2 5" xfId="19220"/>
    <cellStyle name="Normal 5 4 2 3" xfId="19221"/>
    <cellStyle name="Normal 5 4 2 4" xfId="19222"/>
    <cellStyle name="Normal 5 4 2 4 2" xfId="19223"/>
    <cellStyle name="Normal 5 4 2 4 3" xfId="19224"/>
    <cellStyle name="Normal 5 4 2 4 4" xfId="19225"/>
    <cellStyle name="Normal 5 4 2 5" xfId="19226"/>
    <cellStyle name="Normal 5 4 2 6" xfId="19227"/>
    <cellStyle name="Normal 5 4 2 7" xfId="19228"/>
    <cellStyle name="Normal 5 4 3" xfId="19229"/>
    <cellStyle name="Normal 5 4 3 2" xfId="19230"/>
    <cellStyle name="Normal 5 4 3 3" xfId="19231"/>
    <cellStyle name="Normal 5 4 3 3 2" xfId="19232"/>
    <cellStyle name="Normal 5 4 3 3 3" xfId="19233"/>
    <cellStyle name="Normal 5 4 3 3 4" xfId="19234"/>
    <cellStyle name="Normal 5 4 3 4" xfId="19235"/>
    <cellStyle name="Normal 5 4 3 5" xfId="19236"/>
    <cellStyle name="Normal 5 4 3 6" xfId="19237"/>
    <cellStyle name="Normal 5 4 4" xfId="19238"/>
    <cellStyle name="Normal 5 4 5" xfId="19239"/>
    <cellStyle name="Normal 5 4 5 2" xfId="19240"/>
    <cellStyle name="Normal 5 4 5 3" xfId="19241"/>
    <cellStyle name="Normal 5 4 5 4" xfId="19242"/>
    <cellStyle name="Normal 5 4 6" xfId="19243"/>
    <cellStyle name="Normal 5 4 7" xfId="19244"/>
    <cellStyle name="Normal 5 4 8" xfId="19245"/>
    <cellStyle name="Normal 5 40" xfId="19246"/>
    <cellStyle name="Normal 5 40 2" xfId="19247"/>
    <cellStyle name="Normal 5 41" xfId="19248"/>
    <cellStyle name="Normal 5 41 2" xfId="19249"/>
    <cellStyle name="Normal 5 42" xfId="19250"/>
    <cellStyle name="Normal 5 42 2" xfId="19251"/>
    <cellStyle name="Normal 5 43" xfId="19252"/>
    <cellStyle name="Normal 5 43 2" xfId="19253"/>
    <cellStyle name="Normal 5 44" xfId="19254"/>
    <cellStyle name="Normal 5 44 2" xfId="19255"/>
    <cellStyle name="Normal 5 45" xfId="19256"/>
    <cellStyle name="Normal 5 45 2" xfId="19257"/>
    <cellStyle name="Normal 5 46" xfId="19258"/>
    <cellStyle name="Normal 5 46 2" xfId="19259"/>
    <cellStyle name="Normal 5 47" xfId="19260"/>
    <cellStyle name="Normal 5 48" xfId="19261"/>
    <cellStyle name="Normal 5 49" xfId="19262"/>
    <cellStyle name="Normal 5 5" xfId="19263"/>
    <cellStyle name="Normal 5 5 10" xfId="19264"/>
    <cellStyle name="Normal 5 5 11" xfId="19265"/>
    <cellStyle name="Normal 5 5 12" xfId="19266"/>
    <cellStyle name="Normal 5 5 13" xfId="19267"/>
    <cellStyle name="Normal 5 5 14" xfId="19268"/>
    <cellStyle name="Normal 5 5 15" xfId="19269"/>
    <cellStyle name="Normal 5 5 16" xfId="19270"/>
    <cellStyle name="Normal 5 5 17" xfId="19271"/>
    <cellStyle name="Normal 5 5 18" xfId="19272"/>
    <cellStyle name="Normal 5 5 19" xfId="19273"/>
    <cellStyle name="Normal 5 5 2" xfId="19274"/>
    <cellStyle name="Normal 5 5 20" xfId="19275"/>
    <cellStyle name="Normal 5 5 21" xfId="19276"/>
    <cellStyle name="Normal 5 5 22" xfId="19277"/>
    <cellStyle name="Normal 5 5 23" xfId="19278"/>
    <cellStyle name="Normal 5 5 24" xfId="19279"/>
    <cellStyle name="Normal 5 5 25" xfId="19280"/>
    <cellStyle name="Normal 5 5 26" xfId="19281"/>
    <cellStyle name="Normal 5 5 27" xfId="19282"/>
    <cellStyle name="Normal 5 5 28" xfId="19283"/>
    <cellStyle name="Normal 5 5 29" xfId="19284"/>
    <cellStyle name="Normal 5 5 3" xfId="19285"/>
    <cellStyle name="Normal 5 5 30" xfId="19286"/>
    <cellStyle name="Normal 5 5 31" xfId="19287"/>
    <cellStyle name="Normal 5 5 32" xfId="19288"/>
    <cellStyle name="Normal 5 5 33" xfId="19289"/>
    <cellStyle name="Normal 5 5 34" xfId="19290"/>
    <cellStyle name="Normal 5 5 35" xfId="19291"/>
    <cellStyle name="Normal 5 5 36" xfId="19292"/>
    <cellStyle name="Normal 5 5 37" xfId="19293"/>
    <cellStyle name="Normal 5 5 38" xfId="19294"/>
    <cellStyle name="Normal 5 5 39" xfId="19295"/>
    <cellStyle name="Normal 5 5 4" xfId="19296"/>
    <cellStyle name="Normal 5 5 40" xfId="19297"/>
    <cellStyle name="Normal 5 5 41" xfId="19298"/>
    <cellStyle name="Normal 5 5 42" xfId="19299"/>
    <cellStyle name="Normal 5 5 43" xfId="19300"/>
    <cellStyle name="Normal 5 5 44" xfId="19301"/>
    <cellStyle name="Normal 5 5 45" xfId="19302"/>
    <cellStyle name="Normal 5 5 46" xfId="19303"/>
    <cellStyle name="Normal 5 5 47" xfId="19304"/>
    <cellStyle name="Normal 5 5 48" xfId="19305"/>
    <cellStyle name="Normal 5 5 49" xfId="19306"/>
    <cellStyle name="Normal 5 5 5" xfId="19307"/>
    <cellStyle name="Normal 5 5 50" xfId="19308"/>
    <cellStyle name="Normal 5 5 51" xfId="19309"/>
    <cellStyle name="Normal 5 5 52" xfId="19310"/>
    <cellStyle name="Normal 5 5 53" xfId="19311"/>
    <cellStyle name="Normal 5 5 54" xfId="19312"/>
    <cellStyle name="Normal 5 5 55" xfId="19313"/>
    <cellStyle name="Normal 5 5 56" xfId="19314"/>
    <cellStyle name="Normal 5 5 57" xfId="19315"/>
    <cellStyle name="Normal 5 5 58" xfId="19316"/>
    <cellStyle name="Normal 5 5 59" xfId="19317"/>
    <cellStyle name="Normal 5 5 6" xfId="19318"/>
    <cellStyle name="Normal 5 5 60" xfId="19319"/>
    <cellStyle name="Normal 5 5 61" xfId="19320"/>
    <cellStyle name="Normal 5 5 62" xfId="19321"/>
    <cellStyle name="Normal 5 5 63" xfId="19322"/>
    <cellStyle name="Normal 5 5 64" xfId="19323"/>
    <cellStyle name="Normal 5 5 65" xfId="19324"/>
    <cellStyle name="Normal 5 5 66" xfId="19325"/>
    <cellStyle name="Normal 5 5 67" xfId="19326"/>
    <cellStyle name="Normal 5 5 68" xfId="19327"/>
    <cellStyle name="Normal 5 5 69" xfId="19328"/>
    <cellStyle name="Normal 5 5 7" xfId="19329"/>
    <cellStyle name="Normal 5 5 70" xfId="19330"/>
    <cellStyle name="Normal 5 5 71" xfId="19331"/>
    <cellStyle name="Normal 5 5 72" xfId="19332"/>
    <cellStyle name="Normal 5 5 73" xfId="19333"/>
    <cellStyle name="Normal 5 5 74" xfId="19334"/>
    <cellStyle name="Normal 5 5 75" xfId="19335"/>
    <cellStyle name="Normal 5 5 76" xfId="19336"/>
    <cellStyle name="Normal 5 5 77" xfId="19337"/>
    <cellStyle name="Normal 5 5 78" xfId="19338"/>
    <cellStyle name="Normal 5 5 79" xfId="19339"/>
    <cellStyle name="Normal 5 5 8" xfId="19340"/>
    <cellStyle name="Normal 5 5 80" xfId="19341"/>
    <cellStyle name="Normal 5 5 81" xfId="19342"/>
    <cellStyle name="Normal 5 5 82" xfId="19343"/>
    <cellStyle name="Normal 5 5 83" xfId="19344"/>
    <cellStyle name="Normal 5 5 84" xfId="19345"/>
    <cellStyle name="Normal 5 5 85" xfId="19346"/>
    <cellStyle name="Normal 5 5 86" xfId="19347"/>
    <cellStyle name="Normal 5 5 87" xfId="19348"/>
    <cellStyle name="Normal 5 5 88" xfId="19349"/>
    <cellStyle name="Normal 5 5 89" xfId="19350"/>
    <cellStyle name="Normal 5 5 9" xfId="19351"/>
    <cellStyle name="Normal 5 5 90" xfId="19352"/>
    <cellStyle name="Normal 5 5 91" xfId="19353"/>
    <cellStyle name="Normal 5 5 92" xfId="19354"/>
    <cellStyle name="Normal 5 5 93" xfId="19355"/>
    <cellStyle name="Normal 5 50" xfId="19356"/>
    <cellStyle name="Normal 5 51" xfId="19357"/>
    <cellStyle name="Normal 5 52" xfId="19358"/>
    <cellStyle name="Normal 5 53" xfId="19359"/>
    <cellStyle name="Normal 5 54" xfId="19360"/>
    <cellStyle name="Normal 5 55" xfId="19361"/>
    <cellStyle name="Normal 5 56" xfId="19362"/>
    <cellStyle name="Normal 5 57" xfId="19363"/>
    <cellStyle name="Normal 5 58" xfId="19364"/>
    <cellStyle name="Normal 5 59" xfId="19365"/>
    <cellStyle name="Normal 5 6" xfId="19366"/>
    <cellStyle name="Normal 5 6 2" xfId="19367"/>
    <cellStyle name="Normal 5 60" xfId="19368"/>
    <cellStyle name="Normal 5 61" xfId="19369"/>
    <cellStyle name="Normal 5 62" xfId="19370"/>
    <cellStyle name="Normal 5 63" xfId="19371"/>
    <cellStyle name="Normal 5 64" xfId="19372"/>
    <cellStyle name="Normal 5 65" xfId="19373"/>
    <cellStyle name="Normal 5 66" xfId="19374"/>
    <cellStyle name="Normal 5 67" xfId="19375"/>
    <cellStyle name="Normal 5 68" xfId="19376"/>
    <cellStyle name="Normal 5 69" xfId="19377"/>
    <cellStyle name="Normal 5 7" xfId="19378"/>
    <cellStyle name="Normal 5 7 2" xfId="19379"/>
    <cellStyle name="Normal 5 70" xfId="19380"/>
    <cellStyle name="Normal 5 71" xfId="19381"/>
    <cellStyle name="Normal 5 72" xfId="19382"/>
    <cellStyle name="Normal 5 73" xfId="19383"/>
    <cellStyle name="Normal 5 74" xfId="19384"/>
    <cellStyle name="Normal 5 75" xfId="19385"/>
    <cellStyle name="Normal 5 76" xfId="19386"/>
    <cellStyle name="Normal 5 77" xfId="19387"/>
    <cellStyle name="Normal 5 78" xfId="19388"/>
    <cellStyle name="Normal 5 79" xfId="19389"/>
    <cellStyle name="Normal 5 8" xfId="19390"/>
    <cellStyle name="Normal 5 8 2" xfId="19391"/>
    <cellStyle name="Normal 5 80" xfId="19392"/>
    <cellStyle name="Normal 5 81" xfId="19393"/>
    <cellStyle name="Normal 5 82" xfId="19394"/>
    <cellStyle name="Normal 5 83" xfId="19395"/>
    <cellStyle name="Normal 5 84" xfId="19396"/>
    <cellStyle name="Normal 5 85" xfId="19397"/>
    <cellStyle name="Normal 5 86" xfId="19398"/>
    <cellStyle name="Normal 5 87" xfId="19399"/>
    <cellStyle name="Normal 5 88" xfId="19400"/>
    <cellStyle name="Normal 5 89" xfId="19401"/>
    <cellStyle name="Normal 5 9" xfId="19402"/>
    <cellStyle name="Normal 5 9 2" xfId="19403"/>
    <cellStyle name="Normal 5 90" xfId="19404"/>
    <cellStyle name="Normal 5 91" xfId="19405"/>
    <cellStyle name="Normal 5 92" xfId="19406"/>
    <cellStyle name="Normal 5 93" xfId="19407"/>
    <cellStyle name="Normal 5 94" xfId="19408"/>
    <cellStyle name="Normal 5 95" xfId="19409"/>
    <cellStyle name="Normal 5 96" xfId="19410"/>
    <cellStyle name="Normal 5 97" xfId="19411"/>
    <cellStyle name="Normal 5 98" xfId="19412"/>
    <cellStyle name="Normal 5 99" xfId="19413"/>
    <cellStyle name="Normal 50" xfId="19414"/>
    <cellStyle name="Normal 50 2" xfId="19415"/>
    <cellStyle name="Normal 50 2 2" xfId="19416"/>
    <cellStyle name="Normal 50 2 2 2" xfId="19417"/>
    <cellStyle name="Normal 50 2 2 3" xfId="19418"/>
    <cellStyle name="Normal 50 2 2 4" xfId="19419"/>
    <cellStyle name="Normal 50 2 3" xfId="19420"/>
    <cellStyle name="Normal 50 2 4" xfId="19421"/>
    <cellStyle name="Normal 50 2 5" xfId="19422"/>
    <cellStyle name="Normal 50 3" xfId="19423"/>
    <cellStyle name="Normal 50 4" xfId="19424"/>
    <cellStyle name="Normal 50 4 2" xfId="19425"/>
    <cellStyle name="Normal 50 4 3" xfId="19426"/>
    <cellStyle name="Normal 50 4 4" xfId="19427"/>
    <cellStyle name="Normal 50 5" xfId="19428"/>
    <cellStyle name="Normal 50 6" xfId="19429"/>
    <cellStyle name="Normal 50 7" xfId="19430"/>
    <cellStyle name="Normal 51" xfId="19431"/>
    <cellStyle name="Normal 51 2" xfId="19432"/>
    <cellStyle name="Normal 51 2 2" xfId="19433"/>
    <cellStyle name="Normal 51 2 2 2" xfId="19434"/>
    <cellStyle name="Normal 51 2 2 3" xfId="19435"/>
    <cellStyle name="Normal 51 2 2 4" xfId="19436"/>
    <cellStyle name="Normal 51 2 3" xfId="19437"/>
    <cellStyle name="Normal 51 2 4" xfId="19438"/>
    <cellStyle name="Normal 51 2 5" xfId="19439"/>
    <cellStyle name="Normal 51 3" xfId="19440"/>
    <cellStyle name="Normal 51 4" xfId="19441"/>
    <cellStyle name="Normal 51 4 2" xfId="19442"/>
    <cellStyle name="Normal 51 4 3" xfId="19443"/>
    <cellStyle name="Normal 51 4 4" xfId="19444"/>
    <cellStyle name="Normal 51 5" xfId="19445"/>
    <cellStyle name="Normal 51 6" xfId="19446"/>
    <cellStyle name="Normal 51 7" xfId="19447"/>
    <cellStyle name="Normal 52" xfId="19448"/>
    <cellStyle name="Normal 53" xfId="19449"/>
    <cellStyle name="Normal 54" xfId="19450"/>
    <cellStyle name="Normal 55" xfId="19451"/>
    <cellStyle name="Normal 55 2" xfId="19452"/>
    <cellStyle name="Normal 55 2 2" xfId="19453"/>
    <cellStyle name="Normal 55 2 2 2" xfId="19454"/>
    <cellStyle name="Normal 55 2 2 3" xfId="19455"/>
    <cellStyle name="Normal 55 2 2 4" xfId="19456"/>
    <cellStyle name="Normal 55 2 3" xfId="19457"/>
    <cellStyle name="Normal 55 2 4" xfId="19458"/>
    <cellStyle name="Normal 55 2 5" xfId="19459"/>
    <cellStyle name="Normal 55 3" xfId="19460"/>
    <cellStyle name="Normal 55 4" xfId="19461"/>
    <cellStyle name="Normal 55 4 2" xfId="19462"/>
    <cellStyle name="Normal 55 4 3" xfId="19463"/>
    <cellStyle name="Normal 55 4 4" xfId="19464"/>
    <cellStyle name="Normal 55 5" xfId="19465"/>
    <cellStyle name="Normal 55 6" xfId="19466"/>
    <cellStyle name="Normal 55 7" xfId="19467"/>
    <cellStyle name="Normal 56" xfId="19468"/>
    <cellStyle name="Normal 56 2" xfId="19469"/>
    <cellStyle name="Normal 56 2 2" xfId="19470"/>
    <cellStyle name="Normal 56 2 2 2" xfId="19471"/>
    <cellStyle name="Normal 56 2 2 3" xfId="19472"/>
    <cellStyle name="Normal 56 2 2 4" xfId="19473"/>
    <cellStyle name="Normal 56 2 3" xfId="19474"/>
    <cellStyle name="Normal 56 2 4" xfId="19475"/>
    <cellStyle name="Normal 56 2 5" xfId="19476"/>
    <cellStyle name="Normal 56 3" xfId="19477"/>
    <cellStyle name="Normal 56 4" xfId="19478"/>
    <cellStyle name="Normal 56 4 2" xfId="19479"/>
    <cellStyle name="Normal 56 4 3" xfId="19480"/>
    <cellStyle name="Normal 56 4 4" xfId="19481"/>
    <cellStyle name="Normal 56 5" xfId="19482"/>
    <cellStyle name="Normal 56 6" xfId="19483"/>
    <cellStyle name="Normal 56 7" xfId="19484"/>
    <cellStyle name="Normal 57" xfId="19485"/>
    <cellStyle name="Normal 57 2" xfId="19486"/>
    <cellStyle name="Normal 58" xfId="19487"/>
    <cellStyle name="Normal 58 2" xfId="19488"/>
    <cellStyle name="Normal 58 3" xfId="19489"/>
    <cellStyle name="Normal 58 4" xfId="19490"/>
    <cellStyle name="Normal 59" xfId="19491"/>
    <cellStyle name="Normal 59 2" xfId="19492"/>
    <cellStyle name="Normal 59 3" xfId="19493"/>
    <cellStyle name="Normal 59 4" xfId="19494"/>
    <cellStyle name="Normal 6" xfId="19495"/>
    <cellStyle name="Normal 6 2" xfId="19496"/>
    <cellStyle name="Normal 6 2 10" xfId="19497"/>
    <cellStyle name="Normal 6 2 11" xfId="19498"/>
    <cellStyle name="Normal 6 2 12" xfId="19499"/>
    <cellStyle name="Normal 6 2 13" xfId="19500"/>
    <cellStyle name="Normal 6 2 14" xfId="19501"/>
    <cellStyle name="Normal 6 2 15" xfId="19502"/>
    <cellStyle name="Normal 6 2 16" xfId="19503"/>
    <cellStyle name="Normal 6 2 17" xfId="19504"/>
    <cellStyle name="Normal 6 2 18" xfId="19505"/>
    <cellStyle name="Normal 6 2 19" xfId="19506"/>
    <cellStyle name="Normal 6 2 2" xfId="19507"/>
    <cellStyle name="Normal 6 2 2 2" xfId="19508"/>
    <cellStyle name="Normal 6 2 2 3" xfId="19509"/>
    <cellStyle name="Normal 6 2 20" xfId="19510"/>
    <cellStyle name="Normal 6 2 21" xfId="19511"/>
    <cellStyle name="Normal 6 2 22" xfId="19512"/>
    <cellStyle name="Normal 6 2 23" xfId="19513"/>
    <cellStyle name="Normal 6 2 24" xfId="19514"/>
    <cellStyle name="Normal 6 2 25" xfId="19515"/>
    <cellStyle name="Normal 6 2 26" xfId="19516"/>
    <cellStyle name="Normal 6 2 27" xfId="19517"/>
    <cellStyle name="Normal 6 2 28" xfId="19518"/>
    <cellStyle name="Normal 6 2 29" xfId="19519"/>
    <cellStyle name="Normal 6 2 3" xfId="19520"/>
    <cellStyle name="Normal 6 2 3 2" xfId="19521"/>
    <cellStyle name="Normal 6 2 3 2 2" xfId="19522"/>
    <cellStyle name="Normal 6 2 3 2 2 2" xfId="19523"/>
    <cellStyle name="Normal 6 2 3 2 2 3" xfId="19524"/>
    <cellStyle name="Normal 6 2 3 2 2 4" xfId="19525"/>
    <cellStyle name="Normal 6 2 3 2 3" xfId="19526"/>
    <cellStyle name="Normal 6 2 3 2 4" xfId="19527"/>
    <cellStyle name="Normal 6 2 3 2 5" xfId="19528"/>
    <cellStyle name="Normal 6 2 3 3" xfId="19529"/>
    <cellStyle name="Normal 6 2 3 4" xfId="19530"/>
    <cellStyle name="Normal 6 2 3 4 2" xfId="19531"/>
    <cellStyle name="Normal 6 2 3 4 3" xfId="19532"/>
    <cellStyle name="Normal 6 2 3 4 4" xfId="19533"/>
    <cellStyle name="Normal 6 2 3 5" xfId="19534"/>
    <cellStyle name="Normal 6 2 3 6" xfId="19535"/>
    <cellStyle name="Normal 6 2 3 7" xfId="19536"/>
    <cellStyle name="Normal 6 2 30" xfId="19537"/>
    <cellStyle name="Normal 6 2 31" xfId="19538"/>
    <cellStyle name="Normal 6 2 32" xfId="19539"/>
    <cellStyle name="Normal 6 2 33" xfId="19540"/>
    <cellStyle name="Normal 6 2 34" xfId="19541"/>
    <cellStyle name="Normal 6 2 35" xfId="19542"/>
    <cellStyle name="Normal 6 2 36" xfId="19543"/>
    <cellStyle name="Normal 6 2 37" xfId="19544"/>
    <cellStyle name="Normal 6 2 38" xfId="19545"/>
    <cellStyle name="Normal 6 2 39" xfId="19546"/>
    <cellStyle name="Normal 6 2 4" xfId="19547"/>
    <cellStyle name="Normal 6 2 40" xfId="19548"/>
    <cellStyle name="Normal 6 2 41" xfId="19549"/>
    <cellStyle name="Normal 6 2 42" xfId="19550"/>
    <cellStyle name="Normal 6 2 43" xfId="19551"/>
    <cellStyle name="Normal 6 2 44" xfId="19552"/>
    <cellStyle name="Normal 6 2 45" xfId="19553"/>
    <cellStyle name="Normal 6 2 46" xfId="19554"/>
    <cellStyle name="Normal 6 2 47" xfId="19555"/>
    <cellStyle name="Normal 6 2 48" xfId="19556"/>
    <cellStyle name="Normal 6 2 49" xfId="19557"/>
    <cellStyle name="Normal 6 2 5" xfId="19558"/>
    <cellStyle name="Normal 6 2 50" xfId="19559"/>
    <cellStyle name="Normal 6 2 51" xfId="19560"/>
    <cellStyle name="Normal 6 2 52" xfId="19561"/>
    <cellStyle name="Normal 6 2 53" xfId="19562"/>
    <cellStyle name="Normal 6 2 54" xfId="19563"/>
    <cellStyle name="Normal 6 2 55" xfId="19564"/>
    <cellStyle name="Normal 6 2 56" xfId="19565"/>
    <cellStyle name="Normal 6 2 57" xfId="19566"/>
    <cellStyle name="Normal 6 2 58" xfId="19567"/>
    <cellStyle name="Normal 6 2 59" xfId="19568"/>
    <cellStyle name="Normal 6 2 6" xfId="19569"/>
    <cellStyle name="Normal 6 2 60" xfId="19570"/>
    <cellStyle name="Normal 6 2 61" xfId="19571"/>
    <cellStyle name="Normal 6 2 62" xfId="19572"/>
    <cellStyle name="Normal 6 2 63" xfId="19573"/>
    <cellStyle name="Normal 6 2 64" xfId="19574"/>
    <cellStyle name="Normal 6 2 65" xfId="19575"/>
    <cellStyle name="Normal 6 2 66" xfId="19576"/>
    <cellStyle name="Normal 6 2 67" xfId="19577"/>
    <cellStyle name="Normal 6 2 68" xfId="19578"/>
    <cellStyle name="Normal 6 2 69" xfId="19579"/>
    <cellStyle name="Normal 6 2 7" xfId="19580"/>
    <cellStyle name="Normal 6 2 70" xfId="19581"/>
    <cellStyle name="Normal 6 2 71" xfId="19582"/>
    <cellStyle name="Normal 6 2 72" xfId="19583"/>
    <cellStyle name="Normal 6 2 73" xfId="19584"/>
    <cellStyle name="Normal 6 2 74" xfId="19585"/>
    <cellStyle name="Normal 6 2 75" xfId="19586"/>
    <cellStyle name="Normal 6 2 76" xfId="19587"/>
    <cellStyle name="Normal 6 2 77" xfId="19588"/>
    <cellStyle name="Normal 6 2 78" xfId="19589"/>
    <cellStyle name="Normal 6 2 79" xfId="19590"/>
    <cellStyle name="Normal 6 2 8" xfId="19591"/>
    <cellStyle name="Normal 6 2 80" xfId="19592"/>
    <cellStyle name="Normal 6 2 81" xfId="19593"/>
    <cellStyle name="Normal 6 2 82" xfId="19594"/>
    <cellStyle name="Normal 6 2 83" xfId="19595"/>
    <cellStyle name="Normal 6 2 84" xfId="19596"/>
    <cellStyle name="Normal 6 2 85" xfId="19597"/>
    <cellStyle name="Normal 6 2 86" xfId="19598"/>
    <cellStyle name="Normal 6 2 87" xfId="19599"/>
    <cellStyle name="Normal 6 2 88" xfId="19600"/>
    <cellStyle name="Normal 6 2 89" xfId="19601"/>
    <cellStyle name="Normal 6 2 9" xfId="19602"/>
    <cellStyle name="Normal 6 2 90" xfId="19603"/>
    <cellStyle name="Normal 6 2 91" xfId="19604"/>
    <cellStyle name="Normal 6 2 92" xfId="19605"/>
    <cellStyle name="Normal 6 2 93" xfId="19606"/>
    <cellStyle name="Normal 6 2 94" xfId="19607"/>
    <cellStyle name="Normal 6 2 95" xfId="19608"/>
    <cellStyle name="Normal 6 2 95 2" xfId="19609"/>
    <cellStyle name="Normal 6 2 95 3" xfId="19610"/>
    <cellStyle name="Normal 6 2 95 4" xfId="19611"/>
    <cellStyle name="Normal 6 3" xfId="19612"/>
    <cellStyle name="Normal 6 3 2" xfId="19613"/>
    <cellStyle name="Normal 6 3 3" xfId="19614"/>
    <cellStyle name="Normal 6 3 3 2" xfId="19615"/>
    <cellStyle name="Normal 6 3 3 2 2" xfId="19616"/>
    <cellStyle name="Normal 6 3 3 2 2 2" xfId="19617"/>
    <cellStyle name="Normal 6 3 3 2 2 3" xfId="19618"/>
    <cellStyle name="Normal 6 3 3 2 2 4" xfId="19619"/>
    <cellStyle name="Normal 6 3 3 2 3" xfId="19620"/>
    <cellStyle name="Normal 6 3 3 2 4" xfId="19621"/>
    <cellStyle name="Normal 6 3 3 2 5" xfId="19622"/>
    <cellStyle name="Normal 6 3 3 3" xfId="19623"/>
    <cellStyle name="Normal 6 3 3 4" xfId="19624"/>
    <cellStyle name="Normal 6 3 3 4 2" xfId="19625"/>
    <cellStyle name="Normal 6 3 3 4 3" xfId="19626"/>
    <cellStyle name="Normal 6 3 3 4 4" xfId="19627"/>
    <cellStyle name="Normal 6 3 3 5" xfId="19628"/>
    <cellStyle name="Normal 6 3 3 6" xfId="19629"/>
    <cellStyle name="Normal 6 3 3 7" xfId="19630"/>
    <cellStyle name="Normal 6 3 4" xfId="19631"/>
    <cellStyle name="Normal 6 4" xfId="19632"/>
    <cellStyle name="Normal 6 4 2" xfId="19633"/>
    <cellStyle name="Normal 6 4 3" xfId="19634"/>
    <cellStyle name="Normal 6 4 3 2" xfId="19635"/>
    <cellStyle name="Normal 6 4 3 2 2" xfId="19636"/>
    <cellStyle name="Normal 6 4 3 2 2 2" xfId="19637"/>
    <cellStyle name="Normal 6 4 3 2 2 3" xfId="19638"/>
    <cellStyle name="Normal 6 4 3 2 2 4" xfId="19639"/>
    <cellStyle name="Normal 6 4 3 2 3" xfId="19640"/>
    <cellStyle name="Normal 6 4 3 2 4" xfId="19641"/>
    <cellStyle name="Normal 6 4 3 2 5" xfId="19642"/>
    <cellStyle name="Normal 6 4 3 3" xfId="19643"/>
    <cellStyle name="Normal 6 4 3 3 2" xfId="19644"/>
    <cellStyle name="Normal 6 4 3 3 3" xfId="19645"/>
    <cellStyle name="Normal 6 4 3 3 4" xfId="19646"/>
    <cellStyle name="Normal 6 4 3 4" xfId="19647"/>
    <cellStyle name="Normal 6 4 3 5" xfId="19648"/>
    <cellStyle name="Normal 6 4 3 6" xfId="19649"/>
    <cellStyle name="Normal 6 5" xfId="19650"/>
    <cellStyle name="Normal 6 5 2" xfId="19651"/>
    <cellStyle name="Normal 6 5 2 2" xfId="19652"/>
    <cellStyle name="Normal 6 5 2 2 2" xfId="19653"/>
    <cellStyle name="Normal 6 5 2 2 3" xfId="19654"/>
    <cellStyle name="Normal 6 5 2 2 4" xfId="19655"/>
    <cellStyle name="Normal 6 5 2 3" xfId="19656"/>
    <cellStyle name="Normal 6 5 2 4" xfId="19657"/>
    <cellStyle name="Normal 6 5 2 5" xfId="19658"/>
    <cellStyle name="Normal 6 5 3" xfId="19659"/>
    <cellStyle name="Normal 6 5 4" xfId="19660"/>
    <cellStyle name="Normal 6 5 4 2" xfId="19661"/>
    <cellStyle name="Normal 6 5 4 3" xfId="19662"/>
    <cellStyle name="Normal 6 5 4 4" xfId="19663"/>
    <cellStyle name="Normal 6 5 5" xfId="19664"/>
    <cellStyle name="Normal 6 5 6" xfId="19665"/>
    <cellStyle name="Normal 6 5 7" xfId="19666"/>
    <cellStyle name="Normal 6 6" xfId="19667"/>
    <cellStyle name="Normal 6 6 2" xfId="19668"/>
    <cellStyle name="Normal 6 6 3" xfId="19669"/>
    <cellStyle name="Normal 6 6 4" xfId="19670"/>
    <cellStyle name="Normal 6 7" xfId="21439"/>
    <cellStyle name="Normal 60" xfId="19671"/>
    <cellStyle name="Normal 60 2" xfId="19672"/>
    <cellStyle name="Normal 60 3" xfId="19673"/>
    <cellStyle name="Normal 60 4" xfId="19674"/>
    <cellStyle name="Normal 61" xfId="19675"/>
    <cellStyle name="Normal 61 2" xfId="19676"/>
    <cellStyle name="Normal 61 3" xfId="19677"/>
    <cellStyle name="Normal 61 4" xfId="19678"/>
    <cellStyle name="Normal 62" xfId="19679"/>
    <cellStyle name="Normal 62 2" xfId="19680"/>
    <cellStyle name="Normal 62 3" xfId="19681"/>
    <cellStyle name="Normal 62 4" xfId="19682"/>
    <cellStyle name="Normal 63" xfId="19683"/>
    <cellStyle name="Normal 63 2" xfId="19684"/>
    <cellStyle name="Normal 63 3" xfId="19685"/>
    <cellStyle name="Normal 63 4" xfId="19686"/>
    <cellStyle name="Normal 64" xfId="19687"/>
    <cellStyle name="Normal 64 2" xfId="19688"/>
    <cellStyle name="Normal 64 3" xfId="19689"/>
    <cellStyle name="Normal 64 4" xfId="19690"/>
    <cellStyle name="Normal 65" xfId="19691"/>
    <cellStyle name="Normal 65 2" xfId="19692"/>
    <cellStyle name="Normal 65 3" xfId="19693"/>
    <cellStyle name="Normal 65 4" xfId="19694"/>
    <cellStyle name="Normal 66" xfId="19695"/>
    <cellStyle name="Normal 66 2" xfId="19696"/>
    <cellStyle name="Normal 66 3" xfId="19697"/>
    <cellStyle name="Normal 66 4" xfId="19698"/>
    <cellStyle name="Normal 67" xfId="19699"/>
    <cellStyle name="Normal 67 2" xfId="19700"/>
    <cellStyle name="Normal 67 3" xfId="19701"/>
    <cellStyle name="Normal 67 4" xfId="19702"/>
    <cellStyle name="Normal 68" xfId="19703"/>
    <cellStyle name="Normal 68 2" xfId="19704"/>
    <cellStyle name="Normal 68 3" xfId="19705"/>
    <cellStyle name="Normal 68 4" xfId="19706"/>
    <cellStyle name="Normal 69" xfId="19707"/>
    <cellStyle name="Normal 69 2" xfId="19708"/>
    <cellStyle name="Normal 69 3" xfId="19709"/>
    <cellStyle name="Normal 69 4" xfId="19710"/>
    <cellStyle name="Normal 7" xfId="19711"/>
    <cellStyle name="Normal 7 10" xfId="19712"/>
    <cellStyle name="Normal 7 10 2" xfId="19713"/>
    <cellStyle name="Normal 7 10 2 2" xfId="19714"/>
    <cellStyle name="Normal 7 10 2 2 2" xfId="19715"/>
    <cellStyle name="Normal 7 10 2 2 3" xfId="19716"/>
    <cellStyle name="Normal 7 10 2 2 4" xfId="19717"/>
    <cellStyle name="Normal 7 10 2 3" xfId="19718"/>
    <cellStyle name="Normal 7 10 2 4" xfId="19719"/>
    <cellStyle name="Normal 7 10 2 5" xfId="19720"/>
    <cellStyle name="Normal 7 10 3" xfId="19721"/>
    <cellStyle name="Normal 7 10 3 2" xfId="19722"/>
    <cellStyle name="Normal 7 10 3 3" xfId="19723"/>
    <cellStyle name="Normal 7 10 3 4" xfId="19724"/>
    <cellStyle name="Normal 7 10 4" xfId="19725"/>
    <cellStyle name="Normal 7 10 5" xfId="19726"/>
    <cellStyle name="Normal 7 10 6" xfId="19727"/>
    <cellStyle name="Normal 7 11" xfId="19728"/>
    <cellStyle name="Normal 7 11 2" xfId="19729"/>
    <cellStyle name="Normal 7 11 2 2" xfId="19730"/>
    <cellStyle name="Normal 7 11 2 2 2" xfId="19731"/>
    <cellStyle name="Normal 7 11 2 2 3" xfId="19732"/>
    <cellStyle name="Normal 7 11 2 2 4" xfId="19733"/>
    <cellStyle name="Normal 7 11 2 3" xfId="19734"/>
    <cellStyle name="Normal 7 11 2 4" xfId="19735"/>
    <cellStyle name="Normal 7 11 2 5" xfId="19736"/>
    <cellStyle name="Normal 7 11 3" xfId="19737"/>
    <cellStyle name="Normal 7 11 3 2" xfId="19738"/>
    <cellStyle name="Normal 7 11 3 3" xfId="19739"/>
    <cellStyle name="Normal 7 11 3 4" xfId="19740"/>
    <cellStyle name="Normal 7 11 4" xfId="19741"/>
    <cellStyle name="Normal 7 11 5" xfId="19742"/>
    <cellStyle name="Normal 7 11 6" xfId="19743"/>
    <cellStyle name="Normal 7 12" xfId="19744"/>
    <cellStyle name="Normal 7 12 2" xfId="19745"/>
    <cellStyle name="Normal 7 12 2 2" xfId="19746"/>
    <cellStyle name="Normal 7 12 2 2 2" xfId="19747"/>
    <cellStyle name="Normal 7 12 2 2 3" xfId="19748"/>
    <cellStyle name="Normal 7 12 2 2 4" xfId="19749"/>
    <cellStyle name="Normal 7 12 2 3" xfId="19750"/>
    <cellStyle name="Normal 7 12 2 4" xfId="19751"/>
    <cellStyle name="Normal 7 12 2 5" xfId="19752"/>
    <cellStyle name="Normal 7 12 3" xfId="19753"/>
    <cellStyle name="Normal 7 12 3 2" xfId="19754"/>
    <cellStyle name="Normal 7 12 3 3" xfId="19755"/>
    <cellStyle name="Normal 7 12 3 4" xfId="19756"/>
    <cellStyle name="Normal 7 12 4" xfId="19757"/>
    <cellStyle name="Normal 7 12 5" xfId="19758"/>
    <cellStyle name="Normal 7 12 6" xfId="19759"/>
    <cellStyle name="Normal 7 2" xfId="19760"/>
    <cellStyle name="Normal 7 2 10" xfId="19761"/>
    <cellStyle name="Normal 7 2 11" xfId="19762"/>
    <cellStyle name="Normal 7 2 12" xfId="19763"/>
    <cellStyle name="Normal 7 2 13" xfId="19764"/>
    <cellStyle name="Normal 7 2 14" xfId="19765"/>
    <cellStyle name="Normal 7 2 15" xfId="19766"/>
    <cellStyle name="Normal 7 2 16" xfId="19767"/>
    <cellStyle name="Normal 7 2 17" xfId="19768"/>
    <cellStyle name="Normal 7 2 18" xfId="19769"/>
    <cellStyle name="Normal 7 2 19" xfId="19770"/>
    <cellStyle name="Normal 7 2 2" xfId="19771"/>
    <cellStyle name="Normal 7 2 2 2" xfId="19772"/>
    <cellStyle name="Normal 7 2 2 3" xfId="19773"/>
    <cellStyle name="Normal 7 2 20" xfId="19774"/>
    <cellStyle name="Normal 7 2 21" xfId="19775"/>
    <cellStyle name="Normal 7 2 22" xfId="19776"/>
    <cellStyle name="Normal 7 2 23" xfId="19777"/>
    <cellStyle name="Normal 7 2 24" xfId="19778"/>
    <cellStyle name="Normal 7 2 25" xfId="19779"/>
    <cellStyle name="Normal 7 2 26" xfId="19780"/>
    <cellStyle name="Normal 7 2 27" xfId="19781"/>
    <cellStyle name="Normal 7 2 28" xfId="19782"/>
    <cellStyle name="Normal 7 2 29" xfId="19783"/>
    <cellStyle name="Normal 7 2 3" xfId="19784"/>
    <cellStyle name="Normal 7 2 3 2" xfId="19785"/>
    <cellStyle name="Normal 7 2 3 2 2" xfId="19786"/>
    <cellStyle name="Normal 7 2 3 2 3" xfId="19787"/>
    <cellStyle name="Normal 7 2 3 2 3 2" xfId="19788"/>
    <cellStyle name="Normal 7 2 3 2 3 3" xfId="19789"/>
    <cellStyle name="Normal 7 2 3 2 3 4" xfId="19790"/>
    <cellStyle name="Normal 7 2 3 2 4" xfId="19791"/>
    <cellStyle name="Normal 7 2 3 2 5" xfId="19792"/>
    <cellStyle name="Normal 7 2 3 2 6" xfId="19793"/>
    <cellStyle name="Normal 7 2 3 3" xfId="19794"/>
    <cellStyle name="Normal 7 2 3 3 2" xfId="19795"/>
    <cellStyle name="Normal 7 2 3 3 3" xfId="19796"/>
    <cellStyle name="Normal 7 2 3 3 4" xfId="19797"/>
    <cellStyle name="Normal 7 2 3 4" xfId="19798"/>
    <cellStyle name="Normal 7 2 3 5" xfId="19799"/>
    <cellStyle name="Normal 7 2 3 6" xfId="19800"/>
    <cellStyle name="Normal 7 2 30" xfId="19801"/>
    <cellStyle name="Normal 7 2 31" xfId="19802"/>
    <cellStyle name="Normal 7 2 32" xfId="19803"/>
    <cellStyle name="Normal 7 2 33" xfId="19804"/>
    <cellStyle name="Normal 7 2 34" xfId="19805"/>
    <cellStyle name="Normal 7 2 35" xfId="19806"/>
    <cellStyle name="Normal 7 2 36" xfId="19807"/>
    <cellStyle name="Normal 7 2 37" xfId="19808"/>
    <cellStyle name="Normal 7 2 38" xfId="19809"/>
    <cellStyle name="Normal 7 2 39" xfId="19810"/>
    <cellStyle name="Normal 7 2 4" xfId="19811"/>
    <cellStyle name="Normal 7 2 40" xfId="19812"/>
    <cellStyle name="Normal 7 2 41" xfId="19813"/>
    <cellStyle name="Normal 7 2 42" xfId="19814"/>
    <cellStyle name="Normal 7 2 43" xfId="19815"/>
    <cellStyle name="Normal 7 2 44" xfId="19816"/>
    <cellStyle name="Normal 7 2 45" xfId="19817"/>
    <cellStyle name="Normal 7 2 46" xfId="19818"/>
    <cellStyle name="Normal 7 2 47" xfId="19819"/>
    <cellStyle name="Normal 7 2 48" xfId="19820"/>
    <cellStyle name="Normal 7 2 49" xfId="19821"/>
    <cellStyle name="Normal 7 2 5" xfId="19822"/>
    <cellStyle name="Normal 7 2 50" xfId="19823"/>
    <cellStyle name="Normal 7 2 51" xfId="19824"/>
    <cellStyle name="Normal 7 2 52" xfId="19825"/>
    <cellStyle name="Normal 7 2 53" xfId="19826"/>
    <cellStyle name="Normal 7 2 54" xfId="19827"/>
    <cellStyle name="Normal 7 2 55" xfId="19828"/>
    <cellStyle name="Normal 7 2 56" xfId="19829"/>
    <cellStyle name="Normal 7 2 57" xfId="19830"/>
    <cellStyle name="Normal 7 2 58" xfId="19831"/>
    <cellStyle name="Normal 7 2 59" xfId="19832"/>
    <cellStyle name="Normal 7 2 6" xfId="19833"/>
    <cellStyle name="Normal 7 2 60" xfId="19834"/>
    <cellStyle name="Normal 7 2 61" xfId="19835"/>
    <cellStyle name="Normal 7 2 62" xfId="19836"/>
    <cellStyle name="Normal 7 2 63" xfId="19837"/>
    <cellStyle name="Normal 7 2 64" xfId="19838"/>
    <cellStyle name="Normal 7 2 65" xfId="19839"/>
    <cellStyle name="Normal 7 2 66" xfId="19840"/>
    <cellStyle name="Normal 7 2 67" xfId="19841"/>
    <cellStyle name="Normal 7 2 68" xfId="19842"/>
    <cellStyle name="Normal 7 2 69" xfId="19843"/>
    <cellStyle name="Normal 7 2 7" xfId="19844"/>
    <cellStyle name="Normal 7 2 70" xfId="19845"/>
    <cellStyle name="Normal 7 2 71" xfId="19846"/>
    <cellStyle name="Normal 7 2 72" xfId="19847"/>
    <cellStyle name="Normal 7 2 73" xfId="19848"/>
    <cellStyle name="Normal 7 2 74" xfId="19849"/>
    <cellStyle name="Normal 7 2 75" xfId="19850"/>
    <cellStyle name="Normal 7 2 76" xfId="19851"/>
    <cellStyle name="Normal 7 2 77" xfId="19852"/>
    <cellStyle name="Normal 7 2 78" xfId="19853"/>
    <cellStyle name="Normal 7 2 79" xfId="19854"/>
    <cellStyle name="Normal 7 2 8" xfId="19855"/>
    <cellStyle name="Normal 7 2 80" xfId="19856"/>
    <cellStyle name="Normal 7 2 81" xfId="19857"/>
    <cellStyle name="Normal 7 2 82" xfId="19858"/>
    <cellStyle name="Normal 7 2 83" xfId="19859"/>
    <cellStyle name="Normal 7 2 84" xfId="19860"/>
    <cellStyle name="Normal 7 2 85" xfId="19861"/>
    <cellStyle name="Normal 7 2 86" xfId="19862"/>
    <cellStyle name="Normal 7 2 87" xfId="19863"/>
    <cellStyle name="Normal 7 2 88" xfId="19864"/>
    <cellStyle name="Normal 7 2 89" xfId="19865"/>
    <cellStyle name="Normal 7 2 9" xfId="19866"/>
    <cellStyle name="Normal 7 2 90" xfId="19867"/>
    <cellStyle name="Normal 7 2 91" xfId="19868"/>
    <cellStyle name="Normal 7 2 92" xfId="19869"/>
    <cellStyle name="Normal 7 2 93" xfId="19870"/>
    <cellStyle name="Normal 7 3" xfId="19871"/>
    <cellStyle name="Normal 7 3 2" xfId="19872"/>
    <cellStyle name="Normal 7 3 3" xfId="19873"/>
    <cellStyle name="Normal 7 3 3 2" xfId="19874"/>
    <cellStyle name="Normal 7 4" xfId="19875"/>
    <cellStyle name="Normal 7 4 2" xfId="19876"/>
    <cellStyle name="Normal 7 4 2 2" xfId="19877"/>
    <cellStyle name="Normal 7 5" xfId="19878"/>
    <cellStyle name="Normal 7 6" xfId="19879"/>
    <cellStyle name="Normal 7 7" xfId="19880"/>
    <cellStyle name="Normal 7 8" xfId="19881"/>
    <cellStyle name="Normal 7 9" xfId="19882"/>
    <cellStyle name="Normal 7 9 2" xfId="19883"/>
    <cellStyle name="Normal 70" xfId="19884"/>
    <cellStyle name="Normal 70 2" xfId="19885"/>
    <cellStyle name="Normal 70 3" xfId="19886"/>
    <cellStyle name="Normal 70 4" xfId="19887"/>
    <cellStyle name="Normal 71" xfId="19888"/>
    <cellStyle name="Normal 71 2" xfId="19889"/>
    <cellStyle name="Normal 71 3" xfId="19890"/>
    <cellStyle name="Normal 71 4" xfId="19891"/>
    <cellStyle name="Normal 72" xfId="19892"/>
    <cellStyle name="Normal 72 2" xfId="19893"/>
    <cellStyle name="Normal 72 3" xfId="19894"/>
    <cellStyle name="Normal 72 4" xfId="19895"/>
    <cellStyle name="Normal 73" xfId="19896"/>
    <cellStyle name="Normal 73 2" xfId="19897"/>
    <cellStyle name="Normal 73 3" xfId="19898"/>
    <cellStyle name="Normal 73 4" xfId="19899"/>
    <cellStyle name="Normal 74" xfId="19900"/>
    <cellStyle name="Normal 74 2" xfId="19901"/>
    <cellStyle name="Normal 74 3" xfId="19902"/>
    <cellStyle name="Normal 74 4" xfId="19903"/>
    <cellStyle name="Normal 75" xfId="19904"/>
    <cellStyle name="Normal 75 2" xfId="19905"/>
    <cellStyle name="Normal 75 3" xfId="19906"/>
    <cellStyle name="Normal 75 4" xfId="19907"/>
    <cellStyle name="Normal 76" xfId="19908"/>
    <cellStyle name="Normal 76 2" xfId="19909"/>
    <cellStyle name="Normal 76 3" xfId="19910"/>
    <cellStyle name="Normal 76 4" xfId="19911"/>
    <cellStyle name="Normal 77" xfId="19912"/>
    <cellStyle name="Normal 77 2" xfId="19913"/>
    <cellStyle name="Normal 77 3" xfId="19914"/>
    <cellStyle name="Normal 77 4" xfId="19915"/>
    <cellStyle name="Normal 78" xfId="19916"/>
    <cellStyle name="Normal 78 2" xfId="19917"/>
    <cellStyle name="Normal 78 3" xfId="19918"/>
    <cellStyle name="Normal 78 4" xfId="19919"/>
    <cellStyle name="Normal 79" xfId="19920"/>
    <cellStyle name="Normal 79 2" xfId="19921"/>
    <cellStyle name="Normal 79 3" xfId="19922"/>
    <cellStyle name="Normal 79 4" xfId="19923"/>
    <cellStyle name="Normal 8" xfId="19924"/>
    <cellStyle name="Normal 8 10" xfId="19925"/>
    <cellStyle name="Normal 8 10 2" xfId="19926"/>
    <cellStyle name="Normal 8 11" xfId="19927"/>
    <cellStyle name="Normal 8 11 2" xfId="19928"/>
    <cellStyle name="Normal 8 11 2 2" xfId="19929"/>
    <cellStyle name="Normal 8 11 2 2 2" xfId="19930"/>
    <cellStyle name="Normal 8 11 2 2 3" xfId="19931"/>
    <cellStyle name="Normal 8 11 2 2 4" xfId="19932"/>
    <cellStyle name="Normal 8 11 2 3" xfId="19933"/>
    <cellStyle name="Normal 8 11 2 4" xfId="19934"/>
    <cellStyle name="Normal 8 11 2 5" xfId="19935"/>
    <cellStyle name="Normal 8 11 3" xfId="19936"/>
    <cellStyle name="Normal 8 11 4" xfId="19937"/>
    <cellStyle name="Normal 8 11 4 2" xfId="19938"/>
    <cellStyle name="Normal 8 11 4 3" xfId="19939"/>
    <cellStyle name="Normal 8 11 4 4" xfId="19940"/>
    <cellStyle name="Normal 8 11 5" xfId="19941"/>
    <cellStyle name="Normal 8 11 6" xfId="19942"/>
    <cellStyle name="Normal 8 11 7" xfId="19943"/>
    <cellStyle name="Normal 8 12" xfId="19944"/>
    <cellStyle name="Normal 8 13" xfId="19945"/>
    <cellStyle name="Normal 8 14" xfId="19946"/>
    <cellStyle name="Normal 8 15" xfId="19947"/>
    <cellStyle name="Normal 8 16" xfId="19948"/>
    <cellStyle name="Normal 8 17" xfId="19949"/>
    <cellStyle name="Normal 8 18" xfId="19950"/>
    <cellStyle name="Normal 8 19" xfId="19951"/>
    <cellStyle name="Normal 8 2" xfId="19952"/>
    <cellStyle name="Normal 8 2 2" xfId="19953"/>
    <cellStyle name="Normal 8 2 2 2" xfId="19954"/>
    <cellStyle name="Normal 8 2 2 2 2" xfId="19955"/>
    <cellStyle name="Normal 8 2 2 2 2 2" xfId="19956"/>
    <cellStyle name="Normal 8 2 2 2 2 3" xfId="19957"/>
    <cellStyle name="Normal 8 2 2 2 2 4" xfId="19958"/>
    <cellStyle name="Normal 8 2 2 2 3" xfId="19959"/>
    <cellStyle name="Normal 8 2 2 2 4" xfId="19960"/>
    <cellStyle name="Normal 8 2 2 2 5" xfId="19961"/>
    <cellStyle name="Normal 8 2 2 3" xfId="19962"/>
    <cellStyle name="Normal 8 2 2 4" xfId="19963"/>
    <cellStyle name="Normal 8 2 2 4 2" xfId="19964"/>
    <cellStyle name="Normal 8 2 2 4 3" xfId="19965"/>
    <cellStyle name="Normal 8 2 2 4 4" xfId="19966"/>
    <cellStyle name="Normal 8 2 2 5" xfId="19967"/>
    <cellStyle name="Normal 8 2 2 6" xfId="19968"/>
    <cellStyle name="Normal 8 2 2 7" xfId="19969"/>
    <cellStyle name="Normal 8 2 3" xfId="19970"/>
    <cellStyle name="Normal 8 2 3 2" xfId="19971"/>
    <cellStyle name="Normal 8 2 3 2 2" xfId="19972"/>
    <cellStyle name="Normal 8 2 3 2 2 2" xfId="19973"/>
    <cellStyle name="Normal 8 2 3 2 2 3" xfId="19974"/>
    <cellStyle name="Normal 8 2 3 2 2 4" xfId="19975"/>
    <cellStyle name="Normal 8 2 3 2 3" xfId="19976"/>
    <cellStyle name="Normal 8 2 3 2 4" xfId="19977"/>
    <cellStyle name="Normal 8 2 3 2 5" xfId="19978"/>
    <cellStyle name="Normal 8 2 3 3" xfId="19979"/>
    <cellStyle name="Normal 8 2 3 4" xfId="19980"/>
    <cellStyle name="Normal 8 2 3 4 2" xfId="19981"/>
    <cellStyle name="Normal 8 2 3 4 3" xfId="19982"/>
    <cellStyle name="Normal 8 2 3 4 4" xfId="19983"/>
    <cellStyle name="Normal 8 2 3 5" xfId="19984"/>
    <cellStyle name="Normal 8 2 3 6" xfId="19985"/>
    <cellStyle name="Normal 8 2 3 7" xfId="19986"/>
    <cellStyle name="Normal 8 2 4" xfId="19987"/>
    <cellStyle name="Normal 8 20" xfId="19988"/>
    <cellStyle name="Normal 8 21" xfId="19989"/>
    <cellStyle name="Normal 8 22" xfId="19990"/>
    <cellStyle name="Normal 8 23" xfId="19991"/>
    <cellStyle name="Normal 8 24" xfId="19992"/>
    <cellStyle name="Normal 8 25" xfId="19993"/>
    <cellStyle name="Normal 8 26" xfId="19994"/>
    <cellStyle name="Normal 8 27" xfId="19995"/>
    <cellStyle name="Normal 8 28" xfId="19996"/>
    <cellStyle name="Normal 8 29" xfId="19997"/>
    <cellStyle name="Normal 8 3" xfId="19998"/>
    <cellStyle name="Normal 8 3 2" xfId="19999"/>
    <cellStyle name="Normal 8 3 3" xfId="20000"/>
    <cellStyle name="Normal 8 3 3 2" xfId="20001"/>
    <cellStyle name="Normal 8 3 4" xfId="20002"/>
    <cellStyle name="Normal 8 30" xfId="20003"/>
    <cellStyle name="Normal 8 31" xfId="20004"/>
    <cellStyle name="Normal 8 32" xfId="20005"/>
    <cellStyle name="Normal 8 33" xfId="20006"/>
    <cellStyle name="Normal 8 34" xfId="20007"/>
    <cellStyle name="Normal 8 35" xfId="20008"/>
    <cellStyle name="Normal 8 36" xfId="20009"/>
    <cellStyle name="Normal 8 37" xfId="20010"/>
    <cellStyle name="Normal 8 38" xfId="20011"/>
    <cellStyle name="Normal 8 39" xfId="20012"/>
    <cellStyle name="Normal 8 4" xfId="20013"/>
    <cellStyle name="Normal 8 4 2" xfId="20014"/>
    <cellStyle name="Normal 8 4 2 2" xfId="20015"/>
    <cellStyle name="Normal 8 4 2 2 2" xfId="20016"/>
    <cellStyle name="Normal 8 4 2 2 2 2" xfId="20017"/>
    <cellStyle name="Normal 8 4 2 2 2 3" xfId="20018"/>
    <cellStyle name="Normal 8 4 2 2 2 4" xfId="20019"/>
    <cellStyle name="Normal 8 4 2 2 3" xfId="20020"/>
    <cellStyle name="Normal 8 4 2 2 4" xfId="20021"/>
    <cellStyle name="Normal 8 4 2 2 5" xfId="20022"/>
    <cellStyle name="Normal 8 4 2 3" xfId="20023"/>
    <cellStyle name="Normal 8 4 2 4" xfId="20024"/>
    <cellStyle name="Normal 8 4 2 4 2" xfId="20025"/>
    <cellStyle name="Normal 8 4 2 4 3" xfId="20026"/>
    <cellStyle name="Normal 8 4 2 4 4" xfId="20027"/>
    <cellStyle name="Normal 8 4 2 5" xfId="20028"/>
    <cellStyle name="Normal 8 4 2 6" xfId="20029"/>
    <cellStyle name="Normal 8 4 2 7" xfId="20030"/>
    <cellStyle name="Normal 8 4 3" xfId="20031"/>
    <cellStyle name="Normal 8 40" xfId="20032"/>
    <cellStyle name="Normal 8 41" xfId="20033"/>
    <cellStyle name="Normal 8 42" xfId="20034"/>
    <cellStyle name="Normal 8 43" xfId="20035"/>
    <cellStyle name="Normal 8 44" xfId="20036"/>
    <cellStyle name="Normal 8 45" xfId="20037"/>
    <cellStyle name="Normal 8 46" xfId="20038"/>
    <cellStyle name="Normal 8 47" xfId="20039"/>
    <cellStyle name="Normal 8 48" xfId="20040"/>
    <cellStyle name="Normal 8 49" xfId="20041"/>
    <cellStyle name="Normal 8 5" xfId="20042"/>
    <cellStyle name="Normal 8 5 2" xfId="20043"/>
    <cellStyle name="Normal 8 5 2 2" xfId="20044"/>
    <cellStyle name="Normal 8 5 2 2 2" xfId="20045"/>
    <cellStyle name="Normal 8 5 2 2 3" xfId="20046"/>
    <cellStyle name="Normal 8 5 2 2 4" xfId="20047"/>
    <cellStyle name="Normal 8 5 2 3" xfId="20048"/>
    <cellStyle name="Normal 8 5 2 4" xfId="20049"/>
    <cellStyle name="Normal 8 5 2 5" xfId="20050"/>
    <cellStyle name="Normal 8 5 3" xfId="20051"/>
    <cellStyle name="Normal 8 5 4" xfId="20052"/>
    <cellStyle name="Normal 8 5 4 2" xfId="20053"/>
    <cellStyle name="Normal 8 5 4 3" xfId="20054"/>
    <cellStyle name="Normal 8 5 4 4" xfId="20055"/>
    <cellStyle name="Normal 8 5 5" xfId="20056"/>
    <cellStyle name="Normal 8 5 6" xfId="20057"/>
    <cellStyle name="Normal 8 5 7" xfId="20058"/>
    <cellStyle name="Normal 8 50" xfId="20059"/>
    <cellStyle name="Normal 8 51" xfId="20060"/>
    <cellStyle name="Normal 8 52" xfId="20061"/>
    <cellStyle name="Normal 8 53" xfId="20062"/>
    <cellStyle name="Normal 8 54" xfId="20063"/>
    <cellStyle name="Normal 8 55" xfId="20064"/>
    <cellStyle name="Normal 8 56" xfId="20065"/>
    <cellStyle name="Normal 8 57" xfId="20066"/>
    <cellStyle name="Normal 8 58" xfId="20067"/>
    <cellStyle name="Normal 8 59" xfId="20068"/>
    <cellStyle name="Normal 8 6" xfId="20069"/>
    <cellStyle name="Normal 8 6 2" xfId="20070"/>
    <cellStyle name="Normal 8 6 2 2" xfId="20071"/>
    <cellStyle name="Normal 8 6 2 2 2" xfId="20072"/>
    <cellStyle name="Normal 8 6 2 2 3" xfId="20073"/>
    <cellStyle name="Normal 8 6 2 2 4" xfId="20074"/>
    <cellStyle name="Normal 8 6 2 3" xfId="20075"/>
    <cellStyle name="Normal 8 6 2 4" xfId="20076"/>
    <cellStyle name="Normal 8 6 2 5" xfId="20077"/>
    <cellStyle name="Normal 8 6 3" xfId="20078"/>
    <cellStyle name="Normal 8 6 4" xfId="20079"/>
    <cellStyle name="Normal 8 6 4 2" xfId="20080"/>
    <cellStyle name="Normal 8 6 4 3" xfId="20081"/>
    <cellStyle name="Normal 8 6 4 4" xfId="20082"/>
    <cellStyle name="Normal 8 6 5" xfId="20083"/>
    <cellStyle name="Normal 8 6 6" xfId="20084"/>
    <cellStyle name="Normal 8 6 7" xfId="20085"/>
    <cellStyle name="Normal 8 60" xfId="20086"/>
    <cellStyle name="Normal 8 61" xfId="20087"/>
    <cellStyle name="Normal 8 62" xfId="20088"/>
    <cellStyle name="Normal 8 63" xfId="20089"/>
    <cellStyle name="Normal 8 64" xfId="20090"/>
    <cellStyle name="Normal 8 65" xfId="20091"/>
    <cellStyle name="Normal 8 66" xfId="20092"/>
    <cellStyle name="Normal 8 67" xfId="20093"/>
    <cellStyle name="Normal 8 68" xfId="20094"/>
    <cellStyle name="Normal 8 69" xfId="20095"/>
    <cellStyle name="Normal 8 7" xfId="20096"/>
    <cellStyle name="Normal 8 7 2" xfId="20097"/>
    <cellStyle name="Normal 8 7 2 2" xfId="20098"/>
    <cellStyle name="Normal 8 7 2 2 2" xfId="20099"/>
    <cellStyle name="Normal 8 7 2 2 3" xfId="20100"/>
    <cellStyle name="Normal 8 7 2 2 4" xfId="20101"/>
    <cellStyle name="Normal 8 7 2 3" xfId="20102"/>
    <cellStyle name="Normal 8 7 2 4" xfId="20103"/>
    <cellStyle name="Normal 8 7 2 5" xfId="20104"/>
    <cellStyle name="Normal 8 7 3" xfId="20105"/>
    <cellStyle name="Normal 8 7 4" xfId="20106"/>
    <cellStyle name="Normal 8 7 4 2" xfId="20107"/>
    <cellStyle name="Normal 8 7 4 3" xfId="20108"/>
    <cellStyle name="Normal 8 7 4 4" xfId="20109"/>
    <cellStyle name="Normal 8 7 5" xfId="20110"/>
    <cellStyle name="Normal 8 7 6" xfId="20111"/>
    <cellStyle name="Normal 8 7 7" xfId="20112"/>
    <cellStyle name="Normal 8 70" xfId="20113"/>
    <cellStyle name="Normal 8 71" xfId="20114"/>
    <cellStyle name="Normal 8 72" xfId="20115"/>
    <cellStyle name="Normal 8 73" xfId="20116"/>
    <cellStyle name="Normal 8 74" xfId="20117"/>
    <cellStyle name="Normal 8 75" xfId="20118"/>
    <cellStyle name="Normal 8 76" xfId="20119"/>
    <cellStyle name="Normal 8 77" xfId="20120"/>
    <cellStyle name="Normal 8 78" xfId="20121"/>
    <cellStyle name="Normal 8 79" xfId="20122"/>
    <cellStyle name="Normal 8 8" xfId="20123"/>
    <cellStyle name="Normal 8 8 2" xfId="20124"/>
    <cellStyle name="Normal 8 8 2 2" xfId="20125"/>
    <cellStyle name="Normal 8 8 2 2 2" xfId="20126"/>
    <cellStyle name="Normal 8 8 2 2 3" xfId="20127"/>
    <cellStyle name="Normal 8 8 2 2 4" xfId="20128"/>
    <cellStyle name="Normal 8 8 2 3" xfId="20129"/>
    <cellStyle name="Normal 8 8 2 4" xfId="20130"/>
    <cellStyle name="Normal 8 8 2 5" xfId="20131"/>
    <cellStyle name="Normal 8 8 3" xfId="20132"/>
    <cellStyle name="Normal 8 8 4" xfId="20133"/>
    <cellStyle name="Normal 8 8 4 2" xfId="20134"/>
    <cellStyle name="Normal 8 8 4 3" xfId="20135"/>
    <cellStyle name="Normal 8 8 4 4" xfId="20136"/>
    <cellStyle name="Normal 8 8 5" xfId="20137"/>
    <cellStyle name="Normal 8 8 6" xfId="20138"/>
    <cellStyle name="Normal 8 8 7" xfId="20139"/>
    <cellStyle name="Normal 8 80" xfId="20140"/>
    <cellStyle name="Normal 8 81" xfId="20141"/>
    <cellStyle name="Normal 8 82" xfId="20142"/>
    <cellStyle name="Normal 8 83" xfId="20143"/>
    <cellStyle name="Normal 8 84" xfId="20144"/>
    <cellStyle name="Normal 8 85" xfId="20145"/>
    <cellStyle name="Normal 8 86" xfId="20146"/>
    <cellStyle name="Normal 8 87" xfId="20147"/>
    <cellStyle name="Normal 8 88" xfId="20148"/>
    <cellStyle name="Normal 8 89" xfId="20149"/>
    <cellStyle name="Normal 8 9" xfId="20150"/>
    <cellStyle name="Normal 8 9 2" xfId="20151"/>
    <cellStyle name="Normal 8 90" xfId="20152"/>
    <cellStyle name="Normal 8 91" xfId="20153"/>
    <cellStyle name="Normal 8 92" xfId="20154"/>
    <cellStyle name="Normal 8 93" xfId="20155"/>
    <cellStyle name="Normal 8 94" xfId="20156"/>
    <cellStyle name="Normal 8 95" xfId="20157"/>
    <cellStyle name="Normal 8 95 2" xfId="20158"/>
    <cellStyle name="Normal 8 95 3" xfId="20159"/>
    <cellStyle name="Normal 8 95 4" xfId="20160"/>
    <cellStyle name="Normal 80" xfId="20161"/>
    <cellStyle name="Normal 80 2" xfId="20162"/>
    <cellStyle name="Normal 80 3" xfId="20163"/>
    <cellStyle name="Normal 80 4" xfId="20164"/>
    <cellStyle name="Normal 81" xfId="20165"/>
    <cellStyle name="Normal 81 2" xfId="20166"/>
    <cellStyle name="Normal 81 3" xfId="20167"/>
    <cellStyle name="Normal 81 4" xfId="20168"/>
    <cellStyle name="Normal 82" xfId="20169"/>
    <cellStyle name="Normal 82 2" xfId="20170"/>
    <cellStyle name="Normal 82 3" xfId="20171"/>
    <cellStyle name="Normal 82 4" xfId="20172"/>
    <cellStyle name="Normal 83" xfId="20173"/>
    <cellStyle name="Normal 83 2" xfId="20174"/>
    <cellStyle name="Normal 83 3" xfId="20175"/>
    <cellStyle name="Normal 83 4" xfId="20176"/>
    <cellStyle name="Normal 84" xfId="20177"/>
    <cellStyle name="Normal 84 2" xfId="20178"/>
    <cellStyle name="Normal 84 3" xfId="20179"/>
    <cellStyle name="Normal 84 4" xfId="20180"/>
    <cellStyle name="Normal 85" xfId="20181"/>
    <cellStyle name="Normal 85 2" xfId="20182"/>
    <cellStyle name="Normal 85 3" xfId="20183"/>
    <cellStyle name="Normal 85 4" xfId="20184"/>
    <cellStyle name="Normal 86" xfId="20185"/>
    <cellStyle name="Normal 86 2" xfId="20186"/>
    <cellStyle name="Normal 86 3" xfId="20187"/>
    <cellStyle name="Normal 86 4" xfId="20188"/>
    <cellStyle name="Normal 87" xfId="20189"/>
    <cellStyle name="Normal 87 2" xfId="20190"/>
    <cellStyle name="Normal 87 3" xfId="20191"/>
    <cellStyle name="Normal 87 4" xfId="20192"/>
    <cellStyle name="Normal 88" xfId="20193"/>
    <cellStyle name="Normal 88 2" xfId="20194"/>
    <cellStyle name="Normal 88 3" xfId="20195"/>
    <cellStyle name="Normal 88 4" xfId="20196"/>
    <cellStyle name="Normal 89" xfId="20197"/>
    <cellStyle name="Normal 89 2" xfId="20198"/>
    <cellStyle name="Normal 89 3" xfId="20199"/>
    <cellStyle name="Normal 89 4" xfId="20200"/>
    <cellStyle name="Normal 9" xfId="20201"/>
    <cellStyle name="Normal 9 10" xfId="20202"/>
    <cellStyle name="Normal 9 10 2" xfId="20203"/>
    <cellStyle name="Normal 9 11" xfId="20204"/>
    <cellStyle name="Normal 9 11 2" xfId="20205"/>
    <cellStyle name="Normal 9 11 3" xfId="20206"/>
    <cellStyle name="Normal 9 11 3 2" xfId="20207"/>
    <cellStyle name="Normal 9 11 3 3" xfId="20208"/>
    <cellStyle name="Normal 9 11 3 4" xfId="20209"/>
    <cellStyle name="Normal 9 11 4" xfId="20210"/>
    <cellStyle name="Normal 9 11 5" xfId="20211"/>
    <cellStyle name="Normal 9 11 6" xfId="20212"/>
    <cellStyle name="Normal 9 12" xfId="20213"/>
    <cellStyle name="Normal 9 13" xfId="20214"/>
    <cellStyle name="Normal 9 14" xfId="20215"/>
    <cellStyle name="Normal 9 15" xfId="20216"/>
    <cellStyle name="Normal 9 16" xfId="20217"/>
    <cellStyle name="Normal 9 17" xfId="20218"/>
    <cellStyle name="Normal 9 18" xfId="20219"/>
    <cellStyle name="Normal 9 19" xfId="20220"/>
    <cellStyle name="Normal 9 2" xfId="20221"/>
    <cellStyle name="Normal 9 2 2" xfId="20222"/>
    <cellStyle name="Normal 9 2 3" xfId="20223"/>
    <cellStyle name="Normal 9 2 3 2" xfId="20224"/>
    <cellStyle name="Normal 9 2 3 2 2" xfId="20225"/>
    <cellStyle name="Normal 9 2 3 2 2 2" xfId="20226"/>
    <cellStyle name="Normal 9 2 3 2 2 3" xfId="20227"/>
    <cellStyle name="Normal 9 2 3 2 2 4" xfId="20228"/>
    <cellStyle name="Normal 9 2 3 2 3" xfId="20229"/>
    <cellStyle name="Normal 9 2 3 2 4" xfId="20230"/>
    <cellStyle name="Normal 9 2 3 2 5" xfId="20231"/>
    <cellStyle name="Normal 9 2 3 3" xfId="20232"/>
    <cellStyle name="Normal 9 2 3 4" xfId="20233"/>
    <cellStyle name="Normal 9 2 3 4 2" xfId="20234"/>
    <cellStyle name="Normal 9 2 3 4 3" xfId="20235"/>
    <cellStyle name="Normal 9 2 3 4 4" xfId="20236"/>
    <cellStyle name="Normal 9 2 3 5" xfId="20237"/>
    <cellStyle name="Normal 9 2 3 6" xfId="20238"/>
    <cellStyle name="Normal 9 2 3 7" xfId="20239"/>
    <cellStyle name="Normal 9 2 4" xfId="20240"/>
    <cellStyle name="Normal 9 20" xfId="20241"/>
    <cellStyle name="Normal 9 21" xfId="20242"/>
    <cellStyle name="Normal 9 22" xfId="20243"/>
    <cellStyle name="Normal 9 23" xfId="20244"/>
    <cellStyle name="Normal 9 24" xfId="20245"/>
    <cellStyle name="Normal 9 25" xfId="20246"/>
    <cellStyle name="Normal 9 26" xfId="20247"/>
    <cellStyle name="Normal 9 27" xfId="20248"/>
    <cellStyle name="Normal 9 28" xfId="20249"/>
    <cellStyle name="Normal 9 29" xfId="20250"/>
    <cellStyle name="Normal 9 3" xfId="20251"/>
    <cellStyle name="Normal 9 3 2" xfId="20252"/>
    <cellStyle name="Normal 9 3 2 2" xfId="20253"/>
    <cellStyle name="Normal 9 3 2 2 2" xfId="20254"/>
    <cellStyle name="Normal 9 3 2 2 2 2" xfId="20255"/>
    <cellStyle name="Normal 9 3 2 2 2 3" xfId="20256"/>
    <cellStyle name="Normal 9 3 2 2 2 4" xfId="20257"/>
    <cellStyle name="Normal 9 3 2 2 3" xfId="20258"/>
    <cellStyle name="Normal 9 3 2 2 4" xfId="20259"/>
    <cellStyle name="Normal 9 3 2 2 5" xfId="20260"/>
    <cellStyle name="Normal 9 3 2 3" xfId="20261"/>
    <cellStyle name="Normal 9 3 2 4" xfId="20262"/>
    <cellStyle name="Normal 9 3 2 4 2" xfId="20263"/>
    <cellStyle name="Normal 9 3 2 4 3" xfId="20264"/>
    <cellStyle name="Normal 9 3 2 4 4" xfId="20265"/>
    <cellStyle name="Normal 9 3 2 5" xfId="20266"/>
    <cellStyle name="Normal 9 3 2 6" xfId="20267"/>
    <cellStyle name="Normal 9 3 2 7" xfId="20268"/>
    <cellStyle name="Normal 9 3 3" xfId="20269"/>
    <cellStyle name="Normal 9 3 4" xfId="20270"/>
    <cellStyle name="Normal 9 30" xfId="20271"/>
    <cellStyle name="Normal 9 31" xfId="20272"/>
    <cellStyle name="Normal 9 32" xfId="20273"/>
    <cellStyle name="Normal 9 33" xfId="20274"/>
    <cellStyle name="Normal 9 34" xfId="20275"/>
    <cellStyle name="Normal 9 35" xfId="20276"/>
    <cellStyle name="Normal 9 36" xfId="20277"/>
    <cellStyle name="Normal 9 37" xfId="20278"/>
    <cellStyle name="Normal 9 38" xfId="20279"/>
    <cellStyle name="Normal 9 39" xfId="20280"/>
    <cellStyle name="Normal 9 4" xfId="20281"/>
    <cellStyle name="Normal 9 4 2" xfId="20282"/>
    <cellStyle name="Normal 9 4 3" xfId="20283"/>
    <cellStyle name="Normal 9 4 3 2" xfId="20284"/>
    <cellStyle name="Normal 9 4 3 2 2" xfId="20285"/>
    <cellStyle name="Normal 9 4 3 2 2 2" xfId="20286"/>
    <cellStyle name="Normal 9 4 3 2 2 3" xfId="20287"/>
    <cellStyle name="Normal 9 4 3 2 2 4" xfId="20288"/>
    <cellStyle name="Normal 9 4 3 2 3" xfId="20289"/>
    <cellStyle name="Normal 9 4 3 2 4" xfId="20290"/>
    <cellStyle name="Normal 9 4 3 2 5" xfId="20291"/>
    <cellStyle name="Normal 9 4 3 3" xfId="20292"/>
    <cellStyle name="Normal 9 4 3 4" xfId="20293"/>
    <cellStyle name="Normal 9 4 3 4 2" xfId="20294"/>
    <cellStyle name="Normal 9 4 3 4 3" xfId="20295"/>
    <cellStyle name="Normal 9 4 3 4 4" xfId="20296"/>
    <cellStyle name="Normal 9 4 3 5" xfId="20297"/>
    <cellStyle name="Normal 9 4 3 6" xfId="20298"/>
    <cellStyle name="Normal 9 4 3 7" xfId="20299"/>
    <cellStyle name="Normal 9 4 4" xfId="20300"/>
    <cellStyle name="Normal 9 40" xfId="20301"/>
    <cellStyle name="Normal 9 41" xfId="20302"/>
    <cellStyle name="Normal 9 42" xfId="20303"/>
    <cellStyle name="Normal 9 43" xfId="20304"/>
    <cellStyle name="Normal 9 44" xfId="20305"/>
    <cellStyle name="Normal 9 45" xfId="20306"/>
    <cellStyle name="Normal 9 46" xfId="20307"/>
    <cellStyle name="Normal 9 47" xfId="20308"/>
    <cellStyle name="Normal 9 48" xfId="20309"/>
    <cellStyle name="Normal 9 49" xfId="20310"/>
    <cellStyle name="Normal 9 5" xfId="20311"/>
    <cellStyle name="Normal 9 5 10" xfId="20312"/>
    <cellStyle name="Normal 9 5 2" xfId="20313"/>
    <cellStyle name="Normal 9 5 2 2" xfId="20314"/>
    <cellStyle name="Normal 9 5 2 2 2" xfId="20315"/>
    <cellStyle name="Normal 9 5 2 2 2 2" xfId="20316"/>
    <cellStyle name="Normal 9 5 2 2 2 3" xfId="20317"/>
    <cellStyle name="Normal 9 5 2 2 2 4" xfId="20318"/>
    <cellStyle name="Normal 9 5 2 2 3" xfId="20319"/>
    <cellStyle name="Normal 9 5 2 2 4" xfId="20320"/>
    <cellStyle name="Normal 9 5 2 2 5" xfId="20321"/>
    <cellStyle name="Normal 9 5 2 3" xfId="20322"/>
    <cellStyle name="Normal 9 5 2 4" xfId="20323"/>
    <cellStyle name="Normal 9 5 2 4 2" xfId="20324"/>
    <cellStyle name="Normal 9 5 2 4 3" xfId="20325"/>
    <cellStyle name="Normal 9 5 2 4 4" xfId="20326"/>
    <cellStyle name="Normal 9 5 2 5" xfId="20327"/>
    <cellStyle name="Normal 9 5 2 6" xfId="20328"/>
    <cellStyle name="Normal 9 5 2 7" xfId="20329"/>
    <cellStyle name="Normal 9 5 3" xfId="20330"/>
    <cellStyle name="Normal 9 5 3 2" xfId="20331"/>
    <cellStyle name="Normal 9 5 3 2 2" xfId="20332"/>
    <cellStyle name="Normal 9 5 3 2 2 2" xfId="20333"/>
    <cellStyle name="Normal 9 5 3 2 2 3" xfId="20334"/>
    <cellStyle name="Normal 9 5 3 2 2 4" xfId="20335"/>
    <cellStyle name="Normal 9 5 3 2 3" xfId="20336"/>
    <cellStyle name="Normal 9 5 3 2 4" xfId="20337"/>
    <cellStyle name="Normal 9 5 3 2 5" xfId="20338"/>
    <cellStyle name="Normal 9 5 3 3" xfId="20339"/>
    <cellStyle name="Normal 9 5 3 3 2" xfId="20340"/>
    <cellStyle name="Normal 9 5 3 3 3" xfId="20341"/>
    <cellStyle name="Normal 9 5 3 3 4" xfId="20342"/>
    <cellStyle name="Normal 9 5 3 4" xfId="20343"/>
    <cellStyle name="Normal 9 5 3 5" xfId="20344"/>
    <cellStyle name="Normal 9 5 3 6" xfId="20345"/>
    <cellStyle name="Normal 9 5 4" xfId="20346"/>
    <cellStyle name="Normal 9 5 4 2" xfId="20347"/>
    <cellStyle name="Normal 9 5 4 2 2" xfId="20348"/>
    <cellStyle name="Normal 9 5 4 2 2 2" xfId="20349"/>
    <cellStyle name="Normal 9 5 4 2 2 3" xfId="20350"/>
    <cellStyle name="Normal 9 5 4 2 2 4" xfId="20351"/>
    <cellStyle name="Normal 9 5 4 2 3" xfId="20352"/>
    <cellStyle name="Normal 9 5 4 2 4" xfId="20353"/>
    <cellStyle name="Normal 9 5 4 2 5" xfId="20354"/>
    <cellStyle name="Normal 9 5 4 3" xfId="20355"/>
    <cellStyle name="Normal 9 5 4 3 2" xfId="20356"/>
    <cellStyle name="Normal 9 5 4 3 3" xfId="20357"/>
    <cellStyle name="Normal 9 5 4 3 4" xfId="20358"/>
    <cellStyle name="Normal 9 5 4 4" xfId="20359"/>
    <cellStyle name="Normal 9 5 4 5" xfId="20360"/>
    <cellStyle name="Normal 9 5 4 6" xfId="20361"/>
    <cellStyle name="Normal 9 5 5" xfId="20362"/>
    <cellStyle name="Normal 9 5 5 2" xfId="20363"/>
    <cellStyle name="Normal 9 5 5 2 2" xfId="20364"/>
    <cellStyle name="Normal 9 5 5 2 3" xfId="20365"/>
    <cellStyle name="Normal 9 5 5 2 4" xfId="20366"/>
    <cellStyle name="Normal 9 5 5 3" xfId="20367"/>
    <cellStyle name="Normal 9 5 5 4" xfId="20368"/>
    <cellStyle name="Normal 9 5 5 5" xfId="20369"/>
    <cellStyle name="Normal 9 5 6" xfId="20370"/>
    <cellStyle name="Normal 9 5 7" xfId="20371"/>
    <cellStyle name="Normal 9 5 7 2" xfId="20372"/>
    <cellStyle name="Normal 9 5 7 3" xfId="20373"/>
    <cellStyle name="Normal 9 5 7 4" xfId="20374"/>
    <cellStyle name="Normal 9 5 8" xfId="20375"/>
    <cellStyle name="Normal 9 5 9" xfId="20376"/>
    <cellStyle name="Normal 9 50" xfId="20377"/>
    <cellStyle name="Normal 9 51" xfId="20378"/>
    <cellStyle name="Normal 9 52" xfId="20379"/>
    <cellStyle name="Normal 9 53" xfId="20380"/>
    <cellStyle name="Normal 9 54" xfId="20381"/>
    <cellStyle name="Normal 9 55" xfId="20382"/>
    <cellStyle name="Normal 9 56" xfId="20383"/>
    <cellStyle name="Normal 9 57" xfId="20384"/>
    <cellStyle name="Normal 9 58" xfId="20385"/>
    <cellStyle name="Normal 9 59" xfId="20386"/>
    <cellStyle name="Normal 9 6" xfId="20387"/>
    <cellStyle name="Normal 9 6 2" xfId="20388"/>
    <cellStyle name="Normal 9 6 2 2" xfId="20389"/>
    <cellStyle name="Normal 9 6 2 2 2" xfId="20390"/>
    <cellStyle name="Normal 9 6 2 2 2 2" xfId="20391"/>
    <cellStyle name="Normal 9 6 2 2 2 3" xfId="20392"/>
    <cellStyle name="Normal 9 6 2 2 2 4" xfId="20393"/>
    <cellStyle name="Normal 9 6 2 2 3" xfId="20394"/>
    <cellStyle name="Normal 9 6 2 2 4" xfId="20395"/>
    <cellStyle name="Normal 9 6 2 2 5" xfId="20396"/>
    <cellStyle name="Normal 9 6 2 3" xfId="20397"/>
    <cellStyle name="Normal 9 6 2 3 2" xfId="20398"/>
    <cellStyle name="Normal 9 6 2 3 3" xfId="20399"/>
    <cellStyle name="Normal 9 6 2 3 4" xfId="20400"/>
    <cellStyle name="Normal 9 6 2 4" xfId="20401"/>
    <cellStyle name="Normal 9 6 2 5" xfId="20402"/>
    <cellStyle name="Normal 9 6 2 6" xfId="20403"/>
    <cellStyle name="Normal 9 6 3" xfId="20404"/>
    <cellStyle name="Normal 9 6 3 2" xfId="20405"/>
    <cellStyle name="Normal 9 6 3 2 2" xfId="20406"/>
    <cellStyle name="Normal 9 6 3 2 3" xfId="20407"/>
    <cellStyle name="Normal 9 6 3 2 4" xfId="20408"/>
    <cellStyle name="Normal 9 6 3 3" xfId="20409"/>
    <cellStyle name="Normal 9 6 3 4" xfId="20410"/>
    <cellStyle name="Normal 9 6 3 5" xfId="20411"/>
    <cellStyle name="Normal 9 6 4" xfId="20412"/>
    <cellStyle name="Normal 9 6 5" xfId="20413"/>
    <cellStyle name="Normal 9 6 5 2" xfId="20414"/>
    <cellStyle name="Normal 9 6 5 3" xfId="20415"/>
    <cellStyle name="Normal 9 6 5 4" xfId="20416"/>
    <cellStyle name="Normal 9 6 6" xfId="20417"/>
    <cellStyle name="Normal 9 6 7" xfId="20418"/>
    <cellStyle name="Normal 9 6 8" xfId="20419"/>
    <cellStyle name="Normal 9 60" xfId="20420"/>
    <cellStyle name="Normal 9 61" xfId="20421"/>
    <cellStyle name="Normal 9 62" xfId="20422"/>
    <cellStyle name="Normal 9 63" xfId="20423"/>
    <cellStyle name="Normal 9 64" xfId="20424"/>
    <cellStyle name="Normal 9 65" xfId="20425"/>
    <cellStyle name="Normal 9 66" xfId="20426"/>
    <cellStyle name="Normal 9 67" xfId="20427"/>
    <cellStyle name="Normal 9 68" xfId="20428"/>
    <cellStyle name="Normal 9 69" xfId="20429"/>
    <cellStyle name="Normal 9 7" xfId="20430"/>
    <cellStyle name="Normal 9 7 2" xfId="20431"/>
    <cellStyle name="Normal 9 7 2 2" xfId="20432"/>
    <cellStyle name="Normal 9 7 2 2 2" xfId="20433"/>
    <cellStyle name="Normal 9 7 2 2 2 2" xfId="20434"/>
    <cellStyle name="Normal 9 7 2 2 2 3" xfId="20435"/>
    <cellStyle name="Normal 9 7 2 2 2 4" xfId="20436"/>
    <cellStyle name="Normal 9 7 2 2 3" xfId="20437"/>
    <cellStyle name="Normal 9 7 2 2 4" xfId="20438"/>
    <cellStyle name="Normal 9 7 2 2 5" xfId="20439"/>
    <cellStyle name="Normal 9 7 2 3" xfId="20440"/>
    <cellStyle name="Normal 9 7 2 3 2" xfId="20441"/>
    <cellStyle name="Normal 9 7 2 3 3" xfId="20442"/>
    <cellStyle name="Normal 9 7 2 3 4" xfId="20443"/>
    <cellStyle name="Normal 9 7 2 4" xfId="20444"/>
    <cellStyle name="Normal 9 7 2 5" xfId="20445"/>
    <cellStyle name="Normal 9 7 2 6" xfId="20446"/>
    <cellStyle name="Normal 9 7 3" xfId="20447"/>
    <cellStyle name="Normal 9 7 3 2" xfId="20448"/>
    <cellStyle name="Normal 9 7 3 2 2" xfId="20449"/>
    <cellStyle name="Normal 9 7 3 2 3" xfId="20450"/>
    <cellStyle name="Normal 9 7 3 2 4" xfId="20451"/>
    <cellStyle name="Normal 9 7 3 3" xfId="20452"/>
    <cellStyle name="Normal 9 7 3 4" xfId="20453"/>
    <cellStyle name="Normal 9 7 3 5" xfId="20454"/>
    <cellStyle name="Normal 9 7 4" xfId="20455"/>
    <cellStyle name="Normal 9 7 5" xfId="20456"/>
    <cellStyle name="Normal 9 7 5 2" xfId="20457"/>
    <cellStyle name="Normal 9 7 5 3" xfId="20458"/>
    <cellStyle name="Normal 9 7 5 4" xfId="20459"/>
    <cellStyle name="Normal 9 7 6" xfId="20460"/>
    <cellStyle name="Normal 9 7 7" xfId="20461"/>
    <cellStyle name="Normal 9 7 8" xfId="20462"/>
    <cellStyle name="Normal 9 70" xfId="20463"/>
    <cellStyle name="Normal 9 71" xfId="20464"/>
    <cellStyle name="Normal 9 72" xfId="20465"/>
    <cellStyle name="Normal 9 73" xfId="20466"/>
    <cellStyle name="Normal 9 74" xfId="20467"/>
    <cellStyle name="Normal 9 75" xfId="20468"/>
    <cellStyle name="Normal 9 76" xfId="20469"/>
    <cellStyle name="Normal 9 77" xfId="20470"/>
    <cellStyle name="Normal 9 78" xfId="20471"/>
    <cellStyle name="Normal 9 79" xfId="20472"/>
    <cellStyle name="Normal 9 8" xfId="20473"/>
    <cellStyle name="Normal 9 8 2" xfId="20474"/>
    <cellStyle name="Normal 9 8 2 2" xfId="20475"/>
    <cellStyle name="Normal 9 8 2 2 2" xfId="20476"/>
    <cellStyle name="Normal 9 8 2 2 3" xfId="20477"/>
    <cellStyle name="Normal 9 8 2 2 4" xfId="20478"/>
    <cellStyle name="Normal 9 8 2 3" xfId="20479"/>
    <cellStyle name="Normal 9 8 2 4" xfId="20480"/>
    <cellStyle name="Normal 9 8 2 5" xfId="20481"/>
    <cellStyle name="Normal 9 8 3" xfId="20482"/>
    <cellStyle name="Normal 9 8 4" xfId="20483"/>
    <cellStyle name="Normal 9 8 4 2" xfId="20484"/>
    <cellStyle name="Normal 9 8 4 3" xfId="20485"/>
    <cellStyle name="Normal 9 8 4 4" xfId="20486"/>
    <cellStyle name="Normal 9 8 5" xfId="20487"/>
    <cellStyle name="Normal 9 8 6" xfId="20488"/>
    <cellStyle name="Normal 9 8 7" xfId="20489"/>
    <cellStyle name="Normal 9 80" xfId="20490"/>
    <cellStyle name="Normal 9 81" xfId="20491"/>
    <cellStyle name="Normal 9 82" xfId="20492"/>
    <cellStyle name="Normal 9 83" xfId="20493"/>
    <cellStyle name="Normal 9 84" xfId="20494"/>
    <cellStyle name="Normal 9 85" xfId="20495"/>
    <cellStyle name="Normal 9 86" xfId="20496"/>
    <cellStyle name="Normal 9 87" xfId="20497"/>
    <cellStyle name="Normal 9 88" xfId="20498"/>
    <cellStyle name="Normal 9 89" xfId="20499"/>
    <cellStyle name="Normal 9 9" xfId="20500"/>
    <cellStyle name="Normal 9 9 2" xfId="20501"/>
    <cellStyle name="Normal 9 90" xfId="20502"/>
    <cellStyle name="Normal 9 91" xfId="20503"/>
    <cellStyle name="Normal 9 92" xfId="20504"/>
    <cellStyle name="Normal 9 93" xfId="20505"/>
    <cellStyle name="Normal 9 94" xfId="20506"/>
    <cellStyle name="Normal 9 95" xfId="20507"/>
    <cellStyle name="Normal 9 95 2" xfId="20508"/>
    <cellStyle name="Normal 9 95 3" xfId="20509"/>
    <cellStyle name="Normal 9 95 4" xfId="20510"/>
    <cellStyle name="Normal 9 96" xfId="20511"/>
    <cellStyle name="Normal 9 97" xfId="20512"/>
    <cellStyle name="Normal 9 98" xfId="20513"/>
    <cellStyle name="Normal 90" xfId="20514"/>
    <cellStyle name="Normal 90 2" xfId="20515"/>
    <cellStyle name="Normal 90 3" xfId="20516"/>
    <cellStyle name="Normal 90 4" xfId="20517"/>
    <cellStyle name="Normal 91" xfId="20518"/>
    <cellStyle name="Normal 91 2" xfId="20519"/>
    <cellStyle name="Normal 91 3" xfId="20520"/>
    <cellStyle name="Normal 91 4" xfId="20521"/>
    <cellStyle name="Normal 92" xfId="20522"/>
    <cellStyle name="Normal 92 2" xfId="20523"/>
    <cellStyle name="Normal 92 3" xfId="20524"/>
    <cellStyle name="Normal 92 4" xfId="20525"/>
    <cellStyle name="Normal 93" xfId="20526"/>
    <cellStyle name="Normal 93 2" xfId="20527"/>
    <cellStyle name="Normal 94" xfId="20528"/>
    <cellStyle name="Normal 94 2" xfId="20529"/>
    <cellStyle name="Normal 94 3" xfId="20530"/>
    <cellStyle name="Normal 94 4" xfId="20531"/>
    <cellStyle name="Normal 95" xfId="20532"/>
    <cellStyle name="Normal 95 2" xfId="20533"/>
    <cellStyle name="Normal 95 3" xfId="20534"/>
    <cellStyle name="Normal 95 4" xfId="20535"/>
    <cellStyle name="Normal 96" xfId="20536"/>
    <cellStyle name="Normal 96 2" xfId="20537"/>
    <cellStyle name="Normal 96 2 2" xfId="20538"/>
    <cellStyle name="Normal 96 2 2 2" xfId="20539"/>
    <cellStyle name="Normal 96 2 2 3" xfId="20540"/>
    <cellStyle name="Normal 96 2 2 4" xfId="20541"/>
    <cellStyle name="Normal 96 2 3" xfId="20542"/>
    <cellStyle name="Normal 96 2 4" xfId="20543"/>
    <cellStyle name="Normal 96 2 5" xfId="20544"/>
    <cellStyle name="Normal 96 3" xfId="20545"/>
    <cellStyle name="Normal 96 3 2" xfId="20546"/>
    <cellStyle name="Normal 96 3 3" xfId="20547"/>
    <cellStyle name="Normal 96 3 4" xfId="20548"/>
    <cellStyle name="Normal 96 4" xfId="20549"/>
    <cellStyle name="Normal 96 4 2" xfId="20550"/>
    <cellStyle name="Normal 96 4 3" xfId="20551"/>
    <cellStyle name="Normal 96 4 4" xfId="20552"/>
    <cellStyle name="Normal 96 5" xfId="20553"/>
    <cellStyle name="Normal 96 6" xfId="20554"/>
    <cellStyle name="Normal 96 7" xfId="20555"/>
    <cellStyle name="Normal 97" xfId="20556"/>
    <cellStyle name="Normal 97 2" xfId="20557"/>
    <cellStyle name="Normal 97 3" xfId="20558"/>
    <cellStyle name="Normal 97 4" xfId="20559"/>
    <cellStyle name="Normal 98" xfId="20560"/>
    <cellStyle name="Normal 98 2" xfId="20561"/>
    <cellStyle name="Normal 98 3" xfId="20562"/>
    <cellStyle name="Normal 98 4" xfId="20563"/>
    <cellStyle name="Normal 99" xfId="20564"/>
    <cellStyle name="Normal 99 2" xfId="20565"/>
    <cellStyle name="Normal 99 3" xfId="20566"/>
    <cellStyle name="Normal 99 4" xfId="20567"/>
    <cellStyle name="Normal_Capital &amp; RWA N" xfId="20568"/>
    <cellStyle name="Normal_Capital &amp; RWA N 2" xfId="20569"/>
    <cellStyle name="Normal_Casestdy draft" xfId="20570"/>
    <cellStyle name="Normal_Casestdy draft 2" xfId="20571"/>
    <cellStyle name="Normalny_Eksport 2000 - F" xfId="20572"/>
    <cellStyle name="Note 2" xfId="20573"/>
    <cellStyle name="Note 2 10" xfId="20574"/>
    <cellStyle name="Note 2 10 2" xfId="20575"/>
    <cellStyle name="Note 2 10 2 2" xfId="20576"/>
    <cellStyle name="Note 2 10 3" xfId="20577"/>
    <cellStyle name="Note 2 10 3 2" xfId="20578"/>
    <cellStyle name="Note 2 10 4" xfId="20579"/>
    <cellStyle name="Note 2 10 4 2" xfId="20580"/>
    <cellStyle name="Note 2 10 5" xfId="20581"/>
    <cellStyle name="Note 2 10 5 2" xfId="20582"/>
    <cellStyle name="Note 2 11" xfId="20583"/>
    <cellStyle name="Note 2 11 2" xfId="20584"/>
    <cellStyle name="Note 2 11 2 2" xfId="20585"/>
    <cellStyle name="Note 2 11 3" xfId="20586"/>
    <cellStyle name="Note 2 11 3 2" xfId="20587"/>
    <cellStyle name="Note 2 11 4" xfId="20588"/>
    <cellStyle name="Note 2 11 4 2" xfId="20589"/>
    <cellStyle name="Note 2 11 5" xfId="20590"/>
    <cellStyle name="Note 2 11 5 2" xfId="20591"/>
    <cellStyle name="Note 2 12" xfId="20592"/>
    <cellStyle name="Note 2 12 2" xfId="20593"/>
    <cellStyle name="Note 2 12 2 2" xfId="20594"/>
    <cellStyle name="Note 2 12 3" xfId="20595"/>
    <cellStyle name="Note 2 12 3 2" xfId="20596"/>
    <cellStyle name="Note 2 12 4" xfId="20597"/>
    <cellStyle name="Note 2 12 4 2" xfId="20598"/>
    <cellStyle name="Note 2 12 5" xfId="20599"/>
    <cellStyle name="Note 2 12 5 2" xfId="20600"/>
    <cellStyle name="Note 2 13" xfId="20601"/>
    <cellStyle name="Note 2 13 2" xfId="20602"/>
    <cellStyle name="Note 2 13 2 2" xfId="20603"/>
    <cellStyle name="Note 2 13 3" xfId="20604"/>
    <cellStyle name="Note 2 13 3 2" xfId="20605"/>
    <cellStyle name="Note 2 13 4" xfId="20606"/>
    <cellStyle name="Note 2 13 4 2" xfId="20607"/>
    <cellStyle name="Note 2 13 5" xfId="20608"/>
    <cellStyle name="Note 2 13 5 2" xfId="20609"/>
    <cellStyle name="Note 2 14" xfId="20610"/>
    <cellStyle name="Note 2 14 2" xfId="20611"/>
    <cellStyle name="Note 2 14 2 2" xfId="20612"/>
    <cellStyle name="Note 2 14 3" xfId="20613"/>
    <cellStyle name="Note 2 15" xfId="20614"/>
    <cellStyle name="Note 2 15 2" xfId="20615"/>
    <cellStyle name="Note 2 15 2 2" xfId="20616"/>
    <cellStyle name="Note 2 16" xfId="20617"/>
    <cellStyle name="Note 2 16 2" xfId="20618"/>
    <cellStyle name="Note 2 17" xfId="20619"/>
    <cellStyle name="Note 2 17 2" xfId="20620"/>
    <cellStyle name="Note 2 18" xfId="20621"/>
    <cellStyle name="Note 2 2" xfId="20622"/>
    <cellStyle name="Note 2 2 10" xfId="20623"/>
    <cellStyle name="Note 2 2 10 2" xfId="20624"/>
    <cellStyle name="Note 2 2 11" xfId="20625"/>
    <cellStyle name="Note 2 2 2" xfId="20626"/>
    <cellStyle name="Note 2 2 2 2" xfId="20627"/>
    <cellStyle name="Note 2 2 2 2 2" xfId="20628"/>
    <cellStyle name="Note 2 2 2 3" xfId="20629"/>
    <cellStyle name="Note 2 2 2 3 2" xfId="20630"/>
    <cellStyle name="Note 2 2 2 4" xfId="20631"/>
    <cellStyle name="Note 2 2 2 4 2" xfId="20632"/>
    <cellStyle name="Note 2 2 2 5" xfId="20633"/>
    <cellStyle name="Note 2 2 2 5 2" xfId="20634"/>
    <cellStyle name="Note 2 2 2 6" xfId="20635"/>
    <cellStyle name="Note 2 2 3" xfId="20636"/>
    <cellStyle name="Note 2 2 3 2" xfId="20637"/>
    <cellStyle name="Note 2 2 3 2 2" xfId="20638"/>
    <cellStyle name="Note 2 2 3 3" xfId="20639"/>
    <cellStyle name="Note 2 2 3 3 2" xfId="20640"/>
    <cellStyle name="Note 2 2 3 4" xfId="20641"/>
    <cellStyle name="Note 2 2 3 4 2" xfId="20642"/>
    <cellStyle name="Note 2 2 3 5" xfId="20643"/>
    <cellStyle name="Note 2 2 3 5 2" xfId="20644"/>
    <cellStyle name="Note 2 2 4" xfId="20645"/>
    <cellStyle name="Note 2 2 4 2" xfId="20646"/>
    <cellStyle name="Note 2 2 4 2 2" xfId="20647"/>
    <cellStyle name="Note 2 2 4 3" xfId="20648"/>
    <cellStyle name="Note 2 2 4 3 2" xfId="20649"/>
    <cellStyle name="Note 2 2 4 4" xfId="20650"/>
    <cellStyle name="Note 2 2 4 4 2" xfId="20651"/>
    <cellStyle name="Note 2 2 4 5" xfId="20652"/>
    <cellStyle name="Note 2 2 5" xfId="20653"/>
    <cellStyle name="Note 2 2 5 2" xfId="20654"/>
    <cellStyle name="Note 2 2 5 2 2" xfId="20655"/>
    <cellStyle name="Note 2 2 5 3" xfId="20656"/>
    <cellStyle name="Note 2 2 5 3 2" xfId="20657"/>
    <cellStyle name="Note 2 2 5 4" xfId="20658"/>
    <cellStyle name="Note 2 2 5 4 2" xfId="20659"/>
    <cellStyle name="Note 2 2 5 5" xfId="20660"/>
    <cellStyle name="Note 2 2 6" xfId="20661"/>
    <cellStyle name="Note 2 2 6 2" xfId="20662"/>
    <cellStyle name="Note 2 2 7" xfId="20663"/>
    <cellStyle name="Note 2 2 7 2" xfId="20664"/>
    <cellStyle name="Note 2 2 8" xfId="20665"/>
    <cellStyle name="Note 2 2 8 2" xfId="20666"/>
    <cellStyle name="Note 2 2 9" xfId="20667"/>
    <cellStyle name="Note 2 2 9 2" xfId="20668"/>
    <cellStyle name="Note 2 3" xfId="20669"/>
    <cellStyle name="Note 2 3 2" xfId="20670"/>
    <cellStyle name="Note 2 3 2 2" xfId="20671"/>
    <cellStyle name="Note 2 3 3" xfId="20672"/>
    <cellStyle name="Note 2 3 3 2" xfId="20673"/>
    <cellStyle name="Note 2 3 4" xfId="20674"/>
    <cellStyle name="Note 2 3 4 2" xfId="20675"/>
    <cellStyle name="Note 2 3 5" xfId="20676"/>
    <cellStyle name="Note 2 3 5 2" xfId="20677"/>
    <cellStyle name="Note 2 4" xfId="20678"/>
    <cellStyle name="Note 2 4 2" xfId="20679"/>
    <cellStyle name="Note 2 4 2 2" xfId="20680"/>
    <cellStyle name="Note 2 4 2 2 2" xfId="20681"/>
    <cellStyle name="Note 2 4 3" xfId="20682"/>
    <cellStyle name="Note 2 4 3 2" xfId="20683"/>
    <cellStyle name="Note 2 4 3 2 2" xfId="20684"/>
    <cellStyle name="Note 2 4 4" xfId="20685"/>
    <cellStyle name="Note 2 4 4 2" xfId="20686"/>
    <cellStyle name="Note 2 4 4 2 2" xfId="20687"/>
    <cellStyle name="Note 2 4 5" xfId="20688"/>
    <cellStyle name="Note 2 4 6" xfId="20689"/>
    <cellStyle name="Note 2 4 7" xfId="20690"/>
    <cellStyle name="Note 2 4 7 2" xfId="20691"/>
    <cellStyle name="Note 2 5" xfId="20692"/>
    <cellStyle name="Note 2 5 2" xfId="20693"/>
    <cellStyle name="Note 2 5 2 2" xfId="20694"/>
    <cellStyle name="Note 2 5 2 2 2" xfId="20695"/>
    <cellStyle name="Note 2 5 3" xfId="20696"/>
    <cellStyle name="Note 2 5 3 2" xfId="20697"/>
    <cellStyle name="Note 2 5 3 2 2" xfId="20698"/>
    <cellStyle name="Note 2 5 4" xfId="20699"/>
    <cellStyle name="Note 2 5 4 2" xfId="20700"/>
    <cellStyle name="Note 2 5 4 2 2" xfId="20701"/>
    <cellStyle name="Note 2 5 5" xfId="20702"/>
    <cellStyle name="Note 2 5 6" xfId="20703"/>
    <cellStyle name="Note 2 5 7" xfId="20704"/>
    <cellStyle name="Note 2 5 7 2" xfId="20705"/>
    <cellStyle name="Note 2 6" xfId="20706"/>
    <cellStyle name="Note 2 6 2" xfId="20707"/>
    <cellStyle name="Note 2 6 2 2" xfId="20708"/>
    <cellStyle name="Note 2 6 2 2 2" xfId="20709"/>
    <cellStyle name="Note 2 6 3" xfId="20710"/>
    <cellStyle name="Note 2 6 3 2" xfId="20711"/>
    <cellStyle name="Note 2 6 3 2 2" xfId="20712"/>
    <cellStyle name="Note 2 6 4" xfId="20713"/>
    <cellStyle name="Note 2 6 4 2" xfId="20714"/>
    <cellStyle name="Note 2 6 4 2 2" xfId="20715"/>
    <cellStyle name="Note 2 6 5" xfId="20716"/>
    <cellStyle name="Note 2 6 6" xfId="20717"/>
    <cellStyle name="Note 2 6 7" xfId="20718"/>
    <cellStyle name="Note 2 6 7 2" xfId="20719"/>
    <cellStyle name="Note 2 7" xfId="20720"/>
    <cellStyle name="Note 2 7 2" xfId="20721"/>
    <cellStyle name="Note 2 7 2 2" xfId="20722"/>
    <cellStyle name="Note 2 7 2 2 2" xfId="20723"/>
    <cellStyle name="Note 2 7 3" xfId="20724"/>
    <cellStyle name="Note 2 7 3 2" xfId="20725"/>
    <cellStyle name="Note 2 7 3 2 2" xfId="20726"/>
    <cellStyle name="Note 2 7 4" xfId="20727"/>
    <cellStyle name="Note 2 7 4 2" xfId="20728"/>
    <cellStyle name="Note 2 7 4 2 2" xfId="20729"/>
    <cellStyle name="Note 2 7 5" xfId="20730"/>
    <cellStyle name="Note 2 7 6" xfId="20731"/>
    <cellStyle name="Note 2 7 7" xfId="20732"/>
    <cellStyle name="Note 2 7 7 2" xfId="20733"/>
    <cellStyle name="Note 2 8" xfId="20734"/>
    <cellStyle name="Note 2 8 2" xfId="20735"/>
    <cellStyle name="Note 2 8 2 2" xfId="20736"/>
    <cellStyle name="Note 2 8 3" xfId="20737"/>
    <cellStyle name="Note 2 8 3 2" xfId="20738"/>
    <cellStyle name="Note 2 8 4" xfId="20739"/>
    <cellStyle name="Note 2 8 4 2" xfId="20740"/>
    <cellStyle name="Note 2 8 5" xfId="20741"/>
    <cellStyle name="Note 2 8 5 2" xfId="20742"/>
    <cellStyle name="Note 2 9" xfId="20743"/>
    <cellStyle name="Note 2 9 2" xfId="20744"/>
    <cellStyle name="Note 2 9 2 2" xfId="20745"/>
    <cellStyle name="Note 2 9 3" xfId="20746"/>
    <cellStyle name="Note 2 9 3 2" xfId="20747"/>
    <cellStyle name="Note 2 9 4" xfId="20748"/>
    <cellStyle name="Note 2 9 4 2" xfId="20749"/>
    <cellStyle name="Note 2 9 5" xfId="20750"/>
    <cellStyle name="Note 2 9 5 2" xfId="20751"/>
    <cellStyle name="Note 3 2" xfId="20752"/>
    <cellStyle name="Note 3 2 2" xfId="20753"/>
    <cellStyle name="Note 3 2 2 2" xfId="20754"/>
    <cellStyle name="Note 3 2 3" xfId="20755"/>
    <cellStyle name="Note 3 2 4" xfId="20756"/>
    <cellStyle name="Note 3 3" xfId="20757"/>
    <cellStyle name="Note 3 3 2" xfId="20758"/>
    <cellStyle name="Note 3 3 3" xfId="20759"/>
    <cellStyle name="Note 3 4" xfId="20760"/>
    <cellStyle name="Note 3 4 2" xfId="20761"/>
    <cellStyle name="Note 3 5" xfId="20762"/>
    <cellStyle name="Note 4 2" xfId="20763"/>
    <cellStyle name="Note 4 2 2" xfId="20764"/>
    <cellStyle name="Note 4 2 2 2" xfId="20765"/>
    <cellStyle name="Note 4 2 3" xfId="20766"/>
    <cellStyle name="Note 4 2 4" xfId="20767"/>
    <cellStyle name="Note 4 3" xfId="20768"/>
    <cellStyle name="Note 4 4" xfId="20769"/>
    <cellStyle name="Note 4 4 2" xfId="20770"/>
    <cellStyle name="Note 4 5" xfId="20771"/>
    <cellStyle name="Note 5" xfId="20772"/>
    <cellStyle name="Note 5 2" xfId="20773"/>
    <cellStyle name="Note 5 2 2" xfId="20774"/>
    <cellStyle name="Note 5 2 3" xfId="20775"/>
    <cellStyle name="Note 5 3" xfId="20776"/>
    <cellStyle name="Note 5 3 2" xfId="20777"/>
    <cellStyle name="Note 5 3 3" xfId="20778"/>
    <cellStyle name="Note 5 4" xfId="20779"/>
    <cellStyle name="Note 5 4 2" xfId="20780"/>
    <cellStyle name="Note 5 5" xfId="20781"/>
    <cellStyle name="Note 5 6" xfId="20782"/>
    <cellStyle name="Note 6" xfId="20783"/>
    <cellStyle name="Note 6 2" xfId="20784"/>
    <cellStyle name="Note 6 2 2" xfId="20785"/>
    <cellStyle name="Note 6 2 3" xfId="20786"/>
    <cellStyle name="Note 6 3" xfId="20787"/>
    <cellStyle name="Note 6 4" xfId="20788"/>
    <cellStyle name="Note 6 5" xfId="20789"/>
    <cellStyle name="Note 7" xfId="20790"/>
    <cellStyle name="Note 7 2" xfId="20791"/>
    <cellStyle name="Note 8" xfId="20792"/>
    <cellStyle name="Note 8 2" xfId="20793"/>
    <cellStyle name="Note 8 2 2" xfId="20794"/>
    <cellStyle name="Note 8 3" xfId="20795"/>
    <cellStyle name="Note 9" xfId="20796"/>
    <cellStyle name="Note 9 2" xfId="20797"/>
    <cellStyle name="Ôèíàíñîâûé [0]_Ëèñò1" xfId="20798"/>
    <cellStyle name="Ôèíàíñîâûé_Ëèñò1" xfId="20799"/>
    <cellStyle name="Option" xfId="20800"/>
    <cellStyle name="Option 2" xfId="20801"/>
    <cellStyle name="Option 3" xfId="20802"/>
    <cellStyle name="Option 4" xfId="20803"/>
    <cellStyle name="optionalExposure" xfId="20804"/>
    <cellStyle name="optionalExposure 2" xfId="20805"/>
    <cellStyle name="optionalExposure 3" xfId="21440"/>
    <cellStyle name="OptionHeading" xfId="20806"/>
    <cellStyle name="OptionHeading 2" xfId="20807"/>
    <cellStyle name="OptionHeading 3" xfId="20808"/>
    <cellStyle name="Output 2" xfId="20809"/>
    <cellStyle name="Output 2 10" xfId="20810"/>
    <cellStyle name="Output 2 10 2" xfId="20811"/>
    <cellStyle name="Output 2 10 2 2" xfId="20812"/>
    <cellStyle name="Output 2 10 3" xfId="20813"/>
    <cellStyle name="Output 2 10 3 2" xfId="20814"/>
    <cellStyle name="Output 2 10 4" xfId="20815"/>
    <cellStyle name="Output 2 10 4 2" xfId="20816"/>
    <cellStyle name="Output 2 10 5" xfId="20817"/>
    <cellStyle name="Output 2 10 5 2" xfId="20818"/>
    <cellStyle name="Output 2 11" xfId="20819"/>
    <cellStyle name="Output 2 11 2" xfId="20820"/>
    <cellStyle name="Output 2 11 2 2" xfId="20821"/>
    <cellStyle name="Output 2 11 3" xfId="20822"/>
    <cellStyle name="Output 2 11 3 2" xfId="20823"/>
    <cellStyle name="Output 2 11 4" xfId="20824"/>
    <cellStyle name="Output 2 11 4 2" xfId="20825"/>
    <cellStyle name="Output 2 11 5" xfId="20826"/>
    <cellStyle name="Output 2 11 5 2" xfId="20827"/>
    <cellStyle name="Output 2 11 6" xfId="20828"/>
    <cellStyle name="Output 2 12" xfId="20829"/>
    <cellStyle name="Output 2 12 2" xfId="20830"/>
    <cellStyle name="Output 2 12 2 2" xfId="20831"/>
    <cellStyle name="Output 2 12 3" xfId="20832"/>
    <cellStyle name="Output 2 12 3 2" xfId="20833"/>
    <cellStyle name="Output 2 12 4" xfId="20834"/>
    <cellStyle name="Output 2 12 4 2" xfId="20835"/>
    <cellStyle name="Output 2 12 5" xfId="20836"/>
    <cellStyle name="Output 2 12 5 2" xfId="20837"/>
    <cellStyle name="Output 2 12 6" xfId="20838"/>
    <cellStyle name="Output 2 13" xfId="20839"/>
    <cellStyle name="Output 2 13 2" xfId="20840"/>
    <cellStyle name="Output 2 13 2 2" xfId="20841"/>
    <cellStyle name="Output 2 13 3" xfId="20842"/>
    <cellStyle name="Output 2 13 3 2" xfId="20843"/>
    <cellStyle name="Output 2 13 4" xfId="20844"/>
    <cellStyle name="Output 2 13 4 2" xfId="20845"/>
    <cellStyle name="Output 2 13 5" xfId="20846"/>
    <cellStyle name="Output 2 14" xfId="20847"/>
    <cellStyle name="Output 2 14 2" xfId="20848"/>
    <cellStyle name="Output 2 15" xfId="20849"/>
    <cellStyle name="Output 2 15 2" xfId="20850"/>
    <cellStyle name="Output 2 16" xfId="20851"/>
    <cellStyle name="Output 2 16 2" xfId="20852"/>
    <cellStyle name="Output 2 17" xfId="20853"/>
    <cellStyle name="Output 2 2" xfId="20854"/>
    <cellStyle name="Output 2 2 10" xfId="20855"/>
    <cellStyle name="Output 2 2 2" xfId="20856"/>
    <cellStyle name="Output 2 2 2 2" xfId="20857"/>
    <cellStyle name="Output 2 2 2 2 2" xfId="20858"/>
    <cellStyle name="Output 2 2 2 3" xfId="20859"/>
    <cellStyle name="Output 2 2 2 3 2" xfId="20860"/>
    <cellStyle name="Output 2 2 2 4" xfId="20861"/>
    <cellStyle name="Output 2 2 2 4 2" xfId="20862"/>
    <cellStyle name="Output 2 2 2 5" xfId="20863"/>
    <cellStyle name="Output 2 2 3" xfId="20864"/>
    <cellStyle name="Output 2 2 3 2" xfId="20865"/>
    <cellStyle name="Output 2 2 3 2 2" xfId="20866"/>
    <cellStyle name="Output 2 2 3 3" xfId="20867"/>
    <cellStyle name="Output 2 2 3 3 2" xfId="20868"/>
    <cellStyle name="Output 2 2 3 4" xfId="20869"/>
    <cellStyle name="Output 2 2 3 4 2" xfId="20870"/>
    <cellStyle name="Output 2 2 3 5" xfId="20871"/>
    <cellStyle name="Output 2 2 4" xfId="20872"/>
    <cellStyle name="Output 2 2 4 2" xfId="20873"/>
    <cellStyle name="Output 2 2 4 2 2" xfId="20874"/>
    <cellStyle name="Output 2 2 4 3" xfId="20875"/>
    <cellStyle name="Output 2 2 4 3 2" xfId="20876"/>
    <cellStyle name="Output 2 2 4 4" xfId="20877"/>
    <cellStyle name="Output 2 2 4 4 2" xfId="20878"/>
    <cellStyle name="Output 2 2 4 5" xfId="20879"/>
    <cellStyle name="Output 2 2 5" xfId="20880"/>
    <cellStyle name="Output 2 2 5 2" xfId="20881"/>
    <cellStyle name="Output 2 2 5 2 2" xfId="20882"/>
    <cellStyle name="Output 2 2 5 3" xfId="20883"/>
    <cellStyle name="Output 2 2 5 3 2" xfId="20884"/>
    <cellStyle name="Output 2 2 5 4" xfId="20885"/>
    <cellStyle name="Output 2 2 5 4 2" xfId="20886"/>
    <cellStyle name="Output 2 2 5 5" xfId="20887"/>
    <cellStyle name="Output 2 2 6" xfId="20888"/>
    <cellStyle name="Output 2 2 6 2" xfId="20889"/>
    <cellStyle name="Output 2 2 7" xfId="20890"/>
    <cellStyle name="Output 2 2 7 2" xfId="20891"/>
    <cellStyle name="Output 2 2 8" xfId="20892"/>
    <cellStyle name="Output 2 2 8 2" xfId="20893"/>
    <cellStyle name="Output 2 2 9" xfId="20894"/>
    <cellStyle name="Output 2 2 9 2" xfId="20895"/>
    <cellStyle name="Output 2 3" xfId="20896"/>
    <cellStyle name="Output 2 3 2" xfId="20897"/>
    <cellStyle name="Output 2 3 2 2" xfId="20898"/>
    <cellStyle name="Output 2 3 3" xfId="20899"/>
    <cellStyle name="Output 2 3 3 2" xfId="20900"/>
    <cellStyle name="Output 2 3 4" xfId="20901"/>
    <cellStyle name="Output 2 3 4 2" xfId="20902"/>
    <cellStyle name="Output 2 3 5" xfId="20903"/>
    <cellStyle name="Output 2 3 5 2" xfId="20904"/>
    <cellStyle name="Output 2 4" xfId="20905"/>
    <cellStyle name="Output 2 4 2" xfId="20906"/>
    <cellStyle name="Output 2 4 2 2" xfId="20907"/>
    <cellStyle name="Output 2 4 3" xfId="20908"/>
    <cellStyle name="Output 2 4 3 2" xfId="20909"/>
    <cellStyle name="Output 2 4 4" xfId="20910"/>
    <cellStyle name="Output 2 4 4 2" xfId="20911"/>
    <cellStyle name="Output 2 4 5" xfId="20912"/>
    <cellStyle name="Output 2 4 5 2" xfId="20913"/>
    <cellStyle name="Output 2 5" xfId="20914"/>
    <cellStyle name="Output 2 5 2" xfId="20915"/>
    <cellStyle name="Output 2 5 2 2" xfId="20916"/>
    <cellStyle name="Output 2 5 3" xfId="20917"/>
    <cellStyle name="Output 2 5 3 2" xfId="20918"/>
    <cellStyle name="Output 2 5 4" xfId="20919"/>
    <cellStyle name="Output 2 5 4 2" xfId="20920"/>
    <cellStyle name="Output 2 5 5" xfId="20921"/>
    <cellStyle name="Output 2 5 5 2" xfId="20922"/>
    <cellStyle name="Output 2 6" xfId="20923"/>
    <cellStyle name="Output 2 6 2" xfId="20924"/>
    <cellStyle name="Output 2 6 2 2" xfId="20925"/>
    <cellStyle name="Output 2 6 3" xfId="20926"/>
    <cellStyle name="Output 2 6 3 2" xfId="20927"/>
    <cellStyle name="Output 2 6 4" xfId="20928"/>
    <cellStyle name="Output 2 6 4 2" xfId="20929"/>
    <cellStyle name="Output 2 6 5" xfId="20930"/>
    <cellStyle name="Output 2 6 5 2" xfId="20931"/>
    <cellStyle name="Output 2 7" xfId="20932"/>
    <cellStyle name="Output 2 7 2" xfId="20933"/>
    <cellStyle name="Output 2 7 2 2" xfId="20934"/>
    <cellStyle name="Output 2 7 3" xfId="20935"/>
    <cellStyle name="Output 2 7 3 2" xfId="20936"/>
    <cellStyle name="Output 2 7 4" xfId="20937"/>
    <cellStyle name="Output 2 7 4 2" xfId="20938"/>
    <cellStyle name="Output 2 7 5" xfId="20939"/>
    <cellStyle name="Output 2 7 5 2" xfId="20940"/>
    <cellStyle name="Output 2 8" xfId="20941"/>
    <cellStyle name="Output 2 8 2" xfId="20942"/>
    <cellStyle name="Output 2 8 2 2" xfId="20943"/>
    <cellStyle name="Output 2 8 3" xfId="20944"/>
    <cellStyle name="Output 2 8 3 2" xfId="20945"/>
    <cellStyle name="Output 2 8 4" xfId="20946"/>
    <cellStyle name="Output 2 8 4 2" xfId="20947"/>
    <cellStyle name="Output 2 8 5" xfId="20948"/>
    <cellStyle name="Output 2 8 5 2" xfId="20949"/>
    <cellStyle name="Output 2 9" xfId="20950"/>
    <cellStyle name="Output 2 9 2" xfId="20951"/>
    <cellStyle name="Output 2 9 2 2" xfId="20952"/>
    <cellStyle name="Output 2 9 3" xfId="20953"/>
    <cellStyle name="Output 2 9 3 2" xfId="20954"/>
    <cellStyle name="Output 2 9 4" xfId="20955"/>
    <cellStyle name="Output 2 9 4 2" xfId="20956"/>
    <cellStyle name="Output 2 9 5" xfId="20957"/>
    <cellStyle name="Output 2 9 5 2" xfId="20958"/>
    <cellStyle name="Output 3" xfId="20959"/>
    <cellStyle name="Output 3 2" xfId="20960"/>
    <cellStyle name="Output 3 2 2" xfId="20961"/>
    <cellStyle name="Output 3 3" xfId="20962"/>
    <cellStyle name="Output 3 3 2" xfId="20963"/>
    <cellStyle name="Output 3 4" xfId="20964"/>
    <cellStyle name="Output 4" xfId="20965"/>
    <cellStyle name="Output 4 2" xfId="20966"/>
    <cellStyle name="Output 4 2 2" xfId="20967"/>
    <cellStyle name="Output 4 3" xfId="20968"/>
    <cellStyle name="Output 4 3 2" xfId="20969"/>
    <cellStyle name="Output 4 4" xfId="20970"/>
    <cellStyle name="Output 5" xfId="20971"/>
    <cellStyle name="Output 5 2" xfId="20972"/>
    <cellStyle name="Output 5 2 2" xfId="20973"/>
    <cellStyle name="Output 5 3" xfId="20974"/>
    <cellStyle name="Output 5 3 2" xfId="20975"/>
    <cellStyle name="Output 5 4" xfId="20976"/>
    <cellStyle name="Output 6" xfId="20977"/>
    <cellStyle name="Output 6 2" xfId="20978"/>
    <cellStyle name="Output 6 2 2" xfId="20979"/>
    <cellStyle name="Output 6 3" xfId="20980"/>
    <cellStyle name="Output 6 3 2" xfId="20981"/>
    <cellStyle name="Output 6 4" xfId="20982"/>
    <cellStyle name="Output 7" xfId="20983"/>
    <cellStyle name="Output 7 2" xfId="20984"/>
    <cellStyle name="Percen - Style1" xfId="20985"/>
    <cellStyle name="Percent" xfId="20986" builtinId="5"/>
    <cellStyle name="Percent [0]" xfId="20987"/>
    <cellStyle name="Percent [00]" xfId="20988"/>
    <cellStyle name="Percent 10" xfId="20989"/>
    <cellStyle name="Percent 10 2" xfId="20990"/>
    <cellStyle name="Percent 10 2 2" xfId="20991"/>
    <cellStyle name="Percent 10 3" xfId="20992"/>
    <cellStyle name="Percent 10 4" xfId="20993"/>
    <cellStyle name="Percent 11" xfId="20994"/>
    <cellStyle name="Percent 11 2" xfId="20995"/>
    <cellStyle name="Percent 12" xfId="20996"/>
    <cellStyle name="Percent 12 2" xfId="20997"/>
    <cellStyle name="Percent 13" xfId="20998"/>
    <cellStyle name="Percent 13 2" xfId="20999"/>
    <cellStyle name="Percent 14" xfId="21000"/>
    <cellStyle name="Percent 15" xfId="21001"/>
    <cellStyle name="Percent 15 2" xfId="21002"/>
    <cellStyle name="Percent 16" xfId="21003"/>
    <cellStyle name="Percent 17" xfId="21004"/>
    <cellStyle name="Percent 18" xfId="21005"/>
    <cellStyle name="Percent 19" xfId="21006"/>
    <cellStyle name="Percent 2" xfId="21007"/>
    <cellStyle name="Percent 2 2" xfId="21008"/>
    <cellStyle name="Percent 2 2 2" xfId="21009"/>
    <cellStyle name="Percent 2 2 3" xfId="21010"/>
    <cellStyle name="Percent 2 2 4" xfId="21011"/>
    <cellStyle name="Percent 2 2 4 2" xfId="21012"/>
    <cellStyle name="Percent 2 2 4 2 2" xfId="21013"/>
    <cellStyle name="Percent 2 2 4 2 2 2" xfId="21014"/>
    <cellStyle name="Percent 2 2 4 2 2 3" xfId="21015"/>
    <cellStyle name="Percent 2 2 4 2 2 4" xfId="21016"/>
    <cellStyle name="Percent 2 2 4 2 3" xfId="21017"/>
    <cellStyle name="Percent 2 2 4 2 4" xfId="21018"/>
    <cellStyle name="Percent 2 2 4 2 5" xfId="21019"/>
    <cellStyle name="Percent 2 2 4 3" xfId="21020"/>
    <cellStyle name="Percent 2 2 4 3 2" xfId="21021"/>
    <cellStyle name="Percent 2 2 4 3 3" xfId="21022"/>
    <cellStyle name="Percent 2 2 4 3 4" xfId="21023"/>
    <cellStyle name="Percent 2 2 4 4" xfId="21024"/>
    <cellStyle name="Percent 2 2 4 5" xfId="21025"/>
    <cellStyle name="Percent 2 2 4 6" xfId="21026"/>
    <cellStyle name="Percent 2 2 5" xfId="21027"/>
    <cellStyle name="Percent 2 3" xfId="21028"/>
    <cellStyle name="Percent 2 4" xfId="21029"/>
    <cellStyle name="Percent 2 5" xfId="21030"/>
    <cellStyle name="Percent 2 6" xfId="21031"/>
    <cellStyle name="Percent 2 7" xfId="21032"/>
    <cellStyle name="Percent 2 8" xfId="21033"/>
    <cellStyle name="Percent 2 8 2" xfId="21034"/>
    <cellStyle name="Percent 2 9" xfId="21035"/>
    <cellStyle name="Percent 2 9 2" xfId="21036"/>
    <cellStyle name="Percent 2 9 2 2" xfId="21037"/>
    <cellStyle name="Percent 2 9 2 2 2" xfId="21038"/>
    <cellStyle name="Percent 2 9 2 2 3" xfId="21039"/>
    <cellStyle name="Percent 2 9 2 2 4" xfId="21040"/>
    <cellStyle name="Percent 2 9 2 3" xfId="21041"/>
    <cellStyle name="Percent 2 9 2 4" xfId="21042"/>
    <cellStyle name="Percent 2 9 2 5" xfId="21043"/>
    <cellStyle name="Percent 2 9 3" xfId="21044"/>
    <cellStyle name="Percent 2 9 3 2" xfId="21045"/>
    <cellStyle name="Percent 2 9 3 3" xfId="21046"/>
    <cellStyle name="Percent 2 9 3 4" xfId="21047"/>
    <cellStyle name="Percent 2 9 4" xfId="21048"/>
    <cellStyle name="Percent 2 9 5" xfId="21049"/>
    <cellStyle name="Percent 2 9 6" xfId="21050"/>
    <cellStyle name="Percent 20" xfId="21051"/>
    <cellStyle name="Percent 21" xfId="21052"/>
    <cellStyle name="Percent 21 2" xfId="21053"/>
    <cellStyle name="Percent 21 3" xfId="21054"/>
    <cellStyle name="Percent 21 4" xfId="21055"/>
    <cellStyle name="Percent 22" xfId="21416"/>
    <cellStyle name="Percent 23" xfId="21418"/>
    <cellStyle name="Percent 24" xfId="21444"/>
    <cellStyle name="Percent 3" xfId="21056"/>
    <cellStyle name="Percent 3 2" xfId="21057"/>
    <cellStyle name="Percent 3 2 2" xfId="21058"/>
    <cellStyle name="Percent 3 2 2 2" xfId="21059"/>
    <cellStyle name="Percent 3 2 2 3" xfId="21060"/>
    <cellStyle name="Percent 3 2 3" xfId="21061"/>
    <cellStyle name="Percent 3 2 4" xfId="21062"/>
    <cellStyle name="Percent 3 3" xfId="21063"/>
    <cellStyle name="Percent 3 3 2" xfId="21064"/>
    <cellStyle name="Percent 3 4" xfId="21065"/>
    <cellStyle name="Percent 3 4 2" xfId="21066"/>
    <cellStyle name="Percent 3 4 3" xfId="21067"/>
    <cellStyle name="Percent 4" xfId="21068"/>
    <cellStyle name="Percent 4 2" xfId="21069"/>
    <cellStyle name="Percent 4 2 2" xfId="21070"/>
    <cellStyle name="Percent 4 2 2 2" xfId="21071"/>
    <cellStyle name="Percent 4 3" xfId="21072"/>
    <cellStyle name="Percent 4 3 2" xfId="21073"/>
    <cellStyle name="Percent 4 4" xfId="21074"/>
    <cellStyle name="Percent 4 5" xfId="21441"/>
    <cellStyle name="Percent 5" xfId="21075"/>
    <cellStyle name="Percent 5 2" xfId="21076"/>
    <cellStyle name="Percent 5 2 2" xfId="21077"/>
    <cellStyle name="Percent 5 2 2 2" xfId="21078"/>
    <cellStyle name="Percent 5 2 3" xfId="21079"/>
    <cellStyle name="Percent 5 2 4" xfId="21080"/>
    <cellStyle name="Percent 5 2 4 2" xfId="21081"/>
    <cellStyle name="Percent 5 2 4 2 2" xfId="21082"/>
    <cellStyle name="Percent 5 2 4 2 3" xfId="21083"/>
    <cellStyle name="Percent 5 2 4 2 4" xfId="21084"/>
    <cellStyle name="Percent 5 2 4 3" xfId="21085"/>
    <cellStyle name="Percent 5 2 4 4" xfId="21086"/>
    <cellStyle name="Percent 5 2 4 5" xfId="21087"/>
    <cellStyle name="Percent 5 2 5" xfId="21088"/>
    <cellStyle name="Percent 5 2 5 2" xfId="21089"/>
    <cellStyle name="Percent 5 2 5 3" xfId="21090"/>
    <cellStyle name="Percent 5 2 5 4" xfId="21091"/>
    <cellStyle name="Percent 5 2 6" xfId="21092"/>
    <cellStyle name="Percent 5 2 7" xfId="21093"/>
    <cellStyle name="Percent 5 2 8" xfId="21094"/>
    <cellStyle name="Percent 5 3" xfId="21095"/>
    <cellStyle name="Percent 5 3 2" xfId="21096"/>
    <cellStyle name="Percent 5 4" xfId="21097"/>
    <cellStyle name="Percent 5 4 2" xfId="21098"/>
    <cellStyle name="Percent 5 4 2 2" xfId="21099"/>
    <cellStyle name="Percent 5 4 2 3" xfId="21100"/>
    <cellStyle name="Percent 5 4 2 4" xfId="21101"/>
    <cellStyle name="Percent 5 4 3" xfId="21102"/>
    <cellStyle name="Percent 5 4 4" xfId="21103"/>
    <cellStyle name="Percent 5 4 5" xfId="21104"/>
    <cellStyle name="Percent 5 5" xfId="21105"/>
    <cellStyle name="Percent 5 5 2" xfId="21106"/>
    <cellStyle name="Percent 5 5 3" xfId="21107"/>
    <cellStyle name="Percent 5 5 4" xfId="21108"/>
    <cellStyle name="Percent 5 6" xfId="21109"/>
    <cellStyle name="Percent 5 7" xfId="21110"/>
    <cellStyle name="Percent 5 8" xfId="21111"/>
    <cellStyle name="Percent 6" xfId="21112"/>
    <cellStyle name="Percent 6 2" xfId="21113"/>
    <cellStyle name="Percent 6 2 2" xfId="21114"/>
    <cellStyle name="Percent 6 3" xfId="21115"/>
    <cellStyle name="Percent 6 3 2" xfId="21116"/>
    <cellStyle name="Percent 7" xfId="21117"/>
    <cellStyle name="Percent 7 2" xfId="21118"/>
    <cellStyle name="Percent 7 2 2" xfId="21119"/>
    <cellStyle name="Percent 7 3" xfId="21120"/>
    <cellStyle name="Percent 8" xfId="21121"/>
    <cellStyle name="Percent 8 10" xfId="21122"/>
    <cellStyle name="Percent 8 11" xfId="21123"/>
    <cellStyle name="Percent 8 12" xfId="21124"/>
    <cellStyle name="Percent 8 2" xfId="21125"/>
    <cellStyle name="Percent 8 3" xfId="21126"/>
    <cellStyle name="Percent 8 4" xfId="21127"/>
    <cellStyle name="Percent 8 5" xfId="21128"/>
    <cellStyle name="Percent 8 6" xfId="21129"/>
    <cellStyle name="Percent 8 7" xfId="21130"/>
    <cellStyle name="Percent 8 8" xfId="21131"/>
    <cellStyle name="Percent 8 9" xfId="21132"/>
    <cellStyle name="Percent 9" xfId="21133"/>
    <cellStyle name="Percent 9 10" xfId="21134"/>
    <cellStyle name="Percent 9 11" xfId="21135"/>
    <cellStyle name="Percent 9 2" xfId="21136"/>
    <cellStyle name="Percent 9 3" xfId="21137"/>
    <cellStyle name="Percent 9 4" xfId="21138"/>
    <cellStyle name="Percent 9 5" xfId="21139"/>
    <cellStyle name="Percent 9 6" xfId="21140"/>
    <cellStyle name="Percent 9 7" xfId="21141"/>
    <cellStyle name="Percent 9 8" xfId="21142"/>
    <cellStyle name="Percent 9 9" xfId="21143"/>
    <cellStyle name="PrePop Currency (0)" xfId="21144"/>
    <cellStyle name="PrePop Currency (2)" xfId="21145"/>
    <cellStyle name="PrePop Units (0)" xfId="21146"/>
    <cellStyle name="PrePop Units (1)" xfId="21147"/>
    <cellStyle name="PrePop Units (2)" xfId="21148"/>
    <cellStyle name="Price" xfId="21149"/>
    <cellStyle name="Price 2" xfId="21150"/>
    <cellStyle name="Price 3" xfId="21151"/>
    <cellStyle name="RunRep_Header" xfId="21152"/>
    <cellStyle name="Sheet Title" xfId="21153"/>
    <cellStyle name="showExposure" xfId="21154"/>
    <cellStyle name="showExposure 2" xfId="21155"/>
    <cellStyle name="showExposure 3" xfId="21442"/>
    <cellStyle name="showParameterE" xfId="21156"/>
    <cellStyle name="showParameterE 2" xfId="21157"/>
    <cellStyle name="showParameterE 3" xfId="21443"/>
    <cellStyle name="Standard_AX-4-4-Profit-Loss-310899" xfId="21158"/>
    <cellStyle name="Style 1" xfId="21159"/>
    <cellStyle name="Style 1 2" xfId="21160"/>
    <cellStyle name="Style 1 2 2" xfId="21161"/>
    <cellStyle name="Style 1 3" xfId="21162"/>
    <cellStyle name="Style 1 4" xfId="21163"/>
    <cellStyle name="Style 2" xfId="21164"/>
    <cellStyle name="Style 3" xfId="21165"/>
    <cellStyle name="Style 4" xfId="21166"/>
    <cellStyle name="Style 5" xfId="21167"/>
    <cellStyle name="Style 6" xfId="21168"/>
    <cellStyle name="Style 7" xfId="21169"/>
    <cellStyle name="Style 8" xfId="21170"/>
    <cellStyle name="Style 9" xfId="21171"/>
    <cellStyle name="Text Indent A" xfId="21172"/>
    <cellStyle name="Text Indent B" xfId="21173"/>
    <cellStyle name="Text Indent C" xfId="21174"/>
    <cellStyle name="Tickmark" xfId="21175"/>
    <cellStyle name="Title 2" xfId="21176"/>
    <cellStyle name="Title 2 2" xfId="21177"/>
    <cellStyle name="Title 2 2 2" xfId="21178"/>
    <cellStyle name="Title 2 3" xfId="21179"/>
    <cellStyle name="Title 2 4" xfId="21180"/>
    <cellStyle name="Title 3" xfId="21181"/>
    <cellStyle name="Title 3 2" xfId="21182"/>
    <cellStyle name="Title 3 3" xfId="21183"/>
    <cellStyle name="Title 4" xfId="21184"/>
    <cellStyle name="Title 4 2" xfId="21185"/>
    <cellStyle name="Title 4 3" xfId="21186"/>
    <cellStyle name="Title 5" xfId="21187"/>
    <cellStyle name="Title 5 2" xfId="21188"/>
    <cellStyle name="Title 5 3" xfId="21189"/>
    <cellStyle name="Title 6" xfId="21190"/>
    <cellStyle name="Title 6 2" xfId="21191"/>
    <cellStyle name="Title 6 3" xfId="21192"/>
    <cellStyle name="Title 7" xfId="21193"/>
    <cellStyle name="Total 2" xfId="21194"/>
    <cellStyle name="Total 2 10" xfId="21195"/>
    <cellStyle name="Total 2 10 2" xfId="21196"/>
    <cellStyle name="Total 2 10 2 2" xfId="21197"/>
    <cellStyle name="Total 2 10 3" xfId="21198"/>
    <cellStyle name="Total 2 10 3 2" xfId="21199"/>
    <cellStyle name="Total 2 10 4" xfId="21200"/>
    <cellStyle name="Total 2 10 4 2" xfId="21201"/>
    <cellStyle name="Total 2 10 5" xfId="21202"/>
    <cellStyle name="Total 2 10 5 2" xfId="21203"/>
    <cellStyle name="Total 2 11" xfId="21204"/>
    <cellStyle name="Total 2 11 2" xfId="21205"/>
    <cellStyle name="Total 2 11 2 2" xfId="21206"/>
    <cellStyle name="Total 2 11 3" xfId="21207"/>
    <cellStyle name="Total 2 11 3 2" xfId="21208"/>
    <cellStyle name="Total 2 11 4" xfId="21209"/>
    <cellStyle name="Total 2 11 4 2" xfId="21210"/>
    <cellStyle name="Total 2 11 5" xfId="21211"/>
    <cellStyle name="Total 2 11 5 2" xfId="21212"/>
    <cellStyle name="Total 2 11 6" xfId="21213"/>
    <cellStyle name="Total 2 12" xfId="21214"/>
    <cellStyle name="Total 2 12 2" xfId="21215"/>
    <cellStyle name="Total 2 12 2 2" xfId="21216"/>
    <cellStyle name="Total 2 12 3" xfId="21217"/>
    <cellStyle name="Total 2 12 3 2" xfId="21218"/>
    <cellStyle name="Total 2 12 4" xfId="21219"/>
    <cellStyle name="Total 2 12 4 2" xfId="21220"/>
    <cellStyle name="Total 2 12 5" xfId="21221"/>
    <cellStyle name="Total 2 12 5 2" xfId="21222"/>
    <cellStyle name="Total 2 12 6" xfId="21223"/>
    <cellStyle name="Total 2 13" xfId="21224"/>
    <cellStyle name="Total 2 13 2" xfId="21225"/>
    <cellStyle name="Total 2 13 2 2" xfId="21226"/>
    <cellStyle name="Total 2 13 3" xfId="21227"/>
    <cellStyle name="Total 2 13 3 2" xfId="21228"/>
    <cellStyle name="Total 2 13 4" xfId="21229"/>
    <cellStyle name="Total 2 13 4 2" xfId="21230"/>
    <cellStyle name="Total 2 13 5" xfId="21231"/>
    <cellStyle name="Total 2 14" xfId="21232"/>
    <cellStyle name="Total 2 14 2" xfId="21233"/>
    <cellStyle name="Total 2 15" xfId="21234"/>
    <cellStyle name="Total 2 15 2" xfId="21235"/>
    <cellStyle name="Total 2 16" xfId="21236"/>
    <cellStyle name="Total 2 16 2" xfId="21237"/>
    <cellStyle name="Total 2 17" xfId="21238"/>
    <cellStyle name="Total 2 2" xfId="21239"/>
    <cellStyle name="Total 2 2 10" xfId="21240"/>
    <cellStyle name="Total 2 2 2" xfId="21241"/>
    <cellStyle name="Total 2 2 2 2" xfId="21242"/>
    <cellStyle name="Total 2 2 2 2 2" xfId="21243"/>
    <cellStyle name="Total 2 2 2 3" xfId="21244"/>
    <cellStyle name="Total 2 2 2 3 2" xfId="21245"/>
    <cellStyle name="Total 2 2 2 4" xfId="21246"/>
    <cellStyle name="Total 2 2 2 4 2" xfId="21247"/>
    <cellStyle name="Total 2 2 2 5" xfId="21248"/>
    <cellStyle name="Total 2 2 3" xfId="21249"/>
    <cellStyle name="Total 2 2 3 2" xfId="21250"/>
    <cellStyle name="Total 2 2 3 2 2" xfId="21251"/>
    <cellStyle name="Total 2 2 3 3" xfId="21252"/>
    <cellStyle name="Total 2 2 3 3 2" xfId="21253"/>
    <cellStyle name="Total 2 2 3 4" xfId="21254"/>
    <cellStyle name="Total 2 2 3 4 2" xfId="21255"/>
    <cellStyle name="Total 2 2 3 5" xfId="21256"/>
    <cellStyle name="Total 2 2 4" xfId="21257"/>
    <cellStyle name="Total 2 2 4 2" xfId="21258"/>
    <cellStyle name="Total 2 2 4 2 2" xfId="21259"/>
    <cellStyle name="Total 2 2 4 3" xfId="21260"/>
    <cellStyle name="Total 2 2 4 3 2" xfId="21261"/>
    <cellStyle name="Total 2 2 4 4" xfId="21262"/>
    <cellStyle name="Total 2 2 4 4 2" xfId="21263"/>
    <cellStyle name="Total 2 2 4 5" xfId="21264"/>
    <cellStyle name="Total 2 2 5" xfId="21265"/>
    <cellStyle name="Total 2 2 5 2" xfId="21266"/>
    <cellStyle name="Total 2 2 5 2 2" xfId="21267"/>
    <cellStyle name="Total 2 2 5 3" xfId="21268"/>
    <cellStyle name="Total 2 2 5 3 2" xfId="21269"/>
    <cellStyle name="Total 2 2 5 4" xfId="21270"/>
    <cellStyle name="Total 2 2 5 4 2" xfId="21271"/>
    <cellStyle name="Total 2 2 5 5" xfId="21272"/>
    <cellStyle name="Total 2 2 6" xfId="21273"/>
    <cellStyle name="Total 2 2 6 2" xfId="21274"/>
    <cellStyle name="Total 2 2 7" xfId="21275"/>
    <cellStyle name="Total 2 2 7 2" xfId="21276"/>
    <cellStyle name="Total 2 2 8" xfId="21277"/>
    <cellStyle name="Total 2 2 8 2" xfId="21278"/>
    <cellStyle name="Total 2 2 9" xfId="21279"/>
    <cellStyle name="Total 2 2 9 2" xfId="21280"/>
    <cellStyle name="Total 2 3" xfId="21281"/>
    <cellStyle name="Total 2 3 2" xfId="21282"/>
    <cellStyle name="Total 2 3 2 2" xfId="21283"/>
    <cellStyle name="Total 2 3 3" xfId="21284"/>
    <cellStyle name="Total 2 3 3 2" xfId="21285"/>
    <cellStyle name="Total 2 3 4" xfId="21286"/>
    <cellStyle name="Total 2 3 4 2" xfId="21287"/>
    <cellStyle name="Total 2 3 5" xfId="21288"/>
    <cellStyle name="Total 2 3 5 2" xfId="21289"/>
    <cellStyle name="Total 2 4" xfId="21290"/>
    <cellStyle name="Total 2 4 2" xfId="21291"/>
    <cellStyle name="Total 2 4 2 2" xfId="21292"/>
    <cellStyle name="Total 2 4 3" xfId="21293"/>
    <cellStyle name="Total 2 4 3 2" xfId="21294"/>
    <cellStyle name="Total 2 4 4" xfId="21295"/>
    <cellStyle name="Total 2 4 4 2" xfId="21296"/>
    <cellStyle name="Total 2 4 5" xfId="21297"/>
    <cellStyle name="Total 2 4 5 2" xfId="21298"/>
    <cellStyle name="Total 2 5" xfId="21299"/>
    <cellStyle name="Total 2 5 2" xfId="21300"/>
    <cellStyle name="Total 2 5 2 2" xfId="21301"/>
    <cellStyle name="Total 2 5 3" xfId="21302"/>
    <cellStyle name="Total 2 5 3 2" xfId="21303"/>
    <cellStyle name="Total 2 5 4" xfId="21304"/>
    <cellStyle name="Total 2 5 4 2" xfId="21305"/>
    <cellStyle name="Total 2 5 5" xfId="21306"/>
    <cellStyle name="Total 2 5 5 2" xfId="21307"/>
    <cellStyle name="Total 2 6" xfId="21308"/>
    <cellStyle name="Total 2 6 2" xfId="21309"/>
    <cellStyle name="Total 2 6 2 2" xfId="21310"/>
    <cellStyle name="Total 2 6 3" xfId="21311"/>
    <cellStyle name="Total 2 6 3 2" xfId="21312"/>
    <cellStyle name="Total 2 6 4" xfId="21313"/>
    <cellStyle name="Total 2 6 4 2" xfId="21314"/>
    <cellStyle name="Total 2 6 5" xfId="21315"/>
    <cellStyle name="Total 2 6 5 2" xfId="21316"/>
    <cellStyle name="Total 2 7" xfId="21317"/>
    <cellStyle name="Total 2 7 2" xfId="21318"/>
    <cellStyle name="Total 2 7 2 2" xfId="21319"/>
    <cellStyle name="Total 2 7 3" xfId="21320"/>
    <cellStyle name="Total 2 7 3 2" xfId="21321"/>
    <cellStyle name="Total 2 7 4" xfId="21322"/>
    <cellStyle name="Total 2 7 4 2" xfId="21323"/>
    <cellStyle name="Total 2 7 5" xfId="21324"/>
    <cellStyle name="Total 2 7 5 2" xfId="21325"/>
    <cellStyle name="Total 2 8" xfId="21326"/>
    <cellStyle name="Total 2 8 2" xfId="21327"/>
    <cellStyle name="Total 2 8 2 2" xfId="21328"/>
    <cellStyle name="Total 2 8 3" xfId="21329"/>
    <cellStyle name="Total 2 8 3 2" xfId="21330"/>
    <cellStyle name="Total 2 8 4" xfId="21331"/>
    <cellStyle name="Total 2 8 4 2" xfId="21332"/>
    <cellStyle name="Total 2 8 5" xfId="21333"/>
    <cellStyle name="Total 2 8 5 2" xfId="21334"/>
    <cellStyle name="Total 2 9" xfId="21335"/>
    <cellStyle name="Total 2 9 2" xfId="21336"/>
    <cellStyle name="Total 2 9 2 2" xfId="21337"/>
    <cellStyle name="Total 2 9 3" xfId="21338"/>
    <cellStyle name="Total 2 9 3 2" xfId="21339"/>
    <cellStyle name="Total 2 9 4" xfId="21340"/>
    <cellStyle name="Total 2 9 4 2" xfId="21341"/>
    <cellStyle name="Total 2 9 5" xfId="21342"/>
    <cellStyle name="Total 2 9 5 2" xfId="21343"/>
    <cellStyle name="Total 3" xfId="21344"/>
    <cellStyle name="Total 3 2" xfId="21345"/>
    <cellStyle name="Total 3 2 2" xfId="21346"/>
    <cellStyle name="Total 3 3" xfId="21347"/>
    <cellStyle name="Total 3 3 2" xfId="21348"/>
    <cellStyle name="Total 3 4" xfId="21349"/>
    <cellStyle name="Total 4" xfId="21350"/>
    <cellStyle name="Total 4 2" xfId="21351"/>
    <cellStyle name="Total 4 2 2" xfId="21352"/>
    <cellStyle name="Total 4 3" xfId="21353"/>
    <cellStyle name="Total 4 3 2" xfId="21354"/>
    <cellStyle name="Total 4 4" xfId="21355"/>
    <cellStyle name="Total 5" xfId="21356"/>
    <cellStyle name="Total 5 2" xfId="21357"/>
    <cellStyle name="Total 5 2 2" xfId="21358"/>
    <cellStyle name="Total 5 3" xfId="21359"/>
    <cellStyle name="Total 5 3 2" xfId="21360"/>
    <cellStyle name="Total 5 4" xfId="21361"/>
    <cellStyle name="Total 6" xfId="21362"/>
    <cellStyle name="Total 6 2" xfId="21363"/>
    <cellStyle name="Total 6 2 2" xfId="21364"/>
    <cellStyle name="Total 6 3" xfId="21365"/>
    <cellStyle name="Total 6 3 2" xfId="21366"/>
    <cellStyle name="Total 6 4" xfId="21367"/>
    <cellStyle name="Total 7" xfId="21368"/>
    <cellStyle name="Total 7 2" xfId="21369"/>
    <cellStyle name="Total2 - Style2" xfId="21370"/>
    <cellStyle name="Unit" xfId="21371"/>
    <cellStyle name="Unit 2" xfId="21372"/>
    <cellStyle name="Unit 3" xfId="21373"/>
    <cellStyle name="Unit 4" xfId="21374"/>
    <cellStyle name="Vertical" xfId="21375"/>
    <cellStyle name="Vertical 2" xfId="21376"/>
    <cellStyle name="Vertical 3" xfId="21377"/>
    <cellStyle name="Währung [0]" xfId="21378"/>
    <cellStyle name="Währung_AX-3-4-Balance-Sheet-310899" xfId="21379"/>
    <cellStyle name="Warning Text 2" xfId="21380"/>
    <cellStyle name="Warning Text 2 10" xfId="21381"/>
    <cellStyle name="Warning Text 2 11" xfId="21382"/>
    <cellStyle name="Warning Text 2 12" xfId="21383"/>
    <cellStyle name="Warning Text 2 2" xfId="21384"/>
    <cellStyle name="Warning Text 2 2 2" xfId="21385"/>
    <cellStyle name="Warning Text 2 3" xfId="21386"/>
    <cellStyle name="Warning Text 2 4" xfId="21387"/>
    <cellStyle name="Warning Text 2 5" xfId="21388"/>
    <cellStyle name="Warning Text 2 6" xfId="21389"/>
    <cellStyle name="Warning Text 2 7" xfId="21390"/>
    <cellStyle name="Warning Text 2 8" xfId="21391"/>
    <cellStyle name="Warning Text 2 9" xfId="21392"/>
    <cellStyle name="Warning Text 3" xfId="21393"/>
    <cellStyle name="Warning Text 3 2" xfId="21394"/>
    <cellStyle name="Warning Text 3 3" xfId="21395"/>
    <cellStyle name="Warning Text 4" xfId="21396"/>
    <cellStyle name="Warning Text 4 2" xfId="21397"/>
    <cellStyle name="Warning Text 4 3" xfId="21398"/>
    <cellStyle name="Warning Text 5" xfId="21399"/>
    <cellStyle name="Warning Text 5 2" xfId="21400"/>
    <cellStyle name="Warning Text 5 3" xfId="21401"/>
    <cellStyle name="Warning Text 6" xfId="21402"/>
    <cellStyle name="Warning Text 6 2" xfId="21403"/>
    <cellStyle name="Warning Text 6 3" xfId="21404"/>
    <cellStyle name="Warning Text 7" xfId="21405"/>
    <cellStyle name="Years" xfId="21406"/>
    <cellStyle name="Денежный [0]_Capex" xfId="21407"/>
    <cellStyle name="Денежный_Capex" xfId="21408"/>
    <cellStyle name="Обычный_7.1" xfId="21409"/>
    <cellStyle name="ТЕКСТ" xfId="21410"/>
    <cellStyle name="Тысячи [0]_Chart1 (Sales &amp; Costs)" xfId="21411"/>
    <cellStyle name="Тысячи_Chart1 (Sales &amp; Costs)" xfId="21412"/>
    <cellStyle name="Финансовый [0]_Capex" xfId="21413"/>
    <cellStyle name="Финансовый_Capex" xfId="21414"/>
  </cellStyles>
  <dxfs count="3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35"/>
  <sheetViews>
    <sheetView tabSelected="1" zoomScale="85" zoomScaleNormal="85" workbookViewId="0">
      <pane xSplit="1" ySplit="7" topLeftCell="B8" activePane="bottomRight" state="frozen"/>
      <selection pane="topRight" activeCell="B1" sqref="B1"/>
      <selection pane="bottomLeft" activeCell="A8" sqref="A8"/>
      <selection pane="bottomRight" activeCell="C29" sqref="C29"/>
    </sheetView>
  </sheetViews>
  <sheetFormatPr defaultRowHeight="15"/>
  <cols>
    <col min="1" max="1" width="10.28515625" style="3" customWidth="1"/>
    <col min="2" max="2" width="153" bestFit="1" customWidth="1"/>
    <col min="3" max="3" width="39.5703125" customWidth="1"/>
    <col min="7" max="7" width="25" customWidth="1"/>
  </cols>
  <sheetData>
    <row r="1" spans="1:3" ht="15.75">
      <c r="A1" s="10"/>
      <c r="B1" s="126" t="s">
        <v>153</v>
      </c>
      <c r="C1" s="54"/>
    </row>
    <row r="2" spans="1:3" s="123" customFormat="1" ht="15.75">
      <c r="A2" s="164">
        <v>1</v>
      </c>
      <c r="B2" s="124" t="s">
        <v>154</v>
      </c>
      <c r="C2" s="790" t="s">
        <v>962</v>
      </c>
    </row>
    <row r="3" spans="1:3" s="123" customFormat="1" ht="15.75">
      <c r="A3" s="164">
        <v>2</v>
      </c>
      <c r="B3" s="125" t="s">
        <v>155</v>
      </c>
      <c r="C3" s="121" t="s">
        <v>963</v>
      </c>
    </row>
    <row r="4" spans="1:3" s="123" customFormat="1" ht="15.75">
      <c r="A4" s="164">
        <v>3</v>
      </c>
      <c r="B4" s="125" t="s">
        <v>156</v>
      </c>
      <c r="C4" s="121" t="s">
        <v>964</v>
      </c>
    </row>
    <row r="5" spans="1:3" s="123" customFormat="1" ht="15.75">
      <c r="A5" s="165">
        <v>4</v>
      </c>
      <c r="B5" s="128" t="s">
        <v>157</v>
      </c>
      <c r="C5" s="121" t="s">
        <v>961</v>
      </c>
    </row>
    <row r="6" spans="1:3" s="127" customFormat="1" ht="65.25" customHeight="1">
      <c r="A6" s="793" t="s">
        <v>158</v>
      </c>
      <c r="B6" s="794"/>
      <c r="C6" s="794"/>
    </row>
    <row r="7" spans="1:3">
      <c r="A7" s="284" t="s">
        <v>159</v>
      </c>
      <c r="B7" s="285" t="s">
        <v>160</v>
      </c>
    </row>
    <row r="8" spans="1:3">
      <c r="A8" s="368">
        <v>1</v>
      </c>
      <c r="B8" s="282" t="s">
        <v>108</v>
      </c>
    </row>
    <row r="9" spans="1:3">
      <c r="A9" s="368">
        <v>2</v>
      </c>
      <c r="B9" s="282" t="s">
        <v>161</v>
      </c>
    </row>
    <row r="10" spans="1:3">
      <c r="A10" s="368">
        <v>3</v>
      </c>
      <c r="B10" s="282" t="s">
        <v>3</v>
      </c>
    </row>
    <row r="11" spans="1:3">
      <c r="A11" s="368">
        <v>4</v>
      </c>
      <c r="B11" s="282" t="s">
        <v>162</v>
      </c>
      <c r="C11" s="122"/>
    </row>
    <row r="12" spans="1:3">
      <c r="A12" s="368">
        <v>5</v>
      </c>
      <c r="B12" s="282" t="s">
        <v>163</v>
      </c>
    </row>
    <row r="13" spans="1:3">
      <c r="A13" s="368">
        <v>6</v>
      </c>
      <c r="B13" s="286" t="s">
        <v>164</v>
      </c>
    </row>
    <row r="14" spans="1:3">
      <c r="A14" s="368">
        <v>7</v>
      </c>
      <c r="B14" s="282" t="s">
        <v>165</v>
      </c>
    </row>
    <row r="15" spans="1:3">
      <c r="A15" s="368">
        <v>8</v>
      </c>
      <c r="B15" s="282" t="s">
        <v>166</v>
      </c>
    </row>
    <row r="16" spans="1:3">
      <c r="A16" s="368">
        <v>9</v>
      </c>
      <c r="B16" s="282" t="s">
        <v>115</v>
      </c>
    </row>
    <row r="17" spans="1:2">
      <c r="A17" s="704" t="s">
        <v>167</v>
      </c>
      <c r="B17" s="282" t="s">
        <v>168</v>
      </c>
    </row>
    <row r="18" spans="1:2">
      <c r="A18" s="368">
        <v>10</v>
      </c>
      <c r="B18" s="282" t="s">
        <v>169</v>
      </c>
    </row>
    <row r="19" spans="1:2">
      <c r="A19" s="368">
        <v>11</v>
      </c>
      <c r="B19" s="286" t="s">
        <v>170</v>
      </c>
    </row>
    <row r="20" spans="1:2">
      <c r="A20" s="368">
        <v>12</v>
      </c>
      <c r="B20" s="286" t="s">
        <v>171</v>
      </c>
    </row>
    <row r="21" spans="1:2">
      <c r="A21" s="368">
        <v>13</v>
      </c>
      <c r="B21" s="287" t="s">
        <v>172</v>
      </c>
    </row>
    <row r="22" spans="1:2">
      <c r="A22" s="368">
        <v>14</v>
      </c>
      <c r="B22" s="282" t="s">
        <v>173</v>
      </c>
    </row>
    <row r="23" spans="1:2">
      <c r="A23" s="368">
        <v>15</v>
      </c>
      <c r="B23" s="282" t="s">
        <v>174</v>
      </c>
    </row>
    <row r="24" spans="1:2">
      <c r="A24" s="368">
        <v>15.1</v>
      </c>
      <c r="B24" s="282" t="s">
        <v>175</v>
      </c>
    </row>
    <row r="25" spans="1:2">
      <c r="A25" s="368">
        <v>16</v>
      </c>
      <c r="B25" s="282" t="s">
        <v>147</v>
      </c>
    </row>
    <row r="26" spans="1:2">
      <c r="A26" s="368">
        <v>17</v>
      </c>
      <c r="B26" s="282" t="s">
        <v>176</v>
      </c>
    </row>
    <row r="27" spans="1:2">
      <c r="A27" s="368">
        <v>18</v>
      </c>
      <c r="B27" s="282" t="s">
        <v>177</v>
      </c>
    </row>
    <row r="28" spans="1:2">
      <c r="A28" s="368">
        <v>19</v>
      </c>
      <c r="B28" s="282" t="s">
        <v>178</v>
      </c>
    </row>
    <row r="29" spans="1:2">
      <c r="A29" s="368">
        <v>20</v>
      </c>
      <c r="B29" s="282" t="s">
        <v>179</v>
      </c>
    </row>
    <row r="30" spans="1:2">
      <c r="A30" s="368">
        <v>21</v>
      </c>
      <c r="B30" s="282" t="s">
        <v>180</v>
      </c>
    </row>
    <row r="31" spans="1:2">
      <c r="A31" s="368">
        <v>22</v>
      </c>
      <c r="B31" s="282" t="s">
        <v>181</v>
      </c>
    </row>
    <row r="32" spans="1:2" ht="25.5">
      <c r="A32" s="368">
        <v>23</v>
      </c>
      <c r="B32" s="613" t="s">
        <v>182</v>
      </c>
    </row>
    <row r="33" spans="1:2">
      <c r="A33" s="368">
        <v>24</v>
      </c>
      <c r="B33" s="282" t="s">
        <v>183</v>
      </c>
    </row>
    <row r="34" spans="1:2">
      <c r="A34" s="368">
        <v>25</v>
      </c>
      <c r="B34" s="282" t="s">
        <v>184</v>
      </c>
    </row>
    <row r="35" spans="1:2">
      <c r="A35" s="368">
        <v>26</v>
      </c>
      <c r="B35" s="282" t="s">
        <v>185</v>
      </c>
    </row>
  </sheetData>
  <mergeCells count="1">
    <mergeCell ref="A6:C6"/>
  </mergeCells>
  <hyperlinks>
    <hyperlink ref="B8" location="'1. key ratios'!A1" display="ცხრილი 1: ძირითადი მაჩვენებლები"/>
    <hyperlink ref="B9" location="'2. SOFP'!A1" display="საბალანსო უწყისი"/>
    <hyperlink ref="B10" location="'3. SOPL'!A1" display="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7" location="'9.1. Capital Requirements'!A1" display="კაპიტალის ადეკვატურობის მოთხოვნებ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19" location="'11. CRWA'!A1" display="საკრედიტო რისკის მიხედვით შეწონილი რისკის პოზიციები"/>
    <hyperlink ref="B20" location="'12. CRM'!A1" display="საკრედიტო რისკის მიტიგაცია"/>
    <hyperlink ref="B21" location="'13. CRME'!A1" display="სტანდარტიზებული მიდგომა - საკრედიტო რისკი საკრედიტო რისკის მიტიგაციის ეფექტი"/>
    <hyperlink ref="B22" location="'14. LCR'!A1" display="ლიკვიდობის გადაფარვის კოეფიციენ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4" location="'15.1. LR'!A1" display="ლევერიჯის კოეფიციენტი"/>
    <hyperlink ref="B25" location="'16. NSFR'!A1" display="წმინდა სტაბილური დაფინანსების კოეფიციენტი"/>
    <hyperlink ref="B26" location="' 17. Residual Maturity'!A1" display="რისკის პოზიციის ღირებულება ნარჩენი ვადიანობის  და რისკის კლასების მიხედვით"/>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hyperlink ref="B29" location="'20. Reserves'!A1" display="რეზერვის ცვლილება სესხებზე და კორპორატიულ სავალო ფასიანი ქაღალდებზე"/>
    <hyperlink ref="B30" location="'21. NPL'!A1" display="უმოქმედო სესხების ცვლილება"/>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hyperlink ref="B35" location="'26. Retail Products'!A1" display="ზოგადი ინფორმაცია საცალო პროდუქტებზე"/>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zoomScaleNormal="100" workbookViewId="0">
      <pane xSplit="1" ySplit="5" topLeftCell="B6" activePane="bottomRight" state="frozen"/>
      <selection pane="topRight" activeCell="B1" sqref="B1"/>
      <selection pane="bottomLeft" activeCell="A5" sqref="A5"/>
      <selection pane="bottomRight" activeCell="E25" sqref="E25"/>
    </sheetView>
  </sheetViews>
  <sheetFormatPr defaultRowHeight="15"/>
  <cols>
    <col min="1" max="1" width="9.5703125" style="6" bestFit="1" customWidth="1"/>
    <col min="2" max="2" width="132.42578125" style="3" customWidth="1"/>
    <col min="3" max="3" width="18.42578125" style="3" customWidth="1"/>
  </cols>
  <sheetData>
    <row r="1" spans="1:6" ht="15.75">
      <c r="A1" s="18" t="s">
        <v>0</v>
      </c>
      <c r="B1" s="17" t="str">
        <f>Info!C2</f>
        <v>სს "ზირაათ ბანკი საქართველო"</v>
      </c>
      <c r="D1" s="3"/>
      <c r="E1" s="3"/>
      <c r="F1" s="3"/>
    </row>
    <row r="2" spans="1:6" s="21" customFormat="1" ht="15.75" customHeight="1">
      <c r="A2" s="21" t="s">
        <v>1</v>
      </c>
      <c r="B2" s="729">
        <f>'1. key ratios'!B2</f>
        <v>45016</v>
      </c>
    </row>
    <row r="3" spans="1:6" s="21" customFormat="1" ht="15.75" customHeight="1"/>
    <row r="4" spans="1:6">
      <c r="A4" s="6" t="s">
        <v>902</v>
      </c>
      <c r="B4" s="30" t="s">
        <v>115</v>
      </c>
    </row>
    <row r="5" spans="1:6">
      <c r="A5" s="85" t="s">
        <v>2</v>
      </c>
      <c r="B5" s="86"/>
      <c r="C5" s="87" t="s">
        <v>6</v>
      </c>
    </row>
    <row r="6" spans="1:6">
      <c r="A6" s="88">
        <v>1</v>
      </c>
      <c r="B6" s="50" t="s">
        <v>903</v>
      </c>
      <c r="C6" s="168">
        <f>SUM(C7:C11)</f>
        <v>69638376.185100004</v>
      </c>
    </row>
    <row r="7" spans="1:6">
      <c r="A7" s="88">
        <v>2</v>
      </c>
      <c r="B7" s="47" t="s">
        <v>904</v>
      </c>
      <c r="C7" s="169">
        <v>50000000</v>
      </c>
    </row>
    <row r="8" spans="1:6">
      <c r="A8" s="88">
        <v>3</v>
      </c>
      <c r="B8" s="41" t="s">
        <v>905</v>
      </c>
      <c r="C8" s="169"/>
    </row>
    <row r="9" spans="1:6">
      <c r="A9" s="88">
        <v>4</v>
      </c>
      <c r="B9" s="41" t="s">
        <v>906</v>
      </c>
      <c r="C9" s="169"/>
    </row>
    <row r="10" spans="1:6">
      <c r="A10" s="88">
        <v>5</v>
      </c>
      <c r="B10" s="41" t="s">
        <v>907</v>
      </c>
      <c r="C10" s="169"/>
    </row>
    <row r="11" spans="1:6">
      <c r="A11" s="88">
        <v>6</v>
      </c>
      <c r="B11" s="48" t="s">
        <v>908</v>
      </c>
      <c r="C11" s="169">
        <v>19638376.1851</v>
      </c>
    </row>
    <row r="12" spans="1:6" s="5" customFormat="1">
      <c r="A12" s="88">
        <v>7</v>
      </c>
      <c r="B12" s="50" t="s">
        <v>909</v>
      </c>
      <c r="C12" s="170">
        <f>SUM(C13:C28)</f>
        <v>936925.35</v>
      </c>
    </row>
    <row r="13" spans="1:6" s="5" customFormat="1">
      <c r="A13" s="88">
        <v>8</v>
      </c>
      <c r="B13" s="49" t="s">
        <v>910</v>
      </c>
      <c r="C13" s="171"/>
    </row>
    <row r="14" spans="1:6" s="5" customFormat="1" ht="25.5">
      <c r="A14" s="88">
        <v>9</v>
      </c>
      <c r="B14" s="42" t="s">
        <v>911</v>
      </c>
      <c r="C14" s="171"/>
    </row>
    <row r="15" spans="1:6" s="5" customFormat="1">
      <c r="A15" s="88">
        <v>10</v>
      </c>
      <c r="B15" s="43" t="s">
        <v>66</v>
      </c>
      <c r="C15" s="728">
        <v>936925.35</v>
      </c>
    </row>
    <row r="16" spans="1:6" s="5" customFormat="1">
      <c r="A16" s="88">
        <v>11</v>
      </c>
      <c r="B16" s="44" t="s">
        <v>912</v>
      </c>
      <c r="C16" s="171"/>
    </row>
    <row r="17" spans="1:3" s="5" customFormat="1">
      <c r="A17" s="88">
        <v>12</v>
      </c>
      <c r="B17" s="43" t="s">
        <v>913</v>
      </c>
      <c r="C17" s="171"/>
    </row>
    <row r="18" spans="1:3" s="5" customFormat="1">
      <c r="A18" s="88">
        <v>13</v>
      </c>
      <c r="B18" s="43" t="s">
        <v>914</v>
      </c>
      <c r="C18" s="171"/>
    </row>
    <row r="19" spans="1:3" s="5" customFormat="1">
      <c r="A19" s="88">
        <v>14</v>
      </c>
      <c r="B19" s="43" t="s">
        <v>915</v>
      </c>
      <c r="C19" s="171"/>
    </row>
    <row r="20" spans="1:3" s="5" customFormat="1" ht="25.5">
      <c r="A20" s="88">
        <v>15</v>
      </c>
      <c r="B20" s="43" t="s">
        <v>916</v>
      </c>
      <c r="C20" s="171"/>
    </row>
    <row r="21" spans="1:3" s="5" customFormat="1" ht="25.5">
      <c r="A21" s="88">
        <v>16</v>
      </c>
      <c r="B21" s="42" t="s">
        <v>917</v>
      </c>
      <c r="C21" s="171"/>
    </row>
    <row r="22" spans="1:3" s="5" customFormat="1">
      <c r="A22" s="88">
        <v>17</v>
      </c>
      <c r="B22" s="89" t="s">
        <v>918</v>
      </c>
      <c r="C22" s="171"/>
    </row>
    <row r="23" spans="1:3" s="5" customFormat="1">
      <c r="A23" s="88">
        <v>18</v>
      </c>
      <c r="B23" s="614" t="s">
        <v>919</v>
      </c>
      <c r="C23" s="421"/>
    </row>
    <row r="24" spans="1:3" s="5" customFormat="1" ht="25.5">
      <c r="A24" s="88">
        <v>19</v>
      </c>
      <c r="B24" s="42" t="s">
        <v>920</v>
      </c>
      <c r="C24" s="171"/>
    </row>
    <row r="25" spans="1:3" s="5" customFormat="1" ht="25.5">
      <c r="A25" s="88">
        <v>20</v>
      </c>
      <c r="B25" s="42" t="s">
        <v>921</v>
      </c>
      <c r="C25" s="171"/>
    </row>
    <row r="26" spans="1:3" s="5" customFormat="1" ht="25.5">
      <c r="A26" s="88">
        <v>21</v>
      </c>
      <c r="B26" s="45" t="s">
        <v>922</v>
      </c>
      <c r="C26" s="171"/>
    </row>
    <row r="27" spans="1:3" s="5" customFormat="1">
      <c r="A27" s="88">
        <v>22</v>
      </c>
      <c r="B27" s="45" t="s">
        <v>923</v>
      </c>
      <c r="C27" s="171"/>
    </row>
    <row r="28" spans="1:3" s="5" customFormat="1" ht="25.5">
      <c r="A28" s="88">
        <v>23</v>
      </c>
      <c r="B28" s="45" t="s">
        <v>924</v>
      </c>
      <c r="C28" s="171"/>
    </row>
    <row r="29" spans="1:3" s="5" customFormat="1">
      <c r="A29" s="88">
        <v>24</v>
      </c>
      <c r="B29" s="51" t="s">
        <v>113</v>
      </c>
      <c r="C29" s="170">
        <f>C6-C12</f>
        <v>68701450.83510001</v>
      </c>
    </row>
    <row r="30" spans="1:3" s="5" customFormat="1">
      <c r="A30" s="90"/>
      <c r="B30" s="46"/>
      <c r="C30" s="171"/>
    </row>
    <row r="31" spans="1:3" s="5" customFormat="1">
      <c r="A31" s="90">
        <v>25</v>
      </c>
      <c r="B31" s="51" t="s">
        <v>925</v>
      </c>
      <c r="C31" s="170">
        <f>C32+C35</f>
        <v>0</v>
      </c>
    </row>
    <row r="32" spans="1:3" s="5" customFormat="1">
      <c r="A32" s="90">
        <v>26</v>
      </c>
      <c r="B32" s="41" t="s">
        <v>926</v>
      </c>
      <c r="C32" s="172">
        <f>C33+C34</f>
        <v>0</v>
      </c>
    </row>
    <row r="33" spans="1:3" s="5" customFormat="1">
      <c r="A33" s="90">
        <v>27</v>
      </c>
      <c r="B33" s="119" t="s">
        <v>927</v>
      </c>
      <c r="C33" s="171"/>
    </row>
    <row r="34" spans="1:3" s="5" customFormat="1">
      <c r="A34" s="90">
        <v>28</v>
      </c>
      <c r="B34" s="119" t="s">
        <v>928</v>
      </c>
      <c r="C34" s="171"/>
    </row>
    <row r="35" spans="1:3" s="5" customFormat="1">
      <c r="A35" s="90">
        <v>29</v>
      </c>
      <c r="B35" s="41" t="s">
        <v>929</v>
      </c>
      <c r="C35" s="171"/>
    </row>
    <row r="36" spans="1:3" s="5" customFormat="1">
      <c r="A36" s="90">
        <v>30</v>
      </c>
      <c r="B36" s="51" t="s">
        <v>930</v>
      </c>
      <c r="C36" s="170">
        <f>SUM(C37:C41)</f>
        <v>0</v>
      </c>
    </row>
    <row r="37" spans="1:3" s="5" customFormat="1">
      <c r="A37" s="90">
        <v>31</v>
      </c>
      <c r="B37" s="42" t="s">
        <v>931</v>
      </c>
      <c r="C37" s="171"/>
    </row>
    <row r="38" spans="1:3" s="5" customFormat="1">
      <c r="A38" s="90">
        <v>32</v>
      </c>
      <c r="B38" s="43" t="s">
        <v>932</v>
      </c>
      <c r="C38" s="171"/>
    </row>
    <row r="39" spans="1:3" s="5" customFormat="1" ht="25.5">
      <c r="A39" s="90">
        <v>33</v>
      </c>
      <c r="B39" s="42" t="s">
        <v>933</v>
      </c>
      <c r="C39" s="171"/>
    </row>
    <row r="40" spans="1:3" s="5" customFormat="1" ht="25.5">
      <c r="A40" s="90">
        <v>34</v>
      </c>
      <c r="B40" s="42" t="s">
        <v>921</v>
      </c>
      <c r="C40" s="171"/>
    </row>
    <row r="41" spans="1:3" s="5" customFormat="1" ht="25.5">
      <c r="A41" s="90">
        <v>35</v>
      </c>
      <c r="B41" s="45" t="s">
        <v>934</v>
      </c>
      <c r="C41" s="171"/>
    </row>
    <row r="42" spans="1:3" s="5" customFormat="1">
      <c r="A42" s="90">
        <v>36</v>
      </c>
      <c r="B42" s="51" t="s">
        <v>935</v>
      </c>
      <c r="C42" s="170">
        <f>C31-C36</f>
        <v>0</v>
      </c>
    </row>
    <row r="43" spans="1:3" s="5" customFormat="1">
      <c r="A43" s="90"/>
      <c r="B43" s="46"/>
      <c r="C43" s="171"/>
    </row>
    <row r="44" spans="1:3" s="5" customFormat="1">
      <c r="A44" s="90">
        <v>37</v>
      </c>
      <c r="B44" s="52" t="s">
        <v>936</v>
      </c>
      <c r="C44" s="170">
        <f>SUM(C45:C47)</f>
        <v>0</v>
      </c>
    </row>
    <row r="45" spans="1:3" s="5" customFormat="1">
      <c r="A45" s="90">
        <v>38</v>
      </c>
      <c r="B45" s="41" t="s">
        <v>937</v>
      </c>
      <c r="C45" s="171"/>
    </row>
    <row r="46" spans="1:3" s="5" customFormat="1">
      <c r="A46" s="90">
        <v>39</v>
      </c>
      <c r="B46" s="41" t="s">
        <v>938</v>
      </c>
      <c r="C46" s="171"/>
    </row>
    <row r="47" spans="1:3" s="5" customFormat="1">
      <c r="A47" s="90">
        <v>40</v>
      </c>
      <c r="B47" s="615" t="s">
        <v>939</v>
      </c>
      <c r="C47" s="171"/>
    </row>
    <row r="48" spans="1:3" s="5" customFormat="1">
      <c r="A48" s="90">
        <v>41</v>
      </c>
      <c r="B48" s="52" t="s">
        <v>940</v>
      </c>
      <c r="C48" s="170">
        <f>SUM(C49:C52)</f>
        <v>0</v>
      </c>
    </row>
    <row r="49" spans="1:3" s="5" customFormat="1">
      <c r="A49" s="90">
        <v>42</v>
      </c>
      <c r="B49" s="42" t="s">
        <v>941</v>
      </c>
      <c r="C49" s="171"/>
    </row>
    <row r="50" spans="1:3" s="5" customFormat="1">
      <c r="A50" s="90">
        <v>43</v>
      </c>
      <c r="B50" s="43" t="s">
        <v>942</v>
      </c>
      <c r="C50" s="171"/>
    </row>
    <row r="51" spans="1:3" s="5" customFormat="1" ht="25.5">
      <c r="A51" s="90">
        <v>44</v>
      </c>
      <c r="B51" s="42" t="s">
        <v>943</v>
      </c>
      <c r="C51" s="171"/>
    </row>
    <row r="52" spans="1:3" s="5" customFormat="1" ht="25.5">
      <c r="A52" s="90">
        <v>45</v>
      </c>
      <c r="B52" s="42" t="s">
        <v>921</v>
      </c>
      <c r="C52" s="171"/>
    </row>
    <row r="53" spans="1:3" s="5" customFormat="1">
      <c r="A53" s="90">
        <v>46</v>
      </c>
      <c r="B53" s="91" t="s">
        <v>944</v>
      </c>
      <c r="C53" s="173">
        <f>C44-C48</f>
        <v>0</v>
      </c>
    </row>
    <row r="56" spans="1:3">
      <c r="B56" s="3" t="s">
        <v>945</v>
      </c>
    </row>
  </sheetData>
  <dataValidations count="1">
    <dataValidation operator="lessThanOrEqual" allowBlank="1" showInputMessage="1" showErrorMessage="1" errorTitle="Should be negative number" error="Should be whole negative number or 0" sqref="C13:C53"/>
  </dataValidations>
  <pageMargins left="0.7" right="0.7" top="0.75" bottom="0.75" header="0.3" footer="0.3"/>
  <pageSetup paperSize="9" orientation="portrait" horizontalDpi="300" verticalDpi="300" r:id="rId1"/>
  <ignoredErrors>
    <ignoredError sqref="C32"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23"/>
  <sheetViews>
    <sheetView workbookViewId="0">
      <selection activeCell="G20" sqref="G20"/>
    </sheetView>
  </sheetViews>
  <sheetFormatPr defaultColWidth="9.140625" defaultRowHeight="12.75"/>
  <cols>
    <col min="1" max="1" width="10.85546875" style="236" bestFit="1" customWidth="1"/>
    <col min="2" max="2" width="59" style="236" customWidth="1"/>
    <col min="3" max="3" width="16.7109375" style="236" bestFit="1" customWidth="1"/>
    <col min="4" max="4" width="22.140625" style="236" customWidth="1"/>
    <col min="5" max="5" width="9.140625" style="236" customWidth="1"/>
    <col min="6" max="16384" width="9.140625" style="236"/>
  </cols>
  <sheetData>
    <row r="1" spans="1:4" ht="15">
      <c r="A1" s="18" t="s">
        <v>0</v>
      </c>
      <c r="B1" s="17" t="str">
        <f>Info!C2</f>
        <v>სს "ზირაათ ბანკი საქართველო"</v>
      </c>
    </row>
    <row r="2" spans="1:4" s="21" customFormat="1" ht="15.75" customHeight="1">
      <c r="A2" s="21" t="s">
        <v>1</v>
      </c>
      <c r="B2" s="358">
        <f>'1. key ratios'!B2</f>
        <v>45016</v>
      </c>
    </row>
    <row r="3" spans="1:4" s="21" customFormat="1" ht="15.75" customHeight="1"/>
    <row r="4" spans="1:4">
      <c r="A4" s="237" t="s">
        <v>851</v>
      </c>
      <c r="B4" s="270" t="s">
        <v>168</v>
      </c>
    </row>
    <row r="5" spans="1:4" s="271" customFormat="1">
      <c r="A5" s="829" t="s">
        <v>852</v>
      </c>
      <c r="B5" s="830"/>
      <c r="C5" s="260" t="s">
        <v>853</v>
      </c>
      <c r="D5" s="261" t="s">
        <v>854</v>
      </c>
    </row>
    <row r="6" spans="1:4" s="272" customFormat="1">
      <c r="A6" s="262">
        <v>1</v>
      </c>
      <c r="B6" s="263" t="s">
        <v>855</v>
      </c>
      <c r="C6" s="263"/>
      <c r="D6" s="264"/>
    </row>
    <row r="7" spans="1:4" s="272" customFormat="1">
      <c r="A7" s="265" t="s">
        <v>856</v>
      </c>
      <c r="B7" s="266" t="s">
        <v>857</v>
      </c>
      <c r="C7" s="316">
        <v>4.4999999999999998E-2</v>
      </c>
      <c r="D7" s="730">
        <f>C7*'5. RWA'!$C$13</f>
        <v>8768925.9594837911</v>
      </c>
    </row>
    <row r="8" spans="1:4" s="272" customFormat="1">
      <c r="A8" s="265" t="s">
        <v>858</v>
      </c>
      <c r="B8" s="266" t="s">
        <v>859</v>
      </c>
      <c r="C8" s="317">
        <v>0.06</v>
      </c>
      <c r="D8" s="730">
        <f>C8*'5. RWA'!$C$13</f>
        <v>11691901.279311722</v>
      </c>
    </row>
    <row r="9" spans="1:4" s="272" customFormat="1">
      <c r="A9" s="265" t="s">
        <v>860</v>
      </c>
      <c r="B9" s="266" t="s">
        <v>861</v>
      </c>
      <c r="C9" s="317">
        <v>0.08</v>
      </c>
      <c r="D9" s="730">
        <f>C9*'5. RWA'!$C$13</f>
        <v>15589201.705748964</v>
      </c>
    </row>
    <row r="10" spans="1:4" s="272" customFormat="1">
      <c r="A10" s="262" t="s">
        <v>480</v>
      </c>
      <c r="B10" s="263" t="s">
        <v>862</v>
      </c>
      <c r="C10" s="318"/>
      <c r="D10" s="313"/>
    </row>
    <row r="11" spans="1:4" s="273" customFormat="1">
      <c r="A11" s="267" t="s">
        <v>863</v>
      </c>
      <c r="B11" s="268" t="s">
        <v>864</v>
      </c>
      <c r="C11" s="319">
        <v>0</v>
      </c>
      <c r="D11" s="314">
        <f>C11*'5. RWA'!$C$13</f>
        <v>0</v>
      </c>
    </row>
    <row r="12" spans="1:4" s="273" customFormat="1">
      <c r="A12" s="267" t="s">
        <v>865</v>
      </c>
      <c r="B12" s="268" t="s">
        <v>866</v>
      </c>
      <c r="C12" s="319">
        <v>0</v>
      </c>
      <c r="D12" s="314">
        <f>C12*'5. RWA'!$C$13</f>
        <v>0</v>
      </c>
    </row>
    <row r="13" spans="1:4" s="273" customFormat="1">
      <c r="A13" s="267" t="s">
        <v>867</v>
      </c>
      <c r="B13" s="268" t="s">
        <v>868</v>
      </c>
      <c r="C13" s="319"/>
      <c r="D13" s="314">
        <f>C13*'5. RWA'!$C$13</f>
        <v>0</v>
      </c>
    </row>
    <row r="14" spans="1:4" s="272" customFormat="1">
      <c r="A14" s="262" t="s">
        <v>483</v>
      </c>
      <c r="B14" s="263" t="s">
        <v>869</v>
      </c>
      <c r="C14" s="320"/>
      <c r="D14" s="313"/>
    </row>
    <row r="15" spans="1:4" s="272" customFormat="1">
      <c r="A15" s="283" t="s">
        <v>870</v>
      </c>
      <c r="B15" s="268" t="s">
        <v>871</v>
      </c>
      <c r="C15" s="319">
        <v>4.5814892204287999E-2</v>
      </c>
      <c r="D15" s="730">
        <f>C15*'5. RWA'!$C$13</f>
        <v>8927719.9462473914</v>
      </c>
    </row>
    <row r="16" spans="1:4" s="272" customFormat="1">
      <c r="A16" s="283" t="s">
        <v>872</v>
      </c>
      <c r="B16" s="268" t="s">
        <v>873</v>
      </c>
      <c r="C16" s="319">
        <v>5.8077935147601262E-2</v>
      </c>
      <c r="D16" s="730">
        <f>C16*'5. RWA'!$C$13</f>
        <v>11317358.070867041</v>
      </c>
    </row>
    <row r="17" spans="1:6" s="272" customFormat="1">
      <c r="A17" s="283" t="s">
        <v>874</v>
      </c>
      <c r="B17" s="268" t="s">
        <v>875</v>
      </c>
      <c r="C17" s="319">
        <v>7.4213517967750303E-2</v>
      </c>
      <c r="D17" s="730">
        <f>C17*'5. RWA'!$C$13</f>
        <v>14461618.761156054</v>
      </c>
    </row>
    <row r="18" spans="1:6" s="271" customFormat="1">
      <c r="A18" s="831" t="s">
        <v>876</v>
      </c>
      <c r="B18" s="832"/>
      <c r="C18" s="321" t="s">
        <v>853</v>
      </c>
      <c r="D18" s="315" t="s">
        <v>854</v>
      </c>
    </row>
    <row r="19" spans="1:6" s="272" customFormat="1">
      <c r="A19" s="269">
        <v>4</v>
      </c>
      <c r="B19" s="268" t="s">
        <v>113</v>
      </c>
      <c r="C19" s="319">
        <f>C7+C11+C12+C13+C15</f>
        <v>9.0814892204287997E-2</v>
      </c>
      <c r="D19" s="730">
        <f>C19*'5. RWA'!$C$13</f>
        <v>17696645.905731183</v>
      </c>
    </row>
    <row r="20" spans="1:6" s="272" customFormat="1">
      <c r="A20" s="269">
        <v>5</v>
      </c>
      <c r="B20" s="268" t="s">
        <v>114</v>
      </c>
      <c r="C20" s="319">
        <f>C8+C11+C12+C13+C16</f>
        <v>0.11807793514760126</v>
      </c>
      <c r="D20" s="730">
        <f>C20*'5. RWA'!$C$13</f>
        <v>23009259.350178763</v>
      </c>
    </row>
    <row r="21" spans="1:6" s="272" customFormat="1">
      <c r="A21" s="274" t="s">
        <v>492</v>
      </c>
      <c r="B21" s="275" t="s">
        <v>115</v>
      </c>
      <c r="C21" s="322">
        <f>C9+C11+C12+C13+C17</f>
        <v>0.15421351796775029</v>
      </c>
      <c r="D21" s="731">
        <f>C21*'5. RWA'!$C$13</f>
        <v>30050820.466905016</v>
      </c>
    </row>
    <row r="22" spans="1:6">
      <c r="F22" s="237"/>
    </row>
    <row r="23" spans="1:6" ht="63.75">
      <c r="B23" s="23" t="s">
        <v>877</v>
      </c>
    </row>
  </sheetData>
  <mergeCells count="2">
    <mergeCell ref="A5:B5"/>
    <mergeCell ref="A18:B18"/>
  </mergeCells>
  <conditionalFormatting sqref="C21">
    <cfRule type="cellIs" dxfId="29" priority="1" operator="lessThan">
      <formula>#REF!</formula>
    </cfRule>
  </conditionalFormatting>
  <pageMargins left="0.7" right="0.7" top="0.75" bottom="0.75" header="0.3" footer="0.3"/>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8"/>
  <sheetViews>
    <sheetView zoomScale="90" zoomScaleNormal="90" workbookViewId="0">
      <pane xSplit="1" ySplit="5" topLeftCell="B36" activePane="bottomRight" state="frozen"/>
      <selection pane="topRight" activeCell="B1" sqref="B1"/>
      <selection pane="bottomLeft" activeCell="A5" sqref="A5"/>
      <selection pane="bottomRight" activeCell="C6" sqref="C6:C68"/>
    </sheetView>
  </sheetViews>
  <sheetFormatPr defaultRowHeight="15.75"/>
  <cols>
    <col min="1" max="1" width="10.7109375" style="39" customWidth="1"/>
    <col min="2" max="2" width="91.85546875" style="39" customWidth="1"/>
    <col min="3" max="3" width="53.140625" style="39" customWidth="1"/>
    <col min="4" max="4" width="32.28515625" style="39" customWidth="1"/>
    <col min="5" max="5" width="9.42578125" customWidth="1"/>
  </cols>
  <sheetData>
    <row r="1" spans="1:6">
      <c r="A1" s="18" t="s">
        <v>0</v>
      </c>
      <c r="B1" s="20" t="str">
        <f>Info!C2</f>
        <v>სს "ზირაათ ბანკი საქართველო"</v>
      </c>
      <c r="E1" s="3"/>
      <c r="F1" s="3"/>
    </row>
    <row r="2" spans="1:6" s="21" customFormat="1" ht="15">
      <c r="A2" s="21" t="s">
        <v>1</v>
      </c>
      <c r="B2" s="729">
        <f>'1. key ratios'!B2</f>
        <v>45016</v>
      </c>
    </row>
    <row r="3" spans="1:6" s="21" customFormat="1" ht="15">
      <c r="A3" s="26"/>
    </row>
    <row r="4" spans="1:6" s="21" customFormat="1" thickBot="1">
      <c r="A4" s="21" t="s">
        <v>946</v>
      </c>
      <c r="B4" s="143" t="s">
        <v>169</v>
      </c>
      <c r="D4" s="144" t="s">
        <v>759</v>
      </c>
    </row>
    <row r="5" spans="1:6" ht="26.25" thickBot="1">
      <c r="A5" s="766" t="s">
        <v>2</v>
      </c>
      <c r="B5" s="767" t="s">
        <v>760</v>
      </c>
      <c r="C5" s="768" t="s">
        <v>947</v>
      </c>
      <c r="D5" s="769" t="s">
        <v>948</v>
      </c>
    </row>
    <row r="6" spans="1:6">
      <c r="A6" s="763">
        <v>1</v>
      </c>
      <c r="B6" s="764" t="s">
        <v>51</v>
      </c>
      <c r="C6" s="752">
        <f>SUM(C7:C9)</f>
        <v>83374126.088599995</v>
      </c>
      <c r="D6" s="765"/>
      <c r="E6" s="8"/>
    </row>
    <row r="7" spans="1:6">
      <c r="A7" s="467">
        <v>1.1000000000000001</v>
      </c>
      <c r="B7" s="425" t="s">
        <v>52</v>
      </c>
      <c r="C7" s="749">
        <f>'2. SOFP'!E8</f>
        <v>7715642.5411999999</v>
      </c>
      <c r="D7" s="92"/>
      <c r="E7" s="8"/>
      <c r="F7" s="726"/>
    </row>
    <row r="8" spans="1:6">
      <c r="A8" s="467">
        <v>1.2</v>
      </c>
      <c r="B8" s="425" t="s">
        <v>53</v>
      </c>
      <c r="C8" s="749">
        <f>'2. SOFP'!E9</f>
        <v>57871289.029699996</v>
      </c>
      <c r="D8" s="92"/>
      <c r="E8" s="8"/>
      <c r="F8" s="726"/>
    </row>
    <row r="9" spans="1:6">
      <c r="A9" s="467">
        <v>1.3</v>
      </c>
      <c r="B9" s="425" t="s">
        <v>54</v>
      </c>
      <c r="C9" s="749">
        <f>'2. SOFP'!E10</f>
        <v>17787194.517700002</v>
      </c>
      <c r="D9" s="92"/>
      <c r="E9" s="8"/>
      <c r="F9" s="726"/>
    </row>
    <row r="10" spans="1:6">
      <c r="A10" s="467">
        <v>2</v>
      </c>
      <c r="B10" s="426" t="s">
        <v>10</v>
      </c>
      <c r="C10" s="749">
        <f>'2. SOFP'!E11</f>
        <v>0</v>
      </c>
      <c r="D10" s="92"/>
      <c r="E10" s="8"/>
      <c r="F10" s="726"/>
    </row>
    <row r="11" spans="1:6">
      <c r="A11" s="467">
        <v>2.1</v>
      </c>
      <c r="B11" s="427" t="s">
        <v>55</v>
      </c>
      <c r="C11" s="749">
        <f>'2. SOFP'!E12</f>
        <v>0</v>
      </c>
      <c r="D11" s="93"/>
      <c r="E11" s="9"/>
      <c r="F11" s="726"/>
    </row>
    <row r="12" spans="1:6" ht="23.45" customHeight="1">
      <c r="A12" s="467">
        <v>3</v>
      </c>
      <c r="B12" s="428" t="s">
        <v>56</v>
      </c>
      <c r="C12" s="749">
        <f>'2. SOFP'!E13</f>
        <v>0</v>
      </c>
      <c r="D12" s="93"/>
      <c r="E12" s="9"/>
      <c r="F12" s="726"/>
    </row>
    <row r="13" spans="1:6" ht="23.1" customHeight="1">
      <c r="A13" s="467">
        <v>4</v>
      </c>
      <c r="B13" s="429" t="s">
        <v>57</v>
      </c>
      <c r="C13" s="749">
        <f>'2. SOFP'!E14</f>
        <v>0</v>
      </c>
      <c r="D13" s="93"/>
      <c r="E13" s="9"/>
      <c r="F13" s="726"/>
    </row>
    <row r="14" spans="1:6">
      <c r="A14" s="467">
        <v>5</v>
      </c>
      <c r="B14" s="429" t="s">
        <v>13</v>
      </c>
      <c r="C14" s="750">
        <f>SUM(C15:C17)</f>
        <v>0</v>
      </c>
      <c r="D14" s="93"/>
      <c r="E14" s="9"/>
      <c r="F14" s="726"/>
    </row>
    <row r="15" spans="1:6">
      <c r="A15" s="467">
        <v>5.0999999999999996</v>
      </c>
      <c r="B15" s="430" t="s">
        <v>58</v>
      </c>
      <c r="C15" s="749">
        <f>'2. SOFP'!E16</f>
        <v>0</v>
      </c>
      <c r="D15" s="93"/>
      <c r="E15" s="8"/>
      <c r="F15" s="726"/>
    </row>
    <row r="16" spans="1:6">
      <c r="A16" s="467">
        <v>5.2</v>
      </c>
      <c r="B16" s="430" t="s">
        <v>59</v>
      </c>
      <c r="C16" s="749">
        <f>'2. SOFP'!E17</f>
        <v>0</v>
      </c>
      <c r="D16" s="92"/>
      <c r="E16" s="8"/>
      <c r="F16" s="726"/>
    </row>
    <row r="17" spans="1:6">
      <c r="A17" s="467">
        <v>5.3</v>
      </c>
      <c r="B17" s="430" t="s">
        <v>60</v>
      </c>
      <c r="C17" s="749">
        <f>'2. SOFP'!E18</f>
        <v>0</v>
      </c>
      <c r="D17" s="92"/>
      <c r="E17" s="8"/>
      <c r="F17" s="726"/>
    </row>
    <row r="18" spans="1:6">
      <c r="A18" s="467">
        <v>6</v>
      </c>
      <c r="B18" s="428" t="s">
        <v>14</v>
      </c>
      <c r="C18" s="751">
        <f>SUM(C19:C20)</f>
        <v>104321028.0342</v>
      </c>
      <c r="D18" s="92"/>
      <c r="E18" s="8"/>
      <c r="F18" s="726"/>
    </row>
    <row r="19" spans="1:6">
      <c r="A19" s="467">
        <v>6.1</v>
      </c>
      <c r="B19" s="430" t="s">
        <v>59</v>
      </c>
      <c r="C19" s="749">
        <f>'2. SOFP'!E20</f>
        <v>1566932</v>
      </c>
      <c r="D19" s="92"/>
      <c r="E19" s="8"/>
      <c r="F19" s="726"/>
    </row>
    <row r="20" spans="1:6">
      <c r="A20" s="467">
        <v>6.2</v>
      </c>
      <c r="B20" s="430" t="s">
        <v>60</v>
      </c>
      <c r="C20" s="749">
        <f>'2. SOFP'!E21</f>
        <v>102754096.0342</v>
      </c>
      <c r="D20" s="92"/>
      <c r="E20" s="8"/>
      <c r="F20" s="726"/>
    </row>
    <row r="21" spans="1:6">
      <c r="A21" s="467">
        <v>7</v>
      </c>
      <c r="B21" s="431" t="s">
        <v>61</v>
      </c>
      <c r="C21" s="749">
        <f>'2. SOFP'!E22</f>
        <v>0</v>
      </c>
      <c r="D21" s="92"/>
      <c r="E21" s="8"/>
      <c r="F21" s="726"/>
    </row>
    <row r="22" spans="1:6">
      <c r="A22" s="467">
        <v>8</v>
      </c>
      <c r="B22" s="432" t="s">
        <v>62</v>
      </c>
      <c r="C22" s="749">
        <f>'2. SOFP'!E23</f>
        <v>0</v>
      </c>
      <c r="D22" s="92"/>
      <c r="E22" s="8"/>
      <c r="F22" s="726"/>
    </row>
    <row r="23" spans="1:6">
      <c r="A23" s="467">
        <v>9</v>
      </c>
      <c r="B23" s="429" t="s">
        <v>63</v>
      </c>
      <c r="C23" s="751">
        <f>SUM(C24:C25)</f>
        <v>5414433.5700000003</v>
      </c>
      <c r="D23" s="492"/>
      <c r="E23" s="8"/>
      <c r="F23" s="726"/>
    </row>
    <row r="24" spans="1:6">
      <c r="A24" s="467">
        <v>9.1</v>
      </c>
      <c r="B24" s="433" t="s">
        <v>64</v>
      </c>
      <c r="C24" s="749">
        <f>'2. SOFP'!E25</f>
        <v>5414433.5700000003</v>
      </c>
      <c r="D24" s="94"/>
      <c r="E24" s="8"/>
      <c r="F24" s="726"/>
    </row>
    <row r="25" spans="1:6">
      <c r="A25" s="467">
        <v>9.1999999999999993</v>
      </c>
      <c r="B25" s="433" t="s">
        <v>65</v>
      </c>
      <c r="C25" s="749">
        <f>'2. SOFP'!E26</f>
        <v>0</v>
      </c>
      <c r="D25" s="491"/>
      <c r="E25" s="7"/>
      <c r="F25" s="726"/>
    </row>
    <row r="26" spans="1:6">
      <c r="A26" s="467">
        <v>10</v>
      </c>
      <c r="B26" s="429" t="s">
        <v>66</v>
      </c>
      <c r="C26" s="752">
        <f>SUM(C27:C28)</f>
        <v>936925.35</v>
      </c>
      <c r="D26" s="612" t="s">
        <v>949</v>
      </c>
      <c r="E26" s="8"/>
      <c r="F26" s="726"/>
    </row>
    <row r="27" spans="1:6">
      <c r="A27" s="467">
        <v>10.1</v>
      </c>
      <c r="B27" s="433" t="s">
        <v>67</v>
      </c>
      <c r="C27" s="749">
        <f>'2. SOFP'!E28</f>
        <v>0</v>
      </c>
      <c r="D27" s="92"/>
      <c r="E27" s="8"/>
      <c r="F27" s="726"/>
    </row>
    <row r="28" spans="1:6">
      <c r="A28" s="467">
        <v>10.199999999999999</v>
      </c>
      <c r="B28" s="433" t="s">
        <v>68</v>
      </c>
      <c r="C28" s="749">
        <f>'2. SOFP'!E29</f>
        <v>936925.35</v>
      </c>
      <c r="D28" s="92"/>
      <c r="E28" s="8"/>
      <c r="F28" s="726"/>
    </row>
    <row r="29" spans="1:6">
      <c r="A29" s="467">
        <v>11</v>
      </c>
      <c r="B29" s="429" t="s">
        <v>69</v>
      </c>
      <c r="C29" s="751">
        <f>SUM(C30:C31)</f>
        <v>141141</v>
      </c>
      <c r="D29" s="92"/>
      <c r="E29" s="8"/>
      <c r="F29" s="726"/>
    </row>
    <row r="30" spans="1:6">
      <c r="A30" s="467">
        <v>11.1</v>
      </c>
      <c r="B30" s="433" t="s">
        <v>70</v>
      </c>
      <c r="C30" s="749">
        <f>'2. SOFP'!E31</f>
        <v>141141</v>
      </c>
      <c r="D30" s="92"/>
      <c r="E30" s="8"/>
      <c r="F30" s="726"/>
    </row>
    <row r="31" spans="1:6">
      <c r="A31" s="467">
        <v>11.2</v>
      </c>
      <c r="B31" s="433" t="s">
        <v>71</v>
      </c>
      <c r="C31" s="749">
        <f>'2. SOFP'!E32</f>
        <v>0</v>
      </c>
      <c r="D31" s="92"/>
      <c r="E31" s="8"/>
      <c r="F31" s="726"/>
    </row>
    <row r="32" spans="1:6">
      <c r="A32" s="467">
        <v>13</v>
      </c>
      <c r="B32" s="429" t="s">
        <v>15</v>
      </c>
      <c r="C32" s="749">
        <f>'2. SOFP'!E33</f>
        <v>3693815.0318999998</v>
      </c>
      <c r="D32" s="92"/>
      <c r="E32" s="8"/>
      <c r="F32" s="726"/>
    </row>
    <row r="33" spans="1:6">
      <c r="A33" s="467">
        <v>13.1</v>
      </c>
      <c r="B33" s="434" t="s">
        <v>72</v>
      </c>
      <c r="C33" s="749">
        <f>'2. SOFP'!E34</f>
        <v>67640</v>
      </c>
      <c r="D33" s="92"/>
      <c r="E33" s="8"/>
      <c r="F33" s="726"/>
    </row>
    <row r="34" spans="1:6">
      <c r="A34" s="467">
        <v>13.2</v>
      </c>
      <c r="B34" s="434" t="s">
        <v>73</v>
      </c>
      <c r="C34" s="749">
        <f>'2. SOFP'!E35</f>
        <v>0</v>
      </c>
      <c r="D34" s="94"/>
      <c r="E34" s="8"/>
      <c r="F34" s="726"/>
    </row>
    <row r="35" spans="1:6">
      <c r="A35" s="467">
        <v>14</v>
      </c>
      <c r="B35" s="435" t="s">
        <v>74</v>
      </c>
      <c r="C35" s="753">
        <f>SUM(C6,C10,C12,C13,C14,C18,C21,C22,C23,C26,C29,C32)</f>
        <v>197881469.07469997</v>
      </c>
      <c r="D35" s="94"/>
      <c r="E35" s="8"/>
      <c r="F35" s="726"/>
    </row>
    <row r="36" spans="1:6">
      <c r="A36" s="467"/>
      <c r="B36" s="436" t="s">
        <v>75</v>
      </c>
      <c r="C36" s="749">
        <f>'2. SOFP'!E37</f>
        <v>0</v>
      </c>
      <c r="D36" s="95"/>
      <c r="E36" s="8"/>
      <c r="F36" s="726"/>
    </row>
    <row r="37" spans="1:6">
      <c r="A37" s="467">
        <v>15</v>
      </c>
      <c r="B37" s="437" t="s">
        <v>76</v>
      </c>
      <c r="C37" s="749">
        <f>'2. SOFP'!E38</f>
        <v>0</v>
      </c>
      <c r="D37" s="491"/>
      <c r="E37" s="7"/>
      <c r="F37" s="726"/>
    </row>
    <row r="38" spans="1:6">
      <c r="A38" s="467">
        <v>15.1</v>
      </c>
      <c r="B38" s="438" t="s">
        <v>55</v>
      </c>
      <c r="C38" s="749">
        <f>'2. SOFP'!E39</f>
        <v>0</v>
      </c>
      <c r="D38" s="92"/>
      <c r="E38" s="8"/>
      <c r="F38" s="726"/>
    </row>
    <row r="39" spans="1:6" ht="21">
      <c r="A39" s="467">
        <v>16</v>
      </c>
      <c r="B39" s="431" t="s">
        <v>77</v>
      </c>
      <c r="C39" s="749">
        <f>'2. SOFP'!E40</f>
        <v>0</v>
      </c>
      <c r="D39" s="92"/>
      <c r="E39" s="8"/>
      <c r="F39" s="726"/>
    </row>
    <row r="40" spans="1:6">
      <c r="A40" s="467">
        <v>17</v>
      </c>
      <c r="B40" s="431" t="s">
        <v>78</v>
      </c>
      <c r="C40" s="751">
        <f>SUM(C41:C44)</f>
        <v>123644406.41849999</v>
      </c>
      <c r="D40" s="92"/>
      <c r="E40" s="8"/>
      <c r="F40" s="726"/>
    </row>
    <row r="41" spans="1:6">
      <c r="A41" s="467">
        <v>17.100000000000001</v>
      </c>
      <c r="B41" s="439" t="s">
        <v>79</v>
      </c>
      <c r="C41" s="749">
        <f>'2. SOFP'!E42</f>
        <v>116381939.0253</v>
      </c>
      <c r="D41" s="92"/>
      <c r="E41" s="8"/>
      <c r="F41" s="726"/>
    </row>
    <row r="42" spans="1:6">
      <c r="A42" s="483">
        <v>17.2</v>
      </c>
      <c r="B42" s="484" t="s">
        <v>80</v>
      </c>
      <c r="C42" s="749">
        <f>'2. SOFP'!E43</f>
        <v>6516660.7155999998</v>
      </c>
      <c r="D42" s="94"/>
      <c r="E42" s="8"/>
      <c r="F42" s="726"/>
    </row>
    <row r="43" spans="1:6">
      <c r="A43" s="467">
        <v>17.3</v>
      </c>
      <c r="B43" s="485" t="s">
        <v>81</v>
      </c>
      <c r="C43" s="749">
        <f>'2. SOFP'!E44</f>
        <v>0</v>
      </c>
      <c r="D43" s="757"/>
      <c r="E43" s="8"/>
      <c r="F43" s="726"/>
    </row>
    <row r="44" spans="1:6">
      <c r="A44" s="467">
        <v>17.399999999999999</v>
      </c>
      <c r="B44" s="485" t="s">
        <v>82</v>
      </c>
      <c r="C44" s="749">
        <f>'2. SOFP'!E45</f>
        <v>745806.67760000005</v>
      </c>
      <c r="D44" s="757"/>
      <c r="E44" s="8"/>
      <c r="F44" s="726"/>
    </row>
    <row r="45" spans="1:6">
      <c r="A45" s="467">
        <v>18</v>
      </c>
      <c r="B45" s="486" t="s">
        <v>83</v>
      </c>
      <c r="C45" s="749">
        <f>'2. SOFP'!E46</f>
        <v>44965.56</v>
      </c>
      <c r="D45" s="757"/>
      <c r="E45" s="7"/>
      <c r="F45" s="726"/>
    </row>
    <row r="46" spans="1:6">
      <c r="A46" s="467">
        <v>19</v>
      </c>
      <c r="B46" s="486" t="s">
        <v>84</v>
      </c>
      <c r="C46" s="754">
        <f>SUM(C47:C48)</f>
        <v>547853.87569507502</v>
      </c>
      <c r="D46" s="758"/>
      <c r="F46" s="726"/>
    </row>
    <row r="47" spans="1:6">
      <c r="A47" s="467">
        <v>19.100000000000001</v>
      </c>
      <c r="B47" s="487" t="s">
        <v>85</v>
      </c>
      <c r="C47" s="749">
        <f>'2. SOFP'!E48</f>
        <v>477109</v>
      </c>
      <c r="D47" s="758"/>
      <c r="F47" s="726"/>
    </row>
    <row r="48" spans="1:6">
      <c r="A48" s="467">
        <v>19.2</v>
      </c>
      <c r="B48" s="487" t="s">
        <v>86</v>
      </c>
      <c r="C48" s="749">
        <f>'2. SOFP'!E49</f>
        <v>70744.87569507501</v>
      </c>
      <c r="D48" s="758"/>
      <c r="F48" s="726"/>
    </row>
    <row r="49" spans="1:6">
      <c r="A49" s="467">
        <v>20</v>
      </c>
      <c r="B49" s="444" t="s">
        <v>87</v>
      </c>
      <c r="C49" s="749">
        <f>'2. SOFP'!E50</f>
        <v>0</v>
      </c>
      <c r="D49" s="758"/>
      <c r="F49" s="726"/>
    </row>
    <row r="50" spans="1:6">
      <c r="A50" s="467">
        <v>21</v>
      </c>
      <c r="B50" s="445" t="s">
        <v>88</v>
      </c>
      <c r="C50" s="749">
        <f>'2. SOFP'!E51</f>
        <v>4005868.7682999996</v>
      </c>
      <c r="D50" s="758"/>
      <c r="F50" s="726"/>
    </row>
    <row r="51" spans="1:6">
      <c r="A51" s="467">
        <v>21.1</v>
      </c>
      <c r="B51" s="440" t="s">
        <v>89</v>
      </c>
      <c r="C51" s="749">
        <f>'2. SOFP'!E52</f>
        <v>0</v>
      </c>
      <c r="D51" s="758"/>
      <c r="F51" s="726"/>
    </row>
    <row r="52" spans="1:6">
      <c r="A52" s="467">
        <v>22</v>
      </c>
      <c r="B52" s="444" t="s">
        <v>90</v>
      </c>
      <c r="C52" s="754">
        <f>SUM(C37,C39,C40,C45,C46,C49,C50)</f>
        <v>128243094.62249507</v>
      </c>
      <c r="D52" s="758"/>
      <c r="F52" s="726"/>
    </row>
    <row r="53" spans="1:6">
      <c r="A53" s="467"/>
      <c r="B53" s="446" t="s">
        <v>91</v>
      </c>
      <c r="C53" s="749">
        <f>'2. SOFP'!E54</f>
        <v>0</v>
      </c>
      <c r="D53" s="758"/>
      <c r="F53" s="726"/>
    </row>
    <row r="54" spans="1:6">
      <c r="A54" s="467">
        <v>23</v>
      </c>
      <c r="B54" s="444" t="s">
        <v>92</v>
      </c>
      <c r="C54" s="749">
        <f>'2. SOFP'!E55</f>
        <v>50000000</v>
      </c>
      <c r="D54" s="756" t="s">
        <v>981</v>
      </c>
      <c r="F54" s="726"/>
    </row>
    <row r="55" spans="1:6">
      <c r="A55" s="467">
        <v>24</v>
      </c>
      <c r="B55" s="444" t="s">
        <v>93</v>
      </c>
      <c r="C55" s="749">
        <f>'2. SOFP'!E56</f>
        <v>0</v>
      </c>
      <c r="D55" s="758"/>
      <c r="F55" s="726"/>
    </row>
    <row r="56" spans="1:6">
      <c r="A56" s="467">
        <v>25</v>
      </c>
      <c r="B56" s="447" t="s">
        <v>94</v>
      </c>
      <c r="C56" s="749">
        <f>'2. SOFP'!E57</f>
        <v>0</v>
      </c>
      <c r="D56" s="758"/>
      <c r="F56" s="726"/>
    </row>
    <row r="57" spans="1:6">
      <c r="A57" s="467">
        <v>26</v>
      </c>
      <c r="B57" s="486" t="s">
        <v>95</v>
      </c>
      <c r="C57" s="749">
        <f>'2. SOFP'!E58</f>
        <v>0</v>
      </c>
      <c r="D57" s="758"/>
      <c r="F57" s="726"/>
    </row>
    <row r="58" spans="1:6">
      <c r="A58" s="467">
        <v>27</v>
      </c>
      <c r="B58" s="486" t="s">
        <v>96</v>
      </c>
      <c r="C58" s="755">
        <f>SUM(C59:C60)</f>
        <v>0</v>
      </c>
      <c r="D58" s="758"/>
      <c r="F58" s="726"/>
    </row>
    <row r="59" spans="1:6">
      <c r="A59" s="467">
        <v>27.1</v>
      </c>
      <c r="B59" s="488" t="s">
        <v>97</v>
      </c>
      <c r="C59" s="749">
        <f>'2. SOFP'!E60</f>
        <v>0</v>
      </c>
      <c r="D59" s="758"/>
      <c r="F59" s="726"/>
    </row>
    <row r="60" spans="1:6">
      <c r="A60" s="467">
        <v>27.2</v>
      </c>
      <c r="B60" s="485" t="s">
        <v>98</v>
      </c>
      <c r="C60" s="749">
        <f>'2. SOFP'!E61</f>
        <v>0</v>
      </c>
      <c r="D60" s="758"/>
      <c r="F60" s="726"/>
    </row>
    <row r="61" spans="1:6">
      <c r="A61" s="467">
        <v>28</v>
      </c>
      <c r="B61" s="445" t="s">
        <v>99</v>
      </c>
      <c r="C61" s="749">
        <f>'2. SOFP'!E62</f>
        <v>0</v>
      </c>
      <c r="D61" s="758"/>
      <c r="F61" s="726"/>
    </row>
    <row r="62" spans="1:6">
      <c r="A62" s="467">
        <v>29</v>
      </c>
      <c r="B62" s="486" t="s">
        <v>100</v>
      </c>
      <c r="C62" s="755">
        <f>SUM(C63:C65)</f>
        <v>0</v>
      </c>
      <c r="D62" s="758"/>
      <c r="F62" s="726"/>
    </row>
    <row r="63" spans="1:6">
      <c r="A63" s="467">
        <v>29.1</v>
      </c>
      <c r="B63" s="489" t="s">
        <v>101</v>
      </c>
      <c r="C63" s="749">
        <f>'2. SOFP'!E64</f>
        <v>0</v>
      </c>
      <c r="D63" s="758"/>
      <c r="F63" s="726"/>
    </row>
    <row r="64" spans="1:6" ht="24" customHeight="1">
      <c r="A64" s="467">
        <v>29.2</v>
      </c>
      <c r="B64" s="488" t="s">
        <v>102</v>
      </c>
      <c r="C64" s="749">
        <f>'2. SOFP'!E65</f>
        <v>0</v>
      </c>
      <c r="D64" s="758"/>
      <c r="F64" s="726"/>
    </row>
    <row r="65" spans="1:6" ht="21.95" customHeight="1">
      <c r="A65" s="467">
        <v>29.3</v>
      </c>
      <c r="B65" s="490" t="s">
        <v>103</v>
      </c>
      <c r="C65" s="749">
        <f>'2. SOFP'!E66</f>
        <v>0</v>
      </c>
      <c r="D65" s="758"/>
      <c r="F65" s="726"/>
    </row>
    <row r="66" spans="1:6">
      <c r="A66" s="467">
        <v>30</v>
      </c>
      <c r="B66" s="450" t="s">
        <v>104</v>
      </c>
      <c r="C66" s="749">
        <f>'2. SOFP'!E67</f>
        <v>19638376.1851</v>
      </c>
      <c r="D66" s="756" t="s">
        <v>982</v>
      </c>
      <c r="F66" s="726"/>
    </row>
    <row r="67" spans="1:6">
      <c r="A67" s="467">
        <v>31</v>
      </c>
      <c r="B67" s="449" t="s">
        <v>105</v>
      </c>
      <c r="C67" s="755">
        <f>SUM(C54,C55,C56,C57,C58,C61,C62,C66)</f>
        <v>69638376.185100004</v>
      </c>
      <c r="D67" s="758"/>
      <c r="F67" s="726"/>
    </row>
    <row r="68" spans="1:6" ht="16.5" thickBot="1">
      <c r="A68" s="759">
        <v>32</v>
      </c>
      <c r="B68" s="760" t="s">
        <v>106</v>
      </c>
      <c r="C68" s="761">
        <f>SUM(C52,C67)</f>
        <v>197881470.80759507</v>
      </c>
      <c r="D68" s="762"/>
      <c r="F68" s="726"/>
    </row>
  </sheetData>
  <pageMargins left="0.7" right="0.7" top="0.75" bottom="0.75" header="0.3" footer="0.3"/>
  <pageSetup paperSize="9" orientation="portrait" horizontalDpi="4294967295" verticalDpi="429496729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workbookViewId="0">
      <pane xSplit="2" ySplit="7" topLeftCell="K8" activePane="bottomRight" state="frozen"/>
      <selection pane="topRight" activeCell="C1" sqref="C1"/>
      <selection pane="bottomLeft" activeCell="A8" sqref="A8"/>
      <selection pane="bottomRight" activeCell="C8" sqref="C8:R21"/>
    </sheetView>
  </sheetViews>
  <sheetFormatPr defaultColWidth="9.140625" defaultRowHeight="12.75"/>
  <cols>
    <col min="1" max="1" width="10.5703125" style="3" bestFit="1" customWidth="1"/>
    <col min="2" max="2" width="97" style="3" bestFit="1" customWidth="1"/>
    <col min="3" max="18" width="13.85546875" style="3" customWidth="1"/>
    <col min="19" max="19" width="31.5703125" style="3" bestFit="1" customWidth="1"/>
    <col min="20" max="20" width="9.140625" style="13" customWidth="1"/>
    <col min="21" max="16384" width="9.140625" style="13"/>
  </cols>
  <sheetData>
    <row r="1" spans="1:19">
      <c r="A1" s="3" t="s">
        <v>0</v>
      </c>
      <c r="B1" s="236" t="str">
        <f>Info!C2</f>
        <v>სს "ზირაათ ბანკი საქართველო"</v>
      </c>
    </row>
    <row r="2" spans="1:19">
      <c r="A2" s="3" t="s">
        <v>1</v>
      </c>
      <c r="B2" s="358">
        <f>'1. key ratios'!B2</f>
        <v>45016</v>
      </c>
    </row>
    <row r="4" spans="1:19" ht="25.5">
      <c r="A4" s="38" t="s">
        <v>950</v>
      </c>
      <c r="B4" s="201" t="s">
        <v>951</v>
      </c>
    </row>
    <row r="5" spans="1:19">
      <c r="A5" s="83"/>
      <c r="B5" s="84"/>
      <c r="C5" s="78" t="s">
        <v>681</v>
      </c>
      <c r="D5" s="78" t="s">
        <v>682</v>
      </c>
      <c r="E5" s="78" t="s">
        <v>683</v>
      </c>
      <c r="F5" s="78" t="s">
        <v>684</v>
      </c>
      <c r="G5" s="78" t="s">
        <v>685</v>
      </c>
      <c r="H5" s="78" t="s">
        <v>686</v>
      </c>
      <c r="I5" s="78" t="s">
        <v>687</v>
      </c>
      <c r="J5" s="78" t="s">
        <v>688</v>
      </c>
      <c r="K5" s="78" t="s">
        <v>689</v>
      </c>
      <c r="L5" s="78" t="s">
        <v>690</v>
      </c>
      <c r="M5" s="78" t="s">
        <v>691</v>
      </c>
      <c r="N5" s="78" t="s">
        <v>692</v>
      </c>
      <c r="O5" s="78" t="s">
        <v>952</v>
      </c>
      <c r="P5" s="78" t="s">
        <v>953</v>
      </c>
      <c r="Q5" s="78" t="s">
        <v>954</v>
      </c>
      <c r="R5" s="192" t="s">
        <v>955</v>
      </c>
      <c r="S5" s="79" t="s">
        <v>956</v>
      </c>
    </row>
    <row r="6" spans="1:19" ht="46.5" customHeight="1">
      <c r="A6" s="97"/>
      <c r="B6" s="837" t="s">
        <v>957</v>
      </c>
      <c r="C6" s="835">
        <v>0</v>
      </c>
      <c r="D6" s="836"/>
      <c r="E6" s="835">
        <v>0.2</v>
      </c>
      <c r="F6" s="836"/>
      <c r="G6" s="835">
        <v>0.35</v>
      </c>
      <c r="H6" s="836"/>
      <c r="I6" s="835">
        <v>0.5</v>
      </c>
      <c r="J6" s="836"/>
      <c r="K6" s="835">
        <v>0.75</v>
      </c>
      <c r="L6" s="836"/>
      <c r="M6" s="835">
        <v>1</v>
      </c>
      <c r="N6" s="836"/>
      <c r="O6" s="835">
        <v>1.5</v>
      </c>
      <c r="P6" s="836"/>
      <c r="Q6" s="835">
        <v>2.5</v>
      </c>
      <c r="R6" s="836"/>
      <c r="S6" s="833" t="s">
        <v>958</v>
      </c>
    </row>
    <row r="7" spans="1:19">
      <c r="A7" s="97"/>
      <c r="B7" s="838"/>
      <c r="C7" s="200" t="s">
        <v>959</v>
      </c>
      <c r="D7" s="200" t="s">
        <v>960</v>
      </c>
      <c r="E7" s="200" t="s">
        <v>959</v>
      </c>
      <c r="F7" s="200" t="s">
        <v>960</v>
      </c>
      <c r="G7" s="200" t="s">
        <v>959</v>
      </c>
      <c r="H7" s="200" t="s">
        <v>960</v>
      </c>
      <c r="I7" s="200" t="s">
        <v>959</v>
      </c>
      <c r="J7" s="200" t="s">
        <v>960</v>
      </c>
      <c r="K7" s="200" t="s">
        <v>959</v>
      </c>
      <c r="L7" s="200" t="s">
        <v>960</v>
      </c>
      <c r="M7" s="200" t="s">
        <v>959</v>
      </c>
      <c r="N7" s="200" t="s">
        <v>960</v>
      </c>
      <c r="O7" s="200" t="s">
        <v>959</v>
      </c>
      <c r="P7" s="200" t="s">
        <v>960</v>
      </c>
      <c r="Q7" s="200" t="s">
        <v>959</v>
      </c>
      <c r="R7" s="200" t="s">
        <v>960</v>
      </c>
      <c r="S7" s="834"/>
    </row>
    <row r="8" spans="1:19" s="100" customFormat="1">
      <c r="A8" s="82">
        <v>1</v>
      </c>
      <c r="B8" s="118" t="s">
        <v>230</v>
      </c>
      <c r="C8" s="174">
        <v>2200361.75</v>
      </c>
      <c r="D8" s="174"/>
      <c r="E8" s="174">
        <v>34000000</v>
      </c>
      <c r="F8" s="193"/>
      <c r="G8" s="174">
        <v>0</v>
      </c>
      <c r="H8" s="174"/>
      <c r="I8" s="174">
        <v>0</v>
      </c>
      <c r="J8" s="174"/>
      <c r="K8" s="174">
        <v>0</v>
      </c>
      <c r="L8" s="174"/>
      <c r="M8" s="174">
        <v>23237859.2797</v>
      </c>
      <c r="N8" s="174"/>
      <c r="O8" s="174">
        <v>0</v>
      </c>
      <c r="P8" s="174"/>
      <c r="Q8" s="174">
        <v>0</v>
      </c>
      <c r="R8" s="193"/>
      <c r="S8" s="206">
        <f>$C$6*SUM(C8:D8)+$E$6*SUM(E8:F8)+$G$6*SUM(G8:H8)+$I$6*SUM(I8:J8)+$K$6*SUM(K8:L8)+$M$6*SUM(M8:N8)+$O$6*SUM(O8:P8)+$Q$6*SUM(Q8:R8)</f>
        <v>30037859.2797</v>
      </c>
    </row>
    <row r="9" spans="1:19" s="100" customFormat="1">
      <c r="A9" s="82">
        <v>2</v>
      </c>
      <c r="B9" s="118" t="s">
        <v>231</v>
      </c>
      <c r="C9" s="174">
        <v>0</v>
      </c>
      <c r="D9" s="174"/>
      <c r="E9" s="174">
        <v>0</v>
      </c>
      <c r="F9" s="174"/>
      <c r="G9" s="174">
        <v>0</v>
      </c>
      <c r="H9" s="174"/>
      <c r="I9" s="174">
        <v>0</v>
      </c>
      <c r="J9" s="174"/>
      <c r="K9" s="174">
        <v>0</v>
      </c>
      <c r="L9" s="174"/>
      <c r="M9" s="174">
        <v>0</v>
      </c>
      <c r="N9" s="174"/>
      <c r="O9" s="174">
        <v>0</v>
      </c>
      <c r="P9" s="174"/>
      <c r="Q9" s="174">
        <v>0</v>
      </c>
      <c r="R9" s="193"/>
      <c r="S9" s="206">
        <f t="shared" ref="S9:S21" si="0">$C$6*SUM(C9:D9)+$E$6*SUM(E9:F9)+$G$6*SUM(G9:H9)+$I$6*SUM(I9:J9)+$K$6*SUM(K9:L9)+$M$6*SUM(M9:N9)+$O$6*SUM(O9:P9)+$Q$6*SUM(Q9:R9)</f>
        <v>0</v>
      </c>
    </row>
    <row r="10" spans="1:19" s="100" customFormat="1">
      <c r="A10" s="82">
        <v>3</v>
      </c>
      <c r="B10" s="118" t="s">
        <v>232</v>
      </c>
      <c r="C10" s="174">
        <v>0</v>
      </c>
      <c r="D10" s="174"/>
      <c r="E10" s="174">
        <v>0</v>
      </c>
      <c r="F10" s="174"/>
      <c r="G10" s="174">
        <v>0</v>
      </c>
      <c r="H10" s="174"/>
      <c r="I10" s="174">
        <v>0</v>
      </c>
      <c r="J10" s="174"/>
      <c r="K10" s="174">
        <v>0</v>
      </c>
      <c r="L10" s="174"/>
      <c r="M10" s="174">
        <v>0</v>
      </c>
      <c r="N10" s="174"/>
      <c r="O10" s="174">
        <v>0</v>
      </c>
      <c r="P10" s="174"/>
      <c r="Q10" s="174">
        <v>0</v>
      </c>
      <c r="R10" s="193"/>
      <c r="S10" s="206">
        <f t="shared" si="0"/>
        <v>0</v>
      </c>
    </row>
    <row r="11" spans="1:19" s="100" customFormat="1">
      <c r="A11" s="82">
        <v>4</v>
      </c>
      <c r="B11" s="118" t="s">
        <v>233</v>
      </c>
      <c r="C11" s="174">
        <v>0</v>
      </c>
      <c r="D11" s="174"/>
      <c r="E11" s="174">
        <v>0</v>
      </c>
      <c r="F11" s="174"/>
      <c r="G11" s="174">
        <v>0</v>
      </c>
      <c r="H11" s="174"/>
      <c r="I11" s="174">
        <v>0</v>
      </c>
      <c r="J11" s="174"/>
      <c r="K11" s="174">
        <v>0</v>
      </c>
      <c r="L11" s="174"/>
      <c r="M11" s="174">
        <v>0</v>
      </c>
      <c r="N11" s="174"/>
      <c r="O11" s="174">
        <v>0</v>
      </c>
      <c r="P11" s="174"/>
      <c r="Q11" s="174">
        <v>0</v>
      </c>
      <c r="R11" s="193"/>
      <c r="S11" s="206">
        <f t="shared" si="0"/>
        <v>0</v>
      </c>
    </row>
    <row r="12" spans="1:19" s="100" customFormat="1">
      <c r="A12" s="82">
        <v>5</v>
      </c>
      <c r="B12" s="118" t="s">
        <v>234</v>
      </c>
      <c r="C12" s="174">
        <v>0</v>
      </c>
      <c r="D12" s="174"/>
      <c r="E12" s="174">
        <v>0</v>
      </c>
      <c r="F12" s="174"/>
      <c r="G12" s="174">
        <v>0</v>
      </c>
      <c r="H12" s="174"/>
      <c r="I12" s="174">
        <v>0</v>
      </c>
      <c r="J12" s="174"/>
      <c r="K12" s="174">
        <v>0</v>
      </c>
      <c r="L12" s="174"/>
      <c r="M12" s="174">
        <v>0</v>
      </c>
      <c r="N12" s="174"/>
      <c r="O12" s="174">
        <v>0</v>
      </c>
      <c r="P12" s="174"/>
      <c r="Q12" s="174">
        <v>0</v>
      </c>
      <c r="R12" s="193"/>
      <c r="S12" s="206">
        <f t="shared" si="0"/>
        <v>0</v>
      </c>
    </row>
    <row r="13" spans="1:19" s="100" customFormat="1">
      <c r="A13" s="82">
        <v>6</v>
      </c>
      <c r="B13" s="118" t="s">
        <v>235</v>
      </c>
      <c r="C13" s="174">
        <v>0</v>
      </c>
      <c r="D13" s="174"/>
      <c r="E13" s="174">
        <v>27903.84</v>
      </c>
      <c r="F13" s="174"/>
      <c r="G13" s="174">
        <v>0</v>
      </c>
      <c r="H13" s="174"/>
      <c r="I13" s="174">
        <v>17759290.677700002</v>
      </c>
      <c r="J13" s="174"/>
      <c r="K13" s="174">
        <v>0</v>
      </c>
      <c r="L13" s="174"/>
      <c r="M13" s="174">
        <v>0</v>
      </c>
      <c r="N13" s="174"/>
      <c r="O13" s="174">
        <v>0</v>
      </c>
      <c r="P13" s="174"/>
      <c r="Q13" s="174">
        <v>0</v>
      </c>
      <c r="R13" s="193"/>
      <c r="S13" s="206">
        <f t="shared" si="0"/>
        <v>8885226.1068500001</v>
      </c>
    </row>
    <row r="14" spans="1:19" s="100" customFormat="1">
      <c r="A14" s="82">
        <v>7</v>
      </c>
      <c r="B14" s="118" t="s">
        <v>236</v>
      </c>
      <c r="C14" s="174">
        <v>0</v>
      </c>
      <c r="D14" s="174"/>
      <c r="E14" s="174">
        <v>0</v>
      </c>
      <c r="F14" s="174"/>
      <c r="G14" s="174">
        <v>0</v>
      </c>
      <c r="H14" s="174"/>
      <c r="I14" s="174">
        <v>0</v>
      </c>
      <c r="J14" s="174"/>
      <c r="K14" s="174">
        <v>0</v>
      </c>
      <c r="L14" s="174"/>
      <c r="M14" s="174">
        <v>63664302.344099998</v>
      </c>
      <c r="N14" s="174">
        <v>16317694.963889999</v>
      </c>
      <c r="O14" s="174">
        <v>0</v>
      </c>
      <c r="P14" s="174"/>
      <c r="Q14" s="174">
        <v>0</v>
      </c>
      <c r="R14" s="193"/>
      <c r="S14" s="206">
        <f t="shared" si="0"/>
        <v>79981997.30799</v>
      </c>
    </row>
    <row r="15" spans="1:19" s="100" customFormat="1">
      <c r="A15" s="82">
        <v>8</v>
      </c>
      <c r="B15" s="118" t="s">
        <v>237</v>
      </c>
      <c r="C15" s="174">
        <v>0</v>
      </c>
      <c r="D15" s="174"/>
      <c r="E15" s="174">
        <v>0</v>
      </c>
      <c r="F15" s="174"/>
      <c r="G15" s="174">
        <v>0</v>
      </c>
      <c r="H15" s="174"/>
      <c r="I15" s="174">
        <v>0</v>
      </c>
      <c r="J15" s="174"/>
      <c r="K15" s="174">
        <v>0</v>
      </c>
      <c r="L15" s="174"/>
      <c r="M15" s="174">
        <v>39089793.690099999</v>
      </c>
      <c r="N15" s="174">
        <v>5013102.4117699992</v>
      </c>
      <c r="O15" s="174">
        <v>0</v>
      </c>
      <c r="P15" s="174"/>
      <c r="Q15" s="174">
        <v>0</v>
      </c>
      <c r="R15" s="193"/>
      <c r="S15" s="206">
        <f t="shared" si="0"/>
        <v>44102896.10187</v>
      </c>
    </row>
    <row r="16" spans="1:19" s="100" customFormat="1">
      <c r="A16" s="82">
        <v>9</v>
      </c>
      <c r="B16" s="118" t="s">
        <v>238</v>
      </c>
      <c r="C16" s="174">
        <v>0</v>
      </c>
      <c r="D16" s="174"/>
      <c r="E16" s="174">
        <v>0</v>
      </c>
      <c r="F16" s="174"/>
      <c r="G16" s="174">
        <v>0</v>
      </c>
      <c r="H16" s="174"/>
      <c r="I16" s="174">
        <v>0</v>
      </c>
      <c r="J16" s="174"/>
      <c r="K16" s="174">
        <v>0</v>
      </c>
      <c r="L16" s="174"/>
      <c r="M16" s="174">
        <v>0</v>
      </c>
      <c r="N16" s="174"/>
      <c r="O16" s="174">
        <v>0</v>
      </c>
      <c r="P16" s="174"/>
      <c r="Q16" s="174">
        <v>0</v>
      </c>
      <c r="R16" s="193"/>
      <c r="S16" s="206">
        <f t="shared" si="0"/>
        <v>0</v>
      </c>
    </row>
    <row r="17" spans="1:19" s="100" customFormat="1">
      <c r="A17" s="82">
        <v>10</v>
      </c>
      <c r="B17" s="118" t="s">
        <v>756</v>
      </c>
      <c r="C17" s="174">
        <v>0</v>
      </c>
      <c r="D17" s="174"/>
      <c r="E17" s="174">
        <v>0</v>
      </c>
      <c r="F17" s="174"/>
      <c r="G17" s="174">
        <v>0</v>
      </c>
      <c r="H17" s="174"/>
      <c r="I17" s="174">
        <v>0</v>
      </c>
      <c r="J17" s="174"/>
      <c r="K17" s="174">
        <v>0</v>
      </c>
      <c r="L17" s="174"/>
      <c r="M17" s="174">
        <v>0</v>
      </c>
      <c r="N17" s="174"/>
      <c r="O17" s="174">
        <v>0</v>
      </c>
      <c r="P17" s="174"/>
      <c r="Q17" s="174">
        <v>0</v>
      </c>
      <c r="R17" s="193"/>
      <c r="S17" s="206">
        <f t="shared" si="0"/>
        <v>0</v>
      </c>
    </row>
    <row r="18" spans="1:19" s="100" customFormat="1">
      <c r="A18" s="82">
        <v>11</v>
      </c>
      <c r="B18" s="118" t="s">
        <v>240</v>
      </c>
      <c r="C18" s="174">
        <v>0</v>
      </c>
      <c r="D18" s="174"/>
      <c r="E18" s="174">
        <v>0</v>
      </c>
      <c r="F18" s="174"/>
      <c r="G18" s="174">
        <v>0</v>
      </c>
      <c r="H18" s="174"/>
      <c r="I18" s="174">
        <v>0</v>
      </c>
      <c r="J18" s="174"/>
      <c r="K18" s="174">
        <v>0</v>
      </c>
      <c r="L18" s="174"/>
      <c r="M18" s="174">
        <v>0</v>
      </c>
      <c r="N18" s="174"/>
      <c r="O18" s="174">
        <v>0</v>
      </c>
      <c r="P18" s="174"/>
      <c r="Q18" s="174">
        <v>0</v>
      </c>
      <c r="R18" s="193"/>
      <c r="S18" s="206">
        <f t="shared" si="0"/>
        <v>0</v>
      </c>
    </row>
    <row r="19" spans="1:19" s="100" customFormat="1">
      <c r="A19" s="82">
        <v>12</v>
      </c>
      <c r="B19" s="118" t="s">
        <v>241</v>
      </c>
      <c r="C19" s="174">
        <v>0</v>
      </c>
      <c r="D19" s="174"/>
      <c r="E19" s="174">
        <v>0</v>
      </c>
      <c r="F19" s="174"/>
      <c r="G19" s="174">
        <v>0</v>
      </c>
      <c r="H19" s="174"/>
      <c r="I19" s="174">
        <v>0</v>
      </c>
      <c r="J19" s="174"/>
      <c r="K19" s="174">
        <v>0</v>
      </c>
      <c r="L19" s="174"/>
      <c r="M19" s="174">
        <v>0</v>
      </c>
      <c r="N19" s="174"/>
      <c r="O19" s="174">
        <v>0</v>
      </c>
      <c r="P19" s="174"/>
      <c r="Q19" s="174">
        <v>0</v>
      </c>
      <c r="R19" s="193"/>
      <c r="S19" s="206">
        <f t="shared" si="0"/>
        <v>0</v>
      </c>
    </row>
    <row r="20" spans="1:19" s="100" customFormat="1">
      <c r="A20" s="82">
        <v>13</v>
      </c>
      <c r="B20" s="118" t="s">
        <v>242</v>
      </c>
      <c r="C20" s="174">
        <v>0</v>
      </c>
      <c r="D20" s="174"/>
      <c r="E20" s="174">
        <v>0</v>
      </c>
      <c r="F20" s="174"/>
      <c r="G20" s="174">
        <v>0</v>
      </c>
      <c r="H20" s="174"/>
      <c r="I20" s="174">
        <v>0</v>
      </c>
      <c r="J20" s="174"/>
      <c r="K20" s="174">
        <v>0</v>
      </c>
      <c r="L20" s="174"/>
      <c r="M20" s="174">
        <v>0</v>
      </c>
      <c r="N20" s="174"/>
      <c r="O20" s="174">
        <v>0</v>
      </c>
      <c r="P20" s="174"/>
      <c r="Q20" s="174">
        <v>0</v>
      </c>
      <c r="R20" s="193"/>
      <c r="S20" s="206">
        <f t="shared" si="0"/>
        <v>0</v>
      </c>
    </row>
    <row r="21" spans="1:19" s="100" customFormat="1">
      <c r="A21" s="82">
        <v>14</v>
      </c>
      <c r="B21" s="118" t="s">
        <v>757</v>
      </c>
      <c r="C21" s="174">
        <v>8305446.3011999996</v>
      </c>
      <c r="D21" s="174"/>
      <c r="E21" s="174">
        <v>308209.62</v>
      </c>
      <c r="F21" s="174"/>
      <c r="G21" s="174">
        <v>0</v>
      </c>
      <c r="H21" s="174"/>
      <c r="I21" s="174">
        <v>0</v>
      </c>
      <c r="J21" s="174"/>
      <c r="K21" s="174">
        <v>0</v>
      </c>
      <c r="L21" s="174"/>
      <c r="M21" s="174">
        <v>8351376.2219000002</v>
      </c>
      <c r="N21" s="174"/>
      <c r="O21" s="174">
        <v>0</v>
      </c>
      <c r="P21" s="174"/>
      <c r="Q21" s="174">
        <v>0</v>
      </c>
      <c r="R21" s="193"/>
      <c r="S21" s="206">
        <f t="shared" si="0"/>
        <v>8413018.1458999999</v>
      </c>
    </row>
    <row r="22" spans="1:19">
      <c r="A22" s="64"/>
      <c r="B22" s="102" t="s">
        <v>8</v>
      </c>
      <c r="C22" s="175">
        <f>SUM(C8:C21)</f>
        <v>10505808.051199999</v>
      </c>
      <c r="D22" s="175">
        <f t="shared" ref="D22:S22" si="1">SUM(D8:D21)</f>
        <v>0</v>
      </c>
      <c r="E22" s="175">
        <f t="shared" si="1"/>
        <v>34336113.460000001</v>
      </c>
      <c r="F22" s="175">
        <f t="shared" si="1"/>
        <v>0</v>
      </c>
      <c r="G22" s="175">
        <f t="shared" si="1"/>
        <v>0</v>
      </c>
      <c r="H22" s="175">
        <f t="shared" si="1"/>
        <v>0</v>
      </c>
      <c r="I22" s="175">
        <f t="shared" si="1"/>
        <v>17759290.677700002</v>
      </c>
      <c r="J22" s="175">
        <f t="shared" si="1"/>
        <v>0</v>
      </c>
      <c r="K22" s="175">
        <f t="shared" si="1"/>
        <v>0</v>
      </c>
      <c r="L22" s="175">
        <f t="shared" si="1"/>
        <v>0</v>
      </c>
      <c r="M22" s="175">
        <f t="shared" si="1"/>
        <v>134343331.53579998</v>
      </c>
      <c r="N22" s="175">
        <f t="shared" si="1"/>
        <v>21330797.375659999</v>
      </c>
      <c r="O22" s="175">
        <f t="shared" si="1"/>
        <v>0</v>
      </c>
      <c r="P22" s="175">
        <f t="shared" si="1"/>
        <v>0</v>
      </c>
      <c r="Q22" s="175">
        <f t="shared" si="1"/>
        <v>0</v>
      </c>
      <c r="R22" s="175">
        <f t="shared" si="1"/>
        <v>0</v>
      </c>
      <c r="S22" s="175">
        <f t="shared" si="1"/>
        <v>171420996.94231001</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workbookViewId="0">
      <pane xSplit="2" ySplit="6" topLeftCell="C7" activePane="bottomRight" state="frozen"/>
      <selection pane="topRight" activeCell="C1" sqref="C1"/>
      <selection pane="bottomLeft" activeCell="A6" sqref="A6"/>
      <selection pane="bottomRight" activeCell="F28" sqref="F28"/>
    </sheetView>
  </sheetViews>
  <sheetFormatPr defaultColWidth="9.140625" defaultRowHeight="12.75"/>
  <cols>
    <col min="1" max="1" width="10.5703125" style="3" bestFit="1" customWidth="1"/>
    <col min="2" max="2" width="97" style="3" bestFit="1" customWidth="1"/>
    <col min="3" max="3" width="19" style="3" customWidth="1"/>
    <col min="4" max="4" width="19.5703125" style="3" customWidth="1"/>
    <col min="5" max="5" width="31.140625" style="3" customWidth="1"/>
    <col min="6" max="6" width="29.140625" style="3" customWidth="1"/>
    <col min="7" max="7" width="28.5703125" style="3" customWidth="1"/>
    <col min="8" max="8" width="26.42578125" style="3" customWidth="1"/>
    <col min="9" max="9" width="23.7109375" style="3" customWidth="1"/>
    <col min="10" max="10" width="21.5703125" style="3" customWidth="1"/>
    <col min="11" max="11" width="15.7109375" style="3" customWidth="1"/>
    <col min="12" max="12" width="13.28515625" style="3" customWidth="1"/>
    <col min="13" max="13" width="20.85546875" style="3" customWidth="1"/>
    <col min="14" max="14" width="19.28515625" style="3" customWidth="1"/>
    <col min="15" max="15" width="18.42578125" style="3" customWidth="1"/>
    <col min="16" max="16" width="19" style="3" customWidth="1"/>
    <col min="17" max="17" width="20.28515625" style="3" customWidth="1"/>
    <col min="18" max="18" width="18" style="3" customWidth="1"/>
    <col min="19" max="19" width="36" style="3" customWidth="1"/>
    <col min="20" max="20" width="19.42578125" style="3" customWidth="1"/>
    <col min="21" max="21" width="19.140625" style="3" customWidth="1"/>
    <col min="22" max="22" width="20" style="3" customWidth="1"/>
    <col min="23" max="23" width="9.140625" style="13" customWidth="1"/>
    <col min="24" max="16384" width="9.140625" style="13"/>
  </cols>
  <sheetData>
    <row r="1" spans="1:22">
      <c r="A1" s="3" t="s">
        <v>0</v>
      </c>
      <c r="B1" s="236" t="str">
        <f>Info!C2</f>
        <v>სს "ზირაათ ბანკი საქართველო"</v>
      </c>
    </row>
    <row r="2" spans="1:22">
      <c r="A2" s="3" t="s">
        <v>1</v>
      </c>
      <c r="B2" s="358">
        <f>'1. key ratios'!B2</f>
        <v>45016</v>
      </c>
    </row>
    <row r="4" spans="1:22" ht="27">
      <c r="A4" s="3" t="s">
        <v>878</v>
      </c>
      <c r="B4" s="202" t="s">
        <v>879</v>
      </c>
      <c r="V4" s="144" t="s">
        <v>759</v>
      </c>
    </row>
    <row r="5" spans="1:22">
      <c r="A5" s="62"/>
      <c r="B5" s="63"/>
      <c r="C5" s="839" t="s">
        <v>880</v>
      </c>
      <c r="D5" s="840"/>
      <c r="E5" s="840"/>
      <c r="F5" s="840"/>
      <c r="G5" s="840"/>
      <c r="H5" s="840"/>
      <c r="I5" s="840"/>
      <c r="J5" s="840"/>
      <c r="K5" s="840"/>
      <c r="L5" s="841"/>
      <c r="M5" s="839" t="s">
        <v>881</v>
      </c>
      <c r="N5" s="840"/>
      <c r="O5" s="840"/>
      <c r="P5" s="840"/>
      <c r="Q5" s="840"/>
      <c r="R5" s="840"/>
      <c r="S5" s="841"/>
      <c r="T5" s="844" t="s">
        <v>882</v>
      </c>
      <c r="U5" s="844" t="s">
        <v>883</v>
      </c>
      <c r="V5" s="842" t="s">
        <v>884</v>
      </c>
    </row>
    <row r="6" spans="1:22" s="38" customFormat="1" ht="127.5">
      <c r="A6" s="80"/>
      <c r="B6" s="120"/>
      <c r="C6" s="60" t="s">
        <v>885</v>
      </c>
      <c r="D6" s="59" t="s">
        <v>886</v>
      </c>
      <c r="E6" s="56" t="s">
        <v>887</v>
      </c>
      <c r="F6" s="203" t="s">
        <v>888</v>
      </c>
      <c r="G6" s="59" t="s">
        <v>889</v>
      </c>
      <c r="H6" s="59" t="s">
        <v>890</v>
      </c>
      <c r="I6" s="59" t="s">
        <v>891</v>
      </c>
      <c r="J6" s="59" t="s">
        <v>892</v>
      </c>
      <c r="K6" s="59" t="s">
        <v>893</v>
      </c>
      <c r="L6" s="61" t="s">
        <v>894</v>
      </c>
      <c r="M6" s="60" t="s">
        <v>895</v>
      </c>
      <c r="N6" s="59" t="s">
        <v>896</v>
      </c>
      <c r="O6" s="59" t="s">
        <v>897</v>
      </c>
      <c r="P6" s="59" t="s">
        <v>898</v>
      </c>
      <c r="Q6" s="59" t="s">
        <v>899</v>
      </c>
      <c r="R6" s="59" t="s">
        <v>900</v>
      </c>
      <c r="S6" s="61" t="s">
        <v>901</v>
      </c>
      <c r="T6" s="845"/>
      <c r="U6" s="845"/>
      <c r="V6" s="843"/>
    </row>
    <row r="7" spans="1:22" s="100" customFormat="1">
      <c r="A7" s="101">
        <v>1</v>
      </c>
      <c r="B7" s="118" t="s">
        <v>230</v>
      </c>
      <c r="C7" s="176"/>
      <c r="D7" s="174"/>
      <c r="E7" s="174"/>
      <c r="F7" s="174"/>
      <c r="G7" s="174"/>
      <c r="H7" s="174"/>
      <c r="I7" s="174"/>
      <c r="J7" s="174"/>
      <c r="K7" s="174"/>
      <c r="L7" s="177"/>
      <c r="M7" s="176"/>
      <c r="N7" s="174"/>
      <c r="O7" s="174"/>
      <c r="P7" s="174"/>
      <c r="Q7" s="174"/>
      <c r="R7" s="174"/>
      <c r="S7" s="177"/>
      <c r="T7" s="197"/>
      <c r="U7" s="196"/>
      <c r="V7" s="178">
        <f>SUM(C7:S7)</f>
        <v>0</v>
      </c>
    </row>
    <row r="8" spans="1:22" s="100" customFormat="1">
      <c r="A8" s="101">
        <v>2</v>
      </c>
      <c r="B8" s="118" t="s">
        <v>231</v>
      </c>
      <c r="C8" s="176"/>
      <c r="D8" s="174"/>
      <c r="E8" s="174"/>
      <c r="F8" s="174"/>
      <c r="G8" s="174"/>
      <c r="H8" s="174"/>
      <c r="I8" s="174"/>
      <c r="J8" s="174"/>
      <c r="K8" s="174"/>
      <c r="L8" s="177"/>
      <c r="M8" s="176"/>
      <c r="N8" s="174"/>
      <c r="O8" s="174"/>
      <c r="P8" s="174"/>
      <c r="Q8" s="174"/>
      <c r="R8" s="174"/>
      <c r="S8" s="177"/>
      <c r="T8" s="196"/>
      <c r="U8" s="196"/>
      <c r="V8" s="178">
        <f t="shared" ref="V8:V20" si="0">SUM(C8:S8)</f>
        <v>0</v>
      </c>
    </row>
    <row r="9" spans="1:22" s="100" customFormat="1">
      <c r="A9" s="101">
        <v>3</v>
      </c>
      <c r="B9" s="118" t="s">
        <v>232</v>
      </c>
      <c r="C9" s="176"/>
      <c r="D9" s="174"/>
      <c r="E9" s="174"/>
      <c r="F9" s="174"/>
      <c r="G9" s="174"/>
      <c r="H9" s="174"/>
      <c r="I9" s="174"/>
      <c r="J9" s="174"/>
      <c r="K9" s="174"/>
      <c r="L9" s="177"/>
      <c r="M9" s="176"/>
      <c r="N9" s="174"/>
      <c r="O9" s="174"/>
      <c r="P9" s="174"/>
      <c r="Q9" s="174"/>
      <c r="R9" s="174"/>
      <c r="S9" s="177"/>
      <c r="T9" s="196"/>
      <c r="U9" s="196"/>
      <c r="V9" s="178">
        <f>SUM(C9:S9)</f>
        <v>0</v>
      </c>
    </row>
    <row r="10" spans="1:22" s="100" customFormat="1">
      <c r="A10" s="101">
        <v>4</v>
      </c>
      <c r="B10" s="118" t="s">
        <v>233</v>
      </c>
      <c r="C10" s="176"/>
      <c r="D10" s="174"/>
      <c r="E10" s="174"/>
      <c r="F10" s="174"/>
      <c r="G10" s="174"/>
      <c r="H10" s="174"/>
      <c r="I10" s="174"/>
      <c r="J10" s="174"/>
      <c r="K10" s="174"/>
      <c r="L10" s="177"/>
      <c r="M10" s="176"/>
      <c r="N10" s="174"/>
      <c r="O10" s="174"/>
      <c r="P10" s="174"/>
      <c r="Q10" s="174"/>
      <c r="R10" s="174"/>
      <c r="S10" s="177"/>
      <c r="T10" s="196"/>
      <c r="U10" s="196"/>
      <c r="V10" s="178">
        <f t="shared" si="0"/>
        <v>0</v>
      </c>
    </row>
    <row r="11" spans="1:22" s="100" customFormat="1">
      <c r="A11" s="101">
        <v>5</v>
      </c>
      <c r="B11" s="118" t="s">
        <v>234</v>
      </c>
      <c r="C11" s="176"/>
      <c r="D11" s="174"/>
      <c r="E11" s="174"/>
      <c r="F11" s="174"/>
      <c r="G11" s="174"/>
      <c r="H11" s="174"/>
      <c r="I11" s="174"/>
      <c r="J11" s="174"/>
      <c r="K11" s="174"/>
      <c r="L11" s="177"/>
      <c r="M11" s="176"/>
      <c r="N11" s="174"/>
      <c r="O11" s="174"/>
      <c r="P11" s="174"/>
      <c r="Q11" s="174"/>
      <c r="R11" s="174"/>
      <c r="S11" s="177"/>
      <c r="T11" s="196"/>
      <c r="U11" s="196"/>
      <c r="V11" s="178">
        <f t="shared" si="0"/>
        <v>0</v>
      </c>
    </row>
    <row r="12" spans="1:22" s="100" customFormat="1">
      <c r="A12" s="101">
        <v>6</v>
      </c>
      <c r="B12" s="118" t="s">
        <v>235</v>
      </c>
      <c r="C12" s="176"/>
      <c r="D12" s="174"/>
      <c r="E12" s="174"/>
      <c r="F12" s="174"/>
      <c r="G12" s="174"/>
      <c r="H12" s="174"/>
      <c r="I12" s="174"/>
      <c r="J12" s="174"/>
      <c r="K12" s="174"/>
      <c r="L12" s="177"/>
      <c r="M12" s="176"/>
      <c r="N12" s="174"/>
      <c r="O12" s="174"/>
      <c r="P12" s="174"/>
      <c r="Q12" s="174"/>
      <c r="R12" s="174"/>
      <c r="S12" s="177"/>
      <c r="T12" s="196"/>
      <c r="U12" s="196"/>
      <c r="V12" s="178">
        <f t="shared" si="0"/>
        <v>0</v>
      </c>
    </row>
    <row r="13" spans="1:22" s="100" customFormat="1">
      <c r="A13" s="101">
        <v>7</v>
      </c>
      <c r="B13" s="118" t="s">
        <v>236</v>
      </c>
      <c r="C13" s="176"/>
      <c r="D13" s="174"/>
      <c r="E13" s="174"/>
      <c r="F13" s="174"/>
      <c r="G13" s="174"/>
      <c r="H13" s="174"/>
      <c r="I13" s="174"/>
      <c r="J13" s="174"/>
      <c r="K13" s="174"/>
      <c r="L13" s="177"/>
      <c r="M13" s="176"/>
      <c r="N13" s="174"/>
      <c r="O13" s="174"/>
      <c r="P13" s="174"/>
      <c r="Q13" s="174"/>
      <c r="R13" s="174"/>
      <c r="S13" s="177"/>
      <c r="T13" s="196"/>
      <c r="U13" s="196"/>
      <c r="V13" s="178">
        <f t="shared" si="0"/>
        <v>0</v>
      </c>
    </row>
    <row r="14" spans="1:22" s="100" customFormat="1">
      <c r="A14" s="101">
        <v>8</v>
      </c>
      <c r="B14" s="118" t="s">
        <v>237</v>
      </c>
      <c r="C14" s="176"/>
      <c r="D14" s="174"/>
      <c r="E14" s="174"/>
      <c r="F14" s="174"/>
      <c r="G14" s="174"/>
      <c r="H14" s="174"/>
      <c r="I14" s="174"/>
      <c r="J14" s="174"/>
      <c r="K14" s="174"/>
      <c r="L14" s="177"/>
      <c r="M14" s="176"/>
      <c r="N14" s="174"/>
      <c r="O14" s="174"/>
      <c r="P14" s="174"/>
      <c r="Q14" s="174"/>
      <c r="R14" s="174"/>
      <c r="S14" s="177"/>
      <c r="T14" s="196"/>
      <c r="U14" s="196"/>
      <c r="V14" s="178">
        <f t="shared" si="0"/>
        <v>0</v>
      </c>
    </row>
    <row r="15" spans="1:22" s="100" customFormat="1">
      <c r="A15" s="101">
        <v>9</v>
      </c>
      <c r="B15" s="118" t="s">
        <v>238</v>
      </c>
      <c r="C15" s="176"/>
      <c r="D15" s="174"/>
      <c r="E15" s="174"/>
      <c r="F15" s="174"/>
      <c r="G15" s="174"/>
      <c r="H15" s="174"/>
      <c r="I15" s="174"/>
      <c r="J15" s="174"/>
      <c r="K15" s="174"/>
      <c r="L15" s="177"/>
      <c r="M15" s="176"/>
      <c r="N15" s="174"/>
      <c r="O15" s="174"/>
      <c r="P15" s="174"/>
      <c r="Q15" s="174"/>
      <c r="R15" s="174"/>
      <c r="S15" s="177"/>
      <c r="T15" s="196"/>
      <c r="U15" s="196"/>
      <c r="V15" s="178">
        <f t="shared" si="0"/>
        <v>0</v>
      </c>
    </row>
    <row r="16" spans="1:22" s="100" customFormat="1">
      <c r="A16" s="101">
        <v>10</v>
      </c>
      <c r="B16" s="118" t="s">
        <v>756</v>
      </c>
      <c r="C16" s="176"/>
      <c r="D16" s="174"/>
      <c r="E16" s="174"/>
      <c r="F16" s="174"/>
      <c r="G16" s="174"/>
      <c r="H16" s="174"/>
      <c r="I16" s="174"/>
      <c r="J16" s="174"/>
      <c r="K16" s="174"/>
      <c r="L16" s="177"/>
      <c r="M16" s="176"/>
      <c r="N16" s="174"/>
      <c r="O16" s="174"/>
      <c r="P16" s="174"/>
      <c r="Q16" s="174"/>
      <c r="R16" s="174"/>
      <c r="S16" s="177"/>
      <c r="T16" s="196"/>
      <c r="U16" s="196"/>
      <c r="V16" s="178">
        <f t="shared" si="0"/>
        <v>0</v>
      </c>
    </row>
    <row r="17" spans="1:22" s="100" customFormat="1">
      <c r="A17" s="101">
        <v>11</v>
      </c>
      <c r="B17" s="118" t="s">
        <v>240</v>
      </c>
      <c r="C17" s="176"/>
      <c r="D17" s="174"/>
      <c r="E17" s="174"/>
      <c r="F17" s="174"/>
      <c r="G17" s="174"/>
      <c r="H17" s="174"/>
      <c r="I17" s="174"/>
      <c r="J17" s="174"/>
      <c r="K17" s="174"/>
      <c r="L17" s="177"/>
      <c r="M17" s="176"/>
      <c r="N17" s="174"/>
      <c r="O17" s="174"/>
      <c r="P17" s="174"/>
      <c r="Q17" s="174"/>
      <c r="R17" s="174"/>
      <c r="S17" s="177"/>
      <c r="T17" s="196"/>
      <c r="U17" s="196"/>
      <c r="V17" s="178">
        <f t="shared" si="0"/>
        <v>0</v>
      </c>
    </row>
    <row r="18" spans="1:22" s="100" customFormat="1">
      <c r="A18" s="101">
        <v>12</v>
      </c>
      <c r="B18" s="118" t="s">
        <v>241</v>
      </c>
      <c r="C18" s="176"/>
      <c r="D18" s="174"/>
      <c r="E18" s="174"/>
      <c r="F18" s="174"/>
      <c r="G18" s="174"/>
      <c r="H18" s="174"/>
      <c r="I18" s="174"/>
      <c r="J18" s="174"/>
      <c r="K18" s="174"/>
      <c r="L18" s="177"/>
      <c r="M18" s="176"/>
      <c r="N18" s="174"/>
      <c r="O18" s="174"/>
      <c r="P18" s="174"/>
      <c r="Q18" s="174"/>
      <c r="R18" s="174"/>
      <c r="S18" s="177"/>
      <c r="T18" s="196"/>
      <c r="U18" s="196"/>
      <c r="V18" s="178">
        <f t="shared" si="0"/>
        <v>0</v>
      </c>
    </row>
    <row r="19" spans="1:22" s="100" customFormat="1">
      <c r="A19" s="101">
        <v>13</v>
      </c>
      <c r="B19" s="118" t="s">
        <v>242</v>
      </c>
      <c r="C19" s="176"/>
      <c r="D19" s="174"/>
      <c r="E19" s="174"/>
      <c r="F19" s="174"/>
      <c r="G19" s="174"/>
      <c r="H19" s="174"/>
      <c r="I19" s="174"/>
      <c r="J19" s="174"/>
      <c r="K19" s="174"/>
      <c r="L19" s="177"/>
      <c r="M19" s="176"/>
      <c r="N19" s="174"/>
      <c r="O19" s="174"/>
      <c r="P19" s="174"/>
      <c r="Q19" s="174"/>
      <c r="R19" s="174"/>
      <c r="S19" s="177"/>
      <c r="T19" s="196"/>
      <c r="U19" s="196"/>
      <c r="V19" s="178">
        <f t="shared" si="0"/>
        <v>0</v>
      </c>
    </row>
    <row r="20" spans="1:22" s="100" customFormat="1">
      <c r="A20" s="101">
        <v>14</v>
      </c>
      <c r="B20" s="118" t="s">
        <v>757</v>
      </c>
      <c r="C20" s="176"/>
      <c r="D20" s="174"/>
      <c r="E20" s="174"/>
      <c r="F20" s="174"/>
      <c r="G20" s="174"/>
      <c r="H20" s="174"/>
      <c r="I20" s="174"/>
      <c r="J20" s="174"/>
      <c r="K20" s="174"/>
      <c r="L20" s="177"/>
      <c r="M20" s="176"/>
      <c r="N20" s="174"/>
      <c r="O20" s="174"/>
      <c r="P20" s="174"/>
      <c r="Q20" s="174"/>
      <c r="R20" s="174"/>
      <c r="S20" s="177"/>
      <c r="T20" s="196"/>
      <c r="U20" s="196"/>
      <c r="V20" s="178">
        <f t="shared" si="0"/>
        <v>0</v>
      </c>
    </row>
    <row r="21" spans="1:22">
      <c r="A21" s="64"/>
      <c r="B21" s="65" t="s">
        <v>8</v>
      </c>
      <c r="C21" s="179">
        <f>SUM(C7:C20)</f>
        <v>0</v>
      </c>
      <c r="D21" s="175">
        <f t="shared" ref="D21:V21" si="1">SUM(D7:D20)</f>
        <v>0</v>
      </c>
      <c r="E21" s="175">
        <f t="shared" si="1"/>
        <v>0</v>
      </c>
      <c r="F21" s="175">
        <f t="shared" si="1"/>
        <v>0</v>
      </c>
      <c r="G21" s="175">
        <f t="shared" si="1"/>
        <v>0</v>
      </c>
      <c r="H21" s="175">
        <f t="shared" si="1"/>
        <v>0</v>
      </c>
      <c r="I21" s="175">
        <f t="shared" si="1"/>
        <v>0</v>
      </c>
      <c r="J21" s="175">
        <f t="shared" si="1"/>
        <v>0</v>
      </c>
      <c r="K21" s="175">
        <f t="shared" si="1"/>
        <v>0</v>
      </c>
      <c r="L21" s="180">
        <f t="shared" si="1"/>
        <v>0</v>
      </c>
      <c r="M21" s="179">
        <f t="shared" si="1"/>
        <v>0</v>
      </c>
      <c r="N21" s="175">
        <f t="shared" si="1"/>
        <v>0</v>
      </c>
      <c r="O21" s="175">
        <f t="shared" si="1"/>
        <v>0</v>
      </c>
      <c r="P21" s="175">
        <f t="shared" si="1"/>
        <v>0</v>
      </c>
      <c r="Q21" s="175">
        <f t="shared" si="1"/>
        <v>0</v>
      </c>
      <c r="R21" s="175">
        <f t="shared" si="1"/>
        <v>0</v>
      </c>
      <c r="S21" s="180">
        <f t="shared" si="1"/>
        <v>0</v>
      </c>
      <c r="T21" s="180">
        <f>SUM(T7:T20)</f>
        <v>0</v>
      </c>
      <c r="U21" s="180">
        <f t="shared" si="1"/>
        <v>0</v>
      </c>
      <c r="V21" s="181">
        <f t="shared" si="1"/>
        <v>0</v>
      </c>
    </row>
    <row r="24" spans="1:22">
      <c r="A24" s="19"/>
      <c r="B24" s="19"/>
      <c r="C24" s="40"/>
      <c r="D24" s="40"/>
      <c r="E24" s="40"/>
    </row>
    <row r="25" spans="1:22">
      <c r="A25" s="57"/>
      <c r="B25" s="57"/>
      <c r="C25" s="19"/>
      <c r="D25" s="40"/>
      <c r="E25" s="40"/>
    </row>
    <row r="26" spans="1:22">
      <c r="A26" s="57"/>
      <c r="B26" s="58"/>
      <c r="C26" s="19"/>
      <c r="D26" s="40"/>
      <c r="E26" s="40"/>
    </row>
    <row r="27" spans="1:22">
      <c r="A27" s="57"/>
      <c r="B27" s="57"/>
      <c r="C27" s="19"/>
      <c r="D27" s="40"/>
      <c r="E27" s="40"/>
    </row>
    <row r="28" spans="1:22">
      <c r="A28" s="57"/>
      <c r="B28" s="58"/>
      <c r="C28" s="19"/>
      <c r="D28" s="40"/>
      <c r="E28" s="40"/>
    </row>
  </sheetData>
  <mergeCells count="5">
    <mergeCell ref="C5:L5"/>
    <mergeCell ref="M5:S5"/>
    <mergeCell ref="V5:V6"/>
    <mergeCell ref="T5:T6"/>
    <mergeCell ref="U5:U6"/>
  </mergeCells>
  <pageMargins left="0.7" right="0.7" top="0.75" bottom="0.75" header="0.3" footer="0.3"/>
  <pageSetup paperSize="9"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zoomScaleNormal="100" workbookViewId="0">
      <pane xSplit="1" ySplit="7" topLeftCell="B8" activePane="bottomRight" state="frozen"/>
      <selection activeCell="L18" sqref="L18"/>
      <selection pane="topRight" activeCell="L18" sqref="L18"/>
      <selection pane="bottomLeft" activeCell="L18" sqref="L18"/>
      <selection pane="bottomRight" activeCell="C8" sqref="C8:G21"/>
    </sheetView>
  </sheetViews>
  <sheetFormatPr defaultColWidth="9.140625" defaultRowHeight="12.75"/>
  <cols>
    <col min="1" max="1" width="10.5703125" style="3" bestFit="1" customWidth="1"/>
    <col min="2" max="2" width="101.85546875" style="3" customWidth="1"/>
    <col min="3" max="3" width="13.7109375" style="3" customWidth="1"/>
    <col min="4" max="4" width="14.85546875" style="3" bestFit="1" customWidth="1"/>
    <col min="5" max="5" width="17.7109375" style="3" customWidth="1"/>
    <col min="6" max="6" width="15.85546875" style="3" customWidth="1"/>
    <col min="7" max="7" width="17.42578125" style="3" customWidth="1"/>
    <col min="8" max="8" width="15.28515625" style="3" customWidth="1"/>
    <col min="9" max="9" width="9.140625" style="13" customWidth="1"/>
    <col min="10" max="16384" width="9.140625" style="13"/>
  </cols>
  <sheetData>
    <row r="1" spans="1:9">
      <c r="A1" s="3" t="s">
        <v>0</v>
      </c>
      <c r="B1" s="236" t="str">
        <f>Info!C2</f>
        <v>სს "ზირაათ ბანკი საქართველო"</v>
      </c>
    </row>
    <row r="2" spans="1:9">
      <c r="A2" s="3" t="s">
        <v>1</v>
      </c>
      <c r="B2" s="358">
        <f>'1. key ratios'!B2</f>
        <v>45016</v>
      </c>
    </row>
    <row r="4" spans="1:9">
      <c r="A4" s="3" t="s">
        <v>747</v>
      </c>
      <c r="B4" s="199" t="s">
        <v>748</v>
      </c>
    </row>
    <row r="5" spans="1:9">
      <c r="A5" s="62"/>
      <c r="B5" s="98"/>
      <c r="C5" s="103" t="s">
        <v>681</v>
      </c>
      <c r="D5" s="103" t="s">
        <v>682</v>
      </c>
      <c r="E5" s="103" t="s">
        <v>683</v>
      </c>
      <c r="F5" s="103" t="s">
        <v>684</v>
      </c>
      <c r="G5" s="194" t="s">
        <v>685</v>
      </c>
      <c r="H5" s="104" t="s">
        <v>686</v>
      </c>
      <c r="I5" s="24"/>
    </row>
    <row r="6" spans="1:9" ht="15" customHeight="1">
      <c r="A6" s="97"/>
      <c r="B6" s="22"/>
      <c r="C6" s="837" t="s">
        <v>749</v>
      </c>
      <c r="D6" s="848" t="s">
        <v>750</v>
      </c>
      <c r="E6" s="849"/>
      <c r="F6" s="837" t="s">
        <v>751</v>
      </c>
      <c r="G6" s="837" t="s">
        <v>752</v>
      </c>
      <c r="H6" s="846" t="s">
        <v>753</v>
      </c>
      <c r="I6" s="24"/>
    </row>
    <row r="7" spans="1:9" ht="63.75">
      <c r="A7" s="97"/>
      <c r="B7" s="22"/>
      <c r="C7" s="838"/>
      <c r="D7" s="198" t="s">
        <v>754</v>
      </c>
      <c r="E7" s="198" t="s">
        <v>755</v>
      </c>
      <c r="F7" s="838"/>
      <c r="G7" s="838"/>
      <c r="H7" s="847"/>
      <c r="I7" s="24"/>
    </row>
    <row r="8" spans="1:9">
      <c r="A8" s="53">
        <v>1</v>
      </c>
      <c r="B8" s="118" t="s">
        <v>230</v>
      </c>
      <c r="C8" s="182">
        <v>59438221.029699996</v>
      </c>
      <c r="D8" s="183">
        <v>0</v>
      </c>
      <c r="E8" s="182">
        <v>0</v>
      </c>
      <c r="F8" s="182">
        <v>30037859.2797</v>
      </c>
      <c r="G8" s="195">
        <v>30037859.2797</v>
      </c>
      <c r="H8" s="204">
        <f>G8/(C8+E8)</f>
        <v>0.5053626901903866</v>
      </c>
    </row>
    <row r="9" spans="1:9" ht="15" customHeight="1">
      <c r="A9" s="53">
        <v>2</v>
      </c>
      <c r="B9" s="118" t="s">
        <v>231</v>
      </c>
      <c r="C9" s="182">
        <v>0</v>
      </c>
      <c r="D9" s="183">
        <v>0</v>
      </c>
      <c r="E9" s="182">
        <v>0</v>
      </c>
      <c r="F9" s="182">
        <v>0</v>
      </c>
      <c r="G9" s="195">
        <v>0</v>
      </c>
      <c r="H9" s="204" t="e">
        <f t="shared" ref="H9:H21" si="0">G9/(C9+E9)</f>
        <v>#DIV/0!</v>
      </c>
    </row>
    <row r="10" spans="1:9">
      <c r="A10" s="53">
        <v>3</v>
      </c>
      <c r="B10" s="118" t="s">
        <v>232</v>
      </c>
      <c r="C10" s="182">
        <v>0</v>
      </c>
      <c r="D10" s="183">
        <v>0</v>
      </c>
      <c r="E10" s="182">
        <v>0</v>
      </c>
      <c r="F10" s="182">
        <v>0</v>
      </c>
      <c r="G10" s="195">
        <v>0</v>
      </c>
      <c r="H10" s="204" t="e">
        <f t="shared" si="0"/>
        <v>#DIV/0!</v>
      </c>
    </row>
    <row r="11" spans="1:9">
      <c r="A11" s="53">
        <v>4</v>
      </c>
      <c r="B11" s="118" t="s">
        <v>233</v>
      </c>
      <c r="C11" s="182">
        <v>0</v>
      </c>
      <c r="D11" s="183">
        <v>0</v>
      </c>
      <c r="E11" s="182">
        <v>0</v>
      </c>
      <c r="F11" s="182">
        <v>0</v>
      </c>
      <c r="G11" s="195">
        <v>0</v>
      </c>
      <c r="H11" s="204" t="e">
        <f t="shared" si="0"/>
        <v>#DIV/0!</v>
      </c>
    </row>
    <row r="12" spans="1:9">
      <c r="A12" s="53">
        <v>5</v>
      </c>
      <c r="B12" s="118" t="s">
        <v>234</v>
      </c>
      <c r="C12" s="182">
        <v>0</v>
      </c>
      <c r="D12" s="183">
        <v>0</v>
      </c>
      <c r="E12" s="182">
        <v>0</v>
      </c>
      <c r="F12" s="182">
        <v>0</v>
      </c>
      <c r="G12" s="195">
        <v>0</v>
      </c>
      <c r="H12" s="204" t="e">
        <f t="shared" si="0"/>
        <v>#DIV/0!</v>
      </c>
    </row>
    <row r="13" spans="1:9">
      <c r="A13" s="53">
        <v>6</v>
      </c>
      <c r="B13" s="118" t="s">
        <v>235</v>
      </c>
      <c r="C13" s="182">
        <v>17787194.517700002</v>
      </c>
      <c r="D13" s="183">
        <v>0</v>
      </c>
      <c r="E13" s="182">
        <v>0</v>
      </c>
      <c r="F13" s="182">
        <v>8885226.1068500001</v>
      </c>
      <c r="G13" s="195">
        <v>8885226.1068500001</v>
      </c>
      <c r="H13" s="204">
        <f t="shared" si="0"/>
        <v>0.49952937198771452</v>
      </c>
    </row>
    <row r="14" spans="1:9">
      <c r="A14" s="53">
        <v>7</v>
      </c>
      <c r="B14" s="118" t="s">
        <v>236</v>
      </c>
      <c r="C14" s="182">
        <v>63664302.344099998</v>
      </c>
      <c r="D14" s="183">
        <v>33305345.004900001</v>
      </c>
      <c r="E14" s="182">
        <v>16317694.963889999</v>
      </c>
      <c r="F14" s="183">
        <v>79981997.30799</v>
      </c>
      <c r="G14" s="252">
        <v>79981997.30799</v>
      </c>
      <c r="H14" s="204">
        <f>G14/(C14+E14)</f>
        <v>1</v>
      </c>
    </row>
    <row r="15" spans="1:9">
      <c r="A15" s="53">
        <v>8</v>
      </c>
      <c r="B15" s="118" t="s">
        <v>237</v>
      </c>
      <c r="C15" s="182">
        <v>39089793.690099999</v>
      </c>
      <c r="D15" s="183">
        <v>11672887.441899998</v>
      </c>
      <c r="E15" s="182">
        <v>5013102.4117699992</v>
      </c>
      <c r="F15" s="183">
        <v>44102896.10187</v>
      </c>
      <c r="G15" s="252">
        <v>44102896.10187</v>
      </c>
      <c r="H15" s="204">
        <f t="shared" si="0"/>
        <v>1</v>
      </c>
    </row>
    <row r="16" spans="1:9">
      <c r="A16" s="53">
        <v>9</v>
      </c>
      <c r="B16" s="118" t="s">
        <v>238</v>
      </c>
      <c r="C16" s="182">
        <v>0</v>
      </c>
      <c r="D16" s="183">
        <v>0</v>
      </c>
      <c r="E16" s="182">
        <v>0</v>
      </c>
      <c r="F16" s="183">
        <v>0</v>
      </c>
      <c r="G16" s="252">
        <v>0</v>
      </c>
      <c r="H16" s="204" t="e">
        <f t="shared" si="0"/>
        <v>#DIV/0!</v>
      </c>
    </row>
    <row r="17" spans="1:8">
      <c r="A17" s="53">
        <v>10</v>
      </c>
      <c r="B17" s="118" t="s">
        <v>756</v>
      </c>
      <c r="C17" s="182">
        <v>0</v>
      </c>
      <c r="D17" s="183">
        <v>0</v>
      </c>
      <c r="E17" s="182">
        <v>0</v>
      </c>
      <c r="F17" s="183">
        <v>0</v>
      </c>
      <c r="G17" s="252">
        <v>0</v>
      </c>
      <c r="H17" s="204" t="e">
        <f t="shared" si="0"/>
        <v>#DIV/0!</v>
      </c>
    </row>
    <row r="18" spans="1:8">
      <c r="A18" s="53">
        <v>11</v>
      </c>
      <c r="B18" s="118" t="s">
        <v>240</v>
      </c>
      <c r="C18" s="182">
        <v>0</v>
      </c>
      <c r="D18" s="183">
        <v>0</v>
      </c>
      <c r="E18" s="182">
        <v>0</v>
      </c>
      <c r="F18" s="183">
        <v>0</v>
      </c>
      <c r="G18" s="252">
        <v>0</v>
      </c>
      <c r="H18" s="204" t="e">
        <f t="shared" si="0"/>
        <v>#DIV/0!</v>
      </c>
    </row>
    <row r="19" spans="1:8">
      <c r="A19" s="53">
        <v>12</v>
      </c>
      <c r="B19" s="118" t="s">
        <v>241</v>
      </c>
      <c r="C19" s="182">
        <v>0</v>
      </c>
      <c r="D19" s="183">
        <v>0</v>
      </c>
      <c r="E19" s="182">
        <v>0</v>
      </c>
      <c r="F19" s="183">
        <v>0</v>
      </c>
      <c r="G19" s="252">
        <v>0</v>
      </c>
      <c r="H19" s="204" t="e">
        <f t="shared" si="0"/>
        <v>#DIV/0!</v>
      </c>
    </row>
    <row r="20" spans="1:8">
      <c r="A20" s="53">
        <v>13</v>
      </c>
      <c r="B20" s="118" t="s">
        <v>242</v>
      </c>
      <c r="C20" s="182">
        <v>0</v>
      </c>
      <c r="D20" s="183">
        <v>0</v>
      </c>
      <c r="E20" s="182">
        <v>0</v>
      </c>
      <c r="F20" s="183">
        <v>0</v>
      </c>
      <c r="G20" s="252">
        <v>0</v>
      </c>
      <c r="H20" s="204" t="e">
        <f t="shared" si="0"/>
        <v>#DIV/0!</v>
      </c>
    </row>
    <row r="21" spans="1:8">
      <c r="A21" s="53">
        <v>14</v>
      </c>
      <c r="B21" s="118" t="s">
        <v>757</v>
      </c>
      <c r="C21" s="182">
        <v>16965032.143100001</v>
      </c>
      <c r="D21" s="183">
        <v>0</v>
      </c>
      <c r="E21" s="182">
        <v>0</v>
      </c>
      <c r="F21" s="183">
        <v>8413018.1458999999</v>
      </c>
      <c r="G21" s="252">
        <v>8413018.1458999999</v>
      </c>
      <c r="H21" s="204">
        <f t="shared" si="0"/>
        <v>0.49590346042001066</v>
      </c>
    </row>
    <row r="22" spans="1:8">
      <c r="A22" s="99"/>
      <c r="B22" s="105" t="s">
        <v>8</v>
      </c>
      <c r="C22" s="175">
        <f>SUM(C8:C21)</f>
        <v>196944543.7247</v>
      </c>
      <c r="D22" s="175">
        <f>SUM(D8:D21)</f>
        <v>44978232.446800001</v>
      </c>
      <c r="E22" s="175">
        <f>SUM(E8:E21)</f>
        <v>21330797.375659999</v>
      </c>
      <c r="F22" s="175">
        <f>SUM(F8:F21)</f>
        <v>171420996.94231001</v>
      </c>
      <c r="G22" s="175">
        <f>SUM(G8:G21)</f>
        <v>171420996.94231001</v>
      </c>
      <c r="H22" s="205">
        <f>G22/(C22+E22)</f>
        <v>0.78534293465377281</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workbookViewId="0">
      <pane xSplit="1" ySplit="5" topLeftCell="B6" activePane="bottomRight" state="frozen"/>
      <selection pane="topRight" activeCell="B1" sqref="B1"/>
      <selection pane="bottomLeft" activeCell="A5" sqref="A5"/>
      <selection pane="bottomRight" activeCell="I32" sqref="I32"/>
    </sheetView>
  </sheetViews>
  <sheetFormatPr defaultColWidth="9.140625" defaultRowHeight="15"/>
  <cols>
    <col min="1" max="1" width="10.5703125" style="39" bestFit="1" customWidth="1"/>
    <col min="2" max="2" width="95" style="39" customWidth="1"/>
    <col min="3" max="3" width="12.5703125" style="39" bestFit="1" customWidth="1"/>
    <col min="4" max="4" width="10" style="39" bestFit="1" customWidth="1"/>
    <col min="5" max="5" width="18.28515625" style="39" bestFit="1" customWidth="1"/>
    <col min="6" max="13" width="10.7109375" style="39" customWidth="1"/>
    <col min="14" max="14" width="31" style="39" bestFit="1" customWidth="1"/>
    <col min="15" max="15" width="9.140625" style="13" customWidth="1"/>
    <col min="16" max="16384" width="9.140625" style="13"/>
  </cols>
  <sheetData>
    <row r="1" spans="1:14">
      <c r="A1" s="6" t="s">
        <v>0</v>
      </c>
      <c r="B1" s="39" t="str">
        <f>Info!C2</f>
        <v>სს "ზირაათ ბანკი საქართველო"</v>
      </c>
    </row>
    <row r="2" spans="1:14" ht="14.25" customHeight="1">
      <c r="A2" s="39" t="s">
        <v>1</v>
      </c>
      <c r="B2" s="358">
        <f>'1. key ratios'!B2</f>
        <v>45016</v>
      </c>
    </row>
    <row r="3" spans="1:14" ht="14.25" customHeight="1"/>
    <row r="4" spans="1:14">
      <c r="A4" s="3" t="s">
        <v>680</v>
      </c>
      <c r="B4" s="55" t="s">
        <v>174</v>
      </c>
    </row>
    <row r="5" spans="1:14" s="25" customFormat="1" ht="12.75">
      <c r="A5" s="114"/>
      <c r="B5" s="115"/>
      <c r="C5" s="116" t="s">
        <v>681</v>
      </c>
      <c r="D5" s="116" t="s">
        <v>682</v>
      </c>
      <c r="E5" s="116" t="s">
        <v>683</v>
      </c>
      <c r="F5" s="116" t="s">
        <v>684</v>
      </c>
      <c r="G5" s="116" t="s">
        <v>685</v>
      </c>
      <c r="H5" s="116" t="s">
        <v>686</v>
      </c>
      <c r="I5" s="116" t="s">
        <v>687</v>
      </c>
      <c r="J5" s="116" t="s">
        <v>688</v>
      </c>
      <c r="K5" s="116" t="s">
        <v>689</v>
      </c>
      <c r="L5" s="116" t="s">
        <v>690</v>
      </c>
      <c r="M5" s="116" t="s">
        <v>691</v>
      </c>
      <c r="N5" s="117" t="s">
        <v>692</v>
      </c>
    </row>
    <row r="6" spans="1:14" ht="45">
      <c r="A6" s="106"/>
      <c r="B6" s="67"/>
      <c r="C6" s="68" t="s">
        <v>693</v>
      </c>
      <c r="D6" s="69" t="s">
        <v>694</v>
      </c>
      <c r="E6" s="70" t="s">
        <v>695</v>
      </c>
      <c r="F6" s="71">
        <v>0</v>
      </c>
      <c r="G6" s="71">
        <v>0.2</v>
      </c>
      <c r="H6" s="71">
        <v>0.35</v>
      </c>
      <c r="I6" s="71">
        <v>0.5</v>
      </c>
      <c r="J6" s="71">
        <v>0.75</v>
      </c>
      <c r="K6" s="71">
        <v>1</v>
      </c>
      <c r="L6" s="71">
        <v>1.5</v>
      </c>
      <c r="M6" s="71">
        <v>2.5</v>
      </c>
      <c r="N6" s="107" t="s">
        <v>174</v>
      </c>
    </row>
    <row r="7" spans="1:14">
      <c r="A7" s="108">
        <v>1</v>
      </c>
      <c r="B7" s="72" t="s">
        <v>696</v>
      </c>
      <c r="C7" s="184">
        <f>SUM(C8:C13)</f>
        <v>0</v>
      </c>
      <c r="D7" s="67"/>
      <c r="E7" s="187">
        <f t="shared" ref="E7:M7" si="0">SUM(E8:E13)</f>
        <v>0</v>
      </c>
      <c r="F7" s="184">
        <f>SUM(F8:F13)</f>
        <v>0</v>
      </c>
      <c r="G7" s="184">
        <f t="shared" si="0"/>
        <v>0</v>
      </c>
      <c r="H7" s="184">
        <f t="shared" si="0"/>
        <v>0</v>
      </c>
      <c r="I7" s="184">
        <f t="shared" si="0"/>
        <v>0</v>
      </c>
      <c r="J7" s="184">
        <f t="shared" si="0"/>
        <v>0</v>
      </c>
      <c r="K7" s="184">
        <f t="shared" si="0"/>
        <v>0</v>
      </c>
      <c r="L7" s="184">
        <f t="shared" si="0"/>
        <v>0</v>
      </c>
      <c r="M7" s="184">
        <f t="shared" si="0"/>
        <v>0</v>
      </c>
      <c r="N7" s="109">
        <f>SUM(N8:N13)</f>
        <v>0</v>
      </c>
    </row>
    <row r="8" spans="1:14">
      <c r="A8" s="108">
        <v>1.1000000000000001</v>
      </c>
      <c r="B8" s="73" t="s">
        <v>697</v>
      </c>
      <c r="C8" s="185">
        <v>0</v>
      </c>
      <c r="D8" s="74">
        <v>0.02</v>
      </c>
      <c r="E8" s="187">
        <f>C8*D8</f>
        <v>0</v>
      </c>
      <c r="F8" s="185"/>
      <c r="G8" s="185"/>
      <c r="H8" s="185"/>
      <c r="I8" s="185"/>
      <c r="J8" s="185"/>
      <c r="K8" s="185"/>
      <c r="L8" s="185"/>
      <c r="M8" s="185"/>
      <c r="N8" s="109">
        <f>SUMPRODUCT($F$6:$M$6,F8:M8)</f>
        <v>0</v>
      </c>
    </row>
    <row r="9" spans="1:14">
      <c r="A9" s="108">
        <v>1.2</v>
      </c>
      <c r="B9" s="73" t="s">
        <v>698</v>
      </c>
      <c r="C9" s="185">
        <v>0</v>
      </c>
      <c r="D9" s="74">
        <v>0.05</v>
      </c>
      <c r="E9" s="187">
        <f>C9*D9</f>
        <v>0</v>
      </c>
      <c r="F9" s="185"/>
      <c r="G9" s="185"/>
      <c r="H9" s="185"/>
      <c r="I9" s="185"/>
      <c r="J9" s="185"/>
      <c r="K9" s="185"/>
      <c r="L9" s="185"/>
      <c r="M9" s="185"/>
      <c r="N9" s="109">
        <f t="shared" ref="N9:N12" si="1">SUMPRODUCT($F$6:$M$6,F9:M9)</f>
        <v>0</v>
      </c>
    </row>
    <row r="10" spans="1:14">
      <c r="A10" s="108">
        <v>1.3</v>
      </c>
      <c r="B10" s="73" t="s">
        <v>699</v>
      </c>
      <c r="C10" s="185">
        <v>0</v>
      </c>
      <c r="D10" s="74">
        <v>0.08</v>
      </c>
      <c r="E10" s="187">
        <f>C10*D10</f>
        <v>0</v>
      </c>
      <c r="F10" s="185"/>
      <c r="G10" s="185"/>
      <c r="H10" s="185"/>
      <c r="I10" s="185"/>
      <c r="J10" s="185"/>
      <c r="K10" s="185"/>
      <c r="L10" s="185"/>
      <c r="M10" s="185"/>
      <c r="N10" s="109">
        <f>SUMPRODUCT($F$6:$M$6,F10:M10)</f>
        <v>0</v>
      </c>
    </row>
    <row r="11" spans="1:14">
      <c r="A11" s="108">
        <v>1.4</v>
      </c>
      <c r="B11" s="73" t="s">
        <v>700</v>
      </c>
      <c r="C11" s="185">
        <v>0</v>
      </c>
      <c r="D11" s="74">
        <v>0.11</v>
      </c>
      <c r="E11" s="187">
        <f>C11*D11</f>
        <v>0</v>
      </c>
      <c r="F11" s="185"/>
      <c r="G11" s="185"/>
      <c r="H11" s="185"/>
      <c r="I11" s="185"/>
      <c r="J11" s="185"/>
      <c r="K11" s="185"/>
      <c r="L11" s="185"/>
      <c r="M11" s="185"/>
      <c r="N11" s="109">
        <f t="shared" si="1"/>
        <v>0</v>
      </c>
    </row>
    <row r="12" spans="1:14">
      <c r="A12" s="108">
        <v>1.5</v>
      </c>
      <c r="B12" s="73" t="s">
        <v>701</v>
      </c>
      <c r="C12" s="185">
        <v>0</v>
      </c>
      <c r="D12" s="74">
        <v>0.14000000000000001</v>
      </c>
      <c r="E12" s="187">
        <f>C12*D12</f>
        <v>0</v>
      </c>
      <c r="F12" s="185"/>
      <c r="G12" s="185"/>
      <c r="H12" s="185"/>
      <c r="I12" s="185"/>
      <c r="J12" s="185"/>
      <c r="K12" s="185"/>
      <c r="L12" s="185"/>
      <c r="M12" s="185"/>
      <c r="N12" s="109">
        <f t="shared" si="1"/>
        <v>0</v>
      </c>
    </row>
    <row r="13" spans="1:14">
      <c r="A13" s="108">
        <v>1.6</v>
      </c>
      <c r="B13" s="75" t="s">
        <v>702</v>
      </c>
      <c r="C13" s="185">
        <v>0</v>
      </c>
      <c r="D13" s="76"/>
      <c r="E13" s="185"/>
      <c r="F13" s="185"/>
      <c r="G13" s="185"/>
      <c r="H13" s="185"/>
      <c r="I13" s="185"/>
      <c r="J13" s="185"/>
      <c r="K13" s="185"/>
      <c r="L13" s="185"/>
      <c r="M13" s="185"/>
      <c r="N13" s="109">
        <f>SUMPRODUCT($F$6:$M$6,F13:M13)</f>
        <v>0</v>
      </c>
    </row>
    <row r="14" spans="1:14">
      <c r="A14" s="108">
        <v>2</v>
      </c>
      <c r="B14" s="77" t="s">
        <v>703</v>
      </c>
      <c r="C14" s="184">
        <f>SUM(C15:C20)</f>
        <v>0</v>
      </c>
      <c r="D14" s="67"/>
      <c r="E14" s="187">
        <f t="shared" ref="E14:M14" si="2">SUM(E15:E20)</f>
        <v>0</v>
      </c>
      <c r="F14" s="185">
        <f t="shared" si="2"/>
        <v>0</v>
      </c>
      <c r="G14" s="185">
        <f t="shared" si="2"/>
        <v>0</v>
      </c>
      <c r="H14" s="185">
        <f t="shared" si="2"/>
        <v>0</v>
      </c>
      <c r="I14" s="185">
        <f t="shared" si="2"/>
        <v>0</v>
      </c>
      <c r="J14" s="185">
        <f t="shared" si="2"/>
        <v>0</v>
      </c>
      <c r="K14" s="185">
        <f t="shared" si="2"/>
        <v>0</v>
      </c>
      <c r="L14" s="185">
        <f t="shared" si="2"/>
        <v>0</v>
      </c>
      <c r="M14" s="185">
        <f t="shared" si="2"/>
        <v>0</v>
      </c>
      <c r="N14" s="109">
        <f>SUM(N15:N20)</f>
        <v>0</v>
      </c>
    </row>
    <row r="15" spans="1:14">
      <c r="A15" s="108">
        <v>2.1</v>
      </c>
      <c r="B15" s="75" t="s">
        <v>697</v>
      </c>
      <c r="C15" s="185"/>
      <c r="D15" s="74">
        <v>5.0000000000000001E-3</v>
      </c>
      <c r="E15" s="187">
        <f>C15*D15</f>
        <v>0</v>
      </c>
      <c r="F15" s="185"/>
      <c r="G15" s="185"/>
      <c r="H15" s="185"/>
      <c r="I15" s="185"/>
      <c r="J15" s="185"/>
      <c r="K15" s="185"/>
      <c r="L15" s="185"/>
      <c r="M15" s="185"/>
      <c r="N15" s="109">
        <f>SUMPRODUCT($F$6:$M$6,F15:M15)</f>
        <v>0</v>
      </c>
    </row>
    <row r="16" spans="1:14">
      <c r="A16" s="108">
        <v>2.2000000000000002</v>
      </c>
      <c r="B16" s="75" t="s">
        <v>698</v>
      </c>
      <c r="C16" s="185"/>
      <c r="D16" s="74">
        <v>0.01</v>
      </c>
      <c r="E16" s="187">
        <f>C16*D16</f>
        <v>0</v>
      </c>
      <c r="F16" s="185"/>
      <c r="G16" s="185"/>
      <c r="H16" s="185"/>
      <c r="I16" s="185"/>
      <c r="J16" s="185"/>
      <c r="K16" s="185"/>
      <c r="L16" s="185"/>
      <c r="M16" s="185"/>
      <c r="N16" s="109">
        <f t="shared" ref="N16:N20" si="3">SUMPRODUCT($F$6:$M$6,F16:M16)</f>
        <v>0</v>
      </c>
    </row>
    <row r="17" spans="1:14">
      <c r="A17" s="108">
        <v>2.2999999999999998</v>
      </c>
      <c r="B17" s="75" t="s">
        <v>699</v>
      </c>
      <c r="C17" s="185"/>
      <c r="D17" s="74">
        <v>0.02</v>
      </c>
      <c r="E17" s="187">
        <f>C17*D17</f>
        <v>0</v>
      </c>
      <c r="F17" s="185"/>
      <c r="G17" s="185"/>
      <c r="H17" s="185"/>
      <c r="I17" s="185"/>
      <c r="J17" s="185"/>
      <c r="K17" s="185"/>
      <c r="L17" s="185"/>
      <c r="M17" s="185"/>
      <c r="N17" s="109">
        <f t="shared" si="3"/>
        <v>0</v>
      </c>
    </row>
    <row r="18" spans="1:14">
      <c r="A18" s="108">
        <v>2.4</v>
      </c>
      <c r="B18" s="75" t="s">
        <v>700</v>
      </c>
      <c r="C18" s="185"/>
      <c r="D18" s="74">
        <v>0.03</v>
      </c>
      <c r="E18" s="187">
        <f>C18*D18</f>
        <v>0</v>
      </c>
      <c r="F18" s="185"/>
      <c r="G18" s="185"/>
      <c r="H18" s="185"/>
      <c r="I18" s="185"/>
      <c r="J18" s="185"/>
      <c r="K18" s="185"/>
      <c r="L18" s="185"/>
      <c r="M18" s="185"/>
      <c r="N18" s="109">
        <f t="shared" si="3"/>
        <v>0</v>
      </c>
    </row>
    <row r="19" spans="1:14">
      <c r="A19" s="108">
        <v>2.5</v>
      </c>
      <c r="B19" s="75" t="s">
        <v>701</v>
      </c>
      <c r="C19" s="185"/>
      <c r="D19" s="74">
        <v>0.04</v>
      </c>
      <c r="E19" s="187">
        <f>C19*D19</f>
        <v>0</v>
      </c>
      <c r="F19" s="185"/>
      <c r="G19" s="185"/>
      <c r="H19" s="185"/>
      <c r="I19" s="185"/>
      <c r="J19" s="185"/>
      <c r="K19" s="185"/>
      <c r="L19" s="185"/>
      <c r="M19" s="185"/>
      <c r="N19" s="109">
        <f t="shared" si="3"/>
        <v>0</v>
      </c>
    </row>
    <row r="20" spans="1:14">
      <c r="A20" s="108">
        <v>2.6</v>
      </c>
      <c r="B20" s="75" t="s">
        <v>702</v>
      </c>
      <c r="C20" s="185"/>
      <c r="D20" s="76"/>
      <c r="E20" s="188"/>
      <c r="F20" s="185"/>
      <c r="G20" s="185"/>
      <c r="H20" s="185"/>
      <c r="I20" s="185"/>
      <c r="J20" s="185"/>
      <c r="K20" s="185"/>
      <c r="L20" s="185"/>
      <c r="M20" s="185"/>
      <c r="N20" s="109">
        <f t="shared" si="3"/>
        <v>0</v>
      </c>
    </row>
    <row r="21" spans="1:14">
      <c r="A21" s="110">
        <v>3</v>
      </c>
      <c r="B21" s="111" t="s">
        <v>8</v>
      </c>
      <c r="C21" s="186">
        <f>C14+C7</f>
        <v>0</v>
      </c>
      <c r="D21" s="112"/>
      <c r="E21" s="189">
        <f>E14+E7</f>
        <v>0</v>
      </c>
      <c r="F21" s="190">
        <f>F7+F14</f>
        <v>0</v>
      </c>
      <c r="G21" s="190">
        <f t="shared" ref="G21:L21" si="4">G7+G14</f>
        <v>0</v>
      </c>
      <c r="H21" s="190">
        <f t="shared" si="4"/>
        <v>0</v>
      </c>
      <c r="I21" s="190">
        <f t="shared" si="4"/>
        <v>0</v>
      </c>
      <c r="J21" s="190">
        <f t="shared" si="4"/>
        <v>0</v>
      </c>
      <c r="K21" s="190">
        <f t="shared" si="4"/>
        <v>0</v>
      </c>
      <c r="L21" s="190">
        <f t="shared" si="4"/>
        <v>0</v>
      </c>
      <c r="M21" s="190">
        <f>M7+M14</f>
        <v>0</v>
      </c>
      <c r="N21" s="113">
        <f>N14+N7</f>
        <v>0</v>
      </c>
    </row>
    <row r="22" spans="1:14">
      <c r="E22" s="191"/>
      <c r="F22" s="191"/>
      <c r="G22" s="191"/>
      <c r="H22" s="191"/>
      <c r="I22" s="191"/>
      <c r="J22" s="191"/>
      <c r="K22" s="191"/>
      <c r="L22" s="191"/>
      <c r="M22" s="191"/>
    </row>
  </sheetData>
  <conditionalFormatting sqref="E8:E12">
    <cfRule type="expression" dxfId="28" priority="2">
      <formula>(C8*D8)&lt;&gt;SUM(#REF!)</formula>
    </cfRule>
  </conditionalFormatting>
  <conditionalFormatting sqref="E20">
    <cfRule type="expression" dxfId="27" priority="3">
      <formula>$E$88&lt;&gt;SUM(#REF!)</formula>
    </cfRule>
  </conditionalFormatting>
  <conditionalFormatting sqref="E15:E19">
    <cfRule type="expression" dxfId="26" priority="1">
      <formula>(C15*D15)&lt;&gt;SUM(#REF!)</formula>
    </cfRule>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3"/>
  <sheetViews>
    <sheetView topLeftCell="A10" workbookViewId="0">
      <selection activeCell="C6" sqref="C6:C41"/>
    </sheetView>
  </sheetViews>
  <sheetFormatPr defaultRowHeight="15"/>
  <cols>
    <col min="1" max="1" width="11.42578125" customWidth="1"/>
    <col min="2" max="2" width="76.85546875" style="5" customWidth="1"/>
    <col min="3" max="3" width="22.85546875" customWidth="1"/>
  </cols>
  <sheetData>
    <row r="1" spans="1:3">
      <c r="A1" s="696" t="s">
        <v>0</v>
      </c>
      <c r="B1" s="703" t="str">
        <f>Info!C2</f>
        <v>სს "ზირაათ ბანკი საქართველო"</v>
      </c>
    </row>
    <row r="2" spans="1:3">
      <c r="A2" s="696" t="s">
        <v>1</v>
      </c>
      <c r="B2" s="633">
        <f>'1. key ratios'!B2</f>
        <v>45016</v>
      </c>
    </row>
    <row r="3" spans="1:3">
      <c r="A3" s="236"/>
    </row>
    <row r="4" spans="1:3">
      <c r="A4" s="236" t="s">
        <v>704</v>
      </c>
      <c r="B4" s="5" t="s">
        <v>175</v>
      </c>
    </row>
    <row r="5" spans="1:3">
      <c r="A5" s="288"/>
      <c r="B5" s="288" t="s">
        <v>705</v>
      </c>
      <c r="C5" s="300"/>
    </row>
    <row r="6" spans="1:3">
      <c r="A6" s="289">
        <v>1</v>
      </c>
      <c r="B6" s="301" t="s">
        <v>706</v>
      </c>
      <c r="C6" s="302">
        <v>197881469.0747</v>
      </c>
    </row>
    <row r="7" spans="1:3">
      <c r="A7" s="289">
        <v>2</v>
      </c>
      <c r="B7" s="301" t="s">
        <v>707</v>
      </c>
      <c r="C7" s="302">
        <v>-936925.35</v>
      </c>
    </row>
    <row r="8" spans="1:3">
      <c r="A8" s="290">
        <v>3</v>
      </c>
      <c r="B8" s="303" t="s">
        <v>708</v>
      </c>
      <c r="C8" s="304">
        <f>C6+C7</f>
        <v>196944543.7247</v>
      </c>
    </row>
    <row r="9" spans="1:3">
      <c r="A9" s="291"/>
      <c r="B9" s="291" t="s">
        <v>709</v>
      </c>
      <c r="C9" s="305"/>
    </row>
    <row r="10" spans="1:3">
      <c r="A10" s="292">
        <v>4</v>
      </c>
      <c r="B10" s="306" t="s">
        <v>710</v>
      </c>
      <c r="C10" s="302"/>
    </row>
    <row r="11" spans="1:3">
      <c r="A11" s="292">
        <v>5</v>
      </c>
      <c r="B11" s="307" t="s">
        <v>711</v>
      </c>
      <c r="C11" s="302"/>
    </row>
    <row r="12" spans="1:3">
      <c r="A12" s="292" t="s">
        <v>712</v>
      </c>
      <c r="B12" s="301" t="s">
        <v>713</v>
      </c>
      <c r="C12" s="304">
        <f>'15. CCR'!E21</f>
        <v>0</v>
      </c>
    </row>
    <row r="13" spans="1:3">
      <c r="A13" s="293">
        <v>6</v>
      </c>
      <c r="B13" s="308" t="s">
        <v>714</v>
      </c>
      <c r="C13" s="302"/>
    </row>
    <row r="14" spans="1:3">
      <c r="A14" s="293">
        <v>7</v>
      </c>
      <c r="B14" s="309" t="s">
        <v>715</v>
      </c>
      <c r="C14" s="302"/>
    </row>
    <row r="15" spans="1:3">
      <c r="A15" s="294">
        <v>8</v>
      </c>
      <c r="B15" s="301" t="s">
        <v>716</v>
      </c>
      <c r="C15" s="302"/>
    </row>
    <row r="16" spans="1:3" ht="24">
      <c r="A16" s="293">
        <v>9</v>
      </c>
      <c r="B16" s="309" t="s">
        <v>717</v>
      </c>
      <c r="C16" s="302"/>
    </row>
    <row r="17" spans="1:3">
      <c r="A17" s="293">
        <v>10</v>
      </c>
      <c r="B17" s="309" t="s">
        <v>718</v>
      </c>
      <c r="C17" s="302"/>
    </row>
    <row r="18" spans="1:3">
      <c r="A18" s="295">
        <v>11</v>
      </c>
      <c r="B18" s="310" t="s">
        <v>719</v>
      </c>
      <c r="C18" s="304">
        <f>SUM(C10:C17)</f>
        <v>0</v>
      </c>
    </row>
    <row r="19" spans="1:3">
      <c r="A19" s="291"/>
      <c r="B19" s="291" t="s">
        <v>720</v>
      </c>
      <c r="C19" s="311"/>
    </row>
    <row r="20" spans="1:3">
      <c r="A20" s="293">
        <v>12</v>
      </c>
      <c r="B20" s="306" t="s">
        <v>721</v>
      </c>
      <c r="C20" s="302"/>
    </row>
    <row r="21" spans="1:3">
      <c r="A21" s="293">
        <v>13</v>
      </c>
      <c r="B21" s="306" t="s">
        <v>722</v>
      </c>
      <c r="C21" s="302"/>
    </row>
    <row r="22" spans="1:3">
      <c r="A22" s="293">
        <v>14</v>
      </c>
      <c r="B22" s="306" t="s">
        <v>723</v>
      </c>
      <c r="C22" s="302"/>
    </row>
    <row r="23" spans="1:3" ht="24">
      <c r="A23" s="293" t="s">
        <v>724</v>
      </c>
      <c r="B23" s="306" t="s">
        <v>725</v>
      </c>
      <c r="C23" s="302"/>
    </row>
    <row r="24" spans="1:3">
      <c r="A24" s="293">
        <v>15</v>
      </c>
      <c r="B24" s="306" t="s">
        <v>726</v>
      </c>
      <c r="C24" s="302"/>
    </row>
    <row r="25" spans="1:3">
      <c r="A25" s="293" t="s">
        <v>727</v>
      </c>
      <c r="B25" s="301" t="s">
        <v>728</v>
      </c>
      <c r="C25" s="302"/>
    </row>
    <row r="26" spans="1:3">
      <c r="A26" s="295">
        <v>16</v>
      </c>
      <c r="B26" s="310" t="s">
        <v>729</v>
      </c>
      <c r="C26" s="304">
        <f>SUM(C20:C25)</f>
        <v>0</v>
      </c>
    </row>
    <row r="27" spans="1:3">
      <c r="A27" s="291"/>
      <c r="B27" s="291" t="s">
        <v>730</v>
      </c>
      <c r="C27" s="305"/>
    </row>
    <row r="28" spans="1:3">
      <c r="A28" s="292">
        <v>17</v>
      </c>
      <c r="B28" s="301" t="s">
        <v>731</v>
      </c>
      <c r="C28" s="302">
        <v>44978232.446799994</v>
      </c>
    </row>
    <row r="29" spans="1:3">
      <c r="A29" s="292">
        <v>18</v>
      </c>
      <c r="B29" s="301" t="s">
        <v>732</v>
      </c>
      <c r="C29" s="302">
        <v>-23647435.071139999</v>
      </c>
    </row>
    <row r="30" spans="1:3">
      <c r="A30" s="295">
        <v>19</v>
      </c>
      <c r="B30" s="310" t="s">
        <v>733</v>
      </c>
      <c r="C30" s="304">
        <f>C28+C29</f>
        <v>21330797.375659995</v>
      </c>
    </row>
    <row r="31" spans="1:3">
      <c r="A31" s="296"/>
      <c r="B31" s="291" t="s">
        <v>734</v>
      </c>
      <c r="C31" s="305"/>
    </row>
    <row r="32" spans="1:3">
      <c r="A32" s="292" t="s">
        <v>735</v>
      </c>
      <c r="B32" s="306" t="s">
        <v>736</v>
      </c>
      <c r="C32" s="312"/>
    </row>
    <row r="33" spans="1:3">
      <c r="A33" s="292" t="s">
        <v>737</v>
      </c>
      <c r="B33" s="307" t="s">
        <v>738</v>
      </c>
      <c r="C33" s="312"/>
    </row>
    <row r="34" spans="1:3">
      <c r="A34" s="291"/>
      <c r="B34" s="291" t="s">
        <v>739</v>
      </c>
      <c r="C34" s="305"/>
    </row>
    <row r="35" spans="1:3">
      <c r="A35" s="295">
        <v>20</v>
      </c>
      <c r="B35" s="310" t="s">
        <v>114</v>
      </c>
      <c r="C35" s="304">
        <v>68701450.83510001</v>
      </c>
    </row>
    <row r="36" spans="1:3">
      <c r="A36" s="295">
        <v>21</v>
      </c>
      <c r="B36" s="310" t="s">
        <v>740</v>
      </c>
      <c r="C36" s="304">
        <f>C8+C18+C26+C30</f>
        <v>218275341.10036001</v>
      </c>
    </row>
    <row r="37" spans="1:3">
      <c r="A37" s="297"/>
      <c r="B37" s="297" t="s">
        <v>175</v>
      </c>
      <c r="C37" s="305"/>
    </row>
    <row r="38" spans="1:3">
      <c r="A38" s="295">
        <v>22</v>
      </c>
      <c r="B38" s="310" t="s">
        <v>175</v>
      </c>
      <c r="C38" s="727">
        <f>IFERROR(C35/C36,0)</f>
        <v>0.31474673450864993</v>
      </c>
    </row>
    <row r="39" spans="1:3">
      <c r="A39" s="297"/>
      <c r="B39" s="297" t="s">
        <v>741</v>
      </c>
      <c r="C39" s="305"/>
    </row>
    <row r="40" spans="1:3">
      <c r="A40" s="298" t="s">
        <v>742</v>
      </c>
      <c r="B40" s="306" t="s">
        <v>743</v>
      </c>
      <c r="C40" s="312"/>
    </row>
    <row r="41" spans="1:3">
      <c r="A41" s="299" t="s">
        <v>744</v>
      </c>
      <c r="B41" s="307" t="s">
        <v>745</v>
      </c>
      <c r="C41" s="312"/>
    </row>
    <row r="43" spans="1:3">
      <c r="B43" s="324" t="s">
        <v>746</v>
      </c>
    </row>
  </sheetData>
  <pageMargins left="0.7" right="0.7" top="0.75" bottom="0.75" header="0.3" footer="0.3"/>
  <pageSetup paperSize="9"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28"/>
  <sheetViews>
    <sheetView zoomScale="90" zoomScaleNormal="90" workbookViewId="0">
      <pane xSplit="2" ySplit="6" topLeftCell="C7" activePane="bottomRight" state="frozen"/>
      <selection pane="topRight" activeCell="C1" sqref="C1"/>
      <selection pane="bottomLeft" activeCell="A6" sqref="A6"/>
      <selection pane="bottomRight" activeCell="C8" sqref="C8:K25"/>
    </sheetView>
  </sheetViews>
  <sheetFormatPr defaultColWidth="9.140625" defaultRowHeight="12.75"/>
  <cols>
    <col min="1" max="1" width="10.5703125" style="236" bestFit="1" customWidth="1"/>
    <col min="2" max="2" width="104.140625" style="236" customWidth="1"/>
    <col min="3" max="4" width="12.7109375" style="236" customWidth="1"/>
    <col min="5" max="5" width="12.140625" style="236" customWidth="1"/>
    <col min="6" max="11" width="12.7109375" style="236" customWidth="1"/>
    <col min="12" max="12" width="9.140625" style="236" customWidth="1"/>
    <col min="13" max="16384" width="9.140625" style="236"/>
  </cols>
  <sheetData>
    <row r="1" spans="1:11">
      <c r="A1" s="696" t="s">
        <v>0</v>
      </c>
      <c r="B1" s="696" t="str">
        <f>Info!C2</f>
        <v>სს "ზირაათ ბანკი საქართველო"</v>
      </c>
    </row>
    <row r="2" spans="1:11">
      <c r="A2" s="696" t="s">
        <v>1</v>
      </c>
      <c r="B2" s="633">
        <f>'1. key ratios'!B2</f>
        <v>45016</v>
      </c>
      <c r="C2" s="237"/>
      <c r="D2" s="237"/>
    </row>
    <row r="3" spans="1:11">
      <c r="B3" s="237"/>
      <c r="C3" s="237"/>
      <c r="D3" s="237"/>
    </row>
    <row r="4" spans="1:11">
      <c r="A4" s="236" t="s">
        <v>766</v>
      </c>
      <c r="B4" s="199" t="s">
        <v>173</v>
      </c>
      <c r="C4" s="237"/>
      <c r="D4" s="237"/>
    </row>
    <row r="5" spans="1:11" ht="30" customHeight="1">
      <c r="A5" s="853"/>
      <c r="B5" s="854"/>
      <c r="C5" s="851" t="s">
        <v>767</v>
      </c>
      <c r="D5" s="851"/>
      <c r="E5" s="851"/>
      <c r="F5" s="851" t="s">
        <v>768</v>
      </c>
      <c r="G5" s="851"/>
      <c r="H5" s="851"/>
      <c r="I5" s="851" t="s">
        <v>769</v>
      </c>
      <c r="J5" s="851"/>
      <c r="K5" s="852"/>
    </row>
    <row r="6" spans="1:11">
      <c r="A6" s="234"/>
      <c r="B6" s="235"/>
      <c r="C6" s="238" t="s">
        <v>6</v>
      </c>
      <c r="D6" s="238" t="s">
        <v>770</v>
      </c>
      <c r="E6" s="238" t="s">
        <v>8</v>
      </c>
      <c r="F6" s="238" t="s">
        <v>6</v>
      </c>
      <c r="G6" s="238" t="s">
        <v>770</v>
      </c>
      <c r="H6" s="238" t="s">
        <v>8</v>
      </c>
      <c r="I6" s="238" t="s">
        <v>6</v>
      </c>
      <c r="J6" s="238" t="s">
        <v>770</v>
      </c>
      <c r="K6" s="240" t="s">
        <v>8</v>
      </c>
    </row>
    <row r="7" spans="1:11">
      <c r="A7" s="241" t="s">
        <v>274</v>
      </c>
      <c r="B7" s="233"/>
      <c r="C7" s="233"/>
      <c r="D7" s="233"/>
      <c r="E7" s="233"/>
      <c r="F7" s="233"/>
      <c r="G7" s="233"/>
      <c r="H7" s="233"/>
      <c r="I7" s="233"/>
      <c r="J7" s="233"/>
      <c r="K7" s="242"/>
    </row>
    <row r="8" spans="1:11">
      <c r="A8" s="232">
        <v>1</v>
      </c>
      <c r="B8" s="210" t="s">
        <v>274</v>
      </c>
      <c r="C8" s="1"/>
      <c r="D8" s="1"/>
      <c r="E8" s="1"/>
      <c r="F8" s="211">
        <v>33196552.358241696</v>
      </c>
      <c r="G8" s="211">
        <v>51543986.958010904</v>
      </c>
      <c r="H8" s="211">
        <v>84740539.316252604</v>
      </c>
      <c r="I8" s="211">
        <v>26828574.379670396</v>
      </c>
      <c r="J8" s="211">
        <v>31240342.761425301</v>
      </c>
      <c r="K8" s="220">
        <v>58068917.141095698</v>
      </c>
    </row>
    <row r="9" spans="1:11">
      <c r="A9" s="241" t="s">
        <v>771</v>
      </c>
      <c r="B9" s="233"/>
      <c r="C9" s="233"/>
      <c r="D9" s="233"/>
      <c r="E9" s="233"/>
      <c r="F9" s="233"/>
      <c r="G9" s="233"/>
      <c r="H9" s="233"/>
      <c r="I9" s="233"/>
      <c r="J9" s="233"/>
      <c r="K9" s="242"/>
    </row>
    <row r="10" spans="1:11">
      <c r="A10" s="243">
        <v>2</v>
      </c>
      <c r="B10" s="212" t="s">
        <v>406</v>
      </c>
      <c r="C10" s="212">
        <v>1584865.1617562</v>
      </c>
      <c r="D10" s="213">
        <v>30734397.509276703</v>
      </c>
      <c r="E10" s="213">
        <v>32319262.671032902</v>
      </c>
      <c r="F10" s="213">
        <v>495020.27670111554</v>
      </c>
      <c r="G10" s="213">
        <v>14944217.869323086</v>
      </c>
      <c r="H10" s="213">
        <v>15439238.146024201</v>
      </c>
      <c r="I10" s="213">
        <v>115583.14978007998</v>
      </c>
      <c r="J10" s="213">
        <v>2817644.1724909451</v>
      </c>
      <c r="K10" s="244">
        <v>2933227.3222710253</v>
      </c>
    </row>
    <row r="11" spans="1:11">
      <c r="A11" s="243">
        <v>3</v>
      </c>
      <c r="B11" s="212" t="s">
        <v>408</v>
      </c>
      <c r="C11" s="212">
        <v>23039183.311755598</v>
      </c>
      <c r="D11" s="213">
        <v>61523893.402404785</v>
      </c>
      <c r="E11" s="213">
        <v>84563076.714160383</v>
      </c>
      <c r="F11" s="213">
        <v>8608811.2316007651</v>
      </c>
      <c r="G11" s="213">
        <v>26022544.814840157</v>
      </c>
      <c r="H11" s="213">
        <v>34631356.046440922</v>
      </c>
      <c r="I11" s="213">
        <v>6308980.743850938</v>
      </c>
      <c r="J11" s="213">
        <v>27608749.080306359</v>
      </c>
      <c r="K11" s="244">
        <v>33917729.824157298</v>
      </c>
    </row>
    <row r="12" spans="1:11">
      <c r="A12" s="243">
        <v>4</v>
      </c>
      <c r="B12" s="212" t="s">
        <v>410</v>
      </c>
      <c r="C12" s="212">
        <v>0</v>
      </c>
      <c r="D12" s="213">
        <v>0</v>
      </c>
      <c r="E12" s="213">
        <v>0</v>
      </c>
      <c r="F12" s="213">
        <v>0</v>
      </c>
      <c r="G12" s="213">
        <v>0</v>
      </c>
      <c r="H12" s="213">
        <v>0</v>
      </c>
      <c r="I12" s="213">
        <v>0</v>
      </c>
      <c r="J12" s="213">
        <v>0</v>
      </c>
      <c r="K12" s="244">
        <v>0</v>
      </c>
    </row>
    <row r="13" spans="1:11">
      <c r="A13" s="243">
        <v>5</v>
      </c>
      <c r="B13" s="212" t="s">
        <v>412</v>
      </c>
      <c r="C13" s="212">
        <v>16700630.816152999</v>
      </c>
      <c r="D13" s="213">
        <v>25763788.0674202</v>
      </c>
      <c r="E13" s="213">
        <v>42464418.883573197</v>
      </c>
      <c r="F13" s="213">
        <v>2800746.0573717919</v>
      </c>
      <c r="G13" s="213">
        <v>3345151.6199782407</v>
      </c>
      <c r="H13" s="213">
        <v>6145897.6773500331</v>
      </c>
      <c r="I13" s="213">
        <v>1036514.942857085</v>
      </c>
      <c r="J13" s="213">
        <v>1442280.7541557751</v>
      </c>
      <c r="K13" s="244">
        <v>2478795.6970128603</v>
      </c>
    </row>
    <row r="14" spans="1:11">
      <c r="A14" s="243">
        <v>6</v>
      </c>
      <c r="B14" s="212" t="s">
        <v>414</v>
      </c>
      <c r="C14" s="212"/>
      <c r="D14" s="213"/>
      <c r="E14" s="213"/>
      <c r="F14" s="213">
        <v>0</v>
      </c>
      <c r="G14" s="213">
        <v>0</v>
      </c>
      <c r="H14" s="213">
        <v>0</v>
      </c>
      <c r="I14" s="213"/>
      <c r="J14" s="213"/>
      <c r="K14" s="244"/>
    </row>
    <row r="15" spans="1:11">
      <c r="A15" s="243">
        <v>7</v>
      </c>
      <c r="B15" s="212" t="s">
        <v>416</v>
      </c>
      <c r="C15" s="212">
        <v>572047.56803000008</v>
      </c>
      <c r="D15" s="213">
        <v>554141.08464670007</v>
      </c>
      <c r="E15" s="213">
        <v>1126188.6526767001</v>
      </c>
      <c r="F15" s="213">
        <v>46561.027362499997</v>
      </c>
      <c r="G15" s="213">
        <v>0</v>
      </c>
      <c r="H15" s="213">
        <v>46561.027362499997</v>
      </c>
      <c r="I15" s="213">
        <v>46561.027362499997</v>
      </c>
      <c r="J15" s="213">
        <v>0</v>
      </c>
      <c r="K15" s="244">
        <v>46561.027362499997</v>
      </c>
    </row>
    <row r="16" spans="1:11">
      <c r="A16" s="243">
        <v>8</v>
      </c>
      <c r="B16" s="214" t="s">
        <v>772</v>
      </c>
      <c r="C16" s="212">
        <v>41896726.857694797</v>
      </c>
      <c r="D16" s="213">
        <v>118576220.06374839</v>
      </c>
      <c r="E16" s="213">
        <v>160472946.92144319</v>
      </c>
      <c r="F16" s="213">
        <v>11951138.593036171</v>
      </c>
      <c r="G16" s="213">
        <v>44311914.304141484</v>
      </c>
      <c r="H16" s="213">
        <v>56263052.897177659</v>
      </c>
      <c r="I16" s="213">
        <v>7507639.8638506029</v>
      </c>
      <c r="J16" s="213">
        <v>31868674.006953079</v>
      </c>
      <c r="K16" s="244">
        <v>39376313.870803691</v>
      </c>
    </row>
    <row r="17" spans="1:11">
      <c r="A17" s="241" t="s">
        <v>773</v>
      </c>
      <c r="B17" s="233"/>
      <c r="C17" s="233"/>
      <c r="D17" s="233"/>
      <c r="E17" s="233"/>
      <c r="F17" s="233"/>
      <c r="G17" s="233"/>
      <c r="H17" s="233"/>
      <c r="I17" s="233"/>
      <c r="J17" s="233"/>
      <c r="K17" s="242"/>
    </row>
    <row r="18" spans="1:11">
      <c r="A18" s="243">
        <v>9</v>
      </c>
      <c r="B18" s="212" t="s">
        <v>774</v>
      </c>
      <c r="C18" s="212">
        <v>0</v>
      </c>
      <c r="D18" s="213">
        <v>0</v>
      </c>
      <c r="E18" s="213">
        <v>0</v>
      </c>
      <c r="F18" s="213"/>
      <c r="G18" s="213"/>
      <c r="H18" s="213">
        <v>0</v>
      </c>
      <c r="I18" s="213">
        <v>0</v>
      </c>
      <c r="J18" s="213">
        <v>0</v>
      </c>
      <c r="K18" s="244">
        <v>0</v>
      </c>
    </row>
    <row r="19" spans="1:11">
      <c r="A19" s="243">
        <v>10</v>
      </c>
      <c r="B19" s="212" t="s">
        <v>775</v>
      </c>
      <c r="C19" s="212">
        <v>27784740.3263795</v>
      </c>
      <c r="D19" s="213">
        <v>33938873.541233294</v>
      </c>
      <c r="E19" s="213">
        <v>61723613.867612794</v>
      </c>
      <c r="F19" s="213">
        <v>739044.48020859994</v>
      </c>
      <c r="G19" s="213">
        <v>454425.48414229997</v>
      </c>
      <c r="H19" s="213">
        <v>1193469.9643508999</v>
      </c>
      <c r="I19" s="213">
        <v>7107022.4587798994</v>
      </c>
      <c r="J19" s="213">
        <v>21662897.116264097</v>
      </c>
      <c r="K19" s="244">
        <v>28769919.575043999</v>
      </c>
    </row>
    <row r="20" spans="1:11">
      <c r="A20" s="243">
        <v>11</v>
      </c>
      <c r="B20" s="212" t="s">
        <v>418</v>
      </c>
      <c r="C20" s="212">
        <v>91290.391318200011</v>
      </c>
      <c r="D20" s="213">
        <v>12699.114145899999</v>
      </c>
      <c r="E20" s="213">
        <v>103989.50546410002</v>
      </c>
      <c r="F20" s="213">
        <v>30009.890109800002</v>
      </c>
      <c r="G20" s="213">
        <v>0</v>
      </c>
      <c r="H20" s="213">
        <v>30009.890109800002</v>
      </c>
      <c r="I20" s="213">
        <v>30009.890109800002</v>
      </c>
      <c r="J20" s="213">
        <v>0</v>
      </c>
      <c r="K20" s="244">
        <v>30009.890109800002</v>
      </c>
    </row>
    <row r="21" spans="1:11">
      <c r="A21" s="150">
        <v>12</v>
      </c>
      <c r="B21" s="245" t="s">
        <v>776</v>
      </c>
      <c r="C21" s="246">
        <v>27876030.717697699</v>
      </c>
      <c r="D21" s="247">
        <v>33951572.655379191</v>
      </c>
      <c r="E21" s="246">
        <v>61827603.373076893</v>
      </c>
      <c r="F21" s="247">
        <v>769054.37031839998</v>
      </c>
      <c r="G21" s="247">
        <v>454425.48414229997</v>
      </c>
      <c r="H21" s="247">
        <v>1223479.8544606999</v>
      </c>
      <c r="I21" s="247">
        <v>7137032.3488896992</v>
      </c>
      <c r="J21" s="247">
        <v>21662897.116264097</v>
      </c>
      <c r="K21" s="248">
        <v>28799929.465153798</v>
      </c>
    </row>
    <row r="22" spans="1:11" ht="38.25" customHeight="1">
      <c r="A22" s="230"/>
      <c r="B22" s="231"/>
      <c r="C22" s="231"/>
      <c r="D22" s="231"/>
      <c r="E22" s="231"/>
      <c r="F22" s="850" t="s">
        <v>777</v>
      </c>
      <c r="G22" s="851"/>
      <c r="H22" s="851"/>
      <c r="I22" s="850" t="s">
        <v>778</v>
      </c>
      <c r="J22" s="851"/>
      <c r="K22" s="852"/>
    </row>
    <row r="23" spans="1:11">
      <c r="A23" s="221">
        <v>13</v>
      </c>
      <c r="B23" s="215" t="s">
        <v>274</v>
      </c>
      <c r="C23" s="229"/>
      <c r="D23" s="229"/>
      <c r="E23" s="229"/>
      <c r="F23" s="216">
        <v>33196552.358241696</v>
      </c>
      <c r="G23" s="216">
        <v>51543986.958010904</v>
      </c>
      <c r="H23" s="216">
        <v>84740539.316252604</v>
      </c>
      <c r="I23" s="216">
        <v>26828574.379670396</v>
      </c>
      <c r="J23" s="216">
        <v>31240342.761425301</v>
      </c>
      <c r="K23" s="222">
        <v>58068917.141095698</v>
      </c>
    </row>
    <row r="24" spans="1:11">
      <c r="A24" s="223">
        <v>14</v>
      </c>
      <c r="B24" s="217" t="s">
        <v>779</v>
      </c>
      <c r="C24" s="249"/>
      <c r="D24" s="227"/>
      <c r="E24" s="228"/>
      <c r="F24" s="218">
        <v>11182084.222717773</v>
      </c>
      <c r="G24" s="218">
        <v>43857488.819999181</v>
      </c>
      <c r="H24" s="218">
        <v>55039573.042716958</v>
      </c>
      <c r="I24" s="218">
        <v>1876909.9659626507</v>
      </c>
      <c r="J24" s="218">
        <v>10205776.890688982</v>
      </c>
      <c r="K24" s="224">
        <v>10576384.405649886</v>
      </c>
    </row>
    <row r="25" spans="1:11">
      <c r="A25" s="225">
        <v>15</v>
      </c>
      <c r="B25" s="219" t="s">
        <v>146</v>
      </c>
      <c r="C25" s="226"/>
      <c r="D25" s="226"/>
      <c r="E25" s="226"/>
      <c r="F25" s="701">
        <f>F23/F24</f>
        <v>2.9687267326066848</v>
      </c>
      <c r="G25" s="701">
        <f>G23/G24</f>
        <v>1.1752607900000569</v>
      </c>
      <c r="H25" s="701">
        <f t="shared" ref="H25:K25" si="0">H23/H24</f>
        <v>1.5396293000035506</v>
      </c>
      <c r="I25" s="701">
        <f t="shared" si="0"/>
        <v>14.294012427980398</v>
      </c>
      <c r="J25" s="701">
        <f t="shared" si="0"/>
        <v>3.0610450430213447</v>
      </c>
      <c r="K25" s="702">
        <f t="shared" si="0"/>
        <v>5.4904317878305733</v>
      </c>
    </row>
    <row r="28" spans="1:11" ht="38.25">
      <c r="B28" s="23" t="s">
        <v>780</v>
      </c>
    </row>
  </sheetData>
  <mergeCells count="6">
    <mergeCell ref="F22:H22"/>
    <mergeCell ref="I22:K22"/>
    <mergeCell ref="A5:B5"/>
    <mergeCell ref="C5:E5"/>
    <mergeCell ref="F5:H5"/>
    <mergeCell ref="I5:K5"/>
  </mergeCells>
  <pageMargins left="0.7" right="0.7" top="0.75" bottom="0.75" header="0.3" footer="0.3"/>
  <pageSetup paperSize="9"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G42"/>
  <sheetViews>
    <sheetView zoomScale="90" zoomScaleNormal="90" workbookViewId="0">
      <pane xSplit="2" ySplit="6" topLeftCell="C17" activePane="bottomRight" state="frozen"/>
      <selection pane="topRight" activeCell="C1" sqref="C1"/>
      <selection pane="bottomLeft" activeCell="A7" sqref="A7"/>
      <selection pane="bottomRight" activeCell="C8" sqref="C8:G39"/>
    </sheetView>
  </sheetViews>
  <sheetFormatPr defaultRowHeight="15"/>
  <cols>
    <col min="1" max="1" width="9.85546875" style="236" bestFit="1" customWidth="1"/>
    <col min="2" max="2" width="81.42578125" style="23" customWidth="1"/>
    <col min="3" max="7" width="17.5703125" style="236" customWidth="1"/>
  </cols>
  <sheetData>
    <row r="1" spans="1:7">
      <c r="A1" s="696" t="s">
        <v>0</v>
      </c>
      <c r="B1" s="696" t="str">
        <f>Info!C2</f>
        <v>სს "ზირაათ ბანკი საქართველო"</v>
      </c>
    </row>
    <row r="2" spans="1:7">
      <c r="A2" s="696" t="s">
        <v>1</v>
      </c>
      <c r="B2" s="633">
        <f>'1. key ratios'!B2</f>
        <v>45016</v>
      </c>
    </row>
    <row r="3" spans="1:7">
      <c r="A3" s="641"/>
      <c r="B3" s="631"/>
    </row>
    <row r="4" spans="1:7">
      <c r="A4" s="641" t="s">
        <v>255</v>
      </c>
      <c r="B4" s="362" t="s">
        <v>147</v>
      </c>
    </row>
    <row r="5" spans="1:7">
      <c r="A5" s="363"/>
      <c r="B5" s="364"/>
      <c r="C5" s="855" t="s">
        <v>256</v>
      </c>
      <c r="D5" s="855"/>
      <c r="E5" s="855"/>
      <c r="F5" s="855"/>
      <c r="G5" s="856" t="s">
        <v>257</v>
      </c>
    </row>
    <row r="6" spans="1:7">
      <c r="A6" s="365"/>
      <c r="B6" s="366"/>
      <c r="C6" s="367" t="s">
        <v>258</v>
      </c>
      <c r="D6" s="368" t="s">
        <v>259</v>
      </c>
      <c r="E6" s="368" t="s">
        <v>260</v>
      </c>
      <c r="F6" s="368" t="s">
        <v>261</v>
      </c>
      <c r="G6" s="857"/>
    </row>
    <row r="7" spans="1:7">
      <c r="A7" s="369"/>
      <c r="B7" s="370" t="s">
        <v>148</v>
      </c>
      <c r="C7" s="371"/>
      <c r="D7" s="371"/>
      <c r="E7" s="371"/>
      <c r="F7" s="371"/>
      <c r="G7" s="372"/>
    </row>
    <row r="8" spans="1:7" s="698" customFormat="1">
      <c r="A8" s="380">
        <v>1</v>
      </c>
      <c r="B8" s="381" t="s">
        <v>262</v>
      </c>
      <c r="C8" s="697">
        <f>SUM(C9:C10)</f>
        <v>68701450.83510001</v>
      </c>
      <c r="D8" s="697">
        <f>SUM(D9:D10)</f>
        <v>0</v>
      </c>
      <c r="E8" s="697">
        <f>SUM(E9:E10)</f>
        <v>0</v>
      </c>
      <c r="F8" s="697">
        <f>SUM(F9:F10)</f>
        <v>895026.61739999906</v>
      </c>
      <c r="G8" s="382">
        <f>SUM(G9:G10)</f>
        <v>69596477.452500015</v>
      </c>
    </row>
    <row r="9" spans="1:7">
      <c r="A9" s="373">
        <v>2</v>
      </c>
      <c r="B9" s="377" t="s">
        <v>115</v>
      </c>
      <c r="C9" s="375">
        <v>68701450.83510001</v>
      </c>
      <c r="D9" s="375">
        <v>0</v>
      </c>
      <c r="E9" s="375">
        <v>0</v>
      </c>
      <c r="F9" s="375">
        <v>0</v>
      </c>
      <c r="G9" s="376">
        <v>68701450.83510001</v>
      </c>
    </row>
    <row r="10" spans="1:7">
      <c r="A10" s="373">
        <v>3</v>
      </c>
      <c r="B10" s="377" t="s">
        <v>263</v>
      </c>
      <c r="C10" s="378"/>
      <c r="D10" s="378"/>
      <c r="E10" s="378"/>
      <c r="F10" s="375">
        <v>895026.61739999906</v>
      </c>
      <c r="G10" s="376">
        <v>895026.61739999941</v>
      </c>
    </row>
    <row r="11" spans="1:7" s="698" customFormat="1" ht="26.25">
      <c r="A11" s="380">
        <v>4</v>
      </c>
      <c r="B11" s="381" t="s">
        <v>264</v>
      </c>
      <c r="C11" s="697">
        <f t="shared" ref="C11:F11" si="0">SUM(C12:C13)</f>
        <v>13626893.3057</v>
      </c>
      <c r="D11" s="697">
        <f t="shared" si="0"/>
        <v>5638114.4089000011</v>
      </c>
      <c r="E11" s="697">
        <f t="shared" si="0"/>
        <v>3547788.5208000001</v>
      </c>
      <c r="F11" s="697">
        <f t="shared" si="0"/>
        <v>4318114.6000000006</v>
      </c>
      <c r="G11" s="382">
        <f>SUM(G12:G13)</f>
        <v>15977010.03452</v>
      </c>
    </row>
    <row r="12" spans="1:7">
      <c r="A12" s="373">
        <v>5</v>
      </c>
      <c r="B12" s="377" t="s">
        <v>265</v>
      </c>
      <c r="C12" s="375">
        <v>1887252.6126999999</v>
      </c>
      <c r="D12" s="379">
        <v>2106046.7261000006</v>
      </c>
      <c r="E12" s="375">
        <v>1299140.5208000001</v>
      </c>
      <c r="F12" s="375">
        <v>66570.399999999994</v>
      </c>
      <c r="G12" s="376">
        <v>5091059.7466200003</v>
      </c>
    </row>
    <row r="13" spans="1:7">
      <c r="A13" s="373">
        <v>6</v>
      </c>
      <c r="B13" s="377" t="s">
        <v>266</v>
      </c>
      <c r="C13" s="375">
        <v>11739640.693</v>
      </c>
      <c r="D13" s="379">
        <v>3532067.6828000005</v>
      </c>
      <c r="E13" s="375">
        <v>2248648</v>
      </c>
      <c r="F13" s="375">
        <v>4251544.2</v>
      </c>
      <c r="G13" s="376">
        <v>10885950.287899999</v>
      </c>
    </row>
    <row r="14" spans="1:7" s="698" customFormat="1">
      <c r="A14" s="380">
        <v>7</v>
      </c>
      <c r="B14" s="381" t="s">
        <v>267</v>
      </c>
      <c r="C14" s="697">
        <f t="shared" ref="C14:F14" si="1">SUM(C15:C16)</f>
        <v>56609018.621900007</v>
      </c>
      <c r="D14" s="697">
        <f t="shared" si="1"/>
        <v>6969566.2779999897</v>
      </c>
      <c r="E14" s="697">
        <f t="shared" si="1"/>
        <v>1257644.95</v>
      </c>
      <c r="F14" s="697">
        <f t="shared" si="1"/>
        <v>0</v>
      </c>
      <c r="G14" s="382">
        <f>SUM(G15:G16)</f>
        <v>31457965.056249999</v>
      </c>
    </row>
    <row r="15" spans="1:7" s="698" customFormat="1" ht="51.75">
      <c r="A15" s="380">
        <v>8</v>
      </c>
      <c r="B15" s="381" t="s">
        <v>268</v>
      </c>
      <c r="C15" s="697">
        <v>56609018.621900007</v>
      </c>
      <c r="D15" s="697">
        <v>5049266.2779999897</v>
      </c>
      <c r="E15" s="697">
        <f>1578924.95-321280</f>
        <v>1257644.95</v>
      </c>
      <c r="F15" s="697"/>
      <c r="G15" s="382">
        <v>31457965.056249999</v>
      </c>
    </row>
    <row r="16" spans="1:7" s="698" customFormat="1" ht="26.25">
      <c r="A16" s="380">
        <v>9</v>
      </c>
      <c r="B16" s="381" t="s">
        <v>269</v>
      </c>
      <c r="C16" s="697">
        <v>0</v>
      </c>
      <c r="D16" s="697">
        <v>1920300</v>
      </c>
      <c r="E16" s="697">
        <v>0</v>
      </c>
      <c r="F16" s="697">
        <v>0</v>
      </c>
      <c r="G16" s="382">
        <v>0</v>
      </c>
    </row>
    <row r="17" spans="1:7" s="698" customFormat="1">
      <c r="A17" s="380">
        <v>10</v>
      </c>
      <c r="B17" s="381" t="s">
        <v>270</v>
      </c>
      <c r="C17" s="697"/>
      <c r="D17" s="697"/>
      <c r="E17" s="697"/>
      <c r="F17" s="697"/>
      <c r="G17" s="382">
        <v>0</v>
      </c>
    </row>
    <row r="18" spans="1:7" s="698" customFormat="1">
      <c r="A18" s="380">
        <v>11</v>
      </c>
      <c r="B18" s="381" t="s">
        <v>88</v>
      </c>
      <c r="C18" s="697">
        <f>SUM(C19:C20)</f>
        <v>1281464.96248875</v>
      </c>
      <c r="D18" s="697">
        <f t="shared" ref="D18:G18" si="2">SUM(D19:D20)</f>
        <v>4085016.1205000002</v>
      </c>
      <c r="E18" s="697">
        <f t="shared" si="2"/>
        <v>447944.78940000007</v>
      </c>
      <c r="F18" s="697">
        <f t="shared" si="2"/>
        <v>29566501.184806313</v>
      </c>
      <c r="G18" s="382">
        <f t="shared" si="2"/>
        <v>0</v>
      </c>
    </row>
    <row r="19" spans="1:7" s="698" customFormat="1">
      <c r="A19" s="380">
        <v>12</v>
      </c>
      <c r="B19" s="381" t="s">
        <v>271</v>
      </c>
      <c r="C19" s="697"/>
      <c r="D19" s="697"/>
      <c r="E19" s="697"/>
      <c r="F19" s="697"/>
      <c r="G19" s="382"/>
    </row>
    <row r="20" spans="1:7" s="698" customFormat="1" ht="26.25">
      <c r="A20" s="380">
        <v>13</v>
      </c>
      <c r="B20" s="381" t="s">
        <v>272</v>
      </c>
      <c r="C20" s="697">
        <v>1281464.96248875</v>
      </c>
      <c r="D20" s="697">
        <v>4085016.1205000002</v>
      </c>
      <c r="E20" s="697">
        <v>447944.78940000007</v>
      </c>
      <c r="F20" s="697">
        <v>29566501.184806313</v>
      </c>
      <c r="G20" s="382">
        <v>0</v>
      </c>
    </row>
    <row r="21" spans="1:7">
      <c r="A21" s="380">
        <v>14</v>
      </c>
      <c r="B21" s="381" t="s">
        <v>273</v>
      </c>
      <c r="C21" s="378"/>
      <c r="D21" s="378"/>
      <c r="E21" s="378"/>
      <c r="F21" s="378"/>
      <c r="G21" s="382">
        <f>SUM(G8,G11,G14,G17,G18)</f>
        <v>117031452.54327002</v>
      </c>
    </row>
    <row r="22" spans="1:7">
      <c r="A22" s="383"/>
      <c r="B22" s="395" t="s">
        <v>149</v>
      </c>
      <c r="C22" s="384"/>
      <c r="D22" s="385"/>
      <c r="E22" s="384"/>
      <c r="F22" s="384"/>
      <c r="G22" s="386"/>
    </row>
    <row r="23" spans="1:7" s="698" customFormat="1">
      <c r="A23" s="380">
        <v>15</v>
      </c>
      <c r="B23" s="381" t="s">
        <v>274</v>
      </c>
      <c r="C23" s="697">
        <v>84842054.742399991</v>
      </c>
      <c r="D23" s="697">
        <v>0</v>
      </c>
      <c r="E23" s="697">
        <v>0</v>
      </c>
      <c r="F23" s="697">
        <v>0</v>
      </c>
      <c r="G23" s="382">
        <v>962756.15857499989</v>
      </c>
    </row>
    <row r="24" spans="1:7" s="698" customFormat="1">
      <c r="A24" s="380">
        <v>16</v>
      </c>
      <c r="B24" s="381" t="s">
        <v>275</v>
      </c>
      <c r="C24" s="697">
        <f>SUM(C25:C27,C29,C31)</f>
        <v>99003.3462</v>
      </c>
      <c r="D24" s="697">
        <f t="shared" ref="D24:G24" si="3">SUM(D25:D27,D29,D31)</f>
        <v>19178767.911867999</v>
      </c>
      <c r="E24" s="697">
        <f t="shared" si="3"/>
        <v>25342624.856828</v>
      </c>
      <c r="F24" s="697">
        <f t="shared" si="3"/>
        <v>48946758.5603</v>
      </c>
      <c r="G24" s="382">
        <f t="shared" si="3"/>
        <v>63892395.362533003</v>
      </c>
    </row>
    <row r="25" spans="1:7" ht="26.25">
      <c r="A25" s="373">
        <v>17</v>
      </c>
      <c r="B25" s="377" t="s">
        <v>276</v>
      </c>
      <c r="C25" s="375">
        <v>0</v>
      </c>
      <c r="D25" s="379">
        <v>0</v>
      </c>
      <c r="E25" s="375">
        <v>0</v>
      </c>
      <c r="F25" s="375">
        <v>0</v>
      </c>
      <c r="G25" s="376">
        <v>0</v>
      </c>
    </row>
    <row r="26" spans="1:7" ht="26.25">
      <c r="A26" s="373">
        <v>18</v>
      </c>
      <c r="B26" s="377" t="s">
        <v>277</v>
      </c>
      <c r="C26" s="375">
        <v>64421.3462</v>
      </c>
      <c r="D26" s="379">
        <v>0</v>
      </c>
      <c r="E26" s="375">
        <v>0</v>
      </c>
      <c r="F26" s="375">
        <v>0</v>
      </c>
      <c r="G26" s="376">
        <v>9663.2019299999993</v>
      </c>
    </row>
    <row r="27" spans="1:7" s="698" customFormat="1">
      <c r="A27" s="380">
        <v>19</v>
      </c>
      <c r="B27" s="381" t="s">
        <v>278</v>
      </c>
      <c r="C27" s="697">
        <v>34582</v>
      </c>
      <c r="D27" s="697">
        <v>19144185.911867999</v>
      </c>
      <c r="E27" s="697">
        <v>25342624.856828</v>
      </c>
      <c r="F27" s="697">
        <v>48946758.5603</v>
      </c>
      <c r="G27" s="382">
        <v>63865441.160603002</v>
      </c>
    </row>
    <row r="28" spans="1:7">
      <c r="A28" s="373">
        <v>20</v>
      </c>
      <c r="B28" s="387" t="s">
        <v>279</v>
      </c>
      <c r="C28" s="375"/>
      <c r="D28" s="379"/>
      <c r="E28" s="375"/>
      <c r="F28" s="375"/>
      <c r="G28" s="376"/>
    </row>
    <row r="29" spans="1:7">
      <c r="A29" s="373">
        <v>21</v>
      </c>
      <c r="B29" s="377" t="s">
        <v>280</v>
      </c>
      <c r="C29" s="375"/>
      <c r="D29" s="379"/>
      <c r="E29" s="375"/>
      <c r="F29" s="375"/>
      <c r="G29" s="376"/>
    </row>
    <row r="30" spans="1:7">
      <c r="A30" s="373">
        <v>22</v>
      </c>
      <c r="B30" s="387" t="s">
        <v>279</v>
      </c>
      <c r="C30" s="375"/>
      <c r="D30" s="379"/>
      <c r="E30" s="375"/>
      <c r="F30" s="375"/>
      <c r="G30" s="376"/>
    </row>
    <row r="31" spans="1:7" ht="26.25">
      <c r="A31" s="373">
        <v>23</v>
      </c>
      <c r="B31" s="377" t="s">
        <v>281</v>
      </c>
      <c r="C31" s="375">
        <v>0</v>
      </c>
      <c r="D31" s="379">
        <v>34582</v>
      </c>
      <c r="E31" s="375">
        <v>0</v>
      </c>
      <c r="F31" s="375">
        <v>0</v>
      </c>
      <c r="G31" s="376">
        <v>17291</v>
      </c>
    </row>
    <row r="32" spans="1:7">
      <c r="A32" s="373">
        <v>24</v>
      </c>
      <c r="B32" s="374" t="s">
        <v>282</v>
      </c>
      <c r="C32" s="375"/>
      <c r="D32" s="379"/>
      <c r="E32" s="375"/>
      <c r="F32" s="375"/>
      <c r="G32" s="376"/>
    </row>
    <row r="33" spans="1:7">
      <c r="A33" s="373">
        <v>25</v>
      </c>
      <c r="B33" s="374" t="s">
        <v>15</v>
      </c>
      <c r="C33" s="375">
        <f>SUM(C34:C35)</f>
        <v>10088666.101299999</v>
      </c>
      <c r="D33" s="375">
        <f>SUM(D34:D35)</f>
        <v>6571219.6647999994</v>
      </c>
      <c r="E33" s="375">
        <f>SUM(E34:E35)</f>
        <v>1429206.3754</v>
      </c>
      <c r="F33" s="375">
        <f>SUM(F34:F35)</f>
        <v>447006.22790391929</v>
      </c>
      <c r="G33" s="376">
        <f>SUM(G34:G35)</f>
        <v>14822803.625403918</v>
      </c>
    </row>
    <row r="34" spans="1:7">
      <c r="A34" s="373">
        <v>26</v>
      </c>
      <c r="B34" s="377" t="s">
        <v>283</v>
      </c>
      <c r="C34" s="378"/>
      <c r="D34" s="379"/>
      <c r="E34" s="375"/>
      <c r="F34" s="375"/>
      <c r="G34" s="376"/>
    </row>
    <row r="35" spans="1:7">
      <c r="A35" s="373">
        <v>27</v>
      </c>
      <c r="B35" s="377" t="s">
        <v>284</v>
      </c>
      <c r="C35" s="375">
        <v>10088666.101299999</v>
      </c>
      <c r="D35" s="379">
        <v>6571219.6647999994</v>
      </c>
      <c r="E35" s="375">
        <v>1429206.3754</v>
      </c>
      <c r="F35" s="375">
        <v>447006.22790391929</v>
      </c>
      <c r="G35" s="376">
        <v>14822803.625403918</v>
      </c>
    </row>
    <row r="36" spans="1:7">
      <c r="A36" s="373">
        <v>28</v>
      </c>
      <c r="B36" s="374" t="s">
        <v>285</v>
      </c>
      <c r="C36" s="375">
        <v>0</v>
      </c>
      <c r="D36" s="379">
        <v>11249673.820999999</v>
      </c>
      <c r="E36" s="375">
        <v>8645949.7022000011</v>
      </c>
      <c r="F36" s="375">
        <v>25082608.923599999</v>
      </c>
      <c r="G36" s="376">
        <v>5172107.0030700006</v>
      </c>
    </row>
    <row r="37" spans="1:7">
      <c r="A37" s="380">
        <v>29</v>
      </c>
      <c r="B37" s="381" t="s">
        <v>286</v>
      </c>
      <c r="C37" s="378"/>
      <c r="D37" s="378"/>
      <c r="E37" s="378"/>
      <c r="F37" s="378"/>
      <c r="G37" s="382">
        <f>SUM(G23:G24,G32:G33,G36)</f>
        <v>84850062.149581909</v>
      </c>
    </row>
    <row r="38" spans="1:7">
      <c r="A38" s="369"/>
      <c r="B38" s="388"/>
      <c r="C38" s="389"/>
      <c r="D38" s="389"/>
      <c r="E38" s="389"/>
      <c r="F38" s="389"/>
      <c r="G38" s="390"/>
    </row>
    <row r="39" spans="1:7">
      <c r="A39" s="391">
        <v>30</v>
      </c>
      <c r="B39" s="392" t="s">
        <v>147</v>
      </c>
      <c r="C39" s="249"/>
      <c r="D39" s="227"/>
      <c r="E39" s="227"/>
      <c r="F39" s="393"/>
      <c r="G39" s="394">
        <f>IFERROR(G21/G37,0)</f>
        <v>1.379273621944503</v>
      </c>
    </row>
    <row r="42" spans="1:7" ht="39">
      <c r="B42" s="23" t="s">
        <v>287</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9.9978637043366805E-2"/>
  </sheetPr>
  <dimension ref="A1:L51"/>
  <sheetViews>
    <sheetView zoomScale="115" zoomScaleNormal="115" workbookViewId="0">
      <pane xSplit="1" ySplit="5" topLeftCell="B6" activePane="bottomRight" state="frozen"/>
      <selection pane="topRight" activeCell="B1" sqref="B1"/>
      <selection pane="bottomLeft" activeCell="A6" sqref="A6"/>
      <selection pane="bottomRight" activeCell="B2" sqref="B2"/>
    </sheetView>
  </sheetViews>
  <sheetFormatPr defaultRowHeight="15.75"/>
  <cols>
    <col min="1" max="1" width="9.5703125" style="630" bestFit="1" customWidth="1"/>
    <col min="2" max="2" width="64.42578125" style="17" customWidth="1"/>
    <col min="3" max="3" width="14.140625" style="17" customWidth="1"/>
    <col min="4" max="7" width="14.140625" style="3" customWidth="1"/>
    <col min="8" max="8" width="6.7109375" customWidth="1"/>
    <col min="9" max="12" width="11.28515625" style="479" bestFit="1" customWidth="1"/>
    <col min="13" max="13" width="6.7109375" customWidth="1"/>
  </cols>
  <sheetData>
    <row r="1" spans="1:12">
      <c r="A1" s="634" t="s">
        <v>0</v>
      </c>
      <c r="B1" s="632" t="str">
        <f>Info!C2</f>
        <v>სს "ზირაათ ბანკი საქართველო"</v>
      </c>
    </row>
    <row r="2" spans="1:12">
      <c r="A2" s="634" t="s">
        <v>1</v>
      </c>
      <c r="B2" s="633">
        <v>45016</v>
      </c>
      <c r="C2" s="29"/>
      <c r="D2" s="19"/>
      <c r="E2" s="19"/>
      <c r="F2" s="19"/>
      <c r="G2" s="19"/>
      <c r="H2" s="2"/>
    </row>
    <row r="3" spans="1:12">
      <c r="A3" s="143"/>
      <c r="C3" s="29"/>
      <c r="D3" s="19"/>
      <c r="E3" s="19"/>
      <c r="F3" s="19"/>
      <c r="G3" s="19" t="s">
        <v>980</v>
      </c>
      <c r="H3" s="2"/>
    </row>
    <row r="4" spans="1:12">
      <c r="A4" s="145" t="s">
        <v>107</v>
      </c>
      <c r="B4" s="145" t="s">
        <v>108</v>
      </c>
      <c r="C4" s="146"/>
      <c r="D4" s="795" t="s">
        <v>109</v>
      </c>
      <c r="E4" s="796"/>
      <c r="F4" s="796"/>
      <c r="G4" s="797"/>
      <c r="H4" s="2"/>
      <c r="I4" s="798" t="s">
        <v>110</v>
      </c>
      <c r="J4" s="799"/>
      <c r="K4" s="799"/>
      <c r="L4" s="800"/>
    </row>
    <row r="5" spans="1:12" ht="15">
      <c r="A5" s="626" t="s">
        <v>2</v>
      </c>
      <c r="B5" s="208"/>
      <c r="C5" s="345" t="s">
        <v>983</v>
      </c>
      <c r="D5" s="345" t="str">
        <f>IF(INT(MONTH($B$2))=3, "4"&amp;"Q"&amp;"-"&amp;YEAR($B$2)-1, IF(INT(MONTH($B$2))=6, "1"&amp;"Q"&amp;"-"&amp;YEAR($B$2), IF(INT(MONTH($B$2))=9, "2"&amp;"Q"&amp;"-"&amp;YEAR($B$2),IF(INT(MONTH($B$2))=12, "3"&amp;"Q"&amp;"-"&amp;YEAR($B$2), 0))))</f>
        <v>4Q-2022</v>
      </c>
      <c r="E5" s="345" t="str">
        <f>IF(INT(MONTH($B$2))=3, "3"&amp;"Q"&amp;"-"&amp;YEAR($B$2)-1, IF(INT(MONTH($B$2))=6, "4"&amp;"Q"&amp;"-"&amp;YEAR($B$2)-1, IF(INT(MONTH($B$2))=9, "1"&amp;"Q"&amp;"-"&amp;YEAR($B$2),IF(INT(MONTH($B$2))=12, "2"&amp;"Q"&amp;"-"&amp;YEAR($B$2), 0))))</f>
        <v>3Q-2022</v>
      </c>
      <c r="F5" s="345" t="str">
        <f>IF(INT(MONTH($B$2))=3, "2"&amp;"Q"&amp;"-"&amp;YEAR($B$2)-1, IF(INT(MONTH($B$2))=6, "3"&amp;"Q"&amp;"-"&amp;YEAR($B$2)-1, IF(INT(MONTH($B$2))=9, "4"&amp;"Q"&amp;"-"&amp;YEAR($B$2)-1,IF(INT(MONTH($B$2))=12, "1"&amp;"Q"&amp;"-"&amp;YEAR($B$2), 0))))</f>
        <v>2Q-2022</v>
      </c>
      <c r="G5" s="346" t="str">
        <f>IF(INT(MONTH($B$2))=3, "1"&amp;"Q"&amp;"-"&amp;YEAR($B$2)-1, IF(INT(MONTH($B$2))=6, "2"&amp;"Q"&amp;"-"&amp;YEAR($B$2)-1, IF(INT(MONTH($B$2))=9, "3"&amp;"Q"&amp;"-"&amp;YEAR($B$2)-1,IF(INT(MONTH($B$2))=12, "4"&amp;"Q"&amp;"-"&amp;YEAR($B$2)-1, 0))))</f>
        <v>1Q-2022</v>
      </c>
      <c r="I5" s="706" t="str">
        <f>D5</f>
        <v>4Q-2022</v>
      </c>
      <c r="J5" s="707" t="str">
        <f t="shared" ref="J5:L5" si="0">E5</f>
        <v>3Q-2022</v>
      </c>
      <c r="K5" s="707" t="str">
        <f t="shared" si="0"/>
        <v>2Q-2022</v>
      </c>
      <c r="L5" s="708" t="str">
        <f t="shared" si="0"/>
        <v>1Q-2022</v>
      </c>
    </row>
    <row r="6" spans="1:12" ht="15">
      <c r="A6" s="625"/>
      <c r="B6" s="347" t="s">
        <v>111</v>
      </c>
      <c r="C6" s="1"/>
      <c r="D6" s="1"/>
      <c r="E6" s="1"/>
      <c r="F6" s="1"/>
      <c r="G6" s="209"/>
      <c r="I6" s="709"/>
      <c r="J6" s="710"/>
      <c r="K6" s="710"/>
      <c r="L6" s="711"/>
    </row>
    <row r="7" spans="1:12" ht="15">
      <c r="A7" s="625"/>
      <c r="B7" s="348" t="s">
        <v>112</v>
      </c>
      <c r="C7" s="1"/>
      <c r="D7" s="1"/>
      <c r="E7" s="1"/>
      <c r="F7" s="1"/>
      <c r="G7" s="209"/>
      <c r="I7" s="709"/>
      <c r="J7" s="710"/>
      <c r="K7" s="710"/>
      <c r="L7" s="711"/>
    </row>
    <row r="8" spans="1:12" ht="15">
      <c r="A8" s="625">
        <v>1</v>
      </c>
      <c r="B8" s="327" t="s">
        <v>113</v>
      </c>
      <c r="C8" s="349">
        <v>68701450.83510001</v>
      </c>
      <c r="D8" s="350">
        <v>67914369.171800002</v>
      </c>
      <c r="E8" s="350">
        <v>68237055.330341607</v>
      </c>
      <c r="F8" s="350">
        <v>65744769.978399999</v>
      </c>
      <c r="G8" s="351">
        <v>64062837.722100005</v>
      </c>
      <c r="I8" s="712">
        <v>64939308.741399996</v>
      </c>
      <c r="J8" s="713">
        <v>61929824.051799998</v>
      </c>
      <c r="K8" s="713">
        <v>60638949.802100003</v>
      </c>
      <c r="L8" s="714">
        <v>59020420.612399995</v>
      </c>
    </row>
    <row r="9" spans="1:12" ht="15">
      <c r="A9" s="625">
        <v>2</v>
      </c>
      <c r="B9" s="327" t="s">
        <v>114</v>
      </c>
      <c r="C9" s="349">
        <v>68701450.83510001</v>
      </c>
      <c r="D9" s="350">
        <v>67914369.171800002</v>
      </c>
      <c r="E9" s="350">
        <v>68237055.330341607</v>
      </c>
      <c r="F9" s="350">
        <v>65744769.978399999</v>
      </c>
      <c r="G9" s="351">
        <v>64062837.722100005</v>
      </c>
      <c r="I9" s="712">
        <v>64939308.741399996</v>
      </c>
      <c r="J9" s="713">
        <v>61929824.051799998</v>
      </c>
      <c r="K9" s="713">
        <v>60638949.802100003</v>
      </c>
      <c r="L9" s="714">
        <v>59020420.612399995</v>
      </c>
    </row>
    <row r="10" spans="1:12" ht="15">
      <c r="A10" s="625">
        <v>3</v>
      </c>
      <c r="B10" s="327" t="s">
        <v>115</v>
      </c>
      <c r="C10" s="349">
        <v>68701450.83510001</v>
      </c>
      <c r="D10" s="350">
        <v>67914369.171800002</v>
      </c>
      <c r="E10" s="350">
        <v>68237055.330341607</v>
      </c>
      <c r="F10" s="350">
        <v>65744769.978399999</v>
      </c>
      <c r="G10" s="351">
        <v>64062837.722100005</v>
      </c>
      <c r="I10" s="712">
        <v>67062035.900080748</v>
      </c>
      <c r="J10" s="713">
        <v>63698330.341399997</v>
      </c>
      <c r="K10" s="713">
        <v>62683528.875700004</v>
      </c>
      <c r="L10" s="714">
        <v>60849535.33694762</v>
      </c>
    </row>
    <row r="11" spans="1:12" ht="15">
      <c r="A11" s="625">
        <v>4</v>
      </c>
      <c r="B11" s="327" t="s">
        <v>116</v>
      </c>
      <c r="C11" s="349">
        <v>17696645.905731201</v>
      </c>
      <c r="D11" s="350">
        <v>14863068.758983808</v>
      </c>
      <c r="E11" s="350">
        <v>15624901.144053699</v>
      </c>
      <c r="F11" s="350">
        <v>15162764.794881759</v>
      </c>
      <c r="G11" s="351">
        <v>13062316.688081212</v>
      </c>
      <c r="I11" s="712">
        <v>13062596.089033945</v>
      </c>
      <c r="J11" s="713">
        <v>11637787.981103646</v>
      </c>
      <c r="K11" s="713">
        <v>12846786.010012439</v>
      </c>
      <c r="L11" s="714">
        <v>10531117.395251229</v>
      </c>
    </row>
    <row r="12" spans="1:12" ht="15">
      <c r="A12" s="625">
        <v>5</v>
      </c>
      <c r="B12" s="327" t="s">
        <v>117</v>
      </c>
      <c r="C12" s="349">
        <v>23009259.350178763</v>
      </c>
      <c r="D12" s="350">
        <v>19150780.345311746</v>
      </c>
      <c r="E12" s="350">
        <v>19606287.858738266</v>
      </c>
      <c r="F12" s="350">
        <v>19024352.726509012</v>
      </c>
      <c r="G12" s="351">
        <v>17267486.25077495</v>
      </c>
      <c r="I12" s="712">
        <v>17419077.371625457</v>
      </c>
      <c r="J12" s="713">
        <v>15519252.221491393</v>
      </c>
      <c r="K12" s="713">
        <v>17131149.175555103</v>
      </c>
      <c r="L12" s="714">
        <v>14043605.506411072</v>
      </c>
    </row>
    <row r="13" spans="1:12" ht="15">
      <c r="A13" s="625">
        <v>6</v>
      </c>
      <c r="B13" s="327" t="s">
        <v>118</v>
      </c>
      <c r="C13" s="349">
        <v>30050820.466905016</v>
      </c>
      <c r="D13" s="350">
        <v>26737884.973558109</v>
      </c>
      <c r="E13" s="350">
        <v>26700328.554135904</v>
      </c>
      <c r="F13" s="350">
        <v>25903705.644039448</v>
      </c>
      <c r="G13" s="351">
        <v>24793443.201492358</v>
      </c>
      <c r="I13" s="712">
        <v>25059680.248211566</v>
      </c>
      <c r="J13" s="713">
        <v>22354404.379186705</v>
      </c>
      <c r="K13" s="713">
        <v>24759207.928419642</v>
      </c>
      <c r="L13" s="714">
        <v>23105551.218791731</v>
      </c>
    </row>
    <row r="14" spans="1:12" ht="24.75" customHeight="1">
      <c r="A14" s="625"/>
      <c r="B14" s="347" t="s">
        <v>119</v>
      </c>
      <c r="C14" s="1"/>
      <c r="D14" s="1"/>
      <c r="E14" s="1"/>
      <c r="F14" s="1"/>
      <c r="G14" s="1"/>
      <c r="I14" s="709"/>
      <c r="J14" s="710"/>
      <c r="K14" s="710"/>
      <c r="L14" s="711"/>
    </row>
    <row r="15" spans="1:12" ht="27" customHeight="1">
      <c r="A15" s="625">
        <v>7</v>
      </c>
      <c r="B15" s="327" t="s">
        <v>120</v>
      </c>
      <c r="C15" s="778">
        <v>194865021.32186204</v>
      </c>
      <c r="D15" s="779">
        <v>192339646.76474002</v>
      </c>
      <c r="E15" s="779">
        <v>176149527.1880604</v>
      </c>
      <c r="F15" s="779">
        <v>170910745.00711203</v>
      </c>
      <c r="G15" s="780">
        <v>184391427.48996121</v>
      </c>
      <c r="I15" s="712">
        <v>190046070.13245997</v>
      </c>
      <c r="J15" s="713">
        <v>167294874.42378101</v>
      </c>
      <c r="K15" s="713">
        <v>181756009.93915996</v>
      </c>
      <c r="L15" s="714">
        <v>163544363.60371</v>
      </c>
    </row>
    <row r="16" spans="1:12" ht="15">
      <c r="A16" s="625"/>
      <c r="B16" s="347" t="s">
        <v>121</v>
      </c>
      <c r="C16" s="784"/>
      <c r="D16" s="785"/>
      <c r="E16" s="785"/>
      <c r="F16" s="785"/>
      <c r="G16" s="786"/>
      <c r="I16" s="709"/>
      <c r="J16" s="710"/>
      <c r="K16" s="710"/>
      <c r="L16" s="711"/>
    </row>
    <row r="17" spans="1:12" s="4" customFormat="1" ht="15">
      <c r="A17" s="625"/>
      <c r="B17" s="348" t="s">
        <v>122</v>
      </c>
      <c r="C17" s="787"/>
      <c r="D17" s="788"/>
      <c r="E17" s="788"/>
      <c r="F17" s="788"/>
      <c r="G17" s="789"/>
      <c r="I17" s="709"/>
      <c r="J17" s="710"/>
      <c r="K17" s="710"/>
      <c r="L17" s="711"/>
    </row>
    <row r="18" spans="1:12" ht="15">
      <c r="A18" s="625">
        <v>8</v>
      </c>
      <c r="B18" s="352" t="s">
        <v>123</v>
      </c>
      <c r="C18" s="781">
        <v>0.3525591733655708</v>
      </c>
      <c r="D18" s="782">
        <v>0.35309604813234047</v>
      </c>
      <c r="E18" s="782">
        <v>0.38738142769744993</v>
      </c>
      <c r="F18" s="782">
        <v>0.38467312266214854</v>
      </c>
      <c r="G18" s="783">
        <v>0.34742850355984023</v>
      </c>
      <c r="I18" s="715">
        <v>0.34170298126205939</v>
      </c>
      <c r="J18" s="716">
        <v>0.37317322941268083</v>
      </c>
      <c r="K18" s="716">
        <v>0.37018363093972145</v>
      </c>
      <c r="L18" s="717">
        <v>0.33362830655447356</v>
      </c>
    </row>
    <row r="19" spans="1:12" ht="15" customHeight="1">
      <c r="A19" s="625">
        <v>9</v>
      </c>
      <c r="B19" s="352" t="s">
        <v>124</v>
      </c>
      <c r="C19" s="359">
        <v>0.3525591733655708</v>
      </c>
      <c r="D19" s="360">
        <v>0.35309604813234047</v>
      </c>
      <c r="E19" s="360">
        <v>0.38738142769744993</v>
      </c>
      <c r="F19" s="360">
        <v>0.38467312266214854</v>
      </c>
      <c r="G19" s="361">
        <v>0.34742850355984023</v>
      </c>
      <c r="I19" s="715">
        <v>0.34170298126205939</v>
      </c>
      <c r="J19" s="716">
        <v>0.37317322941268083</v>
      </c>
      <c r="K19" s="716">
        <v>0.37018363093972145</v>
      </c>
      <c r="L19" s="717">
        <v>0.33362830655447356</v>
      </c>
    </row>
    <row r="20" spans="1:12" ht="15">
      <c r="A20" s="625">
        <v>10</v>
      </c>
      <c r="B20" s="352" t="s">
        <v>125</v>
      </c>
      <c r="C20" s="359">
        <v>0.3525591733655708</v>
      </c>
      <c r="D20" s="360">
        <v>0.35309604813234047</v>
      </c>
      <c r="E20" s="360">
        <v>0.38738142769744993</v>
      </c>
      <c r="F20" s="360">
        <v>0.38467312266214854</v>
      </c>
      <c r="G20" s="361">
        <v>0.34742850355984023</v>
      </c>
      <c r="I20" s="715">
        <v>0.35287252113837064</v>
      </c>
      <c r="J20" s="716">
        <v>0.38444503494889704</v>
      </c>
      <c r="K20" s="716">
        <v>0.38075482324726417</v>
      </c>
      <c r="L20" s="717">
        <v>0.34487733801309983</v>
      </c>
    </row>
    <row r="21" spans="1:12" ht="15">
      <c r="A21" s="625">
        <v>11</v>
      </c>
      <c r="B21" s="327" t="s">
        <v>116</v>
      </c>
      <c r="C21" s="359">
        <v>9.0814892204287997E-2</v>
      </c>
      <c r="D21" s="360">
        <v>7.7275117267754739E-2</v>
      </c>
      <c r="E21" s="360">
        <v>8.8702486992044402E-2</v>
      </c>
      <c r="F21" s="360">
        <v>8.871744602278106E-2</v>
      </c>
      <c r="G21" s="361">
        <v>7.0840151659395126E-2</v>
      </c>
      <c r="I21" s="715">
        <v>6.8733839536536917E-2</v>
      </c>
      <c r="J21" s="716">
        <v>7.2584580052117403E-2</v>
      </c>
      <c r="K21" s="716">
        <v>6.9564522052382297E-2</v>
      </c>
      <c r="L21" s="717">
        <v>7.0681492261591261E-2</v>
      </c>
    </row>
    <row r="22" spans="1:12" ht="15">
      <c r="A22" s="625">
        <v>12</v>
      </c>
      <c r="B22" s="327" t="s">
        <v>117</v>
      </c>
      <c r="C22" s="359">
        <v>0.11807793514760126</v>
      </c>
      <c r="D22" s="360">
        <v>9.9567513341313335E-2</v>
      </c>
      <c r="E22" s="360">
        <v>0.11130479980117255</v>
      </c>
      <c r="F22" s="360">
        <v>0.11131162482333899</v>
      </c>
      <c r="G22" s="361">
        <v>9.3645819037411815E-2</v>
      </c>
      <c r="I22" s="715">
        <v>9.1657130081587879E-2</v>
      </c>
      <c r="J22" s="716">
        <v>9.6792619519082801E-2</v>
      </c>
      <c r="K22" s="716">
        <v>9.2765855947140291E-2</v>
      </c>
      <c r="L22" s="717">
        <v>9.4253550027256286E-2</v>
      </c>
    </row>
    <row r="23" spans="1:12" ht="15">
      <c r="A23" s="625">
        <v>13</v>
      </c>
      <c r="B23" s="327" t="s">
        <v>118</v>
      </c>
      <c r="C23" s="359">
        <v>0.15421351796775029</v>
      </c>
      <c r="D23" s="360">
        <v>0.1390139028708029</v>
      </c>
      <c r="E23" s="360">
        <v>0.15157763395884766</v>
      </c>
      <c r="F23" s="360">
        <v>0.15156276829149348</v>
      </c>
      <c r="G23" s="361">
        <v>0.13446093204545631</v>
      </c>
      <c r="I23" s="715">
        <v>0.13186108100391264</v>
      </c>
      <c r="J23" s="716">
        <v>0.14033257381233352</v>
      </c>
      <c r="K23" s="716">
        <v>0.13362276911461085</v>
      </c>
      <c r="L23" s="717">
        <v>0.13622222416033125</v>
      </c>
    </row>
    <row r="24" spans="1:12" ht="15">
      <c r="A24" s="625"/>
      <c r="B24" s="347" t="s">
        <v>126</v>
      </c>
      <c r="C24" s="1"/>
      <c r="D24" s="1"/>
      <c r="E24" s="775"/>
      <c r="F24" s="1"/>
      <c r="G24" s="209"/>
      <c r="I24" s="709"/>
      <c r="J24" s="710"/>
      <c r="K24" s="710"/>
      <c r="L24" s="711"/>
    </row>
    <row r="25" spans="1:12" ht="15" customHeight="1">
      <c r="A25" s="627">
        <v>14</v>
      </c>
      <c r="B25" s="352" t="s">
        <v>127</v>
      </c>
      <c r="C25" s="776">
        <v>7.5128832760441494E-2</v>
      </c>
      <c r="D25" s="776">
        <v>7.2310545488942501E-2</v>
      </c>
      <c r="E25" s="776">
        <v>7.1080812811373031E-2</v>
      </c>
      <c r="F25" s="776">
        <v>7.0179818924545459E-2</v>
      </c>
      <c r="G25" s="776">
        <v>6.8079685421746472E-2</v>
      </c>
      <c r="I25" s="715">
        <v>7.3068981061585478E-2</v>
      </c>
      <c r="J25" s="716">
        <v>7.2437841777855047E-2</v>
      </c>
      <c r="K25" s="716">
        <v>6.7179255332323981E-2</v>
      </c>
      <c r="L25" s="717">
        <v>6.6211767100934418E-2</v>
      </c>
    </row>
    <row r="26" spans="1:12" ht="15">
      <c r="A26" s="627">
        <v>15</v>
      </c>
      <c r="B26" s="352" t="s">
        <v>128</v>
      </c>
      <c r="C26" s="776">
        <v>1.1166288166905004E-2</v>
      </c>
      <c r="D26" s="776">
        <v>7.1965464536527697E-3</v>
      </c>
      <c r="E26" s="776">
        <v>6.4134409695668498E-3</v>
      </c>
      <c r="F26" s="776">
        <v>5.84391582246091E-3</v>
      </c>
      <c r="G26" s="776">
        <v>5.2076950947085596E-3</v>
      </c>
      <c r="I26" s="715">
        <v>7.1124818294527421E-3</v>
      </c>
      <c r="J26" s="716">
        <v>6.3215683380952944E-3</v>
      </c>
      <c r="K26" s="716">
        <v>5.667282086198832E-3</v>
      </c>
      <c r="L26" s="717">
        <v>5.0845412147318223E-3</v>
      </c>
    </row>
    <row r="27" spans="1:12" ht="15">
      <c r="A27" s="627">
        <v>16</v>
      </c>
      <c r="B27" s="352" t="s">
        <v>129</v>
      </c>
      <c r="C27" s="776">
        <v>4.3440700572582536E-2</v>
      </c>
      <c r="D27" s="776">
        <v>4.3306946006420717E-2</v>
      </c>
      <c r="E27" s="776">
        <v>4.2576851017680557E-2</v>
      </c>
      <c r="F27" s="776">
        <v>4.2098716094672653E-2</v>
      </c>
      <c r="G27" s="776">
        <v>4.0735192803557488E-2</v>
      </c>
      <c r="I27" s="715">
        <v>4.2611346862422371E-2</v>
      </c>
      <c r="J27" s="716">
        <v>4.2671038462859502E-2</v>
      </c>
      <c r="K27" s="716">
        <v>3.7809819929982454E-2</v>
      </c>
      <c r="L27" s="717">
        <v>3.6982524190620938E-2</v>
      </c>
    </row>
    <row r="28" spans="1:12" ht="15">
      <c r="A28" s="627">
        <v>17</v>
      </c>
      <c r="B28" s="352" t="s">
        <v>130</v>
      </c>
      <c r="C28" s="776">
        <v>6.3962544593536494E-2</v>
      </c>
      <c r="D28" s="776">
        <v>6.5113999035289735E-2</v>
      </c>
      <c r="E28" s="776">
        <v>6.4667371841806182E-2</v>
      </c>
      <c r="F28" s="776">
        <v>6.4335903102084535E-2</v>
      </c>
      <c r="G28" s="776">
        <v>6.2871990327037913E-2</v>
      </c>
      <c r="I28" s="715">
        <v>6.5956499232132731E-2</v>
      </c>
      <c r="J28" s="716">
        <v>6.611627343975976E-2</v>
      </c>
      <c r="K28" s="716">
        <v>6.1511973246125159E-2</v>
      </c>
      <c r="L28" s="717">
        <v>6.1127225886202591E-2</v>
      </c>
    </row>
    <row r="29" spans="1:12" ht="15">
      <c r="A29" s="627">
        <v>18</v>
      </c>
      <c r="B29" s="352" t="s">
        <v>131</v>
      </c>
      <c r="C29" s="776">
        <v>7.0760627124492213E-3</v>
      </c>
      <c r="D29" s="776">
        <v>3.0343180426338413E-2</v>
      </c>
      <c r="E29" s="776">
        <v>4.3572845545468385E-2</v>
      </c>
      <c r="F29" s="776">
        <v>3.723226330881238E-2</v>
      </c>
      <c r="G29" s="776">
        <v>2.3921057874978904E-2</v>
      </c>
      <c r="I29" s="715">
        <v>3.5298406250330441E-2</v>
      </c>
      <c r="J29" s="716">
        <v>4.3930189693015834E-2</v>
      </c>
      <c r="K29" s="716">
        <v>3.6962934434400269E-2</v>
      </c>
      <c r="L29" s="717">
        <v>4.0286270298406729E-2</v>
      </c>
    </row>
    <row r="30" spans="1:12" ht="15">
      <c r="A30" s="627">
        <v>19</v>
      </c>
      <c r="B30" s="352" t="s">
        <v>132</v>
      </c>
      <c r="C30" s="776">
        <v>1.9895039356463664E-2</v>
      </c>
      <c r="D30" s="776">
        <v>8.0438720102820133E-2</v>
      </c>
      <c r="E30" s="776">
        <v>0.11475409701229097</v>
      </c>
      <c r="F30" s="776">
        <v>9.7445467969328084E-2</v>
      </c>
      <c r="G30" s="776">
        <v>6.1676604306965081E-2</v>
      </c>
      <c r="I30" s="715">
        <v>9.6486184250426488E-2</v>
      </c>
      <c r="J30" s="716">
        <v>0.11941992493100087</v>
      </c>
      <c r="K30" s="716">
        <v>9.9943411119940304E-2</v>
      </c>
      <c r="L30" s="717">
        <v>0.10713783736766806</v>
      </c>
    </row>
    <row r="31" spans="1:12" ht="15">
      <c r="A31" s="625"/>
      <c r="B31" s="347" t="s">
        <v>133</v>
      </c>
      <c r="C31" s="776"/>
      <c r="D31" s="776"/>
      <c r="E31" s="776"/>
      <c r="F31" s="776"/>
      <c r="G31" s="776"/>
      <c r="I31" s="709"/>
      <c r="J31" s="710"/>
      <c r="K31" s="710"/>
      <c r="L31" s="711"/>
    </row>
    <row r="32" spans="1:12" ht="15">
      <c r="A32" s="627">
        <v>20</v>
      </c>
      <c r="B32" s="352" t="s">
        <v>134</v>
      </c>
      <c r="C32" s="776">
        <v>0.11645621465138611</v>
      </c>
      <c r="D32" s="776">
        <v>8.5571842186823066E-2</v>
      </c>
      <c r="E32" s="776">
        <v>1.5260399666296508E-2</v>
      </c>
      <c r="F32" s="776">
        <v>1.6086107996407008E-2</v>
      </c>
      <c r="G32" s="776">
        <v>2.5331005887150274E-2</v>
      </c>
      <c r="I32" s="715">
        <v>8.1416031777507544E-2</v>
      </c>
      <c r="J32" s="716">
        <v>9.395471847779259E-2</v>
      </c>
      <c r="K32" s="716">
        <v>0.11311604523094475</v>
      </c>
      <c r="L32" s="717">
        <v>8.6875339283167943E-2</v>
      </c>
    </row>
    <row r="33" spans="1:12" ht="15" customHeight="1">
      <c r="A33" s="627">
        <v>21</v>
      </c>
      <c r="B33" s="352" t="s">
        <v>135</v>
      </c>
      <c r="C33" s="776">
        <v>3.9199282699205321E-2</v>
      </c>
      <c r="D33" s="776">
        <v>3.0824027530067414E-2</v>
      </c>
      <c r="E33" s="776">
        <v>1.6090383671821896E-2</v>
      </c>
      <c r="F33" s="776">
        <v>2.2592727594080913E-2</v>
      </c>
      <c r="G33" s="776">
        <v>2.4191225289381873E-2</v>
      </c>
      <c r="I33" s="715">
        <v>5.0133063263227085E-2</v>
      </c>
      <c r="J33" s="716">
        <v>5.313611015220579E-2</v>
      </c>
      <c r="K33" s="716">
        <v>5.9044313571056287E-2</v>
      </c>
      <c r="L33" s="717">
        <v>5.2145184006387381E-2</v>
      </c>
    </row>
    <row r="34" spans="1:12" ht="15">
      <c r="A34" s="627">
        <v>22</v>
      </c>
      <c r="B34" s="352" t="s">
        <v>136</v>
      </c>
      <c r="C34" s="776">
        <v>0.44420106194890874</v>
      </c>
      <c r="D34" s="776">
        <v>0.42636039995761005</v>
      </c>
      <c r="E34" s="776">
        <v>0.41483276351307036</v>
      </c>
      <c r="F34" s="776">
        <v>0.43293993893595495</v>
      </c>
      <c r="G34" s="776">
        <v>0.40241473095107777</v>
      </c>
      <c r="I34" s="715">
        <v>0.4287870529131429</v>
      </c>
      <c r="J34" s="716">
        <v>0.41621169379105366</v>
      </c>
      <c r="K34" s="716">
        <v>0.43531151796960366</v>
      </c>
      <c r="L34" s="717">
        <v>0.40370302455629364</v>
      </c>
    </row>
    <row r="35" spans="1:12" ht="15" customHeight="1">
      <c r="A35" s="627">
        <v>23</v>
      </c>
      <c r="B35" s="352" t="s">
        <v>137</v>
      </c>
      <c r="C35" s="776">
        <v>0.47265038389922714</v>
      </c>
      <c r="D35" s="776">
        <v>0.53943180355456988</v>
      </c>
      <c r="E35" s="776">
        <v>0.50969633934105341</v>
      </c>
      <c r="F35" s="776">
        <v>0.52335142247551314</v>
      </c>
      <c r="G35" s="776">
        <v>0.54933175267862933</v>
      </c>
      <c r="I35" s="715">
        <v>0.54356465967157108</v>
      </c>
      <c r="J35" s="716">
        <v>0.51579423699977434</v>
      </c>
      <c r="K35" s="716">
        <v>0.53152344973900978</v>
      </c>
      <c r="L35" s="717">
        <v>0.55287870782645121</v>
      </c>
    </row>
    <row r="36" spans="1:12" ht="15">
      <c r="A36" s="627">
        <v>24</v>
      </c>
      <c r="B36" s="352" t="s">
        <v>138</v>
      </c>
      <c r="C36" s="776">
        <v>6.9736573609740823E-2</v>
      </c>
      <c r="D36" s="776">
        <v>1.6872819026982518E-2</v>
      </c>
      <c r="E36" s="776">
        <v>4.3010374210378073E-2</v>
      </c>
      <c r="F36" s="776">
        <v>-1.1522509287159947E-2</v>
      </c>
      <c r="G36" s="776">
        <v>3.5164771253597606E-2</v>
      </c>
      <c r="I36" s="715">
        <v>1.3547047668128889E-2</v>
      </c>
      <c r="J36" s="716">
        <v>4.2425912934275445E-2</v>
      </c>
      <c r="K36" s="716">
        <v>-1.4815027707104828E-2</v>
      </c>
      <c r="L36" s="717">
        <v>3.4701559243455651E-2</v>
      </c>
    </row>
    <row r="37" spans="1:12" ht="15" customHeight="1">
      <c r="A37" s="625"/>
      <c r="B37" s="347" t="s">
        <v>139</v>
      </c>
      <c r="C37" s="776"/>
      <c r="D37" s="776"/>
      <c r="E37" s="776"/>
      <c r="F37" s="776"/>
      <c r="G37" s="776"/>
      <c r="I37" s="709"/>
      <c r="J37" s="710"/>
      <c r="K37" s="710"/>
      <c r="L37" s="711"/>
    </row>
    <row r="38" spans="1:12" ht="15" customHeight="1">
      <c r="A38" s="627">
        <v>25</v>
      </c>
      <c r="B38" s="352" t="s">
        <v>140</v>
      </c>
      <c r="C38" s="776">
        <v>0.37083524983533761</v>
      </c>
      <c r="D38" s="776">
        <v>0.47124136005419787</v>
      </c>
      <c r="E38" s="776">
        <v>0.38825733080731301</v>
      </c>
      <c r="F38" s="776">
        <v>0.39788620538515951</v>
      </c>
      <c r="G38" s="776">
        <v>0.41257567106694015</v>
      </c>
      <c r="I38" s="715">
        <v>0.47807700236021572</v>
      </c>
      <c r="J38" s="716">
        <v>0.39714137433996349</v>
      </c>
      <c r="K38" s="716">
        <v>0.408071266062836</v>
      </c>
      <c r="L38" s="717">
        <v>0.41997477941978595</v>
      </c>
    </row>
    <row r="39" spans="1:12" ht="21" customHeight="1">
      <c r="A39" s="627">
        <v>26</v>
      </c>
      <c r="B39" s="352" t="s">
        <v>141</v>
      </c>
      <c r="C39" s="776">
        <v>0.75311389577040544</v>
      </c>
      <c r="D39" s="776">
        <v>0.83266747184604506</v>
      </c>
      <c r="E39" s="776">
        <v>0.80774031252934297</v>
      </c>
      <c r="F39" s="776">
        <v>0.86362680790902868</v>
      </c>
      <c r="G39" s="776">
        <v>0.8531840552720793</v>
      </c>
      <c r="I39" s="715">
        <v>0.83317999460281644</v>
      </c>
      <c r="J39" s="716">
        <v>0.81198674847013674</v>
      </c>
      <c r="K39" s="716">
        <v>0.86906148756104029</v>
      </c>
      <c r="L39" s="717">
        <v>0.85665103214740546</v>
      </c>
    </row>
    <row r="40" spans="1:12" ht="21" customHeight="1">
      <c r="A40" s="627">
        <v>27</v>
      </c>
      <c r="B40" s="352" t="s">
        <v>142</v>
      </c>
      <c r="C40" s="776">
        <v>0.35535394678899951</v>
      </c>
      <c r="D40" s="776">
        <v>0.40969722252841179</v>
      </c>
      <c r="E40" s="776">
        <v>0.43535072334457886</v>
      </c>
      <c r="F40" s="776">
        <v>0.42219664320730904</v>
      </c>
      <c r="G40" s="776">
        <v>0.44935377721257674</v>
      </c>
      <c r="I40" s="715">
        <v>0.41492972933546751</v>
      </c>
      <c r="J40" s="716">
        <v>0.44531234629802635</v>
      </c>
      <c r="K40" s="716">
        <v>0.43300399606707718</v>
      </c>
      <c r="L40" s="717">
        <v>0.45785085889809157</v>
      </c>
    </row>
    <row r="41" spans="1:12" ht="15" customHeight="1" thickBot="1">
      <c r="A41" s="357"/>
      <c r="B41" s="347" t="s">
        <v>143</v>
      </c>
      <c r="C41" s="1"/>
      <c r="D41" s="1"/>
      <c r="E41" s="1"/>
      <c r="F41" s="1"/>
      <c r="G41" s="209"/>
      <c r="I41" s="709"/>
      <c r="J41" s="710"/>
      <c r="K41" s="710"/>
      <c r="L41" s="711"/>
    </row>
    <row r="42" spans="1:12" ht="15" customHeight="1">
      <c r="A42" s="627">
        <v>28</v>
      </c>
      <c r="B42" s="352" t="s">
        <v>144</v>
      </c>
      <c r="C42" s="353">
        <v>84740539.316252604</v>
      </c>
      <c r="D42" s="353">
        <v>86881913.263500005</v>
      </c>
      <c r="E42" s="353">
        <v>75887983.243599996</v>
      </c>
      <c r="F42" s="353">
        <v>66782178.6351</v>
      </c>
      <c r="G42" s="356">
        <v>73186200.715800002</v>
      </c>
      <c r="I42" s="718">
        <v>72581381.187383398</v>
      </c>
      <c r="J42" s="719">
        <v>72861641.754640087</v>
      </c>
      <c r="K42" s="719">
        <v>65775662.228213005</v>
      </c>
      <c r="L42" s="720">
        <v>57170353.842358693</v>
      </c>
    </row>
    <row r="43" spans="1:12" ht="15">
      <c r="A43" s="627">
        <v>29</v>
      </c>
      <c r="B43" s="352" t="s">
        <v>145</v>
      </c>
      <c r="C43" s="353">
        <v>55039573.042716958</v>
      </c>
      <c r="D43" s="354">
        <v>54698303.922359988</v>
      </c>
      <c r="E43" s="354">
        <v>49551746.368353501</v>
      </c>
      <c r="F43" s="354">
        <v>44214960.997358494</v>
      </c>
      <c r="G43" s="355">
        <v>52616125.814640999</v>
      </c>
      <c r="I43" s="712">
        <v>49271385.584469236</v>
      </c>
      <c r="J43" s="713">
        <v>49643521.163465798</v>
      </c>
      <c r="K43" s="713">
        <v>48829621.439022042</v>
      </c>
      <c r="L43" s="714">
        <v>44190737.672954045</v>
      </c>
    </row>
    <row r="44" spans="1:12" thickBot="1">
      <c r="A44" s="628">
        <v>30</v>
      </c>
      <c r="B44" s="352" t="s">
        <v>146</v>
      </c>
      <c r="C44" s="776">
        <v>1.5396293000035506</v>
      </c>
      <c r="D44" s="776">
        <f>D42/D43</f>
        <v>1.588384045450882</v>
      </c>
      <c r="E44" s="776">
        <f>E42/E43</f>
        <v>1.5314895801950237</v>
      </c>
      <c r="F44" s="776">
        <f>F42/F43</f>
        <v>1.5103977732580094</v>
      </c>
      <c r="G44" s="776">
        <f>G42/G43</f>
        <v>1.3909462086514008</v>
      </c>
      <c r="H44" s="726"/>
      <c r="I44" s="721">
        <v>1.4730939738431401</v>
      </c>
      <c r="J44" s="722">
        <v>1.4676968927067411</v>
      </c>
      <c r="K44" s="722">
        <v>1.3470442794718984</v>
      </c>
      <c r="L44" s="723">
        <v>1.2937180244752631</v>
      </c>
    </row>
    <row r="45" spans="1:12" thickBot="1">
      <c r="A45" s="628"/>
      <c r="B45" s="347" t="s">
        <v>147</v>
      </c>
      <c r="C45" s="1"/>
      <c r="D45" s="1"/>
      <c r="E45" s="1"/>
      <c r="F45" s="1"/>
      <c r="G45" s="209"/>
      <c r="H45" s="726"/>
      <c r="I45" s="709"/>
      <c r="J45" s="710"/>
      <c r="K45" s="710"/>
      <c r="L45" s="711"/>
    </row>
    <row r="46" spans="1:12" ht="15">
      <c r="A46" s="628">
        <v>31</v>
      </c>
      <c r="B46" s="352" t="s">
        <v>148</v>
      </c>
      <c r="C46" s="353">
        <v>117031452.54327002</v>
      </c>
      <c r="D46" s="353">
        <v>123161000.25957499</v>
      </c>
      <c r="E46" s="353">
        <v>126652108.7911016</v>
      </c>
      <c r="F46" s="353">
        <v>114739842.33971</v>
      </c>
      <c r="G46" s="353">
        <v>119291416.09441501</v>
      </c>
      <c r="H46" s="726"/>
      <c r="I46" s="718">
        <v>120333560.829175</v>
      </c>
      <c r="J46" s="719">
        <v>122850671.91226</v>
      </c>
      <c r="K46" s="719">
        <v>110924896.41310999</v>
      </c>
      <c r="L46" s="720">
        <v>115867527.334415</v>
      </c>
    </row>
    <row r="47" spans="1:12" ht="15">
      <c r="A47" s="628">
        <v>32</v>
      </c>
      <c r="B47" s="352" t="s">
        <v>149</v>
      </c>
      <c r="C47" s="353">
        <v>84850062.149581909</v>
      </c>
      <c r="D47" s="353">
        <v>79777336.040219471</v>
      </c>
      <c r="E47" s="353">
        <v>83272914.480661511</v>
      </c>
      <c r="F47" s="353">
        <v>85065152.327659875</v>
      </c>
      <c r="G47" s="353">
        <v>89616361.346872792</v>
      </c>
      <c r="H47" s="726"/>
      <c r="I47" s="712">
        <v>75974892.468975037</v>
      </c>
      <c r="J47" s="713">
        <v>80500243.125565022</v>
      </c>
      <c r="K47" s="713">
        <v>80705665.611544967</v>
      </c>
      <c r="L47" s="714">
        <v>84482745.964189962</v>
      </c>
    </row>
    <row r="48" spans="1:12" thickBot="1">
      <c r="A48" s="629">
        <v>33</v>
      </c>
      <c r="B48" s="725" t="s">
        <v>150</v>
      </c>
      <c r="C48" s="777">
        <v>1.379273621944503</v>
      </c>
      <c r="D48" s="777">
        <f>D46/D47</f>
        <v>1.5438093871357625</v>
      </c>
      <c r="E48" s="777">
        <f>E46/E47</f>
        <v>1.5209280182034945</v>
      </c>
      <c r="F48" s="777">
        <f>F46/F47</f>
        <v>1.3488466099225578</v>
      </c>
      <c r="G48" s="777">
        <f>G46/G47</f>
        <v>1.3311343408898373</v>
      </c>
      <c r="H48" s="726"/>
      <c r="I48" s="721">
        <v>1.5838595741127792</v>
      </c>
      <c r="J48" s="722">
        <v>1.5260906941689156</v>
      </c>
      <c r="K48" s="722">
        <v>1.3744375388342271</v>
      </c>
      <c r="L48" s="723">
        <v>1.371493386158734</v>
      </c>
    </row>
    <row r="50" spans="2:7" ht="52.5">
      <c r="B50" s="23" t="s">
        <v>151</v>
      </c>
      <c r="E50" s="237"/>
    </row>
    <row r="51" spans="2:7" ht="90.75">
      <c r="B51" s="259" t="s">
        <v>152</v>
      </c>
      <c r="D51" s="236"/>
      <c r="E51" s="237"/>
      <c r="F51" s="236"/>
      <c r="G51" s="236"/>
    </row>
  </sheetData>
  <mergeCells count="2">
    <mergeCell ref="D4:G4"/>
    <mergeCell ref="I4:L4"/>
  </mergeCells>
  <pageMargins left="0.7" right="0.7" top="0.75" bottom="0.75" header="0.3" footer="0.3"/>
  <pageSetup paperSize="9" orientation="portrait"/>
  <legacy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I26"/>
  <sheetViews>
    <sheetView showGridLines="0" zoomScale="80" zoomScaleNormal="80" workbookViewId="0">
      <selection activeCell="C8" sqref="C8:H22"/>
    </sheetView>
  </sheetViews>
  <sheetFormatPr defaultColWidth="9.140625" defaultRowHeight="12.75"/>
  <cols>
    <col min="1" max="1" width="11.85546875" style="400" bestFit="1" customWidth="1"/>
    <col min="2" max="2" width="89.5703125" style="400" customWidth="1"/>
    <col min="3" max="3" width="20.140625" style="400" customWidth="1"/>
    <col min="4" max="4" width="15.5703125" style="400" bestFit="1" customWidth="1"/>
    <col min="5" max="5" width="17.42578125" style="400" bestFit="1" customWidth="1"/>
    <col min="6" max="6" width="15.5703125" style="400" bestFit="1" customWidth="1"/>
    <col min="7" max="7" width="26.42578125" style="400" customWidth="1"/>
    <col min="8" max="8" width="13.5703125" style="400" customWidth="1"/>
    <col min="9" max="9" width="12.85546875" style="400" customWidth="1"/>
    <col min="10" max="16384" width="9.140625" style="400"/>
  </cols>
  <sheetData>
    <row r="1" spans="1:8" ht="13.5">
      <c r="A1" s="650" t="s">
        <v>0</v>
      </c>
      <c r="B1" s="632" t="str">
        <f>Info!C2</f>
        <v>სს "ზირაათ ბანკი საქართველო"</v>
      </c>
    </row>
    <row r="2" spans="1:8">
      <c r="A2" s="650" t="s">
        <v>1</v>
      </c>
      <c r="B2" s="651">
        <f>'1. key ratios'!B2</f>
        <v>45016</v>
      </c>
    </row>
    <row r="3" spans="1:8">
      <c r="A3" s="652" t="s">
        <v>247</v>
      </c>
      <c r="B3" s="653"/>
    </row>
    <row r="5" spans="1:8">
      <c r="A5" s="858" t="s">
        <v>248</v>
      </c>
      <c r="B5" s="859"/>
      <c r="C5" s="864" t="s">
        <v>249</v>
      </c>
      <c r="D5" s="865"/>
      <c r="E5" s="865"/>
      <c r="F5" s="865"/>
      <c r="G5" s="865"/>
      <c r="H5" s="866"/>
    </row>
    <row r="6" spans="1:8">
      <c r="A6" s="860"/>
      <c r="B6" s="861"/>
      <c r="C6" s="867"/>
      <c r="D6" s="868"/>
      <c r="E6" s="868"/>
      <c r="F6" s="868"/>
      <c r="G6" s="868"/>
      <c r="H6" s="869"/>
    </row>
    <row r="7" spans="1:8" ht="33.75" customHeight="1">
      <c r="A7" s="862"/>
      <c r="B7" s="863"/>
      <c r="C7" s="496" t="s">
        <v>250</v>
      </c>
      <c r="D7" s="496" t="s">
        <v>251</v>
      </c>
      <c r="E7" s="496" t="s">
        <v>252</v>
      </c>
      <c r="F7" s="496" t="s">
        <v>253</v>
      </c>
      <c r="G7" s="497" t="s">
        <v>254</v>
      </c>
      <c r="H7" s="496" t="s">
        <v>8</v>
      </c>
    </row>
    <row r="8" spans="1:8">
      <c r="A8" s="654">
        <v>1</v>
      </c>
      <c r="B8" s="494" t="s">
        <v>230</v>
      </c>
      <c r="C8" s="657">
        <v>57871289.029700004</v>
      </c>
      <c r="D8" s="657">
        <v>1566932.01</v>
      </c>
      <c r="E8" s="657"/>
      <c r="F8" s="657"/>
      <c r="G8" s="657"/>
      <c r="H8" s="657">
        <f t="shared" ref="H8:H20" si="0">SUM(C8:G8)</f>
        <v>59438221.039700001</v>
      </c>
    </row>
    <row r="9" spans="1:8" ht="40.5" customHeight="1">
      <c r="A9" s="654">
        <v>2</v>
      </c>
      <c r="B9" s="494" t="s">
        <v>231</v>
      </c>
      <c r="C9" s="657"/>
      <c r="D9" s="657"/>
      <c r="E9" s="657"/>
      <c r="F9" s="657"/>
      <c r="G9" s="657"/>
      <c r="H9" s="657">
        <f t="shared" si="0"/>
        <v>0</v>
      </c>
    </row>
    <row r="10" spans="1:8">
      <c r="A10" s="654">
        <v>3</v>
      </c>
      <c r="B10" s="494" t="s">
        <v>232</v>
      </c>
      <c r="C10" s="657"/>
      <c r="D10" s="657"/>
      <c r="E10" s="657"/>
      <c r="F10" s="657"/>
      <c r="G10" s="657"/>
      <c r="H10" s="657">
        <f t="shared" si="0"/>
        <v>0</v>
      </c>
    </row>
    <row r="11" spans="1:8">
      <c r="A11" s="654">
        <v>4</v>
      </c>
      <c r="B11" s="494" t="s">
        <v>233</v>
      </c>
      <c r="C11" s="657"/>
      <c r="D11" s="657"/>
      <c r="E11" s="657"/>
      <c r="F11" s="657"/>
      <c r="G11" s="657"/>
      <c r="H11" s="657">
        <f t="shared" si="0"/>
        <v>0</v>
      </c>
    </row>
    <row r="12" spans="1:8">
      <c r="A12" s="654">
        <v>5</v>
      </c>
      <c r="B12" s="494" t="s">
        <v>234</v>
      </c>
      <c r="C12" s="657"/>
      <c r="D12" s="657"/>
      <c r="E12" s="657"/>
      <c r="F12" s="657"/>
      <c r="G12" s="657"/>
      <c r="H12" s="657">
        <f t="shared" si="0"/>
        <v>0</v>
      </c>
    </row>
    <row r="13" spans="1:8">
      <c r="A13" s="654">
        <v>6</v>
      </c>
      <c r="B13" s="494" t="s">
        <v>235</v>
      </c>
      <c r="C13" s="657">
        <v>6262514.0676999995</v>
      </c>
      <c r="D13" s="657">
        <v>11524680.449999999</v>
      </c>
      <c r="E13" s="657"/>
      <c r="F13" s="657"/>
      <c r="G13" s="657"/>
      <c r="H13" s="657">
        <f t="shared" si="0"/>
        <v>17787194.517699998</v>
      </c>
    </row>
    <row r="14" spans="1:8">
      <c r="A14" s="654">
        <v>7</v>
      </c>
      <c r="B14" s="494" t="s">
        <v>236</v>
      </c>
      <c r="C14" s="657"/>
      <c r="D14" s="657">
        <v>18085421.060699999</v>
      </c>
      <c r="E14" s="657">
        <v>30664357.038800001</v>
      </c>
      <c r="F14" s="657">
        <v>14914524.2446</v>
      </c>
      <c r="G14" s="657"/>
      <c r="H14" s="657">
        <f t="shared" si="0"/>
        <v>63664302.344099998</v>
      </c>
    </row>
    <row r="15" spans="1:8">
      <c r="A15" s="654">
        <v>8</v>
      </c>
      <c r="B15" s="495" t="s">
        <v>237</v>
      </c>
      <c r="C15" s="657"/>
      <c r="D15" s="657">
        <v>13359231.1779</v>
      </c>
      <c r="E15" s="657">
        <v>17676123.629299998</v>
      </c>
      <c r="F15" s="657">
        <v>8046813.6228999998</v>
      </c>
      <c r="G15" s="657">
        <v>7625.26</v>
      </c>
      <c r="H15" s="657">
        <f t="shared" si="0"/>
        <v>39089793.690099999</v>
      </c>
    </row>
    <row r="16" spans="1:8">
      <c r="A16" s="654">
        <v>9</v>
      </c>
      <c r="B16" s="494" t="s">
        <v>238</v>
      </c>
      <c r="C16" s="657"/>
      <c r="D16" s="657"/>
      <c r="E16" s="657"/>
      <c r="F16" s="657"/>
      <c r="G16" s="657"/>
      <c r="H16" s="657">
        <f t="shared" si="0"/>
        <v>0</v>
      </c>
    </row>
    <row r="17" spans="1:9" s="407" customFormat="1">
      <c r="A17" s="654">
        <v>10</v>
      </c>
      <c r="B17" s="494" t="s">
        <v>239</v>
      </c>
      <c r="C17" s="657"/>
      <c r="D17" s="657"/>
      <c r="E17" s="657"/>
      <c r="F17" s="657"/>
      <c r="G17" s="657"/>
      <c r="H17" s="657">
        <f t="shared" si="0"/>
        <v>0</v>
      </c>
    </row>
    <row r="18" spans="1:9">
      <c r="A18" s="654">
        <v>11</v>
      </c>
      <c r="B18" s="494" t="s">
        <v>240</v>
      </c>
      <c r="C18" s="657"/>
      <c r="D18" s="657"/>
      <c r="E18" s="657"/>
      <c r="F18" s="657"/>
      <c r="G18" s="657"/>
      <c r="H18" s="657">
        <f t="shared" si="0"/>
        <v>0</v>
      </c>
    </row>
    <row r="19" spans="1:9">
      <c r="A19" s="654">
        <v>12</v>
      </c>
      <c r="B19" s="494" t="s">
        <v>241</v>
      </c>
      <c r="C19" s="657"/>
      <c r="D19" s="657"/>
      <c r="E19" s="657"/>
      <c r="F19" s="657"/>
      <c r="G19" s="657"/>
      <c r="H19" s="657">
        <f t="shared" si="0"/>
        <v>0</v>
      </c>
    </row>
    <row r="20" spans="1:9">
      <c r="A20" s="655">
        <v>13</v>
      </c>
      <c r="B20" s="495" t="s">
        <v>242</v>
      </c>
      <c r="C20" s="657"/>
      <c r="D20" s="657"/>
      <c r="E20" s="657"/>
      <c r="F20" s="657"/>
      <c r="G20" s="657"/>
      <c r="H20" s="657">
        <f t="shared" si="0"/>
        <v>0</v>
      </c>
    </row>
    <row r="21" spans="1:9">
      <c r="A21" s="654">
        <v>14</v>
      </c>
      <c r="B21" s="494" t="s">
        <v>243</v>
      </c>
      <c r="C21" s="657">
        <f>7715642.5412+67640</f>
        <v>7783282.5411999999</v>
      </c>
      <c r="D21" s="657">
        <v>3033207.7574</v>
      </c>
      <c r="E21" s="657">
        <v>530188.54</v>
      </c>
      <c r="F21" s="657">
        <v>1101933.1144999999</v>
      </c>
      <c r="G21" s="657">
        <v>4516420.1900000004</v>
      </c>
      <c r="H21" s="657">
        <f>SUM(C21:G21)</f>
        <v>16965032.143099997</v>
      </c>
    </row>
    <row r="22" spans="1:9">
      <c r="A22" s="656">
        <v>15</v>
      </c>
      <c r="B22" s="493" t="s">
        <v>8</v>
      </c>
      <c r="C22" s="657">
        <f>SUM(C18:C21)+SUM(C8:C16)</f>
        <v>71917085.638600007</v>
      </c>
      <c r="D22" s="657">
        <f t="shared" ref="D22:H22" si="1">SUM(D18:D21)+SUM(D8:D16)</f>
        <v>47569472.456</v>
      </c>
      <c r="E22" s="657">
        <f t="shared" si="1"/>
        <v>48870669.208099999</v>
      </c>
      <c r="F22" s="657">
        <f t="shared" si="1"/>
        <v>24063270.982000001</v>
      </c>
      <c r="G22" s="657">
        <f t="shared" si="1"/>
        <v>4524045.45</v>
      </c>
      <c r="H22" s="657">
        <f t="shared" si="1"/>
        <v>196944543.73469999</v>
      </c>
      <c r="I22" s="658"/>
    </row>
    <row r="26" spans="1:9" ht="49.5" customHeight="1">
      <c r="B26" s="420" t="s">
        <v>246</v>
      </c>
    </row>
  </sheetData>
  <mergeCells count="2">
    <mergeCell ref="A5:B7"/>
    <mergeCell ref="C5:H6"/>
  </mergeCells>
  <conditionalFormatting sqref="A5">
    <cfRule type="duplicateValues" dxfId="25" priority="1"/>
    <cfRule type="duplicateValues" dxfId="24" priority="2"/>
  </conditionalFormatting>
  <conditionalFormatting sqref="A5">
    <cfRule type="duplicateValues" dxfId="23" priority="3"/>
  </conditionalFormatting>
  <pageMargins left="0.7" right="0.7" top="0.75" bottom="0.75" header="0.3" footer="0.3"/>
  <pageSetup paperSize="9"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I26"/>
  <sheetViews>
    <sheetView showGridLines="0" zoomScaleNormal="100" workbookViewId="0">
      <selection activeCell="C7" sqref="C7:G23"/>
    </sheetView>
  </sheetViews>
  <sheetFormatPr defaultColWidth="9.140625" defaultRowHeight="12.75"/>
  <cols>
    <col min="1" max="1" width="11.85546875" style="404" bestFit="1" customWidth="1"/>
    <col min="2" max="2" width="86.85546875" style="400" customWidth="1"/>
    <col min="3" max="4" width="23.28515625" style="400" customWidth="1"/>
    <col min="5" max="6" width="23.28515625" style="406" customWidth="1"/>
    <col min="7" max="8" width="23.28515625" style="400" customWidth="1"/>
    <col min="9" max="9" width="11.28515625" style="400" bestFit="1" customWidth="1"/>
    <col min="10" max="16384" width="9.140625" style="400"/>
  </cols>
  <sheetData>
    <row r="1" spans="1:8" ht="13.5">
      <c r="A1" s="399" t="s">
        <v>0</v>
      </c>
      <c r="B1" s="323" t="str">
        <f>Info!C2</f>
        <v>სს "ზირაათ ბანკი საქართველო"</v>
      </c>
      <c r="C1" s="510"/>
      <c r="D1" s="510"/>
      <c r="E1" s="510"/>
      <c r="F1" s="510"/>
      <c r="G1" s="510"/>
      <c r="H1" s="510"/>
    </row>
    <row r="2" spans="1:8">
      <c r="A2" s="401" t="s">
        <v>1</v>
      </c>
      <c r="B2" s="403">
        <f>'1. key ratios'!B2</f>
        <v>45016</v>
      </c>
      <c r="C2" s="510"/>
      <c r="D2" s="510"/>
      <c r="E2" s="510"/>
      <c r="F2" s="510"/>
      <c r="G2" s="510"/>
      <c r="H2" s="510"/>
    </row>
    <row r="3" spans="1:8">
      <c r="A3" s="402" t="s">
        <v>228</v>
      </c>
      <c r="B3" s="510"/>
      <c r="C3" s="510"/>
      <c r="D3" s="510"/>
      <c r="E3" s="510"/>
      <c r="F3" s="510"/>
      <c r="G3" s="510"/>
      <c r="H3" s="510"/>
    </row>
    <row r="4" spans="1:8">
      <c r="A4" s="511"/>
      <c r="B4" s="510"/>
      <c r="C4" s="509" t="s">
        <v>187</v>
      </c>
      <c r="D4" s="509" t="s">
        <v>188</v>
      </c>
      <c r="E4" s="509" t="s">
        <v>189</v>
      </c>
      <c r="F4" s="509" t="s">
        <v>190</v>
      </c>
      <c r="G4" s="509" t="s">
        <v>191</v>
      </c>
      <c r="H4" s="509" t="s">
        <v>192</v>
      </c>
    </row>
    <row r="5" spans="1:8" ht="33.950000000000003" customHeight="1">
      <c r="A5" s="858" t="s">
        <v>229</v>
      </c>
      <c r="B5" s="859"/>
      <c r="C5" s="872" t="s">
        <v>194</v>
      </c>
      <c r="D5" s="872"/>
      <c r="E5" s="872" t="s">
        <v>195</v>
      </c>
      <c r="F5" s="870" t="s">
        <v>196</v>
      </c>
      <c r="G5" s="870" t="s">
        <v>197</v>
      </c>
      <c r="H5" s="507" t="s">
        <v>198</v>
      </c>
    </row>
    <row r="6" spans="1:8" ht="38.25">
      <c r="A6" s="862"/>
      <c r="B6" s="863"/>
      <c r="C6" s="508" t="s">
        <v>199</v>
      </c>
      <c r="D6" s="508" t="s">
        <v>200</v>
      </c>
      <c r="E6" s="872"/>
      <c r="F6" s="871"/>
      <c r="G6" s="871"/>
      <c r="H6" s="507" t="s">
        <v>201</v>
      </c>
    </row>
    <row r="7" spans="1:8">
      <c r="A7" s="505">
        <v>1</v>
      </c>
      <c r="B7" s="494" t="s">
        <v>230</v>
      </c>
      <c r="C7" s="499"/>
      <c r="D7" s="499">
        <v>59438221.039700001</v>
      </c>
      <c r="E7" s="500"/>
      <c r="F7" s="500"/>
      <c r="G7" s="499"/>
      <c r="H7" s="498">
        <f t="shared" ref="H7:H20" si="0">C7+D7-E7-F7</f>
        <v>59438221.039700001</v>
      </c>
    </row>
    <row r="8" spans="1:8" ht="14.45" customHeight="1">
      <c r="A8" s="505">
        <v>2</v>
      </c>
      <c r="B8" s="494" t="s">
        <v>231</v>
      </c>
      <c r="C8" s="499"/>
      <c r="D8" s="499"/>
      <c r="E8" s="500"/>
      <c r="F8" s="500"/>
      <c r="G8" s="499"/>
      <c r="H8" s="498">
        <f t="shared" si="0"/>
        <v>0</v>
      </c>
    </row>
    <row r="9" spans="1:8">
      <c r="A9" s="505">
        <v>3</v>
      </c>
      <c r="B9" s="494" t="s">
        <v>232</v>
      </c>
      <c r="C9" s="499"/>
      <c r="D9" s="499"/>
      <c r="E9" s="500"/>
      <c r="F9" s="500"/>
      <c r="G9" s="499"/>
      <c r="H9" s="498">
        <f t="shared" si="0"/>
        <v>0</v>
      </c>
    </row>
    <row r="10" spans="1:8">
      <c r="A10" s="505">
        <v>4</v>
      </c>
      <c r="B10" s="494" t="s">
        <v>233</v>
      </c>
      <c r="C10" s="499"/>
      <c r="D10" s="499"/>
      <c r="E10" s="500"/>
      <c r="F10" s="500"/>
      <c r="G10" s="499"/>
      <c r="H10" s="498">
        <f t="shared" si="0"/>
        <v>0</v>
      </c>
    </row>
    <row r="11" spans="1:8">
      <c r="A11" s="505">
        <v>5</v>
      </c>
      <c r="B11" s="494" t="s">
        <v>234</v>
      </c>
      <c r="C11" s="499"/>
      <c r="D11" s="499"/>
      <c r="E11" s="500"/>
      <c r="F11" s="500"/>
      <c r="G11" s="499"/>
      <c r="H11" s="498">
        <f t="shared" si="0"/>
        <v>0</v>
      </c>
    </row>
    <row r="12" spans="1:8">
      <c r="A12" s="505">
        <v>6</v>
      </c>
      <c r="B12" s="494" t="s">
        <v>235</v>
      </c>
      <c r="C12" s="499"/>
      <c r="D12" s="499">
        <v>17787194.517700002</v>
      </c>
      <c r="E12" s="500"/>
      <c r="F12" s="500"/>
      <c r="G12" s="499"/>
      <c r="H12" s="498">
        <f t="shared" si="0"/>
        <v>17787194.517700002</v>
      </c>
    </row>
    <row r="13" spans="1:8">
      <c r="A13" s="505">
        <v>7</v>
      </c>
      <c r="B13" s="494" t="s">
        <v>236</v>
      </c>
      <c r="C13" s="499">
        <v>10768246.5645</v>
      </c>
      <c r="D13" s="499">
        <v>55989611.919600002</v>
      </c>
      <c r="E13" s="500">
        <v>3093556.14</v>
      </c>
      <c r="F13" s="500"/>
      <c r="G13" s="499"/>
      <c r="H13" s="498">
        <f t="shared" si="0"/>
        <v>63664302.344099998</v>
      </c>
    </row>
    <row r="14" spans="1:8">
      <c r="A14" s="505">
        <v>8</v>
      </c>
      <c r="B14" s="495" t="s">
        <v>237</v>
      </c>
      <c r="C14" s="499">
        <v>1686316.9480999999</v>
      </c>
      <c r="D14" s="499">
        <v>38502139.431999996</v>
      </c>
      <c r="E14" s="500">
        <v>1098662.69</v>
      </c>
      <c r="F14" s="500"/>
      <c r="G14" s="499">
        <v>213688.592</v>
      </c>
      <c r="H14" s="498">
        <f t="shared" si="0"/>
        <v>39089793.690099999</v>
      </c>
    </row>
    <row r="15" spans="1:8">
      <c r="A15" s="505">
        <v>9</v>
      </c>
      <c r="B15" s="494" t="s">
        <v>238</v>
      </c>
      <c r="C15" s="499"/>
      <c r="D15" s="499"/>
      <c r="E15" s="500"/>
      <c r="F15" s="500"/>
      <c r="G15" s="499"/>
      <c r="H15" s="498">
        <f t="shared" si="0"/>
        <v>0</v>
      </c>
    </row>
    <row r="16" spans="1:8" s="407" customFormat="1">
      <c r="A16" s="505">
        <v>10</v>
      </c>
      <c r="B16" s="494" t="s">
        <v>239</v>
      </c>
      <c r="C16" s="500"/>
      <c r="D16" s="500"/>
      <c r="E16" s="500"/>
      <c r="F16" s="500"/>
      <c r="G16" s="500"/>
      <c r="H16" s="498">
        <f t="shared" si="0"/>
        <v>0</v>
      </c>
    </row>
    <row r="17" spans="1:9">
      <c r="A17" s="505">
        <v>11</v>
      </c>
      <c r="B17" s="494" t="s">
        <v>240</v>
      </c>
      <c r="C17" s="499"/>
      <c r="D17" s="499"/>
      <c r="E17" s="500"/>
      <c r="F17" s="500"/>
      <c r="G17" s="499"/>
      <c r="H17" s="498">
        <f t="shared" si="0"/>
        <v>0</v>
      </c>
    </row>
    <row r="18" spans="1:9">
      <c r="A18" s="505">
        <v>12</v>
      </c>
      <c r="B18" s="494" t="s">
        <v>241</v>
      </c>
      <c r="C18" s="499"/>
      <c r="D18" s="499"/>
      <c r="E18" s="500"/>
      <c r="F18" s="500"/>
      <c r="G18" s="499"/>
      <c r="H18" s="498">
        <f t="shared" si="0"/>
        <v>0</v>
      </c>
    </row>
    <row r="19" spans="1:9">
      <c r="A19" s="506">
        <v>13</v>
      </c>
      <c r="B19" s="495" t="s">
        <v>242</v>
      </c>
      <c r="C19" s="499"/>
      <c r="D19" s="499"/>
      <c r="E19" s="500"/>
      <c r="F19" s="500"/>
      <c r="G19" s="499"/>
      <c r="H19" s="498">
        <f t="shared" si="0"/>
        <v>0</v>
      </c>
    </row>
    <row r="20" spans="1:9">
      <c r="A20" s="505">
        <v>14</v>
      </c>
      <c r="B20" s="494" t="s">
        <v>243</v>
      </c>
      <c r="C20" s="499">
        <v>67640</v>
      </c>
      <c r="D20" s="499">
        <v>17834317.493099999</v>
      </c>
      <c r="E20" s="500"/>
      <c r="F20" s="500"/>
      <c r="G20" s="499"/>
      <c r="H20" s="498">
        <f t="shared" si="0"/>
        <v>17901957.493099999</v>
      </c>
    </row>
    <row r="21" spans="1:9" s="405" customFormat="1">
      <c r="A21" s="504">
        <v>15</v>
      </c>
      <c r="B21" s="503" t="s">
        <v>8</v>
      </c>
      <c r="C21" s="503">
        <f t="shared" ref="C21:H21" si="1">SUM(C7:C15)+SUM(C17:C20)</f>
        <v>12522203.512600001</v>
      </c>
      <c r="D21" s="503">
        <f t="shared" si="1"/>
        <v>189551484.40209997</v>
      </c>
      <c r="E21" s="503">
        <f t="shared" si="1"/>
        <v>4192218.83</v>
      </c>
      <c r="F21" s="503">
        <f t="shared" si="1"/>
        <v>0</v>
      </c>
      <c r="G21" s="503">
        <f t="shared" si="1"/>
        <v>213688.592</v>
      </c>
      <c r="H21" s="498">
        <f t="shared" si="1"/>
        <v>197881469.08469999</v>
      </c>
      <c r="I21" s="659"/>
    </row>
    <row r="22" spans="1:9">
      <c r="A22" s="502">
        <v>16</v>
      </c>
      <c r="B22" s="501" t="s">
        <v>244</v>
      </c>
      <c r="C22" s="618">
        <f>C13+C14</f>
        <v>12454563.512600001</v>
      </c>
      <c r="D22" s="618">
        <f>D13+D14</f>
        <v>94491751.351599991</v>
      </c>
      <c r="E22" s="618">
        <f t="shared" ref="E22:G22" si="2">E13+E14</f>
        <v>4192218.83</v>
      </c>
      <c r="F22" s="618">
        <f t="shared" si="2"/>
        <v>0</v>
      </c>
      <c r="G22" s="618">
        <f t="shared" si="2"/>
        <v>213688.592</v>
      </c>
      <c r="H22" s="498">
        <f>C22+D22-E22-F22</f>
        <v>102754096.0342</v>
      </c>
    </row>
    <row r="23" spans="1:9">
      <c r="A23" s="502">
        <v>17</v>
      </c>
      <c r="B23" s="501" t="s">
        <v>245</v>
      </c>
      <c r="C23" s="499"/>
      <c r="D23" s="499">
        <v>1566932.01</v>
      </c>
      <c r="E23" s="500"/>
      <c r="F23" s="500"/>
      <c r="G23" s="499"/>
      <c r="H23" s="498">
        <f>C23+D23-E23-F23</f>
        <v>1566932.01</v>
      </c>
    </row>
    <row r="25" spans="1:9">
      <c r="E25" s="400"/>
      <c r="F25" s="400"/>
      <c r="H25" s="649"/>
    </row>
    <row r="26" spans="1:9" ht="42.6" customHeight="1">
      <c r="B26" s="420" t="s">
        <v>246</v>
      </c>
    </row>
  </sheetData>
  <mergeCells count="5">
    <mergeCell ref="G5:G6"/>
    <mergeCell ref="A5:B6"/>
    <mergeCell ref="C5:D5"/>
    <mergeCell ref="E5:E6"/>
    <mergeCell ref="F5:F6"/>
  </mergeCells>
  <conditionalFormatting sqref="A5">
    <cfRule type="duplicateValues" dxfId="22" priority="1"/>
    <cfRule type="duplicateValues" dxfId="21" priority="2"/>
  </conditionalFormatting>
  <conditionalFormatting sqref="A5">
    <cfRule type="duplicateValues" dxfId="20" priority="3"/>
  </conditionalFormatting>
  <pageMargins left="0.7" right="0.7" top="0.75" bottom="0.75" header="0.3" footer="0.3"/>
  <pageSetup orientation="portrait" horizontalDpi="90" verticalDpi="9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zoomScaleNormal="100" workbookViewId="0">
      <selection activeCell="C7" sqref="C7:G34"/>
    </sheetView>
  </sheetViews>
  <sheetFormatPr defaultColWidth="9.140625" defaultRowHeight="12.75"/>
  <cols>
    <col min="1" max="1" width="11" style="400" bestFit="1" customWidth="1"/>
    <col min="2" max="2" width="69.5703125" style="400" customWidth="1"/>
    <col min="3" max="3" width="20.28515625" style="400" customWidth="1"/>
    <col min="4" max="4" width="19.85546875" style="400" customWidth="1"/>
    <col min="5" max="5" width="16.5703125" style="400" customWidth="1"/>
    <col min="6" max="6" width="15.28515625" style="400" customWidth="1"/>
    <col min="7" max="7" width="22" style="400" customWidth="1"/>
    <col min="8" max="8" width="27.7109375" style="645" customWidth="1"/>
    <col min="9" max="9" width="33" style="400" customWidth="1"/>
    <col min="10" max="16384" width="9.140625" style="400"/>
  </cols>
  <sheetData>
    <row r="1" spans="1:8" ht="13.5">
      <c r="A1" s="399" t="s">
        <v>0</v>
      </c>
      <c r="B1" s="323" t="str">
        <f>Info!C2</f>
        <v>სს "ზირაათ ბანკი საქართველო"</v>
      </c>
      <c r="C1" s="510"/>
      <c r="D1" s="510"/>
      <c r="E1" s="510"/>
      <c r="F1" s="510"/>
      <c r="G1" s="510"/>
      <c r="H1" s="646"/>
    </row>
    <row r="2" spans="1:8">
      <c r="A2" s="401" t="s">
        <v>1</v>
      </c>
      <c r="B2" s="648">
        <f>'1. key ratios'!B2</f>
        <v>45016</v>
      </c>
      <c r="C2" s="510"/>
      <c r="D2" s="510"/>
      <c r="E2" s="510"/>
      <c r="F2" s="510"/>
      <c r="G2" s="510"/>
      <c r="H2" s="646"/>
    </row>
    <row r="3" spans="1:8">
      <c r="A3" s="402" t="s">
        <v>186</v>
      </c>
      <c r="B3" s="510"/>
      <c r="C3" s="510"/>
      <c r="D3" s="510"/>
      <c r="E3" s="510"/>
      <c r="F3" s="510"/>
      <c r="G3" s="510"/>
      <c r="H3" s="646"/>
    </row>
    <row r="4" spans="1:8">
      <c r="A4" s="510"/>
      <c r="B4" s="510"/>
      <c r="C4" s="509" t="s">
        <v>187</v>
      </c>
      <c r="D4" s="509" t="s">
        <v>188</v>
      </c>
      <c r="E4" s="509" t="s">
        <v>189</v>
      </c>
      <c r="F4" s="509" t="s">
        <v>190</v>
      </c>
      <c r="G4" s="509" t="s">
        <v>191</v>
      </c>
      <c r="H4" s="509" t="s">
        <v>192</v>
      </c>
    </row>
    <row r="5" spans="1:8" ht="41.45" customHeight="1">
      <c r="A5" s="858" t="s">
        <v>193</v>
      </c>
      <c r="B5" s="859"/>
      <c r="C5" s="873" t="s">
        <v>194</v>
      </c>
      <c r="D5" s="874"/>
      <c r="E5" s="870" t="s">
        <v>195</v>
      </c>
      <c r="F5" s="870" t="s">
        <v>196</v>
      </c>
      <c r="G5" s="870" t="s">
        <v>197</v>
      </c>
      <c r="H5" s="622" t="s">
        <v>198</v>
      </c>
    </row>
    <row r="6" spans="1:8" ht="39.75" customHeight="1">
      <c r="A6" s="862"/>
      <c r="B6" s="863"/>
      <c r="C6" s="508" t="s">
        <v>199</v>
      </c>
      <c r="D6" s="508" t="s">
        <v>200</v>
      </c>
      <c r="E6" s="871"/>
      <c r="F6" s="871"/>
      <c r="G6" s="871"/>
      <c r="H6" s="622" t="s">
        <v>201</v>
      </c>
    </row>
    <row r="7" spans="1:8">
      <c r="A7" s="499">
        <v>1</v>
      </c>
      <c r="B7" s="514" t="s">
        <v>202</v>
      </c>
      <c r="C7" s="499"/>
      <c r="D7" s="499">
        <v>62368587.378899999</v>
      </c>
      <c r="E7" s="499">
        <v>25251.66</v>
      </c>
      <c r="F7" s="499"/>
      <c r="G7" s="499"/>
      <c r="H7" s="647">
        <f t="shared" ref="H7:H34" si="0">C7+D7-E7-F7</f>
        <v>62343335.718900003</v>
      </c>
    </row>
    <row r="8" spans="1:8">
      <c r="A8" s="499">
        <v>2</v>
      </c>
      <c r="B8" s="514" t="s">
        <v>203</v>
      </c>
      <c r="C8" s="499"/>
      <c r="D8" s="499">
        <v>18760099.226599999</v>
      </c>
      <c r="E8" s="499">
        <v>6835.22</v>
      </c>
      <c r="F8" s="499"/>
      <c r="G8" s="499"/>
      <c r="H8" s="647">
        <f t="shared" si="0"/>
        <v>18753264.0066</v>
      </c>
    </row>
    <row r="9" spans="1:8">
      <c r="A9" s="499">
        <v>3</v>
      </c>
      <c r="B9" s="514" t="s">
        <v>204</v>
      </c>
      <c r="C9" s="499"/>
      <c r="D9" s="499"/>
      <c r="E9" s="499"/>
      <c r="F9" s="499"/>
      <c r="G9" s="499"/>
      <c r="H9" s="647">
        <f t="shared" si="0"/>
        <v>0</v>
      </c>
    </row>
    <row r="10" spans="1:8">
      <c r="A10" s="499">
        <v>4</v>
      </c>
      <c r="B10" s="514" t="s">
        <v>205</v>
      </c>
      <c r="C10" s="499"/>
      <c r="D10" s="499">
        <v>4476073.5120999999</v>
      </c>
      <c r="E10" s="499">
        <v>12600.35</v>
      </c>
      <c r="F10" s="499"/>
      <c r="G10" s="499"/>
      <c r="H10" s="647">
        <f t="shared" si="0"/>
        <v>4463473.1621000003</v>
      </c>
    </row>
    <row r="11" spans="1:8">
      <c r="A11" s="499">
        <v>5</v>
      </c>
      <c r="B11" s="514" t="s">
        <v>206</v>
      </c>
      <c r="C11" s="499">
        <v>512222.23019999999</v>
      </c>
      <c r="D11" s="499">
        <v>2840967.83</v>
      </c>
      <c r="E11" s="499">
        <v>77343.460000000006</v>
      </c>
      <c r="F11" s="499"/>
      <c r="G11" s="499"/>
      <c r="H11" s="647">
        <f t="shared" si="0"/>
        <v>3275846.6002000002</v>
      </c>
    </row>
    <row r="12" spans="1:8">
      <c r="A12" s="499">
        <v>6</v>
      </c>
      <c r="B12" s="514" t="s">
        <v>207</v>
      </c>
      <c r="C12" s="499"/>
      <c r="D12" s="499">
        <v>6383838.1239999998</v>
      </c>
      <c r="E12" s="499">
        <v>36041.15</v>
      </c>
      <c r="F12" s="499"/>
      <c r="G12" s="499">
        <v>213688.592</v>
      </c>
      <c r="H12" s="647">
        <f t="shared" si="0"/>
        <v>6347796.9739999995</v>
      </c>
    </row>
    <row r="13" spans="1:8">
      <c r="A13" s="499">
        <v>7</v>
      </c>
      <c r="B13" s="514" t="s">
        <v>208</v>
      </c>
      <c r="C13" s="499">
        <v>362287.5442</v>
      </c>
      <c r="D13" s="499">
        <v>8170593.0593999997</v>
      </c>
      <c r="E13" s="499">
        <v>118275.99</v>
      </c>
      <c r="F13" s="499"/>
      <c r="G13" s="499"/>
      <c r="H13" s="647">
        <f t="shared" si="0"/>
        <v>8414604.6135999989</v>
      </c>
    </row>
    <row r="14" spans="1:8">
      <c r="A14" s="499">
        <v>8</v>
      </c>
      <c r="B14" s="514" t="s">
        <v>209</v>
      </c>
      <c r="C14" s="499">
        <v>596275.76229999994</v>
      </c>
      <c r="D14" s="499">
        <v>3571046.2692999998</v>
      </c>
      <c r="E14" s="499">
        <v>312875.03999999998</v>
      </c>
      <c r="F14" s="499"/>
      <c r="G14" s="499"/>
      <c r="H14" s="647">
        <f t="shared" si="0"/>
        <v>3854446.9915999998</v>
      </c>
    </row>
    <row r="15" spans="1:8">
      <c r="A15" s="499">
        <v>9</v>
      </c>
      <c r="B15" s="514" t="s">
        <v>210</v>
      </c>
      <c r="C15" s="499"/>
      <c r="D15" s="499">
        <v>2634284.9544000002</v>
      </c>
      <c r="E15" s="499">
        <v>17245.990000000002</v>
      </c>
      <c r="F15" s="499"/>
      <c r="G15" s="499"/>
      <c r="H15" s="647">
        <f t="shared" si="0"/>
        <v>2617038.9643999999</v>
      </c>
    </row>
    <row r="16" spans="1:8">
      <c r="A16" s="499">
        <v>10</v>
      </c>
      <c r="B16" s="514" t="s">
        <v>211</v>
      </c>
      <c r="C16" s="499">
        <v>87478.165500000003</v>
      </c>
      <c r="D16" s="499">
        <v>773764.91170000006</v>
      </c>
      <c r="E16" s="499">
        <v>63847.17</v>
      </c>
      <c r="F16" s="499"/>
      <c r="G16" s="499"/>
      <c r="H16" s="647">
        <f t="shared" si="0"/>
        <v>797395.90720000002</v>
      </c>
    </row>
    <row r="17" spans="1:9">
      <c r="A17" s="499">
        <v>11</v>
      </c>
      <c r="B17" s="514" t="s">
        <v>212</v>
      </c>
      <c r="C17" s="499"/>
      <c r="D17" s="499">
        <v>10163685.378599999</v>
      </c>
      <c r="E17" s="499">
        <v>14781.42</v>
      </c>
      <c r="F17" s="499"/>
      <c r="G17" s="499"/>
      <c r="H17" s="647">
        <f t="shared" si="0"/>
        <v>10148903.9586</v>
      </c>
    </row>
    <row r="18" spans="1:9">
      <c r="A18" s="499">
        <v>12</v>
      </c>
      <c r="B18" s="514" t="s">
        <v>213</v>
      </c>
      <c r="C18" s="499">
        <v>677954.1814</v>
      </c>
      <c r="D18" s="499">
        <v>25716389.7053</v>
      </c>
      <c r="E18" s="499">
        <v>605128.49</v>
      </c>
      <c r="F18" s="499"/>
      <c r="G18" s="499"/>
      <c r="H18" s="647">
        <f t="shared" si="0"/>
        <v>25789215.396700002</v>
      </c>
    </row>
    <row r="19" spans="1:9">
      <c r="A19" s="499">
        <v>13</v>
      </c>
      <c r="B19" s="514" t="s">
        <v>214</v>
      </c>
      <c r="C19" s="499">
        <v>4896315.3169999998</v>
      </c>
      <c r="D19" s="499">
        <v>3316340.7711999998</v>
      </c>
      <c r="E19" s="499">
        <v>2107055.7000000002</v>
      </c>
      <c r="F19" s="499"/>
      <c r="G19" s="499"/>
      <c r="H19" s="647">
        <f t="shared" si="0"/>
        <v>6105600.388199999</v>
      </c>
    </row>
    <row r="20" spans="1:9">
      <c r="A20" s="499">
        <v>14</v>
      </c>
      <c r="B20" s="514" t="s">
        <v>215</v>
      </c>
      <c r="C20" s="499">
        <v>4886030.87</v>
      </c>
      <c r="D20" s="499">
        <v>246540.8328</v>
      </c>
      <c r="E20" s="499">
        <v>408326.65</v>
      </c>
      <c r="F20" s="499"/>
      <c r="G20" s="499"/>
      <c r="H20" s="647">
        <f t="shared" si="0"/>
        <v>4724245.0527999997</v>
      </c>
    </row>
    <row r="21" spans="1:9">
      <c r="A21" s="499">
        <v>15</v>
      </c>
      <c r="B21" s="514" t="s">
        <v>216</v>
      </c>
      <c r="C21" s="499"/>
      <c r="D21" s="499">
        <v>24234.75</v>
      </c>
      <c r="E21" s="499">
        <v>582.37</v>
      </c>
      <c r="F21" s="499"/>
      <c r="G21" s="499"/>
      <c r="H21" s="647">
        <f t="shared" si="0"/>
        <v>23652.38</v>
      </c>
    </row>
    <row r="22" spans="1:9">
      <c r="A22" s="499">
        <v>16</v>
      </c>
      <c r="B22" s="514" t="s">
        <v>217</v>
      </c>
      <c r="C22" s="499"/>
      <c r="D22" s="499"/>
      <c r="E22" s="499"/>
      <c r="F22" s="499"/>
      <c r="G22" s="499"/>
      <c r="H22" s="647">
        <f t="shared" si="0"/>
        <v>0</v>
      </c>
    </row>
    <row r="23" spans="1:9">
      <c r="A23" s="499">
        <v>17</v>
      </c>
      <c r="B23" s="514" t="s">
        <v>218</v>
      </c>
      <c r="C23" s="499"/>
      <c r="D23" s="499">
        <v>1807838.0577</v>
      </c>
      <c r="E23" s="499">
        <v>11144.04</v>
      </c>
      <c r="F23" s="499"/>
      <c r="G23" s="499"/>
      <c r="H23" s="647">
        <f t="shared" si="0"/>
        <v>1796694.0177</v>
      </c>
    </row>
    <row r="24" spans="1:9">
      <c r="A24" s="499">
        <v>18</v>
      </c>
      <c r="B24" s="514" t="s">
        <v>219</v>
      </c>
      <c r="C24" s="499"/>
      <c r="D24" s="499">
        <v>6080.07</v>
      </c>
      <c r="E24" s="499">
        <v>178.58</v>
      </c>
      <c r="F24" s="499"/>
      <c r="G24" s="499"/>
      <c r="H24" s="647">
        <f t="shared" si="0"/>
        <v>5901.49</v>
      </c>
    </row>
    <row r="25" spans="1:9">
      <c r="A25" s="499">
        <v>19</v>
      </c>
      <c r="B25" s="514" t="s">
        <v>220</v>
      </c>
      <c r="C25" s="499"/>
      <c r="D25" s="499"/>
      <c r="E25" s="499"/>
      <c r="F25" s="499"/>
      <c r="G25" s="499"/>
      <c r="H25" s="647">
        <f t="shared" si="0"/>
        <v>0</v>
      </c>
    </row>
    <row r="26" spans="1:9">
      <c r="A26" s="499">
        <v>20</v>
      </c>
      <c r="B26" s="514" t="s">
        <v>221</v>
      </c>
      <c r="C26" s="499"/>
      <c r="D26" s="499">
        <v>76761.067299999995</v>
      </c>
      <c r="E26" s="499">
        <v>319.72000000000003</v>
      </c>
      <c r="F26" s="499"/>
      <c r="G26" s="499"/>
      <c r="H26" s="647">
        <f t="shared" si="0"/>
        <v>76441.347299999994</v>
      </c>
      <c r="I26" s="407"/>
    </row>
    <row r="27" spans="1:9">
      <c r="A27" s="499">
        <v>21</v>
      </c>
      <c r="B27" s="514" t="s">
        <v>222</v>
      </c>
      <c r="C27" s="499">
        <v>8462.9699999999993</v>
      </c>
      <c r="D27" s="499"/>
      <c r="E27" s="499">
        <v>825.46</v>
      </c>
      <c r="F27" s="499"/>
      <c r="G27" s="499"/>
      <c r="H27" s="647">
        <f t="shared" si="0"/>
        <v>7637.5099999999993</v>
      </c>
      <c r="I27" s="407"/>
    </row>
    <row r="28" spans="1:9">
      <c r="A28" s="499">
        <v>22</v>
      </c>
      <c r="B28" s="514" t="s">
        <v>223</v>
      </c>
      <c r="C28" s="499"/>
      <c r="D28" s="499"/>
      <c r="E28" s="499"/>
      <c r="F28" s="499"/>
      <c r="G28" s="499"/>
      <c r="H28" s="647">
        <f t="shared" si="0"/>
        <v>0</v>
      </c>
      <c r="I28" s="407"/>
    </row>
    <row r="29" spans="1:9">
      <c r="A29" s="499">
        <v>23</v>
      </c>
      <c r="B29" s="514" t="s">
        <v>224</v>
      </c>
      <c r="C29" s="499">
        <v>149193.51879999999</v>
      </c>
      <c r="D29" s="499">
        <v>9283856.5467000008</v>
      </c>
      <c r="E29" s="499">
        <v>148800.35999999999</v>
      </c>
      <c r="F29" s="499"/>
      <c r="G29" s="499"/>
      <c r="H29" s="647">
        <f t="shared" si="0"/>
        <v>9284249.7055000011</v>
      </c>
      <c r="I29" s="407"/>
    </row>
    <row r="30" spans="1:9">
      <c r="A30" s="499">
        <v>24</v>
      </c>
      <c r="B30" s="514" t="s">
        <v>225</v>
      </c>
      <c r="C30" s="499"/>
      <c r="D30" s="499">
        <v>9703.16</v>
      </c>
      <c r="E30" s="499">
        <v>25.18</v>
      </c>
      <c r="F30" s="499"/>
      <c r="G30" s="499"/>
      <c r="H30" s="647">
        <f t="shared" si="0"/>
        <v>9677.98</v>
      </c>
      <c r="I30" s="407"/>
    </row>
    <row r="31" spans="1:9">
      <c r="A31" s="499">
        <v>25</v>
      </c>
      <c r="B31" s="514" t="s">
        <v>226</v>
      </c>
      <c r="C31" s="499">
        <v>278342.95319999999</v>
      </c>
      <c r="D31" s="499">
        <v>11116490.1536</v>
      </c>
      <c r="E31" s="499">
        <v>224734.83</v>
      </c>
      <c r="F31" s="499"/>
      <c r="G31" s="499"/>
      <c r="H31" s="647">
        <f t="shared" si="0"/>
        <v>11170098.276799999</v>
      </c>
      <c r="I31" s="407"/>
    </row>
    <row r="32" spans="1:9">
      <c r="A32" s="499">
        <v>26</v>
      </c>
      <c r="B32" s="514" t="s">
        <v>227</v>
      </c>
      <c r="C32" s="499"/>
      <c r="D32" s="499"/>
      <c r="E32" s="499"/>
      <c r="F32" s="499"/>
      <c r="G32" s="499"/>
      <c r="H32" s="647">
        <f t="shared" si="0"/>
        <v>0</v>
      </c>
      <c r="I32" s="407"/>
    </row>
    <row r="33" spans="1:9">
      <c r="A33" s="499">
        <v>27</v>
      </c>
      <c r="B33" s="500" t="s">
        <v>15</v>
      </c>
      <c r="C33" s="499">
        <v>67640</v>
      </c>
      <c r="D33" s="499">
        <v>17804308.642499998</v>
      </c>
      <c r="E33" s="499"/>
      <c r="F33" s="499"/>
      <c r="G33" s="499"/>
      <c r="H33" s="647">
        <f t="shared" si="0"/>
        <v>17871948.642499998</v>
      </c>
      <c r="I33" s="407"/>
    </row>
    <row r="34" spans="1:9">
      <c r="A34" s="499">
        <v>28</v>
      </c>
      <c r="B34" s="513" t="s">
        <v>8</v>
      </c>
      <c r="C34" s="503">
        <f>SUM(C7:C33)</f>
        <v>12522203.512599999</v>
      </c>
      <c r="D34" s="503">
        <f>SUM(D7:D33)</f>
        <v>189551484.40209997</v>
      </c>
      <c r="E34" s="503">
        <f>SUM(E7:E33)</f>
        <v>4192218.8300000005</v>
      </c>
      <c r="F34" s="503">
        <f>SUM(F7:F33)</f>
        <v>0</v>
      </c>
      <c r="G34" s="503">
        <f>SUM(G7:G33)</f>
        <v>213688.592</v>
      </c>
      <c r="H34" s="647">
        <f t="shared" si="0"/>
        <v>197881469.08469996</v>
      </c>
      <c r="I34" s="660"/>
    </row>
    <row r="35" spans="1:9">
      <c r="A35" s="407"/>
      <c r="B35" s="407"/>
      <c r="C35" s="407"/>
      <c r="D35" s="660"/>
      <c r="E35" s="407"/>
      <c r="F35" s="407"/>
      <c r="G35" s="407"/>
      <c r="I35" s="649"/>
    </row>
    <row r="36" spans="1:9">
      <c r="A36" s="407"/>
      <c r="B36" s="408"/>
      <c r="C36" s="407"/>
      <c r="D36" s="407"/>
      <c r="E36" s="407"/>
      <c r="F36" s="407"/>
      <c r="G36" s="407"/>
      <c r="I36" s="407"/>
    </row>
  </sheetData>
  <mergeCells count="5">
    <mergeCell ref="G5:G6"/>
    <mergeCell ref="A5:B6"/>
    <mergeCell ref="C5:D5"/>
    <mergeCell ref="E5:E6"/>
    <mergeCell ref="F5:F6"/>
  </mergeCells>
  <conditionalFormatting sqref="A5">
    <cfRule type="duplicateValues" dxfId="19" priority="1"/>
    <cfRule type="duplicateValues" dxfId="18" priority="2"/>
  </conditionalFormatting>
  <conditionalFormatting sqref="A5">
    <cfRule type="duplicateValues" dxfId="17" priority="3"/>
  </conditionalFormatting>
  <pageMargins left="0.7" right="0.7" top="0.75" bottom="0.75" header="0.3" footer="0.3"/>
  <pageSetup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zoomScaleNormal="100" workbookViewId="0">
      <selection activeCell="H28" sqref="H28"/>
    </sheetView>
  </sheetViews>
  <sheetFormatPr defaultColWidth="9.140625" defaultRowHeight="12.75"/>
  <cols>
    <col min="1" max="1" width="11.85546875" style="400" bestFit="1" customWidth="1"/>
    <col min="2" max="2" width="108" style="400" bestFit="1" customWidth="1"/>
    <col min="3" max="3" width="17.5703125" style="400" customWidth="1"/>
    <col min="4" max="4" width="19.42578125" style="406" customWidth="1"/>
    <col min="5" max="5" width="9.140625" style="400" customWidth="1"/>
    <col min="6" max="16384" width="9.140625" style="400"/>
  </cols>
  <sheetData>
    <row r="1" spans="1:10" ht="13.5">
      <c r="A1" s="699" t="s">
        <v>0</v>
      </c>
      <c r="B1" s="700" t="str">
        <f>Info!C2</f>
        <v>სს "ზირაათ ბანკი საქართველო"</v>
      </c>
      <c r="D1" s="400"/>
    </row>
    <row r="2" spans="1:10">
      <c r="A2" s="699" t="s">
        <v>1</v>
      </c>
      <c r="B2" s="651">
        <f>'1. key ratios'!B2</f>
        <v>45016</v>
      </c>
      <c r="D2" s="400"/>
    </row>
    <row r="3" spans="1:10">
      <c r="A3" s="402" t="s">
        <v>612</v>
      </c>
      <c r="D3" s="400"/>
    </row>
    <row r="4" spans="1:10">
      <c r="F4" s="407"/>
      <c r="G4" s="407"/>
      <c r="H4" s="407"/>
      <c r="I4" s="407"/>
      <c r="J4" s="407"/>
    </row>
    <row r="5" spans="1:10" ht="33.75" customHeight="1">
      <c r="A5" s="875" t="s">
        <v>613</v>
      </c>
      <c r="B5" s="875"/>
      <c r="C5" s="522" t="s">
        <v>614</v>
      </c>
      <c r="D5" s="522" t="s">
        <v>615</v>
      </c>
      <c r="F5" s="407"/>
      <c r="G5" s="407"/>
      <c r="H5" s="407"/>
      <c r="I5" s="407"/>
      <c r="J5" s="407"/>
    </row>
    <row r="6" spans="1:10">
      <c r="A6" s="521">
        <v>1</v>
      </c>
      <c r="B6" s="515" t="s">
        <v>616</v>
      </c>
      <c r="C6" s="644">
        <v>2725036.69</v>
      </c>
      <c r="D6" s="643"/>
      <c r="F6" s="407"/>
      <c r="G6" s="407"/>
      <c r="H6" s="407"/>
      <c r="I6" s="407"/>
      <c r="J6" s="407"/>
    </row>
    <row r="7" spans="1:10">
      <c r="A7" s="518">
        <v>2</v>
      </c>
      <c r="B7" s="515" t="s">
        <v>617</v>
      </c>
      <c r="C7" s="644">
        <f>SUM(C8:C9)</f>
        <v>4624639.3282000003</v>
      </c>
      <c r="D7" s="643">
        <f>SUM(D8:D9)</f>
        <v>0</v>
      </c>
      <c r="F7" s="407"/>
      <c r="G7" s="407"/>
      <c r="H7" s="407"/>
      <c r="I7" s="407"/>
      <c r="J7" s="407"/>
    </row>
    <row r="8" spans="1:10">
      <c r="A8" s="520">
        <v>2.1</v>
      </c>
      <c r="B8" s="519" t="s">
        <v>618</v>
      </c>
      <c r="C8" s="643">
        <v>100950.63</v>
      </c>
      <c r="D8" s="643"/>
      <c r="F8" s="407"/>
      <c r="G8" s="407"/>
      <c r="H8" s="407"/>
      <c r="I8" s="407"/>
      <c r="J8" s="407"/>
    </row>
    <row r="9" spans="1:10">
      <c r="A9" s="520">
        <v>2.2000000000000002</v>
      </c>
      <c r="B9" s="519" t="s">
        <v>619</v>
      </c>
      <c r="C9" s="643">
        <v>4523688.6982000005</v>
      </c>
      <c r="D9" s="643"/>
      <c r="F9" s="407"/>
      <c r="G9" s="407"/>
      <c r="H9" s="407"/>
      <c r="I9" s="407"/>
      <c r="J9" s="407"/>
    </row>
    <row r="10" spans="1:10">
      <c r="A10" s="521">
        <v>3</v>
      </c>
      <c r="B10" s="515" t="s">
        <v>620</v>
      </c>
      <c r="C10" s="644">
        <f>SUM(C11:C13)</f>
        <v>1019930.8328</v>
      </c>
      <c r="D10" s="643">
        <f>SUM(D11:D13)</f>
        <v>0</v>
      </c>
      <c r="F10" s="407"/>
      <c r="H10" s="407"/>
      <c r="I10" s="407"/>
      <c r="J10" s="407"/>
    </row>
    <row r="11" spans="1:10">
      <c r="A11" s="520">
        <v>3.1</v>
      </c>
      <c r="B11" s="519" t="s">
        <v>621</v>
      </c>
      <c r="C11" s="643">
        <f>213688.5921+16823</f>
        <v>230511.59210000001</v>
      </c>
      <c r="D11" s="643"/>
    </row>
    <row r="12" spans="1:10">
      <c r="A12" s="520">
        <v>3.2</v>
      </c>
      <c r="B12" s="519" t="s">
        <v>622</v>
      </c>
      <c r="C12" s="643">
        <f>806242.2407-16823</f>
        <v>789419.24069999997</v>
      </c>
      <c r="D12" s="643"/>
    </row>
    <row r="13" spans="1:10">
      <c r="A13" s="520">
        <v>3.3</v>
      </c>
      <c r="B13" s="519" t="s">
        <v>623</v>
      </c>
      <c r="C13" s="643"/>
      <c r="D13" s="643"/>
    </row>
    <row r="14" spans="1:10">
      <c r="A14" s="518">
        <v>4</v>
      </c>
      <c r="B14" s="517" t="s">
        <v>624</v>
      </c>
      <c r="C14" s="643">
        <v>-2092560.7954000006</v>
      </c>
      <c r="D14" s="643"/>
    </row>
    <row r="15" spans="1:10">
      <c r="A15" s="516">
        <v>5</v>
      </c>
      <c r="B15" s="515" t="s">
        <v>625</v>
      </c>
      <c r="C15" s="644">
        <f>C6+C7-C10+C14</f>
        <v>4237184.3900000006</v>
      </c>
      <c r="D15" s="644">
        <f>D6+D7-D10+D14</f>
        <v>0</v>
      </c>
    </row>
    <row r="16" spans="1:10">
      <c r="C16" s="407"/>
      <c r="D16" s="407"/>
      <c r="E16" s="407"/>
    </row>
    <row r="18" spans="3:3">
      <c r="C18" s="649"/>
    </row>
    <row r="21" spans="3:3" ht="15">
      <c r="C21" s="695"/>
    </row>
    <row r="22" spans="3:3" ht="15">
      <c r="C22" s="695"/>
    </row>
    <row r="23" spans="3:3" ht="15">
      <c r="C23" s="695"/>
    </row>
    <row r="24" spans="3:3" ht="15">
      <c r="C24" s="695"/>
    </row>
    <row r="25" spans="3:3" ht="15">
      <c r="C25" s="695"/>
    </row>
    <row r="26" spans="3:3" ht="15">
      <c r="C26" s="695"/>
    </row>
    <row r="27" spans="3:3" ht="15">
      <c r="C27" s="695"/>
    </row>
    <row r="28" spans="3:3" ht="15">
      <c r="C28" s="695"/>
    </row>
    <row r="29" spans="3:3" ht="15">
      <c r="C29" s="695"/>
    </row>
    <row r="30" spans="3:3" ht="15">
      <c r="C30" s="695"/>
    </row>
  </sheetData>
  <mergeCells count="1">
    <mergeCell ref="A5:B5"/>
  </mergeCells>
  <pageMargins left="0.7" right="0.7" top="0.75" bottom="0.75" header="0.3" footer="0.3"/>
  <pageSetup orientation="portrait" horizontalDpi="4294967292" verticalDpi="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zoomScaleNormal="100" workbookViewId="0">
      <selection activeCell="C7" sqref="C7:C18"/>
    </sheetView>
  </sheetViews>
  <sheetFormatPr defaultColWidth="9.140625" defaultRowHeight="12.75"/>
  <cols>
    <col min="1" max="1" width="11.85546875" style="510" bestFit="1" customWidth="1"/>
    <col min="2" max="2" width="128.85546875" style="510" bestFit="1" customWidth="1"/>
    <col min="3" max="3" width="23.42578125" style="510" customWidth="1"/>
    <col min="4" max="4" width="50.5703125" style="510" customWidth="1"/>
    <col min="5" max="5" width="9.140625" style="510" customWidth="1"/>
    <col min="6" max="16384" width="9.140625" style="510"/>
  </cols>
  <sheetData>
    <row r="1" spans="1:4">
      <c r="A1" s="399" t="s">
        <v>0</v>
      </c>
      <c r="B1" s="403" t="str">
        <f>Info!C2</f>
        <v>სს "ზირაათ ბანკი საქართველო"</v>
      </c>
    </row>
    <row r="2" spans="1:4">
      <c r="A2" s="401" t="s">
        <v>1</v>
      </c>
      <c r="B2" s="648">
        <f>'1. key ratios'!B2</f>
        <v>45016</v>
      </c>
    </row>
    <row r="3" spans="1:4">
      <c r="A3" s="402" t="s">
        <v>626</v>
      </c>
    </row>
    <row r="4" spans="1:4">
      <c r="A4" s="402"/>
    </row>
    <row r="5" spans="1:4" ht="15" customHeight="1">
      <c r="A5" s="876" t="s">
        <v>180</v>
      </c>
      <c r="B5" s="877"/>
      <c r="C5" s="880" t="s">
        <v>627</v>
      </c>
      <c r="D5" s="880" t="s">
        <v>628</v>
      </c>
    </row>
    <row r="6" spans="1:4">
      <c r="A6" s="878"/>
      <c r="B6" s="879"/>
      <c r="C6" s="880"/>
      <c r="D6" s="880"/>
    </row>
    <row r="7" spans="1:4">
      <c r="A7" s="513">
        <v>1</v>
      </c>
      <c r="B7" s="503" t="s">
        <v>478</v>
      </c>
      <c r="C7" s="500">
        <v>8554897.6744999997</v>
      </c>
      <c r="D7" s="523"/>
    </row>
    <row r="8" spans="1:4">
      <c r="A8" s="500">
        <v>2</v>
      </c>
      <c r="B8" s="500" t="s">
        <v>481</v>
      </c>
      <c r="C8" s="500">
        <v>7203937.2435999997</v>
      </c>
      <c r="D8" s="523"/>
    </row>
    <row r="9" spans="1:4">
      <c r="A9" s="500">
        <v>3</v>
      </c>
      <c r="B9" s="526" t="s">
        <v>484</v>
      </c>
      <c r="C9" s="500"/>
      <c r="D9" s="523"/>
    </row>
    <row r="10" spans="1:4">
      <c r="A10" s="500">
        <v>4</v>
      </c>
      <c r="B10" s="500" t="s">
        <v>487</v>
      </c>
      <c r="C10" s="500">
        <f>SUM(C11:C17)</f>
        <v>3304271.4054999985</v>
      </c>
      <c r="D10" s="523"/>
    </row>
    <row r="11" spans="1:4">
      <c r="A11" s="500">
        <v>5</v>
      </c>
      <c r="B11" s="525" t="s">
        <v>490</v>
      </c>
      <c r="C11" s="500"/>
      <c r="D11" s="523"/>
    </row>
    <row r="12" spans="1:4">
      <c r="A12" s="500">
        <v>6</v>
      </c>
      <c r="B12" s="525" t="s">
        <v>493</v>
      </c>
      <c r="C12" s="500">
        <v>2724494.3659000001</v>
      </c>
      <c r="D12" s="523"/>
    </row>
    <row r="13" spans="1:4">
      <c r="A13" s="500">
        <v>7</v>
      </c>
      <c r="B13" s="525" t="s">
        <v>496</v>
      </c>
      <c r="C13" s="500">
        <v>310718.40539999865</v>
      </c>
      <c r="D13" s="523"/>
    </row>
    <row r="14" spans="1:4">
      <c r="A14" s="500">
        <v>8</v>
      </c>
      <c r="B14" s="525" t="s">
        <v>499</v>
      </c>
      <c r="C14" s="500"/>
      <c r="D14" s="500"/>
    </row>
    <row r="15" spans="1:4">
      <c r="A15" s="500">
        <v>9</v>
      </c>
      <c r="B15" s="525" t="s">
        <v>502</v>
      </c>
      <c r="C15" s="500"/>
      <c r="D15" s="500"/>
    </row>
    <row r="16" spans="1:4">
      <c r="A16" s="500">
        <v>10</v>
      </c>
      <c r="B16" s="525" t="s">
        <v>505</v>
      </c>
      <c r="C16" s="500"/>
      <c r="D16" s="500"/>
    </row>
    <row r="17" spans="1:4" ht="25.5">
      <c r="A17" s="500">
        <v>11</v>
      </c>
      <c r="B17" s="525" t="s">
        <v>508</v>
      </c>
      <c r="C17" s="500">
        <v>269058.63419999997</v>
      </c>
      <c r="D17" s="523"/>
    </row>
    <row r="18" spans="1:4">
      <c r="A18" s="513">
        <v>12</v>
      </c>
      <c r="B18" s="524" t="s">
        <v>511</v>
      </c>
      <c r="C18" s="513">
        <f>C7+C8+C9-C10</f>
        <v>12454563.512600001</v>
      </c>
      <c r="D18" s="523"/>
    </row>
    <row r="19" spans="1:4">
      <c r="C19" s="541"/>
    </row>
    <row r="20" spans="1:4">
      <c r="C20" s="541"/>
    </row>
    <row r="21" spans="1:4">
      <c r="B21" s="399"/>
      <c r="C21" s="541"/>
    </row>
    <row r="22" spans="1:4" s="541" customFormat="1">
      <c r="B22" s="401"/>
    </row>
    <row r="23" spans="1:4">
      <c r="B23" s="401"/>
      <c r="C23" s="541"/>
    </row>
    <row r="24" spans="1:4">
      <c r="B24" s="402"/>
      <c r="C24" s="541"/>
    </row>
    <row r="25" spans="1:4">
      <c r="C25" s="541"/>
    </row>
    <row r="26" spans="1:4">
      <c r="C26" s="541"/>
    </row>
    <row r="27" spans="1:4">
      <c r="C27" s="541"/>
    </row>
    <row r="28" spans="1:4">
      <c r="C28" s="541"/>
    </row>
    <row r="29" spans="1:4">
      <c r="C29" s="541"/>
    </row>
    <row r="30" spans="1:4">
      <c r="C30" s="541"/>
    </row>
    <row r="31" spans="1:4">
      <c r="C31" s="541"/>
    </row>
    <row r="32" spans="1:4">
      <c r="C32" s="541"/>
    </row>
  </sheetData>
  <mergeCells count="3">
    <mergeCell ref="A5:B6"/>
    <mergeCell ref="C5:C6"/>
    <mergeCell ref="D5:D6"/>
  </mergeCells>
  <pageMargins left="0.7" right="0.7" top="0.75" bottom="0.75" header="0.3" footer="0.3"/>
  <pageSetup paperSize="9" orientation="portrai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showGridLines="0" zoomScaleNormal="100" workbookViewId="0">
      <selection activeCell="L27" activeCellId="1" sqref="D27 L27"/>
    </sheetView>
  </sheetViews>
  <sheetFormatPr defaultColWidth="9.140625" defaultRowHeight="12.75"/>
  <cols>
    <col min="1" max="1" width="11.85546875" style="510" bestFit="1" customWidth="1"/>
    <col min="2" max="2" width="43.5703125" style="510" customWidth="1"/>
    <col min="3" max="3" width="13.28515625" style="646" bestFit="1" customWidth="1"/>
    <col min="4" max="4" width="14.28515625" style="646" bestFit="1" customWidth="1"/>
    <col min="5" max="7" width="17.85546875" style="510" customWidth="1"/>
    <col min="8" max="8" width="12" style="510" bestFit="1" customWidth="1"/>
    <col min="9" max="10" width="17.42578125" style="510" customWidth="1"/>
    <col min="11" max="11" width="14.42578125" style="510" customWidth="1"/>
    <col min="12" max="12" width="12" style="510" bestFit="1" customWidth="1"/>
    <col min="13" max="19" width="14.28515625" style="510" customWidth="1"/>
    <col min="20" max="20" width="9" style="510" customWidth="1"/>
    <col min="21" max="27" width="18.42578125" style="510" customWidth="1"/>
    <col min="28" max="28" width="20" style="510" customWidth="1"/>
    <col min="29" max="29" width="9.140625" style="510" customWidth="1"/>
    <col min="30" max="16384" width="9.140625" style="510"/>
  </cols>
  <sheetData>
    <row r="1" spans="1:28" ht="13.5">
      <c r="A1" s="650" t="s">
        <v>0</v>
      </c>
      <c r="B1" s="632" t="str">
        <f>Info!C2</f>
        <v>სს "ზირაათ ბანკი საქართველო"</v>
      </c>
    </row>
    <row r="2" spans="1:28">
      <c r="A2" s="650" t="s">
        <v>1</v>
      </c>
      <c r="B2" s="651">
        <f>'1. key ratios'!B2</f>
        <v>45016</v>
      </c>
      <c r="C2" s="661"/>
    </row>
    <row r="3" spans="1:28">
      <c r="A3" s="652" t="s">
        <v>629</v>
      </c>
      <c r="B3" s="663"/>
    </row>
    <row r="5" spans="1:28" ht="15" customHeight="1">
      <c r="A5" s="881" t="s">
        <v>630</v>
      </c>
      <c r="B5" s="882"/>
      <c r="C5" s="873" t="s">
        <v>631</v>
      </c>
      <c r="D5" s="887"/>
      <c r="E5" s="887"/>
      <c r="F5" s="887"/>
      <c r="G5" s="887"/>
      <c r="H5" s="887"/>
      <c r="I5" s="887"/>
      <c r="J5" s="887"/>
      <c r="K5" s="887"/>
      <c r="L5" s="887"/>
      <c r="M5" s="887"/>
      <c r="N5" s="887"/>
      <c r="O5" s="887"/>
      <c r="P5" s="887"/>
      <c r="Q5" s="887"/>
      <c r="R5" s="887"/>
      <c r="S5" s="887"/>
      <c r="T5" s="540"/>
      <c r="U5" s="540"/>
      <c r="V5" s="540"/>
      <c r="W5" s="540"/>
      <c r="X5" s="540"/>
      <c r="Y5" s="540"/>
      <c r="Z5" s="540"/>
      <c r="AA5" s="539"/>
      <c r="AB5" s="530"/>
    </row>
    <row r="6" spans="1:28">
      <c r="A6" s="883"/>
      <c r="B6" s="884"/>
      <c r="C6" s="888" t="s">
        <v>8</v>
      </c>
      <c r="D6" s="890" t="s">
        <v>632</v>
      </c>
      <c r="E6" s="890"/>
      <c r="F6" s="890"/>
      <c r="G6" s="890"/>
      <c r="H6" s="891" t="s">
        <v>633</v>
      </c>
      <c r="I6" s="892"/>
      <c r="J6" s="892"/>
      <c r="K6" s="893"/>
      <c r="L6" s="538"/>
      <c r="M6" s="894" t="s">
        <v>634</v>
      </c>
      <c r="N6" s="894"/>
      <c r="O6" s="894"/>
      <c r="P6" s="894"/>
      <c r="Q6" s="894"/>
      <c r="R6" s="894"/>
      <c r="S6" s="871"/>
      <c r="T6" s="537"/>
      <c r="U6" s="874" t="s">
        <v>635</v>
      </c>
      <c r="V6" s="874"/>
      <c r="W6" s="874"/>
      <c r="X6" s="874"/>
      <c r="Y6" s="874"/>
      <c r="Z6" s="874"/>
      <c r="AA6" s="872"/>
      <c r="AB6" s="536"/>
    </row>
    <row r="7" spans="1:28" ht="45.75" customHeight="1">
      <c r="A7" s="885"/>
      <c r="B7" s="886"/>
      <c r="C7" s="889"/>
      <c r="D7" s="662"/>
      <c r="E7" s="531" t="s">
        <v>636</v>
      </c>
      <c r="F7" s="507" t="s">
        <v>637</v>
      </c>
      <c r="G7" s="507" t="s">
        <v>638</v>
      </c>
      <c r="H7" s="534"/>
      <c r="I7" s="531" t="s">
        <v>636</v>
      </c>
      <c r="J7" s="507" t="s">
        <v>637</v>
      </c>
      <c r="K7" s="507" t="s">
        <v>638</v>
      </c>
      <c r="L7" s="533"/>
      <c r="M7" s="531" t="s">
        <v>636</v>
      </c>
      <c r="N7" s="507" t="s">
        <v>637</v>
      </c>
      <c r="O7" s="507" t="s">
        <v>639</v>
      </c>
      <c r="P7" s="507" t="s">
        <v>640</v>
      </c>
      <c r="Q7" s="507" t="s">
        <v>641</v>
      </c>
      <c r="R7" s="507" t="s">
        <v>642</v>
      </c>
      <c r="S7" s="507" t="s">
        <v>643</v>
      </c>
      <c r="T7" s="532"/>
      <c r="U7" s="531" t="s">
        <v>636</v>
      </c>
      <c r="V7" s="507" t="s">
        <v>637</v>
      </c>
      <c r="W7" s="507" t="s">
        <v>639</v>
      </c>
      <c r="X7" s="507" t="s">
        <v>640</v>
      </c>
      <c r="Y7" s="507" t="s">
        <v>641</v>
      </c>
      <c r="Z7" s="507" t="s">
        <v>642</v>
      </c>
      <c r="AA7" s="507" t="s">
        <v>643</v>
      </c>
      <c r="AB7" s="530"/>
    </row>
    <row r="8" spans="1:28">
      <c r="A8" s="529">
        <v>1</v>
      </c>
      <c r="B8" s="503" t="s">
        <v>614</v>
      </c>
      <c r="C8" s="644">
        <f>SUM(C9:C14)</f>
        <v>106946314.86420001</v>
      </c>
      <c r="D8" s="644">
        <f t="shared" ref="D8:AA8" si="0">SUM(D9:D14)</f>
        <v>92581400.653300002</v>
      </c>
      <c r="E8" s="619">
        <f t="shared" si="0"/>
        <v>454923.26</v>
      </c>
      <c r="F8" s="619">
        <f t="shared" si="0"/>
        <v>0</v>
      </c>
      <c r="G8" s="619">
        <f t="shared" si="0"/>
        <v>0</v>
      </c>
      <c r="H8" s="619">
        <f t="shared" si="0"/>
        <v>1910350.6983</v>
      </c>
      <c r="I8" s="619">
        <f t="shared" si="0"/>
        <v>326301.90000000002</v>
      </c>
      <c r="J8" s="619">
        <f t="shared" si="0"/>
        <v>140254.897</v>
      </c>
      <c r="K8" s="619">
        <f t="shared" si="0"/>
        <v>0</v>
      </c>
      <c r="L8" s="619">
        <f t="shared" si="0"/>
        <v>12454563.512599999</v>
      </c>
      <c r="M8" s="619">
        <f t="shared" si="0"/>
        <v>292167.038</v>
      </c>
      <c r="N8" s="619">
        <f t="shared" si="0"/>
        <v>87478.165500000003</v>
      </c>
      <c r="O8" s="619">
        <f t="shared" si="0"/>
        <v>24808.82</v>
      </c>
      <c r="P8" s="619">
        <f t="shared" si="0"/>
        <v>74100.673899999994</v>
      </c>
      <c r="Q8" s="619">
        <f t="shared" si="0"/>
        <v>801432.29310000001</v>
      </c>
      <c r="R8" s="619">
        <f t="shared" si="0"/>
        <v>0</v>
      </c>
      <c r="S8" s="619">
        <f t="shared" si="0"/>
        <v>0</v>
      </c>
      <c r="T8" s="619">
        <f t="shared" si="0"/>
        <v>0</v>
      </c>
      <c r="U8" s="619">
        <f t="shared" si="0"/>
        <v>0</v>
      </c>
      <c r="V8" s="619">
        <f t="shared" si="0"/>
        <v>0</v>
      </c>
      <c r="W8" s="619">
        <f t="shared" si="0"/>
        <v>0</v>
      </c>
      <c r="X8" s="619">
        <f t="shared" si="0"/>
        <v>0</v>
      </c>
      <c r="Y8" s="619">
        <f t="shared" si="0"/>
        <v>0</v>
      </c>
      <c r="Z8" s="619">
        <f t="shared" si="0"/>
        <v>0</v>
      </c>
      <c r="AA8" s="619">
        <f t="shared" si="0"/>
        <v>0</v>
      </c>
      <c r="AB8" s="527"/>
    </row>
    <row r="9" spans="1:28">
      <c r="A9" s="499">
        <v>1.1000000000000001</v>
      </c>
      <c r="B9" s="528" t="s">
        <v>521</v>
      </c>
      <c r="C9" s="529"/>
      <c r="D9" s="529"/>
      <c r="E9" s="499"/>
      <c r="F9" s="499"/>
      <c r="G9" s="499"/>
      <c r="H9" s="499"/>
      <c r="I9" s="499"/>
      <c r="J9" s="499"/>
      <c r="K9" s="499"/>
      <c r="L9" s="499"/>
      <c r="M9" s="499"/>
      <c r="N9" s="499"/>
      <c r="O9" s="499"/>
      <c r="P9" s="499"/>
      <c r="Q9" s="499"/>
      <c r="R9" s="499"/>
      <c r="S9" s="499"/>
      <c r="T9" s="499"/>
      <c r="U9" s="499"/>
      <c r="V9" s="499"/>
      <c r="W9" s="499"/>
      <c r="X9" s="499"/>
      <c r="Y9" s="499"/>
      <c r="Z9" s="499"/>
      <c r="AA9" s="499"/>
      <c r="AB9" s="527"/>
    </row>
    <row r="10" spans="1:28">
      <c r="A10" s="499">
        <v>1.2</v>
      </c>
      <c r="B10" s="528" t="s">
        <v>644</v>
      </c>
      <c r="C10" s="529"/>
      <c r="D10" s="529"/>
      <c r="E10" s="499"/>
      <c r="F10" s="499"/>
      <c r="G10" s="499"/>
      <c r="H10" s="499"/>
      <c r="I10" s="499"/>
      <c r="J10" s="499"/>
      <c r="K10" s="499"/>
      <c r="L10" s="499"/>
      <c r="M10" s="499"/>
      <c r="N10" s="499"/>
      <c r="O10" s="499"/>
      <c r="P10" s="499"/>
      <c r="Q10" s="499"/>
      <c r="R10" s="499"/>
      <c r="S10" s="499"/>
      <c r="T10" s="499"/>
      <c r="U10" s="499"/>
      <c r="V10" s="499"/>
      <c r="W10" s="499"/>
      <c r="X10" s="499"/>
      <c r="Y10" s="499"/>
      <c r="Z10" s="499"/>
      <c r="AA10" s="499"/>
      <c r="AB10" s="527"/>
    </row>
    <row r="11" spans="1:28">
      <c r="A11" s="499">
        <v>1.3</v>
      </c>
      <c r="B11" s="528" t="s">
        <v>524</v>
      </c>
      <c r="C11" s="529"/>
      <c r="D11" s="529"/>
      <c r="E11" s="499"/>
      <c r="F11" s="499"/>
      <c r="G11" s="499"/>
      <c r="H11" s="499"/>
      <c r="I11" s="499"/>
      <c r="J11" s="499"/>
      <c r="K11" s="499"/>
      <c r="L11" s="499"/>
      <c r="M11" s="499"/>
      <c r="N11" s="499"/>
      <c r="O11" s="499"/>
      <c r="P11" s="499"/>
      <c r="Q11" s="499"/>
      <c r="R11" s="499"/>
      <c r="S11" s="499"/>
      <c r="T11" s="499"/>
      <c r="U11" s="499"/>
      <c r="V11" s="499"/>
      <c r="W11" s="499"/>
      <c r="X11" s="499"/>
      <c r="Y11" s="499"/>
      <c r="Z11" s="499"/>
      <c r="AA11" s="499"/>
      <c r="AB11" s="527"/>
    </row>
    <row r="12" spans="1:28">
      <c r="A12" s="499">
        <v>1.4</v>
      </c>
      <c r="B12" s="528" t="s">
        <v>526</v>
      </c>
      <c r="C12" s="529"/>
      <c r="D12" s="529"/>
      <c r="E12" s="499"/>
      <c r="F12" s="499"/>
      <c r="G12" s="499"/>
      <c r="H12" s="499"/>
      <c r="I12" s="499"/>
      <c r="J12" s="499"/>
      <c r="K12" s="499"/>
      <c r="L12" s="499"/>
      <c r="M12" s="499"/>
      <c r="N12" s="499"/>
      <c r="O12" s="499"/>
      <c r="P12" s="499"/>
      <c r="Q12" s="499"/>
      <c r="R12" s="499"/>
      <c r="S12" s="499"/>
      <c r="T12" s="499"/>
      <c r="U12" s="499"/>
      <c r="V12" s="499"/>
      <c r="W12" s="499"/>
      <c r="X12" s="499"/>
      <c r="Y12" s="499"/>
      <c r="Z12" s="499"/>
      <c r="AA12" s="499"/>
      <c r="AB12" s="527"/>
    </row>
    <row r="13" spans="1:28">
      <c r="A13" s="499">
        <v>1.5</v>
      </c>
      <c r="B13" s="528" t="s">
        <v>528</v>
      </c>
      <c r="C13" s="529">
        <v>87185923.827900007</v>
      </c>
      <c r="D13" s="529">
        <v>76012511.995900005</v>
      </c>
      <c r="E13" s="499">
        <v>424931.14</v>
      </c>
      <c r="F13" s="499"/>
      <c r="G13" s="499"/>
      <c r="H13" s="499">
        <v>791515.21</v>
      </c>
      <c r="I13" s="499">
        <v>152484.25</v>
      </c>
      <c r="J13" s="499"/>
      <c r="K13" s="499"/>
      <c r="L13" s="499">
        <v>10381896.622</v>
      </c>
      <c r="M13" s="499">
        <v>179430.04</v>
      </c>
      <c r="N13" s="499">
        <v>87478.165500000003</v>
      </c>
      <c r="O13" s="499"/>
      <c r="P13" s="499">
        <v>8462.9699999999993</v>
      </c>
      <c r="Q13" s="499"/>
      <c r="R13" s="499"/>
      <c r="S13" s="499"/>
      <c r="T13" s="499"/>
      <c r="U13" s="499"/>
      <c r="V13" s="499"/>
      <c r="W13" s="499"/>
      <c r="X13" s="499"/>
      <c r="Y13" s="499"/>
      <c r="Z13" s="499"/>
      <c r="AA13" s="499"/>
      <c r="AB13" s="527"/>
    </row>
    <row r="14" spans="1:28">
      <c r="A14" s="499">
        <v>1.6</v>
      </c>
      <c r="B14" s="528" t="s">
        <v>530</v>
      </c>
      <c r="C14" s="529">
        <v>19760391.0363</v>
      </c>
      <c r="D14" s="529">
        <v>16568888.657400001</v>
      </c>
      <c r="E14" s="499">
        <v>29992.12</v>
      </c>
      <c r="F14" s="499"/>
      <c r="G14" s="499"/>
      <c r="H14" s="499">
        <v>1118835.4883000001</v>
      </c>
      <c r="I14" s="499">
        <v>173817.65</v>
      </c>
      <c r="J14" s="499">
        <v>140254.897</v>
      </c>
      <c r="K14" s="499"/>
      <c r="L14" s="499">
        <v>2072666.8906</v>
      </c>
      <c r="M14" s="499">
        <v>112736.99800000001</v>
      </c>
      <c r="N14" s="499"/>
      <c r="O14" s="499">
        <v>24808.82</v>
      </c>
      <c r="P14" s="499">
        <v>65637.703899999993</v>
      </c>
      <c r="Q14" s="499">
        <v>801432.29310000001</v>
      </c>
      <c r="R14" s="499"/>
      <c r="S14" s="499"/>
      <c r="T14" s="499"/>
      <c r="U14" s="499"/>
      <c r="V14" s="499"/>
      <c r="W14" s="499"/>
      <c r="X14" s="499"/>
      <c r="Y14" s="499"/>
      <c r="Z14" s="499"/>
      <c r="AA14" s="499"/>
      <c r="AB14" s="527"/>
    </row>
    <row r="15" spans="1:28">
      <c r="A15" s="529">
        <v>2</v>
      </c>
      <c r="B15" s="513" t="s">
        <v>59</v>
      </c>
      <c r="C15" s="644">
        <f>SUM(C16:C21)</f>
        <v>1566932.01</v>
      </c>
      <c r="D15" s="644">
        <f t="shared" ref="D15:AA15" si="1">SUM(D16:D21)</f>
        <v>1566932.01</v>
      </c>
      <c r="E15" s="619">
        <f t="shared" si="1"/>
        <v>0</v>
      </c>
      <c r="F15" s="619">
        <f t="shared" si="1"/>
        <v>0</v>
      </c>
      <c r="G15" s="619">
        <f t="shared" si="1"/>
        <v>0</v>
      </c>
      <c r="H15" s="619">
        <v>0</v>
      </c>
      <c r="I15" s="619">
        <f t="shared" si="1"/>
        <v>0</v>
      </c>
      <c r="J15" s="619">
        <f t="shared" si="1"/>
        <v>0</v>
      </c>
      <c r="K15" s="619">
        <f t="shared" si="1"/>
        <v>0</v>
      </c>
      <c r="L15" s="619">
        <f t="shared" si="1"/>
        <v>0</v>
      </c>
      <c r="M15" s="619">
        <f t="shared" si="1"/>
        <v>0</v>
      </c>
      <c r="N15" s="619">
        <f t="shared" si="1"/>
        <v>0</v>
      </c>
      <c r="O15" s="619">
        <f t="shared" si="1"/>
        <v>0</v>
      </c>
      <c r="P15" s="619">
        <f t="shared" si="1"/>
        <v>0</v>
      </c>
      <c r="Q15" s="619">
        <f t="shared" si="1"/>
        <v>0</v>
      </c>
      <c r="R15" s="619">
        <f t="shared" si="1"/>
        <v>0</v>
      </c>
      <c r="S15" s="619">
        <f t="shared" si="1"/>
        <v>0</v>
      </c>
      <c r="T15" s="619">
        <f t="shared" si="1"/>
        <v>0</v>
      </c>
      <c r="U15" s="619">
        <f t="shared" si="1"/>
        <v>0</v>
      </c>
      <c r="V15" s="619">
        <f t="shared" si="1"/>
        <v>0</v>
      </c>
      <c r="W15" s="619">
        <f t="shared" si="1"/>
        <v>0</v>
      </c>
      <c r="X15" s="619">
        <f t="shared" si="1"/>
        <v>0</v>
      </c>
      <c r="Y15" s="619">
        <f t="shared" si="1"/>
        <v>0</v>
      </c>
      <c r="Z15" s="619">
        <f t="shared" si="1"/>
        <v>0</v>
      </c>
      <c r="AA15" s="619">
        <f t="shared" si="1"/>
        <v>0</v>
      </c>
      <c r="AB15" s="527"/>
    </row>
    <row r="16" spans="1:28">
      <c r="A16" s="499">
        <v>2.1</v>
      </c>
      <c r="B16" s="528" t="s">
        <v>521</v>
      </c>
      <c r="C16" s="529"/>
      <c r="D16" s="529"/>
      <c r="E16" s="499"/>
      <c r="F16" s="499"/>
      <c r="G16" s="499"/>
      <c r="H16" s="499"/>
      <c r="I16" s="499"/>
      <c r="J16" s="499"/>
      <c r="K16" s="499"/>
      <c r="L16" s="499"/>
      <c r="M16" s="499"/>
      <c r="N16" s="499"/>
      <c r="O16" s="499"/>
      <c r="P16" s="499"/>
      <c r="Q16" s="499"/>
      <c r="R16" s="499"/>
      <c r="S16" s="499"/>
      <c r="T16" s="499"/>
      <c r="U16" s="499"/>
      <c r="V16" s="499"/>
      <c r="W16" s="499"/>
      <c r="X16" s="499"/>
      <c r="Y16" s="499"/>
      <c r="Z16" s="499"/>
      <c r="AA16" s="499"/>
      <c r="AB16" s="527"/>
    </row>
    <row r="17" spans="1:28">
      <c r="A17" s="499">
        <v>2.2000000000000002</v>
      </c>
      <c r="B17" s="528" t="s">
        <v>644</v>
      </c>
      <c r="C17" s="529">
        <v>1566932.01</v>
      </c>
      <c r="D17" s="529">
        <v>1566932.01</v>
      </c>
      <c r="E17" s="499"/>
      <c r="F17" s="499"/>
      <c r="G17" s="499"/>
      <c r="H17" s="499">
        <v>0</v>
      </c>
      <c r="I17" s="499"/>
      <c r="J17" s="499"/>
      <c r="K17" s="499"/>
      <c r="L17" s="499">
        <v>0</v>
      </c>
      <c r="M17" s="499"/>
      <c r="N17" s="499"/>
      <c r="O17" s="499"/>
      <c r="P17" s="499"/>
      <c r="Q17" s="499"/>
      <c r="R17" s="499"/>
      <c r="S17" s="499"/>
      <c r="T17" s="499"/>
      <c r="U17" s="499"/>
      <c r="V17" s="499"/>
      <c r="W17" s="499"/>
      <c r="X17" s="499"/>
      <c r="Y17" s="499"/>
      <c r="Z17" s="499"/>
      <c r="AA17" s="499"/>
      <c r="AB17" s="527"/>
    </row>
    <row r="18" spans="1:28">
      <c r="A18" s="499">
        <v>2.2999999999999998</v>
      </c>
      <c r="B18" s="528" t="s">
        <v>524</v>
      </c>
      <c r="C18" s="529"/>
      <c r="D18" s="529"/>
      <c r="E18" s="499"/>
      <c r="F18" s="499"/>
      <c r="G18" s="499"/>
      <c r="H18" s="499"/>
      <c r="I18" s="499"/>
      <c r="J18" s="499"/>
      <c r="K18" s="499"/>
      <c r="L18" s="499"/>
      <c r="M18" s="499"/>
      <c r="N18" s="499"/>
      <c r="O18" s="499"/>
      <c r="P18" s="499"/>
      <c r="Q18" s="499"/>
      <c r="R18" s="499"/>
      <c r="S18" s="499"/>
      <c r="T18" s="499"/>
      <c r="U18" s="499"/>
      <c r="V18" s="499"/>
      <c r="W18" s="499"/>
      <c r="X18" s="499"/>
      <c r="Y18" s="499"/>
      <c r="Z18" s="499"/>
      <c r="AA18" s="499"/>
      <c r="AB18" s="527"/>
    </row>
    <row r="19" spans="1:28">
      <c r="A19" s="499">
        <v>2.4</v>
      </c>
      <c r="B19" s="528" t="s">
        <v>526</v>
      </c>
      <c r="C19" s="529"/>
      <c r="D19" s="529"/>
      <c r="E19" s="499"/>
      <c r="F19" s="499"/>
      <c r="G19" s="499"/>
      <c r="H19" s="499"/>
      <c r="I19" s="499"/>
      <c r="J19" s="499"/>
      <c r="K19" s="499"/>
      <c r="L19" s="499"/>
      <c r="M19" s="499"/>
      <c r="N19" s="499"/>
      <c r="O19" s="499"/>
      <c r="P19" s="499"/>
      <c r="Q19" s="499"/>
      <c r="R19" s="499"/>
      <c r="S19" s="499"/>
      <c r="T19" s="499"/>
      <c r="U19" s="499"/>
      <c r="V19" s="499"/>
      <c r="W19" s="499"/>
      <c r="X19" s="499"/>
      <c r="Y19" s="499"/>
      <c r="Z19" s="499"/>
      <c r="AA19" s="499"/>
      <c r="AB19" s="527"/>
    </row>
    <row r="20" spans="1:28">
      <c r="A20" s="499">
        <v>2.5</v>
      </c>
      <c r="B20" s="528" t="s">
        <v>528</v>
      </c>
      <c r="C20" s="529"/>
      <c r="D20" s="529"/>
      <c r="E20" s="499"/>
      <c r="F20" s="499"/>
      <c r="G20" s="499"/>
      <c r="H20" s="499"/>
      <c r="I20" s="499"/>
      <c r="J20" s="499"/>
      <c r="K20" s="499"/>
      <c r="L20" s="499"/>
      <c r="M20" s="499"/>
      <c r="N20" s="499"/>
      <c r="O20" s="499"/>
      <c r="P20" s="499"/>
      <c r="Q20" s="499"/>
      <c r="R20" s="499"/>
      <c r="S20" s="499"/>
      <c r="T20" s="499"/>
      <c r="U20" s="499"/>
      <c r="V20" s="499"/>
      <c r="W20" s="499"/>
      <c r="X20" s="499"/>
      <c r="Y20" s="499"/>
      <c r="Z20" s="499"/>
      <c r="AA20" s="499"/>
      <c r="AB20" s="527"/>
    </row>
    <row r="21" spans="1:28">
      <c r="A21" s="499">
        <v>2.6</v>
      </c>
      <c r="B21" s="528" t="s">
        <v>530</v>
      </c>
      <c r="C21" s="529"/>
      <c r="D21" s="529"/>
      <c r="E21" s="499"/>
      <c r="F21" s="499"/>
      <c r="G21" s="499"/>
      <c r="H21" s="499"/>
      <c r="I21" s="499"/>
      <c r="J21" s="499"/>
      <c r="K21" s="499"/>
      <c r="L21" s="499"/>
      <c r="M21" s="499"/>
      <c r="N21" s="499"/>
      <c r="O21" s="499"/>
      <c r="P21" s="499"/>
      <c r="Q21" s="499"/>
      <c r="R21" s="499"/>
      <c r="S21" s="499"/>
      <c r="T21" s="499"/>
      <c r="U21" s="499"/>
      <c r="V21" s="499"/>
      <c r="W21" s="499"/>
      <c r="X21" s="499"/>
      <c r="Y21" s="499"/>
      <c r="Z21" s="499"/>
      <c r="AA21" s="499"/>
      <c r="AB21" s="527"/>
    </row>
    <row r="22" spans="1:28" s="541" customFormat="1">
      <c r="A22" s="529">
        <v>3</v>
      </c>
      <c r="B22" s="513" t="s">
        <v>645</v>
      </c>
      <c r="C22" s="644">
        <f>SUM(C23:C28)</f>
        <v>45023198.006799996</v>
      </c>
      <c r="D22" s="644">
        <f>SUM(D23:D28)</f>
        <v>44797821.562099993</v>
      </c>
      <c r="E22" s="513"/>
      <c r="F22" s="513"/>
      <c r="G22" s="513"/>
      <c r="H22" s="513">
        <f>SUM(H23:H28)</f>
        <v>0</v>
      </c>
      <c r="I22" s="513"/>
      <c r="J22" s="513"/>
      <c r="K22" s="513"/>
      <c r="L22" s="619">
        <f>SUM(L23:L28)</f>
        <v>225376.44469999999</v>
      </c>
      <c r="M22" s="513"/>
      <c r="N22" s="513"/>
      <c r="O22" s="513"/>
      <c r="P22" s="513"/>
      <c r="Q22" s="513"/>
      <c r="R22" s="513"/>
      <c r="S22" s="513"/>
      <c r="T22" s="619">
        <f>SUM(T23:T28)</f>
        <v>0</v>
      </c>
      <c r="U22" s="513"/>
      <c r="V22" s="513"/>
      <c r="W22" s="513"/>
      <c r="X22" s="513"/>
      <c r="Y22" s="513"/>
      <c r="Z22" s="513"/>
      <c r="AA22" s="513"/>
    </row>
    <row r="23" spans="1:28" s="541" customFormat="1">
      <c r="A23" s="500">
        <v>3.1</v>
      </c>
      <c r="B23" s="528" t="s">
        <v>521</v>
      </c>
      <c r="C23" s="529"/>
      <c r="D23" s="792"/>
      <c r="E23" s="513"/>
      <c r="F23" s="513"/>
      <c r="G23" s="513"/>
      <c r="H23" s="513"/>
      <c r="I23" s="513"/>
      <c r="J23" s="513"/>
      <c r="K23" s="513"/>
      <c r="L23" s="513"/>
      <c r="M23" s="513"/>
      <c r="N23" s="513"/>
      <c r="O23" s="513"/>
      <c r="P23" s="513"/>
      <c r="Q23" s="513"/>
      <c r="R23" s="513"/>
      <c r="S23" s="513"/>
      <c r="T23" s="513"/>
      <c r="U23" s="513"/>
      <c r="V23" s="513"/>
      <c r="W23" s="513"/>
      <c r="X23" s="513"/>
      <c r="Y23" s="513"/>
      <c r="Z23" s="513"/>
      <c r="AA23" s="513"/>
    </row>
    <row r="24" spans="1:28" s="541" customFormat="1">
      <c r="A24" s="500">
        <v>3.2</v>
      </c>
      <c r="B24" s="528" t="s">
        <v>644</v>
      </c>
      <c r="C24" s="529"/>
      <c r="D24" s="792"/>
      <c r="E24" s="513"/>
      <c r="F24" s="513"/>
      <c r="G24" s="513"/>
      <c r="H24" s="513"/>
      <c r="I24" s="513"/>
      <c r="J24" s="513"/>
      <c r="K24" s="513"/>
      <c r="L24" s="513"/>
      <c r="M24" s="513"/>
      <c r="N24" s="513"/>
      <c r="O24" s="513"/>
      <c r="P24" s="513"/>
      <c r="Q24" s="513"/>
      <c r="R24" s="513"/>
      <c r="S24" s="513"/>
      <c r="T24" s="513"/>
      <c r="U24" s="513"/>
      <c r="V24" s="513"/>
      <c r="W24" s="513"/>
      <c r="X24" s="513"/>
      <c r="Y24" s="513"/>
      <c r="Z24" s="513"/>
      <c r="AA24" s="513"/>
    </row>
    <row r="25" spans="1:28" s="541" customFormat="1">
      <c r="A25" s="500">
        <v>3.3</v>
      </c>
      <c r="B25" s="528" t="s">
        <v>524</v>
      </c>
      <c r="C25" s="529">
        <v>24712762.325399999</v>
      </c>
      <c r="D25" s="792">
        <v>24712762.325399999</v>
      </c>
      <c r="E25" s="513"/>
      <c r="F25" s="513"/>
      <c r="G25" s="513"/>
      <c r="H25" s="513"/>
      <c r="I25" s="513"/>
      <c r="J25" s="513"/>
      <c r="K25" s="513"/>
      <c r="L25" s="513"/>
      <c r="M25" s="513"/>
      <c r="N25" s="513"/>
      <c r="O25" s="513"/>
      <c r="P25" s="513"/>
      <c r="Q25" s="513"/>
      <c r="R25" s="513"/>
      <c r="S25" s="513"/>
      <c r="T25" s="513"/>
      <c r="U25" s="513"/>
      <c r="V25" s="513"/>
      <c r="W25" s="513"/>
      <c r="X25" s="513"/>
      <c r="Y25" s="513"/>
      <c r="Z25" s="513"/>
      <c r="AA25" s="513"/>
    </row>
    <row r="26" spans="1:28" s="541" customFormat="1">
      <c r="A26" s="500">
        <v>3.4</v>
      </c>
      <c r="B26" s="528" t="s">
        <v>526</v>
      </c>
      <c r="C26" s="529">
        <v>128020</v>
      </c>
      <c r="D26" s="792">
        <v>128020</v>
      </c>
      <c r="E26" s="513"/>
      <c r="F26" s="513"/>
      <c r="G26" s="513"/>
      <c r="H26" s="513"/>
      <c r="I26" s="513"/>
      <c r="J26" s="513"/>
      <c r="K26" s="513"/>
      <c r="L26" s="513"/>
      <c r="M26" s="513"/>
      <c r="N26" s="513"/>
      <c r="O26" s="513"/>
      <c r="P26" s="513"/>
      <c r="Q26" s="513"/>
      <c r="R26" s="513"/>
      <c r="S26" s="513"/>
      <c r="T26" s="513"/>
      <c r="U26" s="513"/>
      <c r="V26" s="513"/>
      <c r="W26" s="513"/>
      <c r="X26" s="513"/>
      <c r="Y26" s="513"/>
      <c r="Z26" s="513"/>
      <c r="AA26" s="513"/>
    </row>
    <row r="27" spans="1:28" s="541" customFormat="1">
      <c r="A27" s="500">
        <v>3.5</v>
      </c>
      <c r="B27" s="528" t="s">
        <v>528</v>
      </c>
      <c r="C27" s="529">
        <v>19466831.351399999</v>
      </c>
      <c r="D27" s="792">
        <v>19241454.9067</v>
      </c>
      <c r="E27" s="513"/>
      <c r="F27" s="513"/>
      <c r="G27" s="513"/>
      <c r="H27" s="513"/>
      <c r="I27" s="513"/>
      <c r="J27" s="513"/>
      <c r="K27" s="513"/>
      <c r="L27" s="513">
        <v>225376.44469999999</v>
      </c>
      <c r="M27" s="513"/>
      <c r="N27" s="513"/>
      <c r="O27" s="513"/>
      <c r="P27" s="513"/>
      <c r="Q27" s="513"/>
      <c r="R27" s="513"/>
      <c r="S27" s="513"/>
      <c r="T27" s="513"/>
      <c r="U27" s="513"/>
      <c r="V27" s="513"/>
      <c r="W27" s="513"/>
      <c r="X27" s="513"/>
      <c r="Y27" s="513"/>
      <c r="Z27" s="513"/>
      <c r="AA27" s="513"/>
    </row>
    <row r="28" spans="1:28" s="541" customFormat="1">
      <c r="A28" s="500">
        <v>3.6</v>
      </c>
      <c r="B28" s="528" t="s">
        <v>530</v>
      </c>
      <c r="C28" s="529">
        <v>715584.33</v>
      </c>
      <c r="D28" s="792">
        <v>715584.33000000007</v>
      </c>
      <c r="E28" s="513"/>
      <c r="F28" s="513"/>
      <c r="G28" s="513"/>
      <c r="H28" s="513"/>
      <c r="I28" s="513"/>
      <c r="J28" s="513"/>
      <c r="K28" s="513"/>
      <c r="L28" s="513"/>
      <c r="M28" s="513"/>
      <c r="N28" s="513"/>
      <c r="O28" s="513"/>
      <c r="P28" s="513"/>
      <c r="Q28" s="513"/>
      <c r="R28" s="513"/>
      <c r="S28" s="513"/>
      <c r="T28" s="513"/>
      <c r="U28" s="513"/>
      <c r="V28" s="513"/>
      <c r="W28" s="513"/>
      <c r="X28" s="513"/>
      <c r="Y28" s="513"/>
      <c r="Z28" s="513"/>
      <c r="AA28" s="513"/>
    </row>
    <row r="31" spans="1:28" ht="15">
      <c r="C31" s="642"/>
      <c r="D31" s="544"/>
    </row>
    <row r="32" spans="1:28" ht="15">
      <c r="C32" s="642"/>
    </row>
    <row r="33" spans="3:3" ht="15">
      <c r="C33" s="642"/>
    </row>
    <row r="34" spans="3:3" ht="15">
      <c r="C34" s="642"/>
    </row>
    <row r="35" spans="3:3" ht="15">
      <c r="C35" s="642"/>
    </row>
    <row r="36" spans="3:3" ht="15">
      <c r="C36" s="642"/>
    </row>
    <row r="37" spans="3:3" ht="15">
      <c r="C37" s="642"/>
    </row>
  </sheetData>
  <mergeCells count="7">
    <mergeCell ref="U6:AA6"/>
    <mergeCell ref="A5:B7"/>
    <mergeCell ref="C5:S5"/>
    <mergeCell ref="C6:C7"/>
    <mergeCell ref="D6:G6"/>
    <mergeCell ref="H6:K6"/>
    <mergeCell ref="M6:S6"/>
  </mergeCells>
  <pageMargins left="0.7" right="0.7" top="0.75" bottom="0.75" header="0.3" footer="0.3"/>
  <pageSetup orientation="portrai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0"/>
  <sheetViews>
    <sheetView showGridLines="0" topLeftCell="M1" zoomScaleNormal="100" workbookViewId="0">
      <selection activeCell="C8" sqref="C8:S22"/>
    </sheetView>
  </sheetViews>
  <sheetFormatPr defaultColWidth="9.140625" defaultRowHeight="12.75"/>
  <cols>
    <col min="1" max="1" width="11.85546875" style="510" bestFit="1" customWidth="1"/>
    <col min="2" max="2" width="90.28515625" style="510" bestFit="1" customWidth="1"/>
    <col min="3" max="3" width="17.28515625" style="646" customWidth="1"/>
    <col min="4" max="4" width="18" style="510" customWidth="1"/>
    <col min="5" max="7" width="17.140625" style="510" customWidth="1"/>
    <col min="8" max="8" width="22.28515625" style="510" customWidth="1"/>
    <col min="9" max="10" width="17.140625" style="510" customWidth="1"/>
    <col min="11" max="27" width="22.28515625" style="510" customWidth="1"/>
    <col min="28" max="28" width="9.140625" style="510" customWidth="1"/>
    <col min="29" max="16384" width="9.140625" style="510"/>
  </cols>
  <sheetData>
    <row r="1" spans="1:27" ht="13.5">
      <c r="A1" s="399" t="s">
        <v>0</v>
      </c>
      <c r="B1" s="323" t="str">
        <f>Info!C2</f>
        <v>სს "ზირაათ ბანკი საქართველო"</v>
      </c>
    </row>
    <row r="2" spans="1:27">
      <c r="A2" s="401" t="s">
        <v>1</v>
      </c>
      <c r="B2" s="403">
        <f>'1. key ratios'!B2</f>
        <v>45016</v>
      </c>
    </row>
    <row r="3" spans="1:27">
      <c r="A3" s="402" t="s">
        <v>672</v>
      </c>
      <c r="C3" s="688"/>
    </row>
    <row r="4" spans="1:27">
      <c r="A4" s="402"/>
      <c r="B4" s="512"/>
      <c r="C4" s="688"/>
    </row>
    <row r="5" spans="1:27" s="541" customFormat="1" ht="13.5" customHeight="1">
      <c r="A5" s="899" t="s">
        <v>673</v>
      </c>
      <c r="B5" s="900"/>
      <c r="C5" s="896" t="s">
        <v>598</v>
      </c>
      <c r="D5" s="897"/>
      <c r="E5" s="897"/>
      <c r="F5" s="897"/>
      <c r="G5" s="897"/>
      <c r="H5" s="897"/>
      <c r="I5" s="897"/>
      <c r="J5" s="897"/>
      <c r="K5" s="897"/>
      <c r="L5" s="897"/>
      <c r="M5" s="897"/>
      <c r="N5" s="897"/>
      <c r="O5" s="897"/>
      <c r="P5" s="897"/>
      <c r="Q5" s="897"/>
      <c r="R5" s="897"/>
      <c r="S5" s="897"/>
      <c r="T5" s="897"/>
      <c r="U5" s="897"/>
      <c r="V5" s="897"/>
      <c r="W5" s="897"/>
      <c r="X5" s="897"/>
      <c r="Y5" s="897"/>
      <c r="Z5" s="897"/>
      <c r="AA5" s="898"/>
    </row>
    <row r="6" spans="1:27" s="541" customFormat="1" ht="12" customHeight="1">
      <c r="A6" s="901"/>
      <c r="B6" s="902"/>
      <c r="C6" s="905" t="s">
        <v>8</v>
      </c>
      <c r="D6" s="870" t="s">
        <v>632</v>
      </c>
      <c r="E6" s="870"/>
      <c r="F6" s="870"/>
      <c r="G6" s="870"/>
      <c r="H6" s="891" t="s">
        <v>633</v>
      </c>
      <c r="I6" s="892"/>
      <c r="J6" s="892"/>
      <c r="K6" s="892"/>
      <c r="L6" s="537"/>
      <c r="M6" s="874" t="s">
        <v>634</v>
      </c>
      <c r="N6" s="874"/>
      <c r="O6" s="874"/>
      <c r="P6" s="874"/>
      <c r="Q6" s="874"/>
      <c r="R6" s="874"/>
      <c r="S6" s="872"/>
      <c r="T6" s="537"/>
      <c r="U6" s="874" t="s">
        <v>635</v>
      </c>
      <c r="V6" s="874"/>
      <c r="W6" s="874"/>
      <c r="X6" s="874"/>
      <c r="Y6" s="874"/>
      <c r="Z6" s="874"/>
      <c r="AA6" s="895"/>
    </row>
    <row r="7" spans="1:27" s="541" customFormat="1" ht="38.25">
      <c r="A7" s="903"/>
      <c r="B7" s="904"/>
      <c r="C7" s="906"/>
      <c r="D7" s="535"/>
      <c r="E7" s="531" t="s">
        <v>636</v>
      </c>
      <c r="F7" s="507" t="s">
        <v>637</v>
      </c>
      <c r="G7" s="507" t="s">
        <v>638</v>
      </c>
      <c r="H7" s="542"/>
      <c r="I7" s="531" t="s">
        <v>636</v>
      </c>
      <c r="J7" s="507" t="s">
        <v>637</v>
      </c>
      <c r="K7" s="507" t="s">
        <v>638</v>
      </c>
      <c r="L7" s="532"/>
      <c r="M7" s="531" t="s">
        <v>636</v>
      </c>
      <c r="N7" s="507" t="s">
        <v>674</v>
      </c>
      <c r="O7" s="507" t="s">
        <v>675</v>
      </c>
      <c r="P7" s="507" t="s">
        <v>676</v>
      </c>
      <c r="Q7" s="507" t="s">
        <v>677</v>
      </c>
      <c r="R7" s="507" t="s">
        <v>678</v>
      </c>
      <c r="S7" s="507" t="s">
        <v>643</v>
      </c>
      <c r="T7" s="532"/>
      <c r="U7" s="531" t="s">
        <v>636</v>
      </c>
      <c r="V7" s="507" t="s">
        <v>674</v>
      </c>
      <c r="W7" s="507" t="s">
        <v>675</v>
      </c>
      <c r="X7" s="507" t="s">
        <v>676</v>
      </c>
      <c r="Y7" s="507" t="s">
        <v>677</v>
      </c>
      <c r="Z7" s="507" t="s">
        <v>678</v>
      </c>
      <c r="AA7" s="507" t="s">
        <v>643</v>
      </c>
    </row>
    <row r="8" spans="1:27" s="544" customFormat="1">
      <c r="A8" s="671">
        <v>1</v>
      </c>
      <c r="B8" s="672" t="s">
        <v>614</v>
      </c>
      <c r="C8" s="664">
        <v>106946314.8642</v>
      </c>
      <c r="D8" s="673">
        <v>92581400.653300002</v>
      </c>
      <c r="E8" s="673">
        <v>454923.26</v>
      </c>
      <c r="F8" s="673"/>
      <c r="G8" s="673"/>
      <c r="H8" s="673">
        <v>1910350.6983</v>
      </c>
      <c r="I8" s="673">
        <v>326301.90000000002</v>
      </c>
      <c r="J8" s="673">
        <v>140254.897</v>
      </c>
      <c r="K8" s="673"/>
      <c r="L8" s="673">
        <v>12454563.512599999</v>
      </c>
      <c r="M8" s="673">
        <v>292167.038</v>
      </c>
      <c r="N8" s="673">
        <v>87478.165500000003</v>
      </c>
      <c r="O8" s="673">
        <v>24808.82</v>
      </c>
      <c r="P8" s="673">
        <v>74100.673899999994</v>
      </c>
      <c r="Q8" s="673">
        <v>801432.29310000001</v>
      </c>
      <c r="R8" s="673"/>
      <c r="S8" s="673"/>
      <c r="T8" s="673"/>
      <c r="U8" s="673"/>
      <c r="V8" s="673"/>
      <c r="W8" s="673"/>
      <c r="X8" s="673"/>
      <c r="Y8" s="673"/>
      <c r="Z8" s="673"/>
      <c r="AA8" s="674"/>
    </row>
    <row r="9" spans="1:27" s="544" customFormat="1">
      <c r="A9" s="675">
        <v>1.1000000000000001</v>
      </c>
      <c r="B9" s="674" t="s">
        <v>534</v>
      </c>
      <c r="C9" s="665">
        <v>96585786.004600003</v>
      </c>
      <c r="D9" s="673">
        <v>82236439.543699995</v>
      </c>
      <c r="E9" s="673">
        <v>424931.14</v>
      </c>
      <c r="F9" s="673"/>
      <c r="G9" s="673"/>
      <c r="H9" s="673">
        <v>1910350.6983</v>
      </c>
      <c r="I9" s="673">
        <v>326301.90000000002</v>
      </c>
      <c r="J9" s="673">
        <v>140254.897</v>
      </c>
      <c r="K9" s="673"/>
      <c r="L9" s="673">
        <v>12438995.762599999</v>
      </c>
      <c r="M9" s="673">
        <v>292167.038</v>
      </c>
      <c r="N9" s="673">
        <v>87478.165500000003</v>
      </c>
      <c r="O9" s="673">
        <v>24808.82</v>
      </c>
      <c r="P9" s="673">
        <v>70070.853900000002</v>
      </c>
      <c r="Q9" s="673">
        <v>801432.29310000001</v>
      </c>
      <c r="R9" s="673"/>
      <c r="S9" s="673"/>
      <c r="T9" s="673"/>
      <c r="U9" s="673"/>
      <c r="V9" s="673"/>
      <c r="W9" s="673"/>
      <c r="X9" s="673"/>
      <c r="Y9" s="673"/>
      <c r="Z9" s="673"/>
      <c r="AA9" s="674"/>
    </row>
    <row r="10" spans="1:27" s="544" customFormat="1">
      <c r="A10" s="675" t="s">
        <v>536</v>
      </c>
      <c r="B10" s="674" t="s">
        <v>537</v>
      </c>
      <c r="C10" s="665">
        <v>91538183.264599994</v>
      </c>
      <c r="D10" s="673">
        <v>77188836.8037</v>
      </c>
      <c r="E10" s="673">
        <v>424931.14</v>
      </c>
      <c r="F10" s="673"/>
      <c r="G10" s="673"/>
      <c r="H10" s="673">
        <v>1910350.6983</v>
      </c>
      <c r="I10" s="673">
        <v>326301.90000000002</v>
      </c>
      <c r="J10" s="673">
        <v>140254.897</v>
      </c>
      <c r="K10" s="673"/>
      <c r="L10" s="673">
        <v>12438995.762599999</v>
      </c>
      <c r="M10" s="673">
        <v>292167.038</v>
      </c>
      <c r="N10" s="673">
        <v>87478.165500000003</v>
      </c>
      <c r="O10" s="673">
        <v>24808.82</v>
      </c>
      <c r="P10" s="673">
        <v>70070.853900000002</v>
      </c>
      <c r="Q10" s="673">
        <v>801432.29310000001</v>
      </c>
      <c r="R10" s="673"/>
      <c r="S10" s="673"/>
      <c r="T10" s="673"/>
      <c r="U10" s="673"/>
      <c r="V10" s="673"/>
      <c r="W10" s="673"/>
      <c r="X10" s="673"/>
      <c r="Y10" s="673"/>
      <c r="Z10" s="673"/>
      <c r="AA10" s="674"/>
    </row>
    <row r="11" spans="1:27" s="544" customFormat="1">
      <c r="A11" s="676" t="s">
        <v>539</v>
      </c>
      <c r="B11" s="677" t="s">
        <v>540</v>
      </c>
      <c r="C11" s="666">
        <v>42552204.272200003</v>
      </c>
      <c r="D11" s="673">
        <v>34851213.564099997</v>
      </c>
      <c r="E11" s="673"/>
      <c r="F11" s="673"/>
      <c r="G11" s="673"/>
      <c r="H11" s="673">
        <v>1307736.4313000001</v>
      </c>
      <c r="I11" s="673">
        <v>152484.25</v>
      </c>
      <c r="J11" s="673"/>
      <c r="K11" s="673"/>
      <c r="L11" s="673">
        <v>6393254.2768000001</v>
      </c>
      <c r="M11" s="673">
        <v>292167.038</v>
      </c>
      <c r="N11" s="673">
        <v>87478.165500000003</v>
      </c>
      <c r="O11" s="673">
        <v>24808.82</v>
      </c>
      <c r="P11" s="673"/>
      <c r="Q11" s="673">
        <v>255639.32310000001</v>
      </c>
      <c r="R11" s="673"/>
      <c r="S11" s="673"/>
      <c r="T11" s="673"/>
      <c r="U11" s="673"/>
      <c r="V11" s="673"/>
      <c r="W11" s="673"/>
      <c r="X11" s="673"/>
      <c r="Y11" s="673"/>
      <c r="Z11" s="673"/>
      <c r="AA11" s="674"/>
    </row>
    <row r="12" spans="1:27" s="544" customFormat="1">
      <c r="A12" s="676" t="s">
        <v>542</v>
      </c>
      <c r="B12" s="677" t="s">
        <v>543</v>
      </c>
      <c r="C12" s="666">
        <v>23600243.971099999</v>
      </c>
      <c r="D12" s="673">
        <v>17553115.7676</v>
      </c>
      <c r="E12" s="673">
        <v>424931.14</v>
      </c>
      <c r="F12" s="673"/>
      <c r="G12" s="673"/>
      <c r="H12" s="673">
        <v>272377.68699999998</v>
      </c>
      <c r="I12" s="673"/>
      <c r="J12" s="673">
        <v>140254.897</v>
      </c>
      <c r="K12" s="673"/>
      <c r="L12" s="673">
        <v>5774750.5164999999</v>
      </c>
      <c r="M12" s="673"/>
      <c r="N12" s="673"/>
      <c r="O12" s="673"/>
      <c r="P12" s="673">
        <v>8462.9699999999993</v>
      </c>
      <c r="Q12" s="673">
        <v>545792.97</v>
      </c>
      <c r="R12" s="673"/>
      <c r="S12" s="673"/>
      <c r="T12" s="673"/>
      <c r="U12" s="673"/>
      <c r="V12" s="673"/>
      <c r="W12" s="673"/>
      <c r="X12" s="673"/>
      <c r="Y12" s="673"/>
      <c r="Z12" s="673"/>
      <c r="AA12" s="674"/>
    </row>
    <row r="13" spans="1:27" s="544" customFormat="1">
      <c r="A13" s="676" t="s">
        <v>544</v>
      </c>
      <c r="B13" s="677" t="s">
        <v>545</v>
      </c>
      <c r="C13" s="666">
        <v>15402215.4113</v>
      </c>
      <c r="D13" s="673">
        <v>15009577.842499999</v>
      </c>
      <c r="E13" s="673"/>
      <c r="F13" s="673"/>
      <c r="G13" s="673"/>
      <c r="H13" s="673">
        <v>283820.62</v>
      </c>
      <c r="I13" s="673">
        <v>173817.65</v>
      </c>
      <c r="J13" s="673"/>
      <c r="K13" s="673"/>
      <c r="L13" s="673">
        <v>108816.9488</v>
      </c>
      <c r="M13" s="673"/>
      <c r="N13" s="673"/>
      <c r="O13" s="673"/>
      <c r="P13" s="673"/>
      <c r="Q13" s="673"/>
      <c r="R13" s="673"/>
      <c r="S13" s="673"/>
      <c r="T13" s="673"/>
      <c r="U13" s="673"/>
      <c r="V13" s="673"/>
      <c r="W13" s="673"/>
      <c r="X13" s="673"/>
      <c r="Y13" s="673"/>
      <c r="Z13" s="673"/>
      <c r="AA13" s="674"/>
    </row>
    <row r="14" spans="1:27" s="544" customFormat="1">
      <c r="A14" s="676" t="s">
        <v>546</v>
      </c>
      <c r="B14" s="677" t="s">
        <v>547</v>
      </c>
      <c r="C14" s="666">
        <v>9983519.6099999994</v>
      </c>
      <c r="D14" s="673">
        <v>9774929.6294999998</v>
      </c>
      <c r="E14" s="673"/>
      <c r="F14" s="673"/>
      <c r="G14" s="673"/>
      <c r="H14" s="673">
        <v>46415.96</v>
      </c>
      <c r="I14" s="673"/>
      <c r="J14" s="673"/>
      <c r="K14" s="673"/>
      <c r="L14" s="673">
        <v>162174.02050000001</v>
      </c>
      <c r="M14" s="673"/>
      <c r="N14" s="673"/>
      <c r="O14" s="673"/>
      <c r="P14" s="673">
        <v>61607.883900000001</v>
      </c>
      <c r="Q14" s="673"/>
      <c r="R14" s="673"/>
      <c r="S14" s="673"/>
      <c r="T14" s="673"/>
      <c r="U14" s="673"/>
      <c r="V14" s="673"/>
      <c r="W14" s="673"/>
      <c r="X14" s="673"/>
      <c r="Y14" s="673"/>
      <c r="Z14" s="673"/>
      <c r="AA14" s="674"/>
    </row>
    <row r="15" spans="1:27" s="544" customFormat="1">
      <c r="A15" s="676">
        <v>1.2</v>
      </c>
      <c r="B15" s="677" t="s">
        <v>548</v>
      </c>
      <c r="C15" s="666">
        <v>4133852.77</v>
      </c>
      <c r="D15" s="673">
        <v>417499.71</v>
      </c>
      <c r="E15" s="673">
        <v>2702.65</v>
      </c>
      <c r="F15" s="673"/>
      <c r="G15" s="673"/>
      <c r="H15" s="673">
        <v>78774.06</v>
      </c>
      <c r="I15" s="673">
        <v>26782.3</v>
      </c>
      <c r="J15" s="673">
        <v>9969.57</v>
      </c>
      <c r="K15" s="673"/>
      <c r="L15" s="673">
        <v>3637579</v>
      </c>
      <c r="M15" s="673">
        <v>185728.9</v>
      </c>
      <c r="N15" s="673">
        <v>56962.6</v>
      </c>
      <c r="O15" s="673">
        <v>6598.13</v>
      </c>
      <c r="P15" s="673">
        <v>38464.93</v>
      </c>
      <c r="Q15" s="673">
        <v>436866.81</v>
      </c>
      <c r="R15" s="673"/>
      <c r="S15" s="673"/>
      <c r="T15" s="673"/>
      <c r="U15" s="673"/>
      <c r="V15" s="673"/>
      <c r="W15" s="673"/>
      <c r="X15" s="673"/>
      <c r="Y15" s="673"/>
      <c r="Z15" s="673"/>
      <c r="AA15" s="674"/>
    </row>
    <row r="16" spans="1:27" s="544" customFormat="1">
      <c r="A16" s="675">
        <v>1.3</v>
      </c>
      <c r="B16" s="677" t="s">
        <v>679</v>
      </c>
      <c r="C16" s="667"/>
      <c r="D16" s="678"/>
      <c r="E16" s="678"/>
      <c r="F16" s="678"/>
      <c r="G16" s="678"/>
      <c r="H16" s="678"/>
      <c r="I16" s="678"/>
      <c r="J16" s="678"/>
      <c r="K16" s="678"/>
      <c r="L16" s="678"/>
      <c r="M16" s="678"/>
      <c r="N16" s="678"/>
      <c r="O16" s="678"/>
      <c r="P16" s="678"/>
      <c r="Q16" s="678"/>
      <c r="R16" s="678"/>
      <c r="S16" s="678"/>
      <c r="T16" s="678"/>
      <c r="U16" s="678"/>
      <c r="V16" s="678"/>
      <c r="W16" s="678"/>
      <c r="X16" s="678"/>
      <c r="Y16" s="678"/>
      <c r="Z16" s="678"/>
      <c r="AA16" s="679"/>
    </row>
    <row r="17" spans="1:27" s="544" customFormat="1" ht="25.5">
      <c r="A17" s="680" t="s">
        <v>550</v>
      </c>
      <c r="B17" s="681" t="s">
        <v>551</v>
      </c>
      <c r="C17" s="669">
        <v>95637780.357299998</v>
      </c>
      <c r="D17" s="673">
        <v>81288433.896400005</v>
      </c>
      <c r="E17" s="673">
        <v>424931.14</v>
      </c>
      <c r="F17" s="673"/>
      <c r="G17" s="673"/>
      <c r="H17" s="673">
        <v>1910350.6983</v>
      </c>
      <c r="I17" s="673">
        <v>326301.90000000002</v>
      </c>
      <c r="J17" s="673">
        <v>140254.897</v>
      </c>
      <c r="K17" s="673"/>
      <c r="L17" s="673">
        <v>12438995.762599999</v>
      </c>
      <c r="M17" s="673">
        <v>292167.038</v>
      </c>
      <c r="N17" s="673">
        <v>87478.165500000003</v>
      </c>
      <c r="O17" s="673">
        <v>24808.82</v>
      </c>
      <c r="P17" s="673">
        <v>70070.853900000002</v>
      </c>
      <c r="Q17" s="673">
        <v>801432.29310000001</v>
      </c>
      <c r="R17" s="673"/>
      <c r="S17" s="673"/>
      <c r="T17" s="673"/>
      <c r="U17" s="673"/>
      <c r="V17" s="673"/>
      <c r="W17" s="673"/>
      <c r="X17" s="673"/>
      <c r="Y17" s="673"/>
      <c r="Z17" s="673"/>
      <c r="AA17" s="674"/>
    </row>
    <row r="18" spans="1:27" s="544" customFormat="1" ht="25.5">
      <c r="A18" s="680" t="s">
        <v>553</v>
      </c>
      <c r="B18" s="682" t="s">
        <v>554</v>
      </c>
      <c r="C18" s="668">
        <v>90590177.617300004</v>
      </c>
      <c r="D18" s="673">
        <v>76240831.156399995</v>
      </c>
      <c r="E18" s="673">
        <v>424931.14</v>
      </c>
      <c r="F18" s="673"/>
      <c r="G18" s="673"/>
      <c r="H18" s="673">
        <v>1910350.6983</v>
      </c>
      <c r="I18" s="673">
        <v>326301.90000000002</v>
      </c>
      <c r="J18" s="673">
        <v>140254.897</v>
      </c>
      <c r="K18" s="673"/>
      <c r="L18" s="673">
        <v>12438995.762599999</v>
      </c>
      <c r="M18" s="673">
        <v>292167.038</v>
      </c>
      <c r="N18" s="673">
        <v>87478.165500000003</v>
      </c>
      <c r="O18" s="673">
        <v>24808.82</v>
      </c>
      <c r="P18" s="673">
        <v>70070.853900000002</v>
      </c>
      <c r="Q18" s="673">
        <v>801432.29310000001</v>
      </c>
      <c r="R18" s="673"/>
      <c r="S18" s="673"/>
      <c r="T18" s="673"/>
      <c r="U18" s="673"/>
      <c r="V18" s="673"/>
      <c r="W18" s="673"/>
      <c r="X18" s="673"/>
      <c r="Y18" s="673"/>
      <c r="Z18" s="673"/>
      <c r="AA18" s="674"/>
    </row>
    <row r="19" spans="1:27" s="544" customFormat="1">
      <c r="A19" s="680" t="s">
        <v>556</v>
      </c>
      <c r="B19" s="682" t="s">
        <v>557</v>
      </c>
      <c r="C19" s="668">
        <v>134280019.89019999</v>
      </c>
      <c r="D19" s="673">
        <v>102954896.962</v>
      </c>
      <c r="E19" s="673">
        <v>256840.18</v>
      </c>
      <c r="F19" s="673"/>
      <c r="G19" s="673"/>
      <c r="H19" s="673">
        <v>2605873.2138</v>
      </c>
      <c r="I19" s="673">
        <v>182198.80799999999</v>
      </c>
      <c r="J19" s="673">
        <v>222403.3198</v>
      </c>
      <c r="K19" s="673"/>
      <c r="L19" s="673">
        <v>28719249.714400001</v>
      </c>
      <c r="M19" s="673">
        <v>1160331.7138</v>
      </c>
      <c r="N19" s="673">
        <v>1437848.4879000001</v>
      </c>
      <c r="O19" s="673">
        <v>319838.96000000002</v>
      </c>
      <c r="P19" s="673">
        <v>132468.23190000001</v>
      </c>
      <c r="Q19" s="673">
        <v>473973.83610000001</v>
      </c>
      <c r="R19" s="673"/>
      <c r="S19" s="673"/>
      <c r="T19" s="673"/>
      <c r="U19" s="673"/>
      <c r="V19" s="673"/>
      <c r="W19" s="673"/>
      <c r="X19" s="673"/>
      <c r="Y19" s="673"/>
      <c r="Z19" s="673"/>
      <c r="AA19" s="674"/>
    </row>
    <row r="20" spans="1:27" s="544" customFormat="1">
      <c r="A20" s="680" t="s">
        <v>559</v>
      </c>
      <c r="B20" s="682" t="s">
        <v>560</v>
      </c>
      <c r="C20" s="668">
        <v>133381397.15019999</v>
      </c>
      <c r="D20" s="673">
        <v>102056274.222</v>
      </c>
      <c r="E20" s="673">
        <v>256840.18</v>
      </c>
      <c r="F20" s="673"/>
      <c r="G20" s="673"/>
      <c r="H20" s="673">
        <v>2605873.2138</v>
      </c>
      <c r="I20" s="673">
        <v>182198.80799999999</v>
      </c>
      <c r="J20" s="673">
        <v>222403.3198</v>
      </c>
      <c r="K20" s="673"/>
      <c r="L20" s="673">
        <v>28719249.714400001</v>
      </c>
      <c r="M20" s="673">
        <v>1160331.7138</v>
      </c>
      <c r="N20" s="673">
        <v>1437848.4879000001</v>
      </c>
      <c r="O20" s="673">
        <v>319838.96000000002</v>
      </c>
      <c r="P20" s="673">
        <v>132468.23190000001</v>
      </c>
      <c r="Q20" s="673">
        <v>473973.83610000001</v>
      </c>
      <c r="R20" s="673"/>
      <c r="S20" s="673"/>
      <c r="T20" s="673"/>
      <c r="U20" s="673"/>
      <c r="V20" s="673"/>
      <c r="W20" s="673"/>
      <c r="X20" s="673"/>
      <c r="Y20" s="673"/>
      <c r="Z20" s="673"/>
      <c r="AA20" s="674"/>
    </row>
    <row r="21" spans="1:27" s="544" customFormat="1">
      <c r="A21" s="683">
        <v>1.4</v>
      </c>
      <c r="B21" s="682" t="s">
        <v>562</v>
      </c>
      <c r="C21" s="668"/>
      <c r="D21" s="673"/>
      <c r="E21" s="673"/>
      <c r="F21" s="673"/>
      <c r="G21" s="673"/>
      <c r="H21" s="673"/>
      <c r="I21" s="673"/>
      <c r="J21" s="673"/>
      <c r="K21" s="673"/>
      <c r="L21" s="673"/>
      <c r="M21" s="673"/>
      <c r="N21" s="673"/>
      <c r="O21" s="673"/>
      <c r="P21" s="673"/>
      <c r="Q21" s="673"/>
      <c r="R21" s="673"/>
      <c r="S21" s="673"/>
      <c r="T21" s="673"/>
      <c r="U21" s="673"/>
      <c r="V21" s="673"/>
      <c r="W21" s="673"/>
      <c r="X21" s="673"/>
      <c r="Y21" s="673"/>
      <c r="Z21" s="673"/>
      <c r="AA21" s="674"/>
    </row>
    <row r="22" spans="1:27" s="544" customFormat="1">
      <c r="A22" s="684">
        <v>1.5</v>
      </c>
      <c r="B22" s="685" t="s">
        <v>564</v>
      </c>
      <c r="C22" s="670">
        <v>5047602.74</v>
      </c>
      <c r="D22" s="686">
        <v>5047602.74</v>
      </c>
      <c r="E22" s="686"/>
      <c r="F22" s="686"/>
      <c r="G22" s="686"/>
      <c r="H22" s="686"/>
      <c r="I22" s="686"/>
      <c r="J22" s="686"/>
      <c r="K22" s="686"/>
      <c r="L22" s="686"/>
      <c r="M22" s="686"/>
      <c r="N22" s="686"/>
      <c r="O22" s="686"/>
      <c r="P22" s="686"/>
      <c r="Q22" s="686"/>
      <c r="R22" s="686"/>
      <c r="S22" s="686"/>
      <c r="T22" s="686"/>
      <c r="U22" s="686"/>
      <c r="V22" s="686"/>
      <c r="W22" s="686"/>
      <c r="X22" s="686"/>
      <c r="Y22" s="686"/>
      <c r="Z22" s="686"/>
      <c r="AA22" s="687"/>
    </row>
    <row r="25" spans="1:27">
      <c r="C25" s="689"/>
    </row>
    <row r="26" spans="1:27">
      <c r="C26" s="689"/>
    </row>
    <row r="27" spans="1:27">
      <c r="C27" s="541"/>
      <c r="D27" s="541"/>
    </row>
    <row r="28" spans="1:27">
      <c r="C28" s="541"/>
      <c r="D28" s="541"/>
    </row>
    <row r="29" spans="1:27">
      <c r="C29" s="541"/>
      <c r="D29" s="541"/>
    </row>
    <row r="30" spans="1:27">
      <c r="C30" s="541"/>
      <c r="D30" s="541"/>
    </row>
  </sheetData>
  <mergeCells count="7">
    <mergeCell ref="U6:AA6"/>
    <mergeCell ref="C5:AA5"/>
    <mergeCell ref="A5:B7"/>
    <mergeCell ref="D6:G6"/>
    <mergeCell ref="C6:C7"/>
    <mergeCell ref="H6:K6"/>
    <mergeCell ref="M6:S6"/>
  </mergeCells>
  <conditionalFormatting sqref="A5">
    <cfRule type="duplicateValues" dxfId="16" priority="1"/>
    <cfRule type="duplicateValues" dxfId="15" priority="2"/>
  </conditionalFormatting>
  <conditionalFormatting sqref="A5">
    <cfRule type="duplicateValues" dxfId="14" priority="3"/>
  </conditionalFormatting>
  <pageMargins left="0.7" right="0.7" top="0.75" bottom="0.75" header="0.3" footer="0.3"/>
  <pageSetup orientation="portrai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zoomScaleNormal="100" workbookViewId="0">
      <selection activeCell="D37" sqref="D37"/>
    </sheetView>
  </sheetViews>
  <sheetFormatPr defaultColWidth="9.140625" defaultRowHeight="12.75"/>
  <cols>
    <col min="1" max="1" width="11.85546875" style="510" bestFit="1" customWidth="1"/>
    <col min="2" max="2" width="93.42578125" style="510" customWidth="1"/>
    <col min="3" max="3" width="14.5703125" style="510" customWidth="1"/>
    <col min="4" max="5" width="16.140625" style="510" customWidth="1"/>
    <col min="6" max="6" width="16.140625" style="543" customWidth="1"/>
    <col min="7" max="7" width="25.28515625" style="543" customWidth="1"/>
    <col min="8" max="8" width="16.140625" style="510" customWidth="1"/>
    <col min="9" max="11" width="16.140625" style="543" customWidth="1"/>
    <col min="12" max="12" width="26.28515625" style="543" customWidth="1"/>
    <col min="13" max="13" width="9.140625" style="510" customWidth="1"/>
    <col min="14" max="16384" width="9.140625" style="510"/>
  </cols>
  <sheetData>
    <row r="1" spans="1:12" ht="13.5">
      <c r="A1" s="399" t="s">
        <v>0</v>
      </c>
      <c r="B1" s="323" t="str">
        <f>Info!C2</f>
        <v>სს "ზირაათ ბანკი საქართველო"</v>
      </c>
      <c r="F1" s="510"/>
      <c r="G1" s="510"/>
      <c r="I1" s="510"/>
      <c r="J1" s="510"/>
      <c r="K1" s="510"/>
      <c r="L1" s="510"/>
    </row>
    <row r="2" spans="1:12">
      <c r="A2" s="401" t="s">
        <v>1</v>
      </c>
      <c r="B2" s="403">
        <f>'1. key ratios'!B2</f>
        <v>45016</v>
      </c>
      <c r="F2" s="510"/>
      <c r="G2" s="510"/>
      <c r="I2" s="510"/>
      <c r="J2" s="510"/>
      <c r="K2" s="510"/>
      <c r="L2" s="510"/>
    </row>
    <row r="3" spans="1:12">
      <c r="A3" s="402" t="s">
        <v>669</v>
      </c>
      <c r="F3" s="510"/>
      <c r="G3" s="510"/>
      <c r="I3" s="510"/>
      <c r="J3" s="510"/>
      <c r="K3" s="510"/>
      <c r="L3" s="510"/>
    </row>
    <row r="4" spans="1:12">
      <c r="F4" s="510"/>
      <c r="G4" s="510"/>
      <c r="I4" s="510"/>
      <c r="J4" s="510"/>
      <c r="K4" s="510"/>
      <c r="L4" s="510"/>
    </row>
    <row r="5" spans="1:12" ht="37.5" customHeight="1">
      <c r="A5" s="858" t="s">
        <v>670</v>
      </c>
      <c r="B5" s="859"/>
      <c r="C5" s="907" t="s">
        <v>194</v>
      </c>
      <c r="D5" s="908"/>
      <c r="E5" s="908"/>
      <c r="F5" s="908"/>
      <c r="G5" s="908"/>
      <c r="H5" s="907" t="s">
        <v>600</v>
      </c>
      <c r="I5" s="909"/>
      <c r="J5" s="909"/>
      <c r="K5" s="909"/>
      <c r="L5" s="910"/>
    </row>
    <row r="6" spans="1:12" ht="39.6" customHeight="1">
      <c r="A6" s="862"/>
      <c r="B6" s="863"/>
      <c r="C6" s="409"/>
      <c r="D6" s="508" t="s">
        <v>632</v>
      </c>
      <c r="E6" s="508" t="s">
        <v>633</v>
      </c>
      <c r="F6" s="508" t="s">
        <v>634</v>
      </c>
      <c r="G6" s="508" t="s">
        <v>635</v>
      </c>
      <c r="H6" s="547"/>
      <c r="I6" s="508" t="s">
        <v>632</v>
      </c>
      <c r="J6" s="508" t="s">
        <v>633</v>
      </c>
      <c r="K6" s="508" t="s">
        <v>634</v>
      </c>
      <c r="L6" s="508" t="s">
        <v>635</v>
      </c>
    </row>
    <row r="7" spans="1:12">
      <c r="A7" s="499">
        <v>1</v>
      </c>
      <c r="B7" s="514" t="s">
        <v>202</v>
      </c>
      <c r="C7" s="620">
        <f>SUM(D7:G7)</f>
        <v>2930366.3391999998</v>
      </c>
      <c r="D7" s="499">
        <v>2930366.3391999998</v>
      </c>
      <c r="E7" s="499"/>
      <c r="F7" s="546"/>
      <c r="G7" s="546"/>
      <c r="H7" s="620">
        <f>SUM(I7:L7)</f>
        <v>25251.66</v>
      </c>
      <c r="I7" s="500">
        <v>25251.66</v>
      </c>
      <c r="J7" s="546"/>
      <c r="K7" s="546"/>
      <c r="L7" s="546"/>
    </row>
    <row r="8" spans="1:12">
      <c r="A8" s="499">
        <v>2</v>
      </c>
      <c r="B8" s="514" t="s">
        <v>203</v>
      </c>
      <c r="C8" s="620">
        <f t="shared" ref="C8:C33" si="0">SUM(D8:G8)</f>
        <v>972904.70889999997</v>
      </c>
      <c r="D8" s="499">
        <v>972904.70889999997</v>
      </c>
      <c r="E8" s="499"/>
      <c r="F8" s="507"/>
      <c r="G8" s="507"/>
      <c r="H8" s="620">
        <f t="shared" ref="H8:H33" si="1">SUM(I8:L8)</f>
        <v>6835.22</v>
      </c>
      <c r="I8" s="500">
        <v>6835.22</v>
      </c>
      <c r="J8" s="791"/>
      <c r="K8" s="791"/>
      <c r="L8" s="616"/>
    </row>
    <row r="9" spans="1:12">
      <c r="A9" s="499">
        <v>3</v>
      </c>
      <c r="B9" s="514" t="s">
        <v>204</v>
      </c>
      <c r="C9" s="620">
        <f t="shared" si="0"/>
        <v>0</v>
      </c>
      <c r="D9" s="499"/>
      <c r="E9" s="499"/>
      <c r="F9" s="509"/>
      <c r="G9" s="509"/>
      <c r="H9" s="620">
        <f t="shared" si="1"/>
        <v>0</v>
      </c>
      <c r="I9" s="500"/>
      <c r="J9" s="509"/>
      <c r="K9" s="509"/>
      <c r="L9" s="509"/>
    </row>
    <row r="10" spans="1:12">
      <c r="A10" s="499">
        <v>4</v>
      </c>
      <c r="B10" s="514" t="s">
        <v>205</v>
      </c>
      <c r="C10" s="620">
        <f t="shared" si="0"/>
        <v>4476073.5120999999</v>
      </c>
      <c r="D10" s="499">
        <v>4476073.5120999999</v>
      </c>
      <c r="E10" s="499"/>
      <c r="F10" s="509"/>
      <c r="G10" s="509"/>
      <c r="H10" s="620">
        <f t="shared" si="1"/>
        <v>12600.35</v>
      </c>
      <c r="I10" s="500">
        <v>12600.35</v>
      </c>
      <c r="J10" s="509"/>
      <c r="K10" s="509"/>
      <c r="L10" s="509"/>
    </row>
    <row r="11" spans="1:12">
      <c r="A11" s="499">
        <v>5</v>
      </c>
      <c r="B11" s="514" t="s">
        <v>206</v>
      </c>
      <c r="C11" s="620">
        <f t="shared" si="0"/>
        <v>3353190.0602000002</v>
      </c>
      <c r="D11" s="499">
        <v>2840967.83</v>
      </c>
      <c r="E11" s="499"/>
      <c r="F11" s="509">
        <v>512222.23019999999</v>
      </c>
      <c r="G11" s="509"/>
      <c r="H11" s="620">
        <f t="shared" si="1"/>
        <v>77343.459999999992</v>
      </c>
      <c r="I11" s="500">
        <v>9894.73</v>
      </c>
      <c r="J11" s="509"/>
      <c r="K11" s="509">
        <v>67448.73</v>
      </c>
      <c r="L11" s="509"/>
    </row>
    <row r="12" spans="1:12">
      <c r="A12" s="499">
        <v>6</v>
      </c>
      <c r="B12" s="514" t="s">
        <v>207</v>
      </c>
      <c r="C12" s="620">
        <f t="shared" si="0"/>
        <v>6360350.9124999996</v>
      </c>
      <c r="D12" s="499">
        <v>6360350.9124999996</v>
      </c>
      <c r="E12" s="499"/>
      <c r="F12" s="509"/>
      <c r="G12" s="509"/>
      <c r="H12" s="620">
        <f t="shared" si="1"/>
        <v>36041.15</v>
      </c>
      <c r="I12" s="500">
        <v>36041.15</v>
      </c>
      <c r="J12" s="509"/>
      <c r="K12" s="509"/>
      <c r="L12" s="509"/>
    </row>
    <row r="13" spans="1:12">
      <c r="A13" s="499">
        <v>7</v>
      </c>
      <c r="B13" s="514" t="s">
        <v>208</v>
      </c>
      <c r="C13" s="620">
        <f t="shared" si="0"/>
        <v>8532864.8314999994</v>
      </c>
      <c r="D13" s="499">
        <v>7727270.7323000003</v>
      </c>
      <c r="E13" s="499">
        <v>443306.55499999999</v>
      </c>
      <c r="F13" s="509">
        <v>362287.5442</v>
      </c>
      <c r="G13" s="509"/>
      <c r="H13" s="620">
        <f t="shared" si="1"/>
        <v>118275.99</v>
      </c>
      <c r="I13" s="500">
        <v>51263.49</v>
      </c>
      <c r="J13" s="509">
        <v>15527.78</v>
      </c>
      <c r="K13" s="509">
        <v>51484.72</v>
      </c>
      <c r="L13" s="509"/>
    </row>
    <row r="14" spans="1:12">
      <c r="A14" s="499">
        <v>8</v>
      </c>
      <c r="B14" s="514" t="s">
        <v>209</v>
      </c>
      <c r="C14" s="620">
        <f t="shared" si="0"/>
        <v>4167322.0315999999</v>
      </c>
      <c r="D14" s="499">
        <v>3308559.0493000001</v>
      </c>
      <c r="E14" s="499">
        <v>262487.21999999997</v>
      </c>
      <c r="F14" s="509">
        <v>596275.76229999994</v>
      </c>
      <c r="G14" s="509"/>
      <c r="H14" s="620">
        <f t="shared" si="1"/>
        <v>312875.03999999998</v>
      </c>
      <c r="I14" s="500">
        <v>24504.639999999999</v>
      </c>
      <c r="J14" s="509">
        <v>3497.61</v>
      </c>
      <c r="K14" s="509">
        <v>284872.78999999998</v>
      </c>
      <c r="L14" s="509"/>
    </row>
    <row r="15" spans="1:12">
      <c r="A15" s="499">
        <v>9</v>
      </c>
      <c r="B15" s="514" t="s">
        <v>210</v>
      </c>
      <c r="C15" s="620">
        <f t="shared" si="0"/>
        <v>2634284.9544000002</v>
      </c>
      <c r="D15" s="499">
        <v>2634284.9544000002</v>
      </c>
      <c r="E15" s="499"/>
      <c r="F15" s="509"/>
      <c r="G15" s="509"/>
      <c r="H15" s="620">
        <f t="shared" si="1"/>
        <v>17245.990000000002</v>
      </c>
      <c r="I15" s="500">
        <v>17245.990000000002</v>
      </c>
      <c r="J15" s="509"/>
      <c r="K15" s="509"/>
      <c r="L15" s="509"/>
    </row>
    <row r="16" spans="1:12">
      <c r="A16" s="499">
        <v>10</v>
      </c>
      <c r="B16" s="514" t="s">
        <v>211</v>
      </c>
      <c r="C16" s="620">
        <f t="shared" si="0"/>
        <v>858454.69920000003</v>
      </c>
      <c r="D16" s="499">
        <v>770976.53370000003</v>
      </c>
      <c r="E16" s="499"/>
      <c r="F16" s="509">
        <v>87478.165500000003</v>
      </c>
      <c r="G16" s="509"/>
      <c r="H16" s="620">
        <f t="shared" si="1"/>
        <v>63847.17</v>
      </c>
      <c r="I16" s="500">
        <v>6884.57</v>
      </c>
      <c r="J16" s="509"/>
      <c r="K16" s="509">
        <v>56962.6</v>
      </c>
      <c r="L16" s="509"/>
    </row>
    <row r="17" spans="1:12">
      <c r="A17" s="499">
        <v>11</v>
      </c>
      <c r="B17" s="514" t="s">
        <v>212</v>
      </c>
      <c r="C17" s="620">
        <f t="shared" si="0"/>
        <v>10163685.378599999</v>
      </c>
      <c r="D17" s="499">
        <v>10163685.378599999</v>
      </c>
      <c r="E17" s="499"/>
      <c r="F17" s="509"/>
      <c r="G17" s="509"/>
      <c r="H17" s="620">
        <f t="shared" si="1"/>
        <v>14781.42</v>
      </c>
      <c r="I17" s="500">
        <v>14781.42</v>
      </c>
      <c r="J17" s="509"/>
      <c r="K17" s="509"/>
      <c r="L17" s="509"/>
    </row>
    <row r="18" spans="1:12">
      <c r="A18" s="499">
        <v>12</v>
      </c>
      <c r="B18" s="514" t="s">
        <v>213</v>
      </c>
      <c r="C18" s="620">
        <f t="shared" si="0"/>
        <v>26393396.117699999</v>
      </c>
      <c r="D18" s="499">
        <v>25229551.109999999</v>
      </c>
      <c r="E18" s="499">
        <v>485890.82630000002</v>
      </c>
      <c r="F18" s="509">
        <v>677954.1814</v>
      </c>
      <c r="G18" s="509"/>
      <c r="H18" s="620">
        <f t="shared" si="1"/>
        <v>605128.49</v>
      </c>
      <c r="I18" s="500">
        <v>132863.1</v>
      </c>
      <c r="J18" s="509">
        <v>37443.83</v>
      </c>
      <c r="K18" s="509">
        <v>434821.56</v>
      </c>
      <c r="L18" s="509"/>
    </row>
    <row r="19" spans="1:12">
      <c r="A19" s="499">
        <v>13</v>
      </c>
      <c r="B19" s="514" t="s">
        <v>214</v>
      </c>
      <c r="C19" s="620">
        <f t="shared" si="0"/>
        <v>8211585.0181999998</v>
      </c>
      <c r="D19" s="499">
        <v>2964780.4611999998</v>
      </c>
      <c r="E19" s="499">
        <v>350489.24</v>
      </c>
      <c r="F19" s="509">
        <v>4896315.3169999998</v>
      </c>
      <c r="G19" s="509"/>
      <c r="H19" s="620">
        <f t="shared" si="1"/>
        <v>2107055.7000000002</v>
      </c>
      <c r="I19" s="500">
        <v>8396.5499999999993</v>
      </c>
      <c r="J19" s="509">
        <v>6106.19</v>
      </c>
      <c r="K19" s="509">
        <v>2092552.96</v>
      </c>
      <c r="L19" s="509"/>
    </row>
    <row r="20" spans="1:12">
      <c r="A20" s="499">
        <v>14</v>
      </c>
      <c r="B20" s="514" t="s">
        <v>215</v>
      </c>
      <c r="C20" s="620">
        <f t="shared" si="0"/>
        <v>5132571.7028000001</v>
      </c>
      <c r="D20" s="499">
        <v>246540.8328</v>
      </c>
      <c r="E20" s="499"/>
      <c r="F20" s="509">
        <v>4886030.87</v>
      </c>
      <c r="G20" s="509"/>
      <c r="H20" s="620">
        <f t="shared" si="1"/>
        <v>408326.65</v>
      </c>
      <c r="I20" s="500">
        <v>2850.81</v>
      </c>
      <c r="J20" s="509"/>
      <c r="K20" s="509">
        <v>405475.84000000003</v>
      </c>
      <c r="L20" s="509"/>
    </row>
    <row r="21" spans="1:12">
      <c r="A21" s="499">
        <v>15</v>
      </c>
      <c r="B21" s="514" t="s">
        <v>216</v>
      </c>
      <c r="C21" s="620">
        <f t="shared" si="0"/>
        <v>22536.1</v>
      </c>
      <c r="D21" s="499">
        <v>22536.1</v>
      </c>
      <c r="E21" s="499"/>
      <c r="F21" s="509"/>
      <c r="G21" s="509"/>
      <c r="H21" s="620">
        <f t="shared" si="1"/>
        <v>582.37</v>
      </c>
      <c r="I21" s="500">
        <v>582.37</v>
      </c>
      <c r="J21" s="509"/>
      <c r="K21" s="509"/>
      <c r="L21" s="509"/>
    </row>
    <row r="22" spans="1:12">
      <c r="A22" s="499">
        <v>16</v>
      </c>
      <c r="B22" s="514" t="s">
        <v>217</v>
      </c>
      <c r="C22" s="620">
        <f t="shared" si="0"/>
        <v>0</v>
      </c>
      <c r="D22" s="499"/>
      <c r="E22" s="499"/>
      <c r="F22" s="509"/>
      <c r="G22" s="509"/>
      <c r="H22" s="620">
        <f t="shared" si="1"/>
        <v>0</v>
      </c>
      <c r="I22" s="500"/>
      <c r="J22" s="509"/>
      <c r="K22" s="509"/>
      <c r="L22" s="509"/>
    </row>
    <row r="23" spans="1:12">
      <c r="A23" s="499">
        <v>17</v>
      </c>
      <c r="B23" s="514" t="s">
        <v>218</v>
      </c>
      <c r="C23" s="620">
        <f t="shared" si="0"/>
        <v>1807838.0577</v>
      </c>
      <c r="D23" s="499">
        <v>1675715.2677</v>
      </c>
      <c r="E23" s="499">
        <v>132122.79</v>
      </c>
      <c r="F23" s="509"/>
      <c r="G23" s="509"/>
      <c r="H23" s="620">
        <f t="shared" si="1"/>
        <v>11144.039999999999</v>
      </c>
      <c r="I23" s="500">
        <v>8763.98</v>
      </c>
      <c r="J23" s="509">
        <v>2380.06</v>
      </c>
      <c r="K23" s="509"/>
      <c r="L23" s="509"/>
    </row>
    <row r="24" spans="1:12">
      <c r="A24" s="499">
        <v>18</v>
      </c>
      <c r="B24" s="514" t="s">
        <v>219</v>
      </c>
      <c r="C24" s="620">
        <f t="shared" si="0"/>
        <v>6080.07</v>
      </c>
      <c r="D24" s="499">
        <v>6080.07</v>
      </c>
      <c r="E24" s="499"/>
      <c r="F24" s="509"/>
      <c r="G24" s="509"/>
      <c r="H24" s="620">
        <f t="shared" si="1"/>
        <v>178.58</v>
      </c>
      <c r="I24" s="500">
        <v>178.58</v>
      </c>
      <c r="J24" s="509"/>
      <c r="K24" s="509"/>
      <c r="L24" s="509"/>
    </row>
    <row r="25" spans="1:12">
      <c r="A25" s="499">
        <v>19</v>
      </c>
      <c r="B25" s="514" t="s">
        <v>220</v>
      </c>
      <c r="C25" s="620">
        <f t="shared" si="0"/>
        <v>0</v>
      </c>
      <c r="D25" s="499"/>
      <c r="E25" s="499"/>
      <c r="F25" s="509"/>
      <c r="G25" s="509"/>
      <c r="H25" s="620">
        <f t="shared" si="1"/>
        <v>0</v>
      </c>
      <c r="I25" s="500"/>
      <c r="J25" s="509"/>
      <c r="K25" s="509"/>
      <c r="L25" s="509"/>
    </row>
    <row r="26" spans="1:12">
      <c r="A26" s="499">
        <v>20</v>
      </c>
      <c r="B26" s="514" t="s">
        <v>221</v>
      </c>
      <c r="C26" s="620">
        <f t="shared" si="0"/>
        <v>76761.067299999995</v>
      </c>
      <c r="D26" s="499">
        <v>76761.067299999995</v>
      </c>
      <c r="E26" s="499"/>
      <c r="F26" s="509"/>
      <c r="G26" s="509"/>
      <c r="H26" s="620">
        <f t="shared" si="1"/>
        <v>319.72000000000003</v>
      </c>
      <c r="I26" s="500">
        <v>319.72000000000003</v>
      </c>
      <c r="J26" s="509"/>
      <c r="K26" s="509"/>
      <c r="L26" s="509"/>
    </row>
    <row r="27" spans="1:12">
      <c r="A27" s="499">
        <v>21</v>
      </c>
      <c r="B27" s="514" t="s">
        <v>222</v>
      </c>
      <c r="C27" s="620">
        <f t="shared" si="0"/>
        <v>8462.9699999999993</v>
      </c>
      <c r="D27" s="499"/>
      <c r="E27" s="499"/>
      <c r="F27" s="509">
        <v>8462.9699999999993</v>
      </c>
      <c r="G27" s="509"/>
      <c r="H27" s="620">
        <f t="shared" si="1"/>
        <v>825.46</v>
      </c>
      <c r="I27" s="500"/>
      <c r="J27" s="509"/>
      <c r="K27" s="509">
        <v>825.46</v>
      </c>
      <c r="L27" s="509"/>
    </row>
    <row r="28" spans="1:12">
      <c r="A28" s="499">
        <v>22</v>
      </c>
      <c r="B28" s="514" t="s">
        <v>223</v>
      </c>
      <c r="C28" s="620">
        <f t="shared" si="0"/>
        <v>0</v>
      </c>
      <c r="D28" s="499"/>
      <c r="E28" s="499"/>
      <c r="F28" s="509"/>
      <c r="G28" s="509"/>
      <c r="H28" s="620">
        <f t="shared" si="1"/>
        <v>0</v>
      </c>
      <c r="I28" s="500"/>
      <c r="J28" s="509"/>
      <c r="K28" s="509"/>
      <c r="L28" s="509"/>
    </row>
    <row r="29" spans="1:12">
      <c r="A29" s="499">
        <v>23</v>
      </c>
      <c r="B29" s="514" t="s">
        <v>224</v>
      </c>
      <c r="C29" s="620">
        <f t="shared" si="0"/>
        <v>9433050.0655000005</v>
      </c>
      <c r="D29" s="499">
        <v>9237440.5866999999</v>
      </c>
      <c r="E29" s="499">
        <v>46415.96</v>
      </c>
      <c r="F29" s="509">
        <v>149193.51879999999</v>
      </c>
      <c r="G29" s="509"/>
      <c r="H29" s="620">
        <f t="shared" si="1"/>
        <v>148800.35999999999</v>
      </c>
      <c r="I29" s="500">
        <v>62546.73</v>
      </c>
      <c r="J29" s="509">
        <v>563.84</v>
      </c>
      <c r="K29" s="509">
        <v>85689.79</v>
      </c>
      <c r="L29" s="509"/>
    </row>
    <row r="30" spans="1:12">
      <c r="A30" s="499">
        <v>24</v>
      </c>
      <c r="B30" s="514" t="s">
        <v>225</v>
      </c>
      <c r="C30" s="620">
        <f t="shared" si="0"/>
        <v>9703.16</v>
      </c>
      <c r="D30" s="499">
        <v>9703.16</v>
      </c>
      <c r="E30" s="499"/>
      <c r="F30" s="509"/>
      <c r="G30" s="509"/>
      <c r="H30" s="620">
        <f>SUM(I30:L30)</f>
        <v>25.18</v>
      </c>
      <c r="I30" s="500">
        <v>25.18</v>
      </c>
      <c r="J30" s="509"/>
      <c r="K30" s="509"/>
      <c r="L30" s="509"/>
    </row>
    <row r="31" spans="1:12">
      <c r="A31" s="499">
        <v>25</v>
      </c>
      <c r="B31" s="514" t="s">
        <v>226</v>
      </c>
      <c r="C31" s="620">
        <f t="shared" si="0"/>
        <v>11394833.106799999</v>
      </c>
      <c r="D31" s="499">
        <v>10926852.046599999</v>
      </c>
      <c r="E31" s="499">
        <v>189638.10699999999</v>
      </c>
      <c r="F31" s="509">
        <v>278342.95319999999</v>
      </c>
      <c r="G31" s="509"/>
      <c r="H31" s="620">
        <f t="shared" si="1"/>
        <v>224734.83000000002</v>
      </c>
      <c r="I31" s="500">
        <v>41425.83</v>
      </c>
      <c r="J31" s="509">
        <v>13254.75</v>
      </c>
      <c r="K31" s="509">
        <v>170054.25</v>
      </c>
      <c r="L31" s="509"/>
    </row>
    <row r="32" spans="1:12">
      <c r="A32" s="499">
        <v>26</v>
      </c>
      <c r="B32" s="514" t="s">
        <v>671</v>
      </c>
      <c r="C32" s="620">
        <f t="shared" si="0"/>
        <v>0</v>
      </c>
      <c r="D32" s="499"/>
      <c r="E32" s="499"/>
      <c r="F32" s="509"/>
      <c r="G32" s="509"/>
      <c r="H32" s="620">
        <f t="shared" si="1"/>
        <v>0</v>
      </c>
      <c r="I32" s="500"/>
      <c r="J32" s="509"/>
      <c r="K32" s="509"/>
      <c r="L32" s="509"/>
    </row>
    <row r="33" spans="1:12">
      <c r="A33" s="499">
        <v>27</v>
      </c>
      <c r="B33" s="545" t="s">
        <v>8</v>
      </c>
      <c r="C33" s="620">
        <f t="shared" si="0"/>
        <v>106946314.86419998</v>
      </c>
      <c r="D33" s="618">
        <f>SUM(D7:D32)</f>
        <v>92581400.653299972</v>
      </c>
      <c r="E33" s="618">
        <f t="shared" ref="E33:G33" si="2">SUM(E7:E32)</f>
        <v>1910350.6983</v>
      </c>
      <c r="F33" s="618">
        <f t="shared" si="2"/>
        <v>12454563.512599999</v>
      </c>
      <c r="G33" s="618">
        <f t="shared" si="2"/>
        <v>0</v>
      </c>
      <c r="H33" s="620">
        <f t="shared" si="1"/>
        <v>4192218.8299999996</v>
      </c>
      <c r="I33" s="500">
        <f t="shared" ref="I33" si="3">SUM(I7:I32)</f>
        <v>463256.06999999995</v>
      </c>
      <c r="J33" s="509">
        <f>SUM(J7:J32)</f>
        <v>78774.06</v>
      </c>
      <c r="K33" s="509">
        <f t="shared" ref="K33" si="4">SUM(K7:K32)</f>
        <v>3650188.6999999997</v>
      </c>
      <c r="L33" s="509"/>
    </row>
    <row r="34" spans="1:12">
      <c r="A34" s="527"/>
      <c r="B34" s="527"/>
      <c r="C34" s="527"/>
      <c r="D34" s="527"/>
      <c r="E34" s="527"/>
      <c r="H34" s="527"/>
    </row>
    <row r="35" spans="1:12">
      <c r="A35" s="527"/>
      <c r="B35" s="544"/>
      <c r="C35" s="544"/>
      <c r="D35" s="527"/>
      <c r="E35" s="527"/>
      <c r="H35" s="527"/>
    </row>
  </sheetData>
  <mergeCells count="3">
    <mergeCell ref="A5:B6"/>
    <mergeCell ref="C5:G5"/>
    <mergeCell ref="H5:L5"/>
  </mergeCells>
  <conditionalFormatting sqref="A5">
    <cfRule type="duplicateValues" dxfId="13" priority="1"/>
    <cfRule type="duplicateValues" dxfId="12" priority="2"/>
  </conditionalFormatting>
  <conditionalFormatting sqref="A5">
    <cfRule type="duplicateValues" dxfId="11" priority="3"/>
  </conditionalFormatting>
  <pageMargins left="0.7" right="0.7" top="0.75" bottom="0.75" header="0.3" footer="0.3"/>
  <pageSetup orientation="portrai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topLeftCell="C1" zoomScaleNormal="100" workbookViewId="0">
      <selection activeCell="C6" sqref="C6:K11"/>
    </sheetView>
  </sheetViews>
  <sheetFormatPr defaultColWidth="8.7109375" defaultRowHeight="12"/>
  <cols>
    <col min="1" max="1" width="11.85546875" style="410" bestFit="1" customWidth="1"/>
    <col min="2" max="2" width="104.28515625" style="410" customWidth="1"/>
    <col min="3" max="6" width="28.28515625" style="410" customWidth="1"/>
    <col min="7" max="7" width="26.28515625" style="410" customWidth="1"/>
    <col min="8" max="10" width="28.28515625" style="410" customWidth="1"/>
    <col min="11" max="11" width="22.5703125" style="410" customWidth="1"/>
    <col min="12" max="12" width="14.28515625" style="410" bestFit="1" customWidth="1"/>
    <col min="13" max="16384" width="8.7109375" style="410"/>
  </cols>
  <sheetData>
    <row r="1" spans="1:12" s="400" customFormat="1" ht="13.5">
      <c r="A1" s="690" t="s">
        <v>0</v>
      </c>
      <c r="B1" s="691" t="str">
        <f>Info!C2</f>
        <v>სს "ზირაათ ბანკი საქართველო"</v>
      </c>
      <c r="C1" s="510"/>
      <c r="D1" s="510"/>
      <c r="E1" s="510"/>
      <c r="F1" s="510"/>
      <c r="G1" s="510"/>
      <c r="H1" s="510"/>
      <c r="I1" s="510"/>
      <c r="J1" s="510"/>
      <c r="K1" s="510"/>
    </row>
    <row r="2" spans="1:12" s="400" customFormat="1" ht="12.75">
      <c r="A2" s="690" t="s">
        <v>1</v>
      </c>
      <c r="B2" s="648">
        <f>'1. key ratios'!B2</f>
        <v>45016</v>
      </c>
      <c r="C2" s="510"/>
      <c r="D2" s="510"/>
      <c r="E2" s="510"/>
      <c r="F2" s="510"/>
      <c r="G2" s="510"/>
      <c r="H2" s="510"/>
      <c r="I2" s="510"/>
      <c r="J2" s="510"/>
      <c r="K2" s="510"/>
    </row>
    <row r="3" spans="1:12" s="400" customFormat="1" ht="12.75">
      <c r="A3" s="402" t="s">
        <v>650</v>
      </c>
      <c r="B3" s="510"/>
      <c r="C3" s="510"/>
      <c r="D3" s="510"/>
      <c r="E3" s="510"/>
      <c r="F3" s="510"/>
      <c r="G3" s="510"/>
      <c r="H3" s="510"/>
      <c r="I3" s="510"/>
      <c r="J3" s="510"/>
      <c r="K3" s="510"/>
    </row>
    <row r="4" spans="1:12">
      <c r="A4" s="551"/>
      <c r="B4" s="551"/>
      <c r="C4" s="550" t="s">
        <v>187</v>
      </c>
      <c r="D4" s="550" t="s">
        <v>188</v>
      </c>
      <c r="E4" s="550" t="s">
        <v>189</v>
      </c>
      <c r="F4" s="550" t="s">
        <v>190</v>
      </c>
      <c r="G4" s="550" t="s">
        <v>191</v>
      </c>
      <c r="H4" s="550" t="s">
        <v>192</v>
      </c>
      <c r="I4" s="550" t="s">
        <v>651</v>
      </c>
      <c r="J4" s="550" t="s">
        <v>652</v>
      </c>
      <c r="K4" s="550" t="s">
        <v>653</v>
      </c>
    </row>
    <row r="5" spans="1:12" ht="104.1" customHeight="1">
      <c r="A5" s="911" t="s">
        <v>654</v>
      </c>
      <c r="B5" s="912"/>
      <c r="C5" s="623" t="s">
        <v>655</v>
      </c>
      <c r="D5" s="623" t="s">
        <v>656</v>
      </c>
      <c r="E5" s="623" t="s">
        <v>657</v>
      </c>
      <c r="F5" s="623" t="s">
        <v>658</v>
      </c>
      <c r="G5" s="623" t="s">
        <v>659</v>
      </c>
      <c r="H5" s="623" t="s">
        <v>660</v>
      </c>
      <c r="I5" s="623" t="s">
        <v>661</v>
      </c>
      <c r="J5" s="623" t="s">
        <v>662</v>
      </c>
      <c r="K5" s="623" t="s">
        <v>663</v>
      </c>
    </row>
    <row r="6" spans="1:12" ht="15">
      <c r="A6" s="499">
        <v>1</v>
      </c>
      <c r="B6" s="499" t="s">
        <v>664</v>
      </c>
      <c r="C6" s="529">
        <v>674067.90509999997</v>
      </c>
      <c r="D6" s="529"/>
      <c r="E6" s="529">
        <v>5047602.74</v>
      </c>
      <c r="F6" s="529"/>
      <c r="G6" s="529">
        <v>90590177.617300004</v>
      </c>
      <c r="H6" s="529"/>
      <c r="I6" s="529"/>
      <c r="J6" s="529">
        <v>8885527.6797000002</v>
      </c>
      <c r="K6" s="529">
        <v>1748938.9221000001</v>
      </c>
      <c r="L6" s="642"/>
    </row>
    <row r="7" spans="1:12" ht="12.75">
      <c r="A7" s="499">
        <v>2</v>
      </c>
      <c r="B7" s="500" t="s">
        <v>665</v>
      </c>
      <c r="C7" s="529"/>
      <c r="D7" s="529"/>
      <c r="E7" s="529"/>
      <c r="F7" s="529"/>
      <c r="G7" s="529"/>
      <c r="H7" s="529"/>
      <c r="I7" s="529"/>
      <c r="J7" s="529"/>
      <c r="K7" s="529"/>
    </row>
    <row r="8" spans="1:12" ht="15">
      <c r="A8" s="500">
        <v>3</v>
      </c>
      <c r="B8" s="500" t="s">
        <v>645</v>
      </c>
      <c r="C8" s="529">
        <v>2025509.44</v>
      </c>
      <c r="D8" s="529"/>
      <c r="E8" s="529">
        <v>24681129.635400001</v>
      </c>
      <c r="F8" s="529"/>
      <c r="G8" s="529">
        <v>15808333.2119</v>
      </c>
      <c r="H8" s="529"/>
      <c r="I8" s="529"/>
      <c r="J8" s="529">
        <v>2491005.5194999999</v>
      </c>
      <c r="K8" s="529">
        <v>17220.2</v>
      </c>
      <c r="L8" s="642"/>
    </row>
    <row r="9" spans="1:12" ht="15">
      <c r="A9" s="500">
        <v>4</v>
      </c>
      <c r="B9" s="500" t="s">
        <v>666</v>
      </c>
      <c r="C9" s="529"/>
      <c r="D9" s="529"/>
      <c r="E9" s="529"/>
      <c r="F9" s="529"/>
      <c r="G9" s="529">
        <v>12438995.762599999</v>
      </c>
      <c r="H9" s="529"/>
      <c r="I9" s="529"/>
      <c r="J9" s="529">
        <v>4029.82</v>
      </c>
      <c r="K9" s="529">
        <v>11537.93</v>
      </c>
      <c r="L9" s="642"/>
    </row>
    <row r="10" spans="1:12" ht="12.75">
      <c r="A10" s="499">
        <v>5</v>
      </c>
      <c r="B10" s="518" t="s">
        <v>667</v>
      </c>
      <c r="C10" s="529"/>
      <c r="D10" s="529"/>
      <c r="E10" s="529"/>
      <c r="F10" s="529"/>
      <c r="G10" s="529"/>
      <c r="H10" s="529"/>
      <c r="I10" s="529"/>
      <c r="J10" s="529"/>
      <c r="K10" s="529"/>
    </row>
    <row r="11" spans="1:12" ht="12.75">
      <c r="A11" s="499">
        <v>6</v>
      </c>
      <c r="B11" s="518" t="s">
        <v>668</v>
      </c>
      <c r="C11" s="529"/>
      <c r="D11" s="529"/>
      <c r="E11" s="529"/>
      <c r="F11" s="529"/>
      <c r="G11" s="529"/>
      <c r="H11" s="529"/>
      <c r="I11" s="529"/>
      <c r="J11" s="529"/>
      <c r="K11" s="529"/>
    </row>
    <row r="13" spans="1:12" ht="15">
      <c r="B13" s="548"/>
    </row>
  </sheetData>
  <mergeCells count="1">
    <mergeCell ref="A5:B5"/>
  </mergeCells>
  <conditionalFormatting sqref="A5">
    <cfRule type="duplicateValues" dxfId="10" priority="1"/>
    <cfRule type="duplicateValues" dxfId="9" priority="2"/>
  </conditionalFormatting>
  <conditionalFormatting sqref="A5">
    <cfRule type="duplicateValues" dxfId="8" priority="3"/>
  </conditionalFormatting>
  <pageMargins left="0.7" right="0.7" top="0.75" bottom="0.75" header="0.3" footer="0.3"/>
  <pageSetup orientation="portrai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3"/>
  <sheetViews>
    <sheetView showGridLines="0" topLeftCell="Q1" zoomScaleNormal="100" workbookViewId="0">
      <selection activeCell="C7" sqref="C7:V20"/>
    </sheetView>
  </sheetViews>
  <sheetFormatPr defaultColWidth="8.7109375" defaultRowHeight="15"/>
  <cols>
    <col min="1" max="1" width="10" style="552" bestFit="1" customWidth="1"/>
    <col min="2" max="2" width="71.7109375" style="552" customWidth="1"/>
    <col min="3" max="3" width="14.28515625" style="552" bestFit="1" customWidth="1"/>
    <col min="4" max="5" width="15.140625" style="552" bestFit="1" customWidth="1"/>
    <col min="6" max="6" width="20" style="552" bestFit="1" customWidth="1"/>
    <col min="7" max="7" width="23.85546875" style="552" customWidth="1"/>
    <col min="8" max="8" width="10.5703125" style="552" bestFit="1" customWidth="1"/>
    <col min="9" max="10" width="15.140625" style="552" bestFit="1" customWidth="1"/>
    <col min="11" max="11" width="20" style="552" bestFit="1" customWidth="1"/>
    <col min="12" max="12" width="37.5703125" style="552" bestFit="1" customWidth="1"/>
    <col min="13" max="13" width="10.5703125" style="552" bestFit="1" customWidth="1"/>
    <col min="14" max="15" width="15.140625" style="552" bestFit="1" customWidth="1"/>
    <col min="16" max="16" width="20" style="552" bestFit="1" customWidth="1"/>
    <col min="17" max="17" width="37.5703125" style="552" bestFit="1" customWidth="1"/>
    <col min="18" max="18" width="18" style="552" bestFit="1" customWidth="1"/>
    <col min="19" max="19" width="48" style="552" bestFit="1" customWidth="1"/>
    <col min="20" max="20" width="45.85546875" style="552" bestFit="1" customWidth="1"/>
    <col min="21" max="21" width="48" style="552" bestFit="1" customWidth="1"/>
    <col min="22" max="22" width="44.42578125" style="552" bestFit="1" customWidth="1"/>
    <col min="23" max="23" width="8.7109375" style="552" customWidth="1"/>
    <col min="24" max="16384" width="8.7109375" style="552"/>
  </cols>
  <sheetData>
    <row r="1" spans="1:22">
      <c r="A1" s="399" t="s">
        <v>0</v>
      </c>
      <c r="B1" s="323" t="str">
        <f>Info!C2</f>
        <v>სს "ზირაათ ბანკი საქართველო"</v>
      </c>
    </row>
    <row r="2" spans="1:22">
      <c r="A2" s="401" t="s">
        <v>1</v>
      </c>
      <c r="B2" s="403">
        <f>'1. key ratios'!B2</f>
        <v>45016</v>
      </c>
    </row>
    <row r="3" spans="1:22">
      <c r="A3" s="402" t="s">
        <v>646</v>
      </c>
      <c r="B3" s="510"/>
    </row>
    <row r="4" spans="1:22">
      <c r="A4" s="402"/>
      <c r="B4" s="510"/>
    </row>
    <row r="5" spans="1:22" ht="24" customHeight="1">
      <c r="A5" s="913" t="s">
        <v>647</v>
      </c>
      <c r="B5" s="913"/>
      <c r="C5" s="915" t="s">
        <v>596</v>
      </c>
      <c r="D5" s="915"/>
      <c r="E5" s="915"/>
      <c r="F5" s="915"/>
      <c r="G5" s="915"/>
      <c r="H5" s="915" t="s">
        <v>194</v>
      </c>
      <c r="I5" s="915"/>
      <c r="J5" s="915"/>
      <c r="K5" s="915"/>
      <c r="L5" s="915"/>
      <c r="M5" s="915" t="s">
        <v>600</v>
      </c>
      <c r="N5" s="915"/>
      <c r="O5" s="915"/>
      <c r="P5" s="915"/>
      <c r="Q5" s="915"/>
      <c r="R5" s="914" t="s">
        <v>602</v>
      </c>
      <c r="S5" s="914" t="s">
        <v>604</v>
      </c>
      <c r="T5" s="914" t="s">
        <v>606</v>
      </c>
      <c r="U5" s="914" t="s">
        <v>608</v>
      </c>
      <c r="V5" s="914" t="s">
        <v>610</v>
      </c>
    </row>
    <row r="6" spans="1:22" ht="36" customHeight="1">
      <c r="A6" s="913"/>
      <c r="B6" s="913"/>
      <c r="C6" s="563"/>
      <c r="D6" s="624" t="s">
        <v>632</v>
      </c>
      <c r="E6" s="624" t="s">
        <v>633</v>
      </c>
      <c r="F6" s="624" t="s">
        <v>634</v>
      </c>
      <c r="G6" s="624" t="s">
        <v>635</v>
      </c>
      <c r="H6" s="563"/>
      <c r="I6" s="508" t="s">
        <v>632</v>
      </c>
      <c r="J6" s="508" t="s">
        <v>633</v>
      </c>
      <c r="K6" s="508" t="s">
        <v>634</v>
      </c>
      <c r="L6" s="508" t="s">
        <v>635</v>
      </c>
      <c r="M6" s="563"/>
      <c r="N6" s="508" t="s">
        <v>632</v>
      </c>
      <c r="O6" s="508" t="s">
        <v>633</v>
      </c>
      <c r="P6" s="508" t="s">
        <v>634</v>
      </c>
      <c r="Q6" s="508" t="s">
        <v>635</v>
      </c>
      <c r="R6" s="914"/>
      <c r="S6" s="914"/>
      <c r="T6" s="914"/>
      <c r="U6" s="914"/>
      <c r="V6" s="914"/>
    </row>
    <row r="7" spans="1:22">
      <c r="A7" s="561">
        <v>1</v>
      </c>
      <c r="B7" s="562" t="s">
        <v>570</v>
      </c>
      <c r="C7" s="621">
        <f>SUM(D7:G7)</f>
        <v>0</v>
      </c>
      <c r="D7" s="692"/>
      <c r="E7" s="692"/>
      <c r="F7" s="692"/>
      <c r="G7" s="692"/>
      <c r="H7" s="621">
        <f>SUM(I7:L7)</f>
        <v>0</v>
      </c>
      <c r="I7" s="549"/>
      <c r="J7" s="549"/>
      <c r="K7" s="549"/>
      <c r="L7" s="549"/>
      <c r="M7" s="621">
        <f>SUM(N7:Q7)</f>
        <v>0</v>
      </c>
      <c r="N7" s="549"/>
      <c r="O7" s="549"/>
      <c r="P7" s="549"/>
      <c r="Q7" s="549"/>
      <c r="R7" s="549"/>
      <c r="S7" s="549"/>
      <c r="T7" s="549"/>
      <c r="U7" s="549"/>
      <c r="V7" s="549"/>
    </row>
    <row r="8" spans="1:22">
      <c r="A8" s="561">
        <v>2</v>
      </c>
      <c r="B8" s="560" t="s">
        <v>572</v>
      </c>
      <c r="C8" s="621">
        <f t="shared" ref="C8:C18" si="0">SUM(D8:G8)</f>
        <v>4082631.2790000001</v>
      </c>
      <c r="D8" s="692">
        <v>4046736.0989999999</v>
      </c>
      <c r="E8" s="692"/>
      <c r="F8" s="692">
        <v>35895.18</v>
      </c>
      <c r="G8" s="692"/>
      <c r="H8" s="621">
        <f t="shared" ref="H8:H18" si="1">SUM(I8:L8)</f>
        <v>4111970.6392999999</v>
      </c>
      <c r="I8" s="549">
        <v>4071594.0693000001</v>
      </c>
      <c r="J8" s="549"/>
      <c r="K8" s="549">
        <v>40376.57</v>
      </c>
      <c r="L8" s="549"/>
      <c r="M8" s="621">
        <f t="shared" ref="M8:M18" si="2">SUM(N8:Q8)</f>
        <v>63887.47</v>
      </c>
      <c r="N8" s="549">
        <v>44679.64</v>
      </c>
      <c r="O8" s="549"/>
      <c r="P8" s="549">
        <v>19207.830000000002</v>
      </c>
      <c r="Q8" s="549"/>
      <c r="R8" s="549">
        <v>129</v>
      </c>
      <c r="S8" s="549">
        <v>9.94757E-2</v>
      </c>
      <c r="T8" s="549">
        <v>0.117752</v>
      </c>
      <c r="U8" s="549">
        <v>0.1072309</v>
      </c>
      <c r="V8" s="549">
        <v>40.012478899999998</v>
      </c>
    </row>
    <row r="9" spans="1:22">
      <c r="A9" s="561">
        <v>3</v>
      </c>
      <c r="B9" s="560" t="s">
        <v>574</v>
      </c>
      <c r="C9" s="621">
        <f t="shared" si="0"/>
        <v>0</v>
      </c>
      <c r="D9" s="692"/>
      <c r="E9" s="692"/>
      <c r="F9" s="692"/>
      <c r="G9" s="692"/>
      <c r="H9" s="621">
        <f t="shared" si="1"/>
        <v>0</v>
      </c>
      <c r="I9" s="549"/>
      <c r="J9" s="549"/>
      <c r="K9" s="549"/>
      <c r="L9" s="549"/>
      <c r="M9" s="621">
        <f t="shared" si="2"/>
        <v>0</v>
      </c>
      <c r="N9" s="549"/>
      <c r="O9" s="549"/>
      <c r="P9" s="549"/>
      <c r="Q9" s="549"/>
      <c r="R9" s="549"/>
      <c r="S9" s="549"/>
      <c r="T9" s="549"/>
      <c r="U9" s="549"/>
      <c r="V9" s="549"/>
    </row>
    <row r="10" spans="1:22">
      <c r="A10" s="561">
        <v>4</v>
      </c>
      <c r="B10" s="560" t="s">
        <v>576</v>
      </c>
      <c r="C10" s="621">
        <f t="shared" si="0"/>
        <v>0</v>
      </c>
      <c r="D10" s="692"/>
      <c r="E10" s="692"/>
      <c r="F10" s="692"/>
      <c r="G10" s="692"/>
      <c r="H10" s="621">
        <f t="shared" si="1"/>
        <v>0</v>
      </c>
      <c r="I10" s="549"/>
      <c r="J10" s="549"/>
      <c r="K10" s="549"/>
      <c r="L10" s="549"/>
      <c r="M10" s="621">
        <f t="shared" si="2"/>
        <v>0</v>
      </c>
      <c r="N10" s="549"/>
      <c r="O10" s="549"/>
      <c r="P10" s="549"/>
      <c r="Q10" s="549"/>
      <c r="R10" s="549"/>
      <c r="S10" s="549"/>
      <c r="T10" s="549"/>
      <c r="U10" s="549"/>
      <c r="V10" s="549"/>
    </row>
    <row r="11" spans="1:22">
      <c r="A11" s="561">
        <v>5</v>
      </c>
      <c r="B11" s="560" t="s">
        <v>578</v>
      </c>
      <c r="C11" s="621">
        <f t="shared" si="0"/>
        <v>0</v>
      </c>
      <c r="D11" s="692"/>
      <c r="E11" s="692"/>
      <c r="F11" s="692"/>
      <c r="G11" s="692"/>
      <c r="H11" s="621">
        <f t="shared" si="1"/>
        <v>0</v>
      </c>
      <c r="I11" s="549"/>
      <c r="J11" s="549"/>
      <c r="K11" s="549"/>
      <c r="L11" s="549"/>
      <c r="M11" s="621">
        <f t="shared" si="2"/>
        <v>0</v>
      </c>
      <c r="N11" s="549"/>
      <c r="O11" s="549"/>
      <c r="P11" s="549"/>
      <c r="Q11" s="549"/>
      <c r="R11" s="549"/>
      <c r="S11" s="549"/>
      <c r="T11" s="549"/>
      <c r="U11" s="549"/>
      <c r="V11" s="549"/>
    </row>
    <row r="12" spans="1:22">
      <c r="A12" s="561">
        <v>6</v>
      </c>
      <c r="B12" s="560" t="s">
        <v>580</v>
      </c>
      <c r="C12" s="621">
        <f t="shared" si="0"/>
        <v>0</v>
      </c>
      <c r="D12" s="692"/>
      <c r="E12" s="692"/>
      <c r="F12" s="692"/>
      <c r="G12" s="692"/>
      <c r="H12" s="621">
        <f t="shared" si="1"/>
        <v>0</v>
      </c>
      <c r="I12" s="549"/>
      <c r="J12" s="549"/>
      <c r="K12" s="549"/>
      <c r="L12" s="549"/>
      <c r="M12" s="621">
        <f t="shared" si="2"/>
        <v>0</v>
      </c>
      <c r="N12" s="549"/>
      <c r="O12" s="549"/>
      <c r="P12" s="549"/>
      <c r="Q12" s="549"/>
      <c r="R12" s="549"/>
      <c r="S12" s="549"/>
      <c r="T12" s="549"/>
      <c r="U12" s="549"/>
      <c r="V12" s="549"/>
    </row>
    <row r="13" spans="1:22">
      <c r="A13" s="561">
        <v>7</v>
      </c>
      <c r="B13" s="560" t="s">
        <v>582</v>
      </c>
      <c r="C13" s="621">
        <f t="shared" si="0"/>
        <v>6500023.1079999991</v>
      </c>
      <c r="D13" s="693">
        <f t="shared" ref="D13:R13" si="3">SUM(D14:D16)</f>
        <v>5643766.9137999993</v>
      </c>
      <c r="E13" s="693">
        <f t="shared" si="3"/>
        <v>356689.27860000002</v>
      </c>
      <c r="F13" s="693">
        <f t="shared" si="3"/>
        <v>499566.91560000001</v>
      </c>
      <c r="G13" s="693">
        <f t="shared" si="3"/>
        <v>0</v>
      </c>
      <c r="H13" s="621">
        <f t="shared" si="1"/>
        <v>6629635.2244000006</v>
      </c>
      <c r="I13" s="621">
        <f t="shared" si="3"/>
        <v>5704674.6835000003</v>
      </c>
      <c r="J13" s="621">
        <f t="shared" si="3"/>
        <v>363455.75699999998</v>
      </c>
      <c r="K13" s="621">
        <f t="shared" si="3"/>
        <v>561504.78390000004</v>
      </c>
      <c r="L13" s="621">
        <f t="shared" si="3"/>
        <v>0</v>
      </c>
      <c r="M13" s="621">
        <f t="shared" si="2"/>
        <v>461693.99</v>
      </c>
      <c r="N13" s="621">
        <f t="shared" si="3"/>
        <v>80551.520000000004</v>
      </c>
      <c r="O13" s="621">
        <f t="shared" si="3"/>
        <v>38089.870000000003</v>
      </c>
      <c r="P13" s="621">
        <f t="shared" si="3"/>
        <v>343052.6</v>
      </c>
      <c r="Q13" s="621">
        <f t="shared" si="3"/>
        <v>0</v>
      </c>
      <c r="R13" s="621">
        <f t="shared" si="3"/>
        <v>67</v>
      </c>
      <c r="S13" s="549">
        <v>0.13310540000000001</v>
      </c>
      <c r="T13" s="549">
        <v>0.1548756</v>
      </c>
      <c r="U13" s="549">
        <v>0.1062597</v>
      </c>
      <c r="V13" s="549">
        <v>79.0446673</v>
      </c>
    </row>
    <row r="14" spans="1:22">
      <c r="A14" s="554">
        <v>7.1</v>
      </c>
      <c r="B14" s="553" t="s">
        <v>584</v>
      </c>
      <c r="C14" s="621">
        <f t="shared" si="0"/>
        <v>5681625.5867999997</v>
      </c>
      <c r="D14" s="692">
        <v>5028053.6010999996</v>
      </c>
      <c r="E14" s="692">
        <v>356689.27860000002</v>
      </c>
      <c r="F14" s="692">
        <v>296882.7071</v>
      </c>
      <c r="G14" s="692"/>
      <c r="H14" s="621">
        <f t="shared" si="1"/>
        <v>5753631.1590999998</v>
      </c>
      <c r="I14" s="549">
        <v>5084309.9413000001</v>
      </c>
      <c r="J14" s="549">
        <v>363455.75699999998</v>
      </c>
      <c r="K14" s="549">
        <v>305865.4608</v>
      </c>
      <c r="L14" s="549"/>
      <c r="M14" s="621">
        <f t="shared" si="2"/>
        <v>294861.74</v>
      </c>
      <c r="N14" s="549">
        <v>69902.69</v>
      </c>
      <c r="O14" s="549">
        <v>38089.870000000003</v>
      </c>
      <c r="P14" s="549">
        <v>186869.18</v>
      </c>
      <c r="Q14" s="549"/>
      <c r="R14" s="549">
        <v>61</v>
      </c>
      <c r="S14" s="549">
        <v>0.12987940000000001</v>
      </c>
      <c r="T14" s="549">
        <v>0.15031259999999999</v>
      </c>
      <c r="U14" s="549">
        <v>0.10716729999999999</v>
      </c>
      <c r="V14" s="549">
        <v>78.3026737</v>
      </c>
    </row>
    <row r="15" spans="1:22" ht="25.5">
      <c r="A15" s="554">
        <v>7.2</v>
      </c>
      <c r="B15" s="553" t="s">
        <v>586</v>
      </c>
      <c r="C15" s="621">
        <f t="shared" si="0"/>
        <v>609645.47270000004</v>
      </c>
      <c r="D15" s="692">
        <v>609645.47270000004</v>
      </c>
      <c r="E15" s="692"/>
      <c r="F15" s="692"/>
      <c r="G15" s="692"/>
      <c r="H15" s="621">
        <f t="shared" si="1"/>
        <v>614284.67220000003</v>
      </c>
      <c r="I15" s="549">
        <v>614284.67220000003</v>
      </c>
      <c r="J15" s="549"/>
      <c r="K15" s="549"/>
      <c r="L15" s="549"/>
      <c r="M15" s="621">
        <f t="shared" si="2"/>
        <v>10470.25</v>
      </c>
      <c r="N15" s="549">
        <v>10470.25</v>
      </c>
      <c r="O15" s="549"/>
      <c r="P15" s="549"/>
      <c r="Q15" s="549"/>
      <c r="R15" s="549">
        <v>4</v>
      </c>
      <c r="S15" s="549">
        <v>0.14499999999999999</v>
      </c>
      <c r="T15" s="549">
        <v>0.17169999999999999</v>
      </c>
      <c r="U15" s="549">
        <v>0.10495450000000001</v>
      </c>
      <c r="V15" s="549">
        <v>93.677024099999997</v>
      </c>
    </row>
    <row r="16" spans="1:22">
      <c r="A16" s="554">
        <v>7.3</v>
      </c>
      <c r="B16" s="553" t="s">
        <v>588</v>
      </c>
      <c r="C16" s="621">
        <f t="shared" si="0"/>
        <v>208752.0485</v>
      </c>
      <c r="D16" s="692">
        <v>6067.84</v>
      </c>
      <c r="E16" s="692"/>
      <c r="F16" s="692">
        <v>202684.20850000001</v>
      </c>
      <c r="G16" s="692"/>
      <c r="H16" s="621">
        <f t="shared" si="1"/>
        <v>261719.39310000002</v>
      </c>
      <c r="I16" s="549">
        <v>6080.07</v>
      </c>
      <c r="J16" s="549"/>
      <c r="K16" s="549">
        <v>255639.32310000001</v>
      </c>
      <c r="L16" s="549"/>
      <c r="M16" s="621">
        <f t="shared" si="2"/>
        <v>156362</v>
      </c>
      <c r="N16" s="549">
        <v>178.58</v>
      </c>
      <c r="O16" s="549"/>
      <c r="P16" s="549">
        <v>156183.42000000001</v>
      </c>
      <c r="Q16" s="549"/>
      <c r="R16" s="549">
        <v>2</v>
      </c>
      <c r="S16" s="549"/>
      <c r="T16" s="549"/>
      <c r="U16" s="549">
        <v>8.9371699999999998E-2</v>
      </c>
      <c r="V16" s="549">
        <v>61.012853499999999</v>
      </c>
    </row>
    <row r="17" spans="1:22">
      <c r="A17" s="561">
        <v>8</v>
      </c>
      <c r="B17" s="560" t="s">
        <v>590</v>
      </c>
      <c r="C17" s="621">
        <f t="shared" si="0"/>
        <v>0</v>
      </c>
      <c r="D17" s="692"/>
      <c r="E17" s="692"/>
      <c r="F17" s="692"/>
      <c r="G17" s="692"/>
      <c r="H17" s="621">
        <f t="shared" si="1"/>
        <v>0</v>
      </c>
      <c r="I17" s="549"/>
      <c r="J17" s="549"/>
      <c r="K17" s="549"/>
      <c r="L17" s="549"/>
      <c r="M17" s="621">
        <f t="shared" si="2"/>
        <v>0</v>
      </c>
      <c r="N17" s="549"/>
      <c r="O17" s="549"/>
      <c r="P17" s="549"/>
      <c r="Q17" s="549"/>
      <c r="R17" s="549"/>
      <c r="S17" s="549"/>
      <c r="T17" s="549"/>
      <c r="U17" s="549"/>
      <c r="V17" s="549"/>
    </row>
    <row r="18" spans="1:22">
      <c r="A18" s="559">
        <v>9</v>
      </c>
      <c r="B18" s="558" t="s">
        <v>592</v>
      </c>
      <c r="C18" s="621">
        <f t="shared" si="0"/>
        <v>0</v>
      </c>
      <c r="D18" s="694"/>
      <c r="E18" s="694"/>
      <c r="F18" s="694"/>
      <c r="G18" s="694"/>
      <c r="H18" s="621">
        <f t="shared" si="1"/>
        <v>0</v>
      </c>
      <c r="I18" s="557"/>
      <c r="J18" s="557"/>
      <c r="K18" s="557"/>
      <c r="L18" s="557"/>
      <c r="M18" s="621">
        <f t="shared" si="2"/>
        <v>0</v>
      </c>
      <c r="N18" s="557"/>
      <c r="O18" s="557"/>
      <c r="P18" s="557"/>
      <c r="Q18" s="557"/>
      <c r="R18" s="557"/>
      <c r="S18" s="557"/>
      <c r="T18" s="557"/>
      <c r="U18" s="557"/>
      <c r="V18" s="557"/>
    </row>
    <row r="19" spans="1:22">
      <c r="A19" s="556">
        <v>10</v>
      </c>
      <c r="B19" s="555" t="s">
        <v>648</v>
      </c>
      <c r="C19" s="621">
        <f>SUM(C7:C12,C14:C18)</f>
        <v>10582654.387</v>
      </c>
      <c r="D19" s="693">
        <f t="shared" ref="D19:R19" si="4">SUM(D7:D12,D14:D18)</f>
        <v>9690503.0127999987</v>
      </c>
      <c r="E19" s="693">
        <f t="shared" si="4"/>
        <v>356689.27860000002</v>
      </c>
      <c r="F19" s="693">
        <f t="shared" si="4"/>
        <v>535462.0956</v>
      </c>
      <c r="G19" s="693">
        <f t="shared" si="4"/>
        <v>0</v>
      </c>
      <c r="H19" s="621">
        <f t="shared" si="4"/>
        <v>10741605.863700001</v>
      </c>
      <c r="I19" s="621">
        <f t="shared" si="4"/>
        <v>9776268.7528000008</v>
      </c>
      <c r="J19" s="621">
        <f t="shared" si="4"/>
        <v>363455.75699999998</v>
      </c>
      <c r="K19" s="621">
        <f t="shared" si="4"/>
        <v>601881.35389999999</v>
      </c>
      <c r="L19" s="621">
        <f t="shared" si="4"/>
        <v>0</v>
      </c>
      <c r="M19" s="621">
        <f t="shared" si="4"/>
        <v>525581.46</v>
      </c>
      <c r="N19" s="621">
        <f t="shared" si="4"/>
        <v>125231.16</v>
      </c>
      <c r="O19" s="621">
        <f t="shared" si="4"/>
        <v>38089.870000000003</v>
      </c>
      <c r="P19" s="621">
        <f t="shared" si="4"/>
        <v>362260.43000000005</v>
      </c>
      <c r="Q19" s="621">
        <f t="shared" si="4"/>
        <v>0</v>
      </c>
      <c r="R19" s="621">
        <f t="shared" si="4"/>
        <v>196</v>
      </c>
      <c r="S19" s="549">
        <v>0.1133118</v>
      </c>
      <c r="T19" s="549">
        <v>0.13302559999999999</v>
      </c>
      <c r="U19" s="549">
        <v>0.1066315</v>
      </c>
      <c r="V19" s="549">
        <v>64.102840700000002</v>
      </c>
    </row>
    <row r="20" spans="1:22" ht="25.5">
      <c r="A20" s="554">
        <v>10.1</v>
      </c>
      <c r="B20" s="553" t="s">
        <v>649</v>
      </c>
      <c r="C20" s="549"/>
      <c r="D20" s="692"/>
      <c r="E20" s="692"/>
      <c r="F20" s="692"/>
      <c r="G20" s="692"/>
      <c r="H20" s="549"/>
      <c r="I20" s="549"/>
      <c r="J20" s="549"/>
      <c r="K20" s="549"/>
      <c r="L20" s="549"/>
      <c r="M20" s="549"/>
      <c r="N20" s="549"/>
      <c r="O20" s="549"/>
      <c r="P20" s="549"/>
      <c r="Q20" s="549"/>
      <c r="R20" s="549"/>
      <c r="S20" s="549"/>
      <c r="T20" s="549"/>
      <c r="U20" s="549"/>
      <c r="V20" s="549"/>
    </row>
    <row r="23" spans="1:22">
      <c r="C23" s="642"/>
    </row>
  </sheetData>
  <mergeCells count="9">
    <mergeCell ref="A5:B6"/>
    <mergeCell ref="V5:V6"/>
    <mergeCell ref="U5:U6"/>
    <mergeCell ref="T5:T6"/>
    <mergeCell ref="S5:S6"/>
    <mergeCell ref="H5:L5"/>
    <mergeCell ref="M5:Q5"/>
    <mergeCell ref="R5:R6"/>
    <mergeCell ref="C5:G5"/>
  </mergeCell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zoomScale="90" zoomScaleNormal="90" workbookViewId="0">
      <selection activeCell="E70" sqref="E70:H70"/>
    </sheetView>
  </sheetViews>
  <sheetFormatPr defaultRowHeight="15"/>
  <cols>
    <col min="1" max="1" width="8.7109375" style="479" customWidth="1"/>
    <col min="2" max="2" width="69.28515625" style="451" customWidth="1"/>
    <col min="3" max="8" width="16.28515625" customWidth="1"/>
    <col min="11" max="12" width="14.85546875" bestFit="1" customWidth="1"/>
  </cols>
  <sheetData>
    <row r="1" spans="1:10" ht="15.75">
      <c r="A1" s="634" t="s">
        <v>0</v>
      </c>
      <c r="B1" s="632" t="str">
        <f>Info!C2</f>
        <v>სს "ზირაათ ბანკი საქართველო"</v>
      </c>
      <c r="C1" s="17"/>
      <c r="D1" s="236"/>
      <c r="E1" s="236"/>
      <c r="F1" s="236"/>
      <c r="G1" s="236"/>
    </row>
    <row r="2" spans="1:10" ht="15.75">
      <c r="A2" s="634" t="s">
        <v>1</v>
      </c>
      <c r="B2" s="633">
        <f>'1. key ratios'!B2</f>
        <v>45016</v>
      </c>
      <c r="C2" s="29"/>
      <c r="D2" s="19"/>
      <c r="E2" s="19"/>
      <c r="F2" s="19"/>
      <c r="G2" s="19"/>
      <c r="H2" s="2"/>
    </row>
    <row r="3" spans="1:10" ht="15.75">
      <c r="A3" s="18"/>
      <c r="B3" s="17"/>
      <c r="C3" s="29"/>
      <c r="D3" s="19"/>
      <c r="E3" s="19"/>
      <c r="F3" s="19"/>
      <c r="G3" s="19"/>
      <c r="H3" s="2"/>
    </row>
    <row r="4" spans="1:10" ht="21" customHeight="1">
      <c r="A4" s="807" t="s">
        <v>2</v>
      </c>
      <c r="B4" s="808" t="s">
        <v>49</v>
      </c>
      <c r="C4" s="810" t="s">
        <v>4</v>
      </c>
      <c r="D4" s="810"/>
      <c r="E4" s="810"/>
      <c r="F4" s="810" t="s">
        <v>5</v>
      </c>
      <c r="G4" s="810"/>
      <c r="H4" s="811"/>
    </row>
    <row r="5" spans="1:10" ht="21" customHeight="1">
      <c r="A5" s="807"/>
      <c r="B5" s="809"/>
      <c r="C5" s="422" t="s">
        <v>6</v>
      </c>
      <c r="D5" s="422" t="s">
        <v>7</v>
      </c>
      <c r="E5" s="422" t="s">
        <v>8</v>
      </c>
      <c r="F5" s="422" t="s">
        <v>6</v>
      </c>
      <c r="G5" s="422" t="s">
        <v>7</v>
      </c>
      <c r="H5" s="422" t="s">
        <v>8</v>
      </c>
    </row>
    <row r="6" spans="1:10" ht="26.45" customHeight="1">
      <c r="A6" s="807"/>
      <c r="B6" s="423" t="s">
        <v>50</v>
      </c>
      <c r="C6" s="812"/>
      <c r="D6" s="813"/>
      <c r="E6" s="813"/>
      <c r="F6" s="813"/>
      <c r="G6" s="813"/>
      <c r="H6" s="814"/>
    </row>
    <row r="7" spans="1:10" ht="23.1" customHeight="1">
      <c r="A7" s="467">
        <v>1</v>
      </c>
      <c r="B7" s="424" t="s">
        <v>51</v>
      </c>
      <c r="C7" s="732">
        <v>36933490.600000001</v>
      </c>
      <c r="D7" s="732">
        <v>46440635.488600001</v>
      </c>
      <c r="E7" s="733">
        <v>83374126.08860001</v>
      </c>
      <c r="F7" s="732">
        <v>13949565.18</v>
      </c>
      <c r="G7" s="732">
        <v>59317507.952500001</v>
      </c>
      <c r="H7" s="733">
        <v>73267073.132499993</v>
      </c>
    </row>
    <row r="8" spans="1:10">
      <c r="A8" s="467">
        <v>1.1000000000000001</v>
      </c>
      <c r="B8" s="425" t="s">
        <v>52</v>
      </c>
      <c r="C8" s="732">
        <v>2272157.0099999998</v>
      </c>
      <c r="D8" s="732">
        <v>5443485.5312000001</v>
      </c>
      <c r="E8" s="733">
        <v>7715642.5411999999</v>
      </c>
      <c r="F8" s="732">
        <v>2187443</v>
      </c>
      <c r="G8" s="732">
        <v>10119776.343500001</v>
      </c>
      <c r="H8" s="733">
        <v>12307219.343500001</v>
      </c>
      <c r="J8" s="726"/>
    </row>
    <row r="9" spans="1:10">
      <c r="A9" s="467">
        <v>1.2</v>
      </c>
      <c r="B9" s="425" t="s">
        <v>53</v>
      </c>
      <c r="C9" s="732">
        <v>34633429.75</v>
      </c>
      <c r="D9" s="732">
        <v>23237859.2797</v>
      </c>
      <c r="E9" s="733">
        <v>57871289.029699996</v>
      </c>
      <c r="F9" s="732">
        <v>1236125.8700000001</v>
      </c>
      <c r="G9" s="732">
        <v>45247252.523999996</v>
      </c>
      <c r="H9" s="733">
        <v>46483378.393999994</v>
      </c>
      <c r="J9" s="726"/>
    </row>
    <row r="10" spans="1:10">
      <c r="A10" s="467">
        <v>1.3</v>
      </c>
      <c r="B10" s="425" t="s">
        <v>54</v>
      </c>
      <c r="C10" s="732">
        <v>27903.84</v>
      </c>
      <c r="D10" s="732">
        <v>17759290.677700002</v>
      </c>
      <c r="E10" s="733">
        <v>17787194.517700002</v>
      </c>
      <c r="F10" s="732">
        <v>10525996.310000001</v>
      </c>
      <c r="G10" s="732">
        <v>3950479.0849999995</v>
      </c>
      <c r="H10" s="733">
        <v>14476475.395</v>
      </c>
      <c r="J10" s="726"/>
    </row>
    <row r="11" spans="1:10">
      <c r="A11" s="467">
        <v>2</v>
      </c>
      <c r="B11" s="426" t="s">
        <v>10</v>
      </c>
      <c r="C11" s="732"/>
      <c r="D11" s="732"/>
      <c r="E11" s="733">
        <v>0</v>
      </c>
      <c r="F11" s="732"/>
      <c r="G11" s="732"/>
      <c r="H11" s="733">
        <v>0</v>
      </c>
      <c r="J11" s="726"/>
    </row>
    <row r="12" spans="1:10">
      <c r="A12" s="467">
        <v>2.1</v>
      </c>
      <c r="B12" s="427" t="s">
        <v>55</v>
      </c>
      <c r="C12" s="732"/>
      <c r="D12" s="732"/>
      <c r="E12" s="733">
        <v>0</v>
      </c>
      <c r="F12" s="732"/>
      <c r="G12" s="732"/>
      <c r="H12" s="733">
        <v>0</v>
      </c>
      <c r="J12" s="726"/>
    </row>
    <row r="13" spans="1:10" ht="26.45" customHeight="1">
      <c r="A13" s="467">
        <v>3</v>
      </c>
      <c r="B13" s="428" t="s">
        <v>56</v>
      </c>
      <c r="C13" s="732"/>
      <c r="D13" s="732"/>
      <c r="E13" s="733">
        <v>0</v>
      </c>
      <c r="F13" s="732"/>
      <c r="G13" s="732"/>
      <c r="H13" s="733">
        <v>0</v>
      </c>
      <c r="J13" s="726"/>
    </row>
    <row r="14" spans="1:10" ht="26.45" customHeight="1">
      <c r="A14" s="467">
        <v>4</v>
      </c>
      <c r="B14" s="429" t="s">
        <v>57</v>
      </c>
      <c r="C14" s="732"/>
      <c r="D14" s="732"/>
      <c r="E14" s="733">
        <v>0</v>
      </c>
      <c r="F14" s="732"/>
      <c r="G14" s="732"/>
      <c r="H14" s="733">
        <v>0</v>
      </c>
      <c r="J14" s="726"/>
    </row>
    <row r="15" spans="1:10" ht="24.6" customHeight="1">
      <c r="A15" s="467">
        <v>5</v>
      </c>
      <c r="B15" s="429" t="s">
        <v>13</v>
      </c>
      <c r="C15" s="734"/>
      <c r="D15" s="734"/>
      <c r="E15" s="735">
        <v>0</v>
      </c>
      <c r="F15" s="734">
        <v>0</v>
      </c>
      <c r="G15" s="734">
        <v>0</v>
      </c>
      <c r="H15" s="735">
        <v>0</v>
      </c>
      <c r="J15" s="726"/>
    </row>
    <row r="16" spans="1:10">
      <c r="A16" s="467">
        <v>5.0999999999999996</v>
      </c>
      <c r="B16" s="430" t="s">
        <v>58</v>
      </c>
      <c r="C16" s="732"/>
      <c r="D16" s="732"/>
      <c r="E16" s="733">
        <v>0</v>
      </c>
      <c r="F16" s="732"/>
      <c r="G16" s="732"/>
      <c r="H16" s="733">
        <v>0</v>
      </c>
      <c r="J16" s="726"/>
    </row>
    <row r="17" spans="1:10">
      <c r="A17" s="467">
        <v>5.2</v>
      </c>
      <c r="B17" s="430" t="s">
        <v>59</v>
      </c>
      <c r="C17" s="732"/>
      <c r="D17" s="732"/>
      <c r="E17" s="733">
        <v>0</v>
      </c>
      <c r="F17" s="732"/>
      <c r="G17" s="732"/>
      <c r="H17" s="733">
        <v>0</v>
      </c>
      <c r="J17" s="726"/>
    </row>
    <row r="18" spans="1:10">
      <c r="A18" s="467">
        <v>5.3</v>
      </c>
      <c r="B18" s="430" t="s">
        <v>60</v>
      </c>
      <c r="C18" s="732"/>
      <c r="D18" s="732"/>
      <c r="E18" s="733">
        <v>0</v>
      </c>
      <c r="F18" s="732"/>
      <c r="G18" s="732"/>
      <c r="H18" s="733">
        <v>0</v>
      </c>
      <c r="J18" s="726"/>
    </row>
    <row r="19" spans="1:10">
      <c r="A19" s="467">
        <v>6</v>
      </c>
      <c r="B19" s="428" t="s">
        <v>14</v>
      </c>
      <c r="C19" s="732">
        <v>59859572.089999996</v>
      </c>
      <c r="D19" s="732">
        <v>44461455.944200002</v>
      </c>
      <c r="E19" s="733">
        <v>104321028.0342</v>
      </c>
      <c r="F19" s="732">
        <v>61025076.840000004</v>
      </c>
      <c r="G19" s="732">
        <v>40282764.656199999</v>
      </c>
      <c r="H19" s="733">
        <v>101307841.4962</v>
      </c>
      <c r="J19" s="726"/>
    </row>
    <row r="20" spans="1:10">
      <c r="A20" s="467">
        <v>6.1</v>
      </c>
      <c r="B20" s="430" t="s">
        <v>59</v>
      </c>
      <c r="C20" s="732">
        <v>1566932</v>
      </c>
      <c r="D20" s="732"/>
      <c r="E20" s="733">
        <v>1566932</v>
      </c>
      <c r="F20" s="732">
        <v>1997026.96</v>
      </c>
      <c r="G20" s="732"/>
      <c r="H20" s="733">
        <v>1997026.96</v>
      </c>
      <c r="J20" s="726"/>
    </row>
    <row r="21" spans="1:10">
      <c r="A21" s="467">
        <v>6.2</v>
      </c>
      <c r="B21" s="430" t="s">
        <v>60</v>
      </c>
      <c r="C21" s="732">
        <v>58292640.089999996</v>
      </c>
      <c r="D21" s="732">
        <v>44461455.944200002</v>
      </c>
      <c r="E21" s="733">
        <v>102754096.0342</v>
      </c>
      <c r="F21" s="732">
        <v>59028049.880000003</v>
      </c>
      <c r="G21" s="732">
        <v>40282764.656199999</v>
      </c>
      <c r="H21" s="733">
        <v>99310814.536200002</v>
      </c>
      <c r="J21" s="726"/>
    </row>
    <row r="22" spans="1:10">
      <c r="A22" s="467">
        <v>7</v>
      </c>
      <c r="B22" s="431" t="s">
        <v>61</v>
      </c>
      <c r="C22" s="732"/>
      <c r="D22" s="732"/>
      <c r="E22" s="733">
        <v>0</v>
      </c>
      <c r="F22" s="732"/>
      <c r="G22" s="732"/>
      <c r="H22" s="733">
        <v>0</v>
      </c>
      <c r="J22" s="726"/>
    </row>
    <row r="23" spans="1:10" ht="21">
      <c r="A23" s="467">
        <v>8</v>
      </c>
      <c r="B23" s="432" t="s">
        <v>62</v>
      </c>
      <c r="C23" s="732"/>
      <c r="D23" s="732"/>
      <c r="E23" s="733">
        <v>0</v>
      </c>
      <c r="F23" s="732"/>
      <c r="G23" s="732"/>
      <c r="H23" s="733">
        <v>0</v>
      </c>
      <c r="J23" s="726"/>
    </row>
    <row r="24" spans="1:10">
      <c r="A24" s="467">
        <v>9</v>
      </c>
      <c r="B24" s="429" t="s">
        <v>63</v>
      </c>
      <c r="C24" s="732">
        <v>5414433.5700000003</v>
      </c>
      <c r="D24" s="732">
        <v>0</v>
      </c>
      <c r="E24" s="733">
        <v>5414433.5700000003</v>
      </c>
      <c r="F24" s="732">
        <v>5134568.43</v>
      </c>
      <c r="G24" s="732">
        <v>0</v>
      </c>
      <c r="H24" s="733">
        <v>5134568.43</v>
      </c>
      <c r="J24" s="726"/>
    </row>
    <row r="25" spans="1:10">
      <c r="A25" s="467">
        <v>9.1</v>
      </c>
      <c r="B25" s="433" t="s">
        <v>64</v>
      </c>
      <c r="C25" s="732">
        <v>5414433.5700000003</v>
      </c>
      <c r="D25" s="732"/>
      <c r="E25" s="733">
        <v>5414433.5700000003</v>
      </c>
      <c r="F25" s="732">
        <v>5134568.43</v>
      </c>
      <c r="G25" s="732"/>
      <c r="H25" s="733">
        <v>5134568.43</v>
      </c>
      <c r="J25" s="726"/>
    </row>
    <row r="26" spans="1:10">
      <c r="A26" s="467">
        <v>9.1999999999999993</v>
      </c>
      <c r="B26" s="433" t="s">
        <v>65</v>
      </c>
      <c r="C26" s="732"/>
      <c r="D26" s="732"/>
      <c r="E26" s="733">
        <v>0</v>
      </c>
      <c r="F26" s="732"/>
      <c r="G26" s="732"/>
      <c r="H26" s="733">
        <v>0</v>
      </c>
      <c r="J26" s="726"/>
    </row>
    <row r="27" spans="1:10">
      <c r="A27" s="467">
        <v>10</v>
      </c>
      <c r="B27" s="429" t="s">
        <v>66</v>
      </c>
      <c r="C27" s="732">
        <v>936925.35</v>
      </c>
      <c r="D27" s="732">
        <v>0</v>
      </c>
      <c r="E27" s="733">
        <v>936925.35</v>
      </c>
      <c r="F27" s="732">
        <v>797689.16</v>
      </c>
      <c r="G27" s="732">
        <v>0</v>
      </c>
      <c r="H27" s="733">
        <v>797689.16</v>
      </c>
      <c r="J27" s="726"/>
    </row>
    <row r="28" spans="1:10">
      <c r="A28" s="467">
        <v>10.1</v>
      </c>
      <c r="B28" s="433" t="s">
        <v>67</v>
      </c>
      <c r="C28" s="732"/>
      <c r="D28" s="732"/>
      <c r="E28" s="733">
        <v>0</v>
      </c>
      <c r="F28" s="732"/>
      <c r="G28" s="732"/>
      <c r="H28" s="733">
        <v>0</v>
      </c>
      <c r="J28" s="726"/>
    </row>
    <row r="29" spans="1:10">
      <c r="A29" s="467">
        <v>10.199999999999999</v>
      </c>
      <c r="B29" s="433" t="s">
        <v>68</v>
      </c>
      <c r="C29" s="732">
        <v>936925.35</v>
      </c>
      <c r="D29" s="732"/>
      <c r="E29" s="733">
        <v>936925.35</v>
      </c>
      <c r="F29" s="732">
        <v>797689.16</v>
      </c>
      <c r="G29" s="732"/>
      <c r="H29" s="733">
        <v>797689.16</v>
      </c>
      <c r="J29" s="726"/>
    </row>
    <row r="30" spans="1:10">
      <c r="A30" s="467">
        <v>11</v>
      </c>
      <c r="B30" s="429" t="s">
        <v>69</v>
      </c>
      <c r="C30" s="732">
        <v>141141</v>
      </c>
      <c r="D30" s="732">
        <v>0</v>
      </c>
      <c r="E30" s="733">
        <v>141141</v>
      </c>
      <c r="F30" s="732">
        <v>0</v>
      </c>
      <c r="G30" s="732">
        <v>0</v>
      </c>
      <c r="H30" s="733">
        <v>0</v>
      </c>
      <c r="J30" s="726"/>
    </row>
    <row r="31" spans="1:10">
      <c r="A31" s="467">
        <v>11.1</v>
      </c>
      <c r="B31" s="433" t="s">
        <v>70</v>
      </c>
      <c r="C31" s="732">
        <v>141141</v>
      </c>
      <c r="D31" s="732">
        <v>0</v>
      </c>
      <c r="E31" s="733">
        <v>141141</v>
      </c>
      <c r="F31" s="732">
        <v>0</v>
      </c>
      <c r="G31" s="732">
        <v>0</v>
      </c>
      <c r="H31" s="733">
        <v>0</v>
      </c>
      <c r="J31" s="726"/>
    </row>
    <row r="32" spans="1:10">
      <c r="A32" s="467">
        <v>11.2</v>
      </c>
      <c r="B32" s="433" t="s">
        <v>71</v>
      </c>
      <c r="C32" s="732">
        <v>0</v>
      </c>
      <c r="D32" s="732">
        <v>0</v>
      </c>
      <c r="E32" s="733">
        <v>0</v>
      </c>
      <c r="F32" s="732">
        <v>0</v>
      </c>
      <c r="G32" s="732">
        <v>0</v>
      </c>
      <c r="H32" s="733">
        <v>0</v>
      </c>
      <c r="J32" s="726"/>
    </row>
    <row r="33" spans="1:10">
      <c r="A33" s="467">
        <v>13</v>
      </c>
      <c r="B33" s="429" t="s">
        <v>15</v>
      </c>
      <c r="C33" s="732">
        <v>1067154.1399999999</v>
      </c>
      <c r="D33" s="732">
        <v>2626660.8919000002</v>
      </c>
      <c r="E33" s="733">
        <v>3693815.0318999998</v>
      </c>
      <c r="F33" s="732">
        <v>1276118.92</v>
      </c>
      <c r="G33" s="732">
        <v>574838.19140000001</v>
      </c>
      <c r="H33" s="733">
        <v>1850957.1113999998</v>
      </c>
      <c r="J33" s="726"/>
    </row>
    <row r="34" spans="1:10">
      <c r="A34" s="467">
        <v>13.1</v>
      </c>
      <c r="B34" s="434" t="s">
        <v>72</v>
      </c>
      <c r="C34" s="732">
        <v>67640</v>
      </c>
      <c r="D34" s="732"/>
      <c r="E34" s="733">
        <v>67640</v>
      </c>
      <c r="F34" s="732">
        <v>124640</v>
      </c>
      <c r="G34" s="732"/>
      <c r="H34" s="733">
        <v>124640</v>
      </c>
      <c r="J34" s="726"/>
    </row>
    <row r="35" spans="1:10">
      <c r="A35" s="467">
        <v>13.2</v>
      </c>
      <c r="B35" s="434" t="s">
        <v>73</v>
      </c>
      <c r="C35" s="732">
        <v>0</v>
      </c>
      <c r="D35" s="732">
        <v>0</v>
      </c>
      <c r="E35" s="733">
        <v>0</v>
      </c>
      <c r="F35" s="732"/>
      <c r="G35" s="732"/>
      <c r="H35" s="733">
        <v>0</v>
      </c>
      <c r="J35" s="726"/>
    </row>
    <row r="36" spans="1:10">
      <c r="A36" s="467">
        <v>14</v>
      </c>
      <c r="B36" s="435" t="s">
        <v>74</v>
      </c>
      <c r="C36" s="732">
        <v>104352716.74999999</v>
      </c>
      <c r="D36" s="732">
        <v>93528752.324699998</v>
      </c>
      <c r="E36" s="733">
        <v>197881469.0747</v>
      </c>
      <c r="F36" s="732">
        <v>82183018.530000016</v>
      </c>
      <c r="G36" s="732">
        <v>100175110.80010001</v>
      </c>
      <c r="H36" s="733">
        <v>182358129.33010003</v>
      </c>
      <c r="J36" s="726"/>
    </row>
    <row r="37" spans="1:10" ht="22.5" customHeight="1">
      <c r="A37" s="467"/>
      <c r="B37" s="436" t="s">
        <v>75</v>
      </c>
      <c r="C37" s="801"/>
      <c r="D37" s="802"/>
      <c r="E37" s="802"/>
      <c r="F37" s="802"/>
      <c r="G37" s="802"/>
      <c r="H37" s="803"/>
      <c r="J37" s="726"/>
    </row>
    <row r="38" spans="1:10">
      <c r="A38" s="467">
        <v>15</v>
      </c>
      <c r="B38" s="437" t="s">
        <v>76</v>
      </c>
      <c r="C38" s="736"/>
      <c r="D38" s="736"/>
      <c r="E38" s="737">
        <v>0</v>
      </c>
      <c r="F38" s="736"/>
      <c r="G38" s="736"/>
      <c r="H38" s="737">
        <v>0</v>
      </c>
      <c r="J38" s="726"/>
    </row>
    <row r="39" spans="1:10">
      <c r="A39" s="467">
        <v>15.1</v>
      </c>
      <c r="B39" s="438" t="s">
        <v>55</v>
      </c>
      <c r="C39" s="736"/>
      <c r="D39" s="736"/>
      <c r="E39" s="737">
        <v>0</v>
      </c>
      <c r="F39" s="736"/>
      <c r="G39" s="736"/>
      <c r="H39" s="737">
        <v>0</v>
      </c>
      <c r="J39" s="726"/>
    </row>
    <row r="40" spans="1:10" ht="24" customHeight="1">
      <c r="A40" s="467">
        <v>16</v>
      </c>
      <c r="B40" s="431" t="s">
        <v>77</v>
      </c>
      <c r="C40" s="736"/>
      <c r="D40" s="736"/>
      <c r="E40" s="737">
        <v>0</v>
      </c>
      <c r="F40" s="736"/>
      <c r="G40" s="736"/>
      <c r="H40" s="737">
        <v>0</v>
      </c>
      <c r="J40" s="726"/>
    </row>
    <row r="41" spans="1:10" ht="21">
      <c r="A41" s="467">
        <v>17</v>
      </c>
      <c r="B41" s="431" t="s">
        <v>78</v>
      </c>
      <c r="C41" s="736">
        <v>29569636.41</v>
      </c>
      <c r="D41" s="736">
        <v>94074770.008499995</v>
      </c>
      <c r="E41" s="737">
        <v>123644406.41849999</v>
      </c>
      <c r="F41" s="736">
        <v>16505946.869999999</v>
      </c>
      <c r="G41" s="736">
        <v>98292733.154300019</v>
      </c>
      <c r="H41" s="737">
        <v>114798680.02430002</v>
      </c>
      <c r="J41" s="726"/>
    </row>
    <row r="42" spans="1:10">
      <c r="A42" s="467">
        <v>17.100000000000001</v>
      </c>
      <c r="B42" s="439" t="s">
        <v>79</v>
      </c>
      <c r="C42" s="736">
        <v>29179036.379999999</v>
      </c>
      <c r="D42" s="736">
        <v>87202902.645300001</v>
      </c>
      <c r="E42" s="737">
        <v>116381939.0253</v>
      </c>
      <c r="F42" s="736">
        <v>15930199.649999999</v>
      </c>
      <c r="G42" s="736">
        <v>98218137.585400015</v>
      </c>
      <c r="H42" s="737">
        <v>114148337.23540002</v>
      </c>
      <c r="J42" s="726"/>
    </row>
    <row r="43" spans="1:10">
      <c r="A43" s="467">
        <v>17.2</v>
      </c>
      <c r="B43" s="440" t="s">
        <v>80</v>
      </c>
      <c r="C43" s="736">
        <v>0</v>
      </c>
      <c r="D43" s="736">
        <v>6516660.7155999998</v>
      </c>
      <c r="E43" s="737">
        <v>6516660.7155999998</v>
      </c>
      <c r="F43" s="736">
        <v>0</v>
      </c>
      <c r="G43" s="736">
        <v>0</v>
      </c>
      <c r="H43" s="737">
        <v>0</v>
      </c>
      <c r="J43" s="726"/>
    </row>
    <row r="44" spans="1:10">
      <c r="A44" s="467">
        <v>17.3</v>
      </c>
      <c r="B44" s="439" t="s">
        <v>81</v>
      </c>
      <c r="C44" s="736">
        <v>0</v>
      </c>
      <c r="D44" s="736"/>
      <c r="E44" s="737">
        <v>0</v>
      </c>
      <c r="F44" s="736"/>
      <c r="G44" s="736"/>
      <c r="H44" s="737">
        <v>0</v>
      </c>
      <c r="J44" s="726"/>
    </row>
    <row r="45" spans="1:10">
      <c r="A45" s="467">
        <v>17.399999999999999</v>
      </c>
      <c r="B45" s="439" t="s">
        <v>82</v>
      </c>
      <c r="C45" s="736">
        <v>390600.03</v>
      </c>
      <c r="D45" s="736">
        <v>355206.64760000003</v>
      </c>
      <c r="E45" s="737">
        <v>745806.67760000005</v>
      </c>
      <c r="F45" s="736">
        <v>575747.22</v>
      </c>
      <c r="G45" s="736">
        <v>74595.568899999998</v>
      </c>
      <c r="H45" s="737">
        <v>650342.78889999993</v>
      </c>
      <c r="J45" s="726"/>
    </row>
    <row r="46" spans="1:10">
      <c r="A46" s="467">
        <v>18</v>
      </c>
      <c r="B46" s="441" t="s">
        <v>83</v>
      </c>
      <c r="C46" s="736">
        <v>20604</v>
      </c>
      <c r="D46" s="736">
        <v>24361.559999999998</v>
      </c>
      <c r="E46" s="737">
        <v>44965.56</v>
      </c>
      <c r="F46" s="736">
        <v>14059.4</v>
      </c>
      <c r="G46" s="736">
        <v>7862.9600000000009</v>
      </c>
      <c r="H46" s="737">
        <v>21922.36</v>
      </c>
      <c r="J46" s="726"/>
    </row>
    <row r="47" spans="1:10">
      <c r="A47" s="467">
        <v>19</v>
      </c>
      <c r="B47" s="441" t="s">
        <v>84</v>
      </c>
      <c r="C47" s="736">
        <v>547853.87569507502</v>
      </c>
      <c r="D47" s="736">
        <v>0</v>
      </c>
      <c r="E47" s="737">
        <v>547853.87569507502</v>
      </c>
      <c r="F47" s="736">
        <v>679792.11569507502</v>
      </c>
      <c r="G47" s="736">
        <v>0</v>
      </c>
      <c r="H47" s="737">
        <v>679792.11569507502</v>
      </c>
      <c r="J47" s="726"/>
    </row>
    <row r="48" spans="1:10">
      <c r="A48" s="467">
        <v>19.100000000000001</v>
      </c>
      <c r="B48" s="442" t="s">
        <v>85</v>
      </c>
      <c r="C48" s="736">
        <v>477109</v>
      </c>
      <c r="D48" s="736">
        <v>0</v>
      </c>
      <c r="E48" s="737">
        <v>477109</v>
      </c>
      <c r="F48" s="736">
        <v>0</v>
      </c>
      <c r="G48" s="736"/>
      <c r="H48" s="737">
        <v>0</v>
      </c>
      <c r="J48" s="726"/>
    </row>
    <row r="49" spans="1:10">
      <c r="A49" s="467">
        <v>19.2</v>
      </c>
      <c r="B49" s="443" t="s">
        <v>86</v>
      </c>
      <c r="C49" s="736">
        <v>70744.87569507501</v>
      </c>
      <c r="D49" s="736">
        <v>0</v>
      </c>
      <c r="E49" s="737">
        <v>70744.87569507501</v>
      </c>
      <c r="F49" s="736">
        <v>679792.11569507502</v>
      </c>
      <c r="G49" s="736"/>
      <c r="H49" s="737">
        <v>679792.11569507502</v>
      </c>
      <c r="J49" s="726"/>
    </row>
    <row r="50" spans="1:10">
      <c r="A50" s="467">
        <v>20</v>
      </c>
      <c r="B50" s="444" t="s">
        <v>87</v>
      </c>
      <c r="C50" s="736">
        <v>0</v>
      </c>
      <c r="D50" s="736">
        <v>0</v>
      </c>
      <c r="E50" s="737">
        <v>0</v>
      </c>
      <c r="F50" s="736"/>
      <c r="G50" s="736"/>
      <c r="H50" s="737">
        <v>0</v>
      </c>
      <c r="J50" s="726"/>
    </row>
    <row r="51" spans="1:10">
      <c r="A51" s="467">
        <v>21</v>
      </c>
      <c r="B51" s="445" t="s">
        <v>88</v>
      </c>
      <c r="C51" s="736">
        <v>1523343.7400000002</v>
      </c>
      <c r="D51" s="736">
        <v>2482525.0282999994</v>
      </c>
      <c r="E51" s="737">
        <v>4005868.7682999996</v>
      </c>
      <c r="F51" s="736">
        <v>100762.25</v>
      </c>
      <c r="G51" s="736">
        <v>2237274.6802999997</v>
      </c>
      <c r="H51" s="737">
        <v>2338036.9302999997</v>
      </c>
      <c r="J51" s="726"/>
    </row>
    <row r="52" spans="1:10">
      <c r="A52" s="467">
        <v>21.1</v>
      </c>
      <c r="B52" s="440" t="s">
        <v>89</v>
      </c>
      <c r="C52" s="736"/>
      <c r="D52" s="736"/>
      <c r="E52" s="737">
        <v>0</v>
      </c>
      <c r="F52" s="736"/>
      <c r="G52" s="736"/>
      <c r="H52" s="737">
        <v>0</v>
      </c>
      <c r="J52" s="726"/>
    </row>
    <row r="53" spans="1:10">
      <c r="A53" s="467">
        <v>22</v>
      </c>
      <c r="B53" s="444" t="s">
        <v>90</v>
      </c>
      <c r="C53" s="736">
        <v>31661438.025695078</v>
      </c>
      <c r="D53" s="736">
        <v>96581656.596799999</v>
      </c>
      <c r="E53" s="737">
        <v>128243094.62249509</v>
      </c>
      <c r="F53" s="736">
        <v>17300560.635695074</v>
      </c>
      <c r="G53" s="736">
        <v>100537870.79460001</v>
      </c>
      <c r="H53" s="737">
        <v>117838431.43029508</v>
      </c>
      <c r="J53" s="726"/>
    </row>
    <row r="54" spans="1:10" ht="24" customHeight="1">
      <c r="A54" s="467"/>
      <c r="B54" s="446" t="s">
        <v>91</v>
      </c>
      <c r="C54" s="804"/>
      <c r="D54" s="805"/>
      <c r="E54" s="805"/>
      <c r="F54" s="805"/>
      <c r="G54" s="805"/>
      <c r="H54" s="806"/>
      <c r="J54" s="726"/>
    </row>
    <row r="55" spans="1:10">
      <c r="A55" s="467">
        <v>23</v>
      </c>
      <c r="B55" s="444" t="s">
        <v>92</v>
      </c>
      <c r="C55" s="736">
        <v>50000000</v>
      </c>
      <c r="D55" s="736"/>
      <c r="E55" s="737">
        <v>50000000</v>
      </c>
      <c r="F55" s="736">
        <v>50000000</v>
      </c>
      <c r="G55" s="736"/>
      <c r="H55" s="737">
        <v>50000000</v>
      </c>
      <c r="J55" s="726"/>
    </row>
    <row r="56" spans="1:10">
      <c r="A56" s="467">
        <v>24</v>
      </c>
      <c r="B56" s="444" t="s">
        <v>93</v>
      </c>
      <c r="C56" s="736">
        <v>0</v>
      </c>
      <c r="D56" s="736"/>
      <c r="E56" s="737">
        <v>0</v>
      </c>
      <c r="F56" s="736">
        <v>0</v>
      </c>
      <c r="G56" s="736"/>
      <c r="H56" s="737">
        <v>0</v>
      </c>
      <c r="J56" s="726"/>
    </row>
    <row r="57" spans="1:10">
      <c r="A57" s="467">
        <v>25</v>
      </c>
      <c r="B57" s="447" t="s">
        <v>94</v>
      </c>
      <c r="C57" s="736">
        <v>0</v>
      </c>
      <c r="D57" s="736"/>
      <c r="E57" s="737">
        <v>0</v>
      </c>
      <c r="F57" s="736">
        <v>0</v>
      </c>
      <c r="G57" s="736"/>
      <c r="H57" s="737">
        <v>0</v>
      </c>
      <c r="J57" s="726"/>
    </row>
    <row r="58" spans="1:10">
      <c r="A58" s="467">
        <v>26</v>
      </c>
      <c r="B58" s="441" t="s">
        <v>95</v>
      </c>
      <c r="C58" s="736">
        <v>0</v>
      </c>
      <c r="D58" s="736"/>
      <c r="E58" s="737">
        <v>0</v>
      </c>
      <c r="F58" s="736">
        <v>0</v>
      </c>
      <c r="G58" s="736"/>
      <c r="H58" s="737">
        <v>0</v>
      </c>
      <c r="J58" s="726"/>
    </row>
    <row r="59" spans="1:10" ht="21">
      <c r="A59" s="467">
        <v>27</v>
      </c>
      <c r="B59" s="441" t="s">
        <v>96</v>
      </c>
      <c r="C59" s="736"/>
      <c r="D59" s="736"/>
      <c r="E59" s="737">
        <v>0</v>
      </c>
      <c r="F59" s="736"/>
      <c r="G59" s="736"/>
      <c r="H59" s="737">
        <v>0</v>
      </c>
      <c r="J59" s="726"/>
    </row>
    <row r="60" spans="1:10">
      <c r="A60" s="467">
        <v>27.1</v>
      </c>
      <c r="B60" s="448" t="s">
        <v>97</v>
      </c>
      <c r="C60" s="736"/>
      <c r="D60" s="736"/>
      <c r="E60" s="737">
        <v>0</v>
      </c>
      <c r="F60" s="736"/>
      <c r="G60" s="736"/>
      <c r="H60" s="737">
        <v>0</v>
      </c>
      <c r="J60" s="726"/>
    </row>
    <row r="61" spans="1:10">
      <c r="A61" s="467">
        <v>27.2</v>
      </c>
      <c r="B61" s="439" t="s">
        <v>98</v>
      </c>
      <c r="C61" s="736"/>
      <c r="D61" s="736"/>
      <c r="E61" s="737">
        <v>0</v>
      </c>
      <c r="F61" s="736"/>
      <c r="G61" s="736"/>
      <c r="H61" s="737">
        <v>0</v>
      </c>
      <c r="J61" s="726"/>
    </row>
    <row r="62" spans="1:10">
      <c r="A62" s="467">
        <v>28</v>
      </c>
      <c r="B62" s="445" t="s">
        <v>99</v>
      </c>
      <c r="C62" s="736"/>
      <c r="D62" s="736"/>
      <c r="E62" s="737">
        <v>0</v>
      </c>
      <c r="F62" s="736"/>
      <c r="G62" s="736"/>
      <c r="H62" s="737">
        <v>0</v>
      </c>
      <c r="J62" s="726"/>
    </row>
    <row r="63" spans="1:10">
      <c r="A63" s="467">
        <v>29</v>
      </c>
      <c r="B63" s="441" t="s">
        <v>100</v>
      </c>
      <c r="C63" s="736">
        <v>0</v>
      </c>
      <c r="D63" s="736">
        <v>0</v>
      </c>
      <c r="E63" s="737">
        <v>0</v>
      </c>
      <c r="F63" s="736"/>
      <c r="G63" s="736"/>
      <c r="H63" s="737">
        <v>0</v>
      </c>
      <c r="J63" s="726"/>
    </row>
    <row r="64" spans="1:10">
      <c r="A64" s="467">
        <v>29.1</v>
      </c>
      <c r="B64" s="430" t="s">
        <v>101</v>
      </c>
      <c r="C64" s="736"/>
      <c r="D64" s="736"/>
      <c r="E64" s="737">
        <v>0</v>
      </c>
      <c r="F64" s="736"/>
      <c r="G64" s="736"/>
      <c r="H64" s="737">
        <v>0</v>
      </c>
      <c r="J64" s="726"/>
    </row>
    <row r="65" spans="1:10" ht="24.95" customHeight="1">
      <c r="A65" s="467">
        <v>29.2</v>
      </c>
      <c r="B65" s="448" t="s">
        <v>102</v>
      </c>
      <c r="C65" s="736"/>
      <c r="D65" s="736"/>
      <c r="E65" s="737">
        <v>0</v>
      </c>
      <c r="F65" s="736"/>
      <c r="G65" s="736"/>
      <c r="H65" s="737">
        <v>0</v>
      </c>
      <c r="J65" s="726"/>
    </row>
    <row r="66" spans="1:10" ht="22.5" customHeight="1">
      <c r="A66" s="467">
        <v>29.3</v>
      </c>
      <c r="B66" s="433" t="s">
        <v>103</v>
      </c>
      <c r="C66" s="736"/>
      <c r="D66" s="736"/>
      <c r="E66" s="737">
        <v>0</v>
      </c>
      <c r="F66" s="736"/>
      <c r="G66" s="736"/>
      <c r="H66" s="737">
        <v>0</v>
      </c>
      <c r="J66" s="726"/>
    </row>
    <row r="67" spans="1:10">
      <c r="A67" s="467">
        <v>30</v>
      </c>
      <c r="B67" s="429" t="s">
        <v>104</v>
      </c>
      <c r="C67" s="736">
        <v>19638376.1851</v>
      </c>
      <c r="D67" s="736"/>
      <c r="E67" s="737">
        <v>19638376.1851</v>
      </c>
      <c r="F67" s="736">
        <v>14519696.6021</v>
      </c>
      <c r="G67" s="736"/>
      <c r="H67" s="737">
        <v>14519696.6021</v>
      </c>
      <c r="J67" s="726"/>
    </row>
    <row r="68" spans="1:10">
      <c r="A68" s="467">
        <v>31</v>
      </c>
      <c r="B68" s="449" t="s">
        <v>105</v>
      </c>
      <c r="C68" s="736">
        <v>69638376.185100004</v>
      </c>
      <c r="D68" s="736">
        <v>0</v>
      </c>
      <c r="E68" s="737">
        <v>69638376.185100004</v>
      </c>
      <c r="F68" s="736">
        <v>64519696.6021</v>
      </c>
      <c r="G68" s="736">
        <v>0</v>
      </c>
      <c r="H68" s="737">
        <v>64519696.6021</v>
      </c>
      <c r="J68" s="726"/>
    </row>
    <row r="69" spans="1:10">
      <c r="A69" s="467">
        <v>32</v>
      </c>
      <c r="B69" s="450" t="s">
        <v>106</v>
      </c>
      <c r="C69" s="736">
        <v>101299814.21079507</v>
      </c>
      <c r="D69" s="736">
        <v>96581656.596799999</v>
      </c>
      <c r="E69" s="737">
        <v>197881470.80759507</v>
      </c>
      <c r="F69" s="736">
        <v>81820257.23779507</v>
      </c>
      <c r="G69" s="736">
        <v>100537870.79460001</v>
      </c>
      <c r="H69" s="737">
        <v>182358128.03239506</v>
      </c>
      <c r="J69" s="726"/>
    </row>
    <row r="70" spans="1:10">
      <c r="E70" s="642"/>
      <c r="F70" s="642"/>
      <c r="G70" s="642"/>
      <c r="H70" s="642"/>
      <c r="J70" s="726"/>
    </row>
  </sheetData>
  <mergeCells count="7">
    <mergeCell ref="C37:H37"/>
    <mergeCell ref="C54:H54"/>
    <mergeCell ref="A4:A6"/>
    <mergeCell ref="B4:B5"/>
    <mergeCell ref="C4:E4"/>
    <mergeCell ref="F4:H4"/>
    <mergeCell ref="C6:H6"/>
  </mergeCells>
  <pageMargins left="0.7" right="0.7" top="0.75" bottom="0.75" header="0.3" footer="0.3"/>
  <pageSetup paperSize="9" orientation="portrai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5"/>
  <sheetViews>
    <sheetView topLeftCell="A10" zoomScale="80" zoomScaleNormal="80" workbookViewId="0">
      <selection activeCell="F135" sqref="F135"/>
    </sheetView>
  </sheetViews>
  <sheetFormatPr defaultColWidth="43.5703125" defaultRowHeight="11.25"/>
  <cols>
    <col min="1" max="1" width="8" style="158" customWidth="1"/>
    <col min="2" max="2" width="66.140625" style="159" customWidth="1"/>
    <col min="3" max="3" width="131.42578125" style="160" customWidth="1"/>
    <col min="4" max="5" width="10.28515625" style="151" customWidth="1"/>
    <col min="6" max="6" width="67.5703125" style="151" customWidth="1"/>
    <col min="7" max="7" width="43.5703125" style="151" customWidth="1"/>
    <col min="8" max="16384" width="43.5703125" style="151"/>
  </cols>
  <sheetData>
    <row r="1" spans="1:3">
      <c r="A1" s="965" t="s">
        <v>288</v>
      </c>
      <c r="B1" s="966"/>
      <c r="C1" s="967"/>
    </row>
    <row r="2" spans="1:3" ht="26.25" customHeight="1">
      <c r="A2" s="411"/>
      <c r="B2" s="968" t="s">
        <v>289</v>
      </c>
      <c r="C2" s="968"/>
    </row>
    <row r="3" spans="1:3" s="156" customFormat="1">
      <c r="A3" s="155"/>
      <c r="B3" s="968" t="s">
        <v>290</v>
      </c>
      <c r="C3" s="968"/>
    </row>
    <row r="4" spans="1:3" ht="12" customHeight="1">
      <c r="A4" s="949" t="s">
        <v>291</v>
      </c>
      <c r="B4" s="950"/>
      <c r="C4" s="951"/>
    </row>
    <row r="5" spans="1:3">
      <c r="A5" s="152"/>
      <c r="B5" s="952" t="s">
        <v>292</v>
      </c>
      <c r="C5" s="953"/>
    </row>
    <row r="6" spans="1:3">
      <c r="A6" s="411"/>
      <c r="B6" s="933" t="s">
        <v>293</v>
      </c>
      <c r="C6" s="934"/>
    </row>
    <row r="7" spans="1:3">
      <c r="A7" s="411"/>
      <c r="B7" s="933" t="s">
        <v>294</v>
      </c>
      <c r="C7" s="934"/>
    </row>
    <row r="8" spans="1:3">
      <c r="A8" s="411"/>
      <c r="B8" s="933" t="s">
        <v>295</v>
      </c>
      <c r="C8" s="934"/>
    </row>
    <row r="9" spans="1:3">
      <c r="A9" s="411"/>
      <c r="B9" s="973" t="s">
        <v>296</v>
      </c>
      <c r="C9" s="974"/>
    </row>
    <row r="10" spans="1:3">
      <c r="A10" s="411"/>
      <c r="B10" s="969" t="s">
        <v>297</v>
      </c>
      <c r="C10" s="970" t="s">
        <v>297</v>
      </c>
    </row>
    <row r="11" spans="1:3">
      <c r="A11" s="411"/>
      <c r="B11" s="969" t="s">
        <v>298</v>
      </c>
      <c r="C11" s="970" t="s">
        <v>298</v>
      </c>
    </row>
    <row r="12" spans="1:3">
      <c r="A12" s="411"/>
      <c r="B12" s="969" t="s">
        <v>299</v>
      </c>
      <c r="C12" s="970" t="s">
        <v>299</v>
      </c>
    </row>
    <row r="13" spans="1:3">
      <c r="A13" s="411"/>
      <c r="B13" s="969" t="s">
        <v>300</v>
      </c>
      <c r="C13" s="970" t="s">
        <v>300</v>
      </c>
    </row>
    <row r="14" spans="1:3">
      <c r="A14" s="411"/>
      <c r="B14" s="969" t="s">
        <v>301</v>
      </c>
      <c r="C14" s="970" t="s">
        <v>301</v>
      </c>
    </row>
    <row r="15" spans="1:3" ht="21.75" customHeight="1">
      <c r="A15" s="411"/>
      <c r="B15" s="969" t="s">
        <v>302</v>
      </c>
      <c r="C15" s="970" t="s">
        <v>302</v>
      </c>
    </row>
    <row r="16" spans="1:3">
      <c r="A16" s="411"/>
      <c r="B16" s="969" t="s">
        <v>303</v>
      </c>
      <c r="C16" s="970" t="s">
        <v>304</v>
      </c>
    </row>
    <row r="17" spans="1:6">
      <c r="A17" s="411"/>
      <c r="B17" s="969" t="s">
        <v>305</v>
      </c>
      <c r="C17" s="970" t="s">
        <v>306</v>
      </c>
    </row>
    <row r="18" spans="1:6">
      <c r="A18" s="411"/>
      <c r="B18" s="969" t="s">
        <v>307</v>
      </c>
      <c r="C18" s="970" t="s">
        <v>308</v>
      </c>
    </row>
    <row r="19" spans="1:6">
      <c r="A19" s="411"/>
      <c r="B19" s="969" t="s">
        <v>309</v>
      </c>
      <c r="C19" s="970" t="s">
        <v>309</v>
      </c>
    </row>
    <row r="20" spans="1:6">
      <c r="A20" s="411"/>
      <c r="B20" s="971" t="s">
        <v>310</v>
      </c>
      <c r="C20" s="972" t="s">
        <v>311</v>
      </c>
    </row>
    <row r="21" spans="1:6">
      <c r="A21" s="411"/>
      <c r="B21" s="969" t="s">
        <v>312</v>
      </c>
      <c r="C21" s="970" t="s">
        <v>313</v>
      </c>
    </row>
    <row r="22" spans="1:6" ht="23.25" customHeight="1">
      <c r="A22" s="411"/>
      <c r="B22" s="969" t="s">
        <v>314</v>
      </c>
      <c r="C22" s="970" t="s">
        <v>315</v>
      </c>
      <c r="F22" s="617"/>
    </row>
    <row r="23" spans="1:6">
      <c r="A23" s="411"/>
      <c r="B23" s="969" t="s">
        <v>316</v>
      </c>
      <c r="C23" s="970" t="s">
        <v>316</v>
      </c>
    </row>
    <row r="24" spans="1:6">
      <c r="A24" s="411"/>
      <c r="B24" s="969" t="s">
        <v>317</v>
      </c>
      <c r="C24" s="970" t="s">
        <v>318</v>
      </c>
    </row>
    <row r="25" spans="1:6">
      <c r="A25" s="153"/>
      <c r="B25" s="959" t="s">
        <v>319</v>
      </c>
      <c r="C25" s="960"/>
    </row>
    <row r="26" spans="1:6">
      <c r="A26" s="949" t="s">
        <v>320</v>
      </c>
      <c r="B26" s="950"/>
      <c r="C26" s="951"/>
    </row>
    <row r="27" spans="1:6">
      <c r="A27" s="154"/>
      <c r="B27" s="961" t="s">
        <v>321</v>
      </c>
      <c r="C27" s="962"/>
    </row>
    <row r="28" spans="1:6">
      <c r="A28" s="949" t="s">
        <v>322</v>
      </c>
      <c r="B28" s="950"/>
      <c r="C28" s="951"/>
    </row>
    <row r="29" spans="1:6">
      <c r="A29" s="152"/>
      <c r="B29" s="963" t="s">
        <v>323</v>
      </c>
      <c r="C29" s="964" t="s">
        <v>324</v>
      </c>
    </row>
    <row r="30" spans="1:6">
      <c r="A30" s="411"/>
      <c r="B30" s="954" t="s">
        <v>325</v>
      </c>
      <c r="C30" s="955" t="s">
        <v>326</v>
      </c>
    </row>
    <row r="31" spans="1:6">
      <c r="A31" s="411"/>
      <c r="B31" s="954" t="s">
        <v>327</v>
      </c>
      <c r="C31" s="955" t="s">
        <v>328</v>
      </c>
    </row>
    <row r="32" spans="1:6">
      <c r="A32" s="411"/>
      <c r="B32" s="954" t="s">
        <v>329</v>
      </c>
      <c r="C32" s="955" t="s">
        <v>330</v>
      </c>
    </row>
    <row r="33" spans="1:3">
      <c r="A33" s="411"/>
      <c r="B33" s="954" t="s">
        <v>331</v>
      </c>
      <c r="C33" s="955" t="s">
        <v>332</v>
      </c>
    </row>
    <row r="34" spans="1:3">
      <c r="A34" s="411"/>
      <c r="B34" s="954" t="s">
        <v>333</v>
      </c>
      <c r="C34" s="955" t="s">
        <v>334</v>
      </c>
    </row>
    <row r="35" spans="1:3">
      <c r="A35" s="411"/>
      <c r="B35" s="954" t="s">
        <v>335</v>
      </c>
      <c r="C35" s="955" t="s">
        <v>336</v>
      </c>
    </row>
    <row r="36" spans="1:3">
      <c r="A36" s="411"/>
      <c r="B36" s="956" t="s">
        <v>337</v>
      </c>
      <c r="C36" s="957"/>
    </row>
    <row r="37" spans="1:3" ht="24.75" customHeight="1">
      <c r="A37" s="411"/>
      <c r="B37" s="954" t="s">
        <v>338</v>
      </c>
      <c r="C37" s="955" t="s">
        <v>339</v>
      </c>
    </row>
    <row r="38" spans="1:3" ht="23.25" customHeight="1">
      <c r="A38" s="411"/>
      <c r="B38" s="954" t="s">
        <v>340</v>
      </c>
      <c r="C38" s="955" t="s">
        <v>341</v>
      </c>
    </row>
    <row r="39" spans="1:3" ht="23.25" customHeight="1">
      <c r="A39" s="481"/>
      <c r="B39" s="956" t="s">
        <v>342</v>
      </c>
      <c r="C39" s="958"/>
    </row>
    <row r="40" spans="1:3" ht="12" customHeight="1">
      <c r="A40" s="411"/>
      <c r="B40" s="954" t="s">
        <v>343</v>
      </c>
      <c r="C40" s="955"/>
    </row>
    <row r="41" spans="1:3">
      <c r="A41" s="949" t="s">
        <v>344</v>
      </c>
      <c r="B41" s="950"/>
      <c r="C41" s="951"/>
    </row>
    <row r="42" spans="1:3">
      <c r="A42" s="152"/>
      <c r="B42" s="952" t="s">
        <v>345</v>
      </c>
      <c r="C42" s="953" t="s">
        <v>346</v>
      </c>
    </row>
    <row r="43" spans="1:3">
      <c r="A43" s="411"/>
      <c r="B43" s="933" t="s">
        <v>347</v>
      </c>
      <c r="C43" s="934"/>
    </row>
    <row r="44" spans="1:3" ht="23.25" customHeight="1">
      <c r="A44" s="153"/>
      <c r="B44" s="947" t="s">
        <v>348</v>
      </c>
      <c r="C44" s="948" t="s">
        <v>349</v>
      </c>
    </row>
    <row r="45" spans="1:3">
      <c r="A45" s="949" t="s">
        <v>350</v>
      </c>
      <c r="B45" s="950"/>
      <c r="C45" s="951"/>
    </row>
    <row r="46" spans="1:3" ht="26.25" customHeight="1">
      <c r="A46" s="411"/>
      <c r="B46" s="933" t="s">
        <v>351</v>
      </c>
      <c r="C46" s="934"/>
    </row>
    <row r="47" spans="1:3">
      <c r="A47" s="949" t="s">
        <v>352</v>
      </c>
      <c r="B47" s="950"/>
      <c r="C47" s="951"/>
    </row>
    <row r="48" spans="1:3">
      <c r="A48" s="152"/>
      <c r="B48" s="952" t="s">
        <v>353</v>
      </c>
      <c r="C48" s="953" t="s">
        <v>353</v>
      </c>
    </row>
    <row r="49" spans="1:3">
      <c r="A49" s="411"/>
      <c r="B49" s="933" t="s">
        <v>354</v>
      </c>
      <c r="C49" s="934" t="s">
        <v>354</v>
      </c>
    </row>
    <row r="50" spans="1:3">
      <c r="A50" s="411"/>
      <c r="B50" s="933" t="s">
        <v>355</v>
      </c>
      <c r="C50" s="934" t="s">
        <v>355</v>
      </c>
    </row>
    <row r="51" spans="1:3">
      <c r="A51" s="411"/>
      <c r="B51" s="933" t="s">
        <v>356</v>
      </c>
      <c r="C51" s="934" t="s">
        <v>357</v>
      </c>
    </row>
    <row r="52" spans="1:3" ht="33.6" customHeight="1">
      <c r="A52" s="411"/>
      <c r="B52" s="933" t="s">
        <v>358</v>
      </c>
      <c r="C52" s="934" t="s">
        <v>358</v>
      </c>
    </row>
    <row r="53" spans="1:3">
      <c r="A53" s="411"/>
      <c r="B53" s="933" t="s">
        <v>359</v>
      </c>
      <c r="C53" s="934" t="s">
        <v>360</v>
      </c>
    </row>
    <row r="54" spans="1:3">
      <c r="A54" s="949" t="s">
        <v>361</v>
      </c>
      <c r="B54" s="950"/>
      <c r="C54" s="951"/>
    </row>
    <row r="55" spans="1:3">
      <c r="A55" s="152"/>
      <c r="B55" s="952" t="s">
        <v>353</v>
      </c>
      <c r="C55" s="953" t="s">
        <v>353</v>
      </c>
    </row>
    <row r="56" spans="1:3">
      <c r="A56" s="411"/>
      <c r="B56" s="933" t="s">
        <v>362</v>
      </c>
      <c r="C56" s="934" t="s">
        <v>362</v>
      </c>
    </row>
    <row r="57" spans="1:3">
      <c r="A57" s="411"/>
      <c r="B57" s="933" t="s">
        <v>363</v>
      </c>
      <c r="C57" s="934" t="s">
        <v>364</v>
      </c>
    </row>
    <row r="58" spans="1:3">
      <c r="A58" s="411"/>
      <c r="B58" s="933" t="s">
        <v>365</v>
      </c>
      <c r="C58" s="934" t="s">
        <v>365</v>
      </c>
    </row>
    <row r="59" spans="1:3">
      <c r="A59" s="411"/>
      <c r="B59" s="933" t="s">
        <v>366</v>
      </c>
      <c r="C59" s="934" t="s">
        <v>366</v>
      </c>
    </row>
    <row r="60" spans="1:3">
      <c r="A60" s="411"/>
      <c r="B60" s="933" t="s">
        <v>367</v>
      </c>
      <c r="C60" s="934" t="s">
        <v>367</v>
      </c>
    </row>
    <row r="61" spans="1:3">
      <c r="A61" s="411"/>
      <c r="B61" s="933" t="s">
        <v>368</v>
      </c>
      <c r="C61" s="934" t="s">
        <v>369</v>
      </c>
    </row>
    <row r="62" spans="1:3">
      <c r="A62" s="411"/>
      <c r="B62" s="933" t="s">
        <v>370</v>
      </c>
      <c r="C62" s="934" t="s">
        <v>370</v>
      </c>
    </row>
    <row r="63" spans="1:3">
      <c r="A63" s="153"/>
      <c r="B63" s="947" t="s">
        <v>371</v>
      </c>
      <c r="C63" s="948" t="s">
        <v>371</v>
      </c>
    </row>
    <row r="64" spans="1:3">
      <c r="A64" s="930" t="s">
        <v>372</v>
      </c>
      <c r="B64" s="931"/>
      <c r="C64" s="932"/>
    </row>
    <row r="65" spans="1:3">
      <c r="A65" s="153"/>
      <c r="B65" s="947" t="s">
        <v>373</v>
      </c>
      <c r="C65" s="948" t="s">
        <v>373</v>
      </c>
    </row>
    <row r="66" spans="1:3">
      <c r="A66" s="949" t="s">
        <v>374</v>
      </c>
      <c r="B66" s="950"/>
      <c r="C66" s="951"/>
    </row>
    <row r="67" spans="1:3">
      <c r="A67" s="152"/>
      <c r="B67" s="952" t="s">
        <v>375</v>
      </c>
      <c r="C67" s="953" t="s">
        <v>375</v>
      </c>
    </row>
    <row r="68" spans="1:3">
      <c r="A68" s="411"/>
      <c r="B68" s="933" t="s">
        <v>376</v>
      </c>
      <c r="C68" s="934" t="s">
        <v>377</v>
      </c>
    </row>
    <row r="69" spans="1:3">
      <c r="A69" s="411"/>
      <c r="B69" s="933" t="s">
        <v>378</v>
      </c>
      <c r="C69" s="934" t="s">
        <v>378</v>
      </c>
    </row>
    <row r="70" spans="1:3" ht="54.95" customHeight="1">
      <c r="A70" s="411"/>
      <c r="B70" s="945" t="s">
        <v>379</v>
      </c>
      <c r="C70" s="946" t="s">
        <v>380</v>
      </c>
    </row>
    <row r="71" spans="1:3" ht="33.75" customHeight="1">
      <c r="A71" s="411"/>
      <c r="B71" s="945" t="s">
        <v>381</v>
      </c>
      <c r="C71" s="946" t="s">
        <v>382</v>
      </c>
    </row>
    <row r="72" spans="1:3" ht="15.75" customHeight="1">
      <c r="A72" s="411"/>
      <c r="B72" s="945" t="s">
        <v>383</v>
      </c>
      <c r="C72" s="946" t="s">
        <v>384</v>
      </c>
    </row>
    <row r="73" spans="1:3">
      <c r="A73" s="411"/>
      <c r="B73" s="933" t="s">
        <v>385</v>
      </c>
      <c r="C73" s="934" t="s">
        <v>385</v>
      </c>
    </row>
    <row r="74" spans="1:3">
      <c r="A74" s="153"/>
      <c r="B74" s="947" t="s">
        <v>386</v>
      </c>
      <c r="C74" s="948" t="s">
        <v>386</v>
      </c>
    </row>
    <row r="75" spans="1:3">
      <c r="A75" s="930" t="s">
        <v>387</v>
      </c>
      <c r="B75" s="931"/>
      <c r="C75" s="932"/>
    </row>
    <row r="76" spans="1:3">
      <c r="A76" s="411"/>
      <c r="B76" s="933" t="s">
        <v>373</v>
      </c>
      <c r="C76" s="934"/>
    </row>
    <row r="77" spans="1:3">
      <c r="A77" s="411"/>
      <c r="B77" s="933" t="s">
        <v>388</v>
      </c>
      <c r="C77" s="934"/>
    </row>
    <row r="78" spans="1:3">
      <c r="A78" s="411"/>
      <c r="B78" s="933" t="s">
        <v>389</v>
      </c>
      <c r="C78" s="934"/>
    </row>
    <row r="79" spans="1:3">
      <c r="A79" s="930" t="s">
        <v>390</v>
      </c>
      <c r="B79" s="931"/>
      <c r="C79" s="932"/>
    </row>
    <row r="80" spans="1:3">
      <c r="A80" s="411"/>
      <c r="B80" s="933" t="s">
        <v>373</v>
      </c>
      <c r="C80" s="934"/>
    </row>
    <row r="81" spans="1:3">
      <c r="A81" s="411"/>
      <c r="B81" s="933" t="s">
        <v>391</v>
      </c>
      <c r="C81" s="934"/>
    </row>
    <row r="82" spans="1:3" ht="79.5" customHeight="1">
      <c r="A82" s="411"/>
      <c r="B82" s="933" t="s">
        <v>392</v>
      </c>
      <c r="C82" s="934"/>
    </row>
    <row r="83" spans="1:3" ht="53.25" customHeight="1">
      <c r="A83" s="411"/>
      <c r="B83" s="933" t="s">
        <v>393</v>
      </c>
      <c r="C83" s="934"/>
    </row>
    <row r="84" spans="1:3">
      <c r="A84" s="411"/>
      <c r="B84" s="933" t="s">
        <v>394</v>
      </c>
      <c r="C84" s="934"/>
    </row>
    <row r="85" spans="1:3">
      <c r="A85" s="411"/>
      <c r="B85" s="933" t="s">
        <v>395</v>
      </c>
      <c r="C85" s="934"/>
    </row>
    <row r="86" spans="1:3">
      <c r="A86" s="411"/>
      <c r="B86" s="933" t="s">
        <v>396</v>
      </c>
      <c r="C86" s="934"/>
    </row>
    <row r="87" spans="1:3">
      <c r="A87" s="930" t="s">
        <v>397</v>
      </c>
      <c r="B87" s="931"/>
      <c r="C87" s="932"/>
    </row>
    <row r="88" spans="1:3">
      <c r="A88" s="411"/>
      <c r="B88" s="933" t="s">
        <v>373</v>
      </c>
      <c r="C88" s="934"/>
    </row>
    <row r="89" spans="1:3">
      <c r="A89" s="411"/>
      <c r="B89" s="933" t="s">
        <v>398</v>
      </c>
      <c r="C89" s="934"/>
    </row>
    <row r="90" spans="1:3" ht="12" customHeight="1">
      <c r="A90" s="411"/>
      <c r="B90" s="933" t="s">
        <v>399</v>
      </c>
      <c r="C90" s="934"/>
    </row>
    <row r="91" spans="1:3">
      <c r="A91" s="411"/>
      <c r="B91" s="933" t="s">
        <v>400</v>
      </c>
      <c r="C91" s="934"/>
    </row>
    <row r="92" spans="1:3" ht="24.75" customHeight="1">
      <c r="A92" s="411"/>
      <c r="B92" s="941" t="s">
        <v>401</v>
      </c>
      <c r="C92" s="942"/>
    </row>
    <row r="93" spans="1:3" ht="24" customHeight="1">
      <c r="A93" s="411"/>
      <c r="B93" s="941" t="s">
        <v>402</v>
      </c>
      <c r="C93" s="942"/>
    </row>
    <row r="94" spans="1:3" ht="13.5" customHeight="1">
      <c r="A94" s="411"/>
      <c r="B94" s="943" t="s">
        <v>403</v>
      </c>
      <c r="C94" s="944"/>
    </row>
    <row r="95" spans="1:3">
      <c r="A95" s="938" t="s">
        <v>404</v>
      </c>
      <c r="B95" s="939"/>
      <c r="C95" s="940"/>
    </row>
    <row r="96" spans="1:3">
      <c r="A96" s="929" t="s">
        <v>405</v>
      </c>
      <c r="B96" s="929"/>
      <c r="C96" s="929"/>
    </row>
    <row r="97" spans="1:3">
      <c r="A97" s="239">
        <v>2</v>
      </c>
      <c r="B97" s="396" t="s">
        <v>406</v>
      </c>
      <c r="C97" s="396" t="s">
        <v>407</v>
      </c>
    </row>
    <row r="98" spans="1:3">
      <c r="A98" s="157">
        <v>3</v>
      </c>
      <c r="B98" s="397" t="s">
        <v>408</v>
      </c>
      <c r="C98" s="398" t="s">
        <v>409</v>
      </c>
    </row>
    <row r="99" spans="1:3">
      <c r="A99" s="157">
        <v>4</v>
      </c>
      <c r="B99" s="397" t="s">
        <v>410</v>
      </c>
      <c r="C99" s="398" t="s">
        <v>411</v>
      </c>
    </row>
    <row r="100" spans="1:3" ht="22.5">
      <c r="A100" s="157">
        <v>5</v>
      </c>
      <c r="B100" s="397" t="s">
        <v>412</v>
      </c>
      <c r="C100" s="398" t="s">
        <v>413</v>
      </c>
    </row>
    <row r="101" spans="1:3" ht="12" customHeight="1">
      <c r="A101" s="157">
        <v>6</v>
      </c>
      <c r="B101" s="397" t="s">
        <v>414</v>
      </c>
      <c r="C101" s="398" t="s">
        <v>415</v>
      </c>
    </row>
    <row r="102" spans="1:3" ht="12" customHeight="1">
      <c r="A102" s="157">
        <v>7</v>
      </c>
      <c r="B102" s="397" t="s">
        <v>416</v>
      </c>
      <c r="C102" s="398" t="s">
        <v>417</v>
      </c>
    </row>
    <row r="103" spans="1:3">
      <c r="A103" s="157">
        <v>8</v>
      </c>
      <c r="B103" s="397" t="s">
        <v>418</v>
      </c>
      <c r="C103" s="398" t="s">
        <v>419</v>
      </c>
    </row>
    <row r="104" spans="1:3">
      <c r="A104" s="930" t="s">
        <v>420</v>
      </c>
      <c r="B104" s="931"/>
      <c r="C104" s="932"/>
    </row>
    <row r="105" spans="1:3" ht="12" customHeight="1">
      <c r="A105" s="411"/>
      <c r="B105" s="933" t="s">
        <v>373</v>
      </c>
      <c r="C105" s="934"/>
    </row>
    <row r="106" spans="1:3">
      <c r="A106" s="930" t="s">
        <v>421</v>
      </c>
      <c r="B106" s="931"/>
      <c r="C106" s="932"/>
    </row>
    <row r="107" spans="1:3" ht="12" customHeight="1">
      <c r="A107" s="411"/>
      <c r="B107" s="933" t="s">
        <v>422</v>
      </c>
      <c r="C107" s="934"/>
    </row>
    <row r="108" spans="1:3">
      <c r="A108" s="411"/>
      <c r="B108" s="933" t="s">
        <v>423</v>
      </c>
      <c r="C108" s="934"/>
    </row>
    <row r="109" spans="1:3">
      <c r="A109" s="411"/>
      <c r="B109" s="933" t="s">
        <v>424</v>
      </c>
      <c r="C109" s="934"/>
    </row>
    <row r="110" spans="1:3">
      <c r="A110" s="927" t="s">
        <v>425</v>
      </c>
      <c r="B110" s="927"/>
      <c r="C110" s="927"/>
    </row>
    <row r="111" spans="1:3">
      <c r="A111" s="935" t="s">
        <v>288</v>
      </c>
      <c r="B111" s="935"/>
      <c r="C111" s="935"/>
    </row>
    <row r="112" spans="1:3">
      <c r="A112" s="596">
        <v>1</v>
      </c>
      <c r="B112" s="920" t="s">
        <v>426</v>
      </c>
      <c r="C112" s="921"/>
    </row>
    <row r="113" spans="1:3">
      <c r="A113" s="596">
        <v>2</v>
      </c>
      <c r="B113" s="936" t="s">
        <v>427</v>
      </c>
      <c r="C113" s="937"/>
    </row>
    <row r="114" spans="1:3">
      <c r="A114" s="596">
        <v>3</v>
      </c>
      <c r="B114" s="920" t="s">
        <v>428</v>
      </c>
      <c r="C114" s="921"/>
    </row>
    <row r="115" spans="1:3">
      <c r="A115" s="596">
        <v>4</v>
      </c>
      <c r="B115" s="920" t="s">
        <v>429</v>
      </c>
      <c r="C115" s="921"/>
    </row>
    <row r="116" spans="1:3">
      <c r="A116" s="596">
        <v>5</v>
      </c>
      <c r="B116" s="600" t="s">
        <v>430</v>
      </c>
      <c r="C116" s="599"/>
    </row>
    <row r="117" spans="1:3">
      <c r="A117" s="596">
        <v>6</v>
      </c>
      <c r="B117" s="920" t="s">
        <v>431</v>
      </c>
      <c r="C117" s="921"/>
    </row>
    <row r="118" spans="1:3" ht="48.6" customHeight="1">
      <c r="A118" s="596">
        <v>7</v>
      </c>
      <c r="B118" s="920" t="s">
        <v>432</v>
      </c>
      <c r="C118" s="921"/>
    </row>
    <row r="119" spans="1:3">
      <c r="A119" s="570">
        <v>8</v>
      </c>
      <c r="B119" s="567" t="s">
        <v>433</v>
      </c>
      <c r="C119" s="593" t="s">
        <v>434</v>
      </c>
    </row>
    <row r="120" spans="1:3" ht="22.5">
      <c r="A120" s="596">
        <v>9.01</v>
      </c>
      <c r="B120" s="567" t="s">
        <v>202</v>
      </c>
      <c r="C120" s="580" t="s">
        <v>435</v>
      </c>
    </row>
    <row r="121" spans="1:3" ht="33.75">
      <c r="A121" s="596">
        <v>9.02</v>
      </c>
      <c r="B121" s="567" t="s">
        <v>203</v>
      </c>
      <c r="C121" s="580" t="s">
        <v>436</v>
      </c>
    </row>
    <row r="122" spans="1:3">
      <c r="A122" s="596">
        <v>9.0299999999999994</v>
      </c>
      <c r="B122" s="583" t="s">
        <v>204</v>
      </c>
      <c r="C122" s="583" t="s">
        <v>437</v>
      </c>
    </row>
    <row r="123" spans="1:3">
      <c r="A123" s="596">
        <v>9.0399999999999991</v>
      </c>
      <c r="B123" s="567" t="s">
        <v>205</v>
      </c>
      <c r="C123" s="583" t="s">
        <v>438</v>
      </c>
    </row>
    <row r="124" spans="1:3">
      <c r="A124" s="596">
        <v>9.0500000000000007</v>
      </c>
      <c r="B124" s="567" t="s">
        <v>206</v>
      </c>
      <c r="C124" s="583" t="s">
        <v>439</v>
      </c>
    </row>
    <row r="125" spans="1:3" ht="22.5">
      <c r="A125" s="596">
        <v>9.06</v>
      </c>
      <c r="B125" s="567" t="s">
        <v>207</v>
      </c>
      <c r="C125" s="583" t="s">
        <v>440</v>
      </c>
    </row>
    <row r="126" spans="1:3">
      <c r="A126" s="596">
        <v>9.07</v>
      </c>
      <c r="B126" s="598" t="s">
        <v>208</v>
      </c>
      <c r="C126" s="583" t="s">
        <v>441</v>
      </c>
    </row>
    <row r="127" spans="1:3" ht="22.5">
      <c r="A127" s="596">
        <v>9.08</v>
      </c>
      <c r="B127" s="567" t="s">
        <v>209</v>
      </c>
      <c r="C127" s="583" t="s">
        <v>442</v>
      </c>
    </row>
    <row r="128" spans="1:3" ht="22.5">
      <c r="A128" s="596">
        <v>9.09</v>
      </c>
      <c r="B128" s="567" t="s">
        <v>210</v>
      </c>
      <c r="C128" s="583" t="s">
        <v>443</v>
      </c>
    </row>
    <row r="129" spans="1:3">
      <c r="A129" s="597">
        <v>9.1</v>
      </c>
      <c r="B129" s="567" t="s">
        <v>211</v>
      </c>
      <c r="C129" s="583" t="s">
        <v>444</v>
      </c>
    </row>
    <row r="130" spans="1:3">
      <c r="A130" s="596">
        <v>9.11</v>
      </c>
      <c r="B130" s="567" t="s">
        <v>212</v>
      </c>
      <c r="C130" s="583" t="s">
        <v>445</v>
      </c>
    </row>
    <row r="131" spans="1:3">
      <c r="A131" s="596">
        <v>9.1199999999999992</v>
      </c>
      <c r="B131" s="567" t="s">
        <v>213</v>
      </c>
      <c r="C131" s="583" t="s">
        <v>446</v>
      </c>
    </row>
    <row r="132" spans="1:3">
      <c r="A132" s="596">
        <v>9.1300000000000008</v>
      </c>
      <c r="B132" s="567" t="s">
        <v>214</v>
      </c>
      <c r="C132" s="583" t="s">
        <v>447</v>
      </c>
    </row>
    <row r="133" spans="1:3">
      <c r="A133" s="596">
        <v>9.14</v>
      </c>
      <c r="B133" s="567" t="s">
        <v>215</v>
      </c>
      <c r="C133" s="583" t="s">
        <v>448</v>
      </c>
    </row>
    <row r="134" spans="1:3">
      <c r="A134" s="596">
        <v>9.15</v>
      </c>
      <c r="B134" s="567" t="s">
        <v>216</v>
      </c>
      <c r="C134" s="583" t="s">
        <v>449</v>
      </c>
    </row>
    <row r="135" spans="1:3" ht="22.5">
      <c r="A135" s="596">
        <v>9.16</v>
      </c>
      <c r="B135" s="567" t="s">
        <v>217</v>
      </c>
      <c r="C135" s="583" t="s">
        <v>450</v>
      </c>
    </row>
    <row r="136" spans="1:3">
      <c r="A136" s="596">
        <v>9.17</v>
      </c>
      <c r="B136" s="583" t="s">
        <v>218</v>
      </c>
      <c r="C136" s="583" t="s">
        <v>451</v>
      </c>
    </row>
    <row r="137" spans="1:3" ht="22.5">
      <c r="A137" s="596">
        <v>9.18</v>
      </c>
      <c r="B137" s="567" t="s">
        <v>219</v>
      </c>
      <c r="C137" s="583" t="s">
        <v>452</v>
      </c>
    </row>
    <row r="138" spans="1:3">
      <c r="A138" s="596">
        <v>9.19</v>
      </c>
      <c r="B138" s="567" t="s">
        <v>220</v>
      </c>
      <c r="C138" s="583" t="s">
        <v>453</v>
      </c>
    </row>
    <row r="139" spans="1:3">
      <c r="A139" s="597">
        <v>9.1999999999999993</v>
      </c>
      <c r="B139" s="567" t="s">
        <v>221</v>
      </c>
      <c r="C139" s="583" t="s">
        <v>454</v>
      </c>
    </row>
    <row r="140" spans="1:3">
      <c r="A140" s="596">
        <v>9.2100000000000009</v>
      </c>
      <c r="B140" s="567" t="s">
        <v>222</v>
      </c>
      <c r="C140" s="583" t="s">
        <v>455</v>
      </c>
    </row>
    <row r="141" spans="1:3">
      <c r="A141" s="596">
        <v>9.2200000000000006</v>
      </c>
      <c r="B141" s="567" t="s">
        <v>223</v>
      </c>
      <c r="C141" s="583" t="s">
        <v>456</v>
      </c>
    </row>
    <row r="142" spans="1:3" ht="22.5">
      <c r="A142" s="596">
        <v>9.23</v>
      </c>
      <c r="B142" s="567" t="s">
        <v>224</v>
      </c>
      <c r="C142" s="583" t="s">
        <v>457</v>
      </c>
    </row>
    <row r="143" spans="1:3" ht="22.5">
      <c r="A143" s="596">
        <v>9.24</v>
      </c>
      <c r="B143" s="567" t="s">
        <v>225</v>
      </c>
      <c r="C143" s="583" t="s">
        <v>458</v>
      </c>
    </row>
    <row r="144" spans="1:3">
      <c r="A144" s="596">
        <v>9.2500000000000107</v>
      </c>
      <c r="B144" s="567" t="s">
        <v>226</v>
      </c>
      <c r="C144" s="583" t="s">
        <v>459</v>
      </c>
    </row>
    <row r="145" spans="1:3" ht="22.5">
      <c r="A145" s="596">
        <v>9.2600000000000193</v>
      </c>
      <c r="B145" s="567" t="s">
        <v>460</v>
      </c>
      <c r="C145" s="595" t="s">
        <v>461</v>
      </c>
    </row>
    <row r="146" spans="1:3" s="412" customFormat="1" ht="22.5">
      <c r="A146" s="596">
        <v>9.2700000000000298</v>
      </c>
      <c r="B146" s="567" t="s">
        <v>15</v>
      </c>
      <c r="C146" s="595" t="s">
        <v>462</v>
      </c>
    </row>
    <row r="147" spans="1:3" s="412" customFormat="1">
      <c r="A147" s="571"/>
      <c r="B147" s="916" t="s">
        <v>463</v>
      </c>
      <c r="C147" s="917"/>
    </row>
    <row r="148" spans="1:3" s="412" customFormat="1">
      <c r="A148" s="570">
        <v>1</v>
      </c>
      <c r="B148" s="918" t="s">
        <v>464</v>
      </c>
      <c r="C148" s="919"/>
    </row>
    <row r="149" spans="1:3" s="412" customFormat="1">
      <c r="A149" s="570">
        <v>2</v>
      </c>
      <c r="B149" s="918" t="s">
        <v>465</v>
      </c>
      <c r="C149" s="919"/>
    </row>
    <row r="150" spans="1:3" s="412" customFormat="1">
      <c r="A150" s="570">
        <v>3</v>
      </c>
      <c r="B150" s="918" t="s">
        <v>466</v>
      </c>
      <c r="C150" s="919"/>
    </row>
    <row r="151" spans="1:3" s="412" customFormat="1">
      <c r="A151" s="571"/>
      <c r="B151" s="916" t="s">
        <v>467</v>
      </c>
      <c r="C151" s="917"/>
    </row>
    <row r="152" spans="1:3" s="412" customFormat="1">
      <c r="A152" s="570">
        <v>1</v>
      </c>
      <c r="B152" s="922" t="s">
        <v>468</v>
      </c>
      <c r="C152" s="923"/>
    </row>
    <row r="153" spans="1:3" s="412" customFormat="1">
      <c r="A153" s="570">
        <v>2</v>
      </c>
      <c r="B153" s="567" t="s">
        <v>195</v>
      </c>
      <c r="C153" s="593" t="s">
        <v>469</v>
      </c>
    </row>
    <row r="154" spans="1:3" ht="22.5">
      <c r="A154" s="570">
        <v>3</v>
      </c>
      <c r="B154" s="567" t="s">
        <v>196</v>
      </c>
      <c r="C154" s="593" t="s">
        <v>470</v>
      </c>
    </row>
    <row r="155" spans="1:3">
      <c r="A155" s="570">
        <v>4</v>
      </c>
      <c r="B155" s="567" t="s">
        <v>197</v>
      </c>
      <c r="C155" s="567" t="s">
        <v>471</v>
      </c>
    </row>
    <row r="156" spans="1:3" ht="24.95" customHeight="1">
      <c r="A156" s="571"/>
      <c r="B156" s="916" t="s">
        <v>472</v>
      </c>
      <c r="C156" s="917"/>
    </row>
    <row r="157" spans="1:3" ht="33.75">
      <c r="A157" s="570"/>
      <c r="B157" s="567" t="s">
        <v>473</v>
      </c>
      <c r="C157" s="572" t="s">
        <v>474</v>
      </c>
    </row>
    <row r="158" spans="1:3">
      <c r="A158" s="571"/>
      <c r="B158" s="916" t="s">
        <v>475</v>
      </c>
      <c r="C158" s="917"/>
    </row>
    <row r="159" spans="1:3" ht="39" customHeight="1">
      <c r="A159" s="571"/>
      <c r="B159" s="918" t="s">
        <v>476</v>
      </c>
      <c r="C159" s="919"/>
    </row>
    <row r="160" spans="1:3">
      <c r="A160" s="571" t="s">
        <v>477</v>
      </c>
      <c r="B160" s="594" t="s">
        <v>478</v>
      </c>
      <c r="C160" s="585" t="s">
        <v>479</v>
      </c>
    </row>
    <row r="161" spans="1:3">
      <c r="A161" s="571" t="s">
        <v>480</v>
      </c>
      <c r="B161" s="591" t="s">
        <v>481</v>
      </c>
      <c r="C161" s="593" t="s">
        <v>482</v>
      </c>
    </row>
    <row r="162" spans="1:3" ht="22.5">
      <c r="A162" s="571" t="s">
        <v>483</v>
      </c>
      <c r="B162" s="585" t="s">
        <v>484</v>
      </c>
      <c r="C162" s="593" t="s">
        <v>485</v>
      </c>
    </row>
    <row r="163" spans="1:3">
      <c r="A163" s="571" t="s">
        <v>486</v>
      </c>
      <c r="B163" s="591" t="s">
        <v>487</v>
      </c>
      <c r="C163" s="592" t="s">
        <v>488</v>
      </c>
    </row>
    <row r="164" spans="1:3" ht="22.5">
      <c r="A164" s="571" t="s">
        <v>489</v>
      </c>
      <c r="B164" s="591" t="s">
        <v>490</v>
      </c>
      <c r="C164" s="590" t="s">
        <v>491</v>
      </c>
    </row>
    <row r="165" spans="1:3" ht="22.5">
      <c r="A165" s="571" t="s">
        <v>492</v>
      </c>
      <c r="B165" s="591" t="s">
        <v>493</v>
      </c>
      <c r="C165" s="590" t="s">
        <v>494</v>
      </c>
    </row>
    <row r="166" spans="1:3" ht="22.5">
      <c r="A166" s="571" t="s">
        <v>495</v>
      </c>
      <c r="B166" s="588" t="s">
        <v>496</v>
      </c>
      <c r="C166" s="589" t="s">
        <v>497</v>
      </c>
    </row>
    <row r="167" spans="1:3" ht="22.5">
      <c r="A167" s="571" t="s">
        <v>498</v>
      </c>
      <c r="B167" s="588" t="s">
        <v>499</v>
      </c>
      <c r="C167" s="590" t="s">
        <v>500</v>
      </c>
    </row>
    <row r="168" spans="1:3" ht="26.45" customHeight="1">
      <c r="A168" s="571" t="s">
        <v>501</v>
      </c>
      <c r="B168" s="588" t="s">
        <v>502</v>
      </c>
      <c r="C168" s="589" t="s">
        <v>503</v>
      </c>
    </row>
    <row r="169" spans="1:3" ht="22.5">
      <c r="A169" s="571" t="s">
        <v>504</v>
      </c>
      <c r="B169" s="565" t="s">
        <v>505</v>
      </c>
      <c r="C169" s="589" t="s">
        <v>506</v>
      </c>
    </row>
    <row r="170" spans="1:3" ht="22.5">
      <c r="A170" s="571" t="s">
        <v>507</v>
      </c>
      <c r="B170" s="588" t="s">
        <v>508</v>
      </c>
      <c r="C170" s="587" t="s">
        <v>509</v>
      </c>
    </row>
    <row r="171" spans="1:3">
      <c r="A171" s="571" t="s">
        <v>510</v>
      </c>
      <c r="B171" s="586" t="s">
        <v>511</v>
      </c>
      <c r="C171" s="585" t="s">
        <v>512</v>
      </c>
    </row>
    <row r="172" spans="1:3" ht="22.5">
      <c r="A172" s="571"/>
      <c r="B172" s="584" t="s">
        <v>513</v>
      </c>
      <c r="C172" s="583" t="s">
        <v>514</v>
      </c>
    </row>
    <row r="173" spans="1:3" ht="22.5">
      <c r="A173" s="571"/>
      <c r="B173" s="584" t="s">
        <v>515</v>
      </c>
      <c r="C173" s="583" t="s">
        <v>516</v>
      </c>
    </row>
    <row r="174" spans="1:3" ht="22.5">
      <c r="A174" s="571"/>
      <c r="B174" s="584" t="s">
        <v>517</v>
      </c>
      <c r="C174" s="583" t="s">
        <v>518</v>
      </c>
    </row>
    <row r="175" spans="1:3">
      <c r="A175" s="571"/>
      <c r="B175" s="916" t="s">
        <v>519</v>
      </c>
      <c r="C175" s="917"/>
    </row>
    <row r="176" spans="1:3">
      <c r="A176" s="571"/>
      <c r="B176" s="918" t="s">
        <v>520</v>
      </c>
      <c r="C176" s="919"/>
    </row>
    <row r="177" spans="1:3">
      <c r="A177" s="570">
        <v>1</v>
      </c>
      <c r="B177" s="583" t="s">
        <v>521</v>
      </c>
      <c r="C177" s="583" t="s">
        <v>521</v>
      </c>
    </row>
    <row r="178" spans="1:3" ht="33.75">
      <c r="A178" s="570">
        <v>2</v>
      </c>
      <c r="B178" s="583" t="s">
        <v>522</v>
      </c>
      <c r="C178" s="583" t="s">
        <v>523</v>
      </c>
    </row>
    <row r="179" spans="1:3">
      <c r="A179" s="570">
        <v>3</v>
      </c>
      <c r="B179" s="583" t="s">
        <v>524</v>
      </c>
      <c r="C179" s="583" t="s">
        <v>525</v>
      </c>
    </row>
    <row r="180" spans="1:3" ht="22.5">
      <c r="A180" s="570">
        <v>4</v>
      </c>
      <c r="B180" s="583" t="s">
        <v>526</v>
      </c>
      <c r="C180" s="583" t="s">
        <v>527</v>
      </c>
    </row>
    <row r="181" spans="1:3" ht="22.5">
      <c r="A181" s="570">
        <v>5</v>
      </c>
      <c r="B181" s="583" t="s">
        <v>528</v>
      </c>
      <c r="C181" s="583" t="s">
        <v>529</v>
      </c>
    </row>
    <row r="182" spans="1:3" ht="45">
      <c r="A182" s="570">
        <v>6</v>
      </c>
      <c r="B182" s="583" t="s">
        <v>530</v>
      </c>
      <c r="C182" s="583" t="s">
        <v>531</v>
      </c>
    </row>
    <row r="183" spans="1:3">
      <c r="A183" s="571"/>
      <c r="B183" s="916" t="s">
        <v>532</v>
      </c>
      <c r="C183" s="917"/>
    </row>
    <row r="184" spans="1:3">
      <c r="A184" s="571"/>
      <c r="B184" s="925" t="s">
        <v>533</v>
      </c>
      <c r="C184" s="922"/>
    </row>
    <row r="185" spans="1:3" ht="22.5">
      <c r="A185" s="571">
        <v>1.1000000000000001</v>
      </c>
      <c r="B185" s="582" t="s">
        <v>534</v>
      </c>
      <c r="C185" s="580" t="s">
        <v>535</v>
      </c>
    </row>
    <row r="186" spans="1:3" ht="50.1" customHeight="1">
      <c r="A186" s="571" t="s">
        <v>536</v>
      </c>
      <c r="B186" s="566" t="s">
        <v>537</v>
      </c>
      <c r="C186" s="580" t="s">
        <v>538</v>
      </c>
    </row>
    <row r="187" spans="1:3">
      <c r="A187" s="571" t="s">
        <v>539</v>
      </c>
      <c r="B187" s="581" t="s">
        <v>540</v>
      </c>
      <c r="C187" s="926" t="s">
        <v>541</v>
      </c>
    </row>
    <row r="188" spans="1:3">
      <c r="A188" s="571" t="s">
        <v>542</v>
      </c>
      <c r="B188" s="581" t="s">
        <v>543</v>
      </c>
      <c r="C188" s="926"/>
    </row>
    <row r="189" spans="1:3">
      <c r="A189" s="571" t="s">
        <v>544</v>
      </c>
      <c r="B189" s="581" t="s">
        <v>545</v>
      </c>
      <c r="C189" s="926"/>
    </row>
    <row r="190" spans="1:3">
      <c r="A190" s="571" t="s">
        <v>546</v>
      </c>
      <c r="B190" s="581" t="s">
        <v>547</v>
      </c>
      <c r="C190" s="926"/>
    </row>
    <row r="191" spans="1:3" ht="25.5" customHeight="1">
      <c r="A191" s="571">
        <v>1.2</v>
      </c>
      <c r="B191" s="579" t="s">
        <v>548</v>
      </c>
      <c r="C191" s="564" t="s">
        <v>549</v>
      </c>
    </row>
    <row r="192" spans="1:3" ht="22.5">
      <c r="A192" s="571" t="s">
        <v>550</v>
      </c>
      <c r="B192" s="574" t="s">
        <v>551</v>
      </c>
      <c r="C192" s="577" t="s">
        <v>552</v>
      </c>
    </row>
    <row r="193" spans="1:4" ht="22.5">
      <c r="A193" s="571" t="s">
        <v>553</v>
      </c>
      <c r="B193" s="578" t="s">
        <v>554</v>
      </c>
      <c r="C193" s="577" t="s">
        <v>555</v>
      </c>
    </row>
    <row r="194" spans="1:4" ht="26.1" customHeight="1">
      <c r="A194" s="571" t="s">
        <v>556</v>
      </c>
      <c r="B194" s="576" t="s">
        <v>557</v>
      </c>
      <c r="C194" s="564" t="s">
        <v>558</v>
      </c>
    </row>
    <row r="195" spans="1:4" ht="22.5">
      <c r="A195" s="571" t="s">
        <v>559</v>
      </c>
      <c r="B195" s="575" t="s">
        <v>560</v>
      </c>
      <c r="C195" s="564" t="s">
        <v>561</v>
      </c>
      <c r="D195" s="413"/>
    </row>
    <row r="196" spans="1:4" ht="22.5">
      <c r="A196" s="571">
        <v>1.4</v>
      </c>
      <c r="B196" s="574" t="s">
        <v>562</v>
      </c>
      <c r="C196" s="573" t="s">
        <v>563</v>
      </c>
      <c r="D196" s="414"/>
    </row>
    <row r="197" spans="1:4" ht="12.75">
      <c r="A197" s="571">
        <v>1.5</v>
      </c>
      <c r="B197" s="574" t="s">
        <v>564</v>
      </c>
      <c r="C197" s="573" t="s">
        <v>563</v>
      </c>
      <c r="D197" s="415"/>
    </row>
    <row r="198" spans="1:4" ht="12.75">
      <c r="A198" s="571"/>
      <c r="B198" s="927" t="s">
        <v>565</v>
      </c>
      <c r="C198" s="927"/>
      <c r="D198" s="415"/>
    </row>
    <row r="199" spans="1:4" ht="12.75">
      <c r="A199" s="571"/>
      <c r="B199" s="925" t="s">
        <v>566</v>
      </c>
      <c r="C199" s="925"/>
      <c r="D199" s="415"/>
    </row>
    <row r="200" spans="1:4" ht="12.75">
      <c r="A200" s="570"/>
      <c r="B200" s="567" t="s">
        <v>473</v>
      </c>
      <c r="C200" s="572" t="s">
        <v>469</v>
      </c>
      <c r="D200" s="415"/>
    </row>
    <row r="201" spans="1:4" ht="12.75">
      <c r="A201" s="571"/>
      <c r="B201" s="927" t="s">
        <v>567</v>
      </c>
      <c r="C201" s="927"/>
      <c r="D201" s="416"/>
    </row>
    <row r="202" spans="1:4" ht="12.75">
      <c r="A202" s="570"/>
      <c r="B202" s="925" t="s">
        <v>568</v>
      </c>
      <c r="C202" s="925"/>
      <c r="D202" s="417"/>
    </row>
    <row r="203" spans="1:4" ht="12.75">
      <c r="B203" s="927" t="s">
        <v>569</v>
      </c>
      <c r="C203" s="927"/>
      <c r="D203" s="418"/>
    </row>
    <row r="204" spans="1:4" ht="22.5">
      <c r="A204" s="566">
        <v>1</v>
      </c>
      <c r="B204" s="567" t="s">
        <v>570</v>
      </c>
      <c r="C204" s="564" t="s">
        <v>571</v>
      </c>
      <c r="D204" s="417"/>
    </row>
    <row r="205" spans="1:4" ht="18" customHeight="1">
      <c r="A205" s="566">
        <v>2</v>
      </c>
      <c r="B205" s="567" t="s">
        <v>572</v>
      </c>
      <c r="C205" s="564" t="s">
        <v>573</v>
      </c>
      <c r="D205" s="418"/>
    </row>
    <row r="206" spans="1:4" ht="22.5">
      <c r="A206" s="566">
        <v>3</v>
      </c>
      <c r="B206" s="567" t="s">
        <v>574</v>
      </c>
      <c r="C206" s="567" t="s">
        <v>575</v>
      </c>
      <c r="D206" s="419"/>
    </row>
    <row r="207" spans="1:4" ht="12.75">
      <c r="A207" s="566">
        <v>4</v>
      </c>
      <c r="B207" s="567" t="s">
        <v>576</v>
      </c>
      <c r="C207" s="567" t="s">
        <v>577</v>
      </c>
      <c r="D207" s="419"/>
    </row>
    <row r="208" spans="1:4" ht="22.5">
      <c r="A208" s="566">
        <v>5</v>
      </c>
      <c r="B208" s="567" t="s">
        <v>578</v>
      </c>
      <c r="C208" s="567" t="s">
        <v>579</v>
      </c>
    </row>
    <row r="209" spans="1:3" ht="24.6" customHeight="1">
      <c r="A209" s="566">
        <v>6</v>
      </c>
      <c r="B209" s="567" t="s">
        <v>580</v>
      </c>
      <c r="C209" s="567" t="s">
        <v>581</v>
      </c>
    </row>
    <row r="210" spans="1:3" ht="22.5">
      <c r="A210" s="566">
        <v>7</v>
      </c>
      <c r="B210" s="567" t="s">
        <v>582</v>
      </c>
      <c r="C210" s="567" t="s">
        <v>583</v>
      </c>
    </row>
    <row r="211" spans="1:3">
      <c r="A211" s="566">
        <v>7.1</v>
      </c>
      <c r="B211" s="569" t="s">
        <v>584</v>
      </c>
      <c r="C211" s="567" t="s">
        <v>585</v>
      </c>
    </row>
    <row r="212" spans="1:3" ht="22.5">
      <c r="A212" s="566">
        <v>7.2</v>
      </c>
      <c r="B212" s="569" t="s">
        <v>586</v>
      </c>
      <c r="C212" s="567" t="s">
        <v>587</v>
      </c>
    </row>
    <row r="213" spans="1:3">
      <c r="A213" s="566">
        <v>7.3</v>
      </c>
      <c r="B213" s="568" t="s">
        <v>588</v>
      </c>
      <c r="C213" s="567" t="s">
        <v>589</v>
      </c>
    </row>
    <row r="214" spans="1:3" ht="39.6" customHeight="1">
      <c r="A214" s="566">
        <v>8</v>
      </c>
      <c r="B214" s="567" t="s">
        <v>590</v>
      </c>
      <c r="C214" s="564" t="s">
        <v>591</v>
      </c>
    </row>
    <row r="215" spans="1:3">
      <c r="A215" s="566">
        <v>9</v>
      </c>
      <c r="B215" s="567" t="s">
        <v>592</v>
      </c>
      <c r="C215" s="564" t="s">
        <v>593</v>
      </c>
    </row>
    <row r="216" spans="1:3" ht="22.5">
      <c r="A216" s="609">
        <v>10.1</v>
      </c>
      <c r="B216" s="610" t="s">
        <v>594</v>
      </c>
      <c r="C216" s="601" t="s">
        <v>595</v>
      </c>
    </row>
    <row r="217" spans="1:3">
      <c r="A217" s="928"/>
      <c r="B217" s="611" t="s">
        <v>596</v>
      </c>
      <c r="C217" s="564" t="s">
        <v>597</v>
      </c>
    </row>
    <row r="218" spans="1:3">
      <c r="A218" s="928"/>
      <c r="B218" s="565" t="s">
        <v>598</v>
      </c>
      <c r="C218" s="564" t="s">
        <v>599</v>
      </c>
    </row>
    <row r="219" spans="1:3">
      <c r="A219" s="928"/>
      <c r="B219" s="565" t="s">
        <v>600</v>
      </c>
      <c r="C219" s="564" t="s">
        <v>601</v>
      </c>
    </row>
    <row r="220" spans="1:3">
      <c r="A220" s="928"/>
      <c r="B220" s="565" t="s">
        <v>602</v>
      </c>
      <c r="C220" s="564" t="s">
        <v>603</v>
      </c>
    </row>
    <row r="221" spans="1:3" ht="22.5">
      <c r="A221" s="928"/>
      <c r="B221" s="565" t="s">
        <v>604</v>
      </c>
      <c r="C221" s="580" t="s">
        <v>605</v>
      </c>
    </row>
    <row r="222" spans="1:3" ht="33.75">
      <c r="A222" s="928"/>
      <c r="B222" s="565" t="s">
        <v>606</v>
      </c>
      <c r="C222" s="564" t="s">
        <v>607</v>
      </c>
    </row>
    <row r="223" spans="1:3">
      <c r="A223" s="928"/>
      <c r="B223" s="565" t="s">
        <v>608</v>
      </c>
      <c r="C223" s="564" t="s">
        <v>609</v>
      </c>
    </row>
    <row r="224" spans="1:3" ht="22.5">
      <c r="A224" s="928"/>
      <c r="B224" s="565" t="s">
        <v>610</v>
      </c>
      <c r="C224" s="564" t="s">
        <v>611</v>
      </c>
    </row>
    <row r="225" spans="1:3" ht="12.75">
      <c r="A225" s="602"/>
      <c r="B225" s="603"/>
      <c r="C225" s="604"/>
    </row>
    <row r="226" spans="1:3" ht="12.75">
      <c r="A226" s="602"/>
      <c r="B226" s="604"/>
      <c r="C226" s="605"/>
    </row>
    <row r="227" spans="1:3" ht="12.75">
      <c r="A227" s="602"/>
      <c r="B227" s="604"/>
      <c r="C227" s="605"/>
    </row>
    <row r="228" spans="1:3" ht="12.75">
      <c r="A228" s="602"/>
      <c r="B228" s="606"/>
      <c r="C228" s="605"/>
    </row>
    <row r="229" spans="1:3" ht="12.75">
      <c r="A229" s="924"/>
      <c r="B229" s="607"/>
      <c r="C229" s="605"/>
    </row>
    <row r="230" spans="1:3" ht="12.75">
      <c r="A230" s="924"/>
      <c r="B230" s="607"/>
      <c r="C230" s="605"/>
    </row>
    <row r="231" spans="1:3" ht="12.75">
      <c r="A231" s="924"/>
      <c r="B231" s="607"/>
      <c r="C231" s="605"/>
    </row>
    <row r="232" spans="1:3" ht="12.75">
      <c r="A232" s="924"/>
      <c r="B232" s="607"/>
      <c r="C232" s="608"/>
    </row>
    <row r="233" spans="1:3" ht="40.5" customHeight="1">
      <c r="A233" s="924"/>
      <c r="B233" s="607"/>
      <c r="C233" s="605"/>
    </row>
    <row r="234" spans="1:3" ht="24" customHeight="1">
      <c r="A234" s="924"/>
      <c r="B234" s="607"/>
      <c r="C234" s="605"/>
    </row>
    <row r="235" spans="1:3" ht="12.75">
      <c r="A235" s="924"/>
      <c r="B235" s="607"/>
      <c r="C235" s="605"/>
    </row>
  </sheetData>
  <mergeCells count="131">
    <mergeCell ref="A1:C1"/>
    <mergeCell ref="B2:C2"/>
    <mergeCell ref="B3:C3"/>
    <mergeCell ref="A4:C4"/>
    <mergeCell ref="B5:C5"/>
    <mergeCell ref="B22:C22"/>
    <mergeCell ref="B23:C23"/>
    <mergeCell ref="B24:C24"/>
    <mergeCell ref="B16:C16"/>
    <mergeCell ref="B17:C17"/>
    <mergeCell ref="B18:C18"/>
    <mergeCell ref="B6:C6"/>
    <mergeCell ref="B19:C19"/>
    <mergeCell ref="B20:C20"/>
    <mergeCell ref="B21:C21"/>
    <mergeCell ref="B13:C13"/>
    <mergeCell ref="B14:C14"/>
    <mergeCell ref="B15:C15"/>
    <mergeCell ref="B7:C7"/>
    <mergeCell ref="B8:C8"/>
    <mergeCell ref="B9:C9"/>
    <mergeCell ref="B10:C10"/>
    <mergeCell ref="B11:C11"/>
    <mergeCell ref="B12:C12"/>
    <mergeCell ref="B36:C36"/>
    <mergeCell ref="B39:C39"/>
    <mergeCell ref="B25:C25"/>
    <mergeCell ref="A26:C26"/>
    <mergeCell ref="B27:C27"/>
    <mergeCell ref="A28:C28"/>
    <mergeCell ref="B29:C29"/>
    <mergeCell ref="B30:C30"/>
    <mergeCell ref="B31:C31"/>
    <mergeCell ref="B32:C32"/>
    <mergeCell ref="B34:C34"/>
    <mergeCell ref="B35:C35"/>
    <mergeCell ref="B33:C33"/>
    <mergeCell ref="A47:C47"/>
    <mergeCell ref="B37:C37"/>
    <mergeCell ref="B38:C38"/>
    <mergeCell ref="B40:C40"/>
    <mergeCell ref="A41:C41"/>
    <mergeCell ref="B42:C42"/>
    <mergeCell ref="B43:C43"/>
    <mergeCell ref="B44:C44"/>
    <mergeCell ref="A45:C45"/>
    <mergeCell ref="B46:C46"/>
    <mergeCell ref="B59:C59"/>
    <mergeCell ref="B48:C48"/>
    <mergeCell ref="B49:C49"/>
    <mergeCell ref="B50:C50"/>
    <mergeCell ref="B51:C51"/>
    <mergeCell ref="B52:C52"/>
    <mergeCell ref="B53:C53"/>
    <mergeCell ref="A54:C54"/>
    <mergeCell ref="B55:C55"/>
    <mergeCell ref="B56:C56"/>
    <mergeCell ref="B57:C57"/>
    <mergeCell ref="B58:C58"/>
    <mergeCell ref="B71:C71"/>
    <mergeCell ref="B60:C60"/>
    <mergeCell ref="B61:C61"/>
    <mergeCell ref="B62:C62"/>
    <mergeCell ref="B63:C63"/>
    <mergeCell ref="A64:C64"/>
    <mergeCell ref="B65:C65"/>
    <mergeCell ref="A66:C66"/>
    <mergeCell ref="B67:C67"/>
    <mergeCell ref="B68:C68"/>
    <mergeCell ref="B69:C69"/>
    <mergeCell ref="B70:C70"/>
    <mergeCell ref="B83:C83"/>
    <mergeCell ref="B72:C72"/>
    <mergeCell ref="B73:C73"/>
    <mergeCell ref="B74:C74"/>
    <mergeCell ref="A75:C75"/>
    <mergeCell ref="B76:C76"/>
    <mergeCell ref="B77:C77"/>
    <mergeCell ref="B78:C78"/>
    <mergeCell ref="A79:C79"/>
    <mergeCell ref="B80:C80"/>
    <mergeCell ref="B81:C81"/>
    <mergeCell ref="B82:C82"/>
    <mergeCell ref="A95:C95"/>
    <mergeCell ref="B84:C84"/>
    <mergeCell ref="B85:C85"/>
    <mergeCell ref="B86:C86"/>
    <mergeCell ref="A87:C87"/>
    <mergeCell ref="B88:C88"/>
    <mergeCell ref="B89:C89"/>
    <mergeCell ref="B90:C90"/>
    <mergeCell ref="B91:C91"/>
    <mergeCell ref="B92:C92"/>
    <mergeCell ref="B93:C93"/>
    <mergeCell ref="B94:C94"/>
    <mergeCell ref="B114:C114"/>
    <mergeCell ref="A96:C96"/>
    <mergeCell ref="A104:C104"/>
    <mergeCell ref="B105:C105"/>
    <mergeCell ref="A106:C106"/>
    <mergeCell ref="B107:C107"/>
    <mergeCell ref="B108:C108"/>
    <mergeCell ref="B109:C109"/>
    <mergeCell ref="A110:C110"/>
    <mergeCell ref="A111:C111"/>
    <mergeCell ref="B112:C112"/>
    <mergeCell ref="B113:C113"/>
    <mergeCell ref="A229:A235"/>
    <mergeCell ref="B175:C175"/>
    <mergeCell ref="B176:C176"/>
    <mergeCell ref="B183:C183"/>
    <mergeCell ref="B184:C184"/>
    <mergeCell ref="C187:C190"/>
    <mergeCell ref="B198:C198"/>
    <mergeCell ref="B199:C199"/>
    <mergeCell ref="B201:C201"/>
    <mergeCell ref="B202:C202"/>
    <mergeCell ref="B203:C203"/>
    <mergeCell ref="A217:A224"/>
    <mergeCell ref="B156:C156"/>
    <mergeCell ref="B158:C158"/>
    <mergeCell ref="B159:C159"/>
    <mergeCell ref="B115:C115"/>
    <mergeCell ref="B117:C117"/>
    <mergeCell ref="B118:C118"/>
    <mergeCell ref="B147:C147"/>
    <mergeCell ref="B148:C148"/>
    <mergeCell ref="B149:C149"/>
    <mergeCell ref="B150:C150"/>
    <mergeCell ref="B151:C151"/>
    <mergeCell ref="B152:C152"/>
  </mergeCells>
  <conditionalFormatting sqref="B225">
    <cfRule type="duplicateValues" dxfId="7" priority="5"/>
    <cfRule type="duplicateValues" dxfId="6" priority="6"/>
  </conditionalFormatting>
  <conditionalFormatting sqref="B225">
    <cfRule type="duplicateValues" dxfId="5" priority="7"/>
  </conditionalFormatting>
  <conditionalFormatting sqref="B225">
    <cfRule type="duplicateValues" dxfId="4" priority="8"/>
  </conditionalFormatting>
  <conditionalFormatting sqref="B213">
    <cfRule type="duplicateValues" dxfId="3" priority="1"/>
    <cfRule type="duplicateValues" dxfId="2" priority="2"/>
  </conditionalFormatting>
  <conditionalFormatting sqref="B213">
    <cfRule type="duplicateValues" dxfId="1" priority="3"/>
  </conditionalFormatting>
  <conditionalFormatting sqref="B213">
    <cfRule type="duplicateValues" dxfId="0" priority="4"/>
  </conditionalFormatting>
  <pageMargins left="0.25" right="0.25" top="0.75" bottom="0.75" header="0.3" footer="0.3"/>
  <pageSetup orientation="landscape" horizontalDpi="1200" verticalDpi="12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zoomScale="80" zoomScaleNormal="80" workbookViewId="0">
      <selection activeCell="E46" sqref="E46:H46"/>
    </sheetView>
  </sheetViews>
  <sheetFormatPr defaultRowHeight="15"/>
  <cols>
    <col min="2" max="2" width="66.5703125" customWidth="1"/>
    <col min="3" max="8" width="17.85546875" customWidth="1"/>
  </cols>
  <sheetData>
    <row r="1" spans="1:8" ht="15.75">
      <c r="A1" s="634" t="s">
        <v>0</v>
      </c>
      <c r="B1" s="632" t="str">
        <f>Info!C2</f>
        <v>სს "ზირაათ ბანკი საქართველო"</v>
      </c>
      <c r="C1" s="17"/>
      <c r="D1" s="236"/>
      <c r="E1" s="236"/>
      <c r="F1" s="236"/>
      <c r="G1" s="236"/>
    </row>
    <row r="2" spans="1:8" ht="15.75">
      <c r="A2" s="634" t="s">
        <v>1</v>
      </c>
      <c r="B2" s="633">
        <f>'1. key ratios'!B2</f>
        <v>45016</v>
      </c>
      <c r="C2" s="29"/>
      <c r="D2" s="19"/>
      <c r="E2" s="19"/>
      <c r="F2" s="19"/>
      <c r="G2" s="19"/>
      <c r="H2" s="2"/>
    </row>
    <row r="3" spans="1:8" ht="15.75">
      <c r="A3" s="18"/>
      <c r="B3" s="17"/>
      <c r="C3" s="29"/>
      <c r="D3" s="19"/>
      <c r="E3" s="19"/>
      <c r="F3" s="19"/>
      <c r="G3" s="19"/>
      <c r="H3" s="2"/>
    </row>
    <row r="4" spans="1:8">
      <c r="A4" s="817" t="s">
        <v>2</v>
      </c>
      <c r="B4" s="815" t="s">
        <v>3</v>
      </c>
      <c r="C4" s="810" t="s">
        <v>4</v>
      </c>
      <c r="D4" s="810"/>
      <c r="E4" s="810"/>
      <c r="F4" s="810" t="s">
        <v>5</v>
      </c>
      <c r="G4" s="810"/>
      <c r="H4" s="811"/>
    </row>
    <row r="5" spans="1:8" ht="15.6" customHeight="1">
      <c r="A5" s="818"/>
      <c r="B5" s="816"/>
      <c r="C5" s="452" t="s">
        <v>6</v>
      </c>
      <c r="D5" s="452" t="s">
        <v>7</v>
      </c>
      <c r="E5" s="452" t="s">
        <v>8</v>
      </c>
      <c r="F5" s="452" t="s">
        <v>6</v>
      </c>
      <c r="G5" s="452" t="s">
        <v>7</v>
      </c>
      <c r="H5" s="452" t="s">
        <v>8</v>
      </c>
    </row>
    <row r="6" spans="1:8">
      <c r="A6" s="482">
        <v>1</v>
      </c>
      <c r="B6" s="453" t="s">
        <v>9</v>
      </c>
      <c r="C6" s="736">
        <v>2727059.45</v>
      </c>
      <c r="D6" s="736">
        <v>888086.92</v>
      </c>
      <c r="E6" s="737">
        <v>3615146.37</v>
      </c>
      <c r="F6" s="736">
        <v>2151581.6824625325</v>
      </c>
      <c r="G6" s="736">
        <v>651072.97753746738</v>
      </c>
      <c r="H6" s="737">
        <v>2802654.66</v>
      </c>
    </row>
    <row r="7" spans="1:8">
      <c r="A7" s="482">
        <v>1.1000000000000001</v>
      </c>
      <c r="B7" s="454" t="s">
        <v>10</v>
      </c>
      <c r="C7" s="736"/>
      <c r="D7" s="736"/>
      <c r="E7" s="737">
        <v>0</v>
      </c>
      <c r="F7" s="736"/>
      <c r="G7" s="736"/>
      <c r="H7" s="737">
        <v>0</v>
      </c>
    </row>
    <row r="8" spans="1:8" ht="21">
      <c r="A8" s="482">
        <v>1.2</v>
      </c>
      <c r="B8" s="454" t="s">
        <v>11</v>
      </c>
      <c r="C8" s="736"/>
      <c r="D8" s="736"/>
      <c r="E8" s="737">
        <v>0</v>
      </c>
      <c r="F8" s="736"/>
      <c r="G8" s="736"/>
      <c r="H8" s="737">
        <v>0</v>
      </c>
    </row>
    <row r="9" spans="1:8" ht="21.6" customHeight="1">
      <c r="A9" s="482">
        <v>1.3</v>
      </c>
      <c r="B9" s="448" t="s">
        <v>12</v>
      </c>
      <c r="C9" s="736"/>
      <c r="D9" s="736"/>
      <c r="E9" s="737">
        <v>0</v>
      </c>
      <c r="F9" s="736"/>
      <c r="G9" s="736"/>
      <c r="H9" s="737">
        <v>0</v>
      </c>
    </row>
    <row r="10" spans="1:8" ht="21">
      <c r="A10" s="482">
        <v>1.4</v>
      </c>
      <c r="B10" s="448" t="s">
        <v>13</v>
      </c>
      <c r="C10" s="736"/>
      <c r="D10" s="736"/>
      <c r="E10" s="737">
        <v>0</v>
      </c>
      <c r="F10" s="736"/>
      <c r="G10" s="736"/>
      <c r="H10" s="737">
        <v>0</v>
      </c>
    </row>
    <row r="11" spans="1:8">
      <c r="A11" s="482">
        <v>1.5</v>
      </c>
      <c r="B11" s="448" t="s">
        <v>14</v>
      </c>
      <c r="C11" s="736">
        <v>2727059.45</v>
      </c>
      <c r="D11" s="736">
        <v>888086.92</v>
      </c>
      <c r="E11" s="737">
        <v>3615146.37</v>
      </c>
      <c r="F11" s="736">
        <v>2151581.6824625325</v>
      </c>
      <c r="G11" s="736">
        <v>651072.97753746738</v>
      </c>
      <c r="H11" s="737">
        <v>2802654.66</v>
      </c>
    </row>
    <row r="12" spans="1:8">
      <c r="A12" s="482">
        <v>1.6</v>
      </c>
      <c r="B12" s="455" t="s">
        <v>15</v>
      </c>
      <c r="C12" s="736"/>
      <c r="D12" s="736"/>
      <c r="E12" s="737">
        <v>0</v>
      </c>
      <c r="F12" s="736"/>
      <c r="G12" s="736"/>
      <c r="H12" s="737">
        <v>0</v>
      </c>
    </row>
    <row r="13" spans="1:8">
      <c r="A13" s="482">
        <v>2</v>
      </c>
      <c r="B13" s="456" t="s">
        <v>16</v>
      </c>
      <c r="C13" s="736">
        <v>-182552.57999999996</v>
      </c>
      <c r="D13" s="736">
        <v>-354761.32</v>
      </c>
      <c r="E13" s="737">
        <v>-537313.89999999991</v>
      </c>
      <c r="F13" s="736">
        <v>-70092.390000000014</v>
      </c>
      <c r="G13" s="736">
        <v>-144294.19</v>
      </c>
      <c r="H13" s="737">
        <v>-214386.58000000002</v>
      </c>
    </row>
    <row r="14" spans="1:8">
      <c r="A14" s="482">
        <v>2.1</v>
      </c>
      <c r="B14" s="448" t="s">
        <v>17</v>
      </c>
      <c r="C14" s="736"/>
      <c r="D14" s="736"/>
      <c r="E14" s="737">
        <v>0</v>
      </c>
      <c r="F14" s="736"/>
      <c r="G14" s="736"/>
      <c r="H14" s="737">
        <v>0</v>
      </c>
    </row>
    <row r="15" spans="1:8" ht="24.6" customHeight="1">
      <c r="A15" s="482">
        <v>2.2000000000000002</v>
      </c>
      <c r="B15" s="448" t="s">
        <v>18</v>
      </c>
      <c r="C15" s="736"/>
      <c r="D15" s="736"/>
      <c r="E15" s="737">
        <v>0</v>
      </c>
      <c r="F15" s="736"/>
      <c r="G15" s="736"/>
      <c r="H15" s="737">
        <v>0</v>
      </c>
    </row>
    <row r="16" spans="1:8" ht="20.45" customHeight="1">
      <c r="A16" s="482">
        <v>2.2999999999999998</v>
      </c>
      <c r="B16" s="448" t="s">
        <v>19</v>
      </c>
      <c r="C16" s="736">
        <v>-169733.90999999995</v>
      </c>
      <c r="D16" s="736">
        <v>-354761.32</v>
      </c>
      <c r="E16" s="737">
        <v>-524495.23</v>
      </c>
      <c r="F16" s="736">
        <v>-60069.840000000011</v>
      </c>
      <c r="G16" s="736">
        <v>-142579.67000000001</v>
      </c>
      <c r="H16" s="737">
        <v>-202649.51</v>
      </c>
    </row>
    <row r="17" spans="1:8">
      <c r="A17" s="482">
        <v>2.4</v>
      </c>
      <c r="B17" s="448" t="s">
        <v>20</v>
      </c>
      <c r="C17" s="736">
        <v>-12818.67</v>
      </c>
      <c r="D17" s="736">
        <v>0</v>
      </c>
      <c r="E17" s="737">
        <v>-12818.67</v>
      </c>
      <c r="F17" s="736">
        <v>-10022.550000000001</v>
      </c>
      <c r="G17" s="736">
        <v>-1714.52</v>
      </c>
      <c r="H17" s="737">
        <v>-11737.070000000002</v>
      </c>
    </row>
    <row r="18" spans="1:8">
      <c r="A18" s="482">
        <v>3</v>
      </c>
      <c r="B18" s="456" t="s">
        <v>21</v>
      </c>
      <c r="C18" s="736"/>
      <c r="D18" s="736"/>
      <c r="E18" s="737">
        <v>0</v>
      </c>
      <c r="F18" s="736"/>
      <c r="G18" s="736"/>
      <c r="H18" s="737">
        <v>0</v>
      </c>
    </row>
    <row r="19" spans="1:8">
      <c r="A19" s="482">
        <v>4</v>
      </c>
      <c r="B19" s="456" t="s">
        <v>22</v>
      </c>
      <c r="C19" s="736">
        <v>150716.95000000001</v>
      </c>
      <c r="D19" s="736">
        <v>250636.15999999997</v>
      </c>
      <c r="E19" s="737">
        <v>401353.11</v>
      </c>
      <c r="F19" s="736">
        <v>341056.96</v>
      </c>
      <c r="G19" s="736">
        <v>2.0999999999999999E-3</v>
      </c>
      <c r="H19" s="737">
        <v>341056.9621</v>
      </c>
    </row>
    <row r="20" spans="1:8">
      <c r="A20" s="482">
        <v>5</v>
      </c>
      <c r="B20" s="456" t="s">
        <v>23</v>
      </c>
      <c r="C20" s="736">
        <v>-58310.26</v>
      </c>
      <c r="D20" s="736">
        <v>0</v>
      </c>
      <c r="E20" s="737">
        <v>-58310.26</v>
      </c>
      <c r="F20" s="736">
        <v>-39645.72</v>
      </c>
      <c r="G20" s="736">
        <v>0</v>
      </c>
      <c r="H20" s="737">
        <v>-39645.72</v>
      </c>
    </row>
    <row r="21" spans="1:8" ht="38.450000000000003" customHeight="1">
      <c r="A21" s="482">
        <v>6</v>
      </c>
      <c r="B21" s="456" t="s">
        <v>24</v>
      </c>
      <c r="C21" s="736"/>
      <c r="D21" s="736"/>
      <c r="E21" s="737">
        <v>0</v>
      </c>
      <c r="F21" s="736"/>
      <c r="G21" s="736"/>
      <c r="H21" s="737">
        <v>0</v>
      </c>
    </row>
    <row r="22" spans="1:8" ht="27.6" customHeight="1">
      <c r="A22" s="482">
        <v>7</v>
      </c>
      <c r="B22" s="456" t="s">
        <v>25</v>
      </c>
      <c r="C22" s="736"/>
      <c r="D22" s="736"/>
      <c r="E22" s="737">
        <v>0</v>
      </c>
      <c r="F22" s="736"/>
      <c r="G22" s="736"/>
      <c r="H22" s="737">
        <v>0</v>
      </c>
    </row>
    <row r="23" spans="1:8" ht="36.950000000000003" customHeight="1">
      <c r="A23" s="482">
        <v>8</v>
      </c>
      <c r="B23" s="457" t="s">
        <v>26</v>
      </c>
      <c r="C23" s="736"/>
      <c r="D23" s="736"/>
      <c r="E23" s="737">
        <v>0</v>
      </c>
      <c r="F23" s="736"/>
      <c r="G23" s="736"/>
      <c r="H23" s="737">
        <v>0</v>
      </c>
    </row>
    <row r="24" spans="1:8" ht="34.5" customHeight="1">
      <c r="A24" s="482">
        <v>9</v>
      </c>
      <c r="B24" s="457" t="s">
        <v>27</v>
      </c>
      <c r="C24" s="736"/>
      <c r="D24" s="736"/>
      <c r="E24" s="737">
        <v>0</v>
      </c>
      <c r="F24" s="736"/>
      <c r="G24" s="736"/>
      <c r="H24" s="737">
        <v>0</v>
      </c>
    </row>
    <row r="25" spans="1:8">
      <c r="A25" s="482">
        <v>10</v>
      </c>
      <c r="B25" s="456" t="s">
        <v>28</v>
      </c>
      <c r="C25" s="736">
        <v>384027.58</v>
      </c>
      <c r="D25" s="736">
        <v>0</v>
      </c>
      <c r="E25" s="737">
        <v>384027.58</v>
      </c>
      <c r="F25" s="736">
        <v>653556.26</v>
      </c>
      <c r="G25" s="736"/>
      <c r="H25" s="737">
        <v>653556.26</v>
      </c>
    </row>
    <row r="26" spans="1:8" ht="27" customHeight="1">
      <c r="A26" s="482">
        <v>11</v>
      </c>
      <c r="B26" s="458" t="s">
        <v>29</v>
      </c>
      <c r="C26" s="736"/>
      <c r="D26" s="736"/>
      <c r="E26" s="737">
        <v>0</v>
      </c>
      <c r="F26" s="736"/>
      <c r="G26" s="736"/>
      <c r="H26" s="737">
        <v>0</v>
      </c>
    </row>
    <row r="27" spans="1:8">
      <c r="A27" s="482">
        <v>12</v>
      </c>
      <c r="B27" s="456" t="s">
        <v>30</v>
      </c>
      <c r="C27" s="736"/>
      <c r="D27" s="736"/>
      <c r="E27" s="737">
        <v>0</v>
      </c>
      <c r="F27" s="736"/>
      <c r="G27" s="736"/>
      <c r="H27" s="737">
        <v>0</v>
      </c>
    </row>
    <row r="28" spans="1:8">
      <c r="A28" s="482">
        <v>13</v>
      </c>
      <c r="B28" s="459" t="s">
        <v>31</v>
      </c>
      <c r="C28" s="736"/>
      <c r="D28" s="736"/>
      <c r="E28" s="737">
        <v>0</v>
      </c>
      <c r="F28" s="736"/>
      <c r="G28" s="736"/>
      <c r="H28" s="737">
        <v>0</v>
      </c>
    </row>
    <row r="29" spans="1:8">
      <c r="A29" s="482">
        <v>14</v>
      </c>
      <c r="B29" s="460" t="s">
        <v>32</v>
      </c>
      <c r="C29" s="736">
        <v>-1400695.38</v>
      </c>
      <c r="D29" s="736">
        <v>0</v>
      </c>
      <c r="E29" s="737">
        <v>-1400695.38</v>
      </c>
      <c r="F29" s="736">
        <v>-1576643.1400000001</v>
      </c>
      <c r="G29" s="736">
        <v>0</v>
      </c>
      <c r="H29" s="737">
        <v>-1576643.1400000001</v>
      </c>
    </row>
    <row r="30" spans="1:8">
      <c r="A30" s="482">
        <v>14.1</v>
      </c>
      <c r="B30" s="433" t="s">
        <v>33</v>
      </c>
      <c r="C30" s="736">
        <v>-873899.42</v>
      </c>
      <c r="D30" s="736"/>
      <c r="E30" s="737">
        <v>-873899.42</v>
      </c>
      <c r="F30" s="736">
        <v>-845956.67</v>
      </c>
      <c r="G30" s="736"/>
      <c r="H30" s="737">
        <v>-845956.67</v>
      </c>
    </row>
    <row r="31" spans="1:8">
      <c r="A31" s="482">
        <v>14.2</v>
      </c>
      <c r="B31" s="433" t="s">
        <v>34</v>
      </c>
      <c r="C31" s="736">
        <v>-526795.96</v>
      </c>
      <c r="D31" s="736"/>
      <c r="E31" s="737">
        <v>-526795.96</v>
      </c>
      <c r="F31" s="736">
        <v>-730686.47</v>
      </c>
      <c r="G31" s="736"/>
      <c r="H31" s="737">
        <v>-730686.47</v>
      </c>
    </row>
    <row r="32" spans="1:8">
      <c r="A32" s="482">
        <v>15</v>
      </c>
      <c r="B32" s="461" t="s">
        <v>35</v>
      </c>
      <c r="C32" s="736">
        <v>-321052.68</v>
      </c>
      <c r="D32" s="736"/>
      <c r="E32" s="737">
        <v>-321052.68</v>
      </c>
      <c r="F32" s="736">
        <v>-284507.34000000003</v>
      </c>
      <c r="G32" s="736"/>
      <c r="H32" s="737">
        <v>-284507.34000000003</v>
      </c>
    </row>
    <row r="33" spans="1:8" ht="22.5" customHeight="1">
      <c r="A33" s="482">
        <v>16</v>
      </c>
      <c r="B33" s="429" t="s">
        <v>36</v>
      </c>
      <c r="C33" s="736"/>
      <c r="D33" s="736"/>
      <c r="E33" s="737">
        <v>0</v>
      </c>
      <c r="F33" s="736"/>
      <c r="G33" s="736"/>
      <c r="H33" s="737">
        <v>0</v>
      </c>
    </row>
    <row r="34" spans="1:8">
      <c r="A34" s="482">
        <v>17</v>
      </c>
      <c r="B34" s="456" t="s">
        <v>37</v>
      </c>
      <c r="C34" s="736">
        <v>1778.13</v>
      </c>
      <c r="D34" s="736">
        <v>-6138.52</v>
      </c>
      <c r="E34" s="737">
        <v>-4360.3900000000003</v>
      </c>
      <c r="F34" s="736">
        <v>206.48000000000002</v>
      </c>
      <c r="G34" s="736">
        <v>6186.59</v>
      </c>
      <c r="H34" s="737">
        <v>6393.07</v>
      </c>
    </row>
    <row r="35" spans="1:8">
      <c r="A35" s="482">
        <v>17.100000000000001</v>
      </c>
      <c r="B35" s="462" t="s">
        <v>38</v>
      </c>
      <c r="C35" s="736">
        <v>1778.13</v>
      </c>
      <c r="D35" s="736">
        <v>-6138.52</v>
      </c>
      <c r="E35" s="737">
        <v>-4360.3900000000003</v>
      </c>
      <c r="F35" s="736">
        <v>206.48000000000002</v>
      </c>
      <c r="G35" s="736">
        <v>6186.59</v>
      </c>
      <c r="H35" s="737">
        <v>6393.07</v>
      </c>
    </row>
    <row r="36" spans="1:8">
      <c r="A36" s="482">
        <v>17.2</v>
      </c>
      <c r="B36" s="433" t="s">
        <v>39</v>
      </c>
      <c r="C36" s="736"/>
      <c r="D36" s="736"/>
      <c r="E36" s="737">
        <v>0</v>
      </c>
      <c r="F36" s="736"/>
      <c r="G36" s="736"/>
      <c r="H36" s="737">
        <v>0</v>
      </c>
    </row>
    <row r="37" spans="1:8" ht="41.45" customHeight="1">
      <c r="A37" s="482">
        <v>18</v>
      </c>
      <c r="B37" s="463" t="s">
        <v>40</v>
      </c>
      <c r="C37" s="736">
        <v>583391.25</v>
      </c>
      <c r="D37" s="736">
        <v>-2321690.56</v>
      </c>
      <c r="E37" s="737">
        <v>-1738299.31</v>
      </c>
      <c r="F37" s="736">
        <v>-680473.55</v>
      </c>
      <c r="G37" s="736">
        <v>-23240.02</v>
      </c>
      <c r="H37" s="737">
        <v>-703713.57000000007</v>
      </c>
    </row>
    <row r="38" spans="1:8" ht="21">
      <c r="A38" s="482">
        <v>18.100000000000001</v>
      </c>
      <c r="B38" s="448" t="s">
        <v>41</v>
      </c>
      <c r="C38" s="736"/>
      <c r="D38" s="736"/>
      <c r="E38" s="737">
        <v>0</v>
      </c>
      <c r="F38" s="736"/>
      <c r="G38" s="736"/>
      <c r="H38" s="737">
        <v>0</v>
      </c>
    </row>
    <row r="39" spans="1:8">
      <c r="A39" s="482">
        <v>18.2</v>
      </c>
      <c r="B39" s="448" t="s">
        <v>42</v>
      </c>
      <c r="C39" s="736">
        <v>583391.25</v>
      </c>
      <c r="D39" s="736">
        <v>-2321690.56</v>
      </c>
      <c r="E39" s="737">
        <v>-1738299.31</v>
      </c>
      <c r="F39" s="736">
        <v>-680473.55</v>
      </c>
      <c r="G39" s="736">
        <v>-23240.02</v>
      </c>
      <c r="H39" s="737">
        <v>-703713.57000000007</v>
      </c>
    </row>
    <row r="40" spans="1:8" ht="24.6" customHeight="1">
      <c r="A40" s="482">
        <v>19</v>
      </c>
      <c r="B40" s="463" t="s">
        <v>43</v>
      </c>
      <c r="C40" s="736"/>
      <c r="D40" s="736"/>
      <c r="E40" s="737">
        <v>0</v>
      </c>
      <c r="F40" s="736"/>
      <c r="G40" s="736"/>
      <c r="H40" s="737">
        <v>0</v>
      </c>
    </row>
    <row r="41" spans="1:8" ht="24.95" customHeight="1">
      <c r="A41" s="482">
        <v>20</v>
      </c>
      <c r="B41" s="463" t="s">
        <v>44</v>
      </c>
      <c r="C41" s="736"/>
      <c r="D41" s="736"/>
      <c r="E41" s="737">
        <v>0</v>
      </c>
      <c r="F41" s="736"/>
      <c r="G41" s="736"/>
      <c r="H41" s="737">
        <v>0</v>
      </c>
    </row>
    <row r="42" spans="1:8" ht="33" customHeight="1">
      <c r="A42" s="482">
        <v>21</v>
      </c>
      <c r="B42" s="464" t="s">
        <v>45</v>
      </c>
      <c r="C42" s="736"/>
      <c r="D42" s="736"/>
      <c r="E42" s="737">
        <v>0</v>
      </c>
      <c r="F42" s="736"/>
      <c r="G42" s="736"/>
      <c r="H42" s="737">
        <v>0</v>
      </c>
    </row>
    <row r="43" spans="1:8">
      <c r="A43" s="482">
        <v>22</v>
      </c>
      <c r="B43" s="465" t="s">
        <v>46</v>
      </c>
      <c r="C43" s="736">
        <v>1884362.4600000007</v>
      </c>
      <c r="D43" s="736">
        <v>-1543867.32</v>
      </c>
      <c r="E43" s="737">
        <v>340495.1400000006</v>
      </c>
      <c r="F43" s="736">
        <v>495039.24246253213</v>
      </c>
      <c r="G43" s="736">
        <v>489725.35963746737</v>
      </c>
      <c r="H43" s="737">
        <v>984764.60209999955</v>
      </c>
    </row>
    <row r="44" spans="1:8">
      <c r="A44" s="482">
        <v>23</v>
      </c>
      <c r="B44" s="465" t="s">
        <v>47</v>
      </c>
      <c r="C44" s="736">
        <v>0</v>
      </c>
      <c r="D44" s="736"/>
      <c r="E44" s="737">
        <v>0</v>
      </c>
      <c r="F44" s="736"/>
      <c r="G44" s="736"/>
      <c r="H44" s="737">
        <v>0</v>
      </c>
    </row>
    <row r="45" spans="1:8">
      <c r="A45" s="482">
        <v>24</v>
      </c>
      <c r="B45" s="465" t="s">
        <v>48</v>
      </c>
      <c r="C45" s="736">
        <v>1884362.4600000007</v>
      </c>
      <c r="D45" s="736">
        <v>-1543867.32</v>
      </c>
      <c r="E45" s="737">
        <v>340495.1400000006</v>
      </c>
      <c r="F45" s="736">
        <v>495039.24246253213</v>
      </c>
      <c r="G45" s="736">
        <v>489725.35963746737</v>
      </c>
      <c r="H45" s="737">
        <v>984764.60209999955</v>
      </c>
    </row>
    <row r="46" spans="1:8">
      <c r="E46" s="642"/>
    </row>
  </sheetData>
  <mergeCells count="4">
    <mergeCell ref="B4:B5"/>
    <mergeCell ref="C4:E4"/>
    <mergeCell ref="F4:H4"/>
    <mergeCell ref="A4:A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zoomScale="90" zoomScaleNormal="90" workbookViewId="0">
      <selection activeCell="C41" sqref="C41"/>
    </sheetView>
  </sheetViews>
  <sheetFormatPr defaultRowHeight="15"/>
  <cols>
    <col min="1" max="1" width="8.7109375" style="479" customWidth="1"/>
    <col min="2" max="2" width="87.5703125" bestFit="1" customWidth="1"/>
    <col min="3" max="8" width="12.7109375" customWidth="1"/>
  </cols>
  <sheetData>
    <row r="1" spans="1:8" ht="15.75">
      <c r="A1" s="18" t="s">
        <v>0</v>
      </c>
      <c r="B1" s="323" t="str">
        <f>Info!C2</f>
        <v>სს "ზირაათ ბანკი საქართველო"</v>
      </c>
      <c r="C1" s="17"/>
      <c r="D1" s="236"/>
      <c r="E1" s="236"/>
      <c r="F1" s="236"/>
      <c r="G1" s="236"/>
    </row>
    <row r="2" spans="1:8" ht="15.75">
      <c r="A2" s="18" t="s">
        <v>1</v>
      </c>
      <c r="B2" s="729">
        <f>'1. key ratios'!B2</f>
        <v>45016</v>
      </c>
      <c r="C2" s="29"/>
      <c r="D2" s="19"/>
      <c r="E2" s="19"/>
      <c r="F2" s="19"/>
      <c r="G2" s="19"/>
      <c r="H2" s="2"/>
    </row>
    <row r="3" spans="1:8" ht="15.75">
      <c r="A3" s="18"/>
      <c r="B3" s="17"/>
      <c r="C3" s="29"/>
      <c r="D3" s="19"/>
      <c r="E3" s="19"/>
      <c r="F3" s="19"/>
      <c r="G3" s="19"/>
      <c r="H3" s="2"/>
    </row>
    <row r="4" spans="1:8" ht="15.75">
      <c r="A4" s="807" t="s">
        <v>2</v>
      </c>
      <c r="B4" s="819" t="s">
        <v>790</v>
      </c>
      <c r="C4" s="820" t="s">
        <v>4</v>
      </c>
      <c r="D4" s="820"/>
      <c r="E4" s="820"/>
      <c r="F4" s="820" t="s">
        <v>5</v>
      </c>
      <c r="G4" s="820"/>
      <c r="H4" s="821"/>
    </row>
    <row r="5" spans="1:8">
      <c r="A5" s="807"/>
      <c r="B5" s="819"/>
      <c r="C5" s="452" t="s">
        <v>6</v>
      </c>
      <c r="D5" s="452" t="s">
        <v>7</v>
      </c>
      <c r="E5" s="452" t="s">
        <v>8</v>
      </c>
      <c r="F5" s="452" t="s">
        <v>6</v>
      </c>
      <c r="G5" s="452" t="s">
        <v>7</v>
      </c>
      <c r="H5" s="466" t="s">
        <v>8</v>
      </c>
    </row>
    <row r="6" spans="1:8" ht="15.75">
      <c r="A6" s="467">
        <v>1</v>
      </c>
      <c r="B6" s="471" t="s">
        <v>791</v>
      </c>
      <c r="C6" s="468"/>
      <c r="D6" s="468"/>
      <c r="E6" s="469">
        <v>0</v>
      </c>
      <c r="F6" s="468"/>
      <c r="G6" s="468"/>
      <c r="H6" s="470">
        <f t="shared" ref="H6:H43" si="0">F6+G6</f>
        <v>0</v>
      </c>
    </row>
    <row r="7" spans="1:8" ht="15.75">
      <c r="A7" s="467">
        <v>2</v>
      </c>
      <c r="B7" s="471" t="s">
        <v>792</v>
      </c>
      <c r="C7" s="468"/>
      <c r="D7" s="468"/>
      <c r="E7" s="469">
        <v>0</v>
      </c>
      <c r="F7" s="468"/>
      <c r="G7" s="468"/>
      <c r="H7" s="470">
        <f t="shared" si="0"/>
        <v>0</v>
      </c>
    </row>
    <row r="8" spans="1:8" ht="15.75">
      <c r="A8" s="467">
        <v>3</v>
      </c>
      <c r="B8" s="471" t="s">
        <v>793</v>
      </c>
      <c r="C8" s="468">
        <v>280810728.75999999</v>
      </c>
      <c r="D8" s="468">
        <v>217848059.19779998</v>
      </c>
      <c r="E8" s="469">
        <v>498658787.95779997</v>
      </c>
      <c r="F8" s="468">
        <f>F9+F10</f>
        <v>274550584</v>
      </c>
      <c r="G8" s="468">
        <f>G9+G10</f>
        <v>207404614.26590002</v>
      </c>
      <c r="H8" s="470">
        <f t="shared" si="0"/>
        <v>481955198.26590002</v>
      </c>
    </row>
    <row r="9" spans="1:8" ht="15.75">
      <c r="A9" s="467">
        <v>3.1</v>
      </c>
      <c r="B9" s="472" t="s">
        <v>794</v>
      </c>
      <c r="C9" s="468">
        <v>275702628.75999999</v>
      </c>
      <c r="D9" s="468">
        <v>192423994.19999999</v>
      </c>
      <c r="E9" s="469">
        <v>468126622.95999998</v>
      </c>
      <c r="F9" s="468">
        <v>265885500</v>
      </c>
      <c r="G9" s="468">
        <v>194422811.05500001</v>
      </c>
      <c r="H9" s="470">
        <f t="shared" si="0"/>
        <v>460308311.05500001</v>
      </c>
    </row>
    <row r="10" spans="1:8" ht="15.75">
      <c r="A10" s="467">
        <v>3.2</v>
      </c>
      <c r="B10" s="472" t="s">
        <v>795</v>
      </c>
      <c r="C10" s="468">
        <v>5108100</v>
      </c>
      <c r="D10" s="468">
        <v>25424064.9978</v>
      </c>
      <c r="E10" s="469">
        <v>30532164.9978</v>
      </c>
      <c r="F10" s="468">
        <v>8665084</v>
      </c>
      <c r="G10" s="468">
        <v>12981803.210899999</v>
      </c>
      <c r="H10" s="470">
        <f t="shared" si="0"/>
        <v>21646887.210900001</v>
      </c>
    </row>
    <row r="11" spans="1:8" ht="15.75">
      <c r="A11" s="467">
        <v>4</v>
      </c>
      <c r="B11" s="471" t="s">
        <v>796</v>
      </c>
      <c r="C11" s="468">
        <v>0</v>
      </c>
      <c r="D11" s="468">
        <v>0</v>
      </c>
      <c r="E11" s="469">
        <v>0</v>
      </c>
      <c r="F11" s="468">
        <f>F12+F13</f>
        <v>0</v>
      </c>
      <c r="G11" s="468">
        <f>G12+G13</f>
        <v>0</v>
      </c>
      <c r="H11" s="470">
        <f t="shared" si="0"/>
        <v>0</v>
      </c>
    </row>
    <row r="12" spans="1:8" ht="15.75">
      <c r="A12" s="467">
        <v>4.0999999999999996</v>
      </c>
      <c r="B12" s="472" t="s">
        <v>797</v>
      </c>
      <c r="C12" s="468"/>
      <c r="D12" s="468"/>
      <c r="E12" s="469">
        <v>0</v>
      </c>
      <c r="F12" s="468"/>
      <c r="G12" s="468"/>
      <c r="H12" s="470">
        <f t="shared" si="0"/>
        <v>0</v>
      </c>
    </row>
    <row r="13" spans="1:8" ht="15.75">
      <c r="A13" s="467">
        <v>4.2</v>
      </c>
      <c r="B13" s="472" t="s">
        <v>798</v>
      </c>
      <c r="C13" s="468"/>
      <c r="D13" s="468"/>
      <c r="E13" s="469">
        <v>0</v>
      </c>
      <c r="F13" s="468"/>
      <c r="G13" s="468"/>
      <c r="H13" s="470">
        <f t="shared" si="0"/>
        <v>0</v>
      </c>
    </row>
    <row r="14" spans="1:8" ht="15.75">
      <c r="A14" s="467">
        <v>5</v>
      </c>
      <c r="B14" s="473" t="s">
        <v>799</v>
      </c>
      <c r="C14" s="468">
        <v>95865187.219999999</v>
      </c>
      <c r="D14" s="468">
        <v>105061127.67840001</v>
      </c>
      <c r="E14" s="469">
        <v>200926314.89840001</v>
      </c>
      <c r="F14" s="468">
        <f>F15+F16+F17+F23+F24+F25+F26</f>
        <v>80130879.400000006</v>
      </c>
      <c r="G14" s="468">
        <f>G15+G16+G17+G23+G24+G25+G26</f>
        <v>101483230.0623</v>
      </c>
      <c r="H14" s="470">
        <f t="shared" si="0"/>
        <v>181614109.4623</v>
      </c>
    </row>
    <row r="15" spans="1:8" ht="15.75">
      <c r="A15" s="467">
        <v>5.0999999999999996</v>
      </c>
      <c r="B15" s="474" t="s">
        <v>800</v>
      </c>
      <c r="C15" s="468">
        <v>2119453.02</v>
      </c>
      <c r="D15" s="468">
        <v>4023156.52</v>
      </c>
      <c r="E15" s="469">
        <v>6142609.54</v>
      </c>
      <c r="F15" s="468">
        <v>213260</v>
      </c>
      <c r="G15" s="468">
        <v>3019115.55</v>
      </c>
      <c r="H15" s="470">
        <f t="shared" si="0"/>
        <v>3232375.55</v>
      </c>
    </row>
    <row r="16" spans="1:8" ht="15.75">
      <c r="A16" s="467">
        <v>5.2</v>
      </c>
      <c r="B16" s="474" t="s">
        <v>801</v>
      </c>
      <c r="C16" s="468">
        <v>0</v>
      </c>
      <c r="D16" s="468">
        <v>0</v>
      </c>
      <c r="E16" s="469">
        <v>0</v>
      </c>
      <c r="F16" s="468"/>
      <c r="G16" s="468"/>
      <c r="H16" s="470">
        <f t="shared" si="0"/>
        <v>0</v>
      </c>
    </row>
    <row r="17" spans="1:8" ht="15.75">
      <c r="A17" s="467">
        <v>5.3</v>
      </c>
      <c r="B17" s="474" t="s">
        <v>802</v>
      </c>
      <c r="C17" s="468">
        <v>93745734.200000003</v>
      </c>
      <c r="D17" s="468">
        <v>101037971.15840001</v>
      </c>
      <c r="E17" s="469">
        <v>194783705.35840002</v>
      </c>
      <c r="F17" s="724">
        <f>SUM(F18:F22)</f>
        <v>79917619.400000006</v>
      </c>
      <c r="G17" s="724">
        <f>SUM(G18:G22)</f>
        <v>98464114.5123</v>
      </c>
      <c r="H17" s="470">
        <f t="shared" si="0"/>
        <v>178381733.91229999</v>
      </c>
    </row>
    <row r="18" spans="1:8" ht="15.75">
      <c r="A18" s="467" t="s">
        <v>803</v>
      </c>
      <c r="B18" s="475" t="s">
        <v>804</v>
      </c>
      <c r="C18" s="468">
        <v>23337705</v>
      </c>
      <c r="D18" s="468">
        <v>21864035.443599999</v>
      </c>
      <c r="E18" s="469">
        <v>45201740.443599999</v>
      </c>
      <c r="F18" s="468">
        <v>19501351.199999999</v>
      </c>
      <c r="G18" s="468">
        <v>27042015.964600001</v>
      </c>
      <c r="H18" s="470">
        <f t="shared" si="0"/>
        <v>46543367.1646</v>
      </c>
    </row>
    <row r="19" spans="1:8" ht="15.75">
      <c r="A19" s="467" t="s">
        <v>805</v>
      </c>
      <c r="B19" s="476" t="s">
        <v>806</v>
      </c>
      <c r="C19" s="468">
        <v>39544831</v>
      </c>
      <c r="D19" s="468">
        <v>49174934.863200001</v>
      </c>
      <c r="E19" s="469">
        <v>88719765.863200009</v>
      </c>
      <c r="F19" s="468">
        <v>31423161</v>
      </c>
      <c r="G19" s="468">
        <v>39520504.767800003</v>
      </c>
      <c r="H19" s="470">
        <f t="shared" si="0"/>
        <v>70943665.767800003</v>
      </c>
    </row>
    <row r="20" spans="1:8" ht="15.75">
      <c r="A20" s="467" t="s">
        <v>807</v>
      </c>
      <c r="B20" s="476" t="s">
        <v>808</v>
      </c>
      <c r="C20" s="468">
        <v>21893947.199999999</v>
      </c>
      <c r="D20" s="468">
        <v>4455805.2308</v>
      </c>
      <c r="E20" s="469">
        <v>26349752.430799998</v>
      </c>
      <c r="F20" s="468">
        <v>19937374.199999999</v>
      </c>
      <c r="G20" s="468">
        <v>4674961.6459999997</v>
      </c>
      <c r="H20" s="470">
        <f t="shared" si="0"/>
        <v>24612335.846000001</v>
      </c>
    </row>
    <row r="21" spans="1:8" ht="15.75">
      <c r="A21" s="467" t="s">
        <v>809</v>
      </c>
      <c r="B21" s="476" t="s">
        <v>810</v>
      </c>
      <c r="C21" s="468">
        <v>8969251</v>
      </c>
      <c r="D21" s="468">
        <v>25543195.6208</v>
      </c>
      <c r="E21" s="469">
        <v>34512446.620800003</v>
      </c>
      <c r="F21" s="468">
        <v>9055733</v>
      </c>
      <c r="G21" s="468">
        <v>27226632.133900002</v>
      </c>
      <c r="H21" s="470">
        <f t="shared" si="0"/>
        <v>36282365.133900002</v>
      </c>
    </row>
    <row r="22" spans="1:8" ht="15.75">
      <c r="A22" s="467" t="s">
        <v>811</v>
      </c>
      <c r="B22" s="476" t="s">
        <v>226</v>
      </c>
      <c r="C22" s="468">
        <v>0</v>
      </c>
      <c r="D22" s="468">
        <v>0</v>
      </c>
      <c r="E22" s="469">
        <v>0</v>
      </c>
      <c r="F22" s="468"/>
      <c r="G22" s="468"/>
      <c r="H22" s="470">
        <f t="shared" si="0"/>
        <v>0</v>
      </c>
    </row>
    <row r="23" spans="1:8" ht="15.75">
      <c r="A23" s="467">
        <v>5.4</v>
      </c>
      <c r="B23" s="474" t="s">
        <v>812</v>
      </c>
      <c r="C23" s="468">
        <v>0</v>
      </c>
      <c r="D23" s="468">
        <v>0</v>
      </c>
      <c r="E23" s="469">
        <v>0</v>
      </c>
      <c r="F23" s="468"/>
      <c r="G23" s="468"/>
      <c r="H23" s="470">
        <f t="shared" si="0"/>
        <v>0</v>
      </c>
    </row>
    <row r="24" spans="1:8" ht="15.75">
      <c r="A24" s="467">
        <v>5.5</v>
      </c>
      <c r="B24" s="474" t="s">
        <v>813</v>
      </c>
      <c r="C24" s="468">
        <v>0</v>
      </c>
      <c r="D24" s="468">
        <v>0</v>
      </c>
      <c r="E24" s="469">
        <v>0</v>
      </c>
      <c r="F24" s="468"/>
      <c r="G24" s="468"/>
      <c r="H24" s="470">
        <f t="shared" si="0"/>
        <v>0</v>
      </c>
    </row>
    <row r="25" spans="1:8" ht="15.75">
      <c r="A25" s="467">
        <v>5.6</v>
      </c>
      <c r="B25" s="474" t="s">
        <v>814</v>
      </c>
      <c r="C25" s="468">
        <v>0</v>
      </c>
      <c r="D25" s="468">
        <v>0</v>
      </c>
      <c r="E25" s="469">
        <v>0</v>
      </c>
      <c r="F25" s="468"/>
      <c r="G25" s="468"/>
      <c r="H25" s="470">
        <f t="shared" si="0"/>
        <v>0</v>
      </c>
    </row>
    <row r="26" spans="1:8" ht="15.75">
      <c r="A26" s="467">
        <v>5.7</v>
      </c>
      <c r="B26" s="474" t="s">
        <v>226</v>
      </c>
      <c r="C26" s="468">
        <v>0</v>
      </c>
      <c r="D26" s="468">
        <v>0</v>
      </c>
      <c r="E26" s="469">
        <v>0</v>
      </c>
      <c r="F26" s="468"/>
      <c r="G26" s="468"/>
      <c r="H26" s="470">
        <f t="shared" si="0"/>
        <v>0</v>
      </c>
    </row>
    <row r="27" spans="1:8" ht="15.75">
      <c r="A27" s="467">
        <v>6</v>
      </c>
      <c r="B27" s="473" t="s">
        <v>815</v>
      </c>
      <c r="C27" s="468">
        <v>5337848.4400000004</v>
      </c>
      <c r="D27" s="468">
        <v>3243427.4358000001</v>
      </c>
      <c r="E27" s="469">
        <v>8581275.8758000005</v>
      </c>
      <c r="F27" s="468">
        <v>4879808.5199999996</v>
      </c>
      <c r="G27" s="468">
        <v>4093028.3177999998</v>
      </c>
      <c r="H27" s="470">
        <f t="shared" si="0"/>
        <v>8972836.8377999999</v>
      </c>
    </row>
    <row r="28" spans="1:8" ht="15.75">
      <c r="A28" s="467">
        <v>7</v>
      </c>
      <c r="B28" s="473" t="s">
        <v>816</v>
      </c>
      <c r="C28" s="468">
        <v>14437052.74</v>
      </c>
      <c r="D28" s="468">
        <v>22004869.391000003</v>
      </c>
      <c r="E28" s="469">
        <v>36441922.131000005</v>
      </c>
      <c r="F28" s="468">
        <v>11954164.5</v>
      </c>
      <c r="G28" s="468">
        <v>6674433.4907999998</v>
      </c>
      <c r="H28" s="470">
        <f t="shared" si="0"/>
        <v>18628597.990800001</v>
      </c>
    </row>
    <row r="29" spans="1:8" ht="15.75">
      <c r="A29" s="467">
        <v>8</v>
      </c>
      <c r="B29" s="473" t="s">
        <v>817</v>
      </c>
      <c r="C29" s="468"/>
      <c r="D29" s="468"/>
      <c r="E29" s="469">
        <v>0</v>
      </c>
      <c r="F29" s="468"/>
      <c r="G29" s="468"/>
      <c r="H29" s="470">
        <f t="shared" si="0"/>
        <v>0</v>
      </c>
    </row>
    <row r="30" spans="1:8" ht="15.75">
      <c r="A30" s="467">
        <v>9</v>
      </c>
      <c r="B30" s="471" t="s">
        <v>818</v>
      </c>
      <c r="C30" s="468">
        <v>0</v>
      </c>
      <c r="D30" s="468">
        <v>0</v>
      </c>
      <c r="E30" s="469">
        <v>0</v>
      </c>
      <c r="F30" s="468">
        <f>F31+F32+F33+F34+F35+F36+F37</f>
        <v>0</v>
      </c>
      <c r="G30" s="468">
        <f>G31+G32+G33+G34+G35+G36+G37</f>
        <v>0</v>
      </c>
      <c r="H30" s="470">
        <f t="shared" si="0"/>
        <v>0</v>
      </c>
    </row>
    <row r="31" spans="1:8" ht="25.5">
      <c r="A31" s="467">
        <v>9.1</v>
      </c>
      <c r="B31" s="472" t="s">
        <v>819</v>
      </c>
      <c r="C31" s="468"/>
      <c r="D31" s="468"/>
      <c r="E31" s="469">
        <v>0</v>
      </c>
      <c r="F31" s="468"/>
      <c r="G31" s="468"/>
      <c r="H31" s="470">
        <f t="shared" si="0"/>
        <v>0</v>
      </c>
    </row>
    <row r="32" spans="1:8" ht="25.5">
      <c r="A32" s="467">
        <v>9.1999999999999993</v>
      </c>
      <c r="B32" s="472" t="s">
        <v>820</v>
      </c>
      <c r="C32" s="468"/>
      <c r="D32" s="468"/>
      <c r="E32" s="469">
        <v>0</v>
      </c>
      <c r="F32" s="468"/>
      <c r="G32" s="468"/>
      <c r="H32" s="470">
        <f t="shared" si="0"/>
        <v>0</v>
      </c>
    </row>
    <row r="33" spans="1:9" ht="15.75">
      <c r="A33" s="467">
        <v>9.3000000000000007</v>
      </c>
      <c r="B33" s="472" t="s">
        <v>821</v>
      </c>
      <c r="C33" s="468"/>
      <c r="D33" s="468"/>
      <c r="E33" s="469">
        <v>0</v>
      </c>
      <c r="F33" s="468"/>
      <c r="G33" s="468"/>
      <c r="H33" s="470">
        <f t="shared" si="0"/>
        <v>0</v>
      </c>
    </row>
    <row r="34" spans="1:9" ht="15.75">
      <c r="A34" s="467">
        <v>9.4</v>
      </c>
      <c r="B34" s="472" t="s">
        <v>822</v>
      </c>
      <c r="C34" s="468"/>
      <c r="D34" s="468"/>
      <c r="E34" s="469">
        <v>0</v>
      </c>
      <c r="F34" s="468"/>
      <c r="G34" s="468"/>
      <c r="H34" s="470">
        <f t="shared" si="0"/>
        <v>0</v>
      </c>
    </row>
    <row r="35" spans="1:9" ht="15.75">
      <c r="A35" s="467">
        <v>9.5</v>
      </c>
      <c r="B35" s="472" t="s">
        <v>823</v>
      </c>
      <c r="C35" s="468"/>
      <c r="D35" s="468"/>
      <c r="E35" s="469">
        <v>0</v>
      </c>
      <c r="F35" s="468"/>
      <c r="G35" s="468"/>
      <c r="H35" s="470">
        <f t="shared" si="0"/>
        <v>0</v>
      </c>
    </row>
    <row r="36" spans="1:9" ht="25.5">
      <c r="A36" s="467">
        <v>9.6</v>
      </c>
      <c r="B36" s="472" t="s">
        <v>824</v>
      </c>
      <c r="C36" s="468"/>
      <c r="D36" s="468"/>
      <c r="E36" s="469">
        <v>0</v>
      </c>
      <c r="F36" s="468"/>
      <c r="G36" s="468"/>
      <c r="H36" s="470">
        <f t="shared" si="0"/>
        <v>0</v>
      </c>
    </row>
    <row r="37" spans="1:9" ht="25.5">
      <c r="A37" s="467">
        <v>9.6999999999999993</v>
      </c>
      <c r="B37" s="472" t="s">
        <v>825</v>
      </c>
      <c r="C37" s="468"/>
      <c r="D37" s="468"/>
      <c r="E37" s="469">
        <v>0</v>
      </c>
      <c r="F37" s="468"/>
      <c r="G37" s="468"/>
      <c r="H37" s="470">
        <f t="shared" si="0"/>
        <v>0</v>
      </c>
    </row>
    <row r="38" spans="1:9" ht="15.75">
      <c r="A38" s="467">
        <v>10</v>
      </c>
      <c r="B38" s="477" t="s">
        <v>826</v>
      </c>
      <c r="C38" s="468">
        <f>SUM(C39:C42)</f>
        <v>20370.809999999998</v>
      </c>
      <c r="D38" s="468">
        <f>SUM(D39:D42)</f>
        <v>660278.94940000004</v>
      </c>
      <c r="E38" s="469">
        <f>C38+D38</f>
        <v>680649.7594000001</v>
      </c>
      <c r="F38" s="468">
        <f>F39+F40+F41+F42</f>
        <v>49658.150000000009</v>
      </c>
      <c r="G38" s="468">
        <f>G39+G40+G41+G42</f>
        <v>318857.07025199995</v>
      </c>
      <c r="H38" s="470">
        <f t="shared" si="0"/>
        <v>368515.22025199997</v>
      </c>
    </row>
    <row r="39" spans="1:9" ht="15.75">
      <c r="A39" s="467">
        <v>10.1</v>
      </c>
      <c r="B39" s="472" t="s">
        <v>827</v>
      </c>
      <c r="C39" s="468">
        <v>0</v>
      </c>
      <c r="D39" s="468">
        <v>213688.592</v>
      </c>
      <c r="E39" s="469">
        <f t="shared" ref="E39:E42" si="1">C39+D39</f>
        <v>213688.592</v>
      </c>
      <c r="F39" s="468">
        <v>0</v>
      </c>
      <c r="G39" s="468">
        <v>0</v>
      </c>
      <c r="H39" s="470">
        <f t="shared" si="0"/>
        <v>0</v>
      </c>
    </row>
    <row r="40" spans="1:9" ht="25.5">
      <c r="A40" s="467">
        <v>10.199999999999999</v>
      </c>
      <c r="B40" s="472" t="s">
        <v>828</v>
      </c>
      <c r="C40" s="468">
        <v>0</v>
      </c>
      <c r="D40" s="468">
        <v>97029.81180000001</v>
      </c>
      <c r="E40" s="469">
        <f t="shared" si="1"/>
        <v>97029.81180000001</v>
      </c>
      <c r="F40" s="468">
        <v>9212.7900000000009</v>
      </c>
      <c r="G40" s="468">
        <v>28142.198182</v>
      </c>
      <c r="H40" s="470">
        <f t="shared" si="0"/>
        <v>37354.988182000001</v>
      </c>
      <c r="I40" s="726"/>
    </row>
    <row r="41" spans="1:9" ht="25.5">
      <c r="A41" s="467">
        <v>10.3</v>
      </c>
      <c r="B41" s="472" t="s">
        <v>829</v>
      </c>
      <c r="C41" s="468">
        <v>15593.869999999999</v>
      </c>
      <c r="D41" s="468">
        <v>232362.5215</v>
      </c>
      <c r="E41" s="469">
        <f t="shared" si="1"/>
        <v>247956.3915</v>
      </c>
      <c r="F41" s="468">
        <v>7378.41</v>
      </c>
      <c r="G41" s="468">
        <v>18871.279924000002</v>
      </c>
      <c r="H41" s="470">
        <f t="shared" si="0"/>
        <v>26249.689924000002</v>
      </c>
      <c r="I41" s="726"/>
    </row>
    <row r="42" spans="1:9" ht="25.5">
      <c r="A42" s="467">
        <v>10.4</v>
      </c>
      <c r="B42" s="472" t="s">
        <v>830</v>
      </c>
      <c r="C42" s="468">
        <v>4776.9400000000005</v>
      </c>
      <c r="D42" s="468">
        <v>117198.0241</v>
      </c>
      <c r="E42" s="469">
        <f t="shared" si="1"/>
        <v>121974.9641</v>
      </c>
      <c r="F42" s="468">
        <v>33066.950000000004</v>
      </c>
      <c r="G42" s="468">
        <v>271843.59214599995</v>
      </c>
      <c r="H42" s="470">
        <f t="shared" si="0"/>
        <v>304910.54214599996</v>
      </c>
      <c r="I42" s="726"/>
    </row>
    <row r="43" spans="1:9" ht="15.75">
      <c r="A43" s="467">
        <v>11</v>
      </c>
      <c r="B43" s="478" t="s">
        <v>831</v>
      </c>
      <c r="C43" s="468"/>
      <c r="D43" s="468"/>
      <c r="E43" s="469">
        <v>0</v>
      </c>
      <c r="F43" s="468"/>
      <c r="G43" s="468"/>
      <c r="H43" s="470">
        <f t="shared" si="0"/>
        <v>0</v>
      </c>
      <c r="I43" s="726"/>
    </row>
    <row r="44" spans="1:9" ht="15.75">
      <c r="C44" s="480"/>
      <c r="D44" s="480"/>
      <c r="E44" s="480"/>
      <c r="F44" s="480"/>
      <c r="G44" s="480"/>
      <c r="H44" s="480"/>
    </row>
    <row r="45" spans="1:9" ht="15.75">
      <c r="C45" s="480"/>
      <c r="D45" s="480"/>
      <c r="E45" s="480"/>
      <c r="F45" s="480"/>
      <c r="G45" s="480"/>
      <c r="H45" s="480"/>
    </row>
    <row r="46" spans="1:9" ht="15.75">
      <c r="C46" s="480"/>
      <c r="D46" s="480"/>
      <c r="E46" s="480"/>
      <c r="F46" s="480"/>
      <c r="G46" s="480"/>
      <c r="H46" s="480"/>
    </row>
    <row r="47" spans="1:9" ht="15.75">
      <c r="C47" s="480"/>
      <c r="D47" s="480"/>
      <c r="E47" s="480"/>
      <c r="F47" s="480"/>
      <c r="G47" s="480"/>
      <c r="H47" s="480"/>
    </row>
  </sheetData>
  <mergeCells count="4">
    <mergeCell ref="A4:A5"/>
    <mergeCell ref="B4:B5"/>
    <mergeCell ref="C4:E4"/>
    <mergeCell ref="F4:H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B31" sqref="B31"/>
    </sheetView>
  </sheetViews>
  <sheetFormatPr defaultColWidth="9.140625" defaultRowHeight="12.75"/>
  <cols>
    <col min="1" max="1" width="9.5703125" style="3" bestFit="1" customWidth="1"/>
    <col min="2" max="2" width="93.5703125" style="3" customWidth="1"/>
    <col min="3" max="4" width="13.140625" style="3" customWidth="1"/>
    <col min="5" max="7" width="13.140625" style="13" customWidth="1"/>
    <col min="8" max="11" width="9.7109375" style="13" customWidth="1"/>
    <col min="12" max="12" width="9.140625" style="13" customWidth="1"/>
    <col min="13" max="16384" width="9.140625" style="13"/>
  </cols>
  <sheetData>
    <row r="1" spans="1:8" ht="15">
      <c r="A1" s="26" t="s">
        <v>0</v>
      </c>
      <c r="B1" s="635" t="str">
        <f>Info!C2</f>
        <v>სს "ზირაათ ბანკი საქართველო"</v>
      </c>
      <c r="C1" s="635"/>
      <c r="D1" s="236"/>
    </row>
    <row r="2" spans="1:8" ht="15">
      <c r="A2" s="26" t="s">
        <v>1</v>
      </c>
      <c r="B2" s="633">
        <f>'1. key ratios'!B2</f>
        <v>45016</v>
      </c>
      <c r="C2" s="635"/>
      <c r="D2" s="19"/>
      <c r="E2" s="12"/>
      <c r="F2" s="12"/>
      <c r="G2" s="12"/>
      <c r="H2" s="12"/>
    </row>
    <row r="3" spans="1:8" ht="15">
      <c r="A3" s="26"/>
      <c r="B3" s="635"/>
      <c r="C3" s="635"/>
      <c r="D3" s="19"/>
      <c r="E3" s="12"/>
      <c r="F3" s="12"/>
      <c r="G3" s="12"/>
      <c r="H3" s="12"/>
    </row>
    <row r="4" spans="1:8" ht="15" customHeight="1">
      <c r="A4" s="637" t="s">
        <v>781</v>
      </c>
      <c r="B4" s="149" t="s">
        <v>163</v>
      </c>
      <c r="C4" s="638" t="s">
        <v>759</v>
      </c>
    </row>
    <row r="5" spans="1:8" ht="15" customHeight="1">
      <c r="A5" s="147" t="s">
        <v>2</v>
      </c>
      <c r="B5" s="148"/>
      <c r="C5" s="636" t="str">
        <f>INT((MONTH($B$2))/3)&amp;"Q"&amp;"-"&amp;YEAR($B$2)</f>
        <v>1Q-2023</v>
      </c>
      <c r="D5" s="636" t="str">
        <f>IF(INT(MONTH($B$2))=3, "4"&amp;"Q"&amp;"-"&amp;YEAR($B$2)-1, IF(INT(MONTH($B$2))=6, "1"&amp;"Q"&amp;"-"&amp;YEAR($B$2), IF(INT(MONTH($B$2))=9, "2"&amp;"Q"&amp;"-"&amp;YEAR($B$2),IF(INT(MONTH($B$2))=12, "3"&amp;"Q"&amp;"-"&amp;YEAR($B$2), 0))))</f>
        <v>4Q-2022</v>
      </c>
      <c r="E5" s="636" t="str">
        <f>IF(INT(MONTH($B$2))=3, "3"&amp;"Q"&amp;"-"&amp;YEAR($B$2)-1, IF(INT(MONTH($B$2))=6, "4"&amp;"Q"&amp;"-"&amp;YEAR($B$2)-1, IF(INT(MONTH($B$2))=9, "1"&amp;"Q"&amp;"-"&amp;YEAR($B$2),IF(INT(MONTH($B$2))=12, "2"&amp;"Q"&amp;"-"&amp;YEAR($B$2), 0))))</f>
        <v>3Q-2022</v>
      </c>
      <c r="F5" s="636" t="str">
        <f>IF(INT(MONTH($B$2))=3, "2"&amp;"Q"&amp;"-"&amp;YEAR($B$2)-1, IF(INT(MONTH($B$2))=6, "3"&amp;"Q"&amp;"-"&amp;YEAR($B$2)-1, IF(INT(MONTH($B$2))=9, "4"&amp;"Q"&amp;"-"&amp;YEAR($B$2)-1,IF(INT(MONTH($B$2))=12, "1"&amp;"Q"&amp;"-"&amp;YEAR($B$2), 0))))</f>
        <v>2Q-2022</v>
      </c>
      <c r="G5" s="636" t="str">
        <f>IF(INT(MONTH($B$2))=3, "1"&amp;"Q"&amp;"-"&amp;YEAR($B$2)-1, IF(INT(MONTH($B$2))=6, "2"&amp;"Q"&amp;"-"&amp;YEAR($B$2)-1, IF(INT(MONTH($B$2))=9, "3"&amp;"Q"&amp;"-"&amp;YEAR($B$2)-1,IF(INT(MONTH($B$2))=12, "4"&amp;"Q"&amp;"-"&amp;YEAR($B$2)-1, 0))))</f>
        <v>1Q-2022</v>
      </c>
    </row>
    <row r="6" spans="1:8" ht="15" customHeight="1">
      <c r="A6" s="639">
        <v>1</v>
      </c>
      <c r="B6" s="328" t="s">
        <v>782</v>
      </c>
      <c r="C6" s="276">
        <f>C7+C9+C10</f>
        <v>171420996.94231004</v>
      </c>
      <c r="D6" s="331">
        <f>D7+D9+D10</f>
        <v>170648957.53656</v>
      </c>
      <c r="E6" s="277">
        <f t="shared" ref="E6:G6" si="0">E7+E9+E10</f>
        <v>158231535.50980002</v>
      </c>
      <c r="F6" s="276">
        <f t="shared" si="0"/>
        <v>152915471.88750002</v>
      </c>
      <c r="G6" s="332">
        <f t="shared" si="0"/>
        <v>166620541.77187622</v>
      </c>
    </row>
    <row r="7" spans="1:8" ht="15" customHeight="1">
      <c r="A7" s="639">
        <v>1.1000000000000001</v>
      </c>
      <c r="B7" s="278" t="s">
        <v>783</v>
      </c>
      <c r="C7" s="279">
        <v>150090199.56665003</v>
      </c>
      <c r="D7" s="333">
        <v>152094981.22999999</v>
      </c>
      <c r="E7" s="279">
        <v>149110167.52020001</v>
      </c>
      <c r="F7" s="279">
        <v>145735873.62420002</v>
      </c>
      <c r="G7" s="334">
        <v>154911562.48140001</v>
      </c>
    </row>
    <row r="8" spans="1:8" ht="25.5">
      <c r="A8" s="639" t="s">
        <v>536</v>
      </c>
      <c r="B8" s="280" t="s">
        <v>784</v>
      </c>
      <c r="C8" s="279"/>
      <c r="D8" s="333"/>
      <c r="E8" s="279"/>
      <c r="F8" s="279"/>
      <c r="G8" s="334"/>
    </row>
    <row r="9" spans="1:8" ht="15" customHeight="1">
      <c r="A9" s="639">
        <v>1.2</v>
      </c>
      <c r="B9" s="278" t="s">
        <v>785</v>
      </c>
      <c r="C9" s="279">
        <v>21330797.375659995</v>
      </c>
      <c r="D9" s="333">
        <v>18553976.306559999</v>
      </c>
      <c r="E9" s="281">
        <v>9121367.9896000009</v>
      </c>
      <c r="F9" s="281">
        <v>7179598.2633000007</v>
      </c>
      <c r="G9" s="335">
        <v>11708979.290476196</v>
      </c>
    </row>
    <row r="10" spans="1:8" ht="15" customHeight="1">
      <c r="A10" s="639">
        <v>1.3</v>
      </c>
      <c r="B10" s="329" t="s">
        <v>174</v>
      </c>
      <c r="C10" s="281">
        <v>0</v>
      </c>
      <c r="D10" s="333"/>
      <c r="E10" s="281"/>
      <c r="F10" s="279"/>
      <c r="G10" s="335"/>
    </row>
    <row r="11" spans="1:8" ht="15" customHeight="1">
      <c r="A11" s="639">
        <v>2</v>
      </c>
      <c r="B11" s="328" t="s">
        <v>786</v>
      </c>
      <c r="C11" s="279">
        <v>3052904.3795519923</v>
      </c>
      <c r="D11" s="333">
        <v>1299569.2281800203</v>
      </c>
      <c r="E11" s="279">
        <v>246084.67826037935</v>
      </c>
      <c r="F11" s="279">
        <v>323366.11961199611</v>
      </c>
      <c r="G11" s="334">
        <v>98978.718085000801</v>
      </c>
    </row>
    <row r="12" spans="1:8" ht="15" customHeight="1">
      <c r="A12" s="639">
        <v>3</v>
      </c>
      <c r="B12" s="330" t="s">
        <v>787</v>
      </c>
      <c r="C12" s="281">
        <v>20391120</v>
      </c>
      <c r="D12" s="333">
        <v>20391120</v>
      </c>
      <c r="E12" s="281">
        <v>17671907</v>
      </c>
      <c r="F12" s="279">
        <v>17671907</v>
      </c>
      <c r="G12" s="335">
        <v>17671907</v>
      </c>
    </row>
    <row r="13" spans="1:8" ht="15" customHeight="1">
      <c r="A13" s="640">
        <v>4</v>
      </c>
      <c r="B13" s="338" t="s">
        <v>788</v>
      </c>
      <c r="C13" s="166">
        <f>C6+C11+C12</f>
        <v>194865021.32186204</v>
      </c>
      <c r="D13" s="336">
        <f>D6+D11+D12</f>
        <v>192339646.76474002</v>
      </c>
      <c r="E13" s="167">
        <f t="shared" ref="E13:G13" si="1">E6+E11+E12</f>
        <v>176149527.1880604</v>
      </c>
      <c r="F13" s="166">
        <f t="shared" si="1"/>
        <v>170910745.00711203</v>
      </c>
      <c r="G13" s="337">
        <f t="shared" si="1"/>
        <v>184391427.48996121</v>
      </c>
    </row>
    <row r="14" spans="1:8">
      <c r="B14" s="23"/>
    </row>
    <row r="15" spans="1:8" ht="25.5">
      <c r="B15" s="66" t="s">
        <v>789</v>
      </c>
    </row>
    <row r="16" spans="1:8">
      <c r="B16" s="66"/>
    </row>
    <row r="17" spans="2:2">
      <c r="B17" s="66"/>
    </row>
    <row r="18" spans="2:2">
      <c r="B18" s="66"/>
    </row>
  </sheetData>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4"/>
  <sheetViews>
    <sheetView showGridLines="0" zoomScaleNormal="100" workbookViewId="0">
      <pane xSplit="1" ySplit="4" topLeftCell="B5" activePane="bottomRight" state="frozen"/>
      <selection pane="topRight" activeCell="B1" sqref="B1"/>
      <selection pane="bottomLeft" activeCell="A4" sqref="A4"/>
      <selection pane="bottomRight" activeCell="G11" sqref="G11"/>
    </sheetView>
  </sheetViews>
  <sheetFormatPr defaultRowHeight="15"/>
  <cols>
    <col min="1" max="1" width="9.5703125" style="3" bestFit="1" customWidth="1"/>
    <col min="2" max="2" width="58.85546875" style="3" customWidth="1"/>
    <col min="3" max="3" width="72.140625" style="3" customWidth="1"/>
  </cols>
  <sheetData>
    <row r="1" spans="1:8">
      <c r="A1" s="3" t="s">
        <v>0</v>
      </c>
      <c r="B1" s="236" t="str">
        <f>Info!C2</f>
        <v>სს "ზირაათ ბანკი საქართველო"</v>
      </c>
    </row>
    <row r="2" spans="1:8">
      <c r="A2" s="3" t="s">
        <v>1</v>
      </c>
      <c r="B2" s="729">
        <f>'1. key ratios'!B2</f>
        <v>45016</v>
      </c>
    </row>
    <row r="4" spans="1:8" ht="25.5" customHeight="1">
      <c r="A4" s="161" t="s">
        <v>843</v>
      </c>
      <c r="B4" s="31" t="s">
        <v>164</v>
      </c>
      <c r="C4" s="14"/>
    </row>
    <row r="5" spans="1:8" ht="15.75">
      <c r="A5" s="11"/>
      <c r="B5" s="325" t="s">
        <v>844</v>
      </c>
      <c r="C5" s="343" t="s">
        <v>845</v>
      </c>
    </row>
    <row r="6" spans="1:8">
      <c r="A6" s="15">
        <v>1</v>
      </c>
      <c r="B6" s="32" t="s">
        <v>963</v>
      </c>
      <c r="C6" s="339" t="s">
        <v>965</v>
      </c>
    </row>
    <row r="7" spans="1:8">
      <c r="A7" s="15">
        <v>2</v>
      </c>
      <c r="B7" s="32" t="s">
        <v>966</v>
      </c>
      <c r="C7" s="339" t="s">
        <v>967</v>
      </c>
    </row>
    <row r="8" spans="1:8">
      <c r="A8" s="15">
        <v>3</v>
      </c>
      <c r="B8" s="32" t="s">
        <v>968</v>
      </c>
      <c r="C8" s="339" t="s">
        <v>967</v>
      </c>
    </row>
    <row r="9" spans="1:8">
      <c r="A9" s="15">
        <v>4</v>
      </c>
      <c r="B9" s="32" t="s">
        <v>969</v>
      </c>
      <c r="C9" s="339" t="s">
        <v>970</v>
      </c>
    </row>
    <row r="10" spans="1:8">
      <c r="A10" s="15">
        <v>5</v>
      </c>
      <c r="B10" s="32" t="s">
        <v>971</v>
      </c>
      <c r="C10" s="339" t="s">
        <v>970</v>
      </c>
    </row>
    <row r="11" spans="1:8">
      <c r="A11" s="15">
        <v>6</v>
      </c>
      <c r="B11" s="32"/>
      <c r="C11" s="339"/>
    </row>
    <row r="12" spans="1:8">
      <c r="A12" s="15">
        <v>7</v>
      </c>
      <c r="B12" s="32"/>
      <c r="C12" s="339"/>
      <c r="H12" s="5"/>
    </row>
    <row r="13" spans="1:8">
      <c r="A13" s="15">
        <v>8</v>
      </c>
      <c r="B13" s="32"/>
      <c r="C13" s="339"/>
    </row>
    <row r="14" spans="1:8">
      <c r="A14" s="15">
        <v>9</v>
      </c>
      <c r="B14" s="32"/>
      <c r="C14" s="339"/>
    </row>
    <row r="15" spans="1:8">
      <c r="A15" s="15">
        <v>10</v>
      </c>
      <c r="B15" s="32"/>
      <c r="C15" s="339"/>
    </row>
    <row r="16" spans="1:8">
      <c r="A16" s="15"/>
      <c r="B16" s="822"/>
      <c r="C16" s="823"/>
    </row>
    <row r="17" spans="1:3" ht="30">
      <c r="A17" s="15"/>
      <c r="B17" s="326" t="s">
        <v>846</v>
      </c>
      <c r="C17" s="344" t="s">
        <v>847</v>
      </c>
    </row>
    <row r="18" spans="1:3" ht="15.75">
      <c r="A18" s="15">
        <v>1</v>
      </c>
      <c r="B18" s="27" t="s">
        <v>964</v>
      </c>
      <c r="C18" s="341" t="s">
        <v>972</v>
      </c>
    </row>
    <row r="19" spans="1:3" ht="15.75">
      <c r="A19" s="15">
        <v>2</v>
      </c>
      <c r="B19" s="27" t="s">
        <v>973</v>
      </c>
      <c r="C19" s="341" t="s">
        <v>974</v>
      </c>
    </row>
    <row r="20" spans="1:3" ht="15.75">
      <c r="A20" s="15">
        <v>3</v>
      </c>
      <c r="B20" s="27" t="s">
        <v>975</v>
      </c>
      <c r="C20" s="341" t="s">
        <v>976</v>
      </c>
    </row>
    <row r="21" spans="1:3" ht="15.75">
      <c r="A21" s="15">
        <v>4</v>
      </c>
      <c r="B21" s="27" t="s">
        <v>977</v>
      </c>
      <c r="C21" s="341" t="s">
        <v>978</v>
      </c>
    </row>
    <row r="22" spans="1:3" ht="15.75">
      <c r="A22" s="15">
        <v>5</v>
      </c>
      <c r="B22" s="27"/>
      <c r="C22" s="341"/>
    </row>
    <row r="23" spans="1:3" ht="15.75">
      <c r="A23" s="15">
        <v>6</v>
      </c>
      <c r="B23" s="27"/>
      <c r="C23" s="341"/>
    </row>
    <row r="24" spans="1:3" ht="15.75">
      <c r="A24" s="15">
        <v>7</v>
      </c>
      <c r="B24" s="27"/>
      <c r="C24" s="341"/>
    </row>
    <row r="25" spans="1:3" ht="15.75">
      <c r="A25" s="15">
        <v>8</v>
      </c>
      <c r="B25" s="27"/>
      <c r="C25" s="341"/>
    </row>
    <row r="26" spans="1:3" ht="15.75">
      <c r="A26" s="15">
        <v>9</v>
      </c>
      <c r="B26" s="27"/>
      <c r="C26" s="341"/>
    </row>
    <row r="27" spans="1:3" ht="15.75" customHeight="1">
      <c r="A27" s="15">
        <v>10</v>
      </c>
      <c r="B27" s="27"/>
      <c r="C27" s="342"/>
    </row>
    <row r="28" spans="1:3" ht="15.75" customHeight="1">
      <c r="A28" s="15"/>
      <c r="B28" s="27"/>
      <c r="C28" s="28"/>
    </row>
    <row r="29" spans="1:3" ht="30" customHeight="1">
      <c r="A29" s="15"/>
      <c r="B29" s="824" t="s">
        <v>848</v>
      </c>
      <c r="C29" s="825"/>
    </row>
    <row r="30" spans="1:3">
      <c r="A30" s="15">
        <v>1</v>
      </c>
      <c r="B30" s="32" t="s">
        <v>979</v>
      </c>
      <c r="C30" s="705">
        <v>1</v>
      </c>
    </row>
    <row r="31" spans="1:3" ht="15.75" customHeight="1">
      <c r="A31" s="15"/>
      <c r="B31" s="32"/>
      <c r="C31" s="33"/>
    </row>
    <row r="32" spans="1:3" ht="29.25" customHeight="1">
      <c r="A32" s="15"/>
      <c r="B32" s="824" t="s">
        <v>850</v>
      </c>
      <c r="C32" s="825"/>
    </row>
    <row r="33" spans="1:3">
      <c r="A33" s="15">
        <v>1</v>
      </c>
      <c r="B33" s="32"/>
      <c r="C33" s="339" t="s">
        <v>849</v>
      </c>
    </row>
    <row r="34" spans="1:3" ht="15.75">
      <c r="A34" s="16"/>
      <c r="B34" s="34"/>
      <c r="C34" s="340"/>
    </row>
  </sheetData>
  <mergeCells count="3">
    <mergeCell ref="B16:C16"/>
    <mergeCell ref="B32:C32"/>
    <mergeCell ref="B29:C29"/>
  </mergeCells>
  <dataValidations count="1">
    <dataValidation type="list" allowBlank="1" showInputMessage="1" showErrorMessage="1" sqref="C6:C15">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zoomScale="90" zoomScaleNormal="90" workbookViewId="0">
      <pane xSplit="1" ySplit="5" topLeftCell="B6" activePane="bottomRight" state="frozen"/>
      <selection activeCell="H6" sqref="H6"/>
      <selection pane="topRight" activeCell="H6" sqref="H6"/>
      <selection pane="bottomLeft" activeCell="H6" sqref="H6"/>
      <selection pane="bottomRight" activeCell="I20" sqref="I20"/>
    </sheetView>
  </sheetViews>
  <sheetFormatPr defaultRowHeight="15"/>
  <cols>
    <col min="1" max="1" width="9.5703125" style="3" bestFit="1" customWidth="1"/>
    <col min="2" max="2" width="47.5703125" style="3" customWidth="1"/>
    <col min="3" max="3" width="28" style="3" customWidth="1"/>
    <col min="4" max="4" width="25.5703125" style="3" customWidth="1"/>
    <col min="5" max="5" width="18.85546875" style="3" customWidth="1"/>
    <col min="6" max="6" width="12" bestFit="1" customWidth="1"/>
    <col min="7" max="7" width="12.5703125" bestFit="1" customWidth="1"/>
  </cols>
  <sheetData>
    <row r="1" spans="1:5" ht="15.75">
      <c r="A1" s="26" t="s">
        <v>0</v>
      </c>
      <c r="B1" s="635" t="str">
        <f>Info!C2</f>
        <v>სს "ზირაათ ბანკი საქართველო"</v>
      </c>
    </row>
    <row r="2" spans="1:5" s="21" customFormat="1" ht="15.75" customHeight="1">
      <c r="A2" s="26" t="s">
        <v>1</v>
      </c>
      <c r="B2" s="633">
        <f>'1. key ratios'!B2</f>
        <v>45016</v>
      </c>
    </row>
    <row r="3" spans="1:5" s="21" customFormat="1" ht="15.75" customHeight="1"/>
    <row r="4" spans="1:5" s="21" customFormat="1" ht="15.75" customHeight="1">
      <c r="A4" s="162" t="s">
        <v>758</v>
      </c>
      <c r="B4" s="163" t="s">
        <v>165</v>
      </c>
      <c r="C4" s="130"/>
      <c r="D4" s="130"/>
      <c r="E4" s="131" t="s">
        <v>759</v>
      </c>
    </row>
    <row r="5" spans="1:5" s="81" customFormat="1" ht="17.45" customHeight="1">
      <c r="A5" s="253"/>
      <c r="B5" s="254"/>
      <c r="C5" s="129" t="s">
        <v>681</v>
      </c>
      <c r="D5" s="129" t="s">
        <v>682</v>
      </c>
      <c r="E5" s="255" t="s">
        <v>683</v>
      </c>
    </row>
    <row r="6" spans="1:5" s="96" customFormat="1" ht="14.45" customHeight="1">
      <c r="A6" s="256"/>
      <c r="B6" s="826" t="s">
        <v>760</v>
      </c>
      <c r="C6" s="826" t="s">
        <v>761</v>
      </c>
      <c r="D6" s="827" t="s">
        <v>762</v>
      </c>
      <c r="E6" s="828"/>
    </row>
    <row r="7" spans="1:5" s="96" customFormat="1" ht="99.6" customHeight="1">
      <c r="A7" s="256"/>
      <c r="B7" s="826"/>
      <c r="C7" s="826"/>
      <c r="D7" s="250" t="s">
        <v>763</v>
      </c>
      <c r="E7" s="251" t="s">
        <v>764</v>
      </c>
    </row>
    <row r="8" spans="1:5" s="96" customFormat="1" ht="22.5" customHeight="1">
      <c r="A8" s="482">
        <v>1</v>
      </c>
      <c r="B8" s="424" t="s">
        <v>51</v>
      </c>
      <c r="C8" s="740">
        <f>SUM(C9:C11)</f>
        <v>83374126.088599995</v>
      </c>
      <c r="D8" s="738">
        <f t="shared" ref="D8:E8" si="0">SUM(D9:D11)</f>
        <v>0</v>
      </c>
      <c r="E8" s="770">
        <f t="shared" si="0"/>
        <v>83374126.088599995</v>
      </c>
    </row>
    <row r="9" spans="1:5" s="96" customFormat="1">
      <c r="A9" s="482">
        <v>1.1000000000000001</v>
      </c>
      <c r="B9" s="425" t="s">
        <v>52</v>
      </c>
      <c r="C9" s="738">
        <f>'2. SOFP'!E8</f>
        <v>7715642.5411999999</v>
      </c>
      <c r="D9" s="738"/>
      <c r="E9" s="771">
        <f>C9-D9</f>
        <v>7715642.5411999999</v>
      </c>
    </row>
    <row r="10" spans="1:5" s="96" customFormat="1">
      <c r="A10" s="482">
        <v>1.2</v>
      </c>
      <c r="B10" s="425" t="s">
        <v>53</v>
      </c>
      <c r="C10" s="738">
        <f>'2. SOFP'!E9</f>
        <v>57871289.029699996</v>
      </c>
      <c r="D10" s="738"/>
      <c r="E10" s="771">
        <f t="shared" ref="E10:E36" si="1">C10-D10</f>
        <v>57871289.029699996</v>
      </c>
    </row>
    <row r="11" spans="1:5" s="96" customFormat="1">
      <c r="A11" s="482">
        <v>1.3</v>
      </c>
      <c r="B11" s="425" t="s">
        <v>54</v>
      </c>
      <c r="C11" s="738">
        <f>'2. SOFP'!E10</f>
        <v>17787194.517700002</v>
      </c>
      <c r="D11" s="738"/>
      <c r="E11" s="771">
        <f t="shared" si="1"/>
        <v>17787194.517700002</v>
      </c>
    </row>
    <row r="12" spans="1:5" s="96" customFormat="1">
      <c r="A12" s="482">
        <v>2</v>
      </c>
      <c r="B12" s="426" t="s">
        <v>10</v>
      </c>
      <c r="C12" s="738">
        <f>'2. SOFP'!E11</f>
        <v>0</v>
      </c>
      <c r="D12" s="738"/>
      <c r="E12" s="771">
        <f t="shared" si="1"/>
        <v>0</v>
      </c>
    </row>
    <row r="13" spans="1:5" s="96" customFormat="1" ht="21">
      <c r="A13" s="482">
        <v>2.1</v>
      </c>
      <c r="B13" s="427" t="s">
        <v>55</v>
      </c>
      <c r="C13" s="738">
        <f>'2. SOFP'!E12</f>
        <v>0</v>
      </c>
      <c r="D13" s="738"/>
      <c r="E13" s="771">
        <f t="shared" si="1"/>
        <v>0</v>
      </c>
    </row>
    <row r="14" spans="1:5" s="96" customFormat="1" ht="33.950000000000003" customHeight="1">
      <c r="A14" s="482">
        <v>3</v>
      </c>
      <c r="B14" s="428" t="s">
        <v>56</v>
      </c>
      <c r="C14" s="738">
        <f>'2. SOFP'!E13</f>
        <v>0</v>
      </c>
      <c r="D14" s="738"/>
      <c r="E14" s="771">
        <f t="shared" si="1"/>
        <v>0</v>
      </c>
    </row>
    <row r="15" spans="1:5" s="96" customFormat="1" ht="32.450000000000003" customHeight="1">
      <c r="A15" s="482">
        <v>4</v>
      </c>
      <c r="B15" s="429" t="s">
        <v>57</v>
      </c>
      <c r="C15" s="738">
        <f>'2. SOFP'!E14</f>
        <v>0</v>
      </c>
      <c r="D15" s="738"/>
      <c r="E15" s="771">
        <f t="shared" si="1"/>
        <v>0</v>
      </c>
    </row>
    <row r="16" spans="1:5" s="96" customFormat="1" ht="23.1" customHeight="1">
      <c r="A16" s="482">
        <v>5</v>
      </c>
      <c r="B16" s="429" t="s">
        <v>13</v>
      </c>
      <c r="C16" s="740">
        <f>SUM(C17:C19)</f>
        <v>0</v>
      </c>
      <c r="D16" s="738">
        <f t="shared" ref="D16:E16" si="2">SUM(D17:D19)</f>
        <v>0</v>
      </c>
      <c r="E16" s="770">
        <f t="shared" si="2"/>
        <v>0</v>
      </c>
    </row>
    <row r="17" spans="1:5" s="96" customFormat="1">
      <c r="A17" s="482">
        <v>5.0999999999999996</v>
      </c>
      <c r="B17" s="430" t="s">
        <v>58</v>
      </c>
      <c r="C17" s="738">
        <f>'2. SOFP'!E16</f>
        <v>0</v>
      </c>
      <c r="D17" s="738"/>
      <c r="E17" s="771">
        <f t="shared" si="1"/>
        <v>0</v>
      </c>
    </row>
    <row r="18" spans="1:5" s="96" customFormat="1">
      <c r="A18" s="482">
        <v>5.2</v>
      </c>
      <c r="B18" s="430" t="s">
        <v>59</v>
      </c>
      <c r="C18" s="738">
        <f>'2. SOFP'!E17</f>
        <v>0</v>
      </c>
      <c r="D18" s="738"/>
      <c r="E18" s="771">
        <f t="shared" si="1"/>
        <v>0</v>
      </c>
    </row>
    <row r="19" spans="1:5" s="96" customFormat="1">
      <c r="A19" s="482">
        <v>5.3</v>
      </c>
      <c r="B19" s="430" t="s">
        <v>60</v>
      </c>
      <c r="C19" s="738">
        <f>'2. SOFP'!E18</f>
        <v>0</v>
      </c>
      <c r="D19" s="738"/>
      <c r="E19" s="771">
        <f t="shared" si="1"/>
        <v>0</v>
      </c>
    </row>
    <row r="20" spans="1:5" s="96" customFormat="1" ht="21">
      <c r="A20" s="482">
        <v>6</v>
      </c>
      <c r="B20" s="428" t="s">
        <v>14</v>
      </c>
      <c r="C20" s="740">
        <f>SUM(C21:C22)</f>
        <v>104321028.0342</v>
      </c>
      <c r="D20" s="738">
        <f t="shared" ref="D20:E20" si="3">SUM(D21:D22)</f>
        <v>0</v>
      </c>
      <c r="E20" s="770">
        <f t="shared" si="3"/>
        <v>104321028.0342</v>
      </c>
    </row>
    <row r="21" spans="1:5">
      <c r="A21" s="482">
        <v>6.1</v>
      </c>
      <c r="B21" s="430" t="s">
        <v>59</v>
      </c>
      <c r="C21" s="738">
        <f>'2. SOFP'!E20</f>
        <v>1566932</v>
      </c>
      <c r="D21" s="741"/>
      <c r="E21" s="771">
        <f t="shared" si="1"/>
        <v>1566932</v>
      </c>
    </row>
    <row r="22" spans="1:5">
      <c r="A22" s="482">
        <v>6.2</v>
      </c>
      <c r="B22" s="430" t="s">
        <v>60</v>
      </c>
      <c r="C22" s="738">
        <f>'2. SOFP'!E21</f>
        <v>102754096.0342</v>
      </c>
      <c r="D22" s="741"/>
      <c r="E22" s="771">
        <f t="shared" si="1"/>
        <v>102754096.0342</v>
      </c>
    </row>
    <row r="23" spans="1:5" ht="21">
      <c r="A23" s="482">
        <v>7</v>
      </c>
      <c r="B23" s="431" t="s">
        <v>61</v>
      </c>
      <c r="C23" s="738">
        <f>'2. SOFP'!E22</f>
        <v>0</v>
      </c>
      <c r="D23" s="742"/>
      <c r="E23" s="771">
        <f t="shared" si="1"/>
        <v>0</v>
      </c>
    </row>
    <row r="24" spans="1:5" ht="21">
      <c r="A24" s="482">
        <v>8</v>
      </c>
      <c r="B24" s="432" t="s">
        <v>62</v>
      </c>
      <c r="C24" s="738">
        <f>'2. SOFP'!E23</f>
        <v>0</v>
      </c>
      <c r="D24" s="742"/>
      <c r="E24" s="771">
        <f t="shared" si="1"/>
        <v>0</v>
      </c>
    </row>
    <row r="25" spans="1:5">
      <c r="A25" s="482">
        <v>9</v>
      </c>
      <c r="B25" s="429" t="s">
        <v>63</v>
      </c>
      <c r="C25" s="743">
        <f>SUM(C26:C27)</f>
        <v>5414433.5700000003</v>
      </c>
      <c r="D25" s="742">
        <f t="shared" ref="D25:E25" si="4">SUM(D26:D27)</f>
        <v>0</v>
      </c>
      <c r="E25" s="772">
        <f t="shared" si="4"/>
        <v>5414433.5700000003</v>
      </c>
    </row>
    <row r="26" spans="1:5">
      <c r="A26" s="482">
        <v>9.1</v>
      </c>
      <c r="B26" s="433" t="s">
        <v>64</v>
      </c>
      <c r="C26" s="738">
        <f>'2. SOFP'!E25</f>
        <v>5414433.5700000003</v>
      </c>
      <c r="D26" s="742"/>
      <c r="E26" s="771">
        <f t="shared" si="1"/>
        <v>5414433.5700000003</v>
      </c>
    </row>
    <row r="27" spans="1:5">
      <c r="A27" s="482">
        <v>9.1999999999999993</v>
      </c>
      <c r="B27" s="433" t="s">
        <v>65</v>
      </c>
      <c r="C27" s="738">
        <f>'2. SOFP'!E26</f>
        <v>0</v>
      </c>
      <c r="D27" s="742"/>
      <c r="E27" s="771">
        <f t="shared" si="1"/>
        <v>0</v>
      </c>
    </row>
    <row r="28" spans="1:5">
      <c r="A28" s="482">
        <v>10</v>
      </c>
      <c r="B28" s="429" t="s">
        <v>66</v>
      </c>
      <c r="C28" s="743">
        <f>SUM(C29:C30)</f>
        <v>936925.35</v>
      </c>
      <c r="D28" s="742">
        <f t="shared" ref="D28:E28" si="5">SUM(D29:D30)</f>
        <v>936925.35</v>
      </c>
      <c r="E28" s="772">
        <f t="shared" si="5"/>
        <v>0</v>
      </c>
    </row>
    <row r="29" spans="1:5">
      <c r="A29" s="482">
        <v>10.1</v>
      </c>
      <c r="B29" s="433" t="s">
        <v>67</v>
      </c>
      <c r="C29" s="738">
        <f>'2. SOFP'!E28</f>
        <v>0</v>
      </c>
      <c r="D29" s="742"/>
      <c r="E29" s="771">
        <f t="shared" si="1"/>
        <v>0</v>
      </c>
    </row>
    <row r="30" spans="1:5">
      <c r="A30" s="482">
        <v>10.199999999999999</v>
      </c>
      <c r="B30" s="433" t="s">
        <v>68</v>
      </c>
      <c r="C30" s="738">
        <f>'2. SOFP'!E29</f>
        <v>936925.35</v>
      </c>
      <c r="D30" s="742">
        <f>C30</f>
        <v>936925.35</v>
      </c>
      <c r="E30" s="771">
        <f t="shared" si="1"/>
        <v>0</v>
      </c>
    </row>
    <row r="31" spans="1:5">
      <c r="A31" s="482">
        <v>11</v>
      </c>
      <c r="B31" s="429" t="s">
        <v>69</v>
      </c>
      <c r="C31" s="743">
        <f>SUM(C32:C33)</f>
        <v>141141</v>
      </c>
      <c r="D31" s="742">
        <f t="shared" ref="D31:E31" si="6">SUM(D32:D33)</f>
        <v>0</v>
      </c>
      <c r="E31" s="772">
        <f t="shared" si="6"/>
        <v>141141</v>
      </c>
    </row>
    <row r="32" spans="1:5">
      <c r="A32" s="482">
        <v>11.1</v>
      </c>
      <c r="B32" s="433" t="s">
        <v>70</v>
      </c>
      <c r="C32" s="738">
        <f>'2. SOFP'!E31</f>
        <v>141141</v>
      </c>
      <c r="D32" s="742"/>
      <c r="E32" s="771">
        <f t="shared" si="1"/>
        <v>141141</v>
      </c>
    </row>
    <row r="33" spans="1:5">
      <c r="A33" s="482">
        <v>11.2</v>
      </c>
      <c r="B33" s="433" t="s">
        <v>71</v>
      </c>
      <c r="C33" s="738">
        <f>'2. SOFP'!E32</f>
        <v>0</v>
      </c>
      <c r="D33" s="742"/>
      <c r="E33" s="771">
        <f t="shared" si="1"/>
        <v>0</v>
      </c>
    </row>
    <row r="34" spans="1:5">
      <c r="A34" s="482">
        <v>13</v>
      </c>
      <c r="B34" s="429" t="s">
        <v>15</v>
      </c>
      <c r="C34" s="740">
        <f>'2. SOFP'!E33</f>
        <v>3693815.0318999998</v>
      </c>
      <c r="D34" s="741"/>
      <c r="E34" s="770">
        <f t="shared" si="1"/>
        <v>3693815.0318999998</v>
      </c>
    </row>
    <row r="35" spans="1:5">
      <c r="A35" s="482">
        <v>13.1</v>
      </c>
      <c r="B35" s="434" t="s">
        <v>72</v>
      </c>
      <c r="C35" s="738">
        <f>'2. SOFP'!E34</f>
        <v>67640</v>
      </c>
      <c r="D35" s="741"/>
      <c r="E35" s="771">
        <f t="shared" si="1"/>
        <v>67640</v>
      </c>
    </row>
    <row r="36" spans="1:5">
      <c r="A36" s="482">
        <v>13.2</v>
      </c>
      <c r="B36" s="434" t="s">
        <v>73</v>
      </c>
      <c r="C36" s="739">
        <f>'2. SOFP'!E35</f>
        <v>0</v>
      </c>
      <c r="D36" s="741"/>
      <c r="E36" s="773">
        <f t="shared" si="1"/>
        <v>0</v>
      </c>
    </row>
    <row r="37" spans="1:5" ht="38.25">
      <c r="A37" s="257"/>
      <c r="B37" s="258" t="s">
        <v>765</v>
      </c>
      <c r="C37" s="207">
        <f>SUM(C8,C12,C14,C15,C16,C20,C23,C24,C25,C28,C31,C34)</f>
        <v>197881469.07469997</v>
      </c>
      <c r="D37" s="207">
        <f t="shared" ref="D37:E37" si="7">SUM(D8,D12,D14,D15,D16,D20,D23,D24,D25,D28,D31,D34)</f>
        <v>936925.35</v>
      </c>
      <c r="E37" s="774">
        <f t="shared" si="7"/>
        <v>196944543.72469997</v>
      </c>
    </row>
    <row r="41" spans="1:5" s="3" customFormat="1">
      <c r="B41" s="36"/>
    </row>
    <row r="42" spans="1:5" s="3" customFormat="1" ht="12.75">
      <c r="B42" s="37"/>
    </row>
    <row r="43" spans="1:5" s="3" customFormat="1">
      <c r="B43" s="36"/>
    </row>
    <row r="44" spans="1:5" s="3" customFormat="1">
      <c r="B44" s="36"/>
    </row>
    <row r="45" spans="1:5" s="3" customFormat="1">
      <c r="B45" s="36"/>
    </row>
    <row r="46" spans="1:5" s="3" customFormat="1">
      <c r="B46" s="36"/>
    </row>
    <row r="47" spans="1:5" s="3" customFormat="1">
      <c r="B47" s="36"/>
    </row>
    <row r="48" spans="1:5" s="3" customFormat="1" ht="12.75">
      <c r="B48" s="37"/>
    </row>
    <row r="49" spans="2:2" s="3" customFormat="1" ht="12.75">
      <c r="B49" s="37"/>
    </row>
    <row r="50" spans="2:2" s="3" customFormat="1" ht="12.75">
      <c r="B50" s="37"/>
    </row>
    <row r="51" spans="2:2" s="3" customFormat="1" ht="12.75">
      <c r="B51" s="37"/>
    </row>
    <row r="52" spans="2:2" s="3" customFormat="1" ht="12.75">
      <c r="B52" s="37"/>
    </row>
    <row r="53" spans="2:2" s="3" customFormat="1" ht="12.75">
      <c r="B53" s="37"/>
    </row>
  </sheetData>
  <mergeCells count="3">
    <mergeCell ref="B6:B7"/>
    <mergeCell ref="C6:C7"/>
    <mergeCell ref="D6:E6"/>
  </mergeCells>
  <pageMargins left="0.7" right="0.7" top="0.75" bottom="0.75" header="0.3" footer="0.3"/>
  <pageSetup paperSize="9" orientation="portrait" horizontalDpi="4294967295" verticalDpi="4294967295"/>
  <ignoredErrors>
    <ignoredError sqref="E16:E32"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B22" sqref="B22:B23"/>
    </sheetView>
  </sheetViews>
  <sheetFormatPr defaultRowHeight="15" outlineLevelRow="1"/>
  <cols>
    <col min="1" max="1" width="9.5703125" style="3" bestFit="1" customWidth="1"/>
    <col min="2" max="2" width="114.28515625" style="3"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3" ht="15.75">
      <c r="A1" s="18" t="s">
        <v>0</v>
      </c>
      <c r="B1" s="17" t="str">
        <f>Info!C2</f>
        <v>სს "ზირაათ ბანკი საქართველო"</v>
      </c>
    </row>
    <row r="2" spans="1:3" s="21" customFormat="1" ht="15.75" customHeight="1">
      <c r="A2" s="21" t="s">
        <v>1</v>
      </c>
      <c r="B2" s="729">
        <f>'1. key ratios'!B2</f>
        <v>45016</v>
      </c>
    </row>
    <row r="3" spans="1:3" s="21" customFormat="1" ht="15.75" customHeight="1"/>
    <row r="4" spans="1:3" s="21" customFormat="1" ht="25.5">
      <c r="A4" s="21" t="s">
        <v>832</v>
      </c>
      <c r="B4" s="137" t="s">
        <v>166</v>
      </c>
      <c r="C4" s="131" t="s">
        <v>759</v>
      </c>
    </row>
    <row r="5" spans="1:3">
      <c r="A5" s="132">
        <v>1</v>
      </c>
      <c r="B5" s="133" t="s">
        <v>833</v>
      </c>
      <c r="C5" s="744">
        <f>'7. LI1'!E37</f>
        <v>196944543.72469997</v>
      </c>
    </row>
    <row r="6" spans="1:3" s="122" customFormat="1">
      <c r="A6" s="80">
        <v>2.1</v>
      </c>
      <c r="B6" s="139" t="s">
        <v>834</v>
      </c>
      <c r="C6" s="745">
        <v>44978232.446799994</v>
      </c>
    </row>
    <row r="7" spans="1:3" s="5" customFormat="1" ht="25.5" outlineLevel="1">
      <c r="A7" s="138">
        <v>2.2000000000000002</v>
      </c>
      <c r="B7" s="134" t="s">
        <v>835</v>
      </c>
      <c r="C7" s="746"/>
    </row>
    <row r="8" spans="1:3" s="5" customFormat="1" ht="26.25">
      <c r="A8" s="138">
        <v>3</v>
      </c>
      <c r="B8" s="135" t="s">
        <v>836</v>
      </c>
      <c r="C8" s="747">
        <f>SUM(C5:C7)</f>
        <v>241922776.17149997</v>
      </c>
    </row>
    <row r="9" spans="1:3" s="122" customFormat="1">
      <c r="A9" s="80">
        <v>4</v>
      </c>
      <c r="B9" s="142" t="s">
        <v>837</v>
      </c>
      <c r="C9" s="745"/>
    </row>
    <row r="10" spans="1:3" s="5" customFormat="1" ht="25.5" outlineLevel="1">
      <c r="A10" s="138">
        <v>5.0999999999999996</v>
      </c>
      <c r="B10" s="134" t="s">
        <v>838</v>
      </c>
      <c r="C10" s="746">
        <v>-23647435.071139999</v>
      </c>
    </row>
    <row r="11" spans="1:3" s="5" customFormat="1" ht="25.5" outlineLevel="1">
      <c r="A11" s="138">
        <v>5.2</v>
      </c>
      <c r="B11" s="134" t="s">
        <v>839</v>
      </c>
      <c r="C11" s="746"/>
    </row>
    <row r="12" spans="1:3" s="5" customFormat="1">
      <c r="A12" s="138">
        <v>6</v>
      </c>
      <c r="B12" s="140" t="s">
        <v>840</v>
      </c>
      <c r="C12" s="746"/>
    </row>
    <row r="13" spans="1:3" s="5" customFormat="1">
      <c r="A13" s="141">
        <v>7</v>
      </c>
      <c r="B13" s="136" t="s">
        <v>841</v>
      </c>
      <c r="C13" s="748">
        <f>SUM(C8:C12)</f>
        <v>218275341.10035998</v>
      </c>
    </row>
    <row r="15" spans="1:3" ht="26.25">
      <c r="B15" s="23" t="s">
        <v>842</v>
      </c>
    </row>
    <row r="17" spans="2:2" s="3" customFormat="1" ht="12.75">
      <c r="B17" s="38"/>
    </row>
    <row r="18" spans="2:2" s="3" customFormat="1">
      <c r="B18" s="35"/>
    </row>
    <row r="19" spans="2:2" s="3" customFormat="1">
      <c r="B19" s="35"/>
    </row>
    <row r="20" spans="2:2" s="3" customFormat="1" ht="12.75">
      <c r="B20" s="37"/>
    </row>
    <row r="21" spans="2:2" s="3" customFormat="1">
      <c r="B21" s="36"/>
    </row>
    <row r="22" spans="2:2" s="3" customFormat="1" ht="12.75">
      <c r="B22" s="37"/>
    </row>
    <row r="23" spans="2:2" s="3" customFormat="1">
      <c r="B23" s="36"/>
    </row>
    <row r="24" spans="2:2" s="3" customFormat="1">
      <c r="B24" s="36"/>
    </row>
    <row r="25" spans="2:2" s="3" customFormat="1">
      <c r="B25" s="36"/>
    </row>
    <row r="26" spans="2:2" s="3" customFormat="1">
      <c r="B26" s="36"/>
    </row>
    <row r="27" spans="2:2" s="3" customFormat="1">
      <c r="B27" s="36"/>
    </row>
    <row r="28" spans="2:2" s="3" customFormat="1" ht="12.75">
      <c r="B28" s="37"/>
    </row>
    <row r="29" spans="2:2" s="3" customFormat="1" ht="12.75">
      <c r="B29" s="37"/>
    </row>
    <row r="30" spans="2:2" s="3" customFormat="1" ht="12.75">
      <c r="B30" s="37"/>
    </row>
    <row r="31" spans="2:2" s="3" customFormat="1" ht="12.75">
      <c r="B31" s="37"/>
    </row>
    <row r="32" spans="2:2" s="3" customFormat="1" ht="12.75">
      <c r="B32" s="37"/>
    </row>
    <row r="33" spans="2:2" s="3" customFormat="1" ht="12.75">
      <c r="B33" s="37"/>
    </row>
  </sheetData>
  <pageMargins left="0.7" right="0.7" top="0.75" bottom="0.75" header="0.3" footer="0.3"/>
  <pageSetup paperSize="9" orientation="portrait" horizontalDpi="4294967295" verticalDpi="4294967295"/>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Xo5cC23autUzpqdZEg3wbMVlZqBL56NeHc+qweg1nD8=</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6xdX73YklQXp0L9mPq0O5rG3JNl9fhjKmlWm7SYaKiE=</DigestValue>
    </Reference>
  </SignedInfo>
  <SignatureValue>PRMCGal4gpf4NsAvTaoSCaz4H4jdEZqQmxuvSEyIh7NNooo96J2GwJvo8/eaKZ1RrdvVAyUCplEV
yOSGrEHezi7clpZEezr+XT57KxFhf6jJYjP4rCVAwC7+CMblrbBsf7F9rrg5uZ+u+Qy5R9oDcGX8
YiSqWFFvKSjKY4B4paV8IufTVxmQyofN+Qx+o7rEOVEb1L45+wHUpeAHIKjOYoHB82ZDngPNDtZ/
3pbnYon1ClYDhdn/PVZxxb/FT6yXLMWrlW+iYXqITZBxo0xzX++ckl+8lDO/PyPrus6qlcTyHZ36
KjXD2VeAdYe5vuhSRZ3RKXhLQtDjAAdlATHi8A==</SignatureValue>
  <KeyInfo>
    <X509Data>
      <X509Certificate>MIIGPzCCBSegAwIBAgIKQfjgeQADAAIEsjANBgkqhkiG9w0BAQsFADBKMRIwEAYKCZImiZPyLGQBGRYCZ2UxEzARBgoJkiaJk/IsZAEZFgNuYmcxHzAdBgNVBAMTFk5CRyBDbGFzcyAyIElOVCBTdWIgQ0EwHhcNMjIwMTA0MDkyMDUzWhcNMjQwMTA0MDkyMDUzWjA9MSAwHgYDVQQKExdKU0MgWklSQUFUIEJBTksgR0VPUkdJQTEZMBcGA1UEAxMQQlpCIC0gT21lciBBeWRpbjCCASIwDQYJKoZIhvcNAQEBBQADggEPADCCAQoCggEBAPAHU0Y5Ap3KBsQ44E10bkUBWPvz/1JzVze+lGFycjpDO/ZhE9qfarqOyQpAOlULouWHTXsyqPw51DX0rN8VZi0OpQMqD5cO0QwdgG95DpqxRmPfissLijrwJxt8ImRR3MTfd/lTzy1JysD+XbglkCxA9HdK9srpd713o0ruTR7kK/Ufwd24y5872arirpPSolBeal2sXqAcTG0aLKISUqtXI7mt6JQ2VmIxbxk30eih02MBHEXyscB48JzNlWNa0fEt/Jb/58WcvwoK+OQgQ7xyg8zc1ZGhzSp+xAu8Osjh4+ViM+YO/WKtL/g4UKfOdhBWmBqFvU/OsBDonTwDa5UCAwEAAaOCAzIwggMuMDwGCSsGAQQBgjcVBwQvMC0GJSsGAQQBgjcVCOayYION9USGgZkJg7ihSoO+hHEEg8SRM4SDiF0CAWQCASMwHQYDVR0lBBYwFAYIKwYBBQUHAwIGCCsGAQUFBwMEMAsGA1UdDwQEAwIHgDAnBgkrBgEEAYI3FQoEGjAYMAoGCCsGAQUFBwMCMAoGCCsGAQUFBwMEMB0GA1UdDgQWBBQdS46BxtkGtsm7kg29zYP+6fyXYz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MpLmNydDANBgkqhkiG9w0BAQsFAAOCAQEAQDWrBGKF0yl5RHJMTSdZ2tbw53eLEpI/7h8EMdX248k0NhIoIHSQl3Z6+rhfwT9mFbWvmgxqwhR9QgYwfcMEOlOCruTmWlB8E8PoZk75bvATn4lAdjzFiT13MG7I+/gzhVKDcwkjcekVwG54FF2OJ6qE4Ndwz5yEPmI8KszXiA8BwVueVGh8J+u4PRdP2pC7dU2FzfommRTSpHTi1OPtk4WZbx3eCbfxE13NczOQvjHvv8NoBQNjOENpeAbO6PDAuua+BO47hL7+/9O1YJC3iI5F8s+UBb7IRX1ANlleYPAUhvdXmIn00Ek3w4YeDtrY24znEGs3wormjCnHKmlGK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Transform>
          <Transform Algorithm="http://www.w3.org/TR/2001/REC-xml-c14n-20010315"/>
        </Transforms>
        <DigestMethod Algorithm="http://www.w3.org/2001/04/xmlenc#sha256"/>
        <DigestValue>jzIrYSBzi69FbPbDNdUoi4/pCDO6QHkf7VwHm1YmWY0=</DigestValue>
      </Reference>
      <Reference URI="/xl/calcChain.xml?ContentType=application/vnd.openxmlformats-officedocument.spreadsheetml.calcChain+xml">
        <DigestMethod Algorithm="http://www.w3.org/2001/04/xmlenc#sha256"/>
        <DigestValue>lL6xtPRv/a8KWPnOSK/XY6w8anx4H4mdmlCHXQrmb9w=</DigestValue>
      </Reference>
      <Reference URI="/xl/comments1.xml?ContentType=application/vnd.openxmlformats-officedocument.spreadsheetml.comments+xml">
        <DigestMethod Algorithm="http://www.w3.org/2001/04/xmlenc#sha256"/>
        <DigestValue>tGWBflr9Y63PfezhtAHQziXjIsYwImegRhGOCjr6Ah0=</DigestValue>
      </Reference>
      <Reference URI="/xl/drawings/drawing1.xml?ContentType=application/vnd.openxmlformats-officedocument.drawing+xml">
        <DigestMethod Algorithm="http://www.w3.org/2001/04/xmlenc#sha256"/>
        <DigestValue>0D25YNbSQmUWivg4tU9tfUkqp2zKkiK4SYs6gwYhzJo=</DigestValue>
      </Reference>
      <Reference URI="/xl/drawings/vmlDrawing1.vml?ContentType=application/vnd.openxmlformats-officedocument.vmlDrawing">
        <DigestMethod Algorithm="http://www.w3.org/2001/04/xmlenc#sha256"/>
        <DigestValue>GoDJVcdNO9hlMAF7G/IgH+1Q5OPUb39BwvnDf32wqTs=</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externalLink1.xml?ContentType=application/vnd.openxmlformats-officedocument.spreadsheetml.externalLink+xml">
        <DigestMethod Algorithm="http://www.w3.org/2001/04/xmlenc#sha256"/>
        <DigestValue>M7B/mn9Gl/E0SPoxI8mHI2g20P25qjLRnB+I7onGin4=</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printerSettings/printerSettings1.bin?ContentType=application/vnd.openxmlformats-officedocument.spreadsheetml.printerSettings">
        <DigestMethod Algorithm="http://www.w3.org/2001/04/xmlenc#sha256"/>
        <DigestValue>Qauqo9JFDqv2tJo9mVgtx6UCxNToQUDAmID+BzjiqSk=</DigestValue>
      </Reference>
      <Reference URI="/xl/printerSettings/printerSettings2.bin?ContentType=application/vnd.openxmlformats-officedocument.spreadsheetml.printerSettings">
        <DigestMethod Algorithm="http://www.w3.org/2001/04/xmlenc#sha256"/>
        <DigestValue>Qauqo9JFDqv2tJo9mVgtx6UCxNToQUDAmID+BzjiqSk=</DigestValue>
      </Reference>
      <Reference URI="/xl/sharedStrings.xml?ContentType=application/vnd.openxmlformats-officedocument.spreadsheetml.sharedStrings+xml">
        <DigestMethod Algorithm="http://www.w3.org/2001/04/xmlenc#sha256"/>
        <DigestValue>BQT9H2gPufkwwPBNSnz981Nf/h9cnollEwCDqfBoh20=</DigestValue>
      </Reference>
      <Reference URI="/xl/styles.xml?ContentType=application/vnd.openxmlformats-officedocument.spreadsheetml.styles+xml">
        <DigestMethod Algorithm="http://www.w3.org/2001/04/xmlenc#sha256"/>
        <DigestValue>DNo8e65T9bFaooFBKRsvKUMFvklEeWTVGBkOXvlO6hc=</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F0s98HlAaCZWp4dc4dlc14gYqCJwX5Brn/FIIBMl1DU=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oY0oKg4yB0FiSyDpS+lW7ZLMeZcI5wvg+y8nqaThVbI=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xwmDucEr/C1omflTxC3g2jb6buK4ULVtZcHMlActdIo=</DigestValue>
      </Reference>
      <Reference URI="/xl/worksheets/sheet1.xml?ContentType=application/vnd.openxmlformats-officedocument.spreadsheetml.worksheet+xml">
        <DigestMethod Algorithm="http://www.w3.org/2001/04/xmlenc#sha256"/>
        <DigestValue>l7KuEpHAck7HbreDunu+9PlKm9szkY9mZUcZxy7ryaI=</DigestValue>
      </Reference>
      <Reference URI="/xl/worksheets/sheet10.xml?ContentType=application/vnd.openxmlformats-officedocument.spreadsheetml.worksheet+xml">
        <DigestMethod Algorithm="http://www.w3.org/2001/04/xmlenc#sha256"/>
        <DigestValue>hsGk9MIDXHfEQjvJfIDGo/gspp2qLetRiOROwoDz/xc=</DigestValue>
      </Reference>
      <Reference URI="/xl/worksheets/sheet11.xml?ContentType=application/vnd.openxmlformats-officedocument.spreadsheetml.worksheet+xml">
        <DigestMethod Algorithm="http://www.w3.org/2001/04/xmlenc#sha256"/>
        <DigestValue>xp3sxtOhRLcFx3h/xGVbVgXeHKt+0hxMEKw/WBoSrRU=</DigestValue>
      </Reference>
      <Reference URI="/xl/worksheets/sheet12.xml?ContentType=application/vnd.openxmlformats-officedocument.spreadsheetml.worksheet+xml">
        <DigestMethod Algorithm="http://www.w3.org/2001/04/xmlenc#sha256"/>
        <DigestValue>X9sA0d76MLD/GcZTtz0NopPnN8GrSh8jENMXVoztmV0=</DigestValue>
      </Reference>
      <Reference URI="/xl/worksheets/sheet13.xml?ContentType=application/vnd.openxmlformats-officedocument.spreadsheetml.worksheet+xml">
        <DigestMethod Algorithm="http://www.w3.org/2001/04/xmlenc#sha256"/>
        <DigestValue>5Fs2FTQ3ZSG9ejxmgIO/KYmElC4DtXxe/2PZVE2x7GA=</DigestValue>
      </Reference>
      <Reference URI="/xl/worksheets/sheet14.xml?ContentType=application/vnd.openxmlformats-officedocument.spreadsheetml.worksheet+xml">
        <DigestMethod Algorithm="http://www.w3.org/2001/04/xmlenc#sha256"/>
        <DigestValue>8bUpp5vsPxdUJzOqDBrMoLWs44SM5gyTeWJHATbNXrc=</DigestValue>
      </Reference>
      <Reference URI="/xl/worksheets/sheet15.xml?ContentType=application/vnd.openxmlformats-officedocument.spreadsheetml.worksheet+xml">
        <DigestMethod Algorithm="http://www.w3.org/2001/04/xmlenc#sha256"/>
        <DigestValue>uxUYgRMERsKGVW8xZGI9LR2yEMTl6hKVIkap5ErSTCQ=</DigestValue>
      </Reference>
      <Reference URI="/xl/worksheets/sheet16.xml?ContentType=application/vnd.openxmlformats-officedocument.spreadsheetml.worksheet+xml">
        <DigestMethod Algorithm="http://www.w3.org/2001/04/xmlenc#sha256"/>
        <DigestValue>MBL7S8t0e4igoU8e91yPDk07sgvmpJ2cu2DkkOG4gxs=</DigestValue>
      </Reference>
      <Reference URI="/xl/worksheets/sheet17.xml?ContentType=application/vnd.openxmlformats-officedocument.spreadsheetml.worksheet+xml">
        <DigestMethod Algorithm="http://www.w3.org/2001/04/xmlenc#sha256"/>
        <DigestValue>9PWQGY+CJ82kiTdz9/WJ89gAXtGGXOxZJwItSM4iqaI=</DigestValue>
      </Reference>
      <Reference URI="/xl/worksheets/sheet18.xml?ContentType=application/vnd.openxmlformats-officedocument.spreadsheetml.worksheet+xml">
        <DigestMethod Algorithm="http://www.w3.org/2001/04/xmlenc#sha256"/>
        <DigestValue>VYsTpNFCHc2IKNWYvDLI84f9p03FDkJ36/VLJ0NVty8=</DigestValue>
      </Reference>
      <Reference URI="/xl/worksheets/sheet19.xml?ContentType=application/vnd.openxmlformats-officedocument.spreadsheetml.worksheet+xml">
        <DigestMethod Algorithm="http://www.w3.org/2001/04/xmlenc#sha256"/>
        <DigestValue>juNvVDgGhpSsrr+DK/Tjxt4ICQcxR79W3WvgP1CBAtc=</DigestValue>
      </Reference>
      <Reference URI="/xl/worksheets/sheet2.xml?ContentType=application/vnd.openxmlformats-officedocument.spreadsheetml.worksheet+xml">
        <DigestMethod Algorithm="http://www.w3.org/2001/04/xmlenc#sha256"/>
        <DigestValue>f60dZewjzdeQv7aCgLOtrbtyGUgNtqCaFXIgPHsT3bM=</DigestValue>
      </Reference>
      <Reference URI="/xl/worksheets/sheet20.xml?ContentType=application/vnd.openxmlformats-officedocument.spreadsheetml.worksheet+xml">
        <DigestMethod Algorithm="http://www.w3.org/2001/04/xmlenc#sha256"/>
        <DigestValue>ZX50xa3ojtLKAyKOTYA0/kPlJtZhcBjvXD2rCOt1KCA=</DigestValue>
      </Reference>
      <Reference URI="/xl/worksheets/sheet21.xml?ContentType=application/vnd.openxmlformats-officedocument.spreadsheetml.worksheet+xml">
        <DigestMethod Algorithm="http://www.w3.org/2001/04/xmlenc#sha256"/>
        <DigestValue>fBtViRJ7mo9cmlhD48sw9IHXTE6rM9LPg7KXbnP921I=</DigestValue>
      </Reference>
      <Reference URI="/xl/worksheets/sheet22.xml?ContentType=application/vnd.openxmlformats-officedocument.spreadsheetml.worksheet+xml">
        <DigestMethod Algorithm="http://www.w3.org/2001/04/xmlenc#sha256"/>
        <DigestValue>7QGnjxdgSKhzlbEvOOFMXoP8vTTrFkU3IZThvbvvlg8=</DigestValue>
      </Reference>
      <Reference URI="/xl/worksheets/sheet23.xml?ContentType=application/vnd.openxmlformats-officedocument.spreadsheetml.worksheet+xml">
        <DigestMethod Algorithm="http://www.w3.org/2001/04/xmlenc#sha256"/>
        <DigestValue>4RY3X+bmgH71QH1eVsltbrlbpTwq5Pp9vK4VqOd3Imk=</DigestValue>
      </Reference>
      <Reference URI="/xl/worksheets/sheet24.xml?ContentType=application/vnd.openxmlformats-officedocument.spreadsheetml.worksheet+xml">
        <DigestMethod Algorithm="http://www.w3.org/2001/04/xmlenc#sha256"/>
        <DigestValue>90TyklLyJLai9mdS8dBJgzafCX4ME8liVCZYr/MF8pI=</DigestValue>
      </Reference>
      <Reference URI="/xl/worksheets/sheet25.xml?ContentType=application/vnd.openxmlformats-officedocument.spreadsheetml.worksheet+xml">
        <DigestMethod Algorithm="http://www.w3.org/2001/04/xmlenc#sha256"/>
        <DigestValue>oY5+PUg/6PXtGx/IUo1U+6yKt5Q3RroVOZRO7D6I8ME=</DigestValue>
      </Reference>
      <Reference URI="/xl/worksheets/sheet26.xml?ContentType=application/vnd.openxmlformats-officedocument.spreadsheetml.worksheet+xml">
        <DigestMethod Algorithm="http://www.w3.org/2001/04/xmlenc#sha256"/>
        <DigestValue>TK7nhfQvngrCeE9mkV1ofvsGp724pvC08rQ40BacYKI=</DigestValue>
      </Reference>
      <Reference URI="/xl/worksheets/sheet27.xml?ContentType=application/vnd.openxmlformats-officedocument.spreadsheetml.worksheet+xml">
        <DigestMethod Algorithm="http://www.w3.org/2001/04/xmlenc#sha256"/>
        <DigestValue>iBBKgG4dANR9dr7GesJ1V6ohXmw5fMy30BWaNBPCh9I=</DigestValue>
      </Reference>
      <Reference URI="/xl/worksheets/sheet28.xml?ContentType=application/vnd.openxmlformats-officedocument.spreadsheetml.worksheet+xml">
        <DigestMethod Algorithm="http://www.w3.org/2001/04/xmlenc#sha256"/>
        <DigestValue>49M5M6/5oZ1H6i8K57FEJLPRjPdG8ZOzMoAliefYtCk=</DigestValue>
      </Reference>
      <Reference URI="/xl/worksheets/sheet29.xml?ContentType=application/vnd.openxmlformats-officedocument.spreadsheetml.worksheet+xml">
        <DigestMethod Algorithm="http://www.w3.org/2001/04/xmlenc#sha256"/>
        <DigestValue>5RPCmdX18uOyqaP4InIJZp238hGZGsJyWcC4El9rSIk=</DigestValue>
      </Reference>
      <Reference URI="/xl/worksheets/sheet3.xml?ContentType=application/vnd.openxmlformats-officedocument.spreadsheetml.worksheet+xml">
        <DigestMethod Algorithm="http://www.w3.org/2001/04/xmlenc#sha256"/>
        <DigestValue>78OFZBVX+Z1ilm7LpcahNejnUwCbsQ84/b6utp2W3B4=</DigestValue>
      </Reference>
      <Reference URI="/xl/worksheets/sheet30.xml?ContentType=application/vnd.openxmlformats-officedocument.spreadsheetml.worksheet+xml">
        <DigestMethod Algorithm="http://www.w3.org/2001/04/xmlenc#sha256"/>
        <DigestValue>1QrITAdW61clkeqbx6g8gIddYCre/JAkhQUTquWJPcI=</DigestValue>
      </Reference>
      <Reference URI="/xl/worksheets/sheet4.xml?ContentType=application/vnd.openxmlformats-officedocument.spreadsheetml.worksheet+xml">
        <DigestMethod Algorithm="http://www.w3.org/2001/04/xmlenc#sha256"/>
        <DigestValue>+kpEltzG5DcABg8yJxS9XJ/BATUf1paSkJVnzfF+4eM=</DigestValue>
      </Reference>
      <Reference URI="/xl/worksheets/sheet5.xml?ContentType=application/vnd.openxmlformats-officedocument.spreadsheetml.worksheet+xml">
        <DigestMethod Algorithm="http://www.w3.org/2001/04/xmlenc#sha256"/>
        <DigestValue>Z4CmYjbJuopmJ7pHUBWibpiwS5ZgQSAntWytoTgzKKA=</DigestValue>
      </Reference>
      <Reference URI="/xl/worksheets/sheet6.xml?ContentType=application/vnd.openxmlformats-officedocument.spreadsheetml.worksheet+xml">
        <DigestMethod Algorithm="http://www.w3.org/2001/04/xmlenc#sha256"/>
        <DigestValue>Jc4BT3etsEENJyqaPmuySE1KkfLGuvw19pQFXuEsJtQ=</DigestValue>
      </Reference>
      <Reference URI="/xl/worksheets/sheet7.xml?ContentType=application/vnd.openxmlformats-officedocument.spreadsheetml.worksheet+xml">
        <DigestMethod Algorithm="http://www.w3.org/2001/04/xmlenc#sha256"/>
        <DigestValue>NqeByYRNd0GCqErmt6Ynwtwsi9lNbifRasIlcL1+u/w=</DigestValue>
      </Reference>
      <Reference URI="/xl/worksheets/sheet8.xml?ContentType=application/vnd.openxmlformats-officedocument.spreadsheetml.worksheet+xml">
        <DigestMethod Algorithm="http://www.w3.org/2001/04/xmlenc#sha256"/>
        <DigestValue>KWW3i64r97wKB2u+rEU6tUxFna6tBx5vq03fsmoFABY=</DigestValue>
      </Reference>
      <Reference URI="/xl/worksheets/sheet9.xml?ContentType=application/vnd.openxmlformats-officedocument.spreadsheetml.worksheet+xml">
        <DigestMethod Algorithm="http://www.w3.org/2001/04/xmlenc#sha256"/>
        <DigestValue>L8TrD6jjRMYVdYWI5pfG6jmpA3cCZ8uzcegpFpytOJk=</DigestValue>
      </Reference>
    </Manifest>
    <SignatureProperties>
      <SignatureProperty Id="idSignatureTime" Target="#idPackageSignature">
        <mdssi:SignatureTime xmlns:mdssi="http://schemas.openxmlformats.org/package/2006/digital-signature">
          <mdssi:Format>YYYY-MM-DDThh:mm:ssTZD</mdssi:Format>
          <mdssi:Value>2023-12-19T14:46:40Z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2023-12-19T14:46:40Z</xd:SigningTime>
          <xd:SigningCertificate>
            <xd:Cert>
              <xd:CertDigest>
                <DigestMethod Algorithm="http://www.w3.org/2001/04/xmlenc#sha256"/>
                <DigestValue>mQIuoPldNoZyhPKSMTaMdJE3pSu/IvIDk7Tv7etSl68=</DigestValue>
              </xd:CertDigest>
              <xd:IssuerSerial>
                <X509IssuerName>CN=NBG Class 2 INT Sub CA, DC=nbg, DC=ge</X509IssuerName>
                <X509SerialNumber>311544788876356470572210</X509SerialNumber>
              </xd:IssuerSerial>
            </xd:Cert>
          </xd:SigningCertificate>
          <xd:SignaturePolicyIdentifier>
            <xd:SignaturePolicyImplied/>
          </xd:SignaturePolicyIdentifier>
        </xd:SignedSignatureProperties>
      </xd: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2uiksFM8wIm0eKKS0A92kPTYTcg1LUEtmW3gK9JZxwQ=</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mWxxCPIVOuv7wZA4gi6Dv1x+WHBjAiECa+wvyhI4myw=</DigestValue>
    </Reference>
  </SignedInfo>
  <SignatureValue>UUZdcy/V5XEBNx2UNnad1hGYSIPrdP1uqCbFXwH2o83AzIinLfP200Qyaf5hlhwD7NguaXmjP1ym
6PfKO3K2k0ofLW8S3tUioxH8mCMl+dTpb+TzY4diqXQSO25MUIB8VFIhdbjTR8dMZnqQfwTg3rmy
1jLF6oaIo8lISQU+v/QKnDY4TbXZ3uwND9scK9HTdGhtJon706c8maFIlNezmmNrZs+seujcnonl
nCqroYs6nA/jDsYmoFw1cHuB8F887/HooeZ1KFy2QBaJIP6grgEZyshdjrDkND8b/nLK6+BsO/qD
DUYQAv0oHNJbZt1keO3G245n5TJ6AqMmam4lYA==</SignatureValue>
  <KeyInfo>
    <X509Data>
      <X509Certificate>MIIGQTCCBSmgAwIBAgIKVz5LrwADAAJAPTANBgkqhkiG9w0BAQsFADBKMRIwEAYKCZImiZPyLGQBGRYCZ2UxEzARBgoJkiaJk/IsZAEZFgNuYmcxHzAdBgNVBAMTFk5CRyBDbGFzcyAyIElOVCBTdWIgQ0EwHhcNMjMxMDAyMDczNzM0WhcNMjUxMDAxMDczNzM0WjA/MSAwHgYDVQQKExdKU0MgWklSQUFUIEJBTksgR0VPUkdJQTEbMBkGA1UEAxMSQlpCIC0gSGFsdWsgQ2VuZ2l6MIIBIjANBgkqhkiG9w0BAQEFAAOCAQ8AMIIBCgKCAQEA9xGOYGavTlMbI88Xn+IOKuj4APE9pu0KAWo6V1377r6hDA7wSwj39xgv3QEkW9sZLPHCJ14KiYvn0GqfU0aJLrUTwAeurqDQIW5X8GgkwKGLcct2IFzsiGLa/LLN/VV/PdMNLbppfvDTowH6g/lcmIZDbfxIjY+EoTXH2w9sxY+IquryaBjWMU86rfnCJBGTF8TASk0jD5PONZblCnPC6jCF+MfpV49ok9pNM1Yu9iMa14lEQ6sgNfIe0SoQH5DwVemLhxh+e98pjODHxcn/zrUN9hUp0F2l1+ZvvEW6cx71V5puq+NnzhFJOJlR0qc627V23ZTYQSAQGybXdFvXjQIDAQABo4IDMjCCAy4wPAYJKwYBBAGCNxUHBC8wLQYlKwYBBAGCNxUI5rJgg431RIaBmQmDuKFKg76EcQSDxJEzhIOIXQIBZAIBIzAdBgNVHSUEFjAUBggrBgEFBQcDAgYIKwYBBQUHAwQwCwYDVR0PBAQDAgeAMCcGCSsGAQQBgjcVCgQaMBgwCgYIKwYBBQUHAwIwCgYIKwYBBQUHAwQwHQYDVR0OBBYEFDtoDjqBY3tN7F+cZ6SqLvahuWZL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CJRfRew1d85oA3yUfvnN9bXDF9TdV/O2VTnmlSEzsnqf4GrgkUQKyfP4b5CwhoXoAVQby4XvgKnNC6JTHHbJ+iab4RjRC76CQomhyTboulkfM0hhLqJ78A18qGql0xw/UBojdvHCuhXAoO20EieExzL3/IwW31+iLrz5qY+gpNThJrIA393b0WOJ8I1Ns55HK6lVZn8cE5fPj/lJpzzlZutcs6koYrzexFv1+1GOXQZ4ZLRCwVNF9Cspd01bgqhBODSZYD8Ffvba9Bm5irmbNofEjmPCid7a/wowyDyuatbIIAUBrrTVvSpvcVeCpskSsS1NdmUwzl++Qx/9gQO/w8</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Transform>
          <Transform Algorithm="http://www.w3.org/TR/2001/REC-xml-c14n-20010315"/>
        </Transforms>
        <DigestMethod Algorithm="http://www.w3.org/2001/04/xmlenc#sha256"/>
        <DigestValue>jzIrYSBzi69FbPbDNdUoi4/pCDO6QHkf7VwHm1YmWY0=</DigestValue>
      </Reference>
      <Reference URI="/xl/calcChain.xml?ContentType=application/vnd.openxmlformats-officedocument.spreadsheetml.calcChain+xml">
        <DigestMethod Algorithm="http://www.w3.org/2001/04/xmlenc#sha256"/>
        <DigestValue>lL6xtPRv/a8KWPnOSK/XY6w8anx4H4mdmlCHXQrmb9w=</DigestValue>
      </Reference>
      <Reference URI="/xl/comments1.xml?ContentType=application/vnd.openxmlformats-officedocument.spreadsheetml.comments+xml">
        <DigestMethod Algorithm="http://www.w3.org/2001/04/xmlenc#sha256"/>
        <DigestValue>tGWBflr9Y63PfezhtAHQziXjIsYwImegRhGOCjr6Ah0=</DigestValue>
      </Reference>
      <Reference URI="/xl/drawings/drawing1.xml?ContentType=application/vnd.openxmlformats-officedocument.drawing+xml">
        <DigestMethod Algorithm="http://www.w3.org/2001/04/xmlenc#sha256"/>
        <DigestValue>0D25YNbSQmUWivg4tU9tfUkqp2zKkiK4SYs6gwYhzJo=</DigestValue>
      </Reference>
      <Reference URI="/xl/drawings/vmlDrawing1.vml?ContentType=application/vnd.openxmlformats-officedocument.vmlDrawing">
        <DigestMethod Algorithm="http://www.w3.org/2001/04/xmlenc#sha256"/>
        <DigestValue>GoDJVcdNO9hlMAF7G/IgH+1Q5OPUb39BwvnDf32wqTs=</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externalLink1.xml?ContentType=application/vnd.openxmlformats-officedocument.spreadsheetml.externalLink+xml">
        <DigestMethod Algorithm="http://www.w3.org/2001/04/xmlenc#sha256"/>
        <DigestValue>M7B/mn9Gl/E0SPoxI8mHI2g20P25qjLRnB+I7onGin4=</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printerSettings/printerSettings1.bin?ContentType=application/vnd.openxmlformats-officedocument.spreadsheetml.printerSettings">
        <DigestMethod Algorithm="http://www.w3.org/2001/04/xmlenc#sha256"/>
        <DigestValue>Qauqo9JFDqv2tJo9mVgtx6UCxNToQUDAmID+BzjiqSk=</DigestValue>
      </Reference>
      <Reference URI="/xl/printerSettings/printerSettings2.bin?ContentType=application/vnd.openxmlformats-officedocument.spreadsheetml.printerSettings">
        <DigestMethod Algorithm="http://www.w3.org/2001/04/xmlenc#sha256"/>
        <DigestValue>Qauqo9JFDqv2tJo9mVgtx6UCxNToQUDAmID+BzjiqSk=</DigestValue>
      </Reference>
      <Reference URI="/xl/sharedStrings.xml?ContentType=application/vnd.openxmlformats-officedocument.spreadsheetml.sharedStrings+xml">
        <DigestMethod Algorithm="http://www.w3.org/2001/04/xmlenc#sha256"/>
        <DigestValue>BQT9H2gPufkwwPBNSnz981Nf/h9cnollEwCDqfBoh20=</DigestValue>
      </Reference>
      <Reference URI="/xl/styles.xml?ContentType=application/vnd.openxmlformats-officedocument.spreadsheetml.styles+xml">
        <DigestMethod Algorithm="http://www.w3.org/2001/04/xmlenc#sha256"/>
        <DigestValue>DNo8e65T9bFaooFBKRsvKUMFvklEeWTVGBkOXvlO6hc=</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F0s98HlAaCZWp4dc4dlc14gYqCJwX5Brn/FIIBMl1DU=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oY0oKg4yB0FiSyDpS+lW7ZLMeZcI5wvg+y8nqaThVbI=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xwmDucEr/C1omflTxC3g2jb6buK4ULVtZcHMlActdIo=</DigestValue>
      </Reference>
      <Reference URI="/xl/worksheets/sheet1.xml?ContentType=application/vnd.openxmlformats-officedocument.spreadsheetml.worksheet+xml">
        <DigestMethod Algorithm="http://www.w3.org/2001/04/xmlenc#sha256"/>
        <DigestValue>l7KuEpHAck7HbreDunu+9PlKm9szkY9mZUcZxy7ryaI=</DigestValue>
      </Reference>
      <Reference URI="/xl/worksheets/sheet10.xml?ContentType=application/vnd.openxmlformats-officedocument.spreadsheetml.worksheet+xml">
        <DigestMethod Algorithm="http://www.w3.org/2001/04/xmlenc#sha256"/>
        <DigestValue>hsGk9MIDXHfEQjvJfIDGo/gspp2qLetRiOROwoDz/xc=</DigestValue>
      </Reference>
      <Reference URI="/xl/worksheets/sheet11.xml?ContentType=application/vnd.openxmlformats-officedocument.spreadsheetml.worksheet+xml">
        <DigestMethod Algorithm="http://www.w3.org/2001/04/xmlenc#sha256"/>
        <DigestValue>xp3sxtOhRLcFx3h/xGVbVgXeHKt+0hxMEKw/WBoSrRU=</DigestValue>
      </Reference>
      <Reference URI="/xl/worksheets/sheet12.xml?ContentType=application/vnd.openxmlformats-officedocument.spreadsheetml.worksheet+xml">
        <DigestMethod Algorithm="http://www.w3.org/2001/04/xmlenc#sha256"/>
        <DigestValue>X9sA0d76MLD/GcZTtz0NopPnN8GrSh8jENMXVoztmV0=</DigestValue>
      </Reference>
      <Reference URI="/xl/worksheets/sheet13.xml?ContentType=application/vnd.openxmlformats-officedocument.spreadsheetml.worksheet+xml">
        <DigestMethod Algorithm="http://www.w3.org/2001/04/xmlenc#sha256"/>
        <DigestValue>5Fs2FTQ3ZSG9ejxmgIO/KYmElC4DtXxe/2PZVE2x7GA=</DigestValue>
      </Reference>
      <Reference URI="/xl/worksheets/sheet14.xml?ContentType=application/vnd.openxmlformats-officedocument.spreadsheetml.worksheet+xml">
        <DigestMethod Algorithm="http://www.w3.org/2001/04/xmlenc#sha256"/>
        <DigestValue>8bUpp5vsPxdUJzOqDBrMoLWs44SM5gyTeWJHATbNXrc=</DigestValue>
      </Reference>
      <Reference URI="/xl/worksheets/sheet15.xml?ContentType=application/vnd.openxmlformats-officedocument.spreadsheetml.worksheet+xml">
        <DigestMethod Algorithm="http://www.w3.org/2001/04/xmlenc#sha256"/>
        <DigestValue>uxUYgRMERsKGVW8xZGI9LR2yEMTl6hKVIkap5ErSTCQ=</DigestValue>
      </Reference>
      <Reference URI="/xl/worksheets/sheet16.xml?ContentType=application/vnd.openxmlformats-officedocument.spreadsheetml.worksheet+xml">
        <DigestMethod Algorithm="http://www.w3.org/2001/04/xmlenc#sha256"/>
        <DigestValue>MBL7S8t0e4igoU8e91yPDk07sgvmpJ2cu2DkkOG4gxs=</DigestValue>
      </Reference>
      <Reference URI="/xl/worksheets/sheet17.xml?ContentType=application/vnd.openxmlformats-officedocument.spreadsheetml.worksheet+xml">
        <DigestMethod Algorithm="http://www.w3.org/2001/04/xmlenc#sha256"/>
        <DigestValue>9PWQGY+CJ82kiTdz9/WJ89gAXtGGXOxZJwItSM4iqaI=</DigestValue>
      </Reference>
      <Reference URI="/xl/worksheets/sheet18.xml?ContentType=application/vnd.openxmlformats-officedocument.spreadsheetml.worksheet+xml">
        <DigestMethod Algorithm="http://www.w3.org/2001/04/xmlenc#sha256"/>
        <DigestValue>VYsTpNFCHc2IKNWYvDLI84f9p03FDkJ36/VLJ0NVty8=</DigestValue>
      </Reference>
      <Reference URI="/xl/worksheets/sheet19.xml?ContentType=application/vnd.openxmlformats-officedocument.spreadsheetml.worksheet+xml">
        <DigestMethod Algorithm="http://www.w3.org/2001/04/xmlenc#sha256"/>
        <DigestValue>juNvVDgGhpSsrr+DK/Tjxt4ICQcxR79W3WvgP1CBAtc=</DigestValue>
      </Reference>
      <Reference URI="/xl/worksheets/sheet2.xml?ContentType=application/vnd.openxmlformats-officedocument.spreadsheetml.worksheet+xml">
        <DigestMethod Algorithm="http://www.w3.org/2001/04/xmlenc#sha256"/>
        <DigestValue>f60dZewjzdeQv7aCgLOtrbtyGUgNtqCaFXIgPHsT3bM=</DigestValue>
      </Reference>
      <Reference URI="/xl/worksheets/sheet20.xml?ContentType=application/vnd.openxmlformats-officedocument.spreadsheetml.worksheet+xml">
        <DigestMethod Algorithm="http://www.w3.org/2001/04/xmlenc#sha256"/>
        <DigestValue>ZX50xa3ojtLKAyKOTYA0/kPlJtZhcBjvXD2rCOt1KCA=</DigestValue>
      </Reference>
      <Reference URI="/xl/worksheets/sheet21.xml?ContentType=application/vnd.openxmlformats-officedocument.spreadsheetml.worksheet+xml">
        <DigestMethod Algorithm="http://www.w3.org/2001/04/xmlenc#sha256"/>
        <DigestValue>fBtViRJ7mo9cmlhD48sw9IHXTE6rM9LPg7KXbnP921I=</DigestValue>
      </Reference>
      <Reference URI="/xl/worksheets/sheet22.xml?ContentType=application/vnd.openxmlformats-officedocument.spreadsheetml.worksheet+xml">
        <DigestMethod Algorithm="http://www.w3.org/2001/04/xmlenc#sha256"/>
        <DigestValue>7QGnjxdgSKhzlbEvOOFMXoP8vTTrFkU3IZThvbvvlg8=</DigestValue>
      </Reference>
      <Reference URI="/xl/worksheets/sheet23.xml?ContentType=application/vnd.openxmlformats-officedocument.spreadsheetml.worksheet+xml">
        <DigestMethod Algorithm="http://www.w3.org/2001/04/xmlenc#sha256"/>
        <DigestValue>4RY3X+bmgH71QH1eVsltbrlbpTwq5Pp9vK4VqOd3Imk=</DigestValue>
      </Reference>
      <Reference URI="/xl/worksheets/sheet24.xml?ContentType=application/vnd.openxmlformats-officedocument.spreadsheetml.worksheet+xml">
        <DigestMethod Algorithm="http://www.w3.org/2001/04/xmlenc#sha256"/>
        <DigestValue>90TyklLyJLai9mdS8dBJgzafCX4ME8liVCZYr/MF8pI=</DigestValue>
      </Reference>
      <Reference URI="/xl/worksheets/sheet25.xml?ContentType=application/vnd.openxmlformats-officedocument.spreadsheetml.worksheet+xml">
        <DigestMethod Algorithm="http://www.w3.org/2001/04/xmlenc#sha256"/>
        <DigestValue>oY5+PUg/6PXtGx/IUo1U+6yKt5Q3RroVOZRO7D6I8ME=</DigestValue>
      </Reference>
      <Reference URI="/xl/worksheets/sheet26.xml?ContentType=application/vnd.openxmlformats-officedocument.spreadsheetml.worksheet+xml">
        <DigestMethod Algorithm="http://www.w3.org/2001/04/xmlenc#sha256"/>
        <DigestValue>TK7nhfQvngrCeE9mkV1ofvsGp724pvC08rQ40BacYKI=</DigestValue>
      </Reference>
      <Reference URI="/xl/worksheets/sheet27.xml?ContentType=application/vnd.openxmlformats-officedocument.spreadsheetml.worksheet+xml">
        <DigestMethod Algorithm="http://www.w3.org/2001/04/xmlenc#sha256"/>
        <DigestValue>iBBKgG4dANR9dr7GesJ1V6ohXmw5fMy30BWaNBPCh9I=</DigestValue>
      </Reference>
      <Reference URI="/xl/worksheets/sheet28.xml?ContentType=application/vnd.openxmlformats-officedocument.spreadsheetml.worksheet+xml">
        <DigestMethod Algorithm="http://www.w3.org/2001/04/xmlenc#sha256"/>
        <DigestValue>49M5M6/5oZ1H6i8K57FEJLPRjPdG8ZOzMoAliefYtCk=</DigestValue>
      </Reference>
      <Reference URI="/xl/worksheets/sheet29.xml?ContentType=application/vnd.openxmlformats-officedocument.spreadsheetml.worksheet+xml">
        <DigestMethod Algorithm="http://www.w3.org/2001/04/xmlenc#sha256"/>
        <DigestValue>5RPCmdX18uOyqaP4InIJZp238hGZGsJyWcC4El9rSIk=</DigestValue>
      </Reference>
      <Reference URI="/xl/worksheets/sheet3.xml?ContentType=application/vnd.openxmlformats-officedocument.spreadsheetml.worksheet+xml">
        <DigestMethod Algorithm="http://www.w3.org/2001/04/xmlenc#sha256"/>
        <DigestValue>78OFZBVX+Z1ilm7LpcahNejnUwCbsQ84/b6utp2W3B4=</DigestValue>
      </Reference>
      <Reference URI="/xl/worksheets/sheet30.xml?ContentType=application/vnd.openxmlformats-officedocument.spreadsheetml.worksheet+xml">
        <DigestMethod Algorithm="http://www.w3.org/2001/04/xmlenc#sha256"/>
        <DigestValue>1QrITAdW61clkeqbx6g8gIddYCre/JAkhQUTquWJPcI=</DigestValue>
      </Reference>
      <Reference URI="/xl/worksheets/sheet4.xml?ContentType=application/vnd.openxmlformats-officedocument.spreadsheetml.worksheet+xml">
        <DigestMethod Algorithm="http://www.w3.org/2001/04/xmlenc#sha256"/>
        <DigestValue>+kpEltzG5DcABg8yJxS9XJ/BATUf1paSkJVnzfF+4eM=</DigestValue>
      </Reference>
      <Reference URI="/xl/worksheets/sheet5.xml?ContentType=application/vnd.openxmlformats-officedocument.spreadsheetml.worksheet+xml">
        <DigestMethod Algorithm="http://www.w3.org/2001/04/xmlenc#sha256"/>
        <DigestValue>Z4CmYjbJuopmJ7pHUBWibpiwS5ZgQSAntWytoTgzKKA=</DigestValue>
      </Reference>
      <Reference URI="/xl/worksheets/sheet6.xml?ContentType=application/vnd.openxmlformats-officedocument.spreadsheetml.worksheet+xml">
        <DigestMethod Algorithm="http://www.w3.org/2001/04/xmlenc#sha256"/>
        <DigestValue>Jc4BT3etsEENJyqaPmuySE1KkfLGuvw19pQFXuEsJtQ=</DigestValue>
      </Reference>
      <Reference URI="/xl/worksheets/sheet7.xml?ContentType=application/vnd.openxmlformats-officedocument.spreadsheetml.worksheet+xml">
        <DigestMethod Algorithm="http://www.w3.org/2001/04/xmlenc#sha256"/>
        <DigestValue>NqeByYRNd0GCqErmt6Ynwtwsi9lNbifRasIlcL1+u/w=</DigestValue>
      </Reference>
      <Reference URI="/xl/worksheets/sheet8.xml?ContentType=application/vnd.openxmlformats-officedocument.spreadsheetml.worksheet+xml">
        <DigestMethod Algorithm="http://www.w3.org/2001/04/xmlenc#sha256"/>
        <DigestValue>KWW3i64r97wKB2u+rEU6tUxFna6tBx5vq03fsmoFABY=</DigestValue>
      </Reference>
      <Reference URI="/xl/worksheets/sheet9.xml?ContentType=application/vnd.openxmlformats-officedocument.spreadsheetml.worksheet+xml">
        <DigestMethod Algorithm="http://www.w3.org/2001/04/xmlenc#sha256"/>
        <DigestValue>L8TrD6jjRMYVdYWI5pfG6jmpA3cCZ8uzcegpFpytOJk=</DigestValue>
      </Reference>
    </Manifest>
    <SignatureProperties>
      <SignatureProperty Id="idSignatureTime" Target="#idPackageSignature">
        <mdssi:SignatureTime xmlns:mdssi="http://schemas.openxmlformats.org/package/2006/digital-signature">
          <mdssi:Format>YYYY-MM-DDThh:mm:ssTZD</mdssi:Format>
          <mdssi:Value>2023-12-19T14:46:59Z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2023-12-19T14:46:59Z</xd:SigningTime>
          <xd:SigningCertificate>
            <xd:Cert>
              <xd:CertDigest>
                <DigestMethod Algorithm="http://www.w3.org/2001/04/xmlenc#sha256"/>
                <DigestValue>kS4p0t5fQZkCrPZCn70g3oB3n+EN7pT1meg6LdJdVgI=</DigestValue>
              </xd:CertDigest>
              <xd:IssuerSerial>
                <X509IssuerName>CN=NBG Class 2 INT Sub CA, DC=nbg, DC=ge</X509IssuerName>
                <X509SerialNumber>411995035719915779801149</X509SerialNumber>
              </xd:IssuerSerial>
            </xd:Cert>
          </xd:SigningCertificate>
          <xd:SignaturePolicyIdentifier>
            <xd:SignaturePolicyImplied/>
          </xd:SignaturePolicyIdentifier>
        </xd:SignedSignatureProperties>
      </xd: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Do0MiBBTTwvRGF0ZVRpbWU+PExhYmVsU3RyaW5nPlRoaXMgaXRlbSBoYXMgbm8gY2xhc3NpZmljYXRpb248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2EE1CBA6-49D4-49A8-94B1-0F75ACD815F6}">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419A14A9-7483-4D4D-A05E-6C685D988F6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Info</vt:lpstr>
      <vt:lpstr>1. key ratios</vt:lpstr>
      <vt:lpstr>2. SOFP</vt:lpstr>
      <vt:lpstr>3. SOPL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15. CCR</vt:lpstr>
      <vt:lpstr>15.1. LR</vt:lpstr>
      <vt:lpstr>14. LCR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2023-12-19T14:46:22Z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8a8606a7-6dc7-4b13-b479-a5c6e07a95a8</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{2EE1CBA6-49D4-49A8-94B1-0F75ACD815F6}</vt:lpwstr>
  </property>
</Properties>
</file>