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919" firstSheet="3"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calcOnSave="0"/>
</workbook>
</file>

<file path=xl/calcChain.xml><?xml version="1.0" encoding="utf-8"?>
<calcChain xmlns="http://schemas.openxmlformats.org/spreadsheetml/2006/main">
  <c r="C13" i="69" l="1"/>
  <c r="D17" i="75" l="1"/>
  <c r="C38" i="6"/>
  <c r="C37" i="6"/>
  <c r="C36" i="6"/>
  <c r="C22" i="74" l="1"/>
  <c r="C36" i="69" l="1"/>
  <c r="C14" i="69"/>
  <c r="E21" i="75" l="1"/>
  <c r="E20" i="75"/>
  <c r="D40" i="75"/>
  <c r="E40" i="75" s="1"/>
  <c r="C40" i="75"/>
  <c r="D22" i="75"/>
  <c r="D19" i="75" s="1"/>
  <c r="C22" i="75"/>
  <c r="C19" i="75" s="1"/>
  <c r="E19" i="75" s="1"/>
  <c r="E23" i="75"/>
  <c r="E24" i="75"/>
  <c r="E25" i="75"/>
  <c r="E26" i="75"/>
  <c r="E27" i="75"/>
  <c r="E28" i="75"/>
  <c r="E29" i="75"/>
  <c r="E30" i="75"/>
  <c r="E31" i="75"/>
  <c r="E32" i="75"/>
  <c r="E33" i="75"/>
  <c r="E34" i="75"/>
  <c r="E35" i="75"/>
  <c r="E36" i="75"/>
  <c r="E37" i="75"/>
  <c r="E38" i="75"/>
  <c r="E39" i="75"/>
  <c r="E41" i="75"/>
  <c r="E42" i="75"/>
  <c r="E43" i="75"/>
  <c r="E44" i="75"/>
  <c r="E45" i="75"/>
  <c r="E46" i="75"/>
  <c r="E47" i="75"/>
  <c r="E48" i="75"/>
  <c r="E49" i="75"/>
  <c r="E50" i="75"/>
  <c r="E51" i="75"/>
  <c r="E52" i="75"/>
  <c r="E53" i="75"/>
  <c r="D16" i="75"/>
  <c r="C16" i="75"/>
  <c r="D7" i="75"/>
  <c r="C7" i="75"/>
  <c r="G9" i="53"/>
  <c r="F9" i="53"/>
  <c r="F22" i="53" s="1"/>
  <c r="D9" i="53"/>
  <c r="D22" i="53" s="1"/>
  <c r="C9" i="53"/>
  <c r="H66" i="53"/>
  <c r="E66" i="53"/>
  <c r="H64" i="53"/>
  <c r="E64" i="53"/>
  <c r="G61" i="53"/>
  <c r="F61" i="53"/>
  <c r="H61" i="53" s="1"/>
  <c r="D61" i="53"/>
  <c r="H60" i="53"/>
  <c r="E60" i="53"/>
  <c r="H59" i="53"/>
  <c r="E59" i="53"/>
  <c r="H58" i="53"/>
  <c r="C61" i="53"/>
  <c r="E61" i="53" s="1"/>
  <c r="H52" i="53"/>
  <c r="E52" i="53"/>
  <c r="H51" i="53"/>
  <c r="E51" i="53"/>
  <c r="H50" i="53"/>
  <c r="E50" i="53"/>
  <c r="H49" i="53"/>
  <c r="E49" i="53"/>
  <c r="H48" i="53"/>
  <c r="E48" i="53"/>
  <c r="H47" i="53"/>
  <c r="G53" i="53"/>
  <c r="F53" i="53"/>
  <c r="H53" i="53" s="1"/>
  <c r="E47" i="53"/>
  <c r="C53" i="53"/>
  <c r="H44" i="53"/>
  <c r="E44" i="53"/>
  <c r="H43" i="53"/>
  <c r="E43" i="53"/>
  <c r="H42" i="53"/>
  <c r="E42" i="53"/>
  <c r="H41" i="53"/>
  <c r="E41" i="53"/>
  <c r="H40" i="53"/>
  <c r="E40" i="53"/>
  <c r="H39" i="53"/>
  <c r="E39" i="53"/>
  <c r="H38" i="53"/>
  <c r="E38" i="53"/>
  <c r="H37" i="53"/>
  <c r="E37" i="53"/>
  <c r="H36" i="53"/>
  <c r="E36" i="53"/>
  <c r="G34" i="53"/>
  <c r="G45" i="53" s="1"/>
  <c r="G54" i="53" s="1"/>
  <c r="H35" i="53"/>
  <c r="E35" i="53"/>
  <c r="D34" i="53"/>
  <c r="D45" i="53" s="1"/>
  <c r="H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G22" i="53"/>
  <c r="E8" i="53"/>
  <c r="E16" i="75" l="1"/>
  <c r="E22" i="75"/>
  <c r="E9" i="53"/>
  <c r="H9" i="53"/>
  <c r="G56" i="53"/>
  <c r="G63" i="53" s="1"/>
  <c r="G65" i="53" s="1"/>
  <c r="G67" i="53" s="1"/>
  <c r="H22" i="53"/>
  <c r="C22" i="53"/>
  <c r="E22" i="53" s="1"/>
  <c r="H8" i="53"/>
  <c r="H31" i="53"/>
  <c r="F34" i="53"/>
  <c r="E58" i="53"/>
  <c r="C34" i="53"/>
  <c r="D53" i="53"/>
  <c r="E53" i="53" s="1"/>
  <c r="E11" i="53"/>
  <c r="D54" i="53" l="1"/>
  <c r="D56" i="53" s="1"/>
  <c r="D63" i="53" s="1"/>
  <c r="D65" i="53" s="1"/>
  <c r="D67" i="53" s="1"/>
  <c r="F45" i="53"/>
  <c r="H34" i="53"/>
  <c r="C45" i="53"/>
  <c r="E34" i="53"/>
  <c r="H45" i="53" l="1"/>
  <c r="F54" i="53"/>
  <c r="C54" i="53"/>
  <c r="E45" i="53"/>
  <c r="E54" i="53" l="1"/>
  <c r="C56" i="53"/>
  <c r="H54" i="53"/>
  <c r="F56" i="53"/>
  <c r="E56" i="53" l="1"/>
  <c r="C63" i="53"/>
  <c r="F63" i="53"/>
  <c r="H56" i="53"/>
  <c r="F65" i="53" l="1"/>
  <c r="H63" i="53"/>
  <c r="C65" i="53"/>
  <c r="E63" i="53"/>
  <c r="C67" i="53" l="1"/>
  <c r="E67" i="53" s="1"/>
  <c r="E65" i="53"/>
  <c r="H65" i="53"/>
  <c r="F67" i="53"/>
  <c r="H67" i="53" s="1"/>
  <c r="G14" i="62" l="1"/>
  <c r="F14" i="62"/>
  <c r="H14" i="62" s="1"/>
  <c r="D14" i="62"/>
  <c r="C14" i="62"/>
  <c r="E14" i="62" s="1"/>
  <c r="G40" i="62"/>
  <c r="F40" i="62"/>
  <c r="D40" i="62"/>
  <c r="C40" i="62"/>
  <c r="H14" i="74" l="1"/>
  <c r="D6" i="71"/>
  <c r="D13" i="71" s="1"/>
  <c r="C6" i="71"/>
  <c r="C13" i="71" l="1"/>
  <c r="E8" i="37" l="1"/>
  <c r="H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H13" i="74"/>
  <c r="H15" i="74"/>
  <c r="H21" i="74"/>
  <c r="T21" i="64" l="1"/>
  <c r="U21" i="64"/>
  <c r="V9" i="64"/>
  <c r="E18" i="75" l="1"/>
  <c r="E17" i="75"/>
  <c r="E15" i="75"/>
  <c r="E14" i="75"/>
  <c r="E13" i="75"/>
  <c r="E12" i="75"/>
  <c r="E11" i="75"/>
  <c r="E10" i="75"/>
  <c r="E9" i="75"/>
  <c r="E8" i="75"/>
  <c r="E7" i="75"/>
  <c r="D31" i="62" l="1"/>
  <c r="D41" i="62" s="1"/>
  <c r="C31" i="62"/>
  <c r="C41" i="62" s="1"/>
  <c r="C20" i="62"/>
  <c r="G31" i="62" l="1"/>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4" i="69" l="1"/>
  <c r="C24" i="69"/>
</calcChain>
</file>

<file path=xl/sharedStrings.xml><?xml version="1.0" encoding="utf-8"?>
<sst xmlns="http://schemas.openxmlformats.org/spreadsheetml/2006/main" count="658" uniqueCount="436">
  <si>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</si>
  <si>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</si>
  <si>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</si>
  <si>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</si>
  <si>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</si>
  <si>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</si>
  <si>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</si>
  <si>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</si>
  <si>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</si>
  <si>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</si>
  <si>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</si>
  <si>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</si>
  <si>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</si>
  <si>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</si>
  <si>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</si>
  <si>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</si>
  <si>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</si>
  <si>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</si>
  <si>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</si>
  <si>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</si>
  <si>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</si>
  <si>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</si>
  <si>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</si>
  <si>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</si>
  <si>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</si>
  <si>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</si>
  <si>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</si>
  <si>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</si>
  <si>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</si>
  <si>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</si>
  <si>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</si>
  <si>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</si>
  <si>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</si>
  <si>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</si>
  <si>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</si>
  <si>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</si>
  <si>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</si>
  <si>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</si>
  <si>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</si>
  <si>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</si>
  <si>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</si>
  <si>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</si>
  <si>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</si>
  <si>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</si>
  <si>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</si>
  <si>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</si>
  <si>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</si>
  <si>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</si>
  <si>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</si>
  <si>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</si>
  <si>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</si>
  <si>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</si>
  <si>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</si>
  <si>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</si>
  <si>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</si>
  <si>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</si>
  <si>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</si>
  <si>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</si>
  <si>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</si>
  <si>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</si>
  <si>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</si>
  <si>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</si>
  <si>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</si>
  <si>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</si>
  <si>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</si>
  <si>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</si>
  <si>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</si>
  <si>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</si>
  <si>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</si>
  <si>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</si>
  <si>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</si>
  <si>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</si>
  <si>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</si>
  <si>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</si>
  <si>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</si>
  <si>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</si>
  <si>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</si>
  <si>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</si>
  <si>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</si>
  <si>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</si>
  <si>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</si>
  <si>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</si>
  <si>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</si>
  <si>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</si>
  <si>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</si>
  <si>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</si>
  <si>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</si>
  <si>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</si>
  <si>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</si>
  <si>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</si>
  <si>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</si>
  <si>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</si>
  <si>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</si>
  <si>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</si>
  <si>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</si>
  <si>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</si>
  <si>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</si>
  <si>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</si>
  <si>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</si>
  <si>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</si>
  <si>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</si>
  <si>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</si>
  <si>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</si>
  <si>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</si>
  <si>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</si>
  <si>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</si>
  <si>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</si>
  <si>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</si>
  <si>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</si>
  <si>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</si>
  <si>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</si>
  <si>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</si>
  <si>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</si>
  <si>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</si>
  <si>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</si>
  <si>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</si>
  <si>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</si>
  <si>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</si>
  <si>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</si>
  <si>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</si>
  <si>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</si>
  <si>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</si>
  <si>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</si>
  <si>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</si>
  <si>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</si>
  <si>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</si>
  <si>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</si>
  <si>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</si>
  <si>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</si>
  <si>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</si>
  <si>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</si>
  <si>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</si>
  <si>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</si>
  <si>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</si>
  <si>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</si>
  <si>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</si>
  <si>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</si>
  <si>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</si>
  <si>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</si>
  <si>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</si>
  <si>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</si>
  <si>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</si>
  <si>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</si>
  <si>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</si>
  <si>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</si>
  <si>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</si>
  <si>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</si>
  <si>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</si>
  <si>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</si>
  <si>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</si>
  <si>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</si>
  <si>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</si>
  <si>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</si>
  <si>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</si>
  <si>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</si>
  <si>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</si>
  <si>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</si>
  <si>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</si>
  <si>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</si>
  <si>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</si>
  <si>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</si>
  <si>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</si>
  <si>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</si>
  <si>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</si>
  <si>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</si>
  <si>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</si>
  <si>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</si>
  <si>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</si>
  <si>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</si>
  <si>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</si>
  <si>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</si>
  <si>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</si>
  <si>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</si>
  <si>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</si>
  <si>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</si>
  <si>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</si>
  <si>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</si>
  <si>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</si>
  <si>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</si>
  <si>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</si>
  <si>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</si>
  <si>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</si>
  <si>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</si>
  <si>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</si>
  <si>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</si>
  <si>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</si>
  <si>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</si>
  <si>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</si>
  <si>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</si>
  <si>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</si>
  <si>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</si>
  <si>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</si>
  <si>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</si>
  <si>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</si>
  <si>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</si>
  <si>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</si>
  <si>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</si>
  <si>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</si>
  <si>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</si>
  <si>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</si>
  <si>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</si>
  <si>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</si>
  <si>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</si>
  <si>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</si>
  <si>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</si>
  <si>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</si>
  <si>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</si>
  <si>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</si>
  <si>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</si>
  <si>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</si>
  <si>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</si>
  <si>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</si>
  <si>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</si>
  <si>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</si>
  <si>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</si>
  <si>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</si>
  <si>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</si>
  <si>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</si>
  <si>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</si>
  <si>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</si>
  <si>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</si>
  <si>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</si>
  <si>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</si>
  <si>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</si>
  <si>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</si>
  <si>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</si>
  <si>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</si>
  <si>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</si>
  <si>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</si>
  <si>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</si>
  <si>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</si>
  <si>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</si>
  <si>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</si>
  <si>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</si>
  <si>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</si>
  <si>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</si>
  <si>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</si>
  <si>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</si>
  <si>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</si>
  <si>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</si>
  <si>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</si>
  <si>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</si>
  <si>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</si>
  <si>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</si>
  <si>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</si>
  <si>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</si>
  <si>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</si>
  <si>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</si>
  <si>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</si>
  <si>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</si>
  <si>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</si>
  <si>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</si>
  <si>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</si>
  <si>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</si>
  <si>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</si>
  <si>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</si>
  <si>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</si>
  <si>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</si>
  <si>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</si>
  <si>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</si>
  <si>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</si>
  <si>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</si>
  <si>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</si>
  <si>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</si>
  <si>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</si>
  <si>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</si>
  <si>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</si>
  <si>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</si>
  <si>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</si>
  <si>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</si>
  <si>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</si>
  <si>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</si>
  <si>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</si>
  <si>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</si>
  <si>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</si>
  <si>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</si>
  <si>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</si>
  <si>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</si>
  <si>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</si>
  <si>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</si>
  <si>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</si>
  <si>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</si>
  <si>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</si>
  <si>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</si>
  <si>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</si>
  <si>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</si>
  <si>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</si>
  <si>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</si>
  <si>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</si>
  <si>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</si>
  <si>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</si>
  <si>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</si>
  <si>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</si>
  <si>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</si>
  <si>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</si>
  <si>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</si>
  <si>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</si>
  <si>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</si>
  <si>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</si>
  <si>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</si>
  <si>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</si>
  <si>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</si>
  <si>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</si>
  <si>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</si>
  <si>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</si>
  <si>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</si>
  <si>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</si>
  <si>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</si>
  <si>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</si>
  <si>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</si>
  <si>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</si>
  <si>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</si>
  <si>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</si>
  <si>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</si>
  <si>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</si>
  <si>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</si>
  <si>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</si>
  <si>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</si>
  <si>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</si>
  <si>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</si>
  <si>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</si>
  <si>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</si>
  <si>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</si>
  <si>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</si>
  <si>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</si>
  <si>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</si>
  <si>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</si>
  <si>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</si>
  <si>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</si>
  <si>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</si>
  <si>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</si>
  <si>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</si>
  <si>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</si>
  <si>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</si>
  <si>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</si>
  <si>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</si>
  <si>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</si>
  <si>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</si>
  <si>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</si>
  <si>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</si>
  <si>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</si>
  <si>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</si>
  <si>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</si>
  <si>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</si>
  <si>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</si>
  <si>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</si>
  <si>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</si>
  <si>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</si>
  <si>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</si>
  <si>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</si>
  <si>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</si>
  <si>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</si>
  <si>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</si>
  <si>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</si>
  <si>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</si>
  <si>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</si>
  <si>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</si>
  <si>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</si>
  <si>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</si>
  <si>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</si>
  <si>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</si>
  <si>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</si>
  <si>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</si>
  <si>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</si>
  <si>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</si>
  <si>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</si>
  <si>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</si>
  <si>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</si>
  <si>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</si>
  <si>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</si>
  <si>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</si>
  <si>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</si>
  <si>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</si>
  <si>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</si>
  <si>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</si>
  <si>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</si>
  <si>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</si>
  <si>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</si>
  <si>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</si>
  <si>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</si>
  <si>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</si>
  <si>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</si>
  <si>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</si>
  <si>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</si>
  <si>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</si>
  <si>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</si>
  <si>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</si>
  <si>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</si>
  <si>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</si>
  <si>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</si>
  <si>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</si>
  <si>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</si>
  <si>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</si>
  <si>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</si>
  <si>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</si>
  <si>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</si>
  <si>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</si>
  <si>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</si>
  <si>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</si>
  <si>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</si>
  <si>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</si>
  <si>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</si>
  <si>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</si>
  <si>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</si>
  <si>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</si>
  <si>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</si>
  <si>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</si>
  <si>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</si>
  <si>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</si>
  <si>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</si>
  <si>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</si>
  <si>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</si>
  <si>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</si>
  <si>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</si>
  <si>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</si>
  <si>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</si>
  <si>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</si>
  <si>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</si>
  <si>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</si>
  <si>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</si>
  <si>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</si>
  <si>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ჰუსეინ აიდინ</t>
  </si>
  <si>
    <t>იუსუფ დაღჯან</t>
  </si>
  <si>
    <t>მეჰმეთ თურგუთ</t>
  </si>
  <si>
    <t>მეჰმეთ უჩარ</t>
  </si>
  <si>
    <t>ჰალუქ ჯენგიზ</t>
  </si>
  <si>
    <t>მერთ ქოზაჯიოღლუ</t>
  </si>
  <si>
    <t>ცხრილი 9 (Capital), N39</t>
  </si>
  <si>
    <t>ცხრილი 9 (Capital), N2</t>
  </si>
  <si>
    <t>ცხრილი 9 (Capital), N6</t>
  </si>
  <si>
    <t>ცხრილი 9 (Capital), N8</t>
  </si>
  <si>
    <t>სს ზირაათ ბანკი საქართველო</t>
  </si>
  <si>
    <t>www.ziraatbank.ge</t>
  </si>
  <si>
    <t>სს " ზირაათ ბანკი საქართველო"</t>
  </si>
  <si>
    <t>თურქეთის რესპუბლიკის სს ზირაათ ბანკი</t>
  </si>
  <si>
    <t>ბურჯუ ეროლ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</si>
</sst>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yyyy\-mm\-dd;@"/>
  </numFmts>
  <fonts count="11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sz val="10"/>
      <name val="Arial"/>
      <family val="2"/>
    </font>
    <font>
      <u/>
      <sz val="10"/>
      <color indexed="12"/>
      <name val="Arial"/>
      <family val="2"/>
      <charset val="204"/>
    </font>
    <font>
      <sz val="10"/>
      <color rgb="FFFF0000"/>
      <name val="Sylfaen"/>
      <family val="1"/>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1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indexed="64"/>
      </top>
      <bottom style="thin">
        <color indexed="64"/>
      </bottom>
      <diagonal/>
    </border>
    <border>
      <left style="thin">
        <color theme="6" tint="-0.499984740745262"/>
      </left>
      <right style="medium">
        <color indexed="64"/>
      </right>
      <top style="thin">
        <color indexed="64"/>
      </top>
      <bottom style="thin">
        <color theme="6" tint="-0.4999847407452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280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2" applyNumberFormat="0" applyAlignment="0" applyProtection="0">
      <alignment horizontal="left" vertical="center"/>
    </xf>
    <xf numFmtId="0" fontId="57" fillId="0" borderId="32" applyNumberFormat="0" applyAlignment="0" applyProtection="0">
      <alignment horizontal="left" vertical="center"/>
    </xf>
    <xf numFmtId="168" fontId="57" fillId="0" borderId="32"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9"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88" fontId="2" fillId="70" borderId="85" applyFont="0">
      <alignment horizontal="right" vertical="center"/>
    </xf>
    <xf numFmtId="3" fontId="2" fillId="70" borderId="85" applyFont="0">
      <alignment horizontal="right" vertical="center"/>
    </xf>
    <xf numFmtId="0" fontId="86"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9"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3" fontId="2" fillId="75" borderId="85" applyFont="0">
      <alignment horizontal="right" vertical="center"/>
      <protection locked="0"/>
    </xf>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3" fontId="2" fillId="72" borderId="85" applyFont="0">
      <alignment horizontal="right" vertical="center"/>
      <protection locked="0"/>
    </xf>
    <xf numFmtId="0" fontId="69"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9"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5" fillId="70" borderId="86" applyFont="0" applyBorder="0">
      <alignment horizontal="center" wrapText="1"/>
    </xf>
    <xf numFmtId="168" fontId="57" fillId="0" borderId="83">
      <alignment horizontal="left" vertical="center"/>
    </xf>
    <xf numFmtId="0" fontId="57" fillId="0" borderId="83">
      <alignment horizontal="left" vertical="center"/>
    </xf>
    <xf numFmtId="0" fontId="57" fillId="0" borderId="83">
      <alignment horizontal="left" vertical="center"/>
    </xf>
    <xf numFmtId="0" fontId="2" fillId="69" borderId="85" applyNumberFormat="0" applyFont="0" applyBorder="0" applyProtection="0">
      <alignment horizontal="center" vertical="center"/>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41"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9"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1" fillId="0" borderId="0"/>
    <xf numFmtId="169" fontId="29" fillId="37" borderId="0"/>
    <xf numFmtId="0" fontId="110" fillId="0" borderId="0"/>
    <xf numFmtId="43" fontId="2" fillId="0" borderId="0" applyFont="0" applyFill="0" applyBorder="0" applyAlignment="0" applyProtection="0"/>
    <xf numFmtId="0" fontId="111" fillId="0" borderId="0" applyNumberFormat="0" applyFill="0" applyBorder="0" applyAlignment="0" applyProtection="0">
      <alignment vertical="top"/>
      <protection locked="0"/>
    </xf>
    <xf numFmtId="9" fontId="2" fillId="0" borderId="0" applyFont="0" applyFill="0" applyBorder="0" applyAlignment="0" applyProtection="0"/>
    <xf numFmtId="188" fontId="2" fillId="70" borderId="104" applyFont="0">
      <alignment horizontal="right" vertical="center"/>
    </xf>
    <xf numFmtId="3" fontId="2" fillId="70" borderId="104" applyFont="0">
      <alignment horizontal="right" vertical="center"/>
    </xf>
    <xf numFmtId="3" fontId="2" fillId="75" borderId="104" applyFont="0">
      <alignment horizontal="right" vertical="center"/>
      <protection locked="0"/>
    </xf>
    <xf numFmtId="3" fontId="2" fillId="72" borderId="104" applyFont="0">
      <alignment horizontal="right" vertical="center"/>
      <protection locked="0"/>
    </xf>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5" fillId="70" borderId="105" applyFont="0" applyBorder="0">
      <alignment horizontal="center" wrapText="1"/>
    </xf>
    <xf numFmtId="168" fontId="57" fillId="0" borderId="107">
      <alignment horizontal="left" vertical="center"/>
    </xf>
    <xf numFmtId="0" fontId="57" fillId="0" borderId="107">
      <alignment horizontal="left" vertical="center"/>
    </xf>
    <xf numFmtId="0" fontId="57" fillId="0" borderId="107">
      <alignment horizontal="left" vertical="center"/>
    </xf>
    <xf numFmtId="0" fontId="2" fillId="69" borderId="104" applyNumberFormat="0" applyFont="0" applyBorder="0" applyProtection="0">
      <alignment horizontal="center" vertical="center"/>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50"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169" fontId="97"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168" fontId="97"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168" fontId="97"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86"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169" fontId="88"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168" fontId="88"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168" fontId="88"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69"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169" fontId="71"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168" fontId="71"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168" fontId="71"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41"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169" fontId="43"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168" fontId="43"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168" fontId="43"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168" fontId="43"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168" fontId="43"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169" fontId="43"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0" fontId="41" fillId="64"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168" fontId="71"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168" fontId="71"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169" fontId="71"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0" fontId="69" fillId="43" borderId="109" applyNumberForma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168" fontId="88"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168" fontId="88"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169" fontId="88"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0" fontId="86" fillId="64" borderId="111" applyNumberFormat="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168" fontId="97"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168" fontId="97"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169" fontId="97"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0" fontId="50" fillId="0" borderId="112"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177"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9" fillId="0" borderId="0"/>
    <xf numFmtId="0" fontId="79" fillId="0" borderId="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168" fontId="43"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168" fontId="43"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169" fontId="43"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0" fontId="41"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168" fontId="43" fillId="64" borderId="109" applyNumberFormat="0" applyAlignment="0" applyProtection="0"/>
    <xf numFmtId="169" fontId="43" fillId="64" borderId="109" applyNumberFormat="0" applyAlignment="0" applyProtection="0"/>
    <xf numFmtId="168" fontId="43" fillId="64" borderId="109" applyNumberFormat="0" applyAlignment="0" applyProtection="0"/>
    <xf numFmtId="0" fontId="41" fillId="64"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168" fontId="71"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168" fontId="71"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169" fontId="71"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0" fontId="69"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168" fontId="71" fillId="43" borderId="109" applyNumberFormat="0" applyAlignment="0" applyProtection="0"/>
    <xf numFmtId="169" fontId="71" fillId="43" borderId="109" applyNumberFormat="0" applyAlignment="0" applyProtection="0"/>
    <xf numFmtId="168" fontId="71" fillId="43" borderId="109" applyNumberFormat="0" applyAlignment="0" applyProtection="0"/>
    <xf numFmtId="0" fontId="69" fillId="43" borderId="109" applyNumberForma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30"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168" fontId="88"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168" fontId="88"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169" fontId="88"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0" fontId="86"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168" fontId="88" fillId="64" borderId="111" applyNumberFormat="0" applyAlignment="0" applyProtection="0"/>
    <xf numFmtId="169" fontId="88" fillId="64" borderId="111" applyNumberFormat="0" applyAlignment="0" applyProtection="0"/>
    <xf numFmtId="168" fontId="88" fillId="64" borderId="111" applyNumberFormat="0" applyAlignment="0" applyProtection="0"/>
    <xf numFmtId="0" fontId="86" fillId="64" borderId="111" applyNumberFormat="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168" fontId="97"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168" fontId="97"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169" fontId="97"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0" fontId="50"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168" fontId="97" fillId="0" borderId="112" applyNumberFormat="0" applyFill="0" applyAlignment="0" applyProtection="0"/>
    <xf numFmtId="169" fontId="97" fillId="0" borderId="112" applyNumberFormat="0" applyFill="0" applyAlignment="0" applyProtection="0"/>
    <xf numFmtId="168" fontId="97" fillId="0" borderId="112" applyNumberFormat="0" applyFill="0" applyAlignment="0" applyProtection="0"/>
    <xf numFmtId="0" fontId="50" fillId="0" borderId="112" applyNumberFormat="0" applyFill="0" applyAlignment="0" applyProtection="0"/>
    <xf numFmtId="0" fontId="79" fillId="0" borderId="0"/>
    <xf numFmtId="0" fontId="79" fillId="0" borderId="0"/>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2" fillId="69" borderId="113" applyNumberFormat="0" applyFont="0" applyBorder="0" applyProtection="0">
      <alignment horizontal="center" vertical="center"/>
    </xf>
    <xf numFmtId="0" fontId="57" fillId="0" borderId="115">
      <alignment horizontal="left" vertical="center"/>
    </xf>
    <xf numFmtId="0" fontId="57" fillId="0" borderId="115">
      <alignment horizontal="left" vertical="center"/>
    </xf>
    <xf numFmtId="168" fontId="57" fillId="0" borderId="115">
      <alignment horizontal="left" vertical="center"/>
    </xf>
    <xf numFmtId="0" fontId="65" fillId="70" borderId="114" applyFont="0" applyBorder="0">
      <alignment horizontal="center" wrapText="1"/>
    </xf>
    <xf numFmtId="3" fontId="2" fillId="71" borderId="113" applyFont="0" applyProtection="0">
      <alignment horizontal="right" vertical="center"/>
    </xf>
    <xf numFmtId="9" fontId="2" fillId="71" borderId="113" applyFont="0" applyProtection="0">
      <alignment horizontal="right" vertical="center"/>
    </xf>
    <xf numFmtId="0" fontId="2" fillId="71" borderId="114" applyNumberFormat="0" applyFont="0" applyBorder="0" applyProtection="0">
      <alignment horizontal="left" vertical="center"/>
    </xf>
    <xf numFmtId="3" fontId="2" fillId="72" borderId="113" applyFont="0">
      <alignment horizontal="right" vertical="center"/>
      <protection locked="0"/>
    </xf>
    <xf numFmtId="3" fontId="2" fillId="75" borderId="113" applyFont="0">
      <alignment horizontal="right" vertical="center"/>
      <protection locked="0"/>
    </xf>
    <xf numFmtId="3" fontId="2" fillId="70" borderId="113" applyFont="0">
      <alignment horizontal="right" vertical="center"/>
    </xf>
    <xf numFmtId="188" fontId="2" fillId="70" borderId="113" applyFont="0">
      <alignment horizontal="right" vertical="center"/>
    </xf>
    <xf numFmtId="188" fontId="2" fillId="70" borderId="113" applyFont="0">
      <alignment horizontal="right" vertical="center"/>
    </xf>
    <xf numFmtId="3" fontId="2" fillId="70" borderId="113" applyFont="0">
      <alignment horizontal="right" vertical="center"/>
    </xf>
    <xf numFmtId="3" fontId="2" fillId="75" borderId="113" applyFont="0">
      <alignment horizontal="right" vertical="center"/>
      <protection locked="0"/>
    </xf>
    <xf numFmtId="3" fontId="2" fillId="72" borderId="113" applyFont="0">
      <alignment horizontal="right" vertical="center"/>
      <protection locked="0"/>
    </xf>
    <xf numFmtId="0" fontId="2" fillId="71" borderId="114" applyNumberFormat="0" applyFont="0" applyBorder="0" applyProtection="0">
      <alignment horizontal="left" vertical="center"/>
    </xf>
    <xf numFmtId="9" fontId="2" fillId="71" borderId="113" applyFont="0" applyProtection="0">
      <alignment horizontal="right" vertical="center"/>
    </xf>
    <xf numFmtId="3" fontId="2" fillId="71" borderId="113" applyFont="0" applyProtection="0">
      <alignment horizontal="right" vertical="center"/>
    </xf>
    <xf numFmtId="0" fontId="65" fillId="70" borderId="114" applyFont="0" applyBorder="0">
      <alignment horizontal="center" wrapText="1"/>
    </xf>
    <xf numFmtId="168" fontId="57" fillId="0" borderId="115">
      <alignment horizontal="left" vertical="center"/>
    </xf>
    <xf numFmtId="0" fontId="57" fillId="0" borderId="115">
      <alignment horizontal="left" vertical="center"/>
    </xf>
    <xf numFmtId="0" fontId="57" fillId="0" borderId="115">
      <alignment horizontal="left" vertical="center"/>
    </xf>
    <xf numFmtId="0" fontId="2" fillId="69" borderId="113" applyNumberFormat="0" applyFont="0" applyBorder="0" applyProtection="0">
      <alignment horizontal="center" vertical="center"/>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xf numFmtId="0" fontId="39" fillId="0" borderId="113" applyNumberFormat="0" applyAlignment="0">
      <alignment horizontal="right"/>
      <protection locked="0"/>
    </xf>
  </cellStyleXfs>
  <cellXfs count="5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1"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4"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8"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9"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5" xfId="0" applyNumberFormat="1" applyFont="1" applyBorder="1" applyAlignment="1">
      <alignment horizontal="center"/>
    </xf>
    <xf numFmtId="167" fontId="20" fillId="0" borderId="65" xfId="0" applyNumberFormat="1" applyFont="1" applyBorder="1" applyAlignment="1">
      <alignment horizontal="center"/>
    </xf>
    <xf numFmtId="167" fontId="26" fillId="0" borderId="67" xfId="0" applyNumberFormat="1" applyFont="1" applyBorder="1" applyAlignment="1">
      <alignment horizontal="center"/>
    </xf>
    <xf numFmtId="167" fontId="25" fillId="36" borderId="60" xfId="0" applyNumberFormat="1" applyFont="1" applyFill="1" applyBorder="1" applyAlignment="1">
      <alignment horizontal="center"/>
    </xf>
    <xf numFmtId="167" fontId="26" fillId="0" borderId="64" xfId="0" applyNumberFormat="1" applyFont="1" applyBorder="1" applyAlignment="1">
      <alignment horizontal="center"/>
    </xf>
    <xf numFmtId="167" fontId="26" fillId="0" borderId="68" xfId="0" applyNumberFormat="1" applyFont="1" applyBorder="1" applyAlignment="1">
      <alignment horizontal="center"/>
    </xf>
    <xf numFmtId="0" fontId="26" fillId="0" borderId="24" xfId="0" applyFont="1" applyBorder="1" applyAlignment="1">
      <alignment horizontal="center"/>
    </xf>
    <xf numFmtId="0" fontId="25" fillId="36" borderId="61" xfId="0" applyFont="1" applyFill="1" applyBorder="1" applyAlignment="1">
      <alignment wrapText="1"/>
    </xf>
    <xf numFmtId="167" fontId="25"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29"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0"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5"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33" xfId="0" applyNumberFormat="1" applyFont="1" applyBorder="1" applyAlignment="1">
      <alignment vertical="center"/>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2"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5"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8" xfId="0" applyFont="1" applyBorder="1" applyAlignment="1">
      <alignment horizontal="center" vertical="center"/>
    </xf>
    <xf numFmtId="193" fontId="4" fillId="0" borderId="8" xfId="0" applyNumberFormat="1" applyFont="1" applyBorder="1" applyAlignment="1"/>
    <xf numFmtId="0" fontId="4" fillId="0" borderId="28"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9" fillId="37" borderId="0" xfId="20" applyBorder="1"/>
    <xf numFmtId="169" fontId="29" fillId="37" borderId="78"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5" xfId="0" applyFont="1" applyFill="1" applyBorder="1" applyAlignment="1">
      <alignment vertical="center"/>
    </xf>
    <xf numFmtId="0" fontId="6" fillId="0" borderId="85" xfId="0" applyFont="1" applyFill="1" applyBorder="1" applyAlignment="1">
      <alignment vertical="center"/>
    </xf>
    <xf numFmtId="0" fontId="4" fillId="0" borderId="19" xfId="0" applyFont="1" applyFill="1" applyBorder="1" applyAlignment="1">
      <alignment vertical="center"/>
    </xf>
    <xf numFmtId="0" fontId="4" fillId="0" borderId="80" xfId="0" applyFont="1" applyFill="1" applyBorder="1" applyAlignment="1">
      <alignment vertical="center"/>
    </xf>
    <xf numFmtId="0" fontId="4" fillId="0" borderId="82" xfId="0" applyFont="1" applyFill="1" applyBorder="1" applyAlignment="1">
      <alignment vertical="center"/>
    </xf>
    <xf numFmtId="0" fontId="4" fillId="0" borderId="18"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5" xfId="0" applyFont="1" applyFill="1" applyBorder="1" applyAlignment="1">
      <alignment horizontal="center" vertical="center"/>
    </xf>
    <xf numFmtId="169" fontId="29" fillId="37" borderId="32" xfId="20" applyBorder="1"/>
    <xf numFmtId="169" fontId="29" fillId="37" borderId="97" xfId="20" applyBorder="1"/>
    <xf numFmtId="169" fontId="29" fillId="37" borderId="87" xfId="20" applyBorder="1"/>
    <xf numFmtId="169" fontId="29" fillId="37" borderId="59"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83"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0" xfId="0" applyFont="1"/>
    <xf numFmtId="0" fontId="4" fillId="0" borderId="0" xfId="0" applyFont="1" applyFill="1"/>
    <xf numFmtId="0" fontId="4" fillId="0" borderId="85"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6" fillId="3" borderId="101" xfId="0" applyFont="1" applyFill="1" applyBorder="1" applyAlignment="1">
      <alignment vertical="center"/>
    </xf>
    <xf numFmtId="0" fontId="4" fillId="3" borderId="23" xfId="0" applyFont="1" applyFill="1" applyBorder="1" applyAlignment="1">
      <alignment vertical="center"/>
    </xf>
    <xf numFmtId="0" fontId="4" fillId="0" borderId="102" xfId="0" applyFont="1" applyFill="1" applyBorder="1" applyAlignment="1">
      <alignment horizontal="center" vertical="center"/>
    </xf>
    <xf numFmtId="0" fontId="6" fillId="0" borderId="25"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4" fillId="0" borderId="84" xfId="0" applyFont="1" applyBorder="1" applyAlignment="1">
      <alignment vertical="center" wrapText="1"/>
    </xf>
    <xf numFmtId="167" fontId="4" fillId="0" borderId="85"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5" xfId="0" applyNumberFormat="1" applyFont="1" applyBorder="1" applyAlignment="1">
      <alignment horizontal="center" vertical="center"/>
    </xf>
    <xf numFmtId="0" fontId="14" fillId="0" borderId="84" xfId="0" applyFont="1" applyBorder="1" applyAlignment="1">
      <alignment vertical="center" wrapText="1"/>
    </xf>
    <xf numFmtId="0" fontId="0" fillId="0" borderId="24" xfId="0" applyBorder="1"/>
    <xf numFmtId="0" fontId="6" fillId="36" borderId="103"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23" fillId="0" borderId="102" xfId="0" applyFont="1" applyBorder="1" applyAlignment="1">
      <alignment horizontal="center" vertical="center" wrapText="1"/>
    </xf>
    <xf numFmtId="0" fontId="23" fillId="0" borderId="85" xfId="0" applyFont="1" applyBorder="1" applyAlignment="1">
      <alignment vertical="center" wrapText="1"/>
    </xf>
    <xf numFmtId="3" fontId="24" fillId="36" borderId="85" xfId="0" applyNumberFormat="1" applyFont="1" applyFill="1" applyBorder="1" applyAlignment="1">
      <alignment vertical="center" wrapText="1"/>
    </xf>
    <xf numFmtId="3" fontId="24" fillId="36" borderId="100" xfId="0" applyNumberFormat="1" applyFont="1" applyFill="1" applyBorder="1" applyAlignment="1">
      <alignment vertical="center" wrapText="1"/>
    </xf>
    <xf numFmtId="14" fontId="7" fillId="3" borderId="85" xfId="8" quotePrefix="1" applyNumberFormat="1" applyFont="1" applyFill="1" applyBorder="1" applyAlignment="1" applyProtection="1">
      <alignment horizontal="left" vertical="center" wrapText="1" indent="2"/>
      <protection locked="0"/>
    </xf>
    <xf numFmtId="3" fontId="24" fillId="0" borderId="85" xfId="0" applyNumberFormat="1" applyFont="1" applyBorder="1" applyAlignment="1">
      <alignment vertical="center" wrapText="1"/>
    </xf>
    <xf numFmtId="3" fontId="24" fillId="0" borderId="100" xfId="0" applyNumberFormat="1" applyFont="1" applyBorder="1" applyAlignment="1">
      <alignment vertical="center" wrapText="1"/>
    </xf>
    <xf numFmtId="14" fontId="7" fillId="3" borderId="85" xfId="8" quotePrefix="1" applyNumberFormat="1" applyFont="1" applyFill="1" applyBorder="1" applyAlignment="1" applyProtection="1">
      <alignment horizontal="left" vertical="center" wrapText="1" indent="3"/>
      <protection locked="0"/>
    </xf>
    <xf numFmtId="3" fontId="24" fillId="0" borderId="85" xfId="0" applyNumberFormat="1" applyFont="1" applyFill="1" applyBorder="1" applyAlignment="1">
      <alignment vertical="center" wrapText="1"/>
    </xf>
    <xf numFmtId="0" fontId="23" fillId="0" borderId="85" xfId="0" applyFont="1" applyFill="1" applyBorder="1" applyAlignment="1">
      <alignment horizontal="left" vertical="center" wrapText="1" indent="2"/>
    </xf>
    <xf numFmtId="0" fontId="11" fillId="0" borderId="85" xfId="17" applyFill="1" applyBorder="1" applyAlignment="1" applyProtection="1"/>
    <xf numFmtId="0" fontId="7" fillId="3" borderId="85" xfId="20960" applyFont="1" applyFill="1" applyBorder="1" applyAlignment="1" applyProtection="1"/>
    <xf numFmtId="0" fontId="106" fillId="0" borderId="85" xfId="20960" applyFont="1" applyFill="1" applyBorder="1" applyAlignment="1" applyProtection="1">
      <alignment horizontal="center" vertical="center"/>
    </xf>
    <xf numFmtId="0" fontId="4" fillId="0" borderId="85" xfId="0" applyFont="1" applyBorder="1"/>
    <xf numFmtId="0" fontId="11" fillId="0" borderId="85" xfId="17" applyFill="1" applyBorder="1" applyAlignment="1" applyProtection="1">
      <alignment horizontal="left" vertical="center" wrapText="1"/>
    </xf>
    <xf numFmtId="49" fontId="109" fillId="0" borderId="85" xfId="0" applyNumberFormat="1" applyFont="1" applyFill="1" applyBorder="1" applyAlignment="1">
      <alignment horizontal="right" vertical="center" wrapText="1"/>
    </xf>
    <xf numFmtId="0" fontId="11" fillId="0" borderId="85" xfId="17" applyFill="1" applyBorder="1" applyAlignment="1" applyProtection="1">
      <alignment horizontal="left" vertical="center"/>
    </xf>
    <xf numFmtId="0" fontId="11" fillId="0" borderId="85" xfId="17" applyBorder="1" applyAlignment="1" applyProtection="1"/>
    <xf numFmtId="0" fontId="4" fillId="0" borderId="85" xfId="0" applyFont="1" applyFill="1" applyBorder="1"/>
    <xf numFmtId="0" fontId="23" fillId="0" borderId="102" xfId="0" applyFont="1" applyFill="1" applyBorder="1" applyAlignment="1">
      <alignment horizontal="center" vertical="center" wrapText="1"/>
    </xf>
    <xf numFmtId="0" fontId="23" fillId="0" borderId="85" xfId="0" applyFont="1" applyFill="1" applyBorder="1" applyAlignment="1">
      <alignment vertical="center" wrapText="1"/>
    </xf>
    <xf numFmtId="3" fontId="24" fillId="0" borderId="100" xfId="0" applyNumberFormat="1" applyFont="1" applyFill="1" applyBorder="1" applyAlignment="1">
      <alignment vertical="center"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2" xfId="20961" applyNumberFormat="1" applyFont="1" applyBorder="1" applyAlignment="1" applyProtection="1">
      <alignment vertical="center" wrapText="1"/>
      <protection locked="0"/>
    </xf>
    <xf numFmtId="10" fontId="29" fillId="37" borderId="0" xfId="20961" applyNumberFormat="1" applyFont="1" applyFill="1" applyBorder="1"/>
    <xf numFmtId="10" fontId="29" fillId="37" borderId="78" xfId="20961" applyNumberFormat="1" applyFont="1" applyFill="1" applyBorder="1"/>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2" xfId="20961" applyNumberFormat="1" applyFont="1" applyFill="1" applyBorder="1" applyAlignment="1" applyProtection="1">
      <alignment vertical="center"/>
      <protection locked="0"/>
    </xf>
    <xf numFmtId="10" fontId="9" fillId="2" borderId="22" xfId="20961" applyNumberFormat="1" applyFont="1" applyFill="1" applyBorder="1" applyAlignment="1" applyProtection="1">
      <alignment vertical="center"/>
      <protection locked="0"/>
    </xf>
    <xf numFmtId="9" fontId="9" fillId="2" borderId="25" xfId="20961" applyFont="1" applyFill="1" applyBorder="1" applyAlignment="1" applyProtection="1">
      <alignment vertical="center"/>
      <protection locked="0"/>
    </xf>
    <xf numFmtId="9" fontId="18" fillId="2" borderId="25" xfId="20961" applyFont="1" applyFill="1" applyBorder="1" applyAlignment="1" applyProtection="1">
      <alignment vertical="center"/>
      <protection locked="0"/>
    </xf>
    <xf numFmtId="9" fontId="18" fillId="2" borderId="26" xfId="20961" applyFont="1" applyFill="1" applyBorder="1" applyAlignment="1" applyProtection="1">
      <alignment vertical="center"/>
      <protection locked="0"/>
    </xf>
    <xf numFmtId="164" fontId="4" fillId="0" borderId="57" xfId="7" applyNumberFormat="1" applyFont="1" applyFill="1" applyBorder="1" applyAlignment="1">
      <alignment vertical="center"/>
    </xf>
    <xf numFmtId="164" fontId="4" fillId="0" borderId="70" xfId="7" applyNumberFormat="1" applyFont="1" applyFill="1" applyBorder="1" applyAlignment="1">
      <alignment vertical="center"/>
    </xf>
    <xf numFmtId="164" fontId="4" fillId="3" borderId="83" xfId="7" applyNumberFormat="1" applyFont="1" applyFill="1" applyBorder="1" applyAlignment="1">
      <alignment vertical="center"/>
    </xf>
    <xf numFmtId="164" fontId="4" fillId="3" borderId="23" xfId="7" applyNumberFormat="1" applyFont="1" applyFill="1" applyBorder="1" applyAlignment="1">
      <alignment vertical="center"/>
    </xf>
    <xf numFmtId="164" fontId="4" fillId="0" borderId="86" xfId="7" applyNumberFormat="1" applyFont="1" applyFill="1" applyBorder="1" applyAlignment="1">
      <alignment vertical="center"/>
    </xf>
    <xf numFmtId="164" fontId="4" fillId="0" borderId="100"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85"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0" xfId="7" applyNumberFormat="1" applyFont="1" applyFill="1" applyBorder="1" applyAlignment="1">
      <alignment vertical="center"/>
    </xf>
    <xf numFmtId="164" fontId="4" fillId="0" borderId="81" xfId="7" applyNumberFormat="1" applyFont="1" applyFill="1" applyBorder="1" applyAlignment="1">
      <alignment vertical="center"/>
    </xf>
    <xf numFmtId="164" fontId="4" fillId="0" borderId="94" xfId="7" applyNumberFormat="1" applyFont="1" applyFill="1" applyBorder="1" applyAlignment="1">
      <alignment vertical="center"/>
    </xf>
    <xf numFmtId="9" fontId="4" fillId="0" borderId="79" xfId="20961" applyFont="1" applyFill="1" applyBorder="1" applyAlignment="1">
      <alignment vertical="center"/>
    </xf>
    <xf numFmtId="9" fontId="4" fillId="0" borderId="96" xfId="20961" applyFont="1" applyFill="1" applyBorder="1" applyAlignment="1">
      <alignment vertical="center"/>
    </xf>
    <xf numFmtId="193" fontId="9" fillId="36" borderId="85" xfId="7" applyNumberFormat="1" applyFont="1" applyFill="1" applyBorder="1" applyAlignment="1" applyProtection="1">
      <alignment horizontal="right"/>
    </xf>
    <xf numFmtId="193" fontId="9" fillId="36" borderId="100" xfId="0" applyNumberFormat="1" applyFont="1" applyFill="1" applyBorder="1" applyAlignment="1" applyProtection="1">
      <alignment horizontal="right"/>
    </xf>
    <xf numFmtId="193" fontId="21" fillId="0" borderId="85" xfId="0" applyNumberFormat="1" applyFont="1" applyFill="1" applyBorder="1" applyAlignment="1" applyProtection="1">
      <alignment horizontal="right"/>
      <protection locked="0"/>
    </xf>
    <xf numFmtId="193" fontId="9" fillId="36" borderId="100" xfId="7" applyNumberFormat="1" applyFont="1" applyFill="1" applyBorder="1" applyAlignment="1" applyProtection="1">
      <alignment horizontal="right"/>
    </xf>
    <xf numFmtId="193" fontId="21" fillId="36" borderId="85" xfId="0" applyNumberFormat="1" applyFont="1" applyFill="1" applyBorder="1" applyAlignment="1">
      <alignment horizontal="right"/>
    </xf>
    <xf numFmtId="193" fontId="9" fillId="0" borderId="85" xfId="7" applyNumberFormat="1" applyFont="1" applyFill="1" applyBorder="1" applyAlignment="1" applyProtection="1">
      <alignment horizontal="right"/>
    </xf>
    <xf numFmtId="193" fontId="9" fillId="0" borderId="100" xfId="7" applyNumberFormat="1" applyFont="1" applyFill="1" applyBorder="1" applyAlignment="1" applyProtection="1">
      <alignment horizontal="right"/>
    </xf>
    <xf numFmtId="193" fontId="22" fillId="0" borderId="85" xfId="0" applyNumberFormat="1" applyFont="1" applyFill="1" applyBorder="1" applyAlignment="1">
      <alignment horizontal="center"/>
    </xf>
    <xf numFmtId="193" fontId="22" fillId="0" borderId="100" xfId="0" applyNumberFormat="1" applyFont="1" applyFill="1" applyBorder="1" applyAlignment="1">
      <alignment horizontal="center"/>
    </xf>
    <xf numFmtId="193" fontId="21" fillId="36" borderId="85" xfId="0" applyNumberFormat="1" applyFont="1" applyFill="1" applyBorder="1" applyAlignment="1" applyProtection="1">
      <alignment horizontal="right"/>
    </xf>
    <xf numFmtId="193" fontId="21" fillId="0" borderId="100" xfId="0" applyNumberFormat="1" applyFont="1" applyFill="1" applyBorder="1" applyAlignment="1" applyProtection="1">
      <alignment horizontal="right"/>
      <protection locked="0"/>
    </xf>
    <xf numFmtId="193" fontId="9" fillId="36" borderId="85" xfId="7" applyNumberFormat="1" applyFont="1" applyFill="1" applyBorder="1" applyAlignment="1" applyProtection="1"/>
    <xf numFmtId="193" fontId="9" fillId="36" borderId="100" xfId="7" applyNumberFormat="1" applyFont="1" applyFill="1" applyBorder="1" applyAlignment="1" applyProtection="1"/>
    <xf numFmtId="193" fontId="21" fillId="0" borderId="85" xfId="0" applyNumberFormat="1" applyFont="1" applyFill="1" applyBorder="1" applyAlignment="1" applyProtection="1">
      <alignment horizontal="right" vertical="center"/>
      <protection locked="0"/>
    </xf>
    <xf numFmtId="193" fontId="21" fillId="0" borderId="85" xfId="0" applyNumberFormat="1" applyFont="1" applyFill="1" applyBorder="1" applyAlignment="1">
      <alignment horizontal="right"/>
    </xf>
    <xf numFmtId="167" fontId="26" fillId="0" borderId="108" xfId="0" applyNumberFormat="1" applyFont="1" applyBorder="1" applyAlignment="1">
      <alignment horizontal="center"/>
    </xf>
    <xf numFmtId="0" fontId="13" fillId="0" borderId="105" xfId="0" applyFont="1" applyBorder="1" applyAlignment="1">
      <alignment wrapText="1"/>
    </xf>
    <xf numFmtId="0" fontId="9" fillId="0" borderId="102" xfId="0" applyFont="1" applyBorder="1" applyAlignment="1">
      <alignment vertical="center"/>
    </xf>
    <xf numFmtId="0" fontId="9" fillId="0" borderId="106" xfId="0" applyFont="1" applyFill="1" applyBorder="1" applyAlignment="1" applyProtection="1">
      <alignment horizontal="center" vertical="center" wrapText="1"/>
    </xf>
    <xf numFmtId="0" fontId="9" fillId="0" borderId="104" xfId="0" applyFont="1" applyFill="1" applyBorder="1" applyAlignment="1" applyProtection="1">
      <alignment horizontal="center" vertical="center" wrapText="1"/>
    </xf>
    <xf numFmtId="0" fontId="9" fillId="0" borderId="102" xfId="0" applyFont="1" applyFill="1" applyBorder="1" applyAlignment="1" applyProtection="1">
      <alignment horizontal="center" vertical="center" wrapText="1"/>
    </xf>
    <xf numFmtId="0" fontId="15" fillId="0" borderId="97" xfId="0" applyNumberFormat="1" applyFont="1" applyFill="1" applyBorder="1" applyAlignment="1">
      <alignment vertical="center" wrapText="1"/>
    </xf>
    <xf numFmtId="0" fontId="19" fillId="0" borderId="107" xfId="0" applyFont="1" applyFill="1" applyBorder="1" applyAlignment="1" applyProtection="1">
      <alignment horizontal="left" vertical="center"/>
      <protection locked="0"/>
    </xf>
    <xf numFmtId="0" fontId="19" fillId="0" borderId="107" xfId="0" applyFont="1" applyFill="1" applyBorder="1" applyAlignment="1" applyProtection="1">
      <alignment horizontal="left" vertical="center" indent="1"/>
      <protection locked="0"/>
    </xf>
    <xf numFmtId="0" fontId="7" fillId="0" borderId="107" xfId="0" applyNumberFormat="1" applyFont="1" applyFill="1" applyBorder="1" applyAlignment="1">
      <alignment horizontal="left" vertical="center" wrapText="1"/>
    </xf>
    <xf numFmtId="0" fontId="15" fillId="0" borderId="107" xfId="0" applyNumberFormat="1" applyFont="1" applyFill="1" applyBorder="1" applyAlignment="1">
      <alignment vertical="center" wrapText="1"/>
    </xf>
    <xf numFmtId="193" fontId="9" fillId="0" borderId="24" xfId="0" applyNumberFormat="1" applyFont="1" applyFill="1" applyBorder="1" applyAlignment="1" applyProtection="1">
      <alignment horizontal="right"/>
    </xf>
    <xf numFmtId="193" fontId="9" fillId="0" borderId="104" xfId="0" applyNumberFormat="1" applyFont="1" applyFill="1" applyBorder="1" applyAlignment="1" applyProtection="1">
      <alignment horizontal="right"/>
    </xf>
    <xf numFmtId="193" fontId="9" fillId="0" borderId="102" xfId="0" applyNumberFormat="1" applyFont="1" applyFill="1" applyBorder="1" applyAlignment="1" applyProtection="1">
      <alignment horizontal="right"/>
    </xf>
    <xf numFmtId="193" fontId="9" fillId="36" borderId="106" xfId="0" applyNumberFormat="1" applyFont="1" applyFill="1" applyBorder="1" applyAlignment="1" applyProtection="1">
      <alignment horizontal="right"/>
    </xf>
    <xf numFmtId="193" fontId="9" fillId="36" borderId="104" xfId="0" applyNumberFormat="1" applyFont="1" applyFill="1" applyBorder="1" applyAlignment="1" applyProtection="1">
      <alignment horizontal="right"/>
    </xf>
    <xf numFmtId="193" fontId="9" fillId="36" borderId="102" xfId="0" applyNumberFormat="1" applyFont="1" applyFill="1" applyBorder="1" applyAlignment="1" applyProtection="1">
      <alignment horizontal="right"/>
    </xf>
    <xf numFmtId="193" fontId="21" fillId="0" borderId="49" xfId="21412" applyNumberFormat="1" applyFont="1" applyFill="1" applyBorder="1" applyAlignment="1" applyProtection="1">
      <alignment horizontal="right"/>
      <protection locked="0"/>
    </xf>
    <xf numFmtId="0" fontId="105" fillId="0" borderId="85" xfId="0" applyFont="1" applyBorder="1"/>
    <xf numFmtId="164" fontId="4" fillId="0" borderId="22" xfId="7" applyNumberFormat="1" applyFont="1" applyBorder="1" applyAlignment="1"/>
    <xf numFmtId="164" fontId="4" fillId="36" borderId="26" xfId="7" applyNumberFormat="1" applyFont="1" applyFill="1" applyBorder="1"/>
    <xf numFmtId="3" fontId="10" fillId="0" borderId="0" xfId="0" applyNumberFormat="1" applyFont="1" applyFill="1" applyBorder="1" applyAlignment="1">
      <alignment horizontal="left"/>
    </xf>
    <xf numFmtId="194" fontId="25" fillId="0" borderId="0" xfId="0" applyNumberFormat="1" applyFont="1" applyFill="1" applyBorder="1" applyAlignment="1">
      <alignment horizontal="left"/>
    </xf>
    <xf numFmtId="167" fontId="4" fillId="0" borderId="7" xfId="0" applyNumberFormat="1" applyFont="1" applyBorder="1" applyAlignment="1">
      <alignment horizontal="center" vertical="center"/>
    </xf>
    <xf numFmtId="167" fontId="4" fillId="0" borderId="70" xfId="0" applyNumberFormat="1" applyFont="1" applyBorder="1" applyAlignment="1">
      <alignment horizontal="center" vertical="center"/>
    </xf>
    <xf numFmtId="167" fontId="6" fillId="36" borderId="113" xfId="0" applyNumberFormat="1" applyFont="1" applyFill="1" applyBorder="1" applyAlignment="1">
      <alignment horizontal="center" vertical="center"/>
    </xf>
    <xf numFmtId="9" fontId="4" fillId="0" borderId="116" xfId="0" applyNumberFormat="1" applyFont="1" applyBorder="1" applyAlignment="1"/>
    <xf numFmtId="0" fontId="13" fillId="0" borderId="114" xfId="0" applyFont="1" applyBorder="1" applyAlignment="1">
      <alignment wrapText="1"/>
    </xf>
    <xf numFmtId="193" fontId="112" fillId="0" borderId="104" xfId="0" applyNumberFormat="1" applyFont="1" applyFill="1" applyBorder="1" applyAlignment="1" applyProtection="1">
      <alignment horizontal="right"/>
    </xf>
    <xf numFmtId="193" fontId="112" fillId="36" borderId="102" xfId="0" applyNumberFormat="1" applyFont="1" applyFill="1" applyBorder="1" applyAlignment="1" applyProtection="1">
      <alignment horizontal="right"/>
    </xf>
    <xf numFmtId="193" fontId="26" fillId="0" borderId="13" xfId="0" applyNumberFormat="1" applyFont="1" applyFill="1" applyBorder="1" applyAlignment="1">
      <alignment vertical="center"/>
    </xf>
    <xf numFmtId="193" fontId="25" fillId="0" borderId="16" xfId="0" applyNumberFormat="1" applyFont="1" applyFill="1" applyBorder="1" applyAlignment="1">
      <alignment vertical="center"/>
    </xf>
    <xf numFmtId="0" fontId="107" fillId="0" borderId="72" xfId="0" applyFont="1" applyBorder="1" applyAlignment="1">
      <alignment horizontal="left" vertical="center" wrapText="1"/>
    </xf>
    <xf numFmtId="0" fontId="107" fillId="0" borderId="71" xfId="0" applyFont="1" applyBorder="1" applyAlignment="1">
      <alignment horizontal="left" vertical="center" wrapText="1"/>
    </xf>
    <xf numFmtId="0" fontId="9" fillId="0" borderId="28" xfId="0" applyFont="1" applyFill="1" applyBorder="1" applyAlignment="1" applyProtection="1">
      <alignment horizontal="center"/>
    </xf>
    <xf numFmtId="0" fontId="9" fillId="0" borderId="29"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0"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6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18"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28" xfId="0" applyFont="1" applyFill="1" applyBorder="1" applyAlignment="1" applyProtection="1">
      <alignment horizontal="center"/>
    </xf>
    <xf numFmtId="0" fontId="10" fillId="0" borderId="29" xfId="0" applyFont="1" applyFill="1" applyBorder="1" applyAlignment="1" applyProtection="1">
      <alignment horizontal="center"/>
    </xf>
    <xf numFmtId="0" fontId="10" fillId="0" borderId="30" xfId="0" applyFont="1" applyFill="1" applyBorder="1" applyAlignment="1" applyProtection="1">
      <alignment horizontal="center"/>
    </xf>
    <xf numFmtId="0" fontId="10" fillId="0" borderId="28" xfId="0" applyFont="1" applyBorder="1" applyAlignment="1">
      <alignment horizontal="center" wrapText="1"/>
    </xf>
    <xf numFmtId="0" fontId="9" fillId="0" borderId="30"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xf>
    <xf numFmtId="0" fontId="4" fillId="0" borderId="23" xfId="0" applyFont="1" applyFill="1" applyBorder="1" applyAlignment="1">
      <alignment horizontal="center"/>
    </xf>
    <xf numFmtId="0" fontId="104" fillId="3" borderId="73" xfId="13" applyFont="1" applyFill="1" applyBorder="1" applyAlignment="1" applyProtection="1">
      <alignment horizontal="center" vertical="center" wrapText="1"/>
      <protection locked="0"/>
    </xf>
    <xf numFmtId="0" fontId="104"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76" xfId="1" applyNumberFormat="1" applyFont="1" applyFill="1" applyBorder="1" applyAlignment="1" applyProtection="1">
      <alignment horizontal="center" vertical="center" wrapText="1"/>
      <protection locked="0"/>
    </xf>
    <xf numFmtId="164" fontId="15" fillId="0" borderId="7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cellXfs>
  <cellStyles count="2280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862"/>
    <cellStyle name="Calculation 2 10 2 3" xfId="21865"/>
    <cellStyle name="Calculation 2 10 2 4" xfId="22331"/>
    <cellStyle name="Calculation 2 10 3" xfId="724"/>
    <cellStyle name="Calculation 2 10 3 2" xfId="21407"/>
    <cellStyle name="Calculation 2 10 3 2 2" xfId="21861"/>
    <cellStyle name="Calculation 2 10 3 3" xfId="21866"/>
    <cellStyle name="Calculation 2 10 3 4" xfId="22332"/>
    <cellStyle name="Calculation 2 10 4" xfId="725"/>
    <cellStyle name="Calculation 2 10 4 2" xfId="21406"/>
    <cellStyle name="Calculation 2 10 4 2 2" xfId="21860"/>
    <cellStyle name="Calculation 2 10 4 3" xfId="21867"/>
    <cellStyle name="Calculation 2 10 4 4" xfId="22333"/>
    <cellStyle name="Calculation 2 10 5" xfId="726"/>
    <cellStyle name="Calculation 2 10 5 2" xfId="21405"/>
    <cellStyle name="Calculation 2 10 5 2 2" xfId="21859"/>
    <cellStyle name="Calculation 2 10 5 3" xfId="21868"/>
    <cellStyle name="Calculation 2 10 5 4" xfId="22334"/>
    <cellStyle name="Calculation 2 11" xfId="727"/>
    <cellStyle name="Calculation 2 11 2" xfId="728"/>
    <cellStyle name="Calculation 2 11 2 2" xfId="21403"/>
    <cellStyle name="Calculation 2 11 2 2 2" xfId="21857"/>
    <cellStyle name="Calculation 2 11 2 3" xfId="21870"/>
    <cellStyle name="Calculation 2 11 2 4" xfId="22336"/>
    <cellStyle name="Calculation 2 11 3" xfId="729"/>
    <cellStyle name="Calculation 2 11 3 2" xfId="21402"/>
    <cellStyle name="Calculation 2 11 3 2 2" xfId="21856"/>
    <cellStyle name="Calculation 2 11 3 3" xfId="21871"/>
    <cellStyle name="Calculation 2 11 3 4" xfId="22337"/>
    <cellStyle name="Calculation 2 11 4" xfId="730"/>
    <cellStyle name="Calculation 2 11 4 2" xfId="21401"/>
    <cellStyle name="Calculation 2 11 4 2 2" xfId="21855"/>
    <cellStyle name="Calculation 2 11 4 3" xfId="21872"/>
    <cellStyle name="Calculation 2 11 4 4" xfId="22338"/>
    <cellStyle name="Calculation 2 11 5" xfId="731"/>
    <cellStyle name="Calculation 2 11 5 2" xfId="21400"/>
    <cellStyle name="Calculation 2 11 5 2 2" xfId="21854"/>
    <cellStyle name="Calculation 2 11 5 3" xfId="21873"/>
    <cellStyle name="Calculation 2 11 5 4" xfId="22339"/>
    <cellStyle name="Calculation 2 11 6" xfId="21404"/>
    <cellStyle name="Calculation 2 11 6 2" xfId="21858"/>
    <cellStyle name="Calculation 2 11 7" xfId="21869"/>
    <cellStyle name="Calculation 2 11 8" xfId="22335"/>
    <cellStyle name="Calculation 2 12" xfId="732"/>
    <cellStyle name="Calculation 2 12 2" xfId="733"/>
    <cellStyle name="Calculation 2 12 2 2" xfId="21398"/>
    <cellStyle name="Calculation 2 12 2 2 2" xfId="21852"/>
    <cellStyle name="Calculation 2 12 2 3" xfId="21875"/>
    <cellStyle name="Calculation 2 12 2 4" xfId="22341"/>
    <cellStyle name="Calculation 2 12 3" xfId="734"/>
    <cellStyle name="Calculation 2 12 3 2" xfId="21397"/>
    <cellStyle name="Calculation 2 12 3 2 2" xfId="21851"/>
    <cellStyle name="Calculation 2 12 3 3" xfId="21876"/>
    <cellStyle name="Calculation 2 12 3 4" xfId="22342"/>
    <cellStyle name="Calculation 2 12 4" xfId="735"/>
    <cellStyle name="Calculation 2 12 4 2" xfId="21396"/>
    <cellStyle name="Calculation 2 12 4 2 2" xfId="21850"/>
    <cellStyle name="Calculation 2 12 4 3" xfId="21877"/>
    <cellStyle name="Calculation 2 12 4 4" xfId="22343"/>
    <cellStyle name="Calculation 2 12 5" xfId="736"/>
    <cellStyle name="Calculation 2 12 5 2" xfId="21395"/>
    <cellStyle name="Calculation 2 12 5 2 2" xfId="21849"/>
    <cellStyle name="Calculation 2 12 5 3" xfId="21878"/>
    <cellStyle name="Calculation 2 12 5 4" xfId="22344"/>
    <cellStyle name="Calculation 2 12 6" xfId="21399"/>
    <cellStyle name="Calculation 2 12 6 2" xfId="21853"/>
    <cellStyle name="Calculation 2 12 7" xfId="21874"/>
    <cellStyle name="Calculation 2 12 8" xfId="22340"/>
    <cellStyle name="Calculation 2 13" xfId="737"/>
    <cellStyle name="Calculation 2 13 2" xfId="738"/>
    <cellStyle name="Calculation 2 13 2 2" xfId="21393"/>
    <cellStyle name="Calculation 2 13 2 2 2" xfId="21847"/>
    <cellStyle name="Calculation 2 13 2 3" xfId="21880"/>
    <cellStyle name="Calculation 2 13 2 4" xfId="22346"/>
    <cellStyle name="Calculation 2 13 3" xfId="739"/>
    <cellStyle name="Calculation 2 13 3 2" xfId="21392"/>
    <cellStyle name="Calculation 2 13 3 2 2" xfId="21846"/>
    <cellStyle name="Calculation 2 13 3 3" xfId="21881"/>
    <cellStyle name="Calculation 2 13 3 4" xfId="22347"/>
    <cellStyle name="Calculation 2 13 4" xfId="740"/>
    <cellStyle name="Calculation 2 13 4 2" xfId="21391"/>
    <cellStyle name="Calculation 2 13 4 2 2" xfId="21845"/>
    <cellStyle name="Calculation 2 13 4 3" xfId="21882"/>
    <cellStyle name="Calculation 2 13 4 4" xfId="22348"/>
    <cellStyle name="Calculation 2 13 5" xfId="21394"/>
    <cellStyle name="Calculation 2 13 5 2" xfId="21848"/>
    <cellStyle name="Calculation 2 13 6" xfId="21879"/>
    <cellStyle name="Calculation 2 13 7" xfId="22345"/>
    <cellStyle name="Calculation 2 14" xfId="741"/>
    <cellStyle name="Calculation 2 14 2" xfId="21390"/>
    <cellStyle name="Calculation 2 14 2 2" xfId="21844"/>
    <cellStyle name="Calculation 2 14 3" xfId="21883"/>
    <cellStyle name="Calculation 2 14 4" xfId="22349"/>
    <cellStyle name="Calculation 2 15" xfId="742"/>
    <cellStyle name="Calculation 2 15 2" xfId="21389"/>
    <cellStyle name="Calculation 2 15 2 2" xfId="21843"/>
    <cellStyle name="Calculation 2 15 3" xfId="21884"/>
    <cellStyle name="Calculation 2 15 4" xfId="22350"/>
    <cellStyle name="Calculation 2 16" xfId="743"/>
    <cellStyle name="Calculation 2 16 2" xfId="21388"/>
    <cellStyle name="Calculation 2 16 2 2" xfId="21842"/>
    <cellStyle name="Calculation 2 16 3" xfId="21885"/>
    <cellStyle name="Calculation 2 16 4" xfId="22351"/>
    <cellStyle name="Calculation 2 17" xfId="21409"/>
    <cellStyle name="Calculation 2 17 2" xfId="21863"/>
    <cellStyle name="Calculation 2 18" xfId="21864"/>
    <cellStyle name="Calculation 2 19" xfId="22330"/>
    <cellStyle name="Calculation 2 2" xfId="744"/>
    <cellStyle name="Calculation 2 2 10" xfId="21387"/>
    <cellStyle name="Calculation 2 2 10 2" xfId="21841"/>
    <cellStyle name="Calculation 2 2 11" xfId="21886"/>
    <cellStyle name="Calculation 2 2 12" xfId="22352"/>
    <cellStyle name="Calculation 2 2 2" xfId="745"/>
    <cellStyle name="Calculation 2 2 2 2" xfId="746"/>
    <cellStyle name="Calculation 2 2 2 2 2" xfId="21385"/>
    <cellStyle name="Calculation 2 2 2 2 2 2" xfId="21839"/>
    <cellStyle name="Calculation 2 2 2 2 3" xfId="21888"/>
    <cellStyle name="Calculation 2 2 2 2 4" xfId="22354"/>
    <cellStyle name="Calculation 2 2 2 3" xfId="747"/>
    <cellStyle name="Calculation 2 2 2 3 2" xfId="21384"/>
    <cellStyle name="Calculation 2 2 2 3 2 2" xfId="21838"/>
    <cellStyle name="Calculation 2 2 2 3 3" xfId="21889"/>
    <cellStyle name="Calculation 2 2 2 3 4" xfId="22355"/>
    <cellStyle name="Calculation 2 2 2 4" xfId="748"/>
    <cellStyle name="Calculation 2 2 2 4 2" xfId="21383"/>
    <cellStyle name="Calculation 2 2 2 4 2 2" xfId="21837"/>
    <cellStyle name="Calculation 2 2 2 4 3" xfId="21890"/>
    <cellStyle name="Calculation 2 2 2 4 4" xfId="22356"/>
    <cellStyle name="Calculation 2 2 2 5" xfId="21386"/>
    <cellStyle name="Calculation 2 2 2 5 2" xfId="21840"/>
    <cellStyle name="Calculation 2 2 2 6" xfId="21887"/>
    <cellStyle name="Calculation 2 2 2 7" xfId="22353"/>
    <cellStyle name="Calculation 2 2 3" xfId="749"/>
    <cellStyle name="Calculation 2 2 3 2" xfId="750"/>
    <cellStyle name="Calculation 2 2 3 2 2" xfId="21381"/>
    <cellStyle name="Calculation 2 2 3 2 2 2" xfId="21835"/>
    <cellStyle name="Calculation 2 2 3 2 3" xfId="21892"/>
    <cellStyle name="Calculation 2 2 3 2 4" xfId="22358"/>
    <cellStyle name="Calculation 2 2 3 3" xfId="751"/>
    <cellStyle name="Calculation 2 2 3 3 2" xfId="21380"/>
    <cellStyle name="Calculation 2 2 3 3 2 2" xfId="21834"/>
    <cellStyle name="Calculation 2 2 3 3 3" xfId="21893"/>
    <cellStyle name="Calculation 2 2 3 3 4" xfId="22359"/>
    <cellStyle name="Calculation 2 2 3 4" xfId="752"/>
    <cellStyle name="Calculation 2 2 3 4 2" xfId="21379"/>
    <cellStyle name="Calculation 2 2 3 4 2 2" xfId="21833"/>
    <cellStyle name="Calculation 2 2 3 4 3" xfId="21894"/>
    <cellStyle name="Calculation 2 2 3 4 4" xfId="22360"/>
    <cellStyle name="Calculation 2 2 3 5" xfId="21382"/>
    <cellStyle name="Calculation 2 2 3 5 2" xfId="21836"/>
    <cellStyle name="Calculation 2 2 3 6" xfId="21891"/>
    <cellStyle name="Calculation 2 2 3 7" xfId="22357"/>
    <cellStyle name="Calculation 2 2 4" xfId="753"/>
    <cellStyle name="Calculation 2 2 4 2" xfId="754"/>
    <cellStyle name="Calculation 2 2 4 2 2" xfId="21377"/>
    <cellStyle name="Calculation 2 2 4 2 2 2" xfId="21831"/>
    <cellStyle name="Calculation 2 2 4 2 3" xfId="21896"/>
    <cellStyle name="Calculation 2 2 4 2 4" xfId="22362"/>
    <cellStyle name="Calculation 2 2 4 3" xfId="755"/>
    <cellStyle name="Calculation 2 2 4 3 2" xfId="21376"/>
    <cellStyle name="Calculation 2 2 4 3 2 2" xfId="21830"/>
    <cellStyle name="Calculation 2 2 4 3 3" xfId="21897"/>
    <cellStyle name="Calculation 2 2 4 3 4" xfId="22363"/>
    <cellStyle name="Calculation 2 2 4 4" xfId="756"/>
    <cellStyle name="Calculation 2 2 4 4 2" xfId="21375"/>
    <cellStyle name="Calculation 2 2 4 4 2 2" xfId="21829"/>
    <cellStyle name="Calculation 2 2 4 4 3" xfId="21898"/>
    <cellStyle name="Calculation 2 2 4 4 4" xfId="22364"/>
    <cellStyle name="Calculation 2 2 4 5" xfId="21378"/>
    <cellStyle name="Calculation 2 2 4 5 2" xfId="21832"/>
    <cellStyle name="Calculation 2 2 4 6" xfId="21895"/>
    <cellStyle name="Calculation 2 2 4 7" xfId="22361"/>
    <cellStyle name="Calculation 2 2 5" xfId="757"/>
    <cellStyle name="Calculation 2 2 5 2" xfId="758"/>
    <cellStyle name="Calculation 2 2 5 2 2" xfId="21373"/>
    <cellStyle name="Calculation 2 2 5 2 2 2" xfId="21827"/>
    <cellStyle name="Calculation 2 2 5 2 3" xfId="21900"/>
    <cellStyle name="Calculation 2 2 5 2 4" xfId="22366"/>
    <cellStyle name="Calculation 2 2 5 3" xfId="759"/>
    <cellStyle name="Calculation 2 2 5 3 2" xfId="21372"/>
    <cellStyle name="Calculation 2 2 5 3 2 2" xfId="21826"/>
    <cellStyle name="Calculation 2 2 5 3 3" xfId="21901"/>
    <cellStyle name="Calculation 2 2 5 3 4" xfId="22367"/>
    <cellStyle name="Calculation 2 2 5 4" xfId="760"/>
    <cellStyle name="Calculation 2 2 5 4 2" xfId="21371"/>
    <cellStyle name="Calculation 2 2 5 4 2 2" xfId="21825"/>
    <cellStyle name="Calculation 2 2 5 4 3" xfId="21902"/>
    <cellStyle name="Calculation 2 2 5 4 4" xfId="22368"/>
    <cellStyle name="Calculation 2 2 5 5" xfId="21374"/>
    <cellStyle name="Calculation 2 2 5 5 2" xfId="21828"/>
    <cellStyle name="Calculation 2 2 5 6" xfId="21899"/>
    <cellStyle name="Calculation 2 2 5 7" xfId="22365"/>
    <cellStyle name="Calculation 2 2 6" xfId="761"/>
    <cellStyle name="Calculation 2 2 6 2" xfId="21370"/>
    <cellStyle name="Calculation 2 2 6 2 2" xfId="21824"/>
    <cellStyle name="Calculation 2 2 6 3" xfId="21903"/>
    <cellStyle name="Calculation 2 2 6 4" xfId="22369"/>
    <cellStyle name="Calculation 2 2 7" xfId="762"/>
    <cellStyle name="Calculation 2 2 7 2" xfId="21369"/>
    <cellStyle name="Calculation 2 2 7 2 2" xfId="21823"/>
    <cellStyle name="Calculation 2 2 7 3" xfId="21904"/>
    <cellStyle name="Calculation 2 2 7 4" xfId="22370"/>
    <cellStyle name="Calculation 2 2 8" xfId="763"/>
    <cellStyle name="Calculation 2 2 8 2" xfId="21368"/>
    <cellStyle name="Calculation 2 2 8 2 2" xfId="21822"/>
    <cellStyle name="Calculation 2 2 8 3" xfId="21905"/>
    <cellStyle name="Calculation 2 2 8 4" xfId="22371"/>
    <cellStyle name="Calculation 2 2 9" xfId="764"/>
    <cellStyle name="Calculation 2 2 9 2" xfId="21367"/>
    <cellStyle name="Calculation 2 2 9 2 2" xfId="21821"/>
    <cellStyle name="Calculation 2 2 9 3" xfId="21906"/>
    <cellStyle name="Calculation 2 2 9 4" xfId="22372"/>
    <cellStyle name="Calculation 2 3" xfId="765"/>
    <cellStyle name="Calculation 2 3 2" xfId="766"/>
    <cellStyle name="Calculation 2 3 2 2" xfId="21366"/>
    <cellStyle name="Calculation 2 3 2 2 2" xfId="21820"/>
    <cellStyle name="Calculation 2 3 2 3" xfId="21907"/>
    <cellStyle name="Calculation 2 3 2 4" xfId="22373"/>
    <cellStyle name="Calculation 2 3 3" xfId="767"/>
    <cellStyle name="Calculation 2 3 3 2" xfId="21365"/>
    <cellStyle name="Calculation 2 3 3 2 2" xfId="21819"/>
    <cellStyle name="Calculation 2 3 3 3" xfId="21908"/>
    <cellStyle name="Calculation 2 3 3 4" xfId="22374"/>
    <cellStyle name="Calculation 2 3 4" xfId="768"/>
    <cellStyle name="Calculation 2 3 4 2" xfId="21364"/>
    <cellStyle name="Calculation 2 3 4 2 2" xfId="21818"/>
    <cellStyle name="Calculation 2 3 4 3" xfId="21909"/>
    <cellStyle name="Calculation 2 3 4 4" xfId="22375"/>
    <cellStyle name="Calculation 2 3 5" xfId="769"/>
    <cellStyle name="Calculation 2 3 5 2" xfId="21363"/>
    <cellStyle name="Calculation 2 3 5 2 2" xfId="21817"/>
    <cellStyle name="Calculation 2 3 5 3" xfId="21910"/>
    <cellStyle name="Calculation 2 3 5 4" xfId="22376"/>
    <cellStyle name="Calculation 2 4" xfId="770"/>
    <cellStyle name="Calculation 2 4 2" xfId="771"/>
    <cellStyle name="Calculation 2 4 2 2" xfId="21362"/>
    <cellStyle name="Calculation 2 4 2 2 2" xfId="21816"/>
    <cellStyle name="Calculation 2 4 2 3" xfId="21911"/>
    <cellStyle name="Calculation 2 4 2 4" xfId="22377"/>
    <cellStyle name="Calculation 2 4 3" xfId="772"/>
    <cellStyle name="Calculation 2 4 3 2" xfId="21361"/>
    <cellStyle name="Calculation 2 4 3 2 2" xfId="21815"/>
    <cellStyle name="Calculation 2 4 3 3" xfId="21912"/>
    <cellStyle name="Calculation 2 4 3 4" xfId="22378"/>
    <cellStyle name="Calculation 2 4 4" xfId="773"/>
    <cellStyle name="Calculation 2 4 4 2" xfId="21360"/>
    <cellStyle name="Calculation 2 4 4 2 2" xfId="21814"/>
    <cellStyle name="Calculation 2 4 4 3" xfId="21913"/>
    <cellStyle name="Calculation 2 4 4 4" xfId="22379"/>
    <cellStyle name="Calculation 2 4 5" xfId="774"/>
    <cellStyle name="Calculation 2 4 5 2" xfId="21359"/>
    <cellStyle name="Calculation 2 4 5 2 2" xfId="21813"/>
    <cellStyle name="Calculation 2 4 5 3" xfId="21914"/>
    <cellStyle name="Calculation 2 4 5 4" xfId="22380"/>
    <cellStyle name="Calculation 2 5" xfId="775"/>
    <cellStyle name="Calculation 2 5 2" xfId="776"/>
    <cellStyle name="Calculation 2 5 2 2" xfId="21358"/>
    <cellStyle name="Calculation 2 5 2 2 2" xfId="21812"/>
    <cellStyle name="Calculation 2 5 2 3" xfId="21915"/>
    <cellStyle name="Calculation 2 5 2 4" xfId="22381"/>
    <cellStyle name="Calculation 2 5 3" xfId="777"/>
    <cellStyle name="Calculation 2 5 3 2" xfId="21357"/>
    <cellStyle name="Calculation 2 5 3 2 2" xfId="21811"/>
    <cellStyle name="Calculation 2 5 3 3" xfId="21916"/>
    <cellStyle name="Calculation 2 5 3 4" xfId="22382"/>
    <cellStyle name="Calculation 2 5 4" xfId="778"/>
    <cellStyle name="Calculation 2 5 4 2" xfId="21356"/>
    <cellStyle name="Calculation 2 5 4 2 2" xfId="21810"/>
    <cellStyle name="Calculation 2 5 4 3" xfId="21917"/>
    <cellStyle name="Calculation 2 5 4 4" xfId="22383"/>
    <cellStyle name="Calculation 2 5 5" xfId="779"/>
    <cellStyle name="Calculation 2 5 5 2" xfId="21355"/>
    <cellStyle name="Calculation 2 5 5 2 2" xfId="21809"/>
    <cellStyle name="Calculation 2 5 5 3" xfId="21918"/>
    <cellStyle name="Calculation 2 5 5 4" xfId="22384"/>
    <cellStyle name="Calculation 2 6" xfId="780"/>
    <cellStyle name="Calculation 2 6 2" xfId="781"/>
    <cellStyle name="Calculation 2 6 2 2" xfId="21354"/>
    <cellStyle name="Calculation 2 6 2 2 2" xfId="21808"/>
    <cellStyle name="Calculation 2 6 2 3" xfId="21919"/>
    <cellStyle name="Calculation 2 6 2 4" xfId="22385"/>
    <cellStyle name="Calculation 2 6 3" xfId="782"/>
    <cellStyle name="Calculation 2 6 3 2" xfId="21353"/>
    <cellStyle name="Calculation 2 6 3 2 2" xfId="21807"/>
    <cellStyle name="Calculation 2 6 3 3" xfId="21920"/>
    <cellStyle name="Calculation 2 6 3 4" xfId="22386"/>
    <cellStyle name="Calculation 2 6 4" xfId="783"/>
    <cellStyle name="Calculation 2 6 4 2" xfId="21352"/>
    <cellStyle name="Calculation 2 6 4 2 2" xfId="21806"/>
    <cellStyle name="Calculation 2 6 4 3" xfId="21921"/>
    <cellStyle name="Calculation 2 6 4 4" xfId="22387"/>
    <cellStyle name="Calculation 2 6 5" xfId="784"/>
    <cellStyle name="Calculation 2 6 5 2" xfId="21351"/>
    <cellStyle name="Calculation 2 6 5 2 2" xfId="21805"/>
    <cellStyle name="Calculation 2 6 5 3" xfId="21922"/>
    <cellStyle name="Calculation 2 6 5 4" xfId="22388"/>
    <cellStyle name="Calculation 2 7" xfId="785"/>
    <cellStyle name="Calculation 2 7 2" xfId="786"/>
    <cellStyle name="Calculation 2 7 2 2" xfId="21350"/>
    <cellStyle name="Calculation 2 7 2 2 2" xfId="21804"/>
    <cellStyle name="Calculation 2 7 2 3" xfId="21923"/>
    <cellStyle name="Calculation 2 7 2 4" xfId="22389"/>
    <cellStyle name="Calculation 2 7 3" xfId="787"/>
    <cellStyle name="Calculation 2 7 3 2" xfId="21349"/>
    <cellStyle name="Calculation 2 7 3 2 2" xfId="21803"/>
    <cellStyle name="Calculation 2 7 3 3" xfId="21924"/>
    <cellStyle name="Calculation 2 7 3 4" xfId="22390"/>
    <cellStyle name="Calculation 2 7 4" xfId="788"/>
    <cellStyle name="Calculation 2 7 4 2" xfId="21348"/>
    <cellStyle name="Calculation 2 7 4 2 2" xfId="21802"/>
    <cellStyle name="Calculation 2 7 4 3" xfId="21925"/>
    <cellStyle name="Calculation 2 7 4 4" xfId="22391"/>
    <cellStyle name="Calculation 2 7 5" xfId="789"/>
    <cellStyle name="Calculation 2 7 5 2" xfId="21347"/>
    <cellStyle name="Calculation 2 7 5 2 2" xfId="21801"/>
    <cellStyle name="Calculation 2 7 5 3" xfId="21926"/>
    <cellStyle name="Calculation 2 7 5 4" xfId="22392"/>
    <cellStyle name="Calculation 2 8" xfId="790"/>
    <cellStyle name="Calculation 2 8 2" xfId="791"/>
    <cellStyle name="Calculation 2 8 2 2" xfId="21346"/>
    <cellStyle name="Calculation 2 8 2 2 2" xfId="21800"/>
    <cellStyle name="Calculation 2 8 2 3" xfId="21927"/>
    <cellStyle name="Calculation 2 8 2 4" xfId="22393"/>
    <cellStyle name="Calculation 2 8 3" xfId="792"/>
    <cellStyle name="Calculation 2 8 3 2" xfId="21345"/>
    <cellStyle name="Calculation 2 8 3 2 2" xfId="21799"/>
    <cellStyle name="Calculation 2 8 3 3" xfId="21928"/>
    <cellStyle name="Calculation 2 8 3 4" xfId="22394"/>
    <cellStyle name="Calculation 2 8 4" xfId="793"/>
    <cellStyle name="Calculation 2 8 4 2" xfId="21344"/>
    <cellStyle name="Calculation 2 8 4 2 2" xfId="21798"/>
    <cellStyle name="Calculation 2 8 4 3" xfId="21929"/>
    <cellStyle name="Calculation 2 8 4 4" xfId="22395"/>
    <cellStyle name="Calculation 2 8 5" xfId="794"/>
    <cellStyle name="Calculation 2 8 5 2" xfId="21343"/>
    <cellStyle name="Calculation 2 8 5 2 2" xfId="21797"/>
    <cellStyle name="Calculation 2 8 5 3" xfId="21930"/>
    <cellStyle name="Calculation 2 8 5 4" xfId="22396"/>
    <cellStyle name="Calculation 2 9" xfId="795"/>
    <cellStyle name="Calculation 2 9 2" xfId="796"/>
    <cellStyle name="Calculation 2 9 2 2" xfId="21342"/>
    <cellStyle name="Calculation 2 9 2 2 2" xfId="21796"/>
    <cellStyle name="Calculation 2 9 2 3" xfId="21931"/>
    <cellStyle name="Calculation 2 9 2 4" xfId="22397"/>
    <cellStyle name="Calculation 2 9 3" xfId="797"/>
    <cellStyle name="Calculation 2 9 3 2" xfId="21341"/>
    <cellStyle name="Calculation 2 9 3 2 2" xfId="21795"/>
    <cellStyle name="Calculation 2 9 3 3" xfId="21932"/>
    <cellStyle name="Calculation 2 9 3 4" xfId="22398"/>
    <cellStyle name="Calculation 2 9 4" xfId="798"/>
    <cellStyle name="Calculation 2 9 4 2" xfId="21340"/>
    <cellStyle name="Calculation 2 9 4 2 2" xfId="21794"/>
    <cellStyle name="Calculation 2 9 4 3" xfId="21933"/>
    <cellStyle name="Calculation 2 9 4 4" xfId="22399"/>
    <cellStyle name="Calculation 2 9 5" xfId="799"/>
    <cellStyle name="Calculation 2 9 5 2" xfId="21339"/>
    <cellStyle name="Calculation 2 9 5 2 2" xfId="21793"/>
    <cellStyle name="Calculation 2 9 5 3" xfId="21934"/>
    <cellStyle name="Calculation 2 9 5 4" xfId="22400"/>
    <cellStyle name="Calculation 3" xfId="800"/>
    <cellStyle name="Calculation 3 2" xfId="801"/>
    <cellStyle name="Calculation 3 2 2" xfId="21337"/>
    <cellStyle name="Calculation 3 2 2 2" xfId="21791"/>
    <cellStyle name="Calculation 3 2 3" xfId="21936"/>
    <cellStyle name="Calculation 3 2 4" xfId="22402"/>
    <cellStyle name="Calculation 3 3" xfId="802"/>
    <cellStyle name="Calculation 3 3 2" xfId="21336"/>
    <cellStyle name="Calculation 3 3 2 2" xfId="21790"/>
    <cellStyle name="Calculation 3 3 3" xfId="21937"/>
    <cellStyle name="Calculation 3 3 4" xfId="22403"/>
    <cellStyle name="Calculation 3 4" xfId="21338"/>
    <cellStyle name="Calculation 3 4 2" xfId="21792"/>
    <cellStyle name="Calculation 3 5" xfId="21935"/>
    <cellStyle name="Calculation 3 6" xfId="22401"/>
    <cellStyle name="Calculation 4" xfId="803"/>
    <cellStyle name="Calculation 4 2" xfId="804"/>
    <cellStyle name="Calculation 4 2 2" xfId="21334"/>
    <cellStyle name="Calculation 4 2 2 2" xfId="21788"/>
    <cellStyle name="Calculation 4 2 3" xfId="21939"/>
    <cellStyle name="Calculation 4 2 4" xfId="22405"/>
    <cellStyle name="Calculation 4 3" xfId="805"/>
    <cellStyle name="Calculation 4 3 2" xfId="21333"/>
    <cellStyle name="Calculation 4 3 2 2" xfId="21787"/>
    <cellStyle name="Calculation 4 3 3" xfId="21940"/>
    <cellStyle name="Calculation 4 3 4" xfId="22406"/>
    <cellStyle name="Calculation 4 4" xfId="21335"/>
    <cellStyle name="Calculation 4 4 2" xfId="21789"/>
    <cellStyle name="Calculation 4 5" xfId="21938"/>
    <cellStyle name="Calculation 4 6" xfId="22404"/>
    <cellStyle name="Calculation 5" xfId="806"/>
    <cellStyle name="Calculation 5 2" xfId="807"/>
    <cellStyle name="Calculation 5 2 2" xfId="21331"/>
    <cellStyle name="Calculation 5 2 2 2" xfId="21785"/>
    <cellStyle name="Calculation 5 2 3" xfId="21942"/>
    <cellStyle name="Calculation 5 2 4" xfId="22408"/>
    <cellStyle name="Calculation 5 3" xfId="808"/>
    <cellStyle name="Calculation 5 3 2" xfId="21330"/>
    <cellStyle name="Calculation 5 3 2 2" xfId="21784"/>
    <cellStyle name="Calculation 5 3 3" xfId="21943"/>
    <cellStyle name="Calculation 5 3 4" xfId="22409"/>
    <cellStyle name="Calculation 5 4" xfId="21332"/>
    <cellStyle name="Calculation 5 4 2" xfId="21786"/>
    <cellStyle name="Calculation 5 5" xfId="21941"/>
    <cellStyle name="Calculation 5 6" xfId="22407"/>
    <cellStyle name="Calculation 6" xfId="809"/>
    <cellStyle name="Calculation 6 2" xfId="810"/>
    <cellStyle name="Calculation 6 2 2" xfId="21328"/>
    <cellStyle name="Calculation 6 2 2 2" xfId="21782"/>
    <cellStyle name="Calculation 6 2 3" xfId="21945"/>
    <cellStyle name="Calculation 6 2 4" xfId="22411"/>
    <cellStyle name="Calculation 6 3" xfId="811"/>
    <cellStyle name="Calculation 6 3 2" xfId="21327"/>
    <cellStyle name="Calculation 6 3 2 2" xfId="21781"/>
    <cellStyle name="Calculation 6 3 3" xfId="21946"/>
    <cellStyle name="Calculation 6 3 4" xfId="22412"/>
    <cellStyle name="Calculation 6 4" xfId="21329"/>
    <cellStyle name="Calculation 6 4 2" xfId="21783"/>
    <cellStyle name="Calculation 6 5" xfId="21944"/>
    <cellStyle name="Calculation 6 6" xfId="22410"/>
    <cellStyle name="Calculation 7" xfId="812"/>
    <cellStyle name="Calculation 7 2" xfId="21326"/>
    <cellStyle name="Calculation 7 2 2" xfId="21780"/>
    <cellStyle name="Calculation 7 3" xfId="21947"/>
    <cellStyle name="Calculation 7 4" xfId="22413"/>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2310"/>
    <cellStyle name="Comma 111" xfId="21413"/>
    <cellStyle name="Comma 112" xfId="22306"/>
    <cellStyle name="Comma 113" xfId="22307"/>
    <cellStyle name="Comma 114" xfId="22304"/>
    <cellStyle name="Comma 115" xfId="22308"/>
    <cellStyle name="Comma 116" xfId="22312"/>
    <cellStyle name="Comma 117" xfId="22292"/>
    <cellStyle name="Comma 118" xfId="22302"/>
    <cellStyle name="Comma 119" xfId="22294"/>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20" xfId="22300"/>
    <cellStyle name="Comma 121" xfId="22313"/>
    <cellStyle name="Comma 122" xfId="22298"/>
    <cellStyle name="Comma 123" xfId="22314"/>
    <cellStyle name="Comma 124" xfId="22323"/>
    <cellStyle name="Comma 125" xfId="22324"/>
    <cellStyle name="Comma 126" xfId="22321"/>
    <cellStyle name="Comma 127" xfId="22325"/>
    <cellStyle name="Comma 128" xfId="22319"/>
    <cellStyle name="Comma 129" xfId="22327"/>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2800"/>
    <cellStyle name="Gia's 10 3" xfId="21436"/>
    <cellStyle name="Gia's 10 4" xfId="22759"/>
    <cellStyle name="Gia's 11" xfId="21325"/>
    <cellStyle name="Gia's 11 2" xfId="22801"/>
    <cellStyle name="Gia's 12" xfId="21437"/>
    <cellStyle name="Gia's 13" xfId="22758"/>
    <cellStyle name="Gia's 2" xfId="9187"/>
    <cellStyle name="Gia's 2 2" xfId="21323"/>
    <cellStyle name="Gia's 2 2 2" xfId="22799"/>
    <cellStyle name="Gia's 2 3" xfId="21435"/>
    <cellStyle name="Gia's 2 4" xfId="22760"/>
    <cellStyle name="Gia's 3" xfId="9188"/>
    <cellStyle name="Gia's 3 2" xfId="21322"/>
    <cellStyle name="Gia's 3 2 2" xfId="22798"/>
    <cellStyle name="Gia's 3 3" xfId="21434"/>
    <cellStyle name="Gia's 3 4" xfId="22761"/>
    <cellStyle name="Gia's 4" xfId="9189"/>
    <cellStyle name="Gia's 4 2" xfId="21321"/>
    <cellStyle name="Gia's 4 2 2" xfId="22797"/>
    <cellStyle name="Gia's 4 3" xfId="21433"/>
    <cellStyle name="Gia's 4 4" xfId="22762"/>
    <cellStyle name="Gia's 5" xfId="9190"/>
    <cellStyle name="Gia's 5 2" xfId="21320"/>
    <cellStyle name="Gia's 5 2 2" xfId="22796"/>
    <cellStyle name="Gia's 5 3" xfId="21432"/>
    <cellStyle name="Gia's 5 4" xfId="22763"/>
    <cellStyle name="Gia's 6" xfId="9191"/>
    <cellStyle name="Gia's 6 2" xfId="21319"/>
    <cellStyle name="Gia's 6 2 2" xfId="22795"/>
    <cellStyle name="Gia's 6 3" xfId="21431"/>
    <cellStyle name="Gia's 6 4" xfId="22764"/>
    <cellStyle name="Gia's 7" xfId="9192"/>
    <cellStyle name="Gia's 7 2" xfId="21318"/>
    <cellStyle name="Gia's 7 2 2" xfId="22794"/>
    <cellStyle name="Gia's 7 3" xfId="21430"/>
    <cellStyle name="Gia's 7 4" xfId="22765"/>
    <cellStyle name="Gia's 8" xfId="9193"/>
    <cellStyle name="Gia's 8 2" xfId="21317"/>
    <cellStyle name="Gia's 8 2 2" xfId="22793"/>
    <cellStyle name="Gia's 8 3" xfId="21429"/>
    <cellStyle name="Gia's 8 4" xfId="22766"/>
    <cellStyle name="Gia's 9" xfId="9194"/>
    <cellStyle name="Gia's 9 2" xfId="21316"/>
    <cellStyle name="Gia's 9 2 2" xfId="22792"/>
    <cellStyle name="Gia's 9 3" xfId="21428"/>
    <cellStyle name="Gia's 9 4" xfId="22767"/>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2791"/>
    <cellStyle name="greyed 3" xfId="21427"/>
    <cellStyle name="greyed 4" xfId="22768"/>
    <cellStyle name="Header1" xfId="9222"/>
    <cellStyle name="Header1 2" xfId="9223"/>
    <cellStyle name="Header1 3" xfId="9224"/>
    <cellStyle name="Header2" xfId="9225"/>
    <cellStyle name="Header2 2" xfId="9226"/>
    <cellStyle name="Header2 2 2" xfId="21313"/>
    <cellStyle name="Header2 2 2 2" xfId="22789"/>
    <cellStyle name="Header2 2 3" xfId="21425"/>
    <cellStyle name="Header2 2 4" xfId="22770"/>
    <cellStyle name="Header2 3" xfId="9227"/>
    <cellStyle name="Header2 3 2" xfId="21312"/>
    <cellStyle name="Header2 3 2 2" xfId="22788"/>
    <cellStyle name="Header2 3 3" xfId="21424"/>
    <cellStyle name="Header2 3 4" xfId="22771"/>
    <cellStyle name="Header2 4" xfId="21314"/>
    <cellStyle name="Header2 4 2" xfId="22790"/>
    <cellStyle name="Header2 5" xfId="21426"/>
    <cellStyle name="Header2 6" xfId="22769"/>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2787"/>
    <cellStyle name="HeadingTable 3" xfId="21423"/>
    <cellStyle name="HeadingTable 4" xfId="22772"/>
    <cellStyle name="highlightExposure" xfId="9323"/>
    <cellStyle name="highlightExposure 2" xfId="21310"/>
    <cellStyle name="highlightExposure 2 2" xfId="22786"/>
    <cellStyle name="highlightExposure 3" xfId="21422"/>
    <cellStyle name="highlightExposure 4" xfId="22773"/>
    <cellStyle name="highlightPercentage" xfId="9324"/>
    <cellStyle name="highlightPercentage 2" xfId="21309"/>
    <cellStyle name="highlightPercentage 2 2" xfId="22785"/>
    <cellStyle name="highlightPercentage 3" xfId="21421"/>
    <cellStyle name="highlightPercentage 4" xfId="22774"/>
    <cellStyle name="highlightText" xfId="9325"/>
    <cellStyle name="highlightText 2" xfId="21308"/>
    <cellStyle name="highlightText 2 2" xfId="22784"/>
    <cellStyle name="highlightText 3" xfId="21420"/>
    <cellStyle name="highlightText 4" xfId="22775"/>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1414"/>
    <cellStyle name="Îáû÷íûé_23_1 " xfId="9332"/>
    <cellStyle name="Input 2" xfId="9333"/>
    <cellStyle name="Input 2 10" xfId="9334"/>
    <cellStyle name="Input 2 10 2" xfId="9335"/>
    <cellStyle name="Input 2 10 2 2" xfId="21306"/>
    <cellStyle name="Input 2 10 2 2 2" xfId="21778"/>
    <cellStyle name="Input 2 10 2 3" xfId="21949"/>
    <cellStyle name="Input 2 10 2 4" xfId="22415"/>
    <cellStyle name="Input 2 10 3" xfId="9336"/>
    <cellStyle name="Input 2 10 3 2" xfId="21305"/>
    <cellStyle name="Input 2 10 3 2 2" xfId="21777"/>
    <cellStyle name="Input 2 10 3 3" xfId="21950"/>
    <cellStyle name="Input 2 10 3 4" xfId="22416"/>
    <cellStyle name="Input 2 10 4" xfId="9337"/>
    <cellStyle name="Input 2 10 4 2" xfId="21304"/>
    <cellStyle name="Input 2 10 4 2 2" xfId="21776"/>
    <cellStyle name="Input 2 10 4 3" xfId="21951"/>
    <cellStyle name="Input 2 10 4 4" xfId="22417"/>
    <cellStyle name="Input 2 10 5" xfId="9338"/>
    <cellStyle name="Input 2 10 5 2" xfId="21303"/>
    <cellStyle name="Input 2 10 5 2 2" xfId="21775"/>
    <cellStyle name="Input 2 10 5 3" xfId="21952"/>
    <cellStyle name="Input 2 10 5 4" xfId="22418"/>
    <cellStyle name="Input 2 11" xfId="9339"/>
    <cellStyle name="Input 2 11 2" xfId="9340"/>
    <cellStyle name="Input 2 11 2 2" xfId="21301"/>
    <cellStyle name="Input 2 11 2 2 2" xfId="21773"/>
    <cellStyle name="Input 2 11 2 3" xfId="21954"/>
    <cellStyle name="Input 2 11 2 4" xfId="22420"/>
    <cellStyle name="Input 2 11 3" xfId="9341"/>
    <cellStyle name="Input 2 11 3 2" xfId="21300"/>
    <cellStyle name="Input 2 11 3 2 2" xfId="21772"/>
    <cellStyle name="Input 2 11 3 3" xfId="21955"/>
    <cellStyle name="Input 2 11 3 4" xfId="22421"/>
    <cellStyle name="Input 2 11 4" xfId="9342"/>
    <cellStyle name="Input 2 11 4 2" xfId="21299"/>
    <cellStyle name="Input 2 11 4 2 2" xfId="21771"/>
    <cellStyle name="Input 2 11 4 3" xfId="21956"/>
    <cellStyle name="Input 2 11 4 4" xfId="22422"/>
    <cellStyle name="Input 2 11 5" xfId="9343"/>
    <cellStyle name="Input 2 11 5 2" xfId="21298"/>
    <cellStyle name="Input 2 11 5 2 2" xfId="21770"/>
    <cellStyle name="Input 2 11 5 3" xfId="21957"/>
    <cellStyle name="Input 2 11 5 4" xfId="22423"/>
    <cellStyle name="Input 2 11 6" xfId="21302"/>
    <cellStyle name="Input 2 11 6 2" xfId="21774"/>
    <cellStyle name="Input 2 11 7" xfId="21953"/>
    <cellStyle name="Input 2 11 8" xfId="22419"/>
    <cellStyle name="Input 2 12" xfId="9344"/>
    <cellStyle name="Input 2 12 2" xfId="9345"/>
    <cellStyle name="Input 2 12 2 2" xfId="21296"/>
    <cellStyle name="Input 2 12 2 2 2" xfId="21768"/>
    <cellStyle name="Input 2 12 2 3" xfId="21959"/>
    <cellStyle name="Input 2 12 2 4" xfId="22425"/>
    <cellStyle name="Input 2 12 3" xfId="9346"/>
    <cellStyle name="Input 2 12 3 2" xfId="21295"/>
    <cellStyle name="Input 2 12 3 2 2" xfId="21767"/>
    <cellStyle name="Input 2 12 3 3" xfId="21960"/>
    <cellStyle name="Input 2 12 3 4" xfId="22426"/>
    <cellStyle name="Input 2 12 4" xfId="9347"/>
    <cellStyle name="Input 2 12 4 2" xfId="21294"/>
    <cellStyle name="Input 2 12 4 2 2" xfId="21766"/>
    <cellStyle name="Input 2 12 4 3" xfId="21961"/>
    <cellStyle name="Input 2 12 4 4" xfId="22427"/>
    <cellStyle name="Input 2 12 5" xfId="9348"/>
    <cellStyle name="Input 2 12 5 2" xfId="21293"/>
    <cellStyle name="Input 2 12 5 2 2" xfId="21765"/>
    <cellStyle name="Input 2 12 5 3" xfId="21962"/>
    <cellStyle name="Input 2 12 5 4" xfId="22428"/>
    <cellStyle name="Input 2 12 6" xfId="21297"/>
    <cellStyle name="Input 2 12 6 2" xfId="21769"/>
    <cellStyle name="Input 2 12 7" xfId="21958"/>
    <cellStyle name="Input 2 12 8" xfId="22424"/>
    <cellStyle name="Input 2 13" xfId="9349"/>
    <cellStyle name="Input 2 13 2" xfId="9350"/>
    <cellStyle name="Input 2 13 2 2" xfId="21291"/>
    <cellStyle name="Input 2 13 2 2 2" xfId="21763"/>
    <cellStyle name="Input 2 13 2 3" xfId="21964"/>
    <cellStyle name="Input 2 13 2 4" xfId="22430"/>
    <cellStyle name="Input 2 13 3" xfId="9351"/>
    <cellStyle name="Input 2 13 3 2" xfId="21290"/>
    <cellStyle name="Input 2 13 3 2 2" xfId="21762"/>
    <cellStyle name="Input 2 13 3 3" xfId="21965"/>
    <cellStyle name="Input 2 13 3 4" xfId="22431"/>
    <cellStyle name="Input 2 13 4" xfId="9352"/>
    <cellStyle name="Input 2 13 4 2" xfId="21289"/>
    <cellStyle name="Input 2 13 4 2 2" xfId="21761"/>
    <cellStyle name="Input 2 13 4 3" xfId="21966"/>
    <cellStyle name="Input 2 13 4 4" xfId="22432"/>
    <cellStyle name="Input 2 13 5" xfId="21292"/>
    <cellStyle name="Input 2 13 5 2" xfId="21764"/>
    <cellStyle name="Input 2 13 6" xfId="21963"/>
    <cellStyle name="Input 2 13 7" xfId="22429"/>
    <cellStyle name="Input 2 14" xfId="9353"/>
    <cellStyle name="Input 2 14 2" xfId="21288"/>
    <cellStyle name="Input 2 14 2 2" xfId="21760"/>
    <cellStyle name="Input 2 14 3" xfId="21967"/>
    <cellStyle name="Input 2 14 4" xfId="22433"/>
    <cellStyle name="Input 2 15" xfId="9354"/>
    <cellStyle name="Input 2 15 2" xfId="21287"/>
    <cellStyle name="Input 2 15 2 2" xfId="21759"/>
    <cellStyle name="Input 2 15 3" xfId="21968"/>
    <cellStyle name="Input 2 15 4" xfId="22434"/>
    <cellStyle name="Input 2 16" xfId="9355"/>
    <cellStyle name="Input 2 16 2" xfId="21286"/>
    <cellStyle name="Input 2 16 2 2" xfId="21758"/>
    <cellStyle name="Input 2 16 3" xfId="21969"/>
    <cellStyle name="Input 2 16 4" xfId="22435"/>
    <cellStyle name="Input 2 17" xfId="21307"/>
    <cellStyle name="Input 2 17 2" xfId="21779"/>
    <cellStyle name="Input 2 18" xfId="21948"/>
    <cellStyle name="Input 2 19" xfId="22414"/>
    <cellStyle name="Input 2 2" xfId="9356"/>
    <cellStyle name="Input 2 2 10" xfId="21285"/>
    <cellStyle name="Input 2 2 10 2" xfId="21757"/>
    <cellStyle name="Input 2 2 11" xfId="21970"/>
    <cellStyle name="Input 2 2 12" xfId="22436"/>
    <cellStyle name="Input 2 2 2" xfId="9357"/>
    <cellStyle name="Input 2 2 2 2" xfId="9358"/>
    <cellStyle name="Input 2 2 2 2 2" xfId="21283"/>
    <cellStyle name="Input 2 2 2 2 2 2" xfId="21755"/>
    <cellStyle name="Input 2 2 2 2 3" xfId="21972"/>
    <cellStyle name="Input 2 2 2 2 4" xfId="22438"/>
    <cellStyle name="Input 2 2 2 3" xfId="9359"/>
    <cellStyle name="Input 2 2 2 3 2" xfId="21282"/>
    <cellStyle name="Input 2 2 2 3 2 2" xfId="21754"/>
    <cellStyle name="Input 2 2 2 3 3" xfId="21973"/>
    <cellStyle name="Input 2 2 2 3 4" xfId="22439"/>
    <cellStyle name="Input 2 2 2 4" xfId="9360"/>
    <cellStyle name="Input 2 2 2 4 2" xfId="21281"/>
    <cellStyle name="Input 2 2 2 4 2 2" xfId="21753"/>
    <cellStyle name="Input 2 2 2 4 3" xfId="21974"/>
    <cellStyle name="Input 2 2 2 4 4" xfId="22440"/>
    <cellStyle name="Input 2 2 2 5" xfId="21284"/>
    <cellStyle name="Input 2 2 2 5 2" xfId="21756"/>
    <cellStyle name="Input 2 2 2 6" xfId="21971"/>
    <cellStyle name="Input 2 2 2 7" xfId="22437"/>
    <cellStyle name="Input 2 2 3" xfId="9361"/>
    <cellStyle name="Input 2 2 3 2" xfId="9362"/>
    <cellStyle name="Input 2 2 3 2 2" xfId="21279"/>
    <cellStyle name="Input 2 2 3 2 2 2" xfId="21751"/>
    <cellStyle name="Input 2 2 3 2 3" xfId="21976"/>
    <cellStyle name="Input 2 2 3 2 4" xfId="22442"/>
    <cellStyle name="Input 2 2 3 3" xfId="9363"/>
    <cellStyle name="Input 2 2 3 3 2" xfId="21278"/>
    <cellStyle name="Input 2 2 3 3 2 2" xfId="21750"/>
    <cellStyle name="Input 2 2 3 3 3" xfId="21977"/>
    <cellStyle name="Input 2 2 3 3 4" xfId="22443"/>
    <cellStyle name="Input 2 2 3 4" xfId="9364"/>
    <cellStyle name="Input 2 2 3 4 2" xfId="21277"/>
    <cellStyle name="Input 2 2 3 4 2 2" xfId="21749"/>
    <cellStyle name="Input 2 2 3 4 3" xfId="21978"/>
    <cellStyle name="Input 2 2 3 4 4" xfId="22444"/>
    <cellStyle name="Input 2 2 3 5" xfId="21280"/>
    <cellStyle name="Input 2 2 3 5 2" xfId="21752"/>
    <cellStyle name="Input 2 2 3 6" xfId="21975"/>
    <cellStyle name="Input 2 2 3 7" xfId="22441"/>
    <cellStyle name="Input 2 2 4" xfId="9365"/>
    <cellStyle name="Input 2 2 4 2" xfId="9366"/>
    <cellStyle name="Input 2 2 4 2 2" xfId="21275"/>
    <cellStyle name="Input 2 2 4 2 2 2" xfId="21747"/>
    <cellStyle name="Input 2 2 4 2 3" xfId="21980"/>
    <cellStyle name="Input 2 2 4 2 4" xfId="22446"/>
    <cellStyle name="Input 2 2 4 3" xfId="9367"/>
    <cellStyle name="Input 2 2 4 3 2" xfId="21274"/>
    <cellStyle name="Input 2 2 4 3 2 2" xfId="21746"/>
    <cellStyle name="Input 2 2 4 3 3" xfId="21981"/>
    <cellStyle name="Input 2 2 4 3 4" xfId="22447"/>
    <cellStyle name="Input 2 2 4 4" xfId="9368"/>
    <cellStyle name="Input 2 2 4 4 2" xfId="21273"/>
    <cellStyle name="Input 2 2 4 4 2 2" xfId="21745"/>
    <cellStyle name="Input 2 2 4 4 3" xfId="21982"/>
    <cellStyle name="Input 2 2 4 4 4" xfId="22448"/>
    <cellStyle name="Input 2 2 4 5" xfId="21276"/>
    <cellStyle name="Input 2 2 4 5 2" xfId="21748"/>
    <cellStyle name="Input 2 2 4 6" xfId="21979"/>
    <cellStyle name="Input 2 2 4 7" xfId="22445"/>
    <cellStyle name="Input 2 2 5" xfId="9369"/>
    <cellStyle name="Input 2 2 5 2" xfId="9370"/>
    <cellStyle name="Input 2 2 5 2 2" xfId="21271"/>
    <cellStyle name="Input 2 2 5 2 2 2" xfId="21743"/>
    <cellStyle name="Input 2 2 5 2 3" xfId="21984"/>
    <cellStyle name="Input 2 2 5 2 4" xfId="22450"/>
    <cellStyle name="Input 2 2 5 3" xfId="9371"/>
    <cellStyle name="Input 2 2 5 3 2" xfId="21270"/>
    <cellStyle name="Input 2 2 5 3 2 2" xfId="21742"/>
    <cellStyle name="Input 2 2 5 3 3" xfId="21985"/>
    <cellStyle name="Input 2 2 5 3 4" xfId="22451"/>
    <cellStyle name="Input 2 2 5 4" xfId="9372"/>
    <cellStyle name="Input 2 2 5 4 2" xfId="21269"/>
    <cellStyle name="Input 2 2 5 4 2 2" xfId="21741"/>
    <cellStyle name="Input 2 2 5 4 3" xfId="21986"/>
    <cellStyle name="Input 2 2 5 4 4" xfId="22452"/>
    <cellStyle name="Input 2 2 5 5" xfId="21272"/>
    <cellStyle name="Input 2 2 5 5 2" xfId="21744"/>
    <cellStyle name="Input 2 2 5 6" xfId="21983"/>
    <cellStyle name="Input 2 2 5 7" xfId="22449"/>
    <cellStyle name="Input 2 2 6" xfId="9373"/>
    <cellStyle name="Input 2 2 6 2" xfId="21268"/>
    <cellStyle name="Input 2 2 6 2 2" xfId="21740"/>
    <cellStyle name="Input 2 2 6 3" xfId="21987"/>
    <cellStyle name="Input 2 2 6 4" xfId="22453"/>
    <cellStyle name="Input 2 2 7" xfId="9374"/>
    <cellStyle name="Input 2 2 7 2" xfId="21267"/>
    <cellStyle name="Input 2 2 7 2 2" xfId="21739"/>
    <cellStyle name="Input 2 2 7 3" xfId="21988"/>
    <cellStyle name="Input 2 2 7 4" xfId="22454"/>
    <cellStyle name="Input 2 2 8" xfId="9375"/>
    <cellStyle name="Input 2 2 8 2" xfId="21266"/>
    <cellStyle name="Input 2 2 8 2 2" xfId="21738"/>
    <cellStyle name="Input 2 2 8 3" xfId="21989"/>
    <cellStyle name="Input 2 2 8 4" xfId="22455"/>
    <cellStyle name="Input 2 2 9" xfId="9376"/>
    <cellStyle name="Input 2 2 9 2" xfId="21265"/>
    <cellStyle name="Input 2 2 9 2 2" xfId="21737"/>
    <cellStyle name="Input 2 2 9 3" xfId="21990"/>
    <cellStyle name="Input 2 2 9 4" xfId="22456"/>
    <cellStyle name="Input 2 3" xfId="9377"/>
    <cellStyle name="Input 2 3 2" xfId="9378"/>
    <cellStyle name="Input 2 3 2 2" xfId="21264"/>
    <cellStyle name="Input 2 3 2 2 2" xfId="21736"/>
    <cellStyle name="Input 2 3 2 3" xfId="21991"/>
    <cellStyle name="Input 2 3 2 4" xfId="22457"/>
    <cellStyle name="Input 2 3 3" xfId="9379"/>
    <cellStyle name="Input 2 3 3 2" xfId="21263"/>
    <cellStyle name="Input 2 3 3 2 2" xfId="21735"/>
    <cellStyle name="Input 2 3 3 3" xfId="21992"/>
    <cellStyle name="Input 2 3 3 4" xfId="22458"/>
    <cellStyle name="Input 2 3 4" xfId="9380"/>
    <cellStyle name="Input 2 3 4 2" xfId="21262"/>
    <cellStyle name="Input 2 3 4 2 2" xfId="21734"/>
    <cellStyle name="Input 2 3 4 3" xfId="21993"/>
    <cellStyle name="Input 2 3 4 4" xfId="22459"/>
    <cellStyle name="Input 2 3 5" xfId="9381"/>
    <cellStyle name="Input 2 3 5 2" xfId="21261"/>
    <cellStyle name="Input 2 3 5 2 2" xfId="21733"/>
    <cellStyle name="Input 2 3 5 3" xfId="21994"/>
    <cellStyle name="Input 2 3 5 4" xfId="22460"/>
    <cellStyle name="Input 2 4" xfId="9382"/>
    <cellStyle name="Input 2 4 2" xfId="9383"/>
    <cellStyle name="Input 2 4 2 2" xfId="21260"/>
    <cellStyle name="Input 2 4 2 2 2" xfId="21732"/>
    <cellStyle name="Input 2 4 2 3" xfId="21995"/>
    <cellStyle name="Input 2 4 2 4" xfId="22461"/>
    <cellStyle name="Input 2 4 3" xfId="9384"/>
    <cellStyle name="Input 2 4 3 2" xfId="21259"/>
    <cellStyle name="Input 2 4 3 2 2" xfId="21731"/>
    <cellStyle name="Input 2 4 3 3" xfId="21996"/>
    <cellStyle name="Input 2 4 3 4" xfId="22462"/>
    <cellStyle name="Input 2 4 4" xfId="9385"/>
    <cellStyle name="Input 2 4 4 2" xfId="21258"/>
    <cellStyle name="Input 2 4 4 2 2" xfId="21730"/>
    <cellStyle name="Input 2 4 4 3" xfId="21997"/>
    <cellStyle name="Input 2 4 4 4" xfId="22463"/>
    <cellStyle name="Input 2 4 5" xfId="9386"/>
    <cellStyle name="Input 2 4 5 2" xfId="21257"/>
    <cellStyle name="Input 2 4 5 2 2" xfId="21729"/>
    <cellStyle name="Input 2 4 5 3" xfId="21998"/>
    <cellStyle name="Input 2 4 5 4" xfId="22464"/>
    <cellStyle name="Input 2 5" xfId="9387"/>
    <cellStyle name="Input 2 5 2" xfId="9388"/>
    <cellStyle name="Input 2 5 2 2" xfId="21256"/>
    <cellStyle name="Input 2 5 2 2 2" xfId="21728"/>
    <cellStyle name="Input 2 5 2 3" xfId="21999"/>
    <cellStyle name="Input 2 5 2 4" xfId="22465"/>
    <cellStyle name="Input 2 5 3" xfId="9389"/>
    <cellStyle name="Input 2 5 3 2" xfId="21255"/>
    <cellStyle name="Input 2 5 3 2 2" xfId="21727"/>
    <cellStyle name="Input 2 5 3 3" xfId="22000"/>
    <cellStyle name="Input 2 5 3 4" xfId="22466"/>
    <cellStyle name="Input 2 5 4" xfId="9390"/>
    <cellStyle name="Input 2 5 4 2" xfId="21254"/>
    <cellStyle name="Input 2 5 4 2 2" xfId="21726"/>
    <cellStyle name="Input 2 5 4 3" xfId="22001"/>
    <cellStyle name="Input 2 5 4 4" xfId="22467"/>
    <cellStyle name="Input 2 5 5" xfId="9391"/>
    <cellStyle name="Input 2 5 5 2" xfId="21253"/>
    <cellStyle name="Input 2 5 5 2 2" xfId="21725"/>
    <cellStyle name="Input 2 5 5 3" xfId="22002"/>
    <cellStyle name="Input 2 5 5 4" xfId="22468"/>
    <cellStyle name="Input 2 6" xfId="9392"/>
    <cellStyle name="Input 2 6 2" xfId="9393"/>
    <cellStyle name="Input 2 6 2 2" xfId="21252"/>
    <cellStyle name="Input 2 6 2 2 2" xfId="21724"/>
    <cellStyle name="Input 2 6 2 3" xfId="22003"/>
    <cellStyle name="Input 2 6 2 4" xfId="22469"/>
    <cellStyle name="Input 2 6 3" xfId="9394"/>
    <cellStyle name="Input 2 6 3 2" xfId="21251"/>
    <cellStyle name="Input 2 6 3 2 2" xfId="21723"/>
    <cellStyle name="Input 2 6 3 3" xfId="22004"/>
    <cellStyle name="Input 2 6 3 4" xfId="22470"/>
    <cellStyle name="Input 2 6 4" xfId="9395"/>
    <cellStyle name="Input 2 6 4 2" xfId="21250"/>
    <cellStyle name="Input 2 6 4 2 2" xfId="21722"/>
    <cellStyle name="Input 2 6 4 3" xfId="22005"/>
    <cellStyle name="Input 2 6 4 4" xfId="22471"/>
    <cellStyle name="Input 2 6 5" xfId="9396"/>
    <cellStyle name="Input 2 6 5 2" xfId="21249"/>
    <cellStyle name="Input 2 6 5 2 2" xfId="21721"/>
    <cellStyle name="Input 2 6 5 3" xfId="22006"/>
    <cellStyle name="Input 2 6 5 4" xfId="22472"/>
    <cellStyle name="Input 2 7" xfId="9397"/>
    <cellStyle name="Input 2 7 2" xfId="9398"/>
    <cellStyle name="Input 2 7 2 2" xfId="21248"/>
    <cellStyle name="Input 2 7 2 2 2" xfId="21720"/>
    <cellStyle name="Input 2 7 2 3" xfId="22007"/>
    <cellStyle name="Input 2 7 2 4" xfId="22473"/>
    <cellStyle name="Input 2 7 3" xfId="9399"/>
    <cellStyle name="Input 2 7 3 2" xfId="21247"/>
    <cellStyle name="Input 2 7 3 2 2" xfId="21719"/>
    <cellStyle name="Input 2 7 3 3" xfId="22008"/>
    <cellStyle name="Input 2 7 3 4" xfId="22474"/>
    <cellStyle name="Input 2 7 4" xfId="9400"/>
    <cellStyle name="Input 2 7 4 2" xfId="21246"/>
    <cellStyle name="Input 2 7 4 2 2" xfId="21718"/>
    <cellStyle name="Input 2 7 4 3" xfId="22009"/>
    <cellStyle name="Input 2 7 4 4" xfId="22475"/>
    <cellStyle name="Input 2 7 5" xfId="9401"/>
    <cellStyle name="Input 2 7 5 2" xfId="21245"/>
    <cellStyle name="Input 2 7 5 2 2" xfId="21717"/>
    <cellStyle name="Input 2 7 5 3" xfId="22010"/>
    <cellStyle name="Input 2 7 5 4" xfId="22476"/>
    <cellStyle name="Input 2 8" xfId="9402"/>
    <cellStyle name="Input 2 8 2" xfId="9403"/>
    <cellStyle name="Input 2 8 2 2" xfId="21244"/>
    <cellStyle name="Input 2 8 2 2 2" xfId="21716"/>
    <cellStyle name="Input 2 8 2 3" xfId="22011"/>
    <cellStyle name="Input 2 8 2 4" xfId="22477"/>
    <cellStyle name="Input 2 8 3" xfId="9404"/>
    <cellStyle name="Input 2 8 3 2" xfId="21243"/>
    <cellStyle name="Input 2 8 3 2 2" xfId="21715"/>
    <cellStyle name="Input 2 8 3 3" xfId="22012"/>
    <cellStyle name="Input 2 8 3 4" xfId="22478"/>
    <cellStyle name="Input 2 8 4" xfId="9405"/>
    <cellStyle name="Input 2 8 4 2" xfId="21242"/>
    <cellStyle name="Input 2 8 4 2 2" xfId="21714"/>
    <cellStyle name="Input 2 8 4 3" xfId="22013"/>
    <cellStyle name="Input 2 8 4 4" xfId="22479"/>
    <cellStyle name="Input 2 8 5" xfId="9406"/>
    <cellStyle name="Input 2 8 5 2" xfId="21241"/>
    <cellStyle name="Input 2 8 5 2 2" xfId="21713"/>
    <cellStyle name="Input 2 8 5 3" xfId="22014"/>
    <cellStyle name="Input 2 8 5 4" xfId="22480"/>
    <cellStyle name="Input 2 9" xfId="9407"/>
    <cellStyle name="Input 2 9 2" xfId="9408"/>
    <cellStyle name="Input 2 9 2 2" xfId="21240"/>
    <cellStyle name="Input 2 9 2 2 2" xfId="21712"/>
    <cellStyle name="Input 2 9 2 3" xfId="22015"/>
    <cellStyle name="Input 2 9 2 4" xfId="22481"/>
    <cellStyle name="Input 2 9 3" xfId="9409"/>
    <cellStyle name="Input 2 9 3 2" xfId="21239"/>
    <cellStyle name="Input 2 9 3 2 2" xfId="21711"/>
    <cellStyle name="Input 2 9 3 3" xfId="22016"/>
    <cellStyle name="Input 2 9 3 4" xfId="22482"/>
    <cellStyle name="Input 2 9 4" xfId="9410"/>
    <cellStyle name="Input 2 9 4 2" xfId="21238"/>
    <cellStyle name="Input 2 9 4 2 2" xfId="21710"/>
    <cellStyle name="Input 2 9 4 3" xfId="22017"/>
    <cellStyle name="Input 2 9 4 4" xfId="22483"/>
    <cellStyle name="Input 2 9 5" xfId="9411"/>
    <cellStyle name="Input 2 9 5 2" xfId="21237"/>
    <cellStyle name="Input 2 9 5 2 2" xfId="21709"/>
    <cellStyle name="Input 2 9 5 3" xfId="22018"/>
    <cellStyle name="Input 2 9 5 4" xfId="22484"/>
    <cellStyle name="Input 3" xfId="9412"/>
    <cellStyle name="Input 3 2" xfId="9413"/>
    <cellStyle name="Input 3 2 2" xfId="21235"/>
    <cellStyle name="Input 3 2 2 2" xfId="21707"/>
    <cellStyle name="Input 3 2 3" xfId="22020"/>
    <cellStyle name="Input 3 2 4" xfId="22486"/>
    <cellStyle name="Input 3 3" xfId="9414"/>
    <cellStyle name="Input 3 3 2" xfId="21234"/>
    <cellStyle name="Input 3 3 2 2" xfId="21706"/>
    <cellStyle name="Input 3 3 3" xfId="22021"/>
    <cellStyle name="Input 3 3 4" xfId="22487"/>
    <cellStyle name="Input 3 4" xfId="21236"/>
    <cellStyle name="Input 3 4 2" xfId="21708"/>
    <cellStyle name="Input 3 5" xfId="22019"/>
    <cellStyle name="Input 3 6" xfId="22485"/>
    <cellStyle name="Input 4" xfId="9415"/>
    <cellStyle name="Input 4 2" xfId="9416"/>
    <cellStyle name="Input 4 2 2" xfId="21232"/>
    <cellStyle name="Input 4 2 2 2" xfId="21704"/>
    <cellStyle name="Input 4 2 3" xfId="22023"/>
    <cellStyle name="Input 4 2 4" xfId="22489"/>
    <cellStyle name="Input 4 3" xfId="9417"/>
    <cellStyle name="Input 4 3 2" xfId="21231"/>
    <cellStyle name="Input 4 3 2 2" xfId="21703"/>
    <cellStyle name="Input 4 3 3" xfId="22024"/>
    <cellStyle name="Input 4 3 4" xfId="22490"/>
    <cellStyle name="Input 4 4" xfId="21233"/>
    <cellStyle name="Input 4 4 2" xfId="21705"/>
    <cellStyle name="Input 4 5" xfId="22022"/>
    <cellStyle name="Input 4 6" xfId="22488"/>
    <cellStyle name="Input 5" xfId="9418"/>
    <cellStyle name="Input 5 2" xfId="9419"/>
    <cellStyle name="Input 5 2 2" xfId="21229"/>
    <cellStyle name="Input 5 2 2 2" xfId="21701"/>
    <cellStyle name="Input 5 2 3" xfId="22026"/>
    <cellStyle name="Input 5 2 4" xfId="22492"/>
    <cellStyle name="Input 5 3" xfId="9420"/>
    <cellStyle name="Input 5 3 2" xfId="21228"/>
    <cellStyle name="Input 5 3 2 2" xfId="21700"/>
    <cellStyle name="Input 5 3 3" xfId="22027"/>
    <cellStyle name="Input 5 3 4" xfId="22493"/>
    <cellStyle name="Input 5 4" xfId="21230"/>
    <cellStyle name="Input 5 4 2" xfId="21702"/>
    <cellStyle name="Input 5 5" xfId="22025"/>
    <cellStyle name="Input 5 6" xfId="22491"/>
    <cellStyle name="Input 6" xfId="9421"/>
    <cellStyle name="Input 6 2" xfId="9422"/>
    <cellStyle name="Input 6 2 2" xfId="21226"/>
    <cellStyle name="Input 6 2 2 2" xfId="21698"/>
    <cellStyle name="Input 6 2 3" xfId="22029"/>
    <cellStyle name="Input 6 2 4" xfId="22495"/>
    <cellStyle name="Input 6 3" xfId="9423"/>
    <cellStyle name="Input 6 3 2" xfId="21225"/>
    <cellStyle name="Input 6 3 2 2" xfId="21697"/>
    <cellStyle name="Input 6 3 3" xfId="22030"/>
    <cellStyle name="Input 6 3 4" xfId="22496"/>
    <cellStyle name="Input 6 4" xfId="21227"/>
    <cellStyle name="Input 6 4 2" xfId="21699"/>
    <cellStyle name="Input 6 5" xfId="22028"/>
    <cellStyle name="Input 6 6" xfId="22494"/>
    <cellStyle name="Input 7" xfId="9424"/>
    <cellStyle name="Input 7 2" xfId="21224"/>
    <cellStyle name="Input 7 2 2" xfId="21696"/>
    <cellStyle name="Input 7 3" xfId="22031"/>
    <cellStyle name="Input 7 4" xfId="22497"/>
    <cellStyle name="inputExposure" xfId="9425"/>
    <cellStyle name="inputExposure 2" xfId="21223"/>
    <cellStyle name="inputExposure 2 2" xfId="22783"/>
    <cellStyle name="inputExposure 3" xfId="21419"/>
    <cellStyle name="inputExposure 4" xfId="22776"/>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2 2" xfId="22309"/>
    <cellStyle name="Normal 123" xfId="21412"/>
    <cellStyle name="Normal 123 2" xfId="22756"/>
    <cellStyle name="Normal 123 3" xfId="22328"/>
    <cellStyle name="Normal 124" xfId="22329"/>
    <cellStyle name="Normal 124 2" xfId="22757"/>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1694"/>
    <cellStyle name="Note 2 10 2 3" xfId="22033"/>
    <cellStyle name="Note 2 10 2 4" xfId="22499"/>
    <cellStyle name="Note 2 10 3" xfId="20386"/>
    <cellStyle name="Note 2 10 3 2" xfId="21220"/>
    <cellStyle name="Note 2 10 3 2 2" xfId="21693"/>
    <cellStyle name="Note 2 10 3 3" xfId="22034"/>
    <cellStyle name="Note 2 10 3 4" xfId="22500"/>
    <cellStyle name="Note 2 10 4" xfId="20387"/>
    <cellStyle name="Note 2 10 4 2" xfId="21219"/>
    <cellStyle name="Note 2 10 4 2 2" xfId="21692"/>
    <cellStyle name="Note 2 10 4 3" xfId="22035"/>
    <cellStyle name="Note 2 10 4 4" xfId="22501"/>
    <cellStyle name="Note 2 10 5" xfId="20388"/>
    <cellStyle name="Note 2 10 5 2" xfId="21218"/>
    <cellStyle name="Note 2 10 5 2 2" xfId="21691"/>
    <cellStyle name="Note 2 10 5 3" xfId="22036"/>
    <cellStyle name="Note 2 10 5 4" xfId="22502"/>
    <cellStyle name="Note 2 11" xfId="20389"/>
    <cellStyle name="Note 2 11 2" xfId="20390"/>
    <cellStyle name="Note 2 11 2 2" xfId="21217"/>
    <cellStyle name="Note 2 11 2 2 2" xfId="21690"/>
    <cellStyle name="Note 2 11 2 3" xfId="22037"/>
    <cellStyle name="Note 2 11 2 4" xfId="22503"/>
    <cellStyle name="Note 2 11 3" xfId="20391"/>
    <cellStyle name="Note 2 11 3 2" xfId="21216"/>
    <cellStyle name="Note 2 11 3 2 2" xfId="21689"/>
    <cellStyle name="Note 2 11 3 3" xfId="22038"/>
    <cellStyle name="Note 2 11 3 4" xfId="22504"/>
    <cellStyle name="Note 2 11 4" xfId="20392"/>
    <cellStyle name="Note 2 11 4 2" xfId="21215"/>
    <cellStyle name="Note 2 11 4 2 2" xfId="21688"/>
    <cellStyle name="Note 2 11 4 3" xfId="22039"/>
    <cellStyle name="Note 2 11 4 4" xfId="22505"/>
    <cellStyle name="Note 2 11 5" xfId="20393"/>
    <cellStyle name="Note 2 11 5 2" xfId="21214"/>
    <cellStyle name="Note 2 11 5 2 2" xfId="21687"/>
    <cellStyle name="Note 2 11 5 3" xfId="22040"/>
    <cellStyle name="Note 2 11 5 4" xfId="22506"/>
    <cellStyle name="Note 2 12" xfId="20394"/>
    <cellStyle name="Note 2 12 2" xfId="20395"/>
    <cellStyle name="Note 2 12 2 2" xfId="21213"/>
    <cellStyle name="Note 2 12 2 2 2" xfId="21686"/>
    <cellStyle name="Note 2 12 2 3" xfId="22041"/>
    <cellStyle name="Note 2 12 2 4" xfId="22507"/>
    <cellStyle name="Note 2 12 3" xfId="20396"/>
    <cellStyle name="Note 2 12 3 2" xfId="21212"/>
    <cellStyle name="Note 2 12 3 2 2" xfId="21685"/>
    <cellStyle name="Note 2 12 3 3" xfId="22042"/>
    <cellStyle name="Note 2 12 3 4" xfId="22508"/>
    <cellStyle name="Note 2 12 4" xfId="20397"/>
    <cellStyle name="Note 2 12 4 2" xfId="21211"/>
    <cellStyle name="Note 2 12 4 2 2" xfId="21684"/>
    <cellStyle name="Note 2 12 4 3" xfId="22043"/>
    <cellStyle name="Note 2 12 4 4" xfId="22509"/>
    <cellStyle name="Note 2 12 5" xfId="20398"/>
    <cellStyle name="Note 2 12 5 2" xfId="21210"/>
    <cellStyle name="Note 2 12 5 2 2" xfId="21683"/>
    <cellStyle name="Note 2 12 5 3" xfId="22044"/>
    <cellStyle name="Note 2 12 5 4" xfId="22510"/>
    <cellStyle name="Note 2 13" xfId="20399"/>
    <cellStyle name="Note 2 13 2" xfId="20400"/>
    <cellStyle name="Note 2 13 2 2" xfId="21209"/>
    <cellStyle name="Note 2 13 2 2 2" xfId="21682"/>
    <cellStyle name="Note 2 13 2 3" xfId="22045"/>
    <cellStyle name="Note 2 13 2 4" xfId="22511"/>
    <cellStyle name="Note 2 13 3" xfId="20401"/>
    <cellStyle name="Note 2 13 3 2" xfId="21208"/>
    <cellStyle name="Note 2 13 3 2 2" xfId="21681"/>
    <cellStyle name="Note 2 13 3 3" xfId="22046"/>
    <cellStyle name="Note 2 13 3 4" xfId="22512"/>
    <cellStyle name="Note 2 13 4" xfId="20402"/>
    <cellStyle name="Note 2 13 4 2" xfId="21207"/>
    <cellStyle name="Note 2 13 4 2 2" xfId="21680"/>
    <cellStyle name="Note 2 13 4 3" xfId="22047"/>
    <cellStyle name="Note 2 13 4 4" xfId="22513"/>
    <cellStyle name="Note 2 13 5" xfId="20403"/>
    <cellStyle name="Note 2 13 5 2" xfId="21206"/>
    <cellStyle name="Note 2 13 5 2 2" xfId="21679"/>
    <cellStyle name="Note 2 13 5 3" xfId="22048"/>
    <cellStyle name="Note 2 13 5 4" xfId="22514"/>
    <cellStyle name="Note 2 14" xfId="20404"/>
    <cellStyle name="Note 2 14 2" xfId="20405"/>
    <cellStyle name="Note 2 14 2 2" xfId="21204"/>
    <cellStyle name="Note 2 14 2 2 2" xfId="21677"/>
    <cellStyle name="Note 2 14 2 3" xfId="22050"/>
    <cellStyle name="Note 2 14 2 4" xfId="22516"/>
    <cellStyle name="Note 2 14 3" xfId="21205"/>
    <cellStyle name="Note 2 14 3 2" xfId="21678"/>
    <cellStyle name="Note 2 14 4" xfId="22049"/>
    <cellStyle name="Note 2 14 5" xfId="22515"/>
    <cellStyle name="Note 2 15" xfId="20406"/>
    <cellStyle name="Note 2 15 2" xfId="20407"/>
    <cellStyle name="Note 2 15 2 2" xfId="21203"/>
    <cellStyle name="Note 2 15 2 2 2" xfId="21676"/>
    <cellStyle name="Note 2 15 2 3" xfId="22051"/>
    <cellStyle name="Note 2 15 2 4" xfId="22517"/>
    <cellStyle name="Note 2 16" xfId="20408"/>
    <cellStyle name="Note 2 16 2" xfId="21202"/>
    <cellStyle name="Note 2 16 2 2" xfId="21675"/>
    <cellStyle name="Note 2 16 3" xfId="22052"/>
    <cellStyle name="Note 2 16 4" xfId="22518"/>
    <cellStyle name="Note 2 17" xfId="20409"/>
    <cellStyle name="Note 2 17 2" xfId="21201"/>
    <cellStyle name="Note 2 17 2 2" xfId="21674"/>
    <cellStyle name="Note 2 17 3" xfId="22053"/>
    <cellStyle name="Note 2 17 4" xfId="22519"/>
    <cellStyle name="Note 2 18" xfId="21222"/>
    <cellStyle name="Note 2 18 2" xfId="21695"/>
    <cellStyle name="Note 2 19" xfId="22032"/>
    <cellStyle name="Note 2 2" xfId="20410"/>
    <cellStyle name="Note 2 2 10" xfId="20411"/>
    <cellStyle name="Note 2 2 10 2" xfId="21199"/>
    <cellStyle name="Note 2 2 10 2 2" xfId="21672"/>
    <cellStyle name="Note 2 2 10 3" xfId="22055"/>
    <cellStyle name="Note 2 2 10 4" xfId="22521"/>
    <cellStyle name="Note 2 2 11" xfId="21200"/>
    <cellStyle name="Note 2 2 11 2" xfId="21673"/>
    <cellStyle name="Note 2 2 12" xfId="22054"/>
    <cellStyle name="Note 2 2 13" xfId="22520"/>
    <cellStyle name="Note 2 2 2" xfId="20412"/>
    <cellStyle name="Note 2 2 2 2" xfId="20413"/>
    <cellStyle name="Note 2 2 2 2 2" xfId="21197"/>
    <cellStyle name="Note 2 2 2 2 2 2" xfId="21670"/>
    <cellStyle name="Note 2 2 2 2 3" xfId="22057"/>
    <cellStyle name="Note 2 2 2 2 4" xfId="22523"/>
    <cellStyle name="Note 2 2 2 3" xfId="20414"/>
    <cellStyle name="Note 2 2 2 3 2" xfId="21196"/>
    <cellStyle name="Note 2 2 2 3 2 2" xfId="21669"/>
    <cellStyle name="Note 2 2 2 3 3" xfId="22058"/>
    <cellStyle name="Note 2 2 2 3 4" xfId="22524"/>
    <cellStyle name="Note 2 2 2 4" xfId="20415"/>
    <cellStyle name="Note 2 2 2 4 2" xfId="21195"/>
    <cellStyle name="Note 2 2 2 4 2 2" xfId="21668"/>
    <cellStyle name="Note 2 2 2 4 3" xfId="22059"/>
    <cellStyle name="Note 2 2 2 4 4" xfId="22525"/>
    <cellStyle name="Note 2 2 2 5" xfId="20416"/>
    <cellStyle name="Note 2 2 2 5 2" xfId="21194"/>
    <cellStyle name="Note 2 2 2 5 2 2" xfId="21667"/>
    <cellStyle name="Note 2 2 2 5 3" xfId="22060"/>
    <cellStyle name="Note 2 2 2 5 4" xfId="22526"/>
    <cellStyle name="Note 2 2 2 6" xfId="21198"/>
    <cellStyle name="Note 2 2 2 6 2" xfId="21671"/>
    <cellStyle name="Note 2 2 2 7" xfId="22056"/>
    <cellStyle name="Note 2 2 2 8" xfId="22522"/>
    <cellStyle name="Note 2 2 3" xfId="20417"/>
    <cellStyle name="Note 2 2 3 2" xfId="20418"/>
    <cellStyle name="Note 2 2 3 2 2" xfId="21193"/>
    <cellStyle name="Note 2 2 3 2 2 2" xfId="21666"/>
    <cellStyle name="Note 2 2 3 2 3" xfId="22061"/>
    <cellStyle name="Note 2 2 3 2 4" xfId="22527"/>
    <cellStyle name="Note 2 2 3 3" xfId="20419"/>
    <cellStyle name="Note 2 2 3 3 2" xfId="21192"/>
    <cellStyle name="Note 2 2 3 3 2 2" xfId="21665"/>
    <cellStyle name="Note 2 2 3 3 3" xfId="22062"/>
    <cellStyle name="Note 2 2 3 3 4" xfId="22528"/>
    <cellStyle name="Note 2 2 3 4" xfId="20420"/>
    <cellStyle name="Note 2 2 3 4 2" xfId="21191"/>
    <cellStyle name="Note 2 2 3 4 2 2" xfId="21664"/>
    <cellStyle name="Note 2 2 3 4 3" xfId="22063"/>
    <cellStyle name="Note 2 2 3 4 4" xfId="22529"/>
    <cellStyle name="Note 2 2 3 5" xfId="20421"/>
    <cellStyle name="Note 2 2 3 5 2" xfId="21190"/>
    <cellStyle name="Note 2 2 3 5 2 2" xfId="21663"/>
    <cellStyle name="Note 2 2 3 5 3" xfId="22064"/>
    <cellStyle name="Note 2 2 3 5 4" xfId="22530"/>
    <cellStyle name="Note 2 2 4" xfId="20422"/>
    <cellStyle name="Note 2 2 4 2" xfId="20423"/>
    <cellStyle name="Note 2 2 4 2 2" xfId="21188"/>
    <cellStyle name="Note 2 2 4 2 2 2" xfId="21661"/>
    <cellStyle name="Note 2 2 4 2 3" xfId="22066"/>
    <cellStyle name="Note 2 2 4 2 4" xfId="22532"/>
    <cellStyle name="Note 2 2 4 3" xfId="20424"/>
    <cellStyle name="Note 2 2 4 3 2" xfId="21187"/>
    <cellStyle name="Note 2 2 4 3 2 2" xfId="21660"/>
    <cellStyle name="Note 2 2 4 3 3" xfId="22067"/>
    <cellStyle name="Note 2 2 4 3 4" xfId="22533"/>
    <cellStyle name="Note 2 2 4 4" xfId="20425"/>
    <cellStyle name="Note 2 2 4 4 2" xfId="21186"/>
    <cellStyle name="Note 2 2 4 4 2 2" xfId="21659"/>
    <cellStyle name="Note 2 2 4 4 3" xfId="22068"/>
    <cellStyle name="Note 2 2 4 4 4" xfId="22534"/>
    <cellStyle name="Note 2 2 4 5" xfId="21189"/>
    <cellStyle name="Note 2 2 4 5 2" xfId="21662"/>
    <cellStyle name="Note 2 2 4 6" xfId="22065"/>
    <cellStyle name="Note 2 2 4 7" xfId="22531"/>
    <cellStyle name="Note 2 2 5" xfId="20426"/>
    <cellStyle name="Note 2 2 5 2" xfId="20427"/>
    <cellStyle name="Note 2 2 5 2 2" xfId="21184"/>
    <cellStyle name="Note 2 2 5 2 2 2" xfId="21657"/>
    <cellStyle name="Note 2 2 5 2 3" xfId="22070"/>
    <cellStyle name="Note 2 2 5 2 4" xfId="22536"/>
    <cellStyle name="Note 2 2 5 3" xfId="20428"/>
    <cellStyle name="Note 2 2 5 3 2" xfId="21183"/>
    <cellStyle name="Note 2 2 5 3 2 2" xfId="21656"/>
    <cellStyle name="Note 2 2 5 3 3" xfId="22071"/>
    <cellStyle name="Note 2 2 5 3 4" xfId="22537"/>
    <cellStyle name="Note 2 2 5 4" xfId="20429"/>
    <cellStyle name="Note 2 2 5 4 2" xfId="21182"/>
    <cellStyle name="Note 2 2 5 4 2 2" xfId="21655"/>
    <cellStyle name="Note 2 2 5 4 3" xfId="22072"/>
    <cellStyle name="Note 2 2 5 4 4" xfId="22538"/>
    <cellStyle name="Note 2 2 5 5" xfId="21185"/>
    <cellStyle name="Note 2 2 5 5 2" xfId="21658"/>
    <cellStyle name="Note 2 2 5 6" xfId="22069"/>
    <cellStyle name="Note 2 2 5 7" xfId="22535"/>
    <cellStyle name="Note 2 2 6" xfId="20430"/>
    <cellStyle name="Note 2 2 6 2" xfId="21181"/>
    <cellStyle name="Note 2 2 6 2 2" xfId="21654"/>
    <cellStyle name="Note 2 2 6 3" xfId="22073"/>
    <cellStyle name="Note 2 2 6 4" xfId="22539"/>
    <cellStyle name="Note 2 2 7" xfId="20431"/>
    <cellStyle name="Note 2 2 7 2" xfId="21180"/>
    <cellStyle name="Note 2 2 7 2 2" xfId="21653"/>
    <cellStyle name="Note 2 2 7 3" xfId="22074"/>
    <cellStyle name="Note 2 2 7 4" xfId="22540"/>
    <cellStyle name="Note 2 2 8" xfId="20432"/>
    <cellStyle name="Note 2 2 8 2" xfId="21179"/>
    <cellStyle name="Note 2 2 8 2 2" xfId="21652"/>
    <cellStyle name="Note 2 2 8 3" xfId="22075"/>
    <cellStyle name="Note 2 2 8 4" xfId="22541"/>
    <cellStyle name="Note 2 2 9" xfId="20433"/>
    <cellStyle name="Note 2 2 9 2" xfId="21178"/>
    <cellStyle name="Note 2 2 9 2 2" xfId="21651"/>
    <cellStyle name="Note 2 2 9 3" xfId="22076"/>
    <cellStyle name="Note 2 2 9 4" xfId="22542"/>
    <cellStyle name="Note 2 20" xfId="22498"/>
    <cellStyle name="Note 2 3" xfId="20434"/>
    <cellStyle name="Note 2 3 2" xfId="20435"/>
    <cellStyle name="Note 2 3 2 2" xfId="21177"/>
    <cellStyle name="Note 2 3 2 2 2" xfId="21650"/>
    <cellStyle name="Note 2 3 2 3" xfId="22077"/>
    <cellStyle name="Note 2 3 2 4" xfId="22543"/>
    <cellStyle name="Note 2 3 3" xfId="20436"/>
    <cellStyle name="Note 2 3 3 2" xfId="21176"/>
    <cellStyle name="Note 2 3 3 2 2" xfId="21649"/>
    <cellStyle name="Note 2 3 3 3" xfId="22078"/>
    <cellStyle name="Note 2 3 3 4" xfId="22544"/>
    <cellStyle name="Note 2 3 4" xfId="20437"/>
    <cellStyle name="Note 2 3 4 2" xfId="21175"/>
    <cellStyle name="Note 2 3 4 2 2" xfId="21648"/>
    <cellStyle name="Note 2 3 4 3" xfId="22079"/>
    <cellStyle name="Note 2 3 4 4" xfId="22545"/>
    <cellStyle name="Note 2 3 5" xfId="20438"/>
    <cellStyle name="Note 2 3 5 2" xfId="21174"/>
    <cellStyle name="Note 2 3 5 2 2" xfId="21647"/>
    <cellStyle name="Note 2 3 5 3" xfId="22080"/>
    <cellStyle name="Note 2 3 5 4" xfId="22546"/>
    <cellStyle name="Note 2 4" xfId="20439"/>
    <cellStyle name="Note 2 4 2" xfId="20440"/>
    <cellStyle name="Note 2 4 2 2" xfId="20441"/>
    <cellStyle name="Note 2 4 2 2 2" xfId="21173"/>
    <cellStyle name="Note 2 4 2 2 2 2" xfId="21646"/>
    <cellStyle name="Note 2 4 2 2 3" xfId="22081"/>
    <cellStyle name="Note 2 4 2 2 4" xfId="22547"/>
    <cellStyle name="Note 2 4 3" xfId="20442"/>
    <cellStyle name="Note 2 4 3 2" xfId="20443"/>
    <cellStyle name="Note 2 4 3 2 2" xfId="21172"/>
    <cellStyle name="Note 2 4 3 2 2 2" xfId="21645"/>
    <cellStyle name="Note 2 4 3 2 3" xfId="22082"/>
    <cellStyle name="Note 2 4 3 2 4" xfId="22548"/>
    <cellStyle name="Note 2 4 4" xfId="20444"/>
    <cellStyle name="Note 2 4 4 2" xfId="20445"/>
    <cellStyle name="Note 2 4 4 2 2" xfId="21171"/>
    <cellStyle name="Note 2 4 4 2 2 2" xfId="21644"/>
    <cellStyle name="Note 2 4 4 2 3" xfId="22083"/>
    <cellStyle name="Note 2 4 4 2 4" xfId="22549"/>
    <cellStyle name="Note 2 4 5" xfId="20446"/>
    <cellStyle name="Note 2 4 6" xfId="20447"/>
    <cellStyle name="Note 2 4 7" xfId="20448"/>
    <cellStyle name="Note 2 4 7 2" xfId="21170"/>
    <cellStyle name="Note 2 4 7 2 2" xfId="21643"/>
    <cellStyle name="Note 2 4 7 3" xfId="22084"/>
    <cellStyle name="Note 2 4 7 4" xfId="22550"/>
    <cellStyle name="Note 2 5" xfId="20449"/>
    <cellStyle name="Note 2 5 2" xfId="20450"/>
    <cellStyle name="Note 2 5 2 2" xfId="20451"/>
    <cellStyle name="Note 2 5 2 2 2" xfId="21169"/>
    <cellStyle name="Note 2 5 2 2 2 2" xfId="21642"/>
    <cellStyle name="Note 2 5 2 2 3" xfId="22085"/>
    <cellStyle name="Note 2 5 2 2 4" xfId="22551"/>
    <cellStyle name="Note 2 5 3" xfId="20452"/>
    <cellStyle name="Note 2 5 3 2" xfId="20453"/>
    <cellStyle name="Note 2 5 3 2 2" xfId="21168"/>
    <cellStyle name="Note 2 5 3 2 2 2" xfId="21641"/>
    <cellStyle name="Note 2 5 3 2 3" xfId="22086"/>
    <cellStyle name="Note 2 5 3 2 4" xfId="22552"/>
    <cellStyle name="Note 2 5 4" xfId="20454"/>
    <cellStyle name="Note 2 5 4 2" xfId="20455"/>
    <cellStyle name="Note 2 5 4 2 2" xfId="21167"/>
    <cellStyle name="Note 2 5 4 2 2 2" xfId="21640"/>
    <cellStyle name="Note 2 5 4 2 3" xfId="22087"/>
    <cellStyle name="Note 2 5 4 2 4" xfId="22553"/>
    <cellStyle name="Note 2 5 5" xfId="20456"/>
    <cellStyle name="Note 2 5 6" xfId="20457"/>
    <cellStyle name="Note 2 5 7" xfId="20458"/>
    <cellStyle name="Note 2 5 7 2" xfId="21166"/>
    <cellStyle name="Note 2 5 7 2 2" xfId="21639"/>
    <cellStyle name="Note 2 5 7 3" xfId="22088"/>
    <cellStyle name="Note 2 5 7 4" xfId="22554"/>
    <cellStyle name="Note 2 6" xfId="20459"/>
    <cellStyle name="Note 2 6 2" xfId="20460"/>
    <cellStyle name="Note 2 6 2 2" xfId="20461"/>
    <cellStyle name="Note 2 6 2 2 2" xfId="21165"/>
    <cellStyle name="Note 2 6 2 2 2 2" xfId="21638"/>
    <cellStyle name="Note 2 6 2 2 3" xfId="22089"/>
    <cellStyle name="Note 2 6 2 2 4" xfId="22555"/>
    <cellStyle name="Note 2 6 3" xfId="20462"/>
    <cellStyle name="Note 2 6 3 2" xfId="20463"/>
    <cellStyle name="Note 2 6 3 2 2" xfId="21164"/>
    <cellStyle name="Note 2 6 3 2 2 2" xfId="21637"/>
    <cellStyle name="Note 2 6 3 2 3" xfId="22090"/>
    <cellStyle name="Note 2 6 3 2 4" xfId="22556"/>
    <cellStyle name="Note 2 6 4" xfId="20464"/>
    <cellStyle name="Note 2 6 4 2" xfId="20465"/>
    <cellStyle name="Note 2 6 4 2 2" xfId="21163"/>
    <cellStyle name="Note 2 6 4 2 2 2" xfId="21636"/>
    <cellStyle name="Note 2 6 4 2 3" xfId="22091"/>
    <cellStyle name="Note 2 6 4 2 4" xfId="22557"/>
    <cellStyle name="Note 2 6 5" xfId="20466"/>
    <cellStyle name="Note 2 6 6" xfId="20467"/>
    <cellStyle name="Note 2 6 7" xfId="20468"/>
    <cellStyle name="Note 2 6 7 2" xfId="21162"/>
    <cellStyle name="Note 2 6 7 2 2" xfId="21635"/>
    <cellStyle name="Note 2 6 7 3" xfId="22092"/>
    <cellStyle name="Note 2 6 7 4" xfId="22558"/>
    <cellStyle name="Note 2 7" xfId="20469"/>
    <cellStyle name="Note 2 7 2" xfId="20470"/>
    <cellStyle name="Note 2 7 2 2" xfId="20471"/>
    <cellStyle name="Note 2 7 2 2 2" xfId="21161"/>
    <cellStyle name="Note 2 7 2 2 2 2" xfId="21634"/>
    <cellStyle name="Note 2 7 2 2 3" xfId="22093"/>
    <cellStyle name="Note 2 7 2 2 4" xfId="22559"/>
    <cellStyle name="Note 2 7 3" xfId="20472"/>
    <cellStyle name="Note 2 7 3 2" xfId="20473"/>
    <cellStyle name="Note 2 7 3 2 2" xfId="21160"/>
    <cellStyle name="Note 2 7 3 2 2 2" xfId="21633"/>
    <cellStyle name="Note 2 7 3 2 3" xfId="22094"/>
    <cellStyle name="Note 2 7 3 2 4" xfId="22560"/>
    <cellStyle name="Note 2 7 4" xfId="20474"/>
    <cellStyle name="Note 2 7 4 2" xfId="20475"/>
    <cellStyle name="Note 2 7 4 2 2" xfId="21159"/>
    <cellStyle name="Note 2 7 4 2 2 2" xfId="21632"/>
    <cellStyle name="Note 2 7 4 2 3" xfId="22095"/>
    <cellStyle name="Note 2 7 4 2 4" xfId="22561"/>
    <cellStyle name="Note 2 7 5" xfId="20476"/>
    <cellStyle name="Note 2 7 6" xfId="20477"/>
    <cellStyle name="Note 2 7 7" xfId="20478"/>
    <cellStyle name="Note 2 7 7 2" xfId="21158"/>
    <cellStyle name="Note 2 7 7 2 2" xfId="21631"/>
    <cellStyle name="Note 2 7 7 3" xfId="22096"/>
    <cellStyle name="Note 2 7 7 4" xfId="22562"/>
    <cellStyle name="Note 2 8" xfId="20479"/>
    <cellStyle name="Note 2 8 2" xfId="20480"/>
    <cellStyle name="Note 2 8 2 2" xfId="21157"/>
    <cellStyle name="Note 2 8 2 2 2" xfId="21630"/>
    <cellStyle name="Note 2 8 2 3" xfId="22097"/>
    <cellStyle name="Note 2 8 2 4" xfId="22563"/>
    <cellStyle name="Note 2 8 3" xfId="20481"/>
    <cellStyle name="Note 2 8 3 2" xfId="21156"/>
    <cellStyle name="Note 2 8 3 2 2" xfId="21629"/>
    <cellStyle name="Note 2 8 3 3" xfId="22098"/>
    <cellStyle name="Note 2 8 3 4" xfId="22564"/>
    <cellStyle name="Note 2 8 4" xfId="20482"/>
    <cellStyle name="Note 2 8 4 2" xfId="21155"/>
    <cellStyle name="Note 2 8 4 2 2" xfId="21628"/>
    <cellStyle name="Note 2 8 4 3" xfId="22099"/>
    <cellStyle name="Note 2 8 4 4" xfId="22565"/>
    <cellStyle name="Note 2 8 5" xfId="20483"/>
    <cellStyle name="Note 2 8 5 2" xfId="21154"/>
    <cellStyle name="Note 2 8 5 2 2" xfId="21627"/>
    <cellStyle name="Note 2 8 5 3" xfId="22100"/>
    <cellStyle name="Note 2 8 5 4" xfId="22566"/>
    <cellStyle name="Note 2 9" xfId="20484"/>
    <cellStyle name="Note 2 9 2" xfId="20485"/>
    <cellStyle name="Note 2 9 2 2" xfId="21153"/>
    <cellStyle name="Note 2 9 2 2 2" xfId="21626"/>
    <cellStyle name="Note 2 9 2 3" xfId="22101"/>
    <cellStyle name="Note 2 9 2 4" xfId="22567"/>
    <cellStyle name="Note 2 9 3" xfId="20486"/>
    <cellStyle name="Note 2 9 3 2" xfId="21152"/>
    <cellStyle name="Note 2 9 3 2 2" xfId="21625"/>
    <cellStyle name="Note 2 9 3 3" xfId="22102"/>
    <cellStyle name="Note 2 9 3 4" xfId="22568"/>
    <cellStyle name="Note 2 9 4" xfId="20487"/>
    <cellStyle name="Note 2 9 4 2" xfId="21151"/>
    <cellStyle name="Note 2 9 4 2 2" xfId="21624"/>
    <cellStyle name="Note 2 9 4 3" xfId="22103"/>
    <cellStyle name="Note 2 9 4 4" xfId="22569"/>
    <cellStyle name="Note 2 9 5" xfId="20488"/>
    <cellStyle name="Note 2 9 5 2" xfId="21150"/>
    <cellStyle name="Note 2 9 5 2 2" xfId="21623"/>
    <cellStyle name="Note 2 9 5 3" xfId="22104"/>
    <cellStyle name="Note 2 9 5 4" xfId="22570"/>
    <cellStyle name="Note 3 2" xfId="20489"/>
    <cellStyle name="Note 3 2 2" xfId="20490"/>
    <cellStyle name="Note 3 2 2 2" xfId="21148"/>
    <cellStyle name="Note 3 2 2 2 2" xfId="21621"/>
    <cellStyle name="Note 3 2 2 3" xfId="22106"/>
    <cellStyle name="Note 3 2 2 4" xfId="22572"/>
    <cellStyle name="Note 3 2 3" xfId="20491"/>
    <cellStyle name="Note 3 2 4" xfId="21149"/>
    <cellStyle name="Note 3 2 4 2" xfId="21622"/>
    <cellStyle name="Note 3 2 5" xfId="22105"/>
    <cellStyle name="Note 3 2 6" xfId="22571"/>
    <cellStyle name="Note 3 3" xfId="20492"/>
    <cellStyle name="Note 3 3 2" xfId="20493"/>
    <cellStyle name="Note 3 3 3" xfId="21147"/>
    <cellStyle name="Note 3 3 3 2" xfId="21620"/>
    <cellStyle name="Note 3 3 4" xfId="22107"/>
    <cellStyle name="Note 3 3 5" xfId="22573"/>
    <cellStyle name="Note 3 4" xfId="20494"/>
    <cellStyle name="Note 3 4 2" xfId="21146"/>
    <cellStyle name="Note 3 4 2 2" xfId="21619"/>
    <cellStyle name="Note 3 4 3" xfId="22108"/>
    <cellStyle name="Note 3 4 4" xfId="22574"/>
    <cellStyle name="Note 3 5" xfId="20495"/>
    <cellStyle name="Note 4 2" xfId="20496"/>
    <cellStyle name="Note 4 2 2" xfId="20497"/>
    <cellStyle name="Note 4 2 2 2" xfId="21144"/>
    <cellStyle name="Note 4 2 2 2 2" xfId="21617"/>
    <cellStyle name="Note 4 2 2 3" xfId="22110"/>
    <cellStyle name="Note 4 2 2 4" xfId="22576"/>
    <cellStyle name="Note 4 2 3" xfId="20498"/>
    <cellStyle name="Note 4 2 4" xfId="21145"/>
    <cellStyle name="Note 4 2 4 2" xfId="21618"/>
    <cellStyle name="Note 4 2 5" xfId="22109"/>
    <cellStyle name="Note 4 2 6" xfId="22575"/>
    <cellStyle name="Note 4 3" xfId="20499"/>
    <cellStyle name="Note 4 4" xfId="20500"/>
    <cellStyle name="Note 4 4 2" xfId="21143"/>
    <cellStyle name="Note 4 4 2 2" xfId="21616"/>
    <cellStyle name="Note 4 4 3" xfId="22111"/>
    <cellStyle name="Note 4 4 4" xfId="22577"/>
    <cellStyle name="Note 4 5" xfId="20501"/>
    <cellStyle name="Note 5" xfId="20502"/>
    <cellStyle name="Note 5 2" xfId="20503"/>
    <cellStyle name="Note 5 2 2" xfId="20504"/>
    <cellStyle name="Note 5 2 3" xfId="21141"/>
    <cellStyle name="Note 5 2 3 2" xfId="21614"/>
    <cellStyle name="Note 5 2 4" xfId="22113"/>
    <cellStyle name="Note 5 2 5" xfId="22579"/>
    <cellStyle name="Note 5 3" xfId="20505"/>
    <cellStyle name="Note 5 3 2" xfId="20506"/>
    <cellStyle name="Note 5 3 3" xfId="21140"/>
    <cellStyle name="Note 5 3 3 2" xfId="21613"/>
    <cellStyle name="Note 5 3 4" xfId="22114"/>
    <cellStyle name="Note 5 3 5" xfId="22580"/>
    <cellStyle name="Note 5 4" xfId="20507"/>
    <cellStyle name="Note 5 4 2" xfId="21139"/>
    <cellStyle name="Note 5 4 2 2" xfId="21612"/>
    <cellStyle name="Note 5 4 3" xfId="22115"/>
    <cellStyle name="Note 5 4 4" xfId="22581"/>
    <cellStyle name="Note 5 5" xfId="20508"/>
    <cellStyle name="Note 5 6" xfId="21142"/>
    <cellStyle name="Note 5 6 2" xfId="21615"/>
    <cellStyle name="Note 5 7" xfId="22112"/>
    <cellStyle name="Note 5 8" xfId="22578"/>
    <cellStyle name="Note 6" xfId="20509"/>
    <cellStyle name="Note 6 2" xfId="20510"/>
    <cellStyle name="Note 6 2 2" xfId="20511"/>
    <cellStyle name="Note 6 2 3" xfId="21137"/>
    <cellStyle name="Note 6 2 3 2" xfId="21610"/>
    <cellStyle name="Note 6 2 4" xfId="22117"/>
    <cellStyle name="Note 6 2 5" xfId="22583"/>
    <cellStyle name="Note 6 3" xfId="20512"/>
    <cellStyle name="Note 6 4" xfId="20513"/>
    <cellStyle name="Note 6 5" xfId="21138"/>
    <cellStyle name="Note 6 5 2" xfId="21611"/>
    <cellStyle name="Note 6 6" xfId="22116"/>
    <cellStyle name="Note 6 7" xfId="22582"/>
    <cellStyle name="Note 7" xfId="20514"/>
    <cellStyle name="Note 7 2" xfId="21136"/>
    <cellStyle name="Note 7 2 2" xfId="21609"/>
    <cellStyle name="Note 7 3" xfId="22118"/>
    <cellStyle name="Note 7 4" xfId="22584"/>
    <cellStyle name="Note 8" xfId="20515"/>
    <cellStyle name="Note 8 2" xfId="20516"/>
    <cellStyle name="Note 8 2 2" xfId="21134"/>
    <cellStyle name="Note 8 2 2 2" xfId="21607"/>
    <cellStyle name="Note 8 2 3" xfId="22120"/>
    <cellStyle name="Note 8 2 4" xfId="22586"/>
    <cellStyle name="Note 8 3" xfId="21135"/>
    <cellStyle name="Note 8 3 2" xfId="21608"/>
    <cellStyle name="Note 8 4" xfId="22119"/>
    <cellStyle name="Note 8 5" xfId="22585"/>
    <cellStyle name="Note 9" xfId="20517"/>
    <cellStyle name="Note 9 2" xfId="21133"/>
    <cellStyle name="Note 9 2 2" xfId="21606"/>
    <cellStyle name="Note 9 3" xfId="22121"/>
    <cellStyle name="Note 9 4" xfId="2258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782"/>
    <cellStyle name="optionalExposure 3" xfId="21418"/>
    <cellStyle name="optionalExposure 4" xfId="22777"/>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1604"/>
    <cellStyle name="Output 2 10 2 3" xfId="22123"/>
    <cellStyle name="Output 2 10 2 4" xfId="22589"/>
    <cellStyle name="Output 2 10 3" xfId="20531"/>
    <cellStyle name="Output 2 10 3 2" xfId="21129"/>
    <cellStyle name="Output 2 10 3 2 2" xfId="21603"/>
    <cellStyle name="Output 2 10 3 3" xfId="22124"/>
    <cellStyle name="Output 2 10 3 4" xfId="22590"/>
    <cellStyle name="Output 2 10 4" xfId="20532"/>
    <cellStyle name="Output 2 10 4 2" xfId="21128"/>
    <cellStyle name="Output 2 10 4 2 2" xfId="21602"/>
    <cellStyle name="Output 2 10 4 3" xfId="22125"/>
    <cellStyle name="Output 2 10 4 4" xfId="22591"/>
    <cellStyle name="Output 2 10 5" xfId="20533"/>
    <cellStyle name="Output 2 10 5 2" xfId="21127"/>
    <cellStyle name="Output 2 10 5 2 2" xfId="21601"/>
    <cellStyle name="Output 2 10 5 3" xfId="22126"/>
    <cellStyle name="Output 2 10 5 4" xfId="22592"/>
    <cellStyle name="Output 2 11" xfId="20534"/>
    <cellStyle name="Output 2 11 2" xfId="20535"/>
    <cellStyle name="Output 2 11 2 2" xfId="21125"/>
    <cellStyle name="Output 2 11 2 2 2" xfId="21599"/>
    <cellStyle name="Output 2 11 2 3" xfId="22128"/>
    <cellStyle name="Output 2 11 2 4" xfId="22594"/>
    <cellStyle name="Output 2 11 3" xfId="20536"/>
    <cellStyle name="Output 2 11 3 2" xfId="21124"/>
    <cellStyle name="Output 2 11 3 2 2" xfId="21598"/>
    <cellStyle name="Output 2 11 3 3" xfId="22129"/>
    <cellStyle name="Output 2 11 3 4" xfId="22595"/>
    <cellStyle name="Output 2 11 4" xfId="20537"/>
    <cellStyle name="Output 2 11 4 2" xfId="21123"/>
    <cellStyle name="Output 2 11 4 2 2" xfId="21597"/>
    <cellStyle name="Output 2 11 4 3" xfId="22130"/>
    <cellStyle name="Output 2 11 4 4" xfId="22596"/>
    <cellStyle name="Output 2 11 5" xfId="20538"/>
    <cellStyle name="Output 2 11 5 2" xfId="21122"/>
    <cellStyle name="Output 2 11 5 2 2" xfId="21596"/>
    <cellStyle name="Output 2 11 5 3" xfId="22131"/>
    <cellStyle name="Output 2 11 5 4" xfId="22597"/>
    <cellStyle name="Output 2 11 6" xfId="21126"/>
    <cellStyle name="Output 2 11 6 2" xfId="21600"/>
    <cellStyle name="Output 2 11 7" xfId="22127"/>
    <cellStyle name="Output 2 11 8" xfId="22593"/>
    <cellStyle name="Output 2 12" xfId="20539"/>
    <cellStyle name="Output 2 12 2" xfId="20540"/>
    <cellStyle name="Output 2 12 2 2" xfId="21120"/>
    <cellStyle name="Output 2 12 2 2 2" xfId="21594"/>
    <cellStyle name="Output 2 12 2 3" xfId="22133"/>
    <cellStyle name="Output 2 12 2 4" xfId="22599"/>
    <cellStyle name="Output 2 12 3" xfId="20541"/>
    <cellStyle name="Output 2 12 3 2" xfId="21119"/>
    <cellStyle name="Output 2 12 3 2 2" xfId="21593"/>
    <cellStyle name="Output 2 12 3 3" xfId="22134"/>
    <cellStyle name="Output 2 12 3 4" xfId="22600"/>
    <cellStyle name="Output 2 12 4" xfId="20542"/>
    <cellStyle name="Output 2 12 4 2" xfId="21118"/>
    <cellStyle name="Output 2 12 4 2 2" xfId="21592"/>
    <cellStyle name="Output 2 12 4 3" xfId="22135"/>
    <cellStyle name="Output 2 12 4 4" xfId="22601"/>
    <cellStyle name="Output 2 12 5" xfId="20543"/>
    <cellStyle name="Output 2 12 5 2" xfId="21117"/>
    <cellStyle name="Output 2 12 5 2 2" xfId="21591"/>
    <cellStyle name="Output 2 12 5 3" xfId="22136"/>
    <cellStyle name="Output 2 12 5 4" xfId="22602"/>
    <cellStyle name="Output 2 12 6" xfId="21121"/>
    <cellStyle name="Output 2 12 6 2" xfId="21595"/>
    <cellStyle name="Output 2 12 7" xfId="22132"/>
    <cellStyle name="Output 2 12 8" xfId="22598"/>
    <cellStyle name="Output 2 13" xfId="20544"/>
    <cellStyle name="Output 2 13 2" xfId="20545"/>
    <cellStyle name="Output 2 13 2 2" xfId="21115"/>
    <cellStyle name="Output 2 13 2 2 2" xfId="21589"/>
    <cellStyle name="Output 2 13 2 3" xfId="22138"/>
    <cellStyle name="Output 2 13 2 4" xfId="22604"/>
    <cellStyle name="Output 2 13 3" xfId="20546"/>
    <cellStyle name="Output 2 13 3 2" xfId="21114"/>
    <cellStyle name="Output 2 13 3 2 2" xfId="21588"/>
    <cellStyle name="Output 2 13 3 3" xfId="22139"/>
    <cellStyle name="Output 2 13 3 4" xfId="22605"/>
    <cellStyle name="Output 2 13 4" xfId="20547"/>
    <cellStyle name="Output 2 13 4 2" xfId="21113"/>
    <cellStyle name="Output 2 13 4 2 2" xfId="21587"/>
    <cellStyle name="Output 2 13 4 3" xfId="22140"/>
    <cellStyle name="Output 2 13 4 4" xfId="22606"/>
    <cellStyle name="Output 2 13 5" xfId="21116"/>
    <cellStyle name="Output 2 13 5 2" xfId="21590"/>
    <cellStyle name="Output 2 13 6" xfId="22137"/>
    <cellStyle name="Output 2 13 7" xfId="22603"/>
    <cellStyle name="Output 2 14" xfId="20548"/>
    <cellStyle name="Output 2 14 2" xfId="21112"/>
    <cellStyle name="Output 2 14 2 2" xfId="21586"/>
    <cellStyle name="Output 2 14 3" xfId="22141"/>
    <cellStyle name="Output 2 14 4" xfId="22607"/>
    <cellStyle name="Output 2 15" xfId="20549"/>
    <cellStyle name="Output 2 15 2" xfId="21111"/>
    <cellStyle name="Output 2 15 2 2" xfId="21585"/>
    <cellStyle name="Output 2 15 3" xfId="22142"/>
    <cellStyle name="Output 2 15 4" xfId="22608"/>
    <cellStyle name="Output 2 16" xfId="20550"/>
    <cellStyle name="Output 2 16 2" xfId="21110"/>
    <cellStyle name="Output 2 16 2 2" xfId="21584"/>
    <cellStyle name="Output 2 16 3" xfId="22143"/>
    <cellStyle name="Output 2 16 4" xfId="22609"/>
    <cellStyle name="Output 2 17" xfId="21131"/>
    <cellStyle name="Output 2 17 2" xfId="21605"/>
    <cellStyle name="Output 2 18" xfId="22122"/>
    <cellStyle name="Output 2 19" xfId="22588"/>
    <cellStyle name="Output 2 2" xfId="20551"/>
    <cellStyle name="Output 2 2 10" xfId="21109"/>
    <cellStyle name="Output 2 2 10 2" xfId="21583"/>
    <cellStyle name="Output 2 2 11" xfId="22144"/>
    <cellStyle name="Output 2 2 12" xfId="22610"/>
    <cellStyle name="Output 2 2 2" xfId="20552"/>
    <cellStyle name="Output 2 2 2 2" xfId="20553"/>
    <cellStyle name="Output 2 2 2 2 2" xfId="21107"/>
    <cellStyle name="Output 2 2 2 2 2 2" xfId="21581"/>
    <cellStyle name="Output 2 2 2 2 3" xfId="22146"/>
    <cellStyle name="Output 2 2 2 2 4" xfId="22612"/>
    <cellStyle name="Output 2 2 2 3" xfId="20554"/>
    <cellStyle name="Output 2 2 2 3 2" xfId="21106"/>
    <cellStyle name="Output 2 2 2 3 2 2" xfId="21580"/>
    <cellStyle name="Output 2 2 2 3 3" xfId="22147"/>
    <cellStyle name="Output 2 2 2 3 4" xfId="22613"/>
    <cellStyle name="Output 2 2 2 4" xfId="20555"/>
    <cellStyle name="Output 2 2 2 4 2" xfId="21105"/>
    <cellStyle name="Output 2 2 2 4 2 2" xfId="21579"/>
    <cellStyle name="Output 2 2 2 4 3" xfId="22148"/>
    <cellStyle name="Output 2 2 2 4 4" xfId="22614"/>
    <cellStyle name="Output 2 2 2 5" xfId="21108"/>
    <cellStyle name="Output 2 2 2 5 2" xfId="21582"/>
    <cellStyle name="Output 2 2 2 6" xfId="22145"/>
    <cellStyle name="Output 2 2 2 7" xfId="22611"/>
    <cellStyle name="Output 2 2 3" xfId="20556"/>
    <cellStyle name="Output 2 2 3 2" xfId="20557"/>
    <cellStyle name="Output 2 2 3 2 2" xfId="21103"/>
    <cellStyle name="Output 2 2 3 2 2 2" xfId="21577"/>
    <cellStyle name="Output 2 2 3 2 3" xfId="22150"/>
    <cellStyle name="Output 2 2 3 2 4" xfId="22616"/>
    <cellStyle name="Output 2 2 3 3" xfId="20558"/>
    <cellStyle name="Output 2 2 3 3 2" xfId="21102"/>
    <cellStyle name="Output 2 2 3 3 2 2" xfId="21576"/>
    <cellStyle name="Output 2 2 3 3 3" xfId="22151"/>
    <cellStyle name="Output 2 2 3 3 4" xfId="22617"/>
    <cellStyle name="Output 2 2 3 4" xfId="20559"/>
    <cellStyle name="Output 2 2 3 4 2" xfId="21101"/>
    <cellStyle name="Output 2 2 3 4 2 2" xfId="21575"/>
    <cellStyle name="Output 2 2 3 4 3" xfId="22152"/>
    <cellStyle name="Output 2 2 3 4 4" xfId="22618"/>
    <cellStyle name="Output 2 2 3 5" xfId="21104"/>
    <cellStyle name="Output 2 2 3 5 2" xfId="21578"/>
    <cellStyle name="Output 2 2 3 6" xfId="22149"/>
    <cellStyle name="Output 2 2 3 7" xfId="22615"/>
    <cellStyle name="Output 2 2 4" xfId="20560"/>
    <cellStyle name="Output 2 2 4 2" xfId="20561"/>
    <cellStyle name="Output 2 2 4 2 2" xfId="21099"/>
    <cellStyle name="Output 2 2 4 2 2 2" xfId="21573"/>
    <cellStyle name="Output 2 2 4 2 3" xfId="22154"/>
    <cellStyle name="Output 2 2 4 2 4" xfId="22620"/>
    <cellStyle name="Output 2 2 4 3" xfId="20562"/>
    <cellStyle name="Output 2 2 4 3 2" xfId="21098"/>
    <cellStyle name="Output 2 2 4 3 2 2" xfId="21572"/>
    <cellStyle name="Output 2 2 4 3 3" xfId="22155"/>
    <cellStyle name="Output 2 2 4 3 4" xfId="22621"/>
    <cellStyle name="Output 2 2 4 4" xfId="20563"/>
    <cellStyle name="Output 2 2 4 4 2" xfId="21097"/>
    <cellStyle name="Output 2 2 4 4 2 2" xfId="21571"/>
    <cellStyle name="Output 2 2 4 4 3" xfId="22156"/>
    <cellStyle name="Output 2 2 4 4 4" xfId="22622"/>
    <cellStyle name="Output 2 2 4 5" xfId="21100"/>
    <cellStyle name="Output 2 2 4 5 2" xfId="21574"/>
    <cellStyle name="Output 2 2 4 6" xfId="22153"/>
    <cellStyle name="Output 2 2 4 7" xfId="22619"/>
    <cellStyle name="Output 2 2 5" xfId="20564"/>
    <cellStyle name="Output 2 2 5 2" xfId="20565"/>
    <cellStyle name="Output 2 2 5 2 2" xfId="21095"/>
    <cellStyle name="Output 2 2 5 2 2 2" xfId="21569"/>
    <cellStyle name="Output 2 2 5 2 3" xfId="22158"/>
    <cellStyle name="Output 2 2 5 2 4" xfId="22624"/>
    <cellStyle name="Output 2 2 5 3" xfId="20566"/>
    <cellStyle name="Output 2 2 5 3 2" xfId="21094"/>
    <cellStyle name="Output 2 2 5 3 2 2" xfId="21568"/>
    <cellStyle name="Output 2 2 5 3 3" xfId="22159"/>
    <cellStyle name="Output 2 2 5 3 4" xfId="22625"/>
    <cellStyle name="Output 2 2 5 4" xfId="20567"/>
    <cellStyle name="Output 2 2 5 4 2" xfId="21093"/>
    <cellStyle name="Output 2 2 5 4 2 2" xfId="21567"/>
    <cellStyle name="Output 2 2 5 4 3" xfId="22160"/>
    <cellStyle name="Output 2 2 5 4 4" xfId="22626"/>
    <cellStyle name="Output 2 2 5 5" xfId="21096"/>
    <cellStyle name="Output 2 2 5 5 2" xfId="21570"/>
    <cellStyle name="Output 2 2 5 6" xfId="22157"/>
    <cellStyle name="Output 2 2 5 7" xfId="22623"/>
    <cellStyle name="Output 2 2 6" xfId="20568"/>
    <cellStyle name="Output 2 2 6 2" xfId="21092"/>
    <cellStyle name="Output 2 2 6 2 2" xfId="21566"/>
    <cellStyle name="Output 2 2 6 3" xfId="22161"/>
    <cellStyle name="Output 2 2 6 4" xfId="22627"/>
    <cellStyle name="Output 2 2 7" xfId="20569"/>
    <cellStyle name="Output 2 2 7 2" xfId="21091"/>
    <cellStyle name="Output 2 2 7 2 2" xfId="21565"/>
    <cellStyle name="Output 2 2 7 3" xfId="22162"/>
    <cellStyle name="Output 2 2 7 4" xfId="22628"/>
    <cellStyle name="Output 2 2 8" xfId="20570"/>
    <cellStyle name="Output 2 2 8 2" xfId="21090"/>
    <cellStyle name="Output 2 2 8 2 2" xfId="21564"/>
    <cellStyle name="Output 2 2 8 3" xfId="22163"/>
    <cellStyle name="Output 2 2 8 4" xfId="22629"/>
    <cellStyle name="Output 2 2 9" xfId="20571"/>
    <cellStyle name="Output 2 2 9 2" xfId="21089"/>
    <cellStyle name="Output 2 2 9 2 2" xfId="21563"/>
    <cellStyle name="Output 2 2 9 3" xfId="22164"/>
    <cellStyle name="Output 2 2 9 4" xfId="22630"/>
    <cellStyle name="Output 2 3" xfId="20572"/>
    <cellStyle name="Output 2 3 2" xfId="20573"/>
    <cellStyle name="Output 2 3 2 2" xfId="21088"/>
    <cellStyle name="Output 2 3 2 2 2" xfId="21562"/>
    <cellStyle name="Output 2 3 2 3" xfId="22165"/>
    <cellStyle name="Output 2 3 2 4" xfId="22631"/>
    <cellStyle name="Output 2 3 3" xfId="20574"/>
    <cellStyle name="Output 2 3 3 2" xfId="21087"/>
    <cellStyle name="Output 2 3 3 2 2" xfId="21561"/>
    <cellStyle name="Output 2 3 3 3" xfId="22166"/>
    <cellStyle name="Output 2 3 3 4" xfId="22632"/>
    <cellStyle name="Output 2 3 4" xfId="20575"/>
    <cellStyle name="Output 2 3 4 2" xfId="21086"/>
    <cellStyle name="Output 2 3 4 2 2" xfId="21560"/>
    <cellStyle name="Output 2 3 4 3" xfId="22167"/>
    <cellStyle name="Output 2 3 4 4" xfId="22633"/>
    <cellStyle name="Output 2 3 5" xfId="20576"/>
    <cellStyle name="Output 2 3 5 2" xfId="21085"/>
    <cellStyle name="Output 2 3 5 2 2" xfId="21559"/>
    <cellStyle name="Output 2 3 5 3" xfId="22168"/>
    <cellStyle name="Output 2 3 5 4" xfId="22634"/>
    <cellStyle name="Output 2 4" xfId="20577"/>
    <cellStyle name="Output 2 4 2" xfId="20578"/>
    <cellStyle name="Output 2 4 2 2" xfId="21084"/>
    <cellStyle name="Output 2 4 2 2 2" xfId="21558"/>
    <cellStyle name="Output 2 4 2 3" xfId="22169"/>
    <cellStyle name="Output 2 4 2 4" xfId="22635"/>
    <cellStyle name="Output 2 4 3" xfId="20579"/>
    <cellStyle name="Output 2 4 3 2" xfId="21083"/>
    <cellStyle name="Output 2 4 3 2 2" xfId="21557"/>
    <cellStyle name="Output 2 4 3 3" xfId="22170"/>
    <cellStyle name="Output 2 4 3 4" xfId="22636"/>
    <cellStyle name="Output 2 4 4" xfId="20580"/>
    <cellStyle name="Output 2 4 4 2" xfId="21082"/>
    <cellStyle name="Output 2 4 4 2 2" xfId="21556"/>
    <cellStyle name="Output 2 4 4 3" xfId="22171"/>
    <cellStyle name="Output 2 4 4 4" xfId="22637"/>
    <cellStyle name="Output 2 4 5" xfId="20581"/>
    <cellStyle name="Output 2 4 5 2" xfId="21081"/>
    <cellStyle name="Output 2 4 5 2 2" xfId="21555"/>
    <cellStyle name="Output 2 4 5 3" xfId="22172"/>
    <cellStyle name="Output 2 4 5 4" xfId="22638"/>
    <cellStyle name="Output 2 5" xfId="20582"/>
    <cellStyle name="Output 2 5 2" xfId="20583"/>
    <cellStyle name="Output 2 5 2 2" xfId="21080"/>
    <cellStyle name="Output 2 5 2 2 2" xfId="21554"/>
    <cellStyle name="Output 2 5 2 3" xfId="22173"/>
    <cellStyle name="Output 2 5 2 4" xfId="22639"/>
    <cellStyle name="Output 2 5 3" xfId="20584"/>
    <cellStyle name="Output 2 5 3 2" xfId="21079"/>
    <cellStyle name="Output 2 5 3 2 2" xfId="21553"/>
    <cellStyle name="Output 2 5 3 3" xfId="22174"/>
    <cellStyle name="Output 2 5 3 4" xfId="22640"/>
    <cellStyle name="Output 2 5 4" xfId="20585"/>
    <cellStyle name="Output 2 5 4 2" xfId="21078"/>
    <cellStyle name="Output 2 5 4 2 2" xfId="21552"/>
    <cellStyle name="Output 2 5 4 3" xfId="22175"/>
    <cellStyle name="Output 2 5 4 4" xfId="22641"/>
    <cellStyle name="Output 2 5 5" xfId="20586"/>
    <cellStyle name="Output 2 5 5 2" xfId="21077"/>
    <cellStyle name="Output 2 5 5 2 2" xfId="21551"/>
    <cellStyle name="Output 2 5 5 3" xfId="22176"/>
    <cellStyle name="Output 2 5 5 4" xfId="22642"/>
    <cellStyle name="Output 2 6" xfId="20587"/>
    <cellStyle name="Output 2 6 2" xfId="20588"/>
    <cellStyle name="Output 2 6 2 2" xfId="21076"/>
    <cellStyle name="Output 2 6 2 2 2" xfId="21550"/>
    <cellStyle name="Output 2 6 2 3" xfId="22177"/>
    <cellStyle name="Output 2 6 2 4" xfId="22643"/>
    <cellStyle name="Output 2 6 3" xfId="20589"/>
    <cellStyle name="Output 2 6 3 2" xfId="21075"/>
    <cellStyle name="Output 2 6 3 2 2" xfId="21549"/>
    <cellStyle name="Output 2 6 3 3" xfId="22178"/>
    <cellStyle name="Output 2 6 3 4" xfId="22644"/>
    <cellStyle name="Output 2 6 4" xfId="20590"/>
    <cellStyle name="Output 2 6 4 2" xfId="21074"/>
    <cellStyle name="Output 2 6 4 2 2" xfId="21548"/>
    <cellStyle name="Output 2 6 4 3" xfId="22179"/>
    <cellStyle name="Output 2 6 4 4" xfId="22645"/>
    <cellStyle name="Output 2 6 5" xfId="20591"/>
    <cellStyle name="Output 2 6 5 2" xfId="21073"/>
    <cellStyle name="Output 2 6 5 2 2" xfId="21547"/>
    <cellStyle name="Output 2 6 5 3" xfId="22180"/>
    <cellStyle name="Output 2 6 5 4" xfId="22646"/>
    <cellStyle name="Output 2 7" xfId="20592"/>
    <cellStyle name="Output 2 7 2" xfId="20593"/>
    <cellStyle name="Output 2 7 2 2" xfId="21072"/>
    <cellStyle name="Output 2 7 2 2 2" xfId="21546"/>
    <cellStyle name="Output 2 7 2 3" xfId="22181"/>
    <cellStyle name="Output 2 7 2 4" xfId="22647"/>
    <cellStyle name="Output 2 7 3" xfId="20594"/>
    <cellStyle name="Output 2 7 3 2" xfId="21071"/>
    <cellStyle name="Output 2 7 3 2 2" xfId="21545"/>
    <cellStyle name="Output 2 7 3 3" xfId="22182"/>
    <cellStyle name="Output 2 7 3 4" xfId="22648"/>
    <cellStyle name="Output 2 7 4" xfId="20595"/>
    <cellStyle name="Output 2 7 4 2" xfId="21070"/>
    <cellStyle name="Output 2 7 4 2 2" xfId="21544"/>
    <cellStyle name="Output 2 7 4 3" xfId="22183"/>
    <cellStyle name="Output 2 7 4 4" xfId="22649"/>
    <cellStyle name="Output 2 7 5" xfId="20596"/>
    <cellStyle name="Output 2 7 5 2" xfId="21069"/>
    <cellStyle name="Output 2 7 5 2 2" xfId="21543"/>
    <cellStyle name="Output 2 7 5 3" xfId="22184"/>
    <cellStyle name="Output 2 7 5 4" xfId="22650"/>
    <cellStyle name="Output 2 8" xfId="20597"/>
    <cellStyle name="Output 2 8 2" xfId="20598"/>
    <cellStyle name="Output 2 8 2 2" xfId="21068"/>
    <cellStyle name="Output 2 8 2 2 2" xfId="21542"/>
    <cellStyle name="Output 2 8 2 3" xfId="22185"/>
    <cellStyle name="Output 2 8 2 4" xfId="22651"/>
    <cellStyle name="Output 2 8 3" xfId="20599"/>
    <cellStyle name="Output 2 8 3 2" xfId="21067"/>
    <cellStyle name="Output 2 8 3 2 2" xfId="21541"/>
    <cellStyle name="Output 2 8 3 3" xfId="22186"/>
    <cellStyle name="Output 2 8 3 4" xfId="22652"/>
    <cellStyle name="Output 2 8 4" xfId="20600"/>
    <cellStyle name="Output 2 8 4 2" xfId="21066"/>
    <cellStyle name="Output 2 8 4 2 2" xfId="21540"/>
    <cellStyle name="Output 2 8 4 3" xfId="22187"/>
    <cellStyle name="Output 2 8 4 4" xfId="22653"/>
    <cellStyle name="Output 2 8 5" xfId="20601"/>
    <cellStyle name="Output 2 8 5 2" xfId="21065"/>
    <cellStyle name="Output 2 8 5 2 2" xfId="21539"/>
    <cellStyle name="Output 2 8 5 3" xfId="22188"/>
    <cellStyle name="Output 2 8 5 4" xfId="22654"/>
    <cellStyle name="Output 2 9" xfId="20602"/>
    <cellStyle name="Output 2 9 2" xfId="20603"/>
    <cellStyle name="Output 2 9 2 2" xfId="21064"/>
    <cellStyle name="Output 2 9 2 2 2" xfId="21538"/>
    <cellStyle name="Output 2 9 2 3" xfId="22189"/>
    <cellStyle name="Output 2 9 2 4" xfId="22655"/>
    <cellStyle name="Output 2 9 3" xfId="20604"/>
    <cellStyle name="Output 2 9 3 2" xfId="21063"/>
    <cellStyle name="Output 2 9 3 2 2" xfId="21537"/>
    <cellStyle name="Output 2 9 3 3" xfId="22190"/>
    <cellStyle name="Output 2 9 3 4" xfId="22656"/>
    <cellStyle name="Output 2 9 4" xfId="20605"/>
    <cellStyle name="Output 2 9 4 2" xfId="21062"/>
    <cellStyle name="Output 2 9 4 2 2" xfId="21536"/>
    <cellStyle name="Output 2 9 4 3" xfId="22191"/>
    <cellStyle name="Output 2 9 4 4" xfId="22657"/>
    <cellStyle name="Output 2 9 5" xfId="20606"/>
    <cellStyle name="Output 2 9 5 2" xfId="21061"/>
    <cellStyle name="Output 2 9 5 2 2" xfId="21535"/>
    <cellStyle name="Output 2 9 5 3" xfId="22192"/>
    <cellStyle name="Output 2 9 5 4" xfId="22658"/>
    <cellStyle name="Output 3" xfId="20607"/>
    <cellStyle name="Output 3 2" xfId="20608"/>
    <cellStyle name="Output 3 2 2" xfId="21059"/>
    <cellStyle name="Output 3 2 2 2" xfId="21533"/>
    <cellStyle name="Output 3 2 3" xfId="22194"/>
    <cellStyle name="Output 3 2 4" xfId="22660"/>
    <cellStyle name="Output 3 3" xfId="20609"/>
    <cellStyle name="Output 3 3 2" xfId="21058"/>
    <cellStyle name="Output 3 3 2 2" xfId="21532"/>
    <cellStyle name="Output 3 3 3" xfId="22195"/>
    <cellStyle name="Output 3 3 4" xfId="22661"/>
    <cellStyle name="Output 3 4" xfId="21060"/>
    <cellStyle name="Output 3 4 2" xfId="21534"/>
    <cellStyle name="Output 3 5" xfId="22193"/>
    <cellStyle name="Output 3 6" xfId="22659"/>
    <cellStyle name="Output 4" xfId="20610"/>
    <cellStyle name="Output 4 2" xfId="20611"/>
    <cellStyle name="Output 4 2 2" xfId="21056"/>
    <cellStyle name="Output 4 2 2 2" xfId="21530"/>
    <cellStyle name="Output 4 2 3" xfId="22197"/>
    <cellStyle name="Output 4 2 4" xfId="22663"/>
    <cellStyle name="Output 4 3" xfId="20612"/>
    <cellStyle name="Output 4 3 2" xfId="21055"/>
    <cellStyle name="Output 4 3 2 2" xfId="21529"/>
    <cellStyle name="Output 4 3 3" xfId="22198"/>
    <cellStyle name="Output 4 3 4" xfId="22664"/>
    <cellStyle name="Output 4 4" xfId="21057"/>
    <cellStyle name="Output 4 4 2" xfId="21531"/>
    <cellStyle name="Output 4 5" xfId="22196"/>
    <cellStyle name="Output 4 6" xfId="22662"/>
    <cellStyle name="Output 5" xfId="20613"/>
    <cellStyle name="Output 5 2" xfId="20614"/>
    <cellStyle name="Output 5 2 2" xfId="21053"/>
    <cellStyle name="Output 5 2 2 2" xfId="21527"/>
    <cellStyle name="Output 5 2 3" xfId="22200"/>
    <cellStyle name="Output 5 2 4" xfId="22666"/>
    <cellStyle name="Output 5 3" xfId="20615"/>
    <cellStyle name="Output 5 3 2" xfId="21052"/>
    <cellStyle name="Output 5 3 2 2" xfId="21526"/>
    <cellStyle name="Output 5 3 3" xfId="22201"/>
    <cellStyle name="Output 5 3 4" xfId="22667"/>
    <cellStyle name="Output 5 4" xfId="21054"/>
    <cellStyle name="Output 5 4 2" xfId="21528"/>
    <cellStyle name="Output 5 5" xfId="22199"/>
    <cellStyle name="Output 5 6" xfId="22665"/>
    <cellStyle name="Output 6" xfId="20616"/>
    <cellStyle name="Output 6 2" xfId="20617"/>
    <cellStyle name="Output 6 2 2" xfId="21050"/>
    <cellStyle name="Output 6 2 2 2" xfId="21524"/>
    <cellStyle name="Output 6 2 3" xfId="22203"/>
    <cellStyle name="Output 6 2 4" xfId="22669"/>
    <cellStyle name="Output 6 3" xfId="20618"/>
    <cellStyle name="Output 6 3 2" xfId="21049"/>
    <cellStyle name="Output 6 3 2 2" xfId="21523"/>
    <cellStyle name="Output 6 3 3" xfId="22204"/>
    <cellStyle name="Output 6 3 4" xfId="22670"/>
    <cellStyle name="Output 6 4" xfId="21051"/>
    <cellStyle name="Output 6 4 2" xfId="21525"/>
    <cellStyle name="Output 6 5" xfId="22202"/>
    <cellStyle name="Output 6 6" xfId="22668"/>
    <cellStyle name="Output 7" xfId="20619"/>
    <cellStyle name="Output 7 2" xfId="21048"/>
    <cellStyle name="Output 7 2 2" xfId="21522"/>
    <cellStyle name="Output 7 3" xfId="22205"/>
    <cellStyle name="Output 7 4" xfId="22671"/>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415"/>
    <cellStyle name="Percent 23" xfId="22305"/>
    <cellStyle name="Percent 24" xfId="22290"/>
    <cellStyle name="Percent 25" xfId="22303"/>
    <cellStyle name="Percent 26" xfId="22291"/>
    <cellStyle name="Percent 27" xfId="22311"/>
    <cellStyle name="Percent 28" xfId="22293"/>
    <cellStyle name="Percent 29" xfId="22301"/>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0" xfId="22295"/>
    <cellStyle name="Percent 31" xfId="22299"/>
    <cellStyle name="Percent 32" xfId="22296"/>
    <cellStyle name="Percent 33" xfId="22297"/>
    <cellStyle name="Percent 34" xfId="22315"/>
    <cellStyle name="Percent 35" xfId="22322"/>
    <cellStyle name="Percent 36" xfId="22316"/>
    <cellStyle name="Percent 37" xfId="22320"/>
    <cellStyle name="Percent 38" xfId="22317"/>
    <cellStyle name="Percent 39" xfId="22318"/>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40" xfId="2232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781"/>
    <cellStyle name="showExposure 3" xfId="21417"/>
    <cellStyle name="showExposure 4" xfId="22778"/>
    <cellStyle name="showParameterE" xfId="20787"/>
    <cellStyle name="showParameterE 2" xfId="21046"/>
    <cellStyle name="showParameterE 2 2" xfId="22780"/>
    <cellStyle name="showParameterE 3" xfId="21416"/>
    <cellStyle name="showParameterE 4" xfId="22779"/>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520"/>
    <cellStyle name="Total 2 10 2 3" xfId="22207"/>
    <cellStyle name="Total 2 10 2 4" xfId="22673"/>
    <cellStyle name="Total 2 10 3" xfId="20826"/>
    <cellStyle name="Total 2 10 3 2" xfId="21043"/>
    <cellStyle name="Total 2 10 3 2 2" xfId="21519"/>
    <cellStyle name="Total 2 10 3 3" xfId="22208"/>
    <cellStyle name="Total 2 10 3 4" xfId="22674"/>
    <cellStyle name="Total 2 10 4" xfId="20827"/>
    <cellStyle name="Total 2 10 4 2" xfId="21042"/>
    <cellStyle name="Total 2 10 4 2 2" xfId="21518"/>
    <cellStyle name="Total 2 10 4 3" xfId="22209"/>
    <cellStyle name="Total 2 10 4 4" xfId="22675"/>
    <cellStyle name="Total 2 10 5" xfId="20828"/>
    <cellStyle name="Total 2 10 5 2" xfId="21041"/>
    <cellStyle name="Total 2 10 5 2 2" xfId="21517"/>
    <cellStyle name="Total 2 10 5 3" xfId="22210"/>
    <cellStyle name="Total 2 10 5 4" xfId="22676"/>
    <cellStyle name="Total 2 11" xfId="20829"/>
    <cellStyle name="Total 2 11 2" xfId="20830"/>
    <cellStyle name="Total 2 11 2 2" xfId="21039"/>
    <cellStyle name="Total 2 11 2 2 2" xfId="21515"/>
    <cellStyle name="Total 2 11 2 3" xfId="22212"/>
    <cellStyle name="Total 2 11 2 4" xfId="22678"/>
    <cellStyle name="Total 2 11 3" xfId="20831"/>
    <cellStyle name="Total 2 11 3 2" xfId="21038"/>
    <cellStyle name="Total 2 11 3 2 2" xfId="21514"/>
    <cellStyle name="Total 2 11 3 3" xfId="22213"/>
    <cellStyle name="Total 2 11 3 4" xfId="22679"/>
    <cellStyle name="Total 2 11 4" xfId="20832"/>
    <cellStyle name="Total 2 11 4 2" xfId="21037"/>
    <cellStyle name="Total 2 11 4 2 2" xfId="21513"/>
    <cellStyle name="Total 2 11 4 3" xfId="22214"/>
    <cellStyle name="Total 2 11 4 4" xfId="22680"/>
    <cellStyle name="Total 2 11 5" xfId="20833"/>
    <cellStyle name="Total 2 11 5 2" xfId="21036"/>
    <cellStyle name="Total 2 11 5 2 2" xfId="21512"/>
    <cellStyle name="Total 2 11 5 3" xfId="22215"/>
    <cellStyle name="Total 2 11 5 4" xfId="22681"/>
    <cellStyle name="Total 2 11 6" xfId="21040"/>
    <cellStyle name="Total 2 11 6 2" xfId="21516"/>
    <cellStyle name="Total 2 11 7" xfId="22211"/>
    <cellStyle name="Total 2 11 8" xfId="22677"/>
    <cellStyle name="Total 2 12" xfId="20834"/>
    <cellStyle name="Total 2 12 2" xfId="20835"/>
    <cellStyle name="Total 2 12 2 2" xfId="21034"/>
    <cellStyle name="Total 2 12 2 2 2" xfId="21510"/>
    <cellStyle name="Total 2 12 2 3" xfId="22217"/>
    <cellStyle name="Total 2 12 2 4" xfId="22683"/>
    <cellStyle name="Total 2 12 3" xfId="20836"/>
    <cellStyle name="Total 2 12 3 2" xfId="21033"/>
    <cellStyle name="Total 2 12 3 2 2" xfId="21509"/>
    <cellStyle name="Total 2 12 3 3" xfId="22218"/>
    <cellStyle name="Total 2 12 3 4" xfId="22684"/>
    <cellStyle name="Total 2 12 4" xfId="20837"/>
    <cellStyle name="Total 2 12 4 2" xfId="21032"/>
    <cellStyle name="Total 2 12 4 2 2" xfId="21508"/>
    <cellStyle name="Total 2 12 4 3" xfId="22219"/>
    <cellStyle name="Total 2 12 4 4" xfId="22685"/>
    <cellStyle name="Total 2 12 5" xfId="20838"/>
    <cellStyle name="Total 2 12 5 2" xfId="21031"/>
    <cellStyle name="Total 2 12 5 2 2" xfId="21507"/>
    <cellStyle name="Total 2 12 5 3" xfId="22220"/>
    <cellStyle name="Total 2 12 5 4" xfId="22686"/>
    <cellStyle name="Total 2 12 6" xfId="21035"/>
    <cellStyle name="Total 2 12 6 2" xfId="21511"/>
    <cellStyle name="Total 2 12 7" xfId="22216"/>
    <cellStyle name="Total 2 12 8" xfId="22682"/>
    <cellStyle name="Total 2 13" xfId="20839"/>
    <cellStyle name="Total 2 13 2" xfId="20840"/>
    <cellStyle name="Total 2 13 2 2" xfId="21029"/>
    <cellStyle name="Total 2 13 2 2 2" xfId="21505"/>
    <cellStyle name="Total 2 13 2 3" xfId="22222"/>
    <cellStyle name="Total 2 13 2 4" xfId="22688"/>
    <cellStyle name="Total 2 13 3" xfId="20841"/>
    <cellStyle name="Total 2 13 3 2" xfId="21028"/>
    <cellStyle name="Total 2 13 3 2 2" xfId="21504"/>
    <cellStyle name="Total 2 13 3 3" xfId="22223"/>
    <cellStyle name="Total 2 13 3 4" xfId="22689"/>
    <cellStyle name="Total 2 13 4" xfId="20842"/>
    <cellStyle name="Total 2 13 4 2" xfId="21027"/>
    <cellStyle name="Total 2 13 4 2 2" xfId="21503"/>
    <cellStyle name="Total 2 13 4 3" xfId="22224"/>
    <cellStyle name="Total 2 13 4 4" xfId="22690"/>
    <cellStyle name="Total 2 13 5" xfId="21030"/>
    <cellStyle name="Total 2 13 5 2" xfId="21506"/>
    <cellStyle name="Total 2 13 6" xfId="22221"/>
    <cellStyle name="Total 2 13 7" xfId="22687"/>
    <cellStyle name="Total 2 14" xfId="20843"/>
    <cellStyle name="Total 2 14 2" xfId="21026"/>
    <cellStyle name="Total 2 14 2 2" xfId="21502"/>
    <cellStyle name="Total 2 14 3" xfId="22225"/>
    <cellStyle name="Total 2 14 4" xfId="22691"/>
    <cellStyle name="Total 2 15" xfId="20844"/>
    <cellStyle name="Total 2 15 2" xfId="21025"/>
    <cellStyle name="Total 2 15 2 2" xfId="21501"/>
    <cellStyle name="Total 2 15 3" xfId="22226"/>
    <cellStyle name="Total 2 15 4" xfId="22692"/>
    <cellStyle name="Total 2 16" xfId="20845"/>
    <cellStyle name="Total 2 16 2" xfId="21024"/>
    <cellStyle name="Total 2 16 2 2" xfId="21500"/>
    <cellStyle name="Total 2 16 3" xfId="22227"/>
    <cellStyle name="Total 2 16 4" xfId="22693"/>
    <cellStyle name="Total 2 17" xfId="21045"/>
    <cellStyle name="Total 2 17 2" xfId="21521"/>
    <cellStyle name="Total 2 18" xfId="22206"/>
    <cellStyle name="Total 2 19" xfId="22672"/>
    <cellStyle name="Total 2 2" xfId="20846"/>
    <cellStyle name="Total 2 2 10" xfId="21023"/>
    <cellStyle name="Total 2 2 10 2" xfId="21499"/>
    <cellStyle name="Total 2 2 11" xfId="22228"/>
    <cellStyle name="Total 2 2 12" xfId="22694"/>
    <cellStyle name="Total 2 2 2" xfId="20847"/>
    <cellStyle name="Total 2 2 2 2" xfId="20848"/>
    <cellStyle name="Total 2 2 2 2 2" xfId="21021"/>
    <cellStyle name="Total 2 2 2 2 2 2" xfId="21497"/>
    <cellStyle name="Total 2 2 2 2 3" xfId="22230"/>
    <cellStyle name="Total 2 2 2 2 4" xfId="22696"/>
    <cellStyle name="Total 2 2 2 3" xfId="20849"/>
    <cellStyle name="Total 2 2 2 3 2" xfId="21020"/>
    <cellStyle name="Total 2 2 2 3 2 2" xfId="21496"/>
    <cellStyle name="Total 2 2 2 3 3" xfId="22231"/>
    <cellStyle name="Total 2 2 2 3 4" xfId="22697"/>
    <cellStyle name="Total 2 2 2 4" xfId="20850"/>
    <cellStyle name="Total 2 2 2 4 2" xfId="21019"/>
    <cellStyle name="Total 2 2 2 4 2 2" xfId="21495"/>
    <cellStyle name="Total 2 2 2 4 3" xfId="22232"/>
    <cellStyle name="Total 2 2 2 4 4" xfId="22698"/>
    <cellStyle name="Total 2 2 2 5" xfId="21022"/>
    <cellStyle name="Total 2 2 2 5 2" xfId="21498"/>
    <cellStyle name="Total 2 2 2 6" xfId="22229"/>
    <cellStyle name="Total 2 2 2 7" xfId="22695"/>
    <cellStyle name="Total 2 2 3" xfId="20851"/>
    <cellStyle name="Total 2 2 3 2" xfId="20852"/>
    <cellStyle name="Total 2 2 3 2 2" xfId="21017"/>
    <cellStyle name="Total 2 2 3 2 2 2" xfId="21493"/>
    <cellStyle name="Total 2 2 3 2 3" xfId="22234"/>
    <cellStyle name="Total 2 2 3 2 4" xfId="22700"/>
    <cellStyle name="Total 2 2 3 3" xfId="20853"/>
    <cellStyle name="Total 2 2 3 3 2" xfId="21016"/>
    <cellStyle name="Total 2 2 3 3 2 2" xfId="21492"/>
    <cellStyle name="Total 2 2 3 3 3" xfId="22235"/>
    <cellStyle name="Total 2 2 3 3 4" xfId="22701"/>
    <cellStyle name="Total 2 2 3 4" xfId="20854"/>
    <cellStyle name="Total 2 2 3 4 2" xfId="21015"/>
    <cellStyle name="Total 2 2 3 4 2 2" xfId="21491"/>
    <cellStyle name="Total 2 2 3 4 3" xfId="22236"/>
    <cellStyle name="Total 2 2 3 4 4" xfId="22702"/>
    <cellStyle name="Total 2 2 3 5" xfId="21018"/>
    <cellStyle name="Total 2 2 3 5 2" xfId="21494"/>
    <cellStyle name="Total 2 2 3 6" xfId="22233"/>
    <cellStyle name="Total 2 2 3 7" xfId="22699"/>
    <cellStyle name="Total 2 2 4" xfId="20855"/>
    <cellStyle name="Total 2 2 4 2" xfId="20856"/>
    <cellStyle name="Total 2 2 4 2 2" xfId="21013"/>
    <cellStyle name="Total 2 2 4 2 2 2" xfId="21489"/>
    <cellStyle name="Total 2 2 4 2 3" xfId="22238"/>
    <cellStyle name="Total 2 2 4 2 4" xfId="22704"/>
    <cellStyle name="Total 2 2 4 3" xfId="20857"/>
    <cellStyle name="Total 2 2 4 3 2" xfId="21012"/>
    <cellStyle name="Total 2 2 4 3 2 2" xfId="21488"/>
    <cellStyle name="Total 2 2 4 3 3" xfId="22239"/>
    <cellStyle name="Total 2 2 4 3 4" xfId="22705"/>
    <cellStyle name="Total 2 2 4 4" xfId="20858"/>
    <cellStyle name="Total 2 2 4 4 2" xfId="21011"/>
    <cellStyle name="Total 2 2 4 4 2 2" xfId="21487"/>
    <cellStyle name="Total 2 2 4 4 3" xfId="22240"/>
    <cellStyle name="Total 2 2 4 4 4" xfId="22706"/>
    <cellStyle name="Total 2 2 4 5" xfId="21014"/>
    <cellStyle name="Total 2 2 4 5 2" xfId="21490"/>
    <cellStyle name="Total 2 2 4 6" xfId="22237"/>
    <cellStyle name="Total 2 2 4 7" xfId="22703"/>
    <cellStyle name="Total 2 2 5" xfId="20859"/>
    <cellStyle name="Total 2 2 5 2" xfId="20860"/>
    <cellStyle name="Total 2 2 5 2 2" xfId="21009"/>
    <cellStyle name="Total 2 2 5 2 2 2" xfId="21485"/>
    <cellStyle name="Total 2 2 5 2 3" xfId="22242"/>
    <cellStyle name="Total 2 2 5 2 4" xfId="22708"/>
    <cellStyle name="Total 2 2 5 3" xfId="20861"/>
    <cellStyle name="Total 2 2 5 3 2" xfId="21008"/>
    <cellStyle name="Total 2 2 5 3 2 2" xfId="21484"/>
    <cellStyle name="Total 2 2 5 3 3" xfId="22243"/>
    <cellStyle name="Total 2 2 5 3 4" xfId="22709"/>
    <cellStyle name="Total 2 2 5 4" xfId="20862"/>
    <cellStyle name="Total 2 2 5 4 2" xfId="21007"/>
    <cellStyle name="Total 2 2 5 4 2 2" xfId="21483"/>
    <cellStyle name="Total 2 2 5 4 3" xfId="22244"/>
    <cellStyle name="Total 2 2 5 4 4" xfId="22710"/>
    <cellStyle name="Total 2 2 5 5" xfId="21010"/>
    <cellStyle name="Total 2 2 5 5 2" xfId="21486"/>
    <cellStyle name="Total 2 2 5 6" xfId="22241"/>
    <cellStyle name="Total 2 2 5 7" xfId="22707"/>
    <cellStyle name="Total 2 2 6" xfId="20863"/>
    <cellStyle name="Total 2 2 6 2" xfId="21006"/>
    <cellStyle name="Total 2 2 6 2 2" xfId="21482"/>
    <cellStyle name="Total 2 2 6 3" xfId="22245"/>
    <cellStyle name="Total 2 2 6 4" xfId="22711"/>
    <cellStyle name="Total 2 2 7" xfId="20864"/>
    <cellStyle name="Total 2 2 7 2" xfId="21005"/>
    <cellStyle name="Total 2 2 7 2 2" xfId="21481"/>
    <cellStyle name="Total 2 2 7 3" xfId="22246"/>
    <cellStyle name="Total 2 2 7 4" xfId="22712"/>
    <cellStyle name="Total 2 2 8" xfId="20865"/>
    <cellStyle name="Total 2 2 8 2" xfId="21004"/>
    <cellStyle name="Total 2 2 8 2 2" xfId="21480"/>
    <cellStyle name="Total 2 2 8 3" xfId="22247"/>
    <cellStyle name="Total 2 2 8 4" xfId="22713"/>
    <cellStyle name="Total 2 2 9" xfId="20866"/>
    <cellStyle name="Total 2 2 9 2" xfId="21003"/>
    <cellStyle name="Total 2 2 9 2 2" xfId="21479"/>
    <cellStyle name="Total 2 2 9 3" xfId="22248"/>
    <cellStyle name="Total 2 2 9 4" xfId="22714"/>
    <cellStyle name="Total 2 3" xfId="20867"/>
    <cellStyle name="Total 2 3 2" xfId="20868"/>
    <cellStyle name="Total 2 3 2 2" xfId="21002"/>
    <cellStyle name="Total 2 3 2 2 2" xfId="21478"/>
    <cellStyle name="Total 2 3 2 3" xfId="22249"/>
    <cellStyle name="Total 2 3 2 4" xfId="22715"/>
    <cellStyle name="Total 2 3 3" xfId="20869"/>
    <cellStyle name="Total 2 3 3 2" xfId="21001"/>
    <cellStyle name="Total 2 3 3 2 2" xfId="21477"/>
    <cellStyle name="Total 2 3 3 3" xfId="22250"/>
    <cellStyle name="Total 2 3 3 4" xfId="22716"/>
    <cellStyle name="Total 2 3 4" xfId="20870"/>
    <cellStyle name="Total 2 3 4 2" xfId="21000"/>
    <cellStyle name="Total 2 3 4 2 2" xfId="21476"/>
    <cellStyle name="Total 2 3 4 3" xfId="22251"/>
    <cellStyle name="Total 2 3 4 4" xfId="22717"/>
    <cellStyle name="Total 2 3 5" xfId="20871"/>
    <cellStyle name="Total 2 3 5 2" xfId="20999"/>
    <cellStyle name="Total 2 3 5 2 2" xfId="21475"/>
    <cellStyle name="Total 2 3 5 3" xfId="22252"/>
    <cellStyle name="Total 2 3 5 4" xfId="22718"/>
    <cellStyle name="Total 2 4" xfId="20872"/>
    <cellStyle name="Total 2 4 2" xfId="20873"/>
    <cellStyle name="Total 2 4 2 2" xfId="20998"/>
    <cellStyle name="Total 2 4 2 2 2" xfId="21474"/>
    <cellStyle name="Total 2 4 2 3" xfId="22253"/>
    <cellStyle name="Total 2 4 2 4" xfId="22719"/>
    <cellStyle name="Total 2 4 3" xfId="20874"/>
    <cellStyle name="Total 2 4 3 2" xfId="20997"/>
    <cellStyle name="Total 2 4 3 2 2" xfId="21473"/>
    <cellStyle name="Total 2 4 3 3" xfId="22254"/>
    <cellStyle name="Total 2 4 3 4" xfId="22720"/>
    <cellStyle name="Total 2 4 4" xfId="20875"/>
    <cellStyle name="Total 2 4 4 2" xfId="20996"/>
    <cellStyle name="Total 2 4 4 2 2" xfId="21472"/>
    <cellStyle name="Total 2 4 4 3" xfId="22255"/>
    <cellStyle name="Total 2 4 4 4" xfId="22721"/>
    <cellStyle name="Total 2 4 5" xfId="20876"/>
    <cellStyle name="Total 2 4 5 2" xfId="20995"/>
    <cellStyle name="Total 2 4 5 2 2" xfId="21471"/>
    <cellStyle name="Total 2 4 5 3" xfId="22256"/>
    <cellStyle name="Total 2 4 5 4" xfId="22722"/>
    <cellStyle name="Total 2 5" xfId="20877"/>
    <cellStyle name="Total 2 5 2" xfId="20878"/>
    <cellStyle name="Total 2 5 2 2" xfId="20994"/>
    <cellStyle name="Total 2 5 2 2 2" xfId="21470"/>
    <cellStyle name="Total 2 5 2 3" xfId="22257"/>
    <cellStyle name="Total 2 5 2 4" xfId="22723"/>
    <cellStyle name="Total 2 5 3" xfId="20879"/>
    <cellStyle name="Total 2 5 3 2" xfId="20993"/>
    <cellStyle name="Total 2 5 3 2 2" xfId="21469"/>
    <cellStyle name="Total 2 5 3 3" xfId="22258"/>
    <cellStyle name="Total 2 5 3 4" xfId="22724"/>
    <cellStyle name="Total 2 5 4" xfId="20880"/>
    <cellStyle name="Total 2 5 4 2" xfId="20992"/>
    <cellStyle name="Total 2 5 4 2 2" xfId="21468"/>
    <cellStyle name="Total 2 5 4 3" xfId="22259"/>
    <cellStyle name="Total 2 5 4 4" xfId="22725"/>
    <cellStyle name="Total 2 5 5" xfId="20881"/>
    <cellStyle name="Total 2 5 5 2" xfId="20991"/>
    <cellStyle name="Total 2 5 5 2 2" xfId="21467"/>
    <cellStyle name="Total 2 5 5 3" xfId="22260"/>
    <cellStyle name="Total 2 5 5 4" xfId="22726"/>
    <cellStyle name="Total 2 6" xfId="20882"/>
    <cellStyle name="Total 2 6 2" xfId="20883"/>
    <cellStyle name="Total 2 6 2 2" xfId="20990"/>
    <cellStyle name="Total 2 6 2 2 2" xfId="21466"/>
    <cellStyle name="Total 2 6 2 3" xfId="22261"/>
    <cellStyle name="Total 2 6 2 4" xfId="22727"/>
    <cellStyle name="Total 2 6 3" xfId="20884"/>
    <cellStyle name="Total 2 6 3 2" xfId="20989"/>
    <cellStyle name="Total 2 6 3 2 2" xfId="21465"/>
    <cellStyle name="Total 2 6 3 3" xfId="22262"/>
    <cellStyle name="Total 2 6 3 4" xfId="22728"/>
    <cellStyle name="Total 2 6 4" xfId="20885"/>
    <cellStyle name="Total 2 6 4 2" xfId="20988"/>
    <cellStyle name="Total 2 6 4 2 2" xfId="21464"/>
    <cellStyle name="Total 2 6 4 3" xfId="22263"/>
    <cellStyle name="Total 2 6 4 4" xfId="22729"/>
    <cellStyle name="Total 2 6 5" xfId="20886"/>
    <cellStyle name="Total 2 6 5 2" xfId="20987"/>
    <cellStyle name="Total 2 6 5 2 2" xfId="21463"/>
    <cellStyle name="Total 2 6 5 3" xfId="22264"/>
    <cellStyle name="Total 2 6 5 4" xfId="22730"/>
    <cellStyle name="Total 2 7" xfId="20887"/>
    <cellStyle name="Total 2 7 2" xfId="20888"/>
    <cellStyle name="Total 2 7 2 2" xfId="20986"/>
    <cellStyle name="Total 2 7 2 2 2" xfId="21462"/>
    <cellStyle name="Total 2 7 2 3" xfId="22265"/>
    <cellStyle name="Total 2 7 2 4" xfId="22731"/>
    <cellStyle name="Total 2 7 3" xfId="20889"/>
    <cellStyle name="Total 2 7 3 2" xfId="20985"/>
    <cellStyle name="Total 2 7 3 2 2" xfId="21461"/>
    <cellStyle name="Total 2 7 3 3" xfId="22266"/>
    <cellStyle name="Total 2 7 3 4" xfId="22732"/>
    <cellStyle name="Total 2 7 4" xfId="20890"/>
    <cellStyle name="Total 2 7 4 2" xfId="20984"/>
    <cellStyle name="Total 2 7 4 2 2" xfId="21460"/>
    <cellStyle name="Total 2 7 4 3" xfId="22267"/>
    <cellStyle name="Total 2 7 4 4" xfId="22733"/>
    <cellStyle name="Total 2 7 5" xfId="20891"/>
    <cellStyle name="Total 2 7 5 2" xfId="20983"/>
    <cellStyle name="Total 2 7 5 2 2" xfId="21459"/>
    <cellStyle name="Total 2 7 5 3" xfId="22268"/>
    <cellStyle name="Total 2 7 5 4" xfId="22734"/>
    <cellStyle name="Total 2 8" xfId="20892"/>
    <cellStyle name="Total 2 8 2" xfId="20893"/>
    <cellStyle name="Total 2 8 2 2" xfId="20982"/>
    <cellStyle name="Total 2 8 2 2 2" xfId="21458"/>
    <cellStyle name="Total 2 8 2 3" xfId="22269"/>
    <cellStyle name="Total 2 8 2 4" xfId="22735"/>
    <cellStyle name="Total 2 8 3" xfId="20894"/>
    <cellStyle name="Total 2 8 3 2" xfId="20981"/>
    <cellStyle name="Total 2 8 3 2 2" xfId="21457"/>
    <cellStyle name="Total 2 8 3 3" xfId="22270"/>
    <cellStyle name="Total 2 8 3 4" xfId="22736"/>
    <cellStyle name="Total 2 8 4" xfId="20895"/>
    <cellStyle name="Total 2 8 4 2" xfId="20980"/>
    <cellStyle name="Total 2 8 4 2 2" xfId="21456"/>
    <cellStyle name="Total 2 8 4 3" xfId="22271"/>
    <cellStyle name="Total 2 8 4 4" xfId="22737"/>
    <cellStyle name="Total 2 8 5" xfId="20896"/>
    <cellStyle name="Total 2 8 5 2" xfId="20979"/>
    <cellStyle name="Total 2 8 5 2 2" xfId="21455"/>
    <cellStyle name="Total 2 8 5 3" xfId="22272"/>
    <cellStyle name="Total 2 8 5 4" xfId="22738"/>
    <cellStyle name="Total 2 9" xfId="20897"/>
    <cellStyle name="Total 2 9 2" xfId="20898"/>
    <cellStyle name="Total 2 9 2 2" xfId="20978"/>
    <cellStyle name="Total 2 9 2 2 2" xfId="21454"/>
    <cellStyle name="Total 2 9 2 3" xfId="22273"/>
    <cellStyle name="Total 2 9 2 4" xfId="22739"/>
    <cellStyle name="Total 2 9 3" xfId="20899"/>
    <cellStyle name="Total 2 9 3 2" xfId="20977"/>
    <cellStyle name="Total 2 9 3 2 2" xfId="21453"/>
    <cellStyle name="Total 2 9 3 3" xfId="22274"/>
    <cellStyle name="Total 2 9 3 4" xfId="22740"/>
    <cellStyle name="Total 2 9 4" xfId="20900"/>
    <cellStyle name="Total 2 9 4 2" xfId="20976"/>
    <cellStyle name="Total 2 9 4 2 2" xfId="21452"/>
    <cellStyle name="Total 2 9 4 3" xfId="22275"/>
    <cellStyle name="Total 2 9 4 4" xfId="22741"/>
    <cellStyle name="Total 2 9 5" xfId="20901"/>
    <cellStyle name="Total 2 9 5 2" xfId="20975"/>
    <cellStyle name="Total 2 9 5 2 2" xfId="21451"/>
    <cellStyle name="Total 2 9 5 3" xfId="22276"/>
    <cellStyle name="Total 2 9 5 4" xfId="22742"/>
    <cellStyle name="Total 3" xfId="20902"/>
    <cellStyle name="Total 3 2" xfId="20903"/>
    <cellStyle name="Total 3 2 2" xfId="20973"/>
    <cellStyle name="Total 3 2 2 2" xfId="21449"/>
    <cellStyle name="Total 3 2 3" xfId="22278"/>
    <cellStyle name="Total 3 2 4" xfId="22744"/>
    <cellStyle name="Total 3 3" xfId="20904"/>
    <cellStyle name="Total 3 3 2" xfId="20972"/>
    <cellStyle name="Total 3 3 2 2" xfId="21448"/>
    <cellStyle name="Total 3 3 3" xfId="22279"/>
    <cellStyle name="Total 3 3 4" xfId="22745"/>
    <cellStyle name="Total 3 4" xfId="20974"/>
    <cellStyle name="Total 3 4 2" xfId="21450"/>
    <cellStyle name="Total 3 5" xfId="22277"/>
    <cellStyle name="Total 3 6" xfId="22743"/>
    <cellStyle name="Total 4" xfId="20905"/>
    <cellStyle name="Total 4 2" xfId="20906"/>
    <cellStyle name="Total 4 2 2" xfId="20970"/>
    <cellStyle name="Total 4 2 2 2" xfId="21446"/>
    <cellStyle name="Total 4 2 3" xfId="22281"/>
    <cellStyle name="Total 4 2 4" xfId="22747"/>
    <cellStyle name="Total 4 3" xfId="20907"/>
    <cellStyle name="Total 4 3 2" xfId="20969"/>
    <cellStyle name="Total 4 3 2 2" xfId="21445"/>
    <cellStyle name="Total 4 3 3" xfId="22282"/>
    <cellStyle name="Total 4 3 4" xfId="22748"/>
    <cellStyle name="Total 4 4" xfId="20971"/>
    <cellStyle name="Total 4 4 2" xfId="21447"/>
    <cellStyle name="Total 4 5" xfId="22280"/>
    <cellStyle name="Total 4 6" xfId="22746"/>
    <cellStyle name="Total 5" xfId="20908"/>
    <cellStyle name="Total 5 2" xfId="20909"/>
    <cellStyle name="Total 5 2 2" xfId="20967"/>
    <cellStyle name="Total 5 2 2 2" xfId="21443"/>
    <cellStyle name="Total 5 2 3" xfId="22284"/>
    <cellStyle name="Total 5 2 4" xfId="22750"/>
    <cellStyle name="Total 5 3" xfId="20910"/>
    <cellStyle name="Total 5 3 2" xfId="20966"/>
    <cellStyle name="Total 5 3 2 2" xfId="21442"/>
    <cellStyle name="Total 5 3 3" xfId="22285"/>
    <cellStyle name="Total 5 3 4" xfId="22751"/>
    <cellStyle name="Total 5 4" xfId="20968"/>
    <cellStyle name="Total 5 4 2" xfId="21444"/>
    <cellStyle name="Total 5 5" xfId="22283"/>
    <cellStyle name="Total 5 6" xfId="22749"/>
    <cellStyle name="Total 6" xfId="20911"/>
    <cellStyle name="Total 6 2" xfId="20912"/>
    <cellStyle name="Total 6 2 2" xfId="20964"/>
    <cellStyle name="Total 6 2 2 2" xfId="21440"/>
    <cellStyle name="Total 6 2 3" xfId="22287"/>
    <cellStyle name="Total 6 2 4" xfId="22753"/>
    <cellStyle name="Total 6 3" xfId="20913"/>
    <cellStyle name="Total 6 3 2" xfId="20963"/>
    <cellStyle name="Total 6 3 2 2" xfId="21439"/>
    <cellStyle name="Total 6 3 3" xfId="22288"/>
    <cellStyle name="Total 6 3 4" xfId="22754"/>
    <cellStyle name="Total 6 4" xfId="20965"/>
    <cellStyle name="Total 6 4 2" xfId="21441"/>
    <cellStyle name="Total 6 5" xfId="22286"/>
    <cellStyle name="Total 6 6" xfId="22752"/>
    <cellStyle name="Total 7" xfId="20914"/>
    <cellStyle name="Total 7 2" xfId="20962"/>
    <cellStyle name="Total 7 2 2" xfId="21438"/>
    <cellStyle name="Total 7 3" xfId="22289"/>
    <cellStyle name="Total 7 4" xfId="22755"/>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B14" sqref="B14"/>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7" t="s">
        <v>263</v>
      </c>
      <c r="C1" s="100"/>
    </row>
    <row r="2" spans="1:3" s="194" customFormat="1" ht="15.75">
      <c r="A2" s="237">
        <v>1</v>
      </c>
      <c r="B2" s="195" t="s">
        <v>264</v>
      </c>
      <c r="C2" s="458" t="s">
        <v>431</v>
      </c>
    </row>
    <row r="3" spans="1:3" s="194" customFormat="1" ht="15.75">
      <c r="A3" s="237">
        <v>2</v>
      </c>
      <c r="B3" s="196" t="s">
        <v>265</v>
      </c>
      <c r="C3" s="458" t="s">
        <v>421</v>
      </c>
    </row>
    <row r="4" spans="1:3" s="194" customFormat="1" ht="15.75">
      <c r="A4" s="237">
        <v>3</v>
      </c>
      <c r="B4" s="196" t="s">
        <v>266</v>
      </c>
      <c r="C4" s="458" t="s">
        <v>424</v>
      </c>
    </row>
    <row r="5" spans="1:3" s="194" customFormat="1" ht="15.75">
      <c r="A5" s="238">
        <v>4</v>
      </c>
      <c r="B5" s="199" t="s">
        <v>267</v>
      </c>
      <c r="C5" s="458" t="s">
        <v>432</v>
      </c>
    </row>
    <row r="6" spans="1:3" s="198" customFormat="1" ht="65.25" customHeight="1">
      <c r="A6" s="472" t="s">
        <v>384</v>
      </c>
      <c r="B6" s="473"/>
      <c r="C6" s="473"/>
    </row>
    <row r="7" spans="1:3">
      <c r="A7" s="386" t="s">
        <v>337</v>
      </c>
      <c r="B7" s="387" t="s">
        <v>268</v>
      </c>
    </row>
    <row r="8" spans="1:3">
      <c r="A8" s="388">
        <v>1</v>
      </c>
      <c r="B8" s="385" t="s">
        <v>231</v>
      </c>
    </row>
    <row r="9" spans="1:3">
      <c r="A9" s="388">
        <v>2</v>
      </c>
      <c r="B9" s="385" t="s">
        <v>269</v>
      </c>
    </row>
    <row r="10" spans="1:3">
      <c r="A10" s="388">
        <v>3</v>
      </c>
      <c r="B10" s="385" t="s">
        <v>270</v>
      </c>
    </row>
    <row r="11" spans="1:3">
      <c r="A11" s="388">
        <v>4</v>
      </c>
      <c r="B11" s="385" t="s">
        <v>271</v>
      </c>
      <c r="C11" s="193"/>
    </row>
    <row r="12" spans="1:3">
      <c r="A12" s="388">
        <v>5</v>
      </c>
      <c r="B12" s="385" t="s">
        <v>195</v>
      </c>
    </row>
    <row r="13" spans="1:3">
      <c r="A13" s="388">
        <v>6</v>
      </c>
      <c r="B13" s="389" t="s">
        <v>156</v>
      </c>
    </row>
    <row r="14" spans="1:3">
      <c r="A14" s="388">
        <v>7</v>
      </c>
      <c r="B14" s="385" t="s">
        <v>272</v>
      </c>
    </row>
    <row r="15" spans="1:3">
      <c r="A15" s="388">
        <v>8</v>
      </c>
      <c r="B15" s="385" t="s">
        <v>276</v>
      </c>
    </row>
    <row r="16" spans="1:3">
      <c r="A16" s="388">
        <v>9</v>
      </c>
      <c r="B16" s="385" t="s">
        <v>94</v>
      </c>
    </row>
    <row r="17" spans="1:2">
      <c r="A17" s="390" t="s">
        <v>416</v>
      </c>
      <c r="B17" s="385" t="s">
        <v>415</v>
      </c>
    </row>
    <row r="18" spans="1:2">
      <c r="A18" s="388">
        <v>10</v>
      </c>
      <c r="B18" s="385" t="s">
        <v>279</v>
      </c>
    </row>
    <row r="19" spans="1:2">
      <c r="A19" s="388">
        <v>11</v>
      </c>
      <c r="B19" s="389" t="s">
        <v>259</v>
      </c>
    </row>
    <row r="20" spans="1:2">
      <c r="A20" s="388">
        <v>12</v>
      </c>
      <c r="B20" s="389" t="s">
        <v>256</v>
      </c>
    </row>
    <row r="21" spans="1:2">
      <c r="A21" s="388">
        <v>13</v>
      </c>
      <c r="B21" s="391" t="s">
        <v>374</v>
      </c>
    </row>
    <row r="22" spans="1:2">
      <c r="A22" s="388">
        <v>14</v>
      </c>
      <c r="B22" s="392" t="s">
        <v>405</v>
      </c>
    </row>
    <row r="23" spans="1:2">
      <c r="A23" s="393">
        <v>15</v>
      </c>
      <c r="B23" s="389" t="s">
        <v>83</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2" activePane="bottomRight" state="frozen"/>
      <selection pane="topRight" activeCell="B1" sqref="B1"/>
      <selection pane="bottomLeft" activeCell="A5" sqref="A5"/>
      <selection pane="bottomRight" activeCell="C31" sqref="C31"/>
    </sheetView>
  </sheetViews>
  <sheetFormatPr defaultRowHeight="15"/>
  <cols>
    <col min="1" max="1" width="9.5703125" style="5" bestFit="1" customWidth="1"/>
    <col min="2" max="2" width="93.28515625" style="2" customWidth="1"/>
    <col min="3" max="3" width="18.42578125" style="2" customWidth="1"/>
  </cols>
  <sheetData>
    <row r="1" spans="1:6" ht="15.75">
      <c r="A1" s="18" t="s">
        <v>196</v>
      </c>
      <c r="B1" s="461" t="s">
        <v>433</v>
      </c>
      <c r="D1" s="2"/>
      <c r="E1" s="2"/>
      <c r="F1" s="2"/>
    </row>
    <row r="2" spans="1:6" s="22" customFormat="1" ht="15.75" customHeight="1">
      <c r="A2" s="22" t="s">
        <v>197</v>
      </c>
      <c r="B2" s="462">
        <v>43190</v>
      </c>
    </row>
    <row r="3" spans="1:6" s="22" customFormat="1" ht="15.75" customHeight="1"/>
    <row r="4" spans="1:6" ht="15.75" thickBot="1">
      <c r="A4" s="5" t="s">
        <v>346</v>
      </c>
      <c r="B4" s="65" t="s">
        <v>94</v>
      </c>
    </row>
    <row r="5" spans="1:6">
      <c r="A5" s="146" t="s">
        <v>32</v>
      </c>
      <c r="B5" s="147"/>
      <c r="C5" s="148" t="s">
        <v>33</v>
      </c>
    </row>
    <row r="6" spans="1:6">
      <c r="A6" s="149">
        <v>1</v>
      </c>
      <c r="B6" s="89" t="s">
        <v>34</v>
      </c>
      <c r="C6" s="270">
        <f>SUM(C7:C11)</f>
        <v>31419920</v>
      </c>
    </row>
    <row r="7" spans="1:6">
      <c r="A7" s="149">
        <v>2</v>
      </c>
      <c r="B7" s="86" t="s">
        <v>35</v>
      </c>
      <c r="C7" s="271">
        <v>30000000</v>
      </c>
    </row>
    <row r="8" spans="1:6" ht="25.5">
      <c r="A8" s="149">
        <v>3</v>
      </c>
      <c r="B8" s="80" t="s">
        <v>36</v>
      </c>
      <c r="C8" s="271"/>
    </row>
    <row r="9" spans="1:6">
      <c r="A9" s="149">
        <v>4</v>
      </c>
      <c r="B9" s="80" t="s">
        <v>37</v>
      </c>
      <c r="C9" s="271">
        <v>3003</v>
      </c>
    </row>
    <row r="10" spans="1:6">
      <c r="A10" s="149">
        <v>5</v>
      </c>
      <c r="B10" s="80" t="s">
        <v>38</v>
      </c>
      <c r="C10" s="271">
        <v>0</v>
      </c>
    </row>
    <row r="11" spans="1:6">
      <c r="A11" s="149">
        <v>6</v>
      </c>
      <c r="B11" s="87" t="s">
        <v>39</v>
      </c>
      <c r="C11" s="271">
        <v>1416917</v>
      </c>
    </row>
    <row r="12" spans="1:6" s="4" customFormat="1">
      <c r="A12" s="149">
        <v>7</v>
      </c>
      <c r="B12" s="89" t="s">
        <v>40</v>
      </c>
      <c r="C12" s="272">
        <f>SUM(C13:C27)</f>
        <v>213257</v>
      </c>
    </row>
    <row r="13" spans="1:6" s="4" customFormat="1">
      <c r="A13" s="149">
        <v>8</v>
      </c>
      <c r="B13" s="88" t="s">
        <v>41</v>
      </c>
      <c r="C13" s="273">
        <v>3003</v>
      </c>
    </row>
    <row r="14" spans="1:6" s="4" customFormat="1" ht="38.25">
      <c r="A14" s="149">
        <v>9</v>
      </c>
      <c r="B14" s="81" t="s">
        <v>42</v>
      </c>
      <c r="C14" s="273">
        <v>0</v>
      </c>
    </row>
    <row r="15" spans="1:6" s="4" customFormat="1">
      <c r="A15" s="149">
        <v>10</v>
      </c>
      <c r="B15" s="82" t="s">
        <v>43</v>
      </c>
      <c r="C15" s="273">
        <v>210254</v>
      </c>
    </row>
    <row r="16" spans="1:6" s="4" customFormat="1">
      <c r="A16" s="149">
        <v>11</v>
      </c>
      <c r="B16" s="83" t="s">
        <v>44</v>
      </c>
      <c r="C16" s="273">
        <v>0</v>
      </c>
    </row>
    <row r="17" spans="1:3" s="4" customFormat="1">
      <c r="A17" s="149">
        <v>12</v>
      </c>
      <c r="B17" s="82" t="s">
        <v>45</v>
      </c>
      <c r="C17" s="273">
        <v>0</v>
      </c>
    </row>
    <row r="18" spans="1:3" s="4" customFormat="1" ht="25.5">
      <c r="A18" s="149">
        <v>13</v>
      </c>
      <c r="B18" s="82" t="s">
        <v>46</v>
      </c>
      <c r="C18" s="273">
        <v>0</v>
      </c>
    </row>
    <row r="19" spans="1:3" s="4" customFormat="1">
      <c r="A19" s="149">
        <v>14</v>
      </c>
      <c r="B19" s="82" t="s">
        <v>47</v>
      </c>
      <c r="C19" s="273">
        <v>0</v>
      </c>
    </row>
    <row r="20" spans="1:3" s="4" customFormat="1" ht="25.5">
      <c r="A20" s="149">
        <v>15</v>
      </c>
      <c r="B20" s="82" t="s">
        <v>48</v>
      </c>
      <c r="C20" s="273">
        <v>0</v>
      </c>
    </row>
    <row r="21" spans="1:3" s="4" customFormat="1" ht="38.25">
      <c r="A21" s="149">
        <v>16</v>
      </c>
      <c r="B21" s="81" t="s">
        <v>49</v>
      </c>
      <c r="C21" s="273">
        <v>0</v>
      </c>
    </row>
    <row r="22" spans="1:3" s="4" customFormat="1" ht="26.25">
      <c r="A22" s="149">
        <v>17</v>
      </c>
      <c r="B22" s="150" t="s">
        <v>50</v>
      </c>
      <c r="C22" s="273">
        <v>0</v>
      </c>
    </row>
    <row r="23" spans="1:3" s="4" customFormat="1" ht="25.5">
      <c r="A23" s="149">
        <v>18</v>
      </c>
      <c r="B23" s="81" t="s">
        <v>51</v>
      </c>
      <c r="C23" s="273">
        <v>0</v>
      </c>
    </row>
    <row r="24" spans="1:3" s="4" customFormat="1" ht="25.5">
      <c r="A24" s="149">
        <v>19</v>
      </c>
      <c r="B24" s="81" t="s">
        <v>52</v>
      </c>
      <c r="C24" s="273">
        <v>0</v>
      </c>
    </row>
    <row r="25" spans="1:3" s="4" customFormat="1" ht="25.5">
      <c r="A25" s="149">
        <v>20</v>
      </c>
      <c r="B25" s="84" t="s">
        <v>53</v>
      </c>
      <c r="C25" s="273">
        <v>0</v>
      </c>
    </row>
    <row r="26" spans="1:3" s="4" customFormat="1" ht="25.5">
      <c r="A26" s="149">
        <v>21</v>
      </c>
      <c r="B26" s="84" t="s">
        <v>54</v>
      </c>
      <c r="C26" s="273">
        <v>0</v>
      </c>
    </row>
    <row r="27" spans="1:3" s="4" customFormat="1" ht="38.25">
      <c r="A27" s="149">
        <v>22</v>
      </c>
      <c r="B27" s="84" t="s">
        <v>55</v>
      </c>
      <c r="C27" s="273">
        <v>0</v>
      </c>
    </row>
    <row r="28" spans="1:3" s="4" customFormat="1">
      <c r="A28" s="149">
        <v>23</v>
      </c>
      <c r="B28" s="90" t="s">
        <v>29</v>
      </c>
      <c r="C28" s="272">
        <f>C6-C12</f>
        <v>31206663</v>
      </c>
    </row>
    <row r="29" spans="1:3" s="4" customFormat="1">
      <c r="A29" s="151"/>
      <c r="B29" s="85"/>
      <c r="C29" s="273"/>
    </row>
    <row r="30" spans="1:3" s="4" customFormat="1">
      <c r="A30" s="151">
        <v>24</v>
      </c>
      <c r="B30" s="90" t="s">
        <v>56</v>
      </c>
      <c r="C30" s="272">
        <f>C31+C34</f>
        <v>0</v>
      </c>
    </row>
    <row r="31" spans="1:3" s="4" customFormat="1">
      <c r="A31" s="151">
        <v>25</v>
      </c>
      <c r="B31" s="80" t="s">
        <v>57</v>
      </c>
      <c r="C31" s="274">
        <f>C32+C33</f>
        <v>0</v>
      </c>
    </row>
    <row r="32" spans="1:3" s="4" customFormat="1" ht="25.5">
      <c r="A32" s="151">
        <v>26</v>
      </c>
      <c r="B32" s="191" t="s">
        <v>58</v>
      </c>
      <c r="C32" s="273"/>
    </row>
    <row r="33" spans="1:3" s="4" customFormat="1" ht="25.5">
      <c r="A33" s="151">
        <v>27</v>
      </c>
      <c r="B33" s="191" t="s">
        <v>59</v>
      </c>
      <c r="C33" s="273"/>
    </row>
    <row r="34" spans="1:3" s="4" customFormat="1" ht="25.5">
      <c r="A34" s="151">
        <v>28</v>
      </c>
      <c r="B34" s="80" t="s">
        <v>60</v>
      </c>
      <c r="C34" s="273"/>
    </row>
    <row r="35" spans="1:3" s="4" customFormat="1">
      <c r="A35" s="151">
        <v>29</v>
      </c>
      <c r="B35" s="90" t="s">
        <v>61</v>
      </c>
      <c r="C35" s="272">
        <f>SUM(C36:C40)</f>
        <v>0</v>
      </c>
    </row>
    <row r="36" spans="1:3" s="4" customFormat="1" ht="25.5">
      <c r="A36" s="151">
        <v>30</v>
      </c>
      <c r="B36" s="81" t="s">
        <v>62</v>
      </c>
      <c r="C36" s="273"/>
    </row>
    <row r="37" spans="1:3" s="4" customFormat="1">
      <c r="A37" s="151">
        <v>31</v>
      </c>
      <c r="B37" s="82" t="s">
        <v>63</v>
      </c>
      <c r="C37" s="273"/>
    </row>
    <row r="38" spans="1:3" s="4" customFormat="1" ht="38.25">
      <c r="A38" s="151">
        <v>32</v>
      </c>
      <c r="B38" s="81" t="s">
        <v>64</v>
      </c>
      <c r="C38" s="273"/>
    </row>
    <row r="39" spans="1:3" s="4" customFormat="1" ht="25.5">
      <c r="A39" s="151">
        <v>33</v>
      </c>
      <c r="B39" s="81" t="s">
        <v>52</v>
      </c>
      <c r="C39" s="273"/>
    </row>
    <row r="40" spans="1:3" s="4" customFormat="1" ht="25.5">
      <c r="A40" s="151">
        <v>34</v>
      </c>
      <c r="B40" s="84" t="s">
        <v>65</v>
      </c>
      <c r="C40" s="273"/>
    </row>
    <row r="41" spans="1:3" s="4" customFormat="1">
      <c r="A41" s="151">
        <v>35</v>
      </c>
      <c r="B41" s="90" t="s">
        <v>30</v>
      </c>
      <c r="C41" s="272">
        <f>C30-C35</f>
        <v>0</v>
      </c>
    </row>
    <row r="42" spans="1:3" s="4" customFormat="1">
      <c r="A42" s="151"/>
      <c r="B42" s="85"/>
      <c r="C42" s="273"/>
    </row>
    <row r="43" spans="1:3" s="4" customFormat="1">
      <c r="A43" s="151">
        <v>36</v>
      </c>
      <c r="B43" s="91" t="s">
        <v>66</v>
      </c>
      <c r="C43" s="272">
        <f>SUM(C44:C46)</f>
        <v>567734</v>
      </c>
    </row>
    <row r="44" spans="1:3" s="4" customFormat="1">
      <c r="A44" s="151">
        <v>37</v>
      </c>
      <c r="B44" s="80" t="s">
        <v>67</v>
      </c>
      <c r="C44" s="273">
        <v>0</v>
      </c>
    </row>
    <row r="45" spans="1:3" s="4" customFormat="1" ht="25.5">
      <c r="A45" s="151">
        <v>38</v>
      </c>
      <c r="B45" s="80" t="s">
        <v>68</v>
      </c>
      <c r="C45" s="273">
        <v>0</v>
      </c>
    </row>
    <row r="46" spans="1:3" s="4" customFormat="1" ht="25.5">
      <c r="A46" s="151">
        <v>39</v>
      </c>
      <c r="B46" s="80" t="s">
        <v>69</v>
      </c>
      <c r="C46" s="273">
        <v>567734</v>
      </c>
    </row>
    <row r="47" spans="1:3" s="4" customFormat="1">
      <c r="A47" s="151">
        <v>40</v>
      </c>
      <c r="B47" s="91" t="s">
        <v>70</v>
      </c>
      <c r="C47" s="272">
        <f>SUM(C48:C51)</f>
        <v>0</v>
      </c>
    </row>
    <row r="48" spans="1:3" s="4" customFormat="1">
      <c r="A48" s="151">
        <v>41</v>
      </c>
      <c r="B48" s="81" t="s">
        <v>71</v>
      </c>
      <c r="C48" s="273">
        <v>0</v>
      </c>
    </row>
    <row r="49" spans="1:3" s="4" customFormat="1">
      <c r="A49" s="151">
        <v>42</v>
      </c>
      <c r="B49" s="82" t="s">
        <v>72</v>
      </c>
      <c r="C49" s="273">
        <v>0</v>
      </c>
    </row>
    <row r="50" spans="1:3" s="4" customFormat="1" ht="25.5">
      <c r="A50" s="151">
        <v>43</v>
      </c>
      <c r="B50" s="81" t="s">
        <v>73</v>
      </c>
      <c r="C50" s="273">
        <v>0</v>
      </c>
    </row>
    <row r="51" spans="1:3" s="4" customFormat="1" ht="25.5">
      <c r="A51" s="151">
        <v>44</v>
      </c>
      <c r="B51" s="81" t="s">
        <v>52</v>
      </c>
      <c r="C51" s="273">
        <v>0</v>
      </c>
    </row>
    <row r="52" spans="1:3" s="4" customFormat="1" ht="15.75" thickBot="1">
      <c r="A52" s="152">
        <v>45</v>
      </c>
      <c r="B52" s="153" t="s">
        <v>31</v>
      </c>
      <c r="C52" s="275">
        <f>C43-C47</f>
        <v>567734</v>
      </c>
    </row>
    <row r="55" spans="1:3">
      <c r="B55" s="2" t="s">
        <v>233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39" activePane="bottomRight" state="frozen"/>
      <selection pane="topRight" activeCell="B1" sqref="B1"/>
      <selection pane="bottomLeft" activeCell="A5" sqref="A5"/>
      <selection pane="bottomRight" activeCell="D17" sqref="D17"/>
    </sheetView>
  </sheetViews>
  <sheetFormatPr defaultRowHeight="15.75"/>
  <cols>
    <col min="1" max="1" width="10.7109375" style="76" customWidth="1"/>
    <col min="2" max="2" width="61.7109375" style="76" customWidth="1"/>
    <col min="3" max="3" width="32.5703125" style="76" customWidth="1"/>
    <col min="4" max="4" width="32.28515625" style="76" customWidth="1"/>
    <col min="5" max="5" width="9.42578125" customWidth="1"/>
  </cols>
  <sheetData>
    <row r="1" spans="1:6">
      <c r="A1" s="18" t="s">
        <v>196</v>
      </c>
      <c r="B1" s="461" t="s">
        <v>433</v>
      </c>
      <c r="E1" s="2"/>
      <c r="F1" s="2"/>
    </row>
    <row r="2" spans="1:6" s="22" customFormat="1" ht="15.75" customHeight="1">
      <c r="A2" s="22" t="s">
        <v>197</v>
      </c>
      <c r="B2" s="462">
        <v>43190</v>
      </c>
    </row>
    <row r="3" spans="1:6" s="22" customFormat="1" ht="15.75" customHeight="1">
      <c r="A3" s="27"/>
    </row>
    <row r="4" spans="1:6" s="22" customFormat="1" ht="15.75" customHeight="1" thickBot="1">
      <c r="A4" s="22" t="s">
        <v>347</v>
      </c>
      <c r="B4" s="214" t="s">
        <v>279</v>
      </c>
      <c r="D4" s="216" t="s">
        <v>100</v>
      </c>
    </row>
    <row r="5" spans="1:6" ht="63.75">
      <c r="A5" s="164" t="s">
        <v>32</v>
      </c>
      <c r="B5" s="165" t="s">
        <v>239</v>
      </c>
      <c r="C5" s="166" t="s">
        <v>245</v>
      </c>
      <c r="D5" s="215" t="s">
        <v>280</v>
      </c>
    </row>
    <row r="6" spans="1:6">
      <c r="A6" s="154">
        <v>1</v>
      </c>
      <c r="B6" s="92" t="s">
        <v>161</v>
      </c>
      <c r="C6" s="276">
        <v>6355172</v>
      </c>
      <c r="D6" s="440"/>
      <c r="E6" s="8"/>
    </row>
    <row r="7" spans="1:6">
      <c r="A7" s="154">
        <v>2</v>
      </c>
      <c r="B7" s="93" t="s">
        <v>162</v>
      </c>
      <c r="C7" s="277">
        <v>10098142</v>
      </c>
      <c r="D7" s="155"/>
      <c r="E7" s="8"/>
    </row>
    <row r="8" spans="1:6">
      <c r="A8" s="154">
        <v>3</v>
      </c>
      <c r="B8" s="93" t="s">
        <v>163</v>
      </c>
      <c r="C8" s="277">
        <v>17573392</v>
      </c>
      <c r="D8" s="155"/>
      <c r="E8" s="8"/>
    </row>
    <row r="9" spans="1:6">
      <c r="A9" s="154">
        <v>4</v>
      </c>
      <c r="B9" s="93" t="s">
        <v>192</v>
      </c>
      <c r="C9" s="277">
        <v>0</v>
      </c>
      <c r="D9" s="155"/>
      <c r="E9" s="8"/>
    </row>
    <row r="10" spans="1:6">
      <c r="A10" s="154">
        <v>5</v>
      </c>
      <c r="B10" s="93" t="s">
        <v>164</v>
      </c>
      <c r="C10" s="277">
        <v>20766269</v>
      </c>
      <c r="D10" s="155"/>
      <c r="E10" s="8"/>
    </row>
    <row r="11" spans="1:6">
      <c r="A11" s="154">
        <v>6.1</v>
      </c>
      <c r="B11" s="93" t="s">
        <v>165</v>
      </c>
      <c r="C11" s="278">
        <v>18794255</v>
      </c>
      <c r="D11" s="156"/>
      <c r="E11" s="9"/>
    </row>
    <row r="12" spans="1:6">
      <c r="A12" s="154">
        <v>6.2</v>
      </c>
      <c r="B12" s="94" t="s">
        <v>166</v>
      </c>
      <c r="C12" s="278">
        <v>-842842</v>
      </c>
      <c r="D12" s="156"/>
      <c r="E12" s="9"/>
    </row>
    <row r="13" spans="1:6">
      <c r="A13" s="154" t="s">
        <v>382</v>
      </c>
      <c r="B13" s="95" t="s">
        <v>383</v>
      </c>
      <c r="C13" s="471">
        <f>567734-214563</f>
        <v>353171</v>
      </c>
      <c r="D13" s="240" t="s">
        <v>427</v>
      </c>
      <c r="E13" s="9"/>
    </row>
    <row r="14" spans="1:6">
      <c r="A14" s="154">
        <v>6</v>
      </c>
      <c r="B14" s="93" t="s">
        <v>167</v>
      </c>
      <c r="C14" s="470">
        <f>C11+C12</f>
        <v>17951413</v>
      </c>
      <c r="D14" s="156"/>
      <c r="E14" s="8"/>
    </row>
    <row r="15" spans="1:6">
      <c r="A15" s="154">
        <v>7</v>
      </c>
      <c r="B15" s="93" t="s">
        <v>168</v>
      </c>
      <c r="C15" s="277">
        <v>212551</v>
      </c>
      <c r="D15" s="155"/>
      <c r="E15" s="8"/>
    </row>
    <row r="16" spans="1:6">
      <c r="A16" s="154">
        <v>8</v>
      </c>
      <c r="B16" s="93" t="s">
        <v>169</v>
      </c>
      <c r="C16" s="277">
        <v>124341</v>
      </c>
      <c r="D16" s="155"/>
      <c r="E16" s="8"/>
    </row>
    <row r="17" spans="1:5">
      <c r="A17" s="154">
        <v>9</v>
      </c>
      <c r="B17" s="93" t="s">
        <v>170</v>
      </c>
      <c r="C17" s="277">
        <v>0</v>
      </c>
      <c r="D17" s="155"/>
      <c r="E17" s="8"/>
    </row>
    <row r="18" spans="1:5" ht="30">
      <c r="A18" s="154">
        <v>9.1</v>
      </c>
      <c r="B18" s="95" t="s">
        <v>255</v>
      </c>
      <c r="C18" s="278"/>
      <c r="D18" s="155"/>
      <c r="E18" s="8"/>
    </row>
    <row r="19" spans="1:5" ht="30">
      <c r="A19" s="154">
        <v>9.1999999999999993</v>
      </c>
      <c r="B19" s="95" t="s">
        <v>244</v>
      </c>
      <c r="C19" s="278"/>
      <c r="D19" s="155"/>
      <c r="E19" s="8"/>
    </row>
    <row r="20" spans="1:5" ht="30">
      <c r="A20" s="154">
        <v>9.3000000000000007</v>
      </c>
      <c r="B20" s="95" t="s">
        <v>243</v>
      </c>
      <c r="C20" s="278"/>
      <c r="D20" s="155"/>
      <c r="E20" s="8"/>
    </row>
    <row r="21" spans="1:5">
      <c r="A21" s="154">
        <v>10</v>
      </c>
      <c r="B21" s="93" t="s">
        <v>171</v>
      </c>
      <c r="C21" s="277">
        <v>3667506</v>
      </c>
      <c r="D21" s="155"/>
      <c r="E21" s="8"/>
    </row>
    <row r="22" spans="1:5">
      <c r="A22" s="154">
        <v>10.1</v>
      </c>
      <c r="B22" s="95" t="s">
        <v>242</v>
      </c>
      <c r="C22" s="277">
        <v>210254</v>
      </c>
      <c r="D22" s="240" t="s">
        <v>355</v>
      </c>
      <c r="E22" s="8"/>
    </row>
    <row r="23" spans="1:5">
      <c r="A23" s="154">
        <v>11</v>
      </c>
      <c r="B23" s="96" t="s">
        <v>172</v>
      </c>
      <c r="C23" s="279">
        <v>639579</v>
      </c>
      <c r="D23" s="157"/>
      <c r="E23" s="8"/>
    </row>
    <row r="24" spans="1:5">
      <c r="A24" s="154">
        <v>12</v>
      </c>
      <c r="B24" s="98" t="s">
        <v>173</v>
      </c>
      <c r="C24" s="280">
        <f>SUM(C6:C10,C14:C17,C21,C23)</f>
        <v>77388365</v>
      </c>
      <c r="D24" s="158"/>
      <c r="E24" s="7"/>
    </row>
    <row r="25" spans="1:5">
      <c r="A25" s="154">
        <v>13</v>
      </c>
      <c r="B25" s="93" t="s">
        <v>174</v>
      </c>
      <c r="C25" s="281">
        <v>603600</v>
      </c>
      <c r="D25" s="159"/>
      <c r="E25" s="8"/>
    </row>
    <row r="26" spans="1:5">
      <c r="A26" s="154">
        <v>14</v>
      </c>
      <c r="B26" s="93" t="s">
        <v>175</v>
      </c>
      <c r="C26" s="277">
        <v>35683635</v>
      </c>
      <c r="D26" s="155"/>
      <c r="E26" s="8"/>
    </row>
    <row r="27" spans="1:5">
      <c r="A27" s="154">
        <v>15</v>
      </c>
      <c r="B27" s="93" t="s">
        <v>176</v>
      </c>
      <c r="C27" s="277">
        <v>6028876</v>
      </c>
      <c r="D27" s="155"/>
      <c r="E27" s="8"/>
    </row>
    <row r="28" spans="1:5">
      <c r="A28" s="154">
        <v>16</v>
      </c>
      <c r="B28" s="93" t="s">
        <v>177</v>
      </c>
      <c r="C28" s="277">
        <v>1953440</v>
      </c>
      <c r="D28" s="155"/>
      <c r="E28" s="8"/>
    </row>
    <row r="29" spans="1:5">
      <c r="A29" s="154">
        <v>17</v>
      </c>
      <c r="B29" s="93" t="s">
        <v>178</v>
      </c>
      <c r="C29" s="277">
        <v>0</v>
      </c>
      <c r="D29" s="155"/>
      <c r="E29" s="8"/>
    </row>
    <row r="30" spans="1:5">
      <c r="A30" s="154">
        <v>18</v>
      </c>
      <c r="B30" s="93" t="s">
        <v>179</v>
      </c>
      <c r="C30" s="277">
        <v>120720</v>
      </c>
      <c r="D30" s="155"/>
      <c r="E30" s="8"/>
    </row>
    <row r="31" spans="1:5">
      <c r="A31" s="154">
        <v>19</v>
      </c>
      <c r="B31" s="93" t="s">
        <v>180</v>
      </c>
      <c r="C31" s="277">
        <v>41083.07</v>
      </c>
      <c r="D31" s="155"/>
      <c r="E31" s="8"/>
    </row>
    <row r="32" spans="1:5">
      <c r="A32" s="154">
        <v>20</v>
      </c>
      <c r="B32" s="93" t="s">
        <v>102</v>
      </c>
      <c r="C32" s="277">
        <v>1537091</v>
      </c>
      <c r="D32" s="155"/>
      <c r="E32" s="8"/>
    </row>
    <row r="33" spans="1:5">
      <c r="A33" s="154">
        <v>20.100000000000001</v>
      </c>
      <c r="B33" s="97" t="s">
        <v>381</v>
      </c>
      <c r="C33" s="279">
        <v>214563</v>
      </c>
      <c r="D33" s="240" t="s">
        <v>427</v>
      </c>
      <c r="E33" s="8"/>
    </row>
    <row r="34" spans="1:5">
      <c r="A34" s="154">
        <v>21</v>
      </c>
      <c r="B34" s="96" t="s">
        <v>181</v>
      </c>
      <c r="C34" s="279">
        <v>0</v>
      </c>
      <c r="D34" s="157"/>
      <c r="E34" s="8"/>
    </row>
    <row r="35" spans="1:5" ht="30">
      <c r="A35" s="154">
        <v>21.1</v>
      </c>
      <c r="B35" s="97" t="s">
        <v>241</v>
      </c>
      <c r="C35" s="282">
        <v>0</v>
      </c>
      <c r="D35" s="160"/>
      <c r="E35" s="8"/>
    </row>
    <row r="36" spans="1:5">
      <c r="A36" s="154">
        <v>22</v>
      </c>
      <c r="B36" s="98" t="s">
        <v>182</v>
      </c>
      <c r="C36" s="280">
        <f>SUM(C25:C32)</f>
        <v>45968445.07</v>
      </c>
      <c r="D36" s="158"/>
      <c r="E36" s="7"/>
    </row>
    <row r="37" spans="1:5">
      <c r="A37" s="154">
        <v>23</v>
      </c>
      <c r="B37" s="96" t="s">
        <v>183</v>
      </c>
      <c r="C37" s="277">
        <v>30000000</v>
      </c>
      <c r="D37" s="240" t="s">
        <v>428</v>
      </c>
      <c r="E37" s="8"/>
    </row>
    <row r="38" spans="1:5">
      <c r="A38" s="154">
        <v>24</v>
      </c>
      <c r="B38" s="96" t="s">
        <v>184</v>
      </c>
      <c r="C38" s="277">
        <v>0</v>
      </c>
      <c r="D38" s="155"/>
      <c r="E38" s="8"/>
    </row>
    <row r="39" spans="1:5">
      <c r="A39" s="154">
        <v>25</v>
      </c>
      <c r="B39" s="96" t="s">
        <v>240</v>
      </c>
      <c r="C39" s="277">
        <v>0</v>
      </c>
      <c r="D39" s="155"/>
      <c r="E39" s="8"/>
    </row>
    <row r="40" spans="1:5">
      <c r="A40" s="154">
        <v>26</v>
      </c>
      <c r="B40" s="96" t="s">
        <v>186</v>
      </c>
      <c r="C40" s="277">
        <v>0</v>
      </c>
      <c r="D40" s="155"/>
      <c r="E40" s="8"/>
    </row>
    <row r="41" spans="1:5">
      <c r="A41" s="154">
        <v>27</v>
      </c>
      <c r="B41" s="96" t="s">
        <v>187</v>
      </c>
      <c r="C41" s="277">
        <v>0</v>
      </c>
      <c r="D41" s="155"/>
      <c r="E41" s="8"/>
    </row>
    <row r="42" spans="1:5">
      <c r="A42" s="154">
        <v>28</v>
      </c>
      <c r="B42" s="96" t="s">
        <v>188</v>
      </c>
      <c r="C42" s="277">
        <v>1416917</v>
      </c>
      <c r="D42" s="240" t="s">
        <v>429</v>
      </c>
      <c r="E42" s="8"/>
    </row>
    <row r="43" spans="1:5">
      <c r="A43" s="154">
        <v>29</v>
      </c>
      <c r="B43" s="96" t="s">
        <v>41</v>
      </c>
      <c r="C43" s="277">
        <v>3003</v>
      </c>
      <c r="D43" s="240" t="s">
        <v>430</v>
      </c>
      <c r="E43" s="8"/>
    </row>
    <row r="44" spans="1:5" ht="16.5" thickBot="1">
      <c r="A44" s="161">
        <v>30</v>
      </c>
      <c r="B44" s="162" t="s">
        <v>189</v>
      </c>
      <c r="C44" s="283">
        <f>SUM(C37:C43)</f>
        <v>31419920</v>
      </c>
      <c r="D44" s="163"/>
      <c r="E44"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O8" activePane="bottomRight" state="frozen"/>
      <selection pane="topRight" activeCell="C1" sqref="C1"/>
      <selection pane="bottomLeft" activeCell="A8" sqref="A8"/>
      <selection pane="bottomRight" activeCell="B15" sqref="B15"/>
    </sheetView>
  </sheetViews>
  <sheetFormatPr defaultColWidth="9.140625" defaultRowHeight="12.75"/>
  <cols>
    <col min="1" max="1" width="10.5703125" style="2" bestFit="1" customWidth="1"/>
    <col min="2" max="2" width="95" style="2" customWidth="1"/>
    <col min="3" max="3" width="11"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0.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2" t="s">
        <v>196</v>
      </c>
      <c r="B1" s="461" t="s">
        <v>433</v>
      </c>
    </row>
    <row r="2" spans="1:19" ht="15">
      <c r="A2" s="2" t="s">
        <v>197</v>
      </c>
      <c r="B2" s="462">
        <v>43190</v>
      </c>
    </row>
    <row r="4" spans="1:19" ht="39" thickBot="1">
      <c r="A4" s="75" t="s">
        <v>348</v>
      </c>
      <c r="B4" s="311" t="s">
        <v>371</v>
      </c>
    </row>
    <row r="5" spans="1:19">
      <c r="A5" s="142"/>
      <c r="B5" s="145"/>
      <c r="C5" s="124" t="s">
        <v>0</v>
      </c>
      <c r="D5" s="124" t="s">
        <v>1</v>
      </c>
      <c r="E5" s="124" t="s">
        <v>2</v>
      </c>
      <c r="F5" s="124" t="s">
        <v>3</v>
      </c>
      <c r="G5" s="124" t="s">
        <v>4</v>
      </c>
      <c r="H5" s="124" t="s">
        <v>10</v>
      </c>
      <c r="I5" s="124" t="s">
        <v>246</v>
      </c>
      <c r="J5" s="124" t="s">
        <v>247</v>
      </c>
      <c r="K5" s="124" t="s">
        <v>248</v>
      </c>
      <c r="L5" s="124" t="s">
        <v>249</v>
      </c>
      <c r="M5" s="124" t="s">
        <v>250</v>
      </c>
      <c r="N5" s="124" t="s">
        <v>251</v>
      </c>
      <c r="O5" s="124" t="s">
        <v>358</v>
      </c>
      <c r="P5" s="124" t="s">
        <v>359</v>
      </c>
      <c r="Q5" s="124" t="s">
        <v>360</v>
      </c>
      <c r="R5" s="302" t="s">
        <v>361</v>
      </c>
      <c r="S5" s="125" t="s">
        <v>362</v>
      </c>
    </row>
    <row r="6" spans="1:19" ht="46.5" customHeight="1">
      <c r="A6" s="168"/>
      <c r="B6" s="502" t="s">
        <v>363</v>
      </c>
      <c r="C6" s="500">
        <v>0</v>
      </c>
      <c r="D6" s="501"/>
      <c r="E6" s="500">
        <v>0.2</v>
      </c>
      <c r="F6" s="501"/>
      <c r="G6" s="500">
        <v>0.35</v>
      </c>
      <c r="H6" s="501"/>
      <c r="I6" s="500">
        <v>0.5</v>
      </c>
      <c r="J6" s="501"/>
      <c r="K6" s="500">
        <v>0.75</v>
      </c>
      <c r="L6" s="501"/>
      <c r="M6" s="500">
        <v>1</v>
      </c>
      <c r="N6" s="501"/>
      <c r="O6" s="500">
        <v>1.5</v>
      </c>
      <c r="P6" s="501"/>
      <c r="Q6" s="500">
        <v>2.5</v>
      </c>
      <c r="R6" s="501"/>
      <c r="S6" s="498" t="s">
        <v>260</v>
      </c>
    </row>
    <row r="7" spans="1:19">
      <c r="A7" s="168"/>
      <c r="B7" s="503"/>
      <c r="C7" s="310" t="s">
        <v>356</v>
      </c>
      <c r="D7" s="310" t="s">
        <v>357</v>
      </c>
      <c r="E7" s="310" t="s">
        <v>356</v>
      </c>
      <c r="F7" s="310" t="s">
        <v>357</v>
      </c>
      <c r="G7" s="310" t="s">
        <v>356</v>
      </c>
      <c r="H7" s="310" t="s">
        <v>357</v>
      </c>
      <c r="I7" s="310" t="s">
        <v>356</v>
      </c>
      <c r="J7" s="310" t="s">
        <v>357</v>
      </c>
      <c r="K7" s="310" t="s">
        <v>356</v>
      </c>
      <c r="L7" s="310" t="s">
        <v>357</v>
      </c>
      <c r="M7" s="310" t="s">
        <v>356</v>
      </c>
      <c r="N7" s="310" t="s">
        <v>357</v>
      </c>
      <c r="O7" s="310" t="s">
        <v>356</v>
      </c>
      <c r="P7" s="310" t="s">
        <v>357</v>
      </c>
      <c r="Q7" s="310" t="s">
        <v>356</v>
      </c>
      <c r="R7" s="310" t="s">
        <v>357</v>
      </c>
      <c r="S7" s="499"/>
    </row>
    <row r="8" spans="1:19" s="172" customFormat="1">
      <c r="A8" s="128">
        <v>1</v>
      </c>
      <c r="B8" s="190" t="s">
        <v>224</v>
      </c>
      <c r="C8" s="284">
        <v>21284721</v>
      </c>
      <c r="D8" s="284"/>
      <c r="E8" s="284">
        <v>1500514</v>
      </c>
      <c r="F8" s="303"/>
      <c r="G8" s="284">
        <v>0</v>
      </c>
      <c r="H8" s="284"/>
      <c r="I8" s="284">
        <v>0</v>
      </c>
      <c r="J8" s="284"/>
      <c r="K8" s="284"/>
      <c r="L8" s="284"/>
      <c r="M8" s="284">
        <v>8081736</v>
      </c>
      <c r="N8" s="284"/>
      <c r="O8" s="284"/>
      <c r="P8" s="284"/>
      <c r="Q8" s="284"/>
      <c r="R8" s="303"/>
      <c r="S8" s="459">
        <f>$C$6*SUM(C8:D8)+$E$6*SUM(E8:F8)+$G$6*SUM(G8:H8)+$I$6*SUM(I8:J8)+$K$6*SUM(K8:L8)+$M$6*SUM(M8:N8)+$O$6*SUM(O8:P8)+$Q$6*SUM(Q8:R8)</f>
        <v>8381838.7999999998</v>
      </c>
    </row>
    <row r="9" spans="1:19" s="172" customFormat="1">
      <c r="A9" s="128">
        <v>2</v>
      </c>
      <c r="B9" s="190" t="s">
        <v>225</v>
      </c>
      <c r="C9" s="284">
        <v>0</v>
      </c>
      <c r="D9" s="284"/>
      <c r="E9" s="284">
        <v>0</v>
      </c>
      <c r="F9" s="284"/>
      <c r="G9" s="284">
        <v>0</v>
      </c>
      <c r="H9" s="284"/>
      <c r="I9" s="284">
        <v>0</v>
      </c>
      <c r="J9" s="284"/>
      <c r="K9" s="284"/>
      <c r="L9" s="284"/>
      <c r="M9" s="284">
        <v>0</v>
      </c>
      <c r="N9" s="284"/>
      <c r="O9" s="284"/>
      <c r="P9" s="284"/>
      <c r="Q9" s="284"/>
      <c r="R9" s="303"/>
      <c r="S9" s="459">
        <f t="shared" ref="S9:S21" si="0">$C$6*SUM(C9:D9)+$E$6*SUM(E9:F9)+$G$6*SUM(G9:H9)+$I$6*SUM(I9:J9)+$K$6*SUM(K9:L9)+$M$6*SUM(M9:N9)+$O$6*SUM(O9:P9)+$Q$6*SUM(Q9:R9)</f>
        <v>0</v>
      </c>
    </row>
    <row r="10" spans="1:19" s="172" customFormat="1">
      <c r="A10" s="128">
        <v>3</v>
      </c>
      <c r="B10" s="190" t="s">
        <v>226</v>
      </c>
      <c r="C10" s="284">
        <v>0</v>
      </c>
      <c r="D10" s="284"/>
      <c r="E10" s="284">
        <v>0</v>
      </c>
      <c r="F10" s="284"/>
      <c r="G10" s="284">
        <v>0</v>
      </c>
      <c r="H10" s="284"/>
      <c r="I10" s="284">
        <v>0</v>
      </c>
      <c r="J10" s="284"/>
      <c r="K10" s="284"/>
      <c r="L10" s="284"/>
      <c r="M10" s="284">
        <v>0</v>
      </c>
      <c r="N10" s="284"/>
      <c r="O10" s="284"/>
      <c r="P10" s="284"/>
      <c r="Q10" s="284"/>
      <c r="R10" s="303"/>
      <c r="S10" s="459">
        <f t="shared" si="0"/>
        <v>0</v>
      </c>
    </row>
    <row r="11" spans="1:19" s="172" customFormat="1">
      <c r="A11" s="128">
        <v>4</v>
      </c>
      <c r="B11" s="190" t="s">
        <v>227</v>
      </c>
      <c r="C11" s="284">
        <v>0</v>
      </c>
      <c r="D11" s="284"/>
      <c r="E11" s="284">
        <v>0</v>
      </c>
      <c r="F11" s="284"/>
      <c r="G11" s="284">
        <v>0</v>
      </c>
      <c r="H11" s="284"/>
      <c r="I11" s="284">
        <v>0</v>
      </c>
      <c r="J11" s="284"/>
      <c r="K11" s="284"/>
      <c r="L11" s="284"/>
      <c r="M11" s="284">
        <v>0</v>
      </c>
      <c r="N11" s="284"/>
      <c r="O11" s="284"/>
      <c r="P11" s="284"/>
      <c r="Q11" s="284"/>
      <c r="R11" s="303"/>
      <c r="S11" s="459">
        <f t="shared" si="0"/>
        <v>0</v>
      </c>
    </row>
    <row r="12" spans="1:19" s="172" customFormat="1">
      <c r="A12" s="128">
        <v>5</v>
      </c>
      <c r="B12" s="190" t="s">
        <v>228</v>
      </c>
      <c r="C12" s="284">
        <v>0</v>
      </c>
      <c r="D12" s="284"/>
      <c r="E12" s="284">
        <v>0</v>
      </c>
      <c r="F12" s="284"/>
      <c r="G12" s="284">
        <v>0</v>
      </c>
      <c r="H12" s="284"/>
      <c r="I12" s="284">
        <v>0</v>
      </c>
      <c r="J12" s="284"/>
      <c r="K12" s="284"/>
      <c r="L12" s="284"/>
      <c r="M12" s="284">
        <v>0</v>
      </c>
      <c r="N12" s="284"/>
      <c r="O12" s="284"/>
      <c r="P12" s="284"/>
      <c r="Q12" s="284"/>
      <c r="R12" s="303"/>
      <c r="S12" s="459">
        <f t="shared" si="0"/>
        <v>0</v>
      </c>
    </row>
    <row r="13" spans="1:19" s="172" customFormat="1">
      <c r="A13" s="128">
        <v>6</v>
      </c>
      <c r="B13" s="190" t="s">
        <v>229</v>
      </c>
      <c r="C13" s="284">
        <v>0</v>
      </c>
      <c r="D13" s="284"/>
      <c r="E13" s="284">
        <v>4075025</v>
      </c>
      <c r="F13" s="284"/>
      <c r="G13" s="284">
        <v>0</v>
      </c>
      <c r="H13" s="284"/>
      <c r="I13" s="284">
        <v>13501115</v>
      </c>
      <c r="J13" s="284"/>
      <c r="K13" s="284"/>
      <c r="L13" s="284"/>
      <c r="M13" s="284">
        <v>0</v>
      </c>
      <c r="N13" s="284"/>
      <c r="O13" s="284"/>
      <c r="P13" s="284"/>
      <c r="Q13" s="284"/>
      <c r="R13" s="303"/>
      <c r="S13" s="459">
        <f t="shared" si="0"/>
        <v>7565562.5</v>
      </c>
    </row>
    <row r="14" spans="1:19" s="172" customFormat="1">
      <c r="A14" s="128">
        <v>7</v>
      </c>
      <c r="B14" s="190" t="s">
        <v>79</v>
      </c>
      <c r="C14" s="284">
        <v>0</v>
      </c>
      <c r="D14" s="284"/>
      <c r="E14" s="284">
        <v>0</v>
      </c>
      <c r="F14" s="284"/>
      <c r="G14" s="284">
        <v>0</v>
      </c>
      <c r="H14" s="284"/>
      <c r="I14" s="284">
        <v>0</v>
      </c>
      <c r="J14" s="284"/>
      <c r="K14" s="284"/>
      <c r="L14" s="284"/>
      <c r="M14" s="284">
        <v>5340901</v>
      </c>
      <c r="N14" s="284">
        <v>485538</v>
      </c>
      <c r="O14" s="284"/>
      <c r="P14" s="284"/>
      <c r="Q14" s="284"/>
      <c r="R14" s="303"/>
      <c r="S14" s="459">
        <f t="shared" si="0"/>
        <v>5826439</v>
      </c>
    </row>
    <row r="15" spans="1:19" s="172" customFormat="1">
      <c r="A15" s="128">
        <v>8</v>
      </c>
      <c r="B15" s="190" t="s">
        <v>80</v>
      </c>
      <c r="C15" s="284">
        <v>0</v>
      </c>
      <c r="D15" s="284"/>
      <c r="E15" s="284">
        <v>0</v>
      </c>
      <c r="F15" s="284"/>
      <c r="G15" s="284">
        <v>0</v>
      </c>
      <c r="H15" s="284"/>
      <c r="I15" s="284">
        <v>0</v>
      </c>
      <c r="J15" s="284"/>
      <c r="K15" s="284"/>
      <c r="L15" s="284"/>
      <c r="M15" s="284">
        <v>13167240</v>
      </c>
      <c r="N15" s="284">
        <v>9506361.1543000005</v>
      </c>
      <c r="O15" s="284"/>
      <c r="P15" s="284"/>
      <c r="Q15" s="284"/>
      <c r="R15" s="303"/>
      <c r="S15" s="459">
        <f t="shared" si="0"/>
        <v>22673601.154300001</v>
      </c>
    </row>
    <row r="16" spans="1:19" s="172" customFormat="1">
      <c r="A16" s="128">
        <v>9</v>
      </c>
      <c r="B16" s="190" t="s">
        <v>81</v>
      </c>
      <c r="C16" s="284">
        <v>0</v>
      </c>
      <c r="D16" s="284"/>
      <c r="E16" s="284">
        <v>0</v>
      </c>
      <c r="F16" s="284"/>
      <c r="G16" s="284">
        <v>0</v>
      </c>
      <c r="H16" s="284"/>
      <c r="I16" s="284">
        <v>0</v>
      </c>
      <c r="J16" s="284"/>
      <c r="K16" s="284"/>
      <c r="L16" s="284"/>
      <c r="M16" s="284">
        <v>0</v>
      </c>
      <c r="N16" s="284"/>
      <c r="O16" s="284"/>
      <c r="P16" s="284"/>
      <c r="Q16" s="284"/>
      <c r="R16" s="303"/>
      <c r="S16" s="459">
        <f t="shared" si="0"/>
        <v>0</v>
      </c>
    </row>
    <row r="17" spans="1:19" s="172" customFormat="1">
      <c r="A17" s="128">
        <v>10</v>
      </c>
      <c r="B17" s="190" t="s">
        <v>75</v>
      </c>
      <c r="C17" s="284">
        <v>0</v>
      </c>
      <c r="D17" s="284"/>
      <c r="E17" s="284">
        <v>0</v>
      </c>
      <c r="F17" s="284"/>
      <c r="G17" s="284">
        <v>0</v>
      </c>
      <c r="H17" s="284"/>
      <c r="I17" s="284">
        <v>0</v>
      </c>
      <c r="J17" s="284"/>
      <c r="K17" s="284"/>
      <c r="L17" s="284"/>
      <c r="M17" s="284">
        <v>0</v>
      </c>
      <c r="N17" s="284"/>
      <c r="O17" s="284"/>
      <c r="P17" s="284"/>
      <c r="Q17" s="284"/>
      <c r="R17" s="303"/>
      <c r="S17" s="459">
        <f t="shared" si="0"/>
        <v>0</v>
      </c>
    </row>
    <row r="18" spans="1:19" s="172" customFormat="1">
      <c r="A18" s="128">
        <v>11</v>
      </c>
      <c r="B18" s="190" t="s">
        <v>76</v>
      </c>
      <c r="C18" s="284">
        <v>0</v>
      </c>
      <c r="D18" s="284"/>
      <c r="E18" s="284">
        <v>0</v>
      </c>
      <c r="F18" s="284"/>
      <c r="G18" s="284">
        <v>0</v>
      </c>
      <c r="H18" s="284"/>
      <c r="I18" s="284">
        <v>0</v>
      </c>
      <c r="J18" s="284"/>
      <c r="K18" s="284"/>
      <c r="L18" s="284"/>
      <c r="M18" s="284">
        <v>0</v>
      </c>
      <c r="N18" s="284"/>
      <c r="O18" s="284"/>
      <c r="P18" s="284"/>
      <c r="Q18" s="284"/>
      <c r="R18" s="303"/>
      <c r="S18" s="459">
        <f t="shared" si="0"/>
        <v>0</v>
      </c>
    </row>
    <row r="19" spans="1:19" s="172" customFormat="1">
      <c r="A19" s="128">
        <v>12</v>
      </c>
      <c r="B19" s="190" t="s">
        <v>77</v>
      </c>
      <c r="C19" s="284">
        <v>0</v>
      </c>
      <c r="D19" s="284"/>
      <c r="E19" s="284">
        <v>0</v>
      </c>
      <c r="F19" s="284"/>
      <c r="G19" s="284">
        <v>0</v>
      </c>
      <c r="H19" s="284"/>
      <c r="I19" s="284">
        <v>0</v>
      </c>
      <c r="J19" s="284"/>
      <c r="K19" s="284"/>
      <c r="L19" s="284"/>
      <c r="M19" s="284">
        <v>0</v>
      </c>
      <c r="N19" s="284"/>
      <c r="O19" s="284"/>
      <c r="P19" s="284"/>
      <c r="Q19" s="284"/>
      <c r="R19" s="303"/>
      <c r="S19" s="459">
        <f t="shared" si="0"/>
        <v>0</v>
      </c>
    </row>
    <row r="20" spans="1:19" s="172" customFormat="1">
      <c r="A20" s="128">
        <v>13</v>
      </c>
      <c r="B20" s="190" t="s">
        <v>78</v>
      </c>
      <c r="C20" s="284">
        <v>0</v>
      </c>
      <c r="D20" s="284"/>
      <c r="E20" s="284">
        <v>0</v>
      </c>
      <c r="F20" s="284"/>
      <c r="G20" s="284">
        <v>0</v>
      </c>
      <c r="H20" s="284"/>
      <c r="I20" s="284">
        <v>0</v>
      </c>
      <c r="J20" s="284"/>
      <c r="K20" s="284"/>
      <c r="L20" s="284"/>
      <c r="M20" s="284">
        <v>0</v>
      </c>
      <c r="N20" s="284"/>
      <c r="O20" s="284"/>
      <c r="P20" s="284"/>
      <c r="Q20" s="284"/>
      <c r="R20" s="303"/>
      <c r="S20" s="459">
        <f t="shared" si="0"/>
        <v>0</v>
      </c>
    </row>
    <row r="21" spans="1:19" s="172" customFormat="1">
      <c r="A21" s="128">
        <v>14</v>
      </c>
      <c r="B21" s="190" t="s">
        <v>258</v>
      </c>
      <c r="C21" s="284">
        <v>6082905</v>
      </c>
      <c r="D21" s="284"/>
      <c r="E21" s="284">
        <v>272267</v>
      </c>
      <c r="F21" s="284"/>
      <c r="G21" s="284">
        <v>0</v>
      </c>
      <c r="H21" s="284"/>
      <c r="I21" s="284">
        <v>0</v>
      </c>
      <c r="J21" s="284"/>
      <c r="K21" s="284"/>
      <c r="L21" s="284"/>
      <c r="M21" s="284">
        <v>4224858</v>
      </c>
      <c r="N21" s="284"/>
      <c r="O21" s="284"/>
      <c r="P21" s="284"/>
      <c r="Q21" s="284"/>
      <c r="R21" s="303"/>
      <c r="S21" s="459">
        <f t="shared" si="0"/>
        <v>4279311.4000000004</v>
      </c>
    </row>
    <row r="22" spans="1:19" ht="13.5" thickBot="1">
      <c r="A22" s="110"/>
      <c r="B22" s="174" t="s">
        <v>74</v>
      </c>
      <c r="C22" s="285">
        <f>SUM(C8:C21)</f>
        <v>27367626</v>
      </c>
      <c r="D22" s="285">
        <f t="shared" ref="D22:S22" si="1">SUM(D8:D21)</f>
        <v>0</v>
      </c>
      <c r="E22" s="285">
        <f t="shared" si="1"/>
        <v>5847806</v>
      </c>
      <c r="F22" s="285">
        <f t="shared" si="1"/>
        <v>0</v>
      </c>
      <c r="G22" s="285">
        <f t="shared" si="1"/>
        <v>0</v>
      </c>
      <c r="H22" s="285">
        <f t="shared" si="1"/>
        <v>0</v>
      </c>
      <c r="I22" s="285">
        <f t="shared" si="1"/>
        <v>13501115</v>
      </c>
      <c r="J22" s="285">
        <f t="shared" si="1"/>
        <v>0</v>
      </c>
      <c r="K22" s="285">
        <f t="shared" si="1"/>
        <v>0</v>
      </c>
      <c r="L22" s="285">
        <f t="shared" si="1"/>
        <v>0</v>
      </c>
      <c r="M22" s="285">
        <f t="shared" si="1"/>
        <v>30814735</v>
      </c>
      <c r="N22" s="285">
        <f t="shared" si="1"/>
        <v>9991899.1543000005</v>
      </c>
      <c r="O22" s="285">
        <f t="shared" si="1"/>
        <v>0</v>
      </c>
      <c r="P22" s="285">
        <f t="shared" si="1"/>
        <v>0</v>
      </c>
      <c r="Q22" s="285">
        <f t="shared" si="1"/>
        <v>0</v>
      </c>
      <c r="R22" s="285">
        <f t="shared" si="1"/>
        <v>0</v>
      </c>
      <c r="S22" s="460">
        <f t="shared" si="1"/>
        <v>48726752.8543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S7" activePane="bottomRight" state="frozen"/>
      <selection pane="topRight" activeCell="C1" sqref="C1"/>
      <selection pane="bottomLeft" activeCell="A6" sqref="A6"/>
      <selection pane="bottomRight" activeCell="B1" sqref="B1: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2" t="s">
        <v>196</v>
      </c>
      <c r="B1" s="461" t="s">
        <v>433</v>
      </c>
    </row>
    <row r="2" spans="1:22" ht="15">
      <c r="A2" s="2" t="s">
        <v>197</v>
      </c>
      <c r="B2" s="462">
        <v>43190</v>
      </c>
    </row>
    <row r="4" spans="1:22" ht="27.75" thickBot="1">
      <c r="A4" s="2" t="s">
        <v>349</v>
      </c>
      <c r="B4" s="312" t="s">
        <v>372</v>
      </c>
      <c r="V4" s="216" t="s">
        <v>100</v>
      </c>
    </row>
    <row r="5" spans="1:22">
      <c r="A5" s="108"/>
      <c r="B5" s="109"/>
      <c r="C5" s="504" t="s">
        <v>206</v>
      </c>
      <c r="D5" s="505"/>
      <c r="E5" s="505"/>
      <c r="F5" s="505"/>
      <c r="G5" s="505"/>
      <c r="H5" s="505"/>
      <c r="I5" s="505"/>
      <c r="J5" s="505"/>
      <c r="K5" s="505"/>
      <c r="L5" s="506"/>
      <c r="M5" s="504" t="s">
        <v>207</v>
      </c>
      <c r="N5" s="505"/>
      <c r="O5" s="505"/>
      <c r="P5" s="505"/>
      <c r="Q5" s="505"/>
      <c r="R5" s="505"/>
      <c r="S5" s="506"/>
      <c r="T5" s="509" t="s">
        <v>370</v>
      </c>
      <c r="U5" s="509" t="s">
        <v>369</v>
      </c>
      <c r="V5" s="507" t="s">
        <v>208</v>
      </c>
    </row>
    <row r="6" spans="1:22" s="75" customFormat="1" ht="140.25">
      <c r="A6" s="126"/>
      <c r="B6" s="192"/>
      <c r="C6" s="106" t="s">
        <v>209</v>
      </c>
      <c r="D6" s="105" t="s">
        <v>210</v>
      </c>
      <c r="E6" s="102" t="s">
        <v>211</v>
      </c>
      <c r="F6" s="313" t="s">
        <v>364</v>
      </c>
      <c r="G6" s="105" t="s">
        <v>212</v>
      </c>
      <c r="H6" s="105" t="s">
        <v>213</v>
      </c>
      <c r="I6" s="105" t="s">
        <v>214</v>
      </c>
      <c r="J6" s="105" t="s">
        <v>257</v>
      </c>
      <c r="K6" s="105" t="s">
        <v>215</v>
      </c>
      <c r="L6" s="107" t="s">
        <v>216</v>
      </c>
      <c r="M6" s="106" t="s">
        <v>217</v>
      </c>
      <c r="N6" s="105" t="s">
        <v>218</v>
      </c>
      <c r="O6" s="105" t="s">
        <v>219</v>
      </c>
      <c r="P6" s="105" t="s">
        <v>220</v>
      </c>
      <c r="Q6" s="105" t="s">
        <v>221</v>
      </c>
      <c r="R6" s="105" t="s">
        <v>222</v>
      </c>
      <c r="S6" s="107" t="s">
        <v>223</v>
      </c>
      <c r="T6" s="510"/>
      <c r="U6" s="510"/>
      <c r="V6" s="508"/>
    </row>
    <row r="7" spans="1:22" s="172" customFormat="1">
      <c r="A7" s="173">
        <v>1</v>
      </c>
      <c r="B7" s="171" t="s">
        <v>224</v>
      </c>
      <c r="C7" s="286"/>
      <c r="D7" s="284"/>
      <c r="E7" s="284"/>
      <c r="F7" s="284"/>
      <c r="G7" s="284"/>
      <c r="H7" s="284"/>
      <c r="I7" s="284"/>
      <c r="J7" s="284"/>
      <c r="K7" s="284"/>
      <c r="L7" s="287"/>
      <c r="M7" s="286"/>
      <c r="N7" s="284"/>
      <c r="O7" s="284"/>
      <c r="P7" s="284"/>
      <c r="Q7" s="284"/>
      <c r="R7" s="284"/>
      <c r="S7" s="287"/>
      <c r="T7" s="307"/>
      <c r="U7" s="306"/>
      <c r="V7" s="288">
        <f>SUM(C7:S7)</f>
        <v>0</v>
      </c>
    </row>
    <row r="8" spans="1:22" s="172" customFormat="1">
      <c r="A8" s="173">
        <v>2</v>
      </c>
      <c r="B8" s="171" t="s">
        <v>225</v>
      </c>
      <c r="C8" s="286"/>
      <c r="D8" s="284"/>
      <c r="E8" s="284"/>
      <c r="F8" s="284"/>
      <c r="G8" s="284"/>
      <c r="H8" s="284"/>
      <c r="I8" s="284"/>
      <c r="J8" s="284"/>
      <c r="K8" s="284"/>
      <c r="L8" s="287"/>
      <c r="M8" s="286"/>
      <c r="N8" s="284"/>
      <c r="O8" s="284"/>
      <c r="P8" s="284"/>
      <c r="Q8" s="284"/>
      <c r="R8" s="284"/>
      <c r="S8" s="287"/>
      <c r="T8" s="306"/>
      <c r="U8" s="306"/>
      <c r="V8" s="288">
        <f t="shared" ref="V8:V20" si="0">SUM(C8:S8)</f>
        <v>0</v>
      </c>
    </row>
    <row r="9" spans="1:22" s="172" customFormat="1">
      <c r="A9" s="173">
        <v>3</v>
      </c>
      <c r="B9" s="171" t="s">
        <v>226</v>
      </c>
      <c r="C9" s="286"/>
      <c r="D9" s="284"/>
      <c r="E9" s="284"/>
      <c r="F9" s="284"/>
      <c r="G9" s="284"/>
      <c r="H9" s="284"/>
      <c r="I9" s="284"/>
      <c r="J9" s="284"/>
      <c r="K9" s="284"/>
      <c r="L9" s="287"/>
      <c r="M9" s="286"/>
      <c r="N9" s="284"/>
      <c r="O9" s="284"/>
      <c r="P9" s="284"/>
      <c r="Q9" s="284"/>
      <c r="R9" s="284"/>
      <c r="S9" s="287"/>
      <c r="T9" s="306"/>
      <c r="U9" s="306"/>
      <c r="V9" s="288">
        <f>SUM(C9:S9)</f>
        <v>0</v>
      </c>
    </row>
    <row r="10" spans="1:22" s="172" customFormat="1">
      <c r="A10" s="173">
        <v>4</v>
      </c>
      <c r="B10" s="171" t="s">
        <v>227</v>
      </c>
      <c r="C10" s="286"/>
      <c r="D10" s="284"/>
      <c r="E10" s="284"/>
      <c r="F10" s="284"/>
      <c r="G10" s="284"/>
      <c r="H10" s="284"/>
      <c r="I10" s="284"/>
      <c r="J10" s="284"/>
      <c r="K10" s="284"/>
      <c r="L10" s="287"/>
      <c r="M10" s="286"/>
      <c r="N10" s="284"/>
      <c r="O10" s="284"/>
      <c r="P10" s="284"/>
      <c r="Q10" s="284"/>
      <c r="R10" s="284"/>
      <c r="S10" s="287"/>
      <c r="T10" s="306"/>
      <c r="U10" s="306"/>
      <c r="V10" s="288">
        <f t="shared" si="0"/>
        <v>0</v>
      </c>
    </row>
    <row r="11" spans="1:22" s="172" customFormat="1">
      <c r="A11" s="173">
        <v>5</v>
      </c>
      <c r="B11" s="171" t="s">
        <v>228</v>
      </c>
      <c r="C11" s="286"/>
      <c r="D11" s="284"/>
      <c r="E11" s="284"/>
      <c r="F11" s="284"/>
      <c r="G11" s="284"/>
      <c r="H11" s="284"/>
      <c r="I11" s="284"/>
      <c r="J11" s="284"/>
      <c r="K11" s="284"/>
      <c r="L11" s="287"/>
      <c r="M11" s="286"/>
      <c r="N11" s="284"/>
      <c r="O11" s="284"/>
      <c r="P11" s="284"/>
      <c r="Q11" s="284"/>
      <c r="R11" s="284"/>
      <c r="S11" s="287"/>
      <c r="T11" s="306"/>
      <c r="U11" s="306"/>
      <c r="V11" s="288">
        <f t="shared" si="0"/>
        <v>0</v>
      </c>
    </row>
    <row r="12" spans="1:22" s="172" customFormat="1">
      <c r="A12" s="173">
        <v>6</v>
      </c>
      <c r="B12" s="171" t="s">
        <v>229</v>
      </c>
      <c r="C12" s="286"/>
      <c r="D12" s="284"/>
      <c r="E12" s="284"/>
      <c r="F12" s="284"/>
      <c r="G12" s="284"/>
      <c r="H12" s="284"/>
      <c r="I12" s="284"/>
      <c r="J12" s="284"/>
      <c r="K12" s="284"/>
      <c r="L12" s="287"/>
      <c r="M12" s="286"/>
      <c r="N12" s="284"/>
      <c r="O12" s="284"/>
      <c r="P12" s="284"/>
      <c r="Q12" s="284"/>
      <c r="R12" s="284"/>
      <c r="S12" s="287"/>
      <c r="T12" s="306"/>
      <c r="U12" s="306"/>
      <c r="V12" s="288">
        <f t="shared" si="0"/>
        <v>0</v>
      </c>
    </row>
    <row r="13" spans="1:22" s="172" customFormat="1">
      <c r="A13" s="173">
        <v>7</v>
      </c>
      <c r="B13" s="171" t="s">
        <v>79</v>
      </c>
      <c r="C13" s="286"/>
      <c r="D13" s="284"/>
      <c r="E13" s="284"/>
      <c r="F13" s="284"/>
      <c r="G13" s="284"/>
      <c r="H13" s="284"/>
      <c r="I13" s="284"/>
      <c r="J13" s="284"/>
      <c r="K13" s="284"/>
      <c r="L13" s="287"/>
      <c r="M13" s="286"/>
      <c r="N13" s="284"/>
      <c r="O13" s="284"/>
      <c r="P13" s="284"/>
      <c r="Q13" s="284"/>
      <c r="R13" s="284"/>
      <c r="S13" s="287"/>
      <c r="T13" s="306"/>
      <c r="U13" s="306"/>
      <c r="V13" s="288">
        <f t="shared" si="0"/>
        <v>0</v>
      </c>
    </row>
    <row r="14" spans="1:22" s="172" customFormat="1">
      <c r="A14" s="173">
        <v>8</v>
      </c>
      <c r="B14" s="171" t="s">
        <v>80</v>
      </c>
      <c r="C14" s="286"/>
      <c r="D14" s="284"/>
      <c r="E14" s="284"/>
      <c r="F14" s="284"/>
      <c r="G14" s="284"/>
      <c r="H14" s="284"/>
      <c r="I14" s="284"/>
      <c r="J14" s="284"/>
      <c r="K14" s="284"/>
      <c r="L14" s="287"/>
      <c r="M14" s="286"/>
      <c r="N14" s="284"/>
      <c r="O14" s="284"/>
      <c r="P14" s="284"/>
      <c r="Q14" s="284"/>
      <c r="R14" s="284"/>
      <c r="S14" s="287"/>
      <c r="T14" s="306"/>
      <c r="U14" s="306"/>
      <c r="V14" s="288">
        <f t="shared" si="0"/>
        <v>0</v>
      </c>
    </row>
    <row r="15" spans="1:22" s="172" customFormat="1">
      <c r="A15" s="173">
        <v>9</v>
      </c>
      <c r="B15" s="171" t="s">
        <v>81</v>
      </c>
      <c r="C15" s="286"/>
      <c r="D15" s="284"/>
      <c r="E15" s="284"/>
      <c r="F15" s="284"/>
      <c r="G15" s="284"/>
      <c r="H15" s="284"/>
      <c r="I15" s="284"/>
      <c r="J15" s="284"/>
      <c r="K15" s="284"/>
      <c r="L15" s="287"/>
      <c r="M15" s="286"/>
      <c r="N15" s="284"/>
      <c r="O15" s="284"/>
      <c r="P15" s="284"/>
      <c r="Q15" s="284"/>
      <c r="R15" s="284"/>
      <c r="S15" s="287"/>
      <c r="T15" s="306"/>
      <c r="U15" s="306"/>
      <c r="V15" s="288">
        <f t="shared" si="0"/>
        <v>0</v>
      </c>
    </row>
    <row r="16" spans="1:22" s="172" customFormat="1">
      <c r="A16" s="173">
        <v>10</v>
      </c>
      <c r="B16" s="171" t="s">
        <v>75</v>
      </c>
      <c r="C16" s="286"/>
      <c r="D16" s="284"/>
      <c r="E16" s="284"/>
      <c r="F16" s="284"/>
      <c r="G16" s="284"/>
      <c r="H16" s="284"/>
      <c r="I16" s="284"/>
      <c r="J16" s="284"/>
      <c r="K16" s="284"/>
      <c r="L16" s="287"/>
      <c r="M16" s="286"/>
      <c r="N16" s="284"/>
      <c r="O16" s="284"/>
      <c r="P16" s="284"/>
      <c r="Q16" s="284"/>
      <c r="R16" s="284"/>
      <c r="S16" s="287"/>
      <c r="T16" s="306"/>
      <c r="U16" s="306"/>
      <c r="V16" s="288">
        <f t="shared" si="0"/>
        <v>0</v>
      </c>
    </row>
    <row r="17" spans="1:22" s="172" customFormat="1">
      <c r="A17" s="173">
        <v>11</v>
      </c>
      <c r="B17" s="171" t="s">
        <v>76</v>
      </c>
      <c r="C17" s="286"/>
      <c r="D17" s="284"/>
      <c r="E17" s="284"/>
      <c r="F17" s="284"/>
      <c r="G17" s="284"/>
      <c r="H17" s="284"/>
      <c r="I17" s="284"/>
      <c r="J17" s="284"/>
      <c r="K17" s="284"/>
      <c r="L17" s="287"/>
      <c r="M17" s="286"/>
      <c r="N17" s="284"/>
      <c r="O17" s="284"/>
      <c r="P17" s="284"/>
      <c r="Q17" s="284"/>
      <c r="R17" s="284"/>
      <c r="S17" s="287"/>
      <c r="T17" s="306"/>
      <c r="U17" s="306"/>
      <c r="V17" s="288">
        <f t="shared" si="0"/>
        <v>0</v>
      </c>
    </row>
    <row r="18" spans="1:22" s="172" customFormat="1">
      <c r="A18" s="173">
        <v>12</v>
      </c>
      <c r="B18" s="171" t="s">
        <v>77</v>
      </c>
      <c r="C18" s="286"/>
      <c r="D18" s="284"/>
      <c r="E18" s="284"/>
      <c r="F18" s="284"/>
      <c r="G18" s="284"/>
      <c r="H18" s="284"/>
      <c r="I18" s="284"/>
      <c r="J18" s="284"/>
      <c r="K18" s="284"/>
      <c r="L18" s="287"/>
      <c r="M18" s="286"/>
      <c r="N18" s="284"/>
      <c r="O18" s="284"/>
      <c r="P18" s="284"/>
      <c r="Q18" s="284"/>
      <c r="R18" s="284"/>
      <c r="S18" s="287"/>
      <c r="T18" s="306"/>
      <c r="U18" s="306"/>
      <c r="V18" s="288">
        <f t="shared" si="0"/>
        <v>0</v>
      </c>
    </row>
    <row r="19" spans="1:22" s="172" customFormat="1">
      <c r="A19" s="173">
        <v>13</v>
      </c>
      <c r="B19" s="171" t="s">
        <v>78</v>
      </c>
      <c r="C19" s="286"/>
      <c r="D19" s="284"/>
      <c r="E19" s="284"/>
      <c r="F19" s="284"/>
      <c r="G19" s="284"/>
      <c r="H19" s="284"/>
      <c r="I19" s="284"/>
      <c r="J19" s="284"/>
      <c r="K19" s="284"/>
      <c r="L19" s="287"/>
      <c r="M19" s="286"/>
      <c r="N19" s="284"/>
      <c r="O19" s="284"/>
      <c r="P19" s="284"/>
      <c r="Q19" s="284"/>
      <c r="R19" s="284"/>
      <c r="S19" s="287"/>
      <c r="T19" s="306"/>
      <c r="U19" s="306"/>
      <c r="V19" s="288">
        <f t="shared" si="0"/>
        <v>0</v>
      </c>
    </row>
    <row r="20" spans="1:22" s="172" customFormat="1">
      <c r="A20" s="173">
        <v>14</v>
      </c>
      <c r="B20" s="171" t="s">
        <v>258</v>
      </c>
      <c r="C20" s="286"/>
      <c r="D20" s="284"/>
      <c r="E20" s="284"/>
      <c r="F20" s="284"/>
      <c r="G20" s="284"/>
      <c r="H20" s="284"/>
      <c r="I20" s="284"/>
      <c r="J20" s="284"/>
      <c r="K20" s="284"/>
      <c r="L20" s="287"/>
      <c r="M20" s="286"/>
      <c r="N20" s="284"/>
      <c r="O20" s="284"/>
      <c r="P20" s="284"/>
      <c r="Q20" s="284"/>
      <c r="R20" s="284"/>
      <c r="S20" s="287"/>
      <c r="T20" s="306"/>
      <c r="U20" s="306"/>
      <c r="V20" s="288">
        <f t="shared" si="0"/>
        <v>0</v>
      </c>
    </row>
    <row r="21" spans="1:22" ht="13.5" thickBot="1">
      <c r="A21" s="110"/>
      <c r="B21" s="111" t="s">
        <v>74</v>
      </c>
      <c r="C21" s="289">
        <f>SUM(C7:C20)</f>
        <v>0</v>
      </c>
      <c r="D21" s="285">
        <f t="shared" ref="D21:V21" si="1">SUM(D7:D20)</f>
        <v>0</v>
      </c>
      <c r="E21" s="285">
        <f t="shared" si="1"/>
        <v>0</v>
      </c>
      <c r="F21" s="285">
        <f t="shared" si="1"/>
        <v>0</v>
      </c>
      <c r="G21" s="285">
        <f t="shared" si="1"/>
        <v>0</v>
      </c>
      <c r="H21" s="285">
        <f t="shared" si="1"/>
        <v>0</v>
      </c>
      <c r="I21" s="285">
        <f t="shared" si="1"/>
        <v>0</v>
      </c>
      <c r="J21" s="285">
        <f t="shared" si="1"/>
        <v>0</v>
      </c>
      <c r="K21" s="285">
        <f t="shared" si="1"/>
        <v>0</v>
      </c>
      <c r="L21" s="290">
        <f t="shared" si="1"/>
        <v>0</v>
      </c>
      <c r="M21" s="289">
        <f t="shared" si="1"/>
        <v>0</v>
      </c>
      <c r="N21" s="285">
        <f t="shared" si="1"/>
        <v>0</v>
      </c>
      <c r="O21" s="285">
        <f t="shared" si="1"/>
        <v>0</v>
      </c>
      <c r="P21" s="285">
        <f t="shared" si="1"/>
        <v>0</v>
      </c>
      <c r="Q21" s="285">
        <f t="shared" si="1"/>
        <v>0</v>
      </c>
      <c r="R21" s="285">
        <f t="shared" si="1"/>
        <v>0</v>
      </c>
      <c r="S21" s="290">
        <f t="shared" si="1"/>
        <v>0</v>
      </c>
      <c r="T21" s="290">
        <f>SUM(T7:T20)</f>
        <v>0</v>
      </c>
      <c r="U21" s="290">
        <f t="shared" si="1"/>
        <v>0</v>
      </c>
      <c r="V21" s="291">
        <f t="shared" si="1"/>
        <v>0</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8" activePane="bottomRight" state="frozen"/>
      <selection activeCell="L18" sqref="L18"/>
      <selection pane="topRight" activeCell="L18" sqref="L18"/>
      <selection pane="bottomLeft" activeCell="L18" sqref="L18"/>
      <selection pane="bottomRight" activeCell="H22" sqref="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2" t="s">
        <v>196</v>
      </c>
      <c r="B1" s="461" t="s">
        <v>433</v>
      </c>
    </row>
    <row r="2" spans="1:9" ht="15">
      <c r="A2" s="2" t="s">
        <v>197</v>
      </c>
      <c r="B2" s="462">
        <v>43190</v>
      </c>
    </row>
    <row r="4" spans="1:9" ht="13.5" thickBot="1">
      <c r="A4" s="2" t="s">
        <v>350</v>
      </c>
      <c r="B4" s="309" t="s">
        <v>373</v>
      </c>
    </row>
    <row r="5" spans="1:9">
      <c r="A5" s="108"/>
      <c r="B5" s="169"/>
      <c r="C5" s="175" t="s">
        <v>0</v>
      </c>
      <c r="D5" s="175" t="s">
        <v>1</v>
      </c>
      <c r="E5" s="175" t="s">
        <v>2</v>
      </c>
      <c r="F5" s="175" t="s">
        <v>3</v>
      </c>
      <c r="G5" s="304" t="s">
        <v>4</v>
      </c>
      <c r="H5" s="176" t="s">
        <v>10</v>
      </c>
      <c r="I5" s="25"/>
    </row>
    <row r="6" spans="1:9" ht="15" customHeight="1">
      <c r="A6" s="168"/>
      <c r="B6" s="23"/>
      <c r="C6" s="511" t="s">
        <v>365</v>
      </c>
      <c r="D6" s="515" t="s">
        <v>375</v>
      </c>
      <c r="E6" s="516"/>
      <c r="F6" s="511" t="s">
        <v>376</v>
      </c>
      <c r="G6" s="511" t="s">
        <v>377</v>
      </c>
      <c r="H6" s="513" t="s">
        <v>367</v>
      </c>
      <c r="I6" s="25"/>
    </row>
    <row r="7" spans="1:9" ht="76.5">
      <c r="A7" s="168"/>
      <c r="B7" s="23"/>
      <c r="C7" s="512"/>
      <c r="D7" s="308" t="s">
        <v>368</v>
      </c>
      <c r="E7" s="308" t="s">
        <v>366</v>
      </c>
      <c r="F7" s="512"/>
      <c r="G7" s="512"/>
      <c r="H7" s="514"/>
      <c r="I7" s="25"/>
    </row>
    <row r="8" spans="1:9">
      <c r="A8" s="99">
        <v>1</v>
      </c>
      <c r="B8" s="81" t="s">
        <v>224</v>
      </c>
      <c r="C8" s="292">
        <v>30866971</v>
      </c>
      <c r="D8" s="293">
        <v>0</v>
      </c>
      <c r="E8" s="292">
        <v>0</v>
      </c>
      <c r="F8" s="292">
        <v>8381838.7999999998</v>
      </c>
      <c r="G8" s="305">
        <v>8381838.7999999998</v>
      </c>
      <c r="H8" s="314">
        <v>0.27154717578216536</v>
      </c>
    </row>
    <row r="9" spans="1:9" ht="15" customHeight="1">
      <c r="A9" s="99">
        <v>2</v>
      </c>
      <c r="B9" s="81" t="s">
        <v>225</v>
      </c>
      <c r="C9" s="292"/>
      <c r="D9" s="293"/>
      <c r="E9" s="292"/>
      <c r="F9" s="292"/>
      <c r="G9" s="305"/>
      <c r="H9" s="314"/>
    </row>
    <row r="10" spans="1:9">
      <c r="A10" s="99">
        <v>3</v>
      </c>
      <c r="B10" s="81" t="s">
        <v>226</v>
      </c>
      <c r="C10" s="292"/>
      <c r="D10" s="293"/>
      <c r="E10" s="292"/>
      <c r="F10" s="292"/>
      <c r="G10" s="305"/>
      <c r="H10" s="314"/>
    </row>
    <row r="11" spans="1:9">
      <c r="A11" s="99">
        <v>4</v>
      </c>
      <c r="B11" s="81" t="s">
        <v>227</v>
      </c>
      <c r="C11" s="292"/>
      <c r="D11" s="293"/>
      <c r="E11" s="292"/>
      <c r="F11" s="292"/>
      <c r="G11" s="305"/>
      <c r="H11" s="314"/>
    </row>
    <row r="12" spans="1:9">
      <c r="A12" s="99">
        <v>5</v>
      </c>
      <c r="B12" s="81" t="s">
        <v>228</v>
      </c>
      <c r="C12" s="292"/>
      <c r="D12" s="293"/>
      <c r="E12" s="292"/>
      <c r="F12" s="292"/>
      <c r="G12" s="305"/>
      <c r="H12" s="314"/>
    </row>
    <row r="13" spans="1:9">
      <c r="A13" s="99">
        <v>6</v>
      </c>
      <c r="B13" s="81" t="s">
        <v>229</v>
      </c>
      <c r="C13" s="292">
        <v>17576140</v>
      </c>
      <c r="D13" s="293">
        <v>0</v>
      </c>
      <c r="E13" s="292">
        <v>0</v>
      </c>
      <c r="F13" s="292">
        <v>7565562.5</v>
      </c>
      <c r="G13" s="305">
        <v>7565562.5</v>
      </c>
      <c r="H13" s="314">
        <f t="shared" ref="H13:H21" si="0">G13/(C13+E13)</f>
        <v>0.43044505221282942</v>
      </c>
    </row>
    <row r="14" spans="1:9">
      <c r="A14" s="99">
        <v>7</v>
      </c>
      <c r="B14" s="81" t="s">
        <v>79</v>
      </c>
      <c r="C14" s="292">
        <v>5340901</v>
      </c>
      <c r="D14" s="293">
        <v>485538</v>
      </c>
      <c r="E14" s="292">
        <v>485538</v>
      </c>
      <c r="F14" s="293">
        <v>5826439</v>
      </c>
      <c r="G14" s="359">
        <v>5826439</v>
      </c>
      <c r="H14" s="314">
        <f>G14/(C14+E14)</f>
        <v>1</v>
      </c>
    </row>
    <row r="15" spans="1:9">
      <c r="A15" s="99">
        <v>8</v>
      </c>
      <c r="B15" s="81" t="s">
        <v>80</v>
      </c>
      <c r="C15" s="292">
        <v>13167240</v>
      </c>
      <c r="D15" s="293">
        <v>10371017.174300002</v>
      </c>
      <c r="E15" s="292">
        <v>9506361.1543000005</v>
      </c>
      <c r="F15" s="293">
        <v>22673601.154300001</v>
      </c>
      <c r="G15" s="359">
        <v>22673601.154300001</v>
      </c>
      <c r="H15" s="314">
        <f t="shared" si="0"/>
        <v>1</v>
      </c>
    </row>
    <row r="16" spans="1:9">
      <c r="A16" s="99">
        <v>9</v>
      </c>
      <c r="B16" s="81" t="s">
        <v>81</v>
      </c>
      <c r="C16" s="292"/>
      <c r="D16" s="293"/>
      <c r="E16" s="292"/>
      <c r="F16" s="293"/>
      <c r="G16" s="359"/>
      <c r="H16" s="314"/>
    </row>
    <row r="17" spans="1:8">
      <c r="A17" s="99">
        <v>10</v>
      </c>
      <c r="B17" s="81" t="s">
        <v>75</v>
      </c>
      <c r="C17" s="292"/>
      <c r="D17" s="293"/>
      <c r="E17" s="292"/>
      <c r="F17" s="293"/>
      <c r="G17" s="359"/>
      <c r="H17" s="314"/>
    </row>
    <row r="18" spans="1:8">
      <c r="A18" s="99">
        <v>11</v>
      </c>
      <c r="B18" s="81" t="s">
        <v>76</v>
      </c>
      <c r="C18" s="292"/>
      <c r="D18" s="293"/>
      <c r="E18" s="292"/>
      <c r="F18" s="293"/>
      <c r="G18" s="359"/>
      <c r="H18" s="314"/>
    </row>
    <row r="19" spans="1:8">
      <c r="A19" s="99">
        <v>12</v>
      </c>
      <c r="B19" s="81" t="s">
        <v>77</v>
      </c>
      <c r="C19" s="292"/>
      <c r="D19" s="293"/>
      <c r="E19" s="292"/>
      <c r="F19" s="293"/>
      <c r="G19" s="359"/>
      <c r="H19" s="314"/>
    </row>
    <row r="20" spans="1:8">
      <c r="A20" s="99">
        <v>13</v>
      </c>
      <c r="B20" s="81" t="s">
        <v>78</v>
      </c>
      <c r="C20" s="292"/>
      <c r="D20" s="293"/>
      <c r="E20" s="292"/>
      <c r="F20" s="293"/>
      <c r="G20" s="359"/>
      <c r="H20" s="314"/>
    </row>
    <row r="21" spans="1:8">
      <c r="A21" s="99">
        <v>14</v>
      </c>
      <c r="B21" s="81" t="s">
        <v>258</v>
      </c>
      <c r="C21" s="292">
        <v>10580030</v>
      </c>
      <c r="D21" s="293">
        <v>0</v>
      </c>
      <c r="E21" s="292">
        <v>0</v>
      </c>
      <c r="F21" s="293">
        <v>4279311.4000000004</v>
      </c>
      <c r="G21" s="359">
        <v>4279311.4000000004</v>
      </c>
      <c r="H21" s="314">
        <f t="shared" si="0"/>
        <v>0.40447063004547251</v>
      </c>
    </row>
    <row r="22" spans="1:8" ht="13.5" thickBot="1">
      <c r="A22" s="170"/>
      <c r="B22" s="177" t="s">
        <v>74</v>
      </c>
      <c r="C22" s="285">
        <f>SUM(C8:C21)</f>
        <v>77531282</v>
      </c>
      <c r="D22" s="285">
        <f>SUM(D8:D21)</f>
        <v>10856555.174300002</v>
      </c>
      <c r="E22" s="285">
        <f>SUM(E8:E21)</f>
        <v>9991899.1543000005</v>
      </c>
      <c r="F22" s="285">
        <f>SUM(F8:F21)</f>
        <v>48726752.8543</v>
      </c>
      <c r="G22" s="285">
        <f>SUM(G8:G21)</f>
        <v>48726752.8543</v>
      </c>
      <c r="H22" s="315">
        <f>G22/(C22+E22)</f>
        <v>0.55672968248716426</v>
      </c>
    </row>
    <row r="28" spans="1:8" ht="10.5" customHeight="1"/>
  </sheetData>
  <mergeCells count="5">
    <mergeCell ref="C6:C7"/>
    <mergeCell ref="F6:F7"/>
    <mergeCell ref="G6:G7"/>
    <mergeCell ref="H6:H7"/>
    <mergeCell ref="D6:E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B1" sqref="B1:B2"/>
    </sheetView>
  </sheetViews>
  <sheetFormatPr defaultColWidth="9.140625" defaultRowHeight="12.75"/>
  <cols>
    <col min="1" max="1" width="10.5703125" style="347" bestFit="1" customWidth="1"/>
    <col min="2" max="2" width="45.42578125" style="347" customWidth="1"/>
    <col min="3" max="11" width="12.7109375" style="347" customWidth="1"/>
    <col min="12" max="16384" width="9.140625" style="347"/>
  </cols>
  <sheetData>
    <row r="1" spans="1:11" ht="15">
      <c r="A1" s="347" t="s">
        <v>196</v>
      </c>
      <c r="B1" s="461" t="s">
        <v>433</v>
      </c>
    </row>
    <row r="2" spans="1:11" ht="15">
      <c r="A2" s="347" t="s">
        <v>197</v>
      </c>
      <c r="B2" s="462">
        <v>43190</v>
      </c>
      <c r="C2" s="348"/>
      <c r="D2" s="348"/>
    </row>
    <row r="3" spans="1:11">
      <c r="B3" s="348"/>
      <c r="C3" s="348"/>
      <c r="D3" s="348"/>
    </row>
    <row r="4" spans="1:11" ht="13.5" thickBot="1">
      <c r="A4" s="347" t="s">
        <v>406</v>
      </c>
      <c r="B4" s="309" t="s">
        <v>405</v>
      </c>
      <c r="C4" s="348"/>
      <c r="D4" s="348"/>
    </row>
    <row r="5" spans="1:11" ht="30" customHeight="1">
      <c r="A5" s="520"/>
      <c r="B5" s="521"/>
      <c r="C5" s="518" t="s">
        <v>418</v>
      </c>
      <c r="D5" s="518"/>
      <c r="E5" s="518"/>
      <c r="F5" s="518" t="s">
        <v>419</v>
      </c>
      <c r="G5" s="518"/>
      <c r="H5" s="518"/>
      <c r="I5" s="518" t="s">
        <v>420</v>
      </c>
      <c r="J5" s="518"/>
      <c r="K5" s="519"/>
    </row>
    <row r="6" spans="1:11">
      <c r="A6" s="345"/>
      <c r="B6" s="346"/>
      <c r="C6" s="349" t="s">
        <v>33</v>
      </c>
      <c r="D6" s="349" t="s">
        <v>103</v>
      </c>
      <c r="E6" s="349" t="s">
        <v>74</v>
      </c>
      <c r="F6" s="349" t="s">
        <v>33</v>
      </c>
      <c r="G6" s="349" t="s">
        <v>103</v>
      </c>
      <c r="H6" s="349" t="s">
        <v>74</v>
      </c>
      <c r="I6" s="349" t="s">
        <v>33</v>
      </c>
      <c r="J6" s="349" t="s">
        <v>103</v>
      </c>
      <c r="K6" s="350" t="s">
        <v>74</v>
      </c>
    </row>
    <row r="7" spans="1:11">
      <c r="A7" s="351" t="s">
        <v>385</v>
      </c>
      <c r="B7" s="344"/>
      <c r="C7" s="344"/>
      <c r="D7" s="344"/>
      <c r="E7" s="344"/>
      <c r="F7" s="344"/>
      <c r="G7" s="344"/>
      <c r="H7" s="344"/>
      <c r="I7" s="344"/>
      <c r="J7" s="344"/>
      <c r="K7" s="352"/>
    </row>
    <row r="8" spans="1:11">
      <c r="A8" s="343">
        <v>1</v>
      </c>
      <c r="B8" s="328" t="s">
        <v>385</v>
      </c>
      <c r="C8" s="324"/>
      <c r="D8" s="324"/>
      <c r="E8" s="324"/>
      <c r="F8" s="409">
        <v>25946955.535245899</v>
      </c>
      <c r="G8" s="409">
        <v>22785745.666393444</v>
      </c>
      <c r="H8" s="409">
        <v>48732701.201639324</v>
      </c>
      <c r="I8" s="409">
        <v>21947779.057377048</v>
      </c>
      <c r="J8" s="409">
        <v>13554086.109344261</v>
      </c>
      <c r="K8" s="410">
        <v>35501865.166721314</v>
      </c>
    </row>
    <row r="9" spans="1:11">
      <c r="A9" s="351" t="s">
        <v>386</v>
      </c>
      <c r="B9" s="344"/>
      <c r="C9" s="344"/>
      <c r="D9" s="344"/>
      <c r="E9" s="344"/>
      <c r="F9" s="411"/>
      <c r="G9" s="411"/>
      <c r="H9" s="411"/>
      <c r="I9" s="411"/>
      <c r="J9" s="411"/>
      <c r="K9" s="412"/>
    </row>
    <row r="10" spans="1:11">
      <c r="A10" s="353">
        <v>2</v>
      </c>
      <c r="B10" s="329" t="s">
        <v>387</v>
      </c>
      <c r="C10" s="417">
        <v>1022902.6924590162</v>
      </c>
      <c r="D10" s="413">
        <v>9397875.135737706</v>
      </c>
      <c r="E10" s="413">
        <v>10420777.828196717</v>
      </c>
      <c r="F10" s="413">
        <v>383860.14176639332</v>
      </c>
      <c r="G10" s="413">
        <v>3480328.2965049176</v>
      </c>
      <c r="H10" s="413">
        <v>3864188.4382713125</v>
      </c>
      <c r="I10" s="413">
        <v>73965.78286885249</v>
      </c>
      <c r="J10" s="413">
        <v>659023.2832540985</v>
      </c>
      <c r="K10" s="414">
        <v>732989.06612295087</v>
      </c>
    </row>
    <row r="11" spans="1:11">
      <c r="A11" s="353">
        <v>3</v>
      </c>
      <c r="B11" s="329" t="s">
        <v>388</v>
      </c>
      <c r="C11" s="417">
        <v>7166807.8711475385</v>
      </c>
      <c r="D11" s="413">
        <v>32011561.693114754</v>
      </c>
      <c r="E11" s="413">
        <v>39178369.564262293</v>
      </c>
      <c r="F11" s="413">
        <v>2498580.6948975408</v>
      </c>
      <c r="G11" s="413">
        <v>14813917.515295081</v>
      </c>
      <c r="H11" s="413">
        <v>17312498.210192617</v>
      </c>
      <c r="I11" s="413">
        <v>1851777.7232549181</v>
      </c>
      <c r="J11" s="413">
        <v>6676259.5545286881</v>
      </c>
      <c r="K11" s="414">
        <v>8528037.2777836043</v>
      </c>
    </row>
    <row r="12" spans="1:11">
      <c r="A12" s="353">
        <v>4</v>
      </c>
      <c r="B12" s="329" t="s">
        <v>389</v>
      </c>
      <c r="C12" s="417">
        <v>0</v>
      </c>
      <c r="D12" s="413">
        <v>0</v>
      </c>
      <c r="E12" s="413">
        <v>0</v>
      </c>
      <c r="F12" s="413">
        <v>0</v>
      </c>
      <c r="G12" s="413">
        <v>0</v>
      </c>
      <c r="H12" s="413">
        <v>0</v>
      </c>
      <c r="I12" s="413">
        <v>0</v>
      </c>
      <c r="J12" s="413">
        <v>0</v>
      </c>
      <c r="K12" s="414">
        <v>0</v>
      </c>
    </row>
    <row r="13" spans="1:11">
      <c r="A13" s="353">
        <v>5</v>
      </c>
      <c r="B13" s="329" t="s">
        <v>390</v>
      </c>
      <c r="C13" s="417">
        <v>3978001.4373770533</v>
      </c>
      <c r="D13" s="413">
        <v>7224300.5968852444</v>
      </c>
      <c r="E13" s="413">
        <v>11202302.034262298</v>
      </c>
      <c r="F13" s="413">
        <v>447926.1691803275</v>
      </c>
      <c r="G13" s="413">
        <v>854899.70859672141</v>
      </c>
      <c r="H13" s="413">
        <v>1302825.8777770491</v>
      </c>
      <c r="I13" s="413">
        <v>206364.82596721296</v>
      </c>
      <c r="J13" s="413">
        <v>462532.75628688518</v>
      </c>
      <c r="K13" s="414">
        <v>668897.58225409861</v>
      </c>
    </row>
    <row r="14" spans="1:11">
      <c r="A14" s="353">
        <v>6</v>
      </c>
      <c r="B14" s="329" t="s">
        <v>404</v>
      </c>
      <c r="C14" s="417">
        <v>0</v>
      </c>
      <c r="D14" s="413">
        <v>0</v>
      </c>
      <c r="E14" s="413">
        <v>0</v>
      </c>
      <c r="F14" s="413">
        <v>0</v>
      </c>
      <c r="G14" s="413">
        <v>0</v>
      </c>
      <c r="H14" s="413">
        <v>0</v>
      </c>
      <c r="I14" s="413">
        <v>0</v>
      </c>
      <c r="J14" s="413">
        <v>0</v>
      </c>
      <c r="K14" s="414">
        <v>0</v>
      </c>
    </row>
    <row r="15" spans="1:11">
      <c r="A15" s="353">
        <v>7</v>
      </c>
      <c r="B15" s="329" t="s">
        <v>391</v>
      </c>
      <c r="C15" s="417">
        <v>11383.466393442624</v>
      </c>
      <c r="D15" s="413">
        <v>32753.58</v>
      </c>
      <c r="E15" s="413">
        <v>44137.046393442608</v>
      </c>
      <c r="F15" s="413">
        <v>5650.5122950819668</v>
      </c>
      <c r="G15" s="413">
        <v>8776.9034426229518</v>
      </c>
      <c r="H15" s="413">
        <v>14427.415737704914</v>
      </c>
      <c r="I15" s="413">
        <v>5650.5122950819668</v>
      </c>
      <c r="J15" s="413">
        <v>8776.9034426229518</v>
      </c>
      <c r="K15" s="414">
        <v>14427.415737704914</v>
      </c>
    </row>
    <row r="16" spans="1:11">
      <c r="A16" s="353">
        <v>8</v>
      </c>
      <c r="B16" s="330" t="s">
        <v>392</v>
      </c>
      <c r="C16" s="417">
        <v>12179095.46737705</v>
      </c>
      <c r="D16" s="413">
        <v>48666491.0057377</v>
      </c>
      <c r="E16" s="413">
        <v>60845586.473114751</v>
      </c>
      <c r="F16" s="413">
        <v>3336017.5181393437</v>
      </c>
      <c r="G16" s="413">
        <v>19157922.423839342</v>
      </c>
      <c r="H16" s="413">
        <v>22493939.941978682</v>
      </c>
      <c r="I16" s="413">
        <v>2137758.8443860654</v>
      </c>
      <c r="J16" s="413">
        <v>7806592.4975122949</v>
      </c>
      <c r="K16" s="414">
        <v>9944351.3418983594</v>
      </c>
    </row>
    <row r="17" spans="1:11">
      <c r="A17" s="351" t="s">
        <v>393</v>
      </c>
      <c r="B17" s="344"/>
      <c r="C17" s="411"/>
      <c r="D17" s="411"/>
      <c r="E17" s="411"/>
      <c r="F17" s="411"/>
      <c r="G17" s="411"/>
      <c r="H17" s="411"/>
      <c r="I17" s="411"/>
      <c r="J17" s="411"/>
      <c r="K17" s="412"/>
    </row>
    <row r="18" spans="1:11">
      <c r="A18" s="353">
        <v>9</v>
      </c>
      <c r="B18" s="329" t="s">
        <v>394</v>
      </c>
      <c r="C18" s="417"/>
      <c r="D18" s="413"/>
      <c r="E18" s="413"/>
      <c r="F18" s="413"/>
      <c r="G18" s="413"/>
      <c r="H18" s="413"/>
      <c r="I18" s="413"/>
      <c r="J18" s="413"/>
      <c r="K18" s="414"/>
    </row>
    <row r="19" spans="1:11">
      <c r="A19" s="353">
        <v>10</v>
      </c>
      <c r="B19" s="329" t="s">
        <v>395</v>
      </c>
      <c r="C19" s="417">
        <v>13606763.713606557</v>
      </c>
      <c r="D19" s="413">
        <v>26780313.526229504</v>
      </c>
      <c r="E19" s="413">
        <v>40387077.23983606</v>
      </c>
      <c r="F19" s="413">
        <v>527078.27286885236</v>
      </c>
      <c r="G19" s="413">
        <v>139066.96795081967</v>
      </c>
      <c r="H19" s="413">
        <v>666145.24081967224</v>
      </c>
      <c r="I19" s="413">
        <v>4526254.7507377062</v>
      </c>
      <c r="J19" s="413">
        <v>17929993.311885253</v>
      </c>
      <c r="K19" s="414">
        <v>22456248.062622953</v>
      </c>
    </row>
    <row r="20" spans="1:11">
      <c r="A20" s="353">
        <v>11</v>
      </c>
      <c r="B20" s="329" t="s">
        <v>396</v>
      </c>
      <c r="C20" s="417">
        <v>825327.08934426284</v>
      </c>
      <c r="D20" s="413">
        <v>385369.11688524595</v>
      </c>
      <c r="E20" s="413">
        <v>1210696.2062295084</v>
      </c>
      <c r="F20" s="413">
        <v>223062.29508196723</v>
      </c>
      <c r="G20" s="413">
        <v>383993.13147540978</v>
      </c>
      <c r="H20" s="413">
        <v>607055.4265573771</v>
      </c>
      <c r="I20" s="413">
        <v>223062.29508196723</v>
      </c>
      <c r="J20" s="413">
        <v>383993.13147540978</v>
      </c>
      <c r="K20" s="414">
        <v>607055.4265573771</v>
      </c>
    </row>
    <row r="21" spans="1:11" ht="13.5" thickBot="1">
      <c r="A21" s="233">
        <v>12</v>
      </c>
      <c r="B21" s="354" t="s">
        <v>397</v>
      </c>
      <c r="C21" s="418">
        <v>14432090.80295082</v>
      </c>
      <c r="D21" s="415">
        <v>27165682.643114749</v>
      </c>
      <c r="E21" s="418">
        <v>41597773.446065567</v>
      </c>
      <c r="F21" s="415">
        <v>750140.56795081962</v>
      </c>
      <c r="G21" s="415">
        <v>523060.09942622948</v>
      </c>
      <c r="H21" s="415">
        <v>1273200.6673770493</v>
      </c>
      <c r="I21" s="415">
        <v>4749317.0458196737</v>
      </c>
      <c r="J21" s="415">
        <v>18313986.443360664</v>
      </c>
      <c r="K21" s="416">
        <v>23063303.48918033</v>
      </c>
    </row>
    <row r="22" spans="1:11" ht="38.25" customHeight="1" thickBot="1">
      <c r="A22" s="341"/>
      <c r="B22" s="342"/>
      <c r="C22" s="342"/>
      <c r="D22" s="342"/>
      <c r="E22" s="342"/>
      <c r="F22" s="517" t="s">
        <v>398</v>
      </c>
      <c r="G22" s="518"/>
      <c r="H22" s="518"/>
      <c r="I22" s="517" t="s">
        <v>399</v>
      </c>
      <c r="J22" s="518"/>
      <c r="K22" s="519"/>
    </row>
    <row r="23" spans="1:11">
      <c r="A23" s="334">
        <v>13</v>
      </c>
      <c r="B23" s="331" t="s">
        <v>385</v>
      </c>
      <c r="C23" s="340"/>
      <c r="D23" s="340"/>
      <c r="E23" s="340"/>
      <c r="F23" s="419">
        <v>25946955.535245899</v>
      </c>
      <c r="G23" s="419">
        <v>22785745.666393444</v>
      </c>
      <c r="H23" s="419">
        <v>48732701.201639324</v>
      </c>
      <c r="I23" s="419">
        <v>21947779.057377048</v>
      </c>
      <c r="J23" s="419">
        <v>13554086.109344261</v>
      </c>
      <c r="K23" s="420">
        <v>35501865.166721314</v>
      </c>
    </row>
    <row r="24" spans="1:11" ht="13.5" thickBot="1">
      <c r="A24" s="335">
        <v>14</v>
      </c>
      <c r="B24" s="332" t="s">
        <v>400</v>
      </c>
      <c r="C24" s="355"/>
      <c r="D24" s="338"/>
      <c r="E24" s="339"/>
      <c r="F24" s="421">
        <v>2585876.9501885241</v>
      </c>
      <c r="G24" s="421">
        <v>18634862.324413117</v>
      </c>
      <c r="H24" s="421">
        <v>21220739.274601635</v>
      </c>
      <c r="I24" s="421">
        <v>956907.19813934423</v>
      </c>
      <c r="J24" s="421">
        <v>2714238.5051270481</v>
      </c>
      <c r="K24" s="422">
        <v>3331767.7591188517</v>
      </c>
    </row>
    <row r="25" spans="1:11" ht="13.5" thickBot="1">
      <c r="A25" s="336">
        <v>15</v>
      </c>
      <c r="B25" s="333" t="s">
        <v>401</v>
      </c>
      <c r="C25" s="337"/>
      <c r="D25" s="337"/>
      <c r="E25" s="337"/>
      <c r="F25" s="423">
        <v>10.106294329135908</v>
      </c>
      <c r="G25" s="423">
        <v>1.2346136032653834</v>
      </c>
      <c r="H25" s="423">
        <v>2.3194241736766816</v>
      </c>
      <c r="I25" s="423">
        <v>27.167623126113</v>
      </c>
      <c r="J25" s="423">
        <v>5.1026996854602533</v>
      </c>
      <c r="K25" s="424">
        <v>10.792936466294577</v>
      </c>
    </row>
    <row r="28" spans="1:11" ht="76.5">
      <c r="B28" s="24" t="s">
        <v>417</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workbookViewId="0">
      <pane xSplit="1" ySplit="5" topLeftCell="C6" activePane="bottomRight" state="frozen"/>
      <selection pane="topRight" activeCell="B1" sqref="B1"/>
      <selection pane="bottomLeft" activeCell="A5" sqref="A5"/>
      <selection pane="bottomRight" activeCell="B1" sqref="B1:B2"/>
    </sheetView>
  </sheetViews>
  <sheetFormatPr defaultColWidth="9.140625" defaultRowHeight="15"/>
  <cols>
    <col min="1" max="1" width="10.5703125" style="76" bestFit="1" customWidth="1"/>
    <col min="2" max="2" width="95" style="76" customWidth="1"/>
    <col min="3" max="3" width="12.57031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196</v>
      </c>
      <c r="B1" s="461" t="s">
        <v>433</v>
      </c>
    </row>
    <row r="2" spans="1:14" ht="14.25" customHeight="1">
      <c r="A2" s="76" t="s">
        <v>197</v>
      </c>
      <c r="B2" s="462">
        <v>43190</v>
      </c>
    </row>
    <row r="3" spans="1:14" ht="14.25" customHeight="1"/>
    <row r="4" spans="1:14" ht="15.75" thickBot="1">
      <c r="A4" s="2" t="s">
        <v>351</v>
      </c>
      <c r="B4" s="101" t="s">
        <v>83</v>
      </c>
    </row>
    <row r="5" spans="1:14" s="26" customFormat="1" ht="12.75">
      <c r="A5" s="186"/>
      <c r="B5" s="187"/>
      <c r="C5" s="188" t="s">
        <v>0</v>
      </c>
      <c r="D5" s="188" t="s">
        <v>1</v>
      </c>
      <c r="E5" s="188" t="s">
        <v>2</v>
      </c>
      <c r="F5" s="188" t="s">
        <v>3</v>
      </c>
      <c r="G5" s="188" t="s">
        <v>4</v>
      </c>
      <c r="H5" s="188" t="s">
        <v>10</v>
      </c>
      <c r="I5" s="188" t="s">
        <v>246</v>
      </c>
      <c r="J5" s="188" t="s">
        <v>247</v>
      </c>
      <c r="K5" s="188" t="s">
        <v>248</v>
      </c>
      <c r="L5" s="188" t="s">
        <v>249</v>
      </c>
      <c r="M5" s="188" t="s">
        <v>250</v>
      </c>
      <c r="N5" s="189" t="s">
        <v>251</v>
      </c>
    </row>
    <row r="6" spans="1:14" ht="45">
      <c r="A6" s="178"/>
      <c r="B6" s="113"/>
      <c r="C6" s="114" t="s">
        <v>93</v>
      </c>
      <c r="D6" s="115" t="s">
        <v>82</v>
      </c>
      <c r="E6" s="116" t="s">
        <v>92</v>
      </c>
      <c r="F6" s="117">
        <v>0</v>
      </c>
      <c r="G6" s="117">
        <v>0.2</v>
      </c>
      <c r="H6" s="117">
        <v>0.35</v>
      </c>
      <c r="I6" s="117">
        <v>0.5</v>
      </c>
      <c r="J6" s="117">
        <v>0.75</v>
      </c>
      <c r="K6" s="117">
        <v>1</v>
      </c>
      <c r="L6" s="117">
        <v>1.5</v>
      </c>
      <c r="M6" s="117">
        <v>2.5</v>
      </c>
      <c r="N6" s="179" t="s">
        <v>83</v>
      </c>
    </row>
    <row r="7" spans="1:14">
      <c r="A7" s="180">
        <v>1</v>
      </c>
      <c r="B7" s="118" t="s">
        <v>84</v>
      </c>
      <c r="C7" s="294">
        <f>SUM(C8:C13)</f>
        <v>0</v>
      </c>
      <c r="D7" s="113"/>
      <c r="E7" s="297">
        <f t="shared" ref="E7:M7" si="0">SUM(E8:E13)</f>
        <v>0</v>
      </c>
      <c r="F7" s="294">
        <f>SUM(F8:F13)</f>
        <v>0</v>
      </c>
      <c r="G7" s="294">
        <f t="shared" si="0"/>
        <v>0</v>
      </c>
      <c r="H7" s="294">
        <f t="shared" si="0"/>
        <v>0</v>
      </c>
      <c r="I7" s="294">
        <f t="shared" si="0"/>
        <v>0</v>
      </c>
      <c r="J7" s="294">
        <f t="shared" si="0"/>
        <v>0</v>
      </c>
      <c r="K7" s="294">
        <f t="shared" si="0"/>
        <v>0</v>
      </c>
      <c r="L7" s="294">
        <f t="shared" si="0"/>
        <v>0</v>
      </c>
      <c r="M7" s="294">
        <f t="shared" si="0"/>
        <v>0</v>
      </c>
      <c r="N7" s="181">
        <f>SUM(N8:N13)</f>
        <v>0</v>
      </c>
    </row>
    <row r="8" spans="1:14">
      <c r="A8" s="180">
        <v>1.1000000000000001</v>
      </c>
      <c r="B8" s="119" t="s">
        <v>85</v>
      </c>
      <c r="C8" s="295">
        <v>0</v>
      </c>
      <c r="D8" s="120">
        <v>0.02</v>
      </c>
      <c r="E8" s="297">
        <f>C8*D8</f>
        <v>0</v>
      </c>
      <c r="F8" s="295"/>
      <c r="G8" s="295"/>
      <c r="H8" s="295"/>
      <c r="I8" s="295"/>
      <c r="J8" s="295"/>
      <c r="K8" s="295"/>
      <c r="L8" s="295"/>
      <c r="M8" s="295"/>
      <c r="N8" s="181">
        <f>SUMPRODUCT($F$6:$M$6,F8:M8)</f>
        <v>0</v>
      </c>
    </row>
    <row r="9" spans="1:14">
      <c r="A9" s="180">
        <v>1.2</v>
      </c>
      <c r="B9" s="119" t="s">
        <v>86</v>
      </c>
      <c r="C9" s="295">
        <v>0</v>
      </c>
      <c r="D9" s="120">
        <v>0.05</v>
      </c>
      <c r="E9" s="297">
        <f>C9*D9</f>
        <v>0</v>
      </c>
      <c r="F9" s="295"/>
      <c r="G9" s="295"/>
      <c r="H9" s="295"/>
      <c r="I9" s="295"/>
      <c r="J9" s="295"/>
      <c r="K9" s="295"/>
      <c r="L9" s="295"/>
      <c r="M9" s="295"/>
      <c r="N9" s="181">
        <f t="shared" ref="N9:N12" si="1">SUMPRODUCT($F$6:$M$6,F9:M9)</f>
        <v>0</v>
      </c>
    </row>
    <row r="10" spans="1:14">
      <c r="A10" s="180">
        <v>1.3</v>
      </c>
      <c r="B10" s="119" t="s">
        <v>87</v>
      </c>
      <c r="C10" s="295">
        <v>0</v>
      </c>
      <c r="D10" s="120">
        <v>0.08</v>
      </c>
      <c r="E10" s="297">
        <f>C10*D10</f>
        <v>0</v>
      </c>
      <c r="F10" s="295"/>
      <c r="G10" s="295"/>
      <c r="H10" s="295"/>
      <c r="I10" s="295"/>
      <c r="J10" s="295"/>
      <c r="K10" s="295"/>
      <c r="L10" s="295"/>
      <c r="M10" s="295"/>
      <c r="N10" s="181">
        <f>SUMPRODUCT($F$6:$M$6,F10:M10)</f>
        <v>0</v>
      </c>
    </row>
    <row r="11" spans="1:14">
      <c r="A11" s="180">
        <v>1.4</v>
      </c>
      <c r="B11" s="119" t="s">
        <v>88</v>
      </c>
      <c r="C11" s="295">
        <v>0</v>
      </c>
      <c r="D11" s="120">
        <v>0.11</v>
      </c>
      <c r="E11" s="297">
        <f>C11*D11</f>
        <v>0</v>
      </c>
      <c r="F11" s="295"/>
      <c r="G11" s="295"/>
      <c r="H11" s="295"/>
      <c r="I11" s="295"/>
      <c r="J11" s="295"/>
      <c r="K11" s="295"/>
      <c r="L11" s="295"/>
      <c r="M11" s="295"/>
      <c r="N11" s="181">
        <f t="shared" si="1"/>
        <v>0</v>
      </c>
    </row>
    <row r="12" spans="1:14">
      <c r="A12" s="180">
        <v>1.5</v>
      </c>
      <c r="B12" s="119" t="s">
        <v>89</v>
      </c>
      <c r="C12" s="295">
        <v>0</v>
      </c>
      <c r="D12" s="120">
        <v>0.14000000000000001</v>
      </c>
      <c r="E12" s="297">
        <f>C12*D12</f>
        <v>0</v>
      </c>
      <c r="F12" s="295"/>
      <c r="G12" s="295"/>
      <c r="H12" s="295"/>
      <c r="I12" s="295"/>
      <c r="J12" s="295"/>
      <c r="K12" s="295"/>
      <c r="L12" s="295"/>
      <c r="M12" s="295"/>
      <c r="N12" s="181">
        <f t="shared" si="1"/>
        <v>0</v>
      </c>
    </row>
    <row r="13" spans="1:14">
      <c r="A13" s="180">
        <v>1.6</v>
      </c>
      <c r="B13" s="121" t="s">
        <v>90</v>
      </c>
      <c r="C13" s="295">
        <v>0</v>
      </c>
      <c r="D13" s="122"/>
      <c r="E13" s="295"/>
      <c r="F13" s="295"/>
      <c r="G13" s="295"/>
      <c r="H13" s="295"/>
      <c r="I13" s="295"/>
      <c r="J13" s="295"/>
      <c r="K13" s="295"/>
      <c r="L13" s="295"/>
      <c r="M13" s="295"/>
      <c r="N13" s="181">
        <f>SUMPRODUCT($F$6:$M$6,F13:M13)</f>
        <v>0</v>
      </c>
    </row>
    <row r="14" spans="1:14">
      <c r="A14" s="180">
        <v>2</v>
      </c>
      <c r="B14" s="123" t="s">
        <v>91</v>
      </c>
      <c r="C14" s="294">
        <f>SUM(C15:C20)</f>
        <v>0</v>
      </c>
      <c r="D14" s="113"/>
      <c r="E14" s="297">
        <f t="shared" ref="E14:M14" si="2">SUM(E15:E20)</f>
        <v>0</v>
      </c>
      <c r="F14" s="295">
        <f t="shared" si="2"/>
        <v>0</v>
      </c>
      <c r="G14" s="295">
        <f t="shared" si="2"/>
        <v>0</v>
      </c>
      <c r="H14" s="295">
        <f t="shared" si="2"/>
        <v>0</v>
      </c>
      <c r="I14" s="295">
        <f t="shared" si="2"/>
        <v>0</v>
      </c>
      <c r="J14" s="295">
        <f t="shared" si="2"/>
        <v>0</v>
      </c>
      <c r="K14" s="295">
        <f t="shared" si="2"/>
        <v>0</v>
      </c>
      <c r="L14" s="295">
        <f t="shared" si="2"/>
        <v>0</v>
      </c>
      <c r="M14" s="295">
        <f t="shared" si="2"/>
        <v>0</v>
      </c>
      <c r="N14" s="181">
        <f>SUM(N15:N20)</f>
        <v>0</v>
      </c>
    </row>
    <row r="15" spans="1:14">
      <c r="A15" s="180">
        <v>2.1</v>
      </c>
      <c r="B15" s="121" t="s">
        <v>85</v>
      </c>
      <c r="C15" s="295"/>
      <c r="D15" s="120">
        <v>5.0000000000000001E-3</v>
      </c>
      <c r="E15" s="297">
        <f>C15*D15</f>
        <v>0</v>
      </c>
      <c r="F15" s="295"/>
      <c r="G15" s="295"/>
      <c r="H15" s="295"/>
      <c r="I15" s="295"/>
      <c r="J15" s="295"/>
      <c r="K15" s="295"/>
      <c r="L15" s="295"/>
      <c r="M15" s="295"/>
      <c r="N15" s="181">
        <f>SUMPRODUCT($F$6:$M$6,F15:M15)</f>
        <v>0</v>
      </c>
    </row>
    <row r="16" spans="1:14">
      <c r="A16" s="180">
        <v>2.2000000000000002</v>
      </c>
      <c r="B16" s="121" t="s">
        <v>86</v>
      </c>
      <c r="C16" s="295"/>
      <c r="D16" s="120">
        <v>0.01</v>
      </c>
      <c r="E16" s="297">
        <f>C16*D16</f>
        <v>0</v>
      </c>
      <c r="F16" s="295"/>
      <c r="G16" s="295"/>
      <c r="H16" s="295"/>
      <c r="I16" s="295"/>
      <c r="J16" s="295"/>
      <c r="K16" s="295"/>
      <c r="L16" s="295"/>
      <c r="M16" s="295"/>
      <c r="N16" s="181">
        <f t="shared" ref="N16:N20" si="3">SUMPRODUCT($F$6:$M$6,F16:M16)</f>
        <v>0</v>
      </c>
    </row>
    <row r="17" spans="1:14">
      <c r="A17" s="180">
        <v>2.2999999999999998</v>
      </c>
      <c r="B17" s="121" t="s">
        <v>87</v>
      </c>
      <c r="C17" s="295"/>
      <c r="D17" s="120">
        <v>0.02</v>
      </c>
      <c r="E17" s="297">
        <f>C17*D17</f>
        <v>0</v>
      </c>
      <c r="F17" s="295"/>
      <c r="G17" s="295"/>
      <c r="H17" s="295"/>
      <c r="I17" s="295"/>
      <c r="J17" s="295"/>
      <c r="K17" s="295"/>
      <c r="L17" s="295"/>
      <c r="M17" s="295"/>
      <c r="N17" s="181">
        <f t="shared" si="3"/>
        <v>0</v>
      </c>
    </row>
    <row r="18" spans="1:14">
      <c r="A18" s="180">
        <v>2.4</v>
      </c>
      <c r="B18" s="121" t="s">
        <v>88</v>
      </c>
      <c r="C18" s="295"/>
      <c r="D18" s="120">
        <v>0.03</v>
      </c>
      <c r="E18" s="297">
        <f>C18*D18</f>
        <v>0</v>
      </c>
      <c r="F18" s="295"/>
      <c r="G18" s="295"/>
      <c r="H18" s="295"/>
      <c r="I18" s="295"/>
      <c r="J18" s="295"/>
      <c r="K18" s="295"/>
      <c r="L18" s="295"/>
      <c r="M18" s="295"/>
      <c r="N18" s="181">
        <f t="shared" si="3"/>
        <v>0</v>
      </c>
    </row>
    <row r="19" spans="1:14">
      <c r="A19" s="180">
        <v>2.5</v>
      </c>
      <c r="B19" s="121" t="s">
        <v>89</v>
      </c>
      <c r="C19" s="295"/>
      <c r="D19" s="120">
        <v>0.04</v>
      </c>
      <c r="E19" s="297">
        <f>C19*D19</f>
        <v>0</v>
      </c>
      <c r="F19" s="295"/>
      <c r="G19" s="295"/>
      <c r="H19" s="295"/>
      <c r="I19" s="295"/>
      <c r="J19" s="295"/>
      <c r="K19" s="295"/>
      <c r="L19" s="295"/>
      <c r="M19" s="295"/>
      <c r="N19" s="181">
        <f t="shared" si="3"/>
        <v>0</v>
      </c>
    </row>
    <row r="20" spans="1:14">
      <c r="A20" s="180">
        <v>2.6</v>
      </c>
      <c r="B20" s="121" t="s">
        <v>90</v>
      </c>
      <c r="C20" s="295"/>
      <c r="D20" s="122"/>
      <c r="E20" s="298"/>
      <c r="F20" s="295"/>
      <c r="G20" s="295"/>
      <c r="H20" s="295"/>
      <c r="I20" s="295"/>
      <c r="J20" s="295"/>
      <c r="K20" s="295"/>
      <c r="L20" s="295"/>
      <c r="M20" s="295"/>
      <c r="N20" s="181">
        <f t="shared" si="3"/>
        <v>0</v>
      </c>
    </row>
    <row r="21" spans="1:14" ht="15.75" thickBot="1">
      <c r="A21" s="182">
        <v>3</v>
      </c>
      <c r="B21" s="183" t="s">
        <v>74</v>
      </c>
      <c r="C21" s="296">
        <f>C14+C7</f>
        <v>0</v>
      </c>
      <c r="D21" s="184"/>
      <c r="E21" s="299">
        <f>E14+E7</f>
        <v>0</v>
      </c>
      <c r="F21" s="300">
        <f>F7+F14</f>
        <v>0</v>
      </c>
      <c r="G21" s="300">
        <f t="shared" ref="G21:L21" si="4">G7+G14</f>
        <v>0</v>
      </c>
      <c r="H21" s="300">
        <f t="shared" si="4"/>
        <v>0</v>
      </c>
      <c r="I21" s="300">
        <f t="shared" si="4"/>
        <v>0</v>
      </c>
      <c r="J21" s="300">
        <f t="shared" si="4"/>
        <v>0</v>
      </c>
      <c r="K21" s="300">
        <f t="shared" si="4"/>
        <v>0</v>
      </c>
      <c r="L21" s="300">
        <f t="shared" si="4"/>
        <v>0</v>
      </c>
      <c r="M21" s="300">
        <f>M7+M14</f>
        <v>0</v>
      </c>
      <c r="N21" s="185">
        <f>N14+N7</f>
        <v>0</v>
      </c>
    </row>
    <row r="22" spans="1:14">
      <c r="E22" s="301"/>
      <c r="F22" s="301"/>
      <c r="G22" s="301"/>
      <c r="H22" s="301"/>
      <c r="I22" s="301"/>
      <c r="J22" s="301"/>
      <c r="K22" s="301"/>
      <c r="L22" s="301"/>
      <c r="M22" s="30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H29" sqref="H29"/>
    </sheetView>
  </sheetViews>
  <sheetFormatPr defaultRowHeight="15.75"/>
  <cols>
    <col min="1" max="1" width="9.5703125" style="20" bestFit="1" customWidth="1"/>
    <col min="2" max="2" width="67" style="17" customWidth="1"/>
    <col min="3" max="3" width="12.7109375" style="17" customWidth="1"/>
    <col min="4" max="7" width="12.7109375" style="2" customWidth="1"/>
    <col min="8" max="13" width="6.7109375" customWidth="1"/>
  </cols>
  <sheetData>
    <row r="1" spans="1:8">
      <c r="A1" s="18" t="s">
        <v>196</v>
      </c>
      <c r="B1" s="461" t="s">
        <v>433</v>
      </c>
    </row>
    <row r="2" spans="1:8">
      <c r="A2" s="18" t="s">
        <v>197</v>
      </c>
      <c r="B2" s="462">
        <v>43190</v>
      </c>
      <c r="C2" s="30"/>
      <c r="D2" s="19"/>
      <c r="E2" s="19"/>
      <c r="F2" s="19"/>
      <c r="G2" s="19"/>
      <c r="H2" s="1"/>
    </row>
    <row r="3" spans="1:8">
      <c r="A3" s="18"/>
      <c r="C3" s="30"/>
      <c r="D3" s="19"/>
      <c r="E3" s="19"/>
      <c r="F3" s="19"/>
      <c r="G3" s="19"/>
      <c r="H3" s="1"/>
    </row>
    <row r="4" spans="1:8" ht="16.5" thickBot="1">
      <c r="A4" s="77" t="s">
        <v>338</v>
      </c>
      <c r="B4" s="219" t="s">
        <v>231</v>
      </c>
      <c r="C4" s="220"/>
      <c r="D4" s="221"/>
      <c r="E4" s="221"/>
      <c r="F4" s="221"/>
      <c r="G4" s="221"/>
      <c r="H4" s="1"/>
    </row>
    <row r="5" spans="1:8" ht="15">
      <c r="A5" s="319" t="s">
        <v>32</v>
      </c>
      <c r="B5" s="320"/>
      <c r="C5" s="321" t="s">
        <v>5</v>
      </c>
      <c r="D5" s="322" t="s">
        <v>6</v>
      </c>
      <c r="E5" s="322" t="s">
        <v>7</v>
      </c>
      <c r="F5" s="322" t="s">
        <v>8</v>
      </c>
      <c r="G5" s="323" t="s">
        <v>9</v>
      </c>
    </row>
    <row r="6" spans="1:8" ht="15">
      <c r="A6" s="130"/>
      <c r="B6" s="33" t="s">
        <v>193</v>
      </c>
      <c r="C6" s="324"/>
      <c r="D6" s="324"/>
      <c r="E6" s="324"/>
      <c r="F6" s="324"/>
      <c r="G6" s="325"/>
    </row>
    <row r="7" spans="1:8" ht="15">
      <c r="A7" s="130"/>
      <c r="B7" s="34" t="s">
        <v>198</v>
      </c>
      <c r="C7" s="324"/>
      <c r="D7" s="324"/>
      <c r="E7" s="324"/>
      <c r="F7" s="324"/>
      <c r="G7" s="325"/>
    </row>
    <row r="8" spans="1:8" ht="15">
      <c r="A8" s="131">
        <v>1</v>
      </c>
      <c r="B8" s="239" t="s">
        <v>29</v>
      </c>
      <c r="C8" s="241">
        <v>31206663</v>
      </c>
      <c r="D8" s="242">
        <v>30637975</v>
      </c>
      <c r="E8" s="242">
        <v>22867461</v>
      </c>
      <c r="F8" s="242">
        <v>22394780</v>
      </c>
      <c r="G8" s="243">
        <v>21851067</v>
      </c>
    </row>
    <row r="9" spans="1:8" ht="15">
      <c r="A9" s="131">
        <v>2</v>
      </c>
      <c r="B9" s="239" t="s">
        <v>95</v>
      </c>
      <c r="C9" s="241">
        <v>31206663</v>
      </c>
      <c r="D9" s="242">
        <v>30637975</v>
      </c>
      <c r="E9" s="242">
        <v>22867461</v>
      </c>
      <c r="F9" s="242">
        <v>22394780</v>
      </c>
      <c r="G9" s="243">
        <v>21851067</v>
      </c>
    </row>
    <row r="10" spans="1:8" ht="15">
      <c r="A10" s="131">
        <v>3</v>
      </c>
      <c r="B10" s="239" t="s">
        <v>94</v>
      </c>
      <c r="C10" s="241">
        <v>31774397</v>
      </c>
      <c r="D10" s="242">
        <v>31208212</v>
      </c>
      <c r="E10" s="242">
        <v>23418557</v>
      </c>
      <c r="F10" s="242">
        <v>22755625</v>
      </c>
      <c r="G10" s="243">
        <v>22157989</v>
      </c>
    </row>
    <row r="11" spans="1:8" ht="25.5">
      <c r="A11" s="130"/>
      <c r="B11" s="33" t="s">
        <v>194</v>
      </c>
      <c r="C11" s="324"/>
      <c r="D11" s="324"/>
      <c r="E11" s="324"/>
      <c r="F11" s="324"/>
      <c r="G11" s="325"/>
    </row>
    <row r="12" spans="1:8" ht="15" customHeight="1">
      <c r="A12" s="131">
        <v>4</v>
      </c>
      <c r="B12" s="239" t="s">
        <v>352</v>
      </c>
      <c r="C12" s="358">
        <v>59174064.011002995</v>
      </c>
      <c r="D12" s="242">
        <v>62018875.560399994</v>
      </c>
      <c r="E12" s="242">
        <v>59549141.998961002</v>
      </c>
      <c r="F12" s="242">
        <v>66287504.441961996</v>
      </c>
      <c r="G12" s="243">
        <v>78627535</v>
      </c>
    </row>
    <row r="13" spans="1:8" ht="15">
      <c r="A13" s="130"/>
      <c r="B13" s="33" t="s">
        <v>96</v>
      </c>
      <c r="C13" s="324"/>
      <c r="D13" s="324"/>
      <c r="E13" s="324"/>
      <c r="F13" s="324"/>
      <c r="G13" s="325"/>
    </row>
    <row r="14" spans="1:8" s="3" customFormat="1" ht="15">
      <c r="A14" s="131"/>
      <c r="B14" s="34" t="s">
        <v>410</v>
      </c>
      <c r="C14" s="324"/>
      <c r="D14" s="324"/>
      <c r="E14" s="324"/>
      <c r="F14" s="324"/>
      <c r="G14" s="325"/>
    </row>
    <row r="15" spans="1:8" ht="15">
      <c r="A15" s="129">
        <v>5</v>
      </c>
      <c r="B15" s="32" t="s">
        <v>411</v>
      </c>
      <c r="C15" s="397">
        <v>0.52737062295057757</v>
      </c>
      <c r="D15" s="398">
        <v>0.494010488309511</v>
      </c>
      <c r="E15" s="398">
        <v>0.38400991571631687</v>
      </c>
      <c r="F15" s="398">
        <v>0.33779999999999999</v>
      </c>
      <c r="G15" s="399">
        <v>0.27789999999999998</v>
      </c>
    </row>
    <row r="16" spans="1:8" ht="15" customHeight="1">
      <c r="A16" s="129">
        <v>6</v>
      </c>
      <c r="B16" s="32" t="s">
        <v>412</v>
      </c>
      <c r="C16" s="397">
        <v>0.52737062295057757</v>
      </c>
      <c r="D16" s="398">
        <v>0.494010488309511</v>
      </c>
      <c r="E16" s="398">
        <v>0.38400991571631687</v>
      </c>
      <c r="F16" s="398">
        <v>0.33779999999999999</v>
      </c>
      <c r="G16" s="399">
        <v>0.27789999999999998</v>
      </c>
    </row>
    <row r="17" spans="1:7" ht="15">
      <c r="A17" s="129">
        <v>7</v>
      </c>
      <c r="B17" s="32" t="s">
        <v>413</v>
      </c>
      <c r="C17" s="397">
        <v>0.536964927642823</v>
      </c>
      <c r="D17" s="398">
        <v>0.50320506004025201</v>
      </c>
      <c r="E17" s="398">
        <v>0.39326438994551088</v>
      </c>
      <c r="F17" s="398">
        <v>0.34329999999999999</v>
      </c>
      <c r="G17" s="399">
        <v>0.28179999999999999</v>
      </c>
    </row>
    <row r="18" spans="1:7" ht="15">
      <c r="A18" s="130"/>
      <c r="B18" s="33" t="s">
        <v>11</v>
      </c>
      <c r="C18" s="400"/>
      <c r="D18" s="400"/>
      <c r="E18" s="400"/>
      <c r="F18" s="400"/>
      <c r="G18" s="401"/>
    </row>
    <row r="19" spans="1:7" ht="15" customHeight="1">
      <c r="A19" s="132">
        <v>8</v>
      </c>
      <c r="B19" s="35" t="s">
        <v>12</v>
      </c>
      <c r="C19" s="402">
        <v>5.0011945882958916E-2</v>
      </c>
      <c r="D19" s="403">
        <v>3.3114064193745185E-2</v>
      </c>
      <c r="E19" s="403">
        <v>2.7903664953495465E-2</v>
      </c>
      <c r="F19" s="403">
        <v>1.7999999999999999E-2</v>
      </c>
      <c r="G19" s="404">
        <v>5.0999999999999997E-2</v>
      </c>
    </row>
    <row r="20" spans="1:7" ht="15">
      <c r="A20" s="132">
        <v>9</v>
      </c>
      <c r="B20" s="35" t="s">
        <v>13</v>
      </c>
      <c r="C20" s="402">
        <v>2.7177804978619408E-3</v>
      </c>
      <c r="D20" s="403">
        <v>3.154044151038276E-3</v>
      </c>
      <c r="E20" s="403">
        <v>2.9601149879768464E-3</v>
      </c>
      <c r="F20" s="403">
        <v>2E-3</v>
      </c>
      <c r="G20" s="404">
        <v>4.7999999999999996E-3</v>
      </c>
    </row>
    <row r="21" spans="1:7" ht="15">
      <c r="A21" s="132">
        <v>10</v>
      </c>
      <c r="B21" s="35" t="s">
        <v>14</v>
      </c>
      <c r="C21" s="402">
        <v>2.3467607079733034E-2</v>
      </c>
      <c r="D21" s="403">
        <v>1.6373655601981545E-2</v>
      </c>
      <c r="E21" s="403">
        <v>1.6275495231119774E-2</v>
      </c>
      <c r="F21" s="403">
        <v>9.5999999999999992E-3</v>
      </c>
      <c r="G21" s="404">
        <v>3.5900000000000001E-2</v>
      </c>
    </row>
    <row r="22" spans="1:7" ht="15">
      <c r="A22" s="132">
        <v>11</v>
      </c>
      <c r="B22" s="35" t="s">
        <v>232</v>
      </c>
      <c r="C22" s="402">
        <v>4.7294165385096974E-2</v>
      </c>
      <c r="D22" s="403">
        <v>2.9960020042706908E-2</v>
      </c>
      <c r="E22" s="403">
        <v>2.4943549965518619E-2</v>
      </c>
      <c r="F22" s="403">
        <v>1.6E-2</v>
      </c>
      <c r="G22" s="404">
        <v>4.6199999999999998E-2</v>
      </c>
    </row>
    <row r="23" spans="1:7" ht="15">
      <c r="A23" s="132">
        <v>12</v>
      </c>
      <c r="B23" s="35" t="s">
        <v>15</v>
      </c>
      <c r="C23" s="402">
        <v>2.7052703415867418E-2</v>
      </c>
      <c r="D23" s="403">
        <v>1.1301959760958548E-2</v>
      </c>
      <c r="E23" s="403">
        <v>1.4752141000584936E-2</v>
      </c>
      <c r="F23" s="403">
        <v>1.04E-2</v>
      </c>
      <c r="G23" s="404">
        <v>2.9600000000000001E-2</v>
      </c>
    </row>
    <row r="24" spans="1:7" ht="15">
      <c r="A24" s="132">
        <v>13</v>
      </c>
      <c r="B24" s="35" t="s">
        <v>16</v>
      </c>
      <c r="C24" s="402">
        <v>7.1575539303192992E-2</v>
      </c>
      <c r="D24" s="403">
        <v>3.7156507733945375E-2</v>
      </c>
      <c r="E24" s="403">
        <v>4.9432700002689525E-2</v>
      </c>
      <c r="F24" s="403">
        <v>3.3700000000000001E-2</v>
      </c>
      <c r="G24" s="404">
        <v>9.0499999999999997E-2</v>
      </c>
    </row>
    <row r="25" spans="1:7" ht="15">
      <c r="A25" s="130"/>
      <c r="B25" s="33" t="s">
        <v>17</v>
      </c>
      <c r="C25" s="400"/>
      <c r="D25" s="400"/>
      <c r="E25" s="400"/>
      <c r="F25" s="400"/>
      <c r="G25" s="401"/>
    </row>
    <row r="26" spans="1:7" ht="15">
      <c r="A26" s="132">
        <v>14</v>
      </c>
      <c r="B26" s="35" t="s">
        <v>18</v>
      </c>
      <c r="C26" s="402">
        <v>5.5105669259036871E-2</v>
      </c>
      <c r="D26" s="403">
        <v>7.3027493341134939E-2</v>
      </c>
      <c r="E26" s="403">
        <v>2.3285839755516732E-2</v>
      </c>
      <c r="F26" s="403">
        <v>3.3399999999999999E-2</v>
      </c>
      <c r="G26" s="404">
        <v>4.1700000000000001E-2</v>
      </c>
    </row>
    <row r="27" spans="1:7" ht="15" customHeight="1">
      <c r="A27" s="132">
        <v>15</v>
      </c>
      <c r="B27" s="35" t="s">
        <v>19</v>
      </c>
      <c r="C27" s="402">
        <v>4.484572546238199E-2</v>
      </c>
      <c r="D27" s="403">
        <v>4.9772986121765575E-2</v>
      </c>
      <c r="E27" s="403">
        <v>3.695679404268537E-2</v>
      </c>
      <c r="F27" s="403">
        <v>4.1599999999999998E-2</v>
      </c>
      <c r="G27" s="404">
        <v>4.3700000000000003E-2</v>
      </c>
    </row>
    <row r="28" spans="1:7" ht="15">
      <c r="A28" s="132">
        <v>16</v>
      </c>
      <c r="B28" s="35" t="s">
        <v>20</v>
      </c>
      <c r="C28" s="402">
        <v>0.58022246691874724</v>
      </c>
      <c r="D28" s="403">
        <v>0.59794020820000571</v>
      </c>
      <c r="E28" s="403">
        <v>0.58580962805244174</v>
      </c>
      <c r="F28" s="403">
        <v>0.59470000000000001</v>
      </c>
      <c r="G28" s="404">
        <v>0.62019999999999997</v>
      </c>
    </row>
    <row r="29" spans="1:7" ht="15" customHeight="1">
      <c r="A29" s="132">
        <v>17</v>
      </c>
      <c r="B29" s="35" t="s">
        <v>21</v>
      </c>
      <c r="C29" s="402">
        <v>0.47910986360805013</v>
      </c>
      <c r="D29" s="403">
        <v>0.56310605834084415</v>
      </c>
      <c r="E29" s="403">
        <v>0.55454801937931641</v>
      </c>
      <c r="F29" s="403">
        <v>0.59519999999999995</v>
      </c>
      <c r="G29" s="404">
        <v>0.60819999999999996</v>
      </c>
    </row>
    <row r="30" spans="1:7" ht="15">
      <c r="A30" s="132">
        <v>18</v>
      </c>
      <c r="B30" s="35" t="s">
        <v>22</v>
      </c>
      <c r="C30" s="402">
        <v>5.7533835618117082E-3</v>
      </c>
      <c r="D30" s="403">
        <v>0.20809442803308958</v>
      </c>
      <c r="E30" s="403">
        <v>0.21548163883912469</v>
      </c>
      <c r="F30" s="403">
        <v>0.22320000000000001</v>
      </c>
      <c r="G30" s="404">
        <v>5.7099999999999998E-2</v>
      </c>
    </row>
    <row r="31" spans="1:7" ht="15" customHeight="1">
      <c r="A31" s="130"/>
      <c r="B31" s="33" t="s">
        <v>23</v>
      </c>
      <c r="C31" s="400"/>
      <c r="D31" s="400"/>
      <c r="E31" s="400"/>
      <c r="F31" s="400"/>
      <c r="G31" s="401"/>
    </row>
    <row r="32" spans="1:7" ht="15" customHeight="1">
      <c r="A32" s="132">
        <v>19</v>
      </c>
      <c r="B32" s="35" t="s">
        <v>24</v>
      </c>
      <c r="C32" s="402">
        <v>0.64774455812963616</v>
      </c>
      <c r="D32" s="402">
        <v>0.76003144136441891</v>
      </c>
      <c r="E32" s="402">
        <v>0.65188154028217526</v>
      </c>
      <c r="F32" s="402">
        <v>0.75060000000000004</v>
      </c>
      <c r="G32" s="405">
        <v>0.749</v>
      </c>
    </row>
    <row r="33" spans="1:7" ht="15" customHeight="1">
      <c r="A33" s="132">
        <v>20</v>
      </c>
      <c r="B33" s="35" t="s">
        <v>25</v>
      </c>
      <c r="C33" s="402">
        <v>0.79452302431338251</v>
      </c>
      <c r="D33" s="402">
        <v>0.85839682446031318</v>
      </c>
      <c r="E33" s="402">
        <v>0.80404970450994095</v>
      </c>
      <c r="F33" s="402">
        <v>0.79620000000000002</v>
      </c>
      <c r="G33" s="405">
        <v>0.82789999999999997</v>
      </c>
    </row>
    <row r="34" spans="1:7" ht="15" customHeight="1">
      <c r="A34" s="132">
        <v>21</v>
      </c>
      <c r="B34" s="244" t="s">
        <v>26</v>
      </c>
      <c r="C34" s="402">
        <v>0.53900235519900186</v>
      </c>
      <c r="D34" s="402">
        <v>0.63578579452985173</v>
      </c>
      <c r="E34" s="402">
        <v>0.57086660696990532</v>
      </c>
      <c r="F34" s="402">
        <v>0.69930000000000003</v>
      </c>
      <c r="G34" s="405">
        <v>0.67959999999999998</v>
      </c>
    </row>
    <row r="35" spans="1:7" ht="15" customHeight="1">
      <c r="A35" s="327"/>
      <c r="B35" s="33" t="s">
        <v>409</v>
      </c>
      <c r="C35" s="324"/>
      <c r="D35" s="324"/>
      <c r="E35" s="324"/>
      <c r="F35" s="324"/>
      <c r="G35" s="325"/>
    </row>
    <row r="36" spans="1:7" ht="15" customHeight="1">
      <c r="A36" s="132">
        <v>22</v>
      </c>
      <c r="B36" s="318" t="s">
        <v>402</v>
      </c>
      <c r="C36" s="244">
        <f>'14. LCR'!H23</f>
        <v>48732701.201639324</v>
      </c>
      <c r="D36" s="244"/>
      <c r="E36" s="244"/>
      <c r="F36" s="244"/>
      <c r="G36" s="326"/>
    </row>
    <row r="37" spans="1:7" ht="15">
      <c r="A37" s="132">
        <v>23</v>
      </c>
      <c r="B37" s="35" t="s">
        <v>403</v>
      </c>
      <c r="C37" s="244">
        <f>'14. LCR'!H24</f>
        <v>21220739.274601635</v>
      </c>
      <c r="D37" s="245"/>
      <c r="E37" s="245"/>
      <c r="F37" s="245"/>
      <c r="G37" s="246"/>
    </row>
    <row r="38" spans="1:7" thickBot="1">
      <c r="A38" s="133">
        <v>24</v>
      </c>
      <c r="B38" s="247" t="s">
        <v>401</v>
      </c>
      <c r="C38" s="406">
        <f>'14. LCR'!H25</f>
        <v>2.3194241736766816</v>
      </c>
      <c r="D38" s="407"/>
      <c r="E38" s="407"/>
      <c r="F38" s="407"/>
      <c r="G38" s="408"/>
    </row>
    <row r="39" spans="1:7">
      <c r="A39" s="21"/>
    </row>
    <row r="40" spans="1:7" ht="52.5">
      <c r="B40" s="317" t="s">
        <v>414</v>
      </c>
    </row>
    <row r="41" spans="1:7" ht="90.75">
      <c r="B41" s="374" t="s">
        <v>408</v>
      </c>
      <c r="D41" s="347"/>
      <c r="E41" s="347"/>
      <c r="F41" s="347"/>
      <c r="G41" s="34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3" activePane="bottomRight" state="frozen"/>
      <selection pane="topRight" activeCell="B1" sqref="B1"/>
      <selection pane="bottomLeft" activeCell="A5" sqref="A5"/>
      <selection pane="bottomRight" activeCell="K22" sqref="K22"/>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196</v>
      </c>
      <c r="B1" s="461" t="s">
        <v>433</v>
      </c>
    </row>
    <row r="2" spans="1:8" ht="15.75">
      <c r="A2" s="18" t="s">
        <v>197</v>
      </c>
      <c r="B2" s="462">
        <v>43190</v>
      </c>
    </row>
    <row r="3" spans="1:8" ht="15.75">
      <c r="A3" s="18"/>
    </row>
    <row r="4" spans="1:8" ht="16.5" thickBot="1">
      <c r="A4" s="36" t="s">
        <v>339</v>
      </c>
      <c r="B4" s="78" t="s">
        <v>253</v>
      </c>
      <c r="C4" s="36"/>
      <c r="D4" s="37"/>
      <c r="E4" s="37"/>
      <c r="F4" s="38"/>
      <c r="G4" s="38"/>
      <c r="H4" s="39" t="s">
        <v>100</v>
      </c>
    </row>
    <row r="5" spans="1:8" ht="15.75">
      <c r="A5" s="40"/>
      <c r="B5" s="41"/>
      <c r="C5" s="474" t="s">
        <v>202</v>
      </c>
      <c r="D5" s="475"/>
      <c r="E5" s="476"/>
      <c r="F5" s="474" t="s">
        <v>203</v>
      </c>
      <c r="G5" s="475"/>
      <c r="H5" s="477"/>
    </row>
    <row r="6" spans="1:8" ht="15.75">
      <c r="A6" s="42" t="s">
        <v>32</v>
      </c>
      <c r="B6" s="43" t="s">
        <v>160</v>
      </c>
      <c r="C6" s="44" t="s">
        <v>33</v>
      </c>
      <c r="D6" s="44" t="s">
        <v>101</v>
      </c>
      <c r="E6" s="44" t="s">
        <v>74</v>
      </c>
      <c r="F6" s="44" t="s">
        <v>33</v>
      </c>
      <c r="G6" s="44" t="s">
        <v>101</v>
      </c>
      <c r="H6" s="45" t="s">
        <v>74</v>
      </c>
    </row>
    <row r="7" spans="1:8" ht="15.75">
      <c r="A7" s="42">
        <v>1</v>
      </c>
      <c r="B7" s="46" t="s">
        <v>161</v>
      </c>
      <c r="C7" s="248">
        <v>1752378</v>
      </c>
      <c r="D7" s="248">
        <v>4602794</v>
      </c>
      <c r="E7" s="249">
        <f>C7+D7</f>
        <v>6355172</v>
      </c>
      <c r="F7" s="250">
        <v>1618260</v>
      </c>
      <c r="G7" s="251">
        <v>3382541</v>
      </c>
      <c r="H7" s="252">
        <f>F7+G7</f>
        <v>5000801</v>
      </c>
    </row>
    <row r="8" spans="1:8" ht="15.75">
      <c r="A8" s="42">
        <v>2</v>
      </c>
      <c r="B8" s="46" t="s">
        <v>162</v>
      </c>
      <c r="C8" s="248">
        <v>2018452</v>
      </c>
      <c r="D8" s="248">
        <v>8079690</v>
      </c>
      <c r="E8" s="249">
        <f t="shared" ref="E8:E20" si="0">C8+D8</f>
        <v>10098142</v>
      </c>
      <c r="F8" s="250">
        <v>745743</v>
      </c>
      <c r="G8" s="251">
        <v>6691574</v>
      </c>
      <c r="H8" s="252">
        <f t="shared" ref="H8:H40" si="1">F8+G8</f>
        <v>7437317</v>
      </c>
    </row>
    <row r="9" spans="1:8" ht="15.75">
      <c r="A9" s="42">
        <v>3</v>
      </c>
      <c r="B9" s="46" t="s">
        <v>163</v>
      </c>
      <c r="C9" s="248">
        <v>4072607</v>
      </c>
      <c r="D9" s="248">
        <v>13500785</v>
      </c>
      <c r="E9" s="249">
        <f t="shared" si="0"/>
        <v>17573392</v>
      </c>
      <c r="F9" s="250">
        <v>6529651</v>
      </c>
      <c r="G9" s="251">
        <v>29135254</v>
      </c>
      <c r="H9" s="252">
        <f t="shared" si="1"/>
        <v>35664905</v>
      </c>
    </row>
    <row r="10" spans="1:8" ht="15.75">
      <c r="A10" s="42">
        <v>4</v>
      </c>
      <c r="B10" s="46" t="s">
        <v>192</v>
      </c>
      <c r="C10" s="248">
        <v>0</v>
      </c>
      <c r="D10" s="248">
        <v>0</v>
      </c>
      <c r="E10" s="249">
        <f t="shared" si="0"/>
        <v>0</v>
      </c>
      <c r="F10" s="250">
        <v>0</v>
      </c>
      <c r="G10" s="251">
        <v>0</v>
      </c>
      <c r="H10" s="252">
        <f t="shared" si="1"/>
        <v>0</v>
      </c>
    </row>
    <row r="11" spans="1:8" ht="15.75">
      <c r="A11" s="42">
        <v>5</v>
      </c>
      <c r="B11" s="46" t="s">
        <v>164</v>
      </c>
      <c r="C11" s="248">
        <v>20766269</v>
      </c>
      <c r="D11" s="248">
        <v>0</v>
      </c>
      <c r="E11" s="249">
        <f t="shared" si="0"/>
        <v>20766269</v>
      </c>
      <c r="F11" s="250">
        <v>12718978</v>
      </c>
      <c r="G11" s="251">
        <v>0</v>
      </c>
      <c r="H11" s="252">
        <f t="shared" si="1"/>
        <v>12718978</v>
      </c>
    </row>
    <row r="12" spans="1:8" ht="15.75">
      <c r="A12" s="42">
        <v>6.1</v>
      </c>
      <c r="B12" s="47" t="s">
        <v>165</v>
      </c>
      <c r="C12" s="248">
        <v>7889406</v>
      </c>
      <c r="D12" s="248">
        <v>10904849</v>
      </c>
      <c r="E12" s="249">
        <f t="shared" si="0"/>
        <v>18794255</v>
      </c>
      <c r="F12" s="250">
        <v>6210297</v>
      </c>
      <c r="G12" s="251">
        <v>10140985</v>
      </c>
      <c r="H12" s="252">
        <f t="shared" si="1"/>
        <v>16351282</v>
      </c>
    </row>
    <row r="13" spans="1:8" ht="15.75">
      <c r="A13" s="42">
        <v>6.2</v>
      </c>
      <c r="B13" s="47" t="s">
        <v>166</v>
      </c>
      <c r="C13" s="248">
        <v>-226936</v>
      </c>
      <c r="D13" s="248">
        <v>-615906</v>
      </c>
      <c r="E13" s="249">
        <f t="shared" si="0"/>
        <v>-842842</v>
      </c>
      <c r="F13" s="250">
        <v>-221534</v>
      </c>
      <c r="G13" s="251">
        <v>-493639</v>
      </c>
      <c r="H13" s="252">
        <f t="shared" si="1"/>
        <v>-715173</v>
      </c>
    </row>
    <row r="14" spans="1:8" ht="15.75">
      <c r="A14" s="42">
        <v>6</v>
      </c>
      <c r="B14" s="46" t="s">
        <v>167</v>
      </c>
      <c r="C14" s="425">
        <f>C12+C13</f>
        <v>7662470</v>
      </c>
      <c r="D14" s="425">
        <f>D12+D13</f>
        <v>10288943</v>
      </c>
      <c r="E14" s="425">
        <f t="shared" si="0"/>
        <v>17951413</v>
      </c>
      <c r="F14" s="425">
        <f>F12+F13</f>
        <v>5988763</v>
      </c>
      <c r="G14" s="425">
        <f>G12+G13</f>
        <v>9647346</v>
      </c>
      <c r="H14" s="426">
        <f t="shared" si="1"/>
        <v>15636109</v>
      </c>
    </row>
    <row r="15" spans="1:8" ht="15.75">
      <c r="A15" s="42">
        <v>7</v>
      </c>
      <c r="B15" s="46" t="s">
        <v>168</v>
      </c>
      <c r="C15" s="248">
        <v>156432</v>
      </c>
      <c r="D15" s="248">
        <v>56119</v>
      </c>
      <c r="E15" s="249">
        <f t="shared" si="0"/>
        <v>212551</v>
      </c>
      <c r="F15" s="250">
        <v>73606</v>
      </c>
      <c r="G15" s="251">
        <v>53949</v>
      </c>
      <c r="H15" s="252">
        <f t="shared" si="1"/>
        <v>127555</v>
      </c>
    </row>
    <row r="16" spans="1:8" ht="15.75">
      <c r="A16" s="42">
        <v>8</v>
      </c>
      <c r="B16" s="46" t="s">
        <v>169</v>
      </c>
      <c r="C16" s="248">
        <v>124341</v>
      </c>
      <c r="D16" s="248"/>
      <c r="E16" s="249">
        <f t="shared" si="0"/>
        <v>124341</v>
      </c>
      <c r="F16" s="250">
        <v>0</v>
      </c>
      <c r="G16" s="251"/>
      <c r="H16" s="252">
        <f t="shared" si="1"/>
        <v>0</v>
      </c>
    </row>
    <row r="17" spans="1:8" ht="15.75">
      <c r="A17" s="42">
        <v>9</v>
      </c>
      <c r="B17" s="46" t="s">
        <v>170</v>
      </c>
      <c r="C17" s="248">
        <v>0</v>
      </c>
      <c r="D17" s="248">
        <v>0</v>
      </c>
      <c r="E17" s="249">
        <f t="shared" si="0"/>
        <v>0</v>
      </c>
      <c r="F17" s="250">
        <v>0</v>
      </c>
      <c r="G17" s="251">
        <v>0</v>
      </c>
      <c r="H17" s="252">
        <f t="shared" si="1"/>
        <v>0</v>
      </c>
    </row>
    <row r="18" spans="1:8" ht="15.75">
      <c r="A18" s="42">
        <v>10</v>
      </c>
      <c r="B18" s="46" t="s">
        <v>171</v>
      </c>
      <c r="C18" s="248">
        <v>3667506</v>
      </c>
      <c r="D18" s="248"/>
      <c r="E18" s="249">
        <f t="shared" si="0"/>
        <v>3667506</v>
      </c>
      <c r="F18" s="250">
        <v>3970086</v>
      </c>
      <c r="G18" s="251"/>
      <c r="H18" s="252">
        <f t="shared" si="1"/>
        <v>3970086</v>
      </c>
    </row>
    <row r="19" spans="1:8" ht="15.75">
      <c r="A19" s="42">
        <v>11</v>
      </c>
      <c r="B19" s="46" t="s">
        <v>172</v>
      </c>
      <c r="C19" s="248">
        <v>90381</v>
      </c>
      <c r="D19" s="248">
        <v>549198</v>
      </c>
      <c r="E19" s="249">
        <f t="shared" si="0"/>
        <v>639579</v>
      </c>
      <c r="F19" s="250">
        <v>71856</v>
      </c>
      <c r="G19" s="251">
        <v>324174</v>
      </c>
      <c r="H19" s="252">
        <f t="shared" si="1"/>
        <v>396030</v>
      </c>
    </row>
    <row r="20" spans="1:8" ht="15.75">
      <c r="A20" s="42">
        <v>12</v>
      </c>
      <c r="B20" s="48" t="s">
        <v>173</v>
      </c>
      <c r="C20" s="249">
        <f>SUM(C7:C11)+SUM(C14:C19)</f>
        <v>40310836</v>
      </c>
      <c r="D20" s="249">
        <f>SUM(D7:D11)+SUM(D14:D19)</f>
        <v>37077529</v>
      </c>
      <c r="E20" s="249">
        <f t="shared" si="0"/>
        <v>77388365</v>
      </c>
      <c r="F20" s="249">
        <f>SUM(F7:F11)+SUM(F14:F19)</f>
        <v>31716943</v>
      </c>
      <c r="G20" s="249">
        <f>SUM(G7:G11)+SUM(G14:G19)</f>
        <v>49234838</v>
      </c>
      <c r="H20" s="252">
        <f t="shared" si="1"/>
        <v>80951781</v>
      </c>
    </row>
    <row r="21" spans="1:8" ht="15.75">
      <c r="A21" s="42"/>
      <c r="B21" s="43" t="s">
        <v>190</v>
      </c>
      <c r="C21" s="253">
        <v>0</v>
      </c>
      <c r="D21" s="253">
        <v>0</v>
      </c>
      <c r="E21" s="253"/>
      <c r="F21" s="254">
        <v>0</v>
      </c>
      <c r="G21" s="255">
        <v>0</v>
      </c>
      <c r="H21" s="256"/>
    </row>
    <row r="22" spans="1:8" ht="15.75">
      <c r="A22" s="42">
        <v>13</v>
      </c>
      <c r="B22" s="46" t="s">
        <v>174</v>
      </c>
      <c r="C22" s="248">
        <v>0</v>
      </c>
      <c r="D22" s="248">
        <v>603600</v>
      </c>
      <c r="E22" s="249">
        <f>C22+D22</f>
        <v>603600</v>
      </c>
      <c r="F22" s="250">
        <v>0</v>
      </c>
      <c r="G22" s="251">
        <v>80520</v>
      </c>
      <c r="H22" s="252">
        <f t="shared" si="1"/>
        <v>80520</v>
      </c>
    </row>
    <row r="23" spans="1:8" ht="15.75">
      <c r="A23" s="42">
        <v>14</v>
      </c>
      <c r="B23" s="46" t="s">
        <v>175</v>
      </c>
      <c r="C23" s="248">
        <v>5534749</v>
      </c>
      <c r="D23" s="248">
        <v>30148886</v>
      </c>
      <c r="E23" s="249">
        <f t="shared" ref="E23:E40" si="2">C23+D23</f>
        <v>35683635</v>
      </c>
      <c r="F23" s="250">
        <v>5424852</v>
      </c>
      <c r="G23" s="251">
        <v>25202484</v>
      </c>
      <c r="H23" s="252">
        <f t="shared" si="1"/>
        <v>30627336</v>
      </c>
    </row>
    <row r="24" spans="1:8" ht="15.75">
      <c r="A24" s="42">
        <v>15</v>
      </c>
      <c r="B24" s="46" t="s">
        <v>176</v>
      </c>
      <c r="C24" s="248">
        <v>3679477</v>
      </c>
      <c r="D24" s="248">
        <v>2349399</v>
      </c>
      <c r="E24" s="249">
        <f t="shared" si="2"/>
        <v>6028876</v>
      </c>
      <c r="F24" s="250">
        <v>4461174</v>
      </c>
      <c r="G24" s="251">
        <v>19922295</v>
      </c>
      <c r="H24" s="252">
        <f t="shared" si="1"/>
        <v>24383469</v>
      </c>
    </row>
    <row r="25" spans="1:8" ht="15.75">
      <c r="A25" s="42">
        <v>16</v>
      </c>
      <c r="B25" s="46" t="s">
        <v>177</v>
      </c>
      <c r="C25" s="248">
        <v>68268</v>
      </c>
      <c r="D25" s="248">
        <v>1885172</v>
      </c>
      <c r="E25" s="249">
        <f t="shared" si="2"/>
        <v>1953440</v>
      </c>
      <c r="F25" s="250">
        <v>131035</v>
      </c>
      <c r="G25" s="251">
        <v>2833285</v>
      </c>
      <c r="H25" s="252">
        <f t="shared" si="1"/>
        <v>2964320</v>
      </c>
    </row>
    <row r="26" spans="1:8" ht="15.75">
      <c r="A26" s="42">
        <v>17</v>
      </c>
      <c r="B26" s="46" t="s">
        <v>178</v>
      </c>
      <c r="C26" s="253">
        <v>0</v>
      </c>
      <c r="D26" s="253">
        <v>0</v>
      </c>
      <c r="E26" s="249">
        <f t="shared" si="2"/>
        <v>0</v>
      </c>
      <c r="F26" s="254">
        <v>0</v>
      </c>
      <c r="G26" s="255">
        <v>0</v>
      </c>
      <c r="H26" s="252">
        <f t="shared" si="1"/>
        <v>0</v>
      </c>
    </row>
    <row r="27" spans="1:8" ht="15.75">
      <c r="A27" s="42">
        <v>18</v>
      </c>
      <c r="B27" s="46" t="s">
        <v>179</v>
      </c>
      <c r="C27" s="248">
        <v>0</v>
      </c>
      <c r="D27" s="248">
        <v>120720</v>
      </c>
      <c r="E27" s="249">
        <f t="shared" si="2"/>
        <v>120720</v>
      </c>
      <c r="F27" s="250">
        <v>0</v>
      </c>
      <c r="G27" s="251">
        <v>244520</v>
      </c>
      <c r="H27" s="252">
        <f t="shared" si="1"/>
        <v>244520</v>
      </c>
    </row>
    <row r="28" spans="1:8" ht="15.75">
      <c r="A28" s="42">
        <v>19</v>
      </c>
      <c r="B28" s="46" t="s">
        <v>180</v>
      </c>
      <c r="C28" s="248">
        <v>11780.07</v>
      </c>
      <c r="D28" s="248">
        <v>29303</v>
      </c>
      <c r="E28" s="249">
        <f t="shared" si="2"/>
        <v>41083.07</v>
      </c>
      <c r="F28" s="250">
        <v>10</v>
      </c>
      <c r="G28" s="251">
        <v>25395</v>
      </c>
      <c r="H28" s="252">
        <f t="shared" si="1"/>
        <v>25405</v>
      </c>
    </row>
    <row r="29" spans="1:8" ht="15.75">
      <c r="A29" s="42">
        <v>20</v>
      </c>
      <c r="B29" s="46" t="s">
        <v>102</v>
      </c>
      <c r="C29" s="248">
        <v>151183</v>
      </c>
      <c r="D29" s="248">
        <v>1385908</v>
      </c>
      <c r="E29" s="249">
        <f t="shared" si="2"/>
        <v>1537091</v>
      </c>
      <c r="F29" s="250">
        <v>108080</v>
      </c>
      <c r="G29" s="251">
        <v>407382</v>
      </c>
      <c r="H29" s="252">
        <f t="shared" si="1"/>
        <v>515462</v>
      </c>
    </row>
    <row r="30" spans="1:8" ht="15.75">
      <c r="A30" s="42">
        <v>21</v>
      </c>
      <c r="B30" s="46" t="s">
        <v>181</v>
      </c>
      <c r="C30" s="248">
        <v>0</v>
      </c>
      <c r="D30" s="248">
        <v>0</v>
      </c>
      <c r="E30" s="249">
        <f t="shared" si="2"/>
        <v>0</v>
      </c>
      <c r="F30" s="250">
        <v>0</v>
      </c>
      <c r="G30" s="251">
        <v>0</v>
      </c>
      <c r="H30" s="252">
        <f t="shared" si="1"/>
        <v>0</v>
      </c>
    </row>
    <row r="31" spans="1:8" ht="15.75">
      <c r="A31" s="42">
        <v>22</v>
      </c>
      <c r="B31" s="48" t="s">
        <v>182</v>
      </c>
      <c r="C31" s="249">
        <f>SUM(C22:C30)</f>
        <v>9445457.0700000003</v>
      </c>
      <c r="D31" s="249">
        <f>SUM(D22:D30)</f>
        <v>36522988</v>
      </c>
      <c r="E31" s="249">
        <f>C31+D31</f>
        <v>45968445.07</v>
      </c>
      <c r="F31" s="249">
        <f>SUM(F22:F30)</f>
        <v>10125151</v>
      </c>
      <c r="G31" s="249">
        <f>SUM(G22:G30)</f>
        <v>48715881</v>
      </c>
      <c r="H31" s="252">
        <f t="shared" si="1"/>
        <v>58841032</v>
      </c>
    </row>
    <row r="32" spans="1:8" ht="15.75">
      <c r="A32" s="42"/>
      <c r="B32" s="43" t="s">
        <v>191</v>
      </c>
      <c r="C32" s="253"/>
      <c r="D32" s="253"/>
      <c r="E32" s="248"/>
      <c r="F32" s="254"/>
      <c r="G32" s="255"/>
      <c r="H32" s="256"/>
    </row>
    <row r="33" spans="1:8" ht="15.75">
      <c r="A33" s="42">
        <v>23</v>
      </c>
      <c r="B33" s="46" t="s">
        <v>183</v>
      </c>
      <c r="C33" s="248">
        <v>30000000</v>
      </c>
      <c r="D33" s="253"/>
      <c r="E33" s="249">
        <f t="shared" si="2"/>
        <v>30000000</v>
      </c>
      <c r="F33" s="250">
        <v>0</v>
      </c>
      <c r="G33" s="255"/>
      <c r="H33" s="252">
        <f t="shared" si="1"/>
        <v>0</v>
      </c>
    </row>
    <row r="34" spans="1:8" ht="15.75">
      <c r="A34" s="42">
        <v>24</v>
      </c>
      <c r="B34" s="46" t="s">
        <v>184</v>
      </c>
      <c r="C34" s="248">
        <v>0</v>
      </c>
      <c r="D34" s="253"/>
      <c r="E34" s="249">
        <f t="shared" si="2"/>
        <v>0</v>
      </c>
      <c r="F34" s="250">
        <v>0</v>
      </c>
      <c r="G34" s="255"/>
      <c r="H34" s="252">
        <f t="shared" si="1"/>
        <v>0</v>
      </c>
    </row>
    <row r="35" spans="1:8" ht="15.75">
      <c r="A35" s="42">
        <v>25</v>
      </c>
      <c r="B35" s="47" t="s">
        <v>185</v>
      </c>
      <c r="C35" s="248">
        <v>0</v>
      </c>
      <c r="D35" s="253"/>
      <c r="E35" s="249">
        <f t="shared" si="2"/>
        <v>0</v>
      </c>
      <c r="F35" s="250">
        <v>0</v>
      </c>
      <c r="G35" s="255"/>
      <c r="H35" s="252">
        <f t="shared" si="1"/>
        <v>0</v>
      </c>
    </row>
    <row r="36" spans="1:8" ht="15.75">
      <c r="A36" s="42">
        <v>26</v>
      </c>
      <c r="B36" s="46" t="s">
        <v>186</v>
      </c>
      <c r="C36" s="248">
        <v>0</v>
      </c>
      <c r="D36" s="253"/>
      <c r="E36" s="249">
        <f t="shared" si="2"/>
        <v>0</v>
      </c>
      <c r="F36" s="250">
        <v>0</v>
      </c>
      <c r="G36" s="255"/>
      <c r="H36" s="252">
        <f t="shared" si="1"/>
        <v>0</v>
      </c>
    </row>
    <row r="37" spans="1:8" ht="15.75">
      <c r="A37" s="42">
        <v>27</v>
      </c>
      <c r="B37" s="46" t="s">
        <v>187</v>
      </c>
      <c r="C37" s="248">
        <v>0</v>
      </c>
      <c r="D37" s="253"/>
      <c r="E37" s="249">
        <f t="shared" si="2"/>
        <v>0</v>
      </c>
      <c r="F37" s="250">
        <v>15204182</v>
      </c>
      <c r="G37" s="255"/>
      <c r="H37" s="252">
        <f t="shared" si="1"/>
        <v>15204182</v>
      </c>
    </row>
    <row r="38" spans="1:8" ht="15.75">
      <c r="A38" s="42">
        <v>28</v>
      </c>
      <c r="B38" s="46" t="s">
        <v>188</v>
      </c>
      <c r="C38" s="248">
        <v>1416917</v>
      </c>
      <c r="D38" s="253"/>
      <c r="E38" s="249">
        <f t="shared" si="2"/>
        <v>1416917</v>
      </c>
      <c r="F38" s="250">
        <v>6899564</v>
      </c>
      <c r="G38" s="255"/>
      <c r="H38" s="252">
        <f t="shared" si="1"/>
        <v>6899564</v>
      </c>
    </row>
    <row r="39" spans="1:8" ht="15.75">
      <c r="A39" s="42">
        <v>29</v>
      </c>
      <c r="B39" s="46" t="s">
        <v>204</v>
      </c>
      <c r="C39" s="248">
        <v>3003</v>
      </c>
      <c r="D39" s="253"/>
      <c r="E39" s="249">
        <f t="shared" si="2"/>
        <v>3003</v>
      </c>
      <c r="F39" s="250">
        <v>7003</v>
      </c>
      <c r="G39" s="255"/>
      <c r="H39" s="252">
        <f t="shared" si="1"/>
        <v>7003</v>
      </c>
    </row>
    <row r="40" spans="1:8" ht="15.75">
      <c r="A40" s="42">
        <v>30</v>
      </c>
      <c r="B40" s="48" t="s">
        <v>189</v>
      </c>
      <c r="C40" s="425">
        <f>SUM(C33:C39)</f>
        <v>31419920</v>
      </c>
      <c r="D40" s="425">
        <f>SUM(D33:D39)</f>
        <v>0</v>
      </c>
      <c r="E40" s="249">
        <f t="shared" si="2"/>
        <v>31419920</v>
      </c>
      <c r="F40" s="425">
        <f>SUM(F33:F39)</f>
        <v>22110749</v>
      </c>
      <c r="G40" s="425">
        <f>SUM(G33:G39)</f>
        <v>0</v>
      </c>
      <c r="H40" s="252">
        <f t="shared" si="1"/>
        <v>22110749</v>
      </c>
    </row>
    <row r="41" spans="1:8" ht="16.5" thickBot="1">
      <c r="A41" s="49">
        <v>31</v>
      </c>
      <c r="B41" s="50" t="s">
        <v>205</v>
      </c>
      <c r="C41" s="257">
        <f>C31+C40</f>
        <v>40865377.07</v>
      </c>
      <c r="D41" s="257">
        <f>D31+D40</f>
        <v>36522988</v>
      </c>
      <c r="E41" s="257">
        <f>C41+D41</f>
        <v>77388365.069999993</v>
      </c>
      <c r="F41" s="257">
        <f>F31+F40</f>
        <v>32235900</v>
      </c>
      <c r="G41" s="257">
        <f>G31+G40</f>
        <v>48715881</v>
      </c>
      <c r="H41" s="258">
        <f>F41+G41</f>
        <v>80951781</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9" activePane="bottomRight" state="frozen"/>
      <selection pane="topRight" activeCell="B1" sqref="B1"/>
      <selection pane="bottomLeft" activeCell="A6" sqref="A6"/>
      <selection pane="bottomRight" activeCell="F58" sqref="F58"/>
    </sheetView>
  </sheetViews>
  <sheetFormatPr defaultColWidth="9.140625" defaultRowHeight="12" customHeight="1"/>
  <cols>
    <col min="1" max="1" width="9.5703125" style="2" bestFit="1" customWidth="1"/>
    <col min="2" max="2" width="37.7109375" style="2" customWidth="1"/>
    <col min="3" max="8" width="12.7109375" style="2" customWidth="1"/>
    <col min="9" max="9" width="8.85546875" customWidth="1"/>
    <col min="10" max="16384" width="9.140625" style="13"/>
  </cols>
  <sheetData>
    <row r="1" spans="1:8" ht="12" customHeight="1">
      <c r="A1" s="18" t="s">
        <v>196</v>
      </c>
      <c r="B1" s="461" t="s">
        <v>433</v>
      </c>
      <c r="C1" s="17"/>
    </row>
    <row r="2" spans="1:8" ht="12" customHeight="1">
      <c r="A2" s="18" t="s">
        <v>197</v>
      </c>
      <c r="B2" s="462">
        <v>43190</v>
      </c>
      <c r="C2" s="30"/>
      <c r="D2" s="19"/>
      <c r="E2" s="19"/>
      <c r="F2" s="19"/>
      <c r="G2" s="19"/>
      <c r="H2" s="19"/>
    </row>
    <row r="3" spans="1:8" ht="12" customHeight="1">
      <c r="A3" s="18"/>
      <c r="B3" s="17"/>
      <c r="C3" s="30"/>
      <c r="D3" s="19"/>
      <c r="E3" s="19"/>
      <c r="F3" s="19"/>
      <c r="G3" s="19"/>
      <c r="H3" s="19"/>
    </row>
    <row r="4" spans="1:8" ht="12" customHeight="1" thickBot="1">
      <c r="A4" s="52" t="s">
        <v>340</v>
      </c>
      <c r="B4" s="31" t="s">
        <v>230</v>
      </c>
      <c r="C4" s="38"/>
      <c r="D4" s="38"/>
      <c r="E4" s="38"/>
      <c r="F4" s="52"/>
      <c r="G4" s="52"/>
      <c r="H4" s="53" t="s">
        <v>100</v>
      </c>
    </row>
    <row r="5" spans="1:8" ht="12" customHeight="1">
      <c r="A5" s="134"/>
      <c r="B5" s="135"/>
      <c r="C5" s="474" t="s">
        <v>202</v>
      </c>
      <c r="D5" s="475"/>
      <c r="E5" s="476"/>
      <c r="F5" s="474" t="s">
        <v>203</v>
      </c>
      <c r="G5" s="475"/>
      <c r="H5" s="477"/>
    </row>
    <row r="6" spans="1:8" ht="12" customHeight="1">
      <c r="A6" s="136" t="s">
        <v>32</v>
      </c>
      <c r="B6" s="54"/>
      <c r="C6" s="55" t="s">
        <v>33</v>
      </c>
      <c r="D6" s="55" t="s">
        <v>103</v>
      </c>
      <c r="E6" s="55" t="s">
        <v>74</v>
      </c>
      <c r="F6" s="55" t="s">
        <v>33</v>
      </c>
      <c r="G6" s="55" t="s">
        <v>103</v>
      </c>
      <c r="H6" s="137" t="s">
        <v>74</v>
      </c>
    </row>
    <row r="7" spans="1:8" ht="12" customHeight="1">
      <c r="A7" s="138"/>
      <c r="B7" s="57" t="s">
        <v>99</v>
      </c>
      <c r="C7" s="58"/>
      <c r="D7" s="58"/>
      <c r="E7" s="58"/>
      <c r="F7" s="58"/>
      <c r="G7" s="58"/>
      <c r="H7" s="139"/>
    </row>
    <row r="8" spans="1:8" ht="12" customHeight="1">
      <c r="A8" s="138">
        <v>1</v>
      </c>
      <c r="B8" s="59" t="s">
        <v>104</v>
      </c>
      <c r="C8" s="427">
        <v>180045</v>
      </c>
      <c r="D8" s="427">
        <v>51490</v>
      </c>
      <c r="E8" s="425">
        <f>C8+D8</f>
        <v>231535</v>
      </c>
      <c r="F8" s="457">
        <v>126343</v>
      </c>
      <c r="G8" s="457">
        <v>13852</v>
      </c>
      <c r="H8" s="428">
        <f>F8+G8</f>
        <v>140195</v>
      </c>
    </row>
    <row r="9" spans="1:8" ht="12" customHeight="1">
      <c r="A9" s="138">
        <v>2</v>
      </c>
      <c r="B9" s="59" t="s">
        <v>105</v>
      </c>
      <c r="C9" s="429">
        <f>SUM(C10:C18)</f>
        <v>235119</v>
      </c>
      <c r="D9" s="429">
        <f>SUM(D10:D18)</f>
        <v>214864</v>
      </c>
      <c r="E9" s="425">
        <f t="shared" ref="E9" si="0">C9+D9</f>
        <v>449983</v>
      </c>
      <c r="F9" s="429">
        <f>SUM(F10:F18)</f>
        <v>174806</v>
      </c>
      <c r="G9" s="429">
        <f>SUM(G10:G18)</f>
        <v>218009</v>
      </c>
      <c r="H9" s="428">
        <f t="shared" ref="H9" si="1">F9+G9</f>
        <v>392815</v>
      </c>
    </row>
    <row r="10" spans="1:8" ht="12" customHeight="1">
      <c r="A10" s="138">
        <v>2.1</v>
      </c>
      <c r="B10" s="60" t="s">
        <v>106</v>
      </c>
      <c r="C10" s="439"/>
      <c r="D10" s="439"/>
      <c r="E10" s="430"/>
      <c r="F10" s="439"/>
      <c r="G10" s="439"/>
      <c r="H10" s="431"/>
    </row>
    <row r="11" spans="1:8" ht="12" customHeight="1">
      <c r="A11" s="138">
        <v>2.2000000000000002</v>
      </c>
      <c r="B11" s="60" t="s">
        <v>107</v>
      </c>
      <c r="C11" s="427">
        <v>162064</v>
      </c>
      <c r="D11" s="427">
        <v>70030</v>
      </c>
      <c r="E11" s="425">
        <f t="shared" ref="E11:E67" si="2">C11+D11</f>
        <v>232094</v>
      </c>
      <c r="F11" s="427">
        <v>117138</v>
      </c>
      <c r="G11" s="427">
        <v>43904</v>
      </c>
      <c r="H11" s="428">
        <f t="shared" ref="H11:H67" si="3">F11+G11</f>
        <v>161042</v>
      </c>
    </row>
    <row r="12" spans="1:8" ht="12" customHeight="1">
      <c r="A12" s="138">
        <v>2.2999999999999998</v>
      </c>
      <c r="B12" s="60" t="s">
        <v>108</v>
      </c>
      <c r="C12" s="427">
        <v>0</v>
      </c>
      <c r="D12" s="427">
        <v>0</v>
      </c>
      <c r="E12" s="425">
        <f t="shared" si="2"/>
        <v>0</v>
      </c>
      <c r="F12" s="427">
        <v>0</v>
      </c>
      <c r="G12" s="427">
        <v>0</v>
      </c>
      <c r="H12" s="428">
        <f t="shared" si="3"/>
        <v>0</v>
      </c>
    </row>
    <row r="13" spans="1:8" ht="12" customHeight="1">
      <c r="A13" s="138">
        <v>2.4</v>
      </c>
      <c r="B13" s="60" t="s">
        <v>109</v>
      </c>
      <c r="C13" s="427">
        <v>0</v>
      </c>
      <c r="D13" s="427">
        <v>0</v>
      </c>
      <c r="E13" s="425">
        <f t="shared" si="2"/>
        <v>0</v>
      </c>
      <c r="F13" s="427">
        <v>0</v>
      </c>
      <c r="G13" s="427">
        <v>0</v>
      </c>
      <c r="H13" s="428">
        <f t="shared" si="3"/>
        <v>0</v>
      </c>
    </row>
    <row r="14" spans="1:8" ht="12" customHeight="1">
      <c r="A14" s="138">
        <v>2.5</v>
      </c>
      <c r="B14" s="60" t="s">
        <v>110</v>
      </c>
      <c r="C14" s="427">
        <v>0</v>
      </c>
      <c r="D14" s="427">
        <v>0</v>
      </c>
      <c r="E14" s="425">
        <f t="shared" si="2"/>
        <v>0</v>
      </c>
      <c r="F14" s="427">
        <v>0</v>
      </c>
      <c r="G14" s="427">
        <v>0</v>
      </c>
      <c r="H14" s="428">
        <f t="shared" si="3"/>
        <v>0</v>
      </c>
    </row>
    <row r="15" spans="1:8" ht="12" customHeight="1">
      <c r="A15" s="138">
        <v>2.6</v>
      </c>
      <c r="B15" s="60" t="s">
        <v>111</v>
      </c>
      <c r="C15" s="427">
        <v>0</v>
      </c>
      <c r="D15" s="427">
        <v>0</v>
      </c>
      <c r="E15" s="425">
        <f t="shared" si="2"/>
        <v>0</v>
      </c>
      <c r="F15" s="427">
        <v>0</v>
      </c>
      <c r="G15" s="427">
        <v>0</v>
      </c>
      <c r="H15" s="428">
        <f t="shared" si="3"/>
        <v>0</v>
      </c>
    </row>
    <row r="16" spans="1:8" ht="12" customHeight="1">
      <c r="A16" s="138">
        <v>2.7</v>
      </c>
      <c r="B16" s="60" t="s">
        <v>112</v>
      </c>
      <c r="C16" s="427">
        <v>0</v>
      </c>
      <c r="D16" s="427">
        <v>0</v>
      </c>
      <c r="E16" s="425">
        <f t="shared" si="2"/>
        <v>0</v>
      </c>
      <c r="F16" s="427">
        <v>0</v>
      </c>
      <c r="G16" s="427">
        <v>0</v>
      </c>
      <c r="H16" s="428">
        <f t="shared" si="3"/>
        <v>0</v>
      </c>
    </row>
    <row r="17" spans="1:8" ht="12" customHeight="1">
      <c r="A17" s="138">
        <v>2.8</v>
      </c>
      <c r="B17" s="60" t="s">
        <v>113</v>
      </c>
      <c r="C17" s="427">
        <v>73055</v>
      </c>
      <c r="D17" s="427">
        <v>144834</v>
      </c>
      <c r="E17" s="425">
        <f t="shared" si="2"/>
        <v>217889</v>
      </c>
      <c r="F17" s="427">
        <v>57668</v>
      </c>
      <c r="G17" s="427">
        <v>174105</v>
      </c>
      <c r="H17" s="428">
        <f t="shared" si="3"/>
        <v>231773</v>
      </c>
    </row>
    <row r="18" spans="1:8" ht="12" customHeight="1">
      <c r="A18" s="138">
        <v>2.9</v>
      </c>
      <c r="B18" s="60" t="s">
        <v>114</v>
      </c>
      <c r="C18" s="427">
        <v>0</v>
      </c>
      <c r="D18" s="427">
        <v>0</v>
      </c>
      <c r="E18" s="425">
        <f t="shared" si="2"/>
        <v>0</v>
      </c>
      <c r="F18" s="427">
        <v>0</v>
      </c>
      <c r="G18" s="427">
        <v>0</v>
      </c>
      <c r="H18" s="428">
        <f t="shared" si="3"/>
        <v>0</v>
      </c>
    </row>
    <row r="19" spans="1:8" ht="12" customHeight="1">
      <c r="A19" s="138">
        <v>3</v>
      </c>
      <c r="B19" s="59" t="s">
        <v>115</v>
      </c>
      <c r="C19" s="427">
        <v>6557</v>
      </c>
      <c r="D19" s="427">
        <v>15519</v>
      </c>
      <c r="E19" s="425">
        <f t="shared" si="2"/>
        <v>22076</v>
      </c>
      <c r="F19" s="427">
        <v>5273</v>
      </c>
      <c r="G19" s="427">
        <v>13541</v>
      </c>
      <c r="H19" s="428">
        <f t="shared" si="3"/>
        <v>18814</v>
      </c>
    </row>
    <row r="20" spans="1:8" ht="12" customHeight="1">
      <c r="A20" s="138">
        <v>4</v>
      </c>
      <c r="B20" s="59" t="s">
        <v>116</v>
      </c>
      <c r="C20" s="427">
        <v>283736</v>
      </c>
      <c r="D20" s="427">
        <v>0</v>
      </c>
      <c r="E20" s="425">
        <f t="shared" si="2"/>
        <v>283736</v>
      </c>
      <c r="F20" s="427">
        <v>243198</v>
      </c>
      <c r="G20" s="427">
        <v>0</v>
      </c>
      <c r="H20" s="428">
        <f t="shared" si="3"/>
        <v>243198</v>
      </c>
    </row>
    <row r="21" spans="1:8" ht="12" customHeight="1">
      <c r="A21" s="138">
        <v>5</v>
      </c>
      <c r="B21" s="59" t="s">
        <v>117</v>
      </c>
      <c r="C21" s="427">
        <v>11577</v>
      </c>
      <c r="D21" s="427">
        <v>31702</v>
      </c>
      <c r="E21" s="425">
        <f t="shared" si="2"/>
        <v>43279</v>
      </c>
      <c r="F21" s="427">
        <v>4762</v>
      </c>
      <c r="G21" s="427">
        <v>32381</v>
      </c>
      <c r="H21" s="428">
        <f>F21+G21</f>
        <v>37143</v>
      </c>
    </row>
    <row r="22" spans="1:8" ht="12" customHeight="1">
      <c r="A22" s="138">
        <v>6</v>
      </c>
      <c r="B22" s="61" t="s">
        <v>118</v>
      </c>
      <c r="C22" s="429">
        <f>C8+C9+C19+C20+C21</f>
        <v>717034</v>
      </c>
      <c r="D22" s="429">
        <f>D8+D9+D19+D20+D21</f>
        <v>313575</v>
      </c>
      <c r="E22" s="425">
        <f>C22+D22</f>
        <v>1030609</v>
      </c>
      <c r="F22" s="429">
        <f>F8+F9+F19+F20+F21</f>
        <v>554382</v>
      </c>
      <c r="G22" s="429">
        <f>G8+G9+G19+G20+G21</f>
        <v>277783</v>
      </c>
      <c r="H22" s="428">
        <f>F22+G22</f>
        <v>832165</v>
      </c>
    </row>
    <row r="23" spans="1:8" ht="12" customHeight="1">
      <c r="A23" s="138"/>
      <c r="B23" s="57" t="s">
        <v>97</v>
      </c>
      <c r="C23" s="427"/>
      <c r="D23" s="427"/>
      <c r="E23" s="430"/>
      <c r="F23" s="427"/>
      <c r="G23" s="427"/>
      <c r="H23" s="431"/>
    </row>
    <row r="24" spans="1:8" ht="12" customHeight="1">
      <c r="A24" s="138">
        <v>7</v>
      </c>
      <c r="B24" s="59" t="s">
        <v>119</v>
      </c>
      <c r="C24" s="427">
        <v>33674</v>
      </c>
      <c r="D24" s="427">
        <v>1358.78</v>
      </c>
      <c r="E24" s="425">
        <f t="shared" si="2"/>
        <v>35032.78</v>
      </c>
      <c r="F24" s="427">
        <v>0</v>
      </c>
      <c r="G24" s="427">
        <v>0</v>
      </c>
      <c r="H24" s="428">
        <f t="shared" si="3"/>
        <v>0</v>
      </c>
    </row>
    <row r="25" spans="1:8" ht="12" customHeight="1">
      <c r="A25" s="138">
        <v>8</v>
      </c>
      <c r="B25" s="59" t="s">
        <v>120</v>
      </c>
      <c r="C25" s="427">
        <v>0</v>
      </c>
      <c r="D25" s="427">
        <v>8444.2199999999993</v>
      </c>
      <c r="E25" s="425">
        <f t="shared" si="2"/>
        <v>8444.2199999999993</v>
      </c>
      <c r="F25" s="427">
        <v>40971</v>
      </c>
      <c r="G25" s="427">
        <v>14787</v>
      </c>
      <c r="H25" s="428">
        <f t="shared" si="3"/>
        <v>55758</v>
      </c>
    </row>
    <row r="26" spans="1:8" ht="12" customHeight="1">
      <c r="A26" s="138">
        <v>9</v>
      </c>
      <c r="B26" s="59" t="s">
        <v>121</v>
      </c>
      <c r="C26" s="427">
        <v>0</v>
      </c>
      <c r="D26" s="427">
        <v>12508</v>
      </c>
      <c r="E26" s="425">
        <f t="shared" si="2"/>
        <v>12508</v>
      </c>
      <c r="F26" s="427">
        <v>0</v>
      </c>
      <c r="G26" s="427">
        <v>19102</v>
      </c>
      <c r="H26" s="428">
        <f t="shared" si="3"/>
        <v>19102</v>
      </c>
    </row>
    <row r="27" spans="1:8" ht="12" customHeight="1">
      <c r="A27" s="138">
        <v>10</v>
      </c>
      <c r="B27" s="59" t="s">
        <v>122</v>
      </c>
      <c r="C27" s="427">
        <v>0</v>
      </c>
      <c r="D27" s="427">
        <v>0</v>
      </c>
      <c r="E27" s="425">
        <f t="shared" si="2"/>
        <v>0</v>
      </c>
      <c r="F27" s="427">
        <v>0</v>
      </c>
      <c r="G27" s="427">
        <v>0</v>
      </c>
      <c r="H27" s="428">
        <f t="shared" si="3"/>
        <v>0</v>
      </c>
    </row>
    <row r="28" spans="1:8" ht="12" customHeight="1">
      <c r="A28" s="138">
        <v>11</v>
      </c>
      <c r="B28" s="59" t="s">
        <v>123</v>
      </c>
      <c r="C28" s="427">
        <v>0</v>
      </c>
      <c r="D28" s="427">
        <v>21</v>
      </c>
      <c r="E28" s="425">
        <f t="shared" si="2"/>
        <v>21</v>
      </c>
      <c r="F28" s="427">
        <v>0</v>
      </c>
      <c r="G28" s="427">
        <v>3454</v>
      </c>
      <c r="H28" s="428">
        <f t="shared" si="3"/>
        <v>3454</v>
      </c>
    </row>
    <row r="29" spans="1:8" ht="12" customHeight="1">
      <c r="A29" s="138">
        <v>12</v>
      </c>
      <c r="B29" s="59" t="s">
        <v>124</v>
      </c>
      <c r="C29" s="427">
        <v>0</v>
      </c>
      <c r="D29" s="427">
        <v>0</v>
      </c>
      <c r="E29" s="425">
        <f t="shared" si="2"/>
        <v>0</v>
      </c>
      <c r="F29" s="427">
        <v>0</v>
      </c>
      <c r="G29" s="427">
        <v>0</v>
      </c>
      <c r="H29" s="428">
        <f t="shared" si="3"/>
        <v>0</v>
      </c>
    </row>
    <row r="30" spans="1:8" ht="12" customHeight="1">
      <c r="A30" s="138">
        <v>13</v>
      </c>
      <c r="B30" s="62" t="s">
        <v>125</v>
      </c>
      <c r="C30" s="425">
        <v>33674</v>
      </c>
      <c r="D30" s="425">
        <v>22332</v>
      </c>
      <c r="E30" s="425">
        <v>56006</v>
      </c>
      <c r="F30" s="425">
        <v>40971</v>
      </c>
      <c r="G30" s="425">
        <v>37343</v>
      </c>
      <c r="H30" s="425">
        <f t="shared" si="3"/>
        <v>78314</v>
      </c>
    </row>
    <row r="31" spans="1:8" ht="12" customHeight="1">
      <c r="A31" s="138">
        <v>14</v>
      </c>
      <c r="B31" s="62" t="s">
        <v>126</v>
      </c>
      <c r="C31" s="425">
        <v>683360</v>
      </c>
      <c r="D31" s="425">
        <v>291243</v>
      </c>
      <c r="E31" s="425">
        <v>974603</v>
      </c>
      <c r="F31" s="425">
        <v>513411</v>
      </c>
      <c r="G31" s="425">
        <v>240440</v>
      </c>
      <c r="H31" s="425">
        <f t="shared" si="3"/>
        <v>753851</v>
      </c>
    </row>
    <row r="32" spans="1:8" ht="12" customHeight="1">
      <c r="A32" s="138"/>
      <c r="B32" s="57"/>
      <c r="C32" s="432"/>
      <c r="D32" s="432"/>
      <c r="E32" s="432"/>
      <c r="F32" s="432"/>
      <c r="G32" s="432"/>
      <c r="H32" s="433"/>
    </row>
    <row r="33" spans="1:8" ht="12" customHeight="1">
      <c r="A33" s="138"/>
      <c r="B33" s="57" t="s">
        <v>127</v>
      </c>
      <c r="C33" s="427"/>
      <c r="D33" s="427"/>
      <c r="E33" s="430"/>
      <c r="F33" s="427"/>
      <c r="G33" s="427"/>
      <c r="H33" s="431"/>
    </row>
    <row r="34" spans="1:8" ht="12" customHeight="1">
      <c r="A34" s="138">
        <v>15</v>
      </c>
      <c r="B34" s="56" t="s">
        <v>98</v>
      </c>
      <c r="C34" s="434">
        <f>C35-C36</f>
        <v>-45339</v>
      </c>
      <c r="D34" s="434">
        <f>D35-D36</f>
        <v>124955</v>
      </c>
      <c r="E34" s="425">
        <f t="shared" si="2"/>
        <v>79616</v>
      </c>
      <c r="F34" s="434">
        <f>F35-F36</f>
        <v>-50195</v>
      </c>
      <c r="G34" s="434">
        <f>G35-G36</f>
        <v>154474</v>
      </c>
      <c r="H34" s="428">
        <f t="shared" si="3"/>
        <v>104279</v>
      </c>
    </row>
    <row r="35" spans="1:8" ht="12" customHeight="1">
      <c r="A35" s="138">
        <v>15.1</v>
      </c>
      <c r="B35" s="60" t="s">
        <v>128</v>
      </c>
      <c r="C35" s="427">
        <v>37700</v>
      </c>
      <c r="D35" s="427">
        <v>190569</v>
      </c>
      <c r="E35" s="425">
        <f t="shared" si="2"/>
        <v>228269</v>
      </c>
      <c r="F35" s="427">
        <v>36590</v>
      </c>
      <c r="G35" s="427">
        <v>215547</v>
      </c>
      <c r="H35" s="428">
        <f t="shared" si="3"/>
        <v>252137</v>
      </c>
    </row>
    <row r="36" spans="1:8" ht="12" customHeight="1">
      <c r="A36" s="138">
        <v>15.2</v>
      </c>
      <c r="B36" s="60" t="s">
        <v>129</v>
      </c>
      <c r="C36" s="427">
        <v>83039</v>
      </c>
      <c r="D36" s="427">
        <v>65614</v>
      </c>
      <c r="E36" s="425">
        <f t="shared" si="2"/>
        <v>148653</v>
      </c>
      <c r="F36" s="427">
        <v>86785</v>
      </c>
      <c r="G36" s="427">
        <v>61073</v>
      </c>
      <c r="H36" s="428">
        <f t="shared" si="3"/>
        <v>147858</v>
      </c>
    </row>
    <row r="37" spans="1:8" ht="12" customHeight="1">
      <c r="A37" s="138">
        <v>16</v>
      </c>
      <c r="B37" s="59" t="s">
        <v>130</v>
      </c>
      <c r="C37" s="427">
        <v>0</v>
      </c>
      <c r="D37" s="427">
        <v>0</v>
      </c>
      <c r="E37" s="425">
        <f t="shared" si="2"/>
        <v>0</v>
      </c>
      <c r="F37" s="427">
        <v>0</v>
      </c>
      <c r="G37" s="427">
        <v>0</v>
      </c>
      <c r="H37" s="428">
        <f t="shared" si="3"/>
        <v>0</v>
      </c>
    </row>
    <row r="38" spans="1:8" ht="12" customHeight="1">
      <c r="A38" s="138">
        <v>17</v>
      </c>
      <c r="B38" s="59" t="s">
        <v>131</v>
      </c>
      <c r="C38" s="427">
        <v>0</v>
      </c>
      <c r="D38" s="427">
        <v>0</v>
      </c>
      <c r="E38" s="425">
        <f t="shared" si="2"/>
        <v>0</v>
      </c>
      <c r="F38" s="427">
        <v>0</v>
      </c>
      <c r="G38" s="427">
        <v>0</v>
      </c>
      <c r="H38" s="428">
        <f t="shared" si="3"/>
        <v>0</v>
      </c>
    </row>
    <row r="39" spans="1:8" ht="12" customHeight="1">
      <c r="A39" s="138">
        <v>18</v>
      </c>
      <c r="B39" s="59" t="s">
        <v>132</v>
      </c>
      <c r="C39" s="427">
        <v>0</v>
      </c>
      <c r="D39" s="427">
        <v>0</v>
      </c>
      <c r="E39" s="425">
        <f t="shared" si="2"/>
        <v>0</v>
      </c>
      <c r="F39" s="427">
        <v>0</v>
      </c>
      <c r="G39" s="427">
        <v>0</v>
      </c>
      <c r="H39" s="428">
        <f t="shared" si="3"/>
        <v>0</v>
      </c>
    </row>
    <row r="40" spans="1:8" ht="12" customHeight="1">
      <c r="A40" s="138">
        <v>19</v>
      </c>
      <c r="B40" s="59" t="s">
        <v>133</v>
      </c>
      <c r="C40" s="427">
        <v>291429</v>
      </c>
      <c r="D40" s="427">
        <v>0</v>
      </c>
      <c r="E40" s="425">
        <f t="shared" si="2"/>
        <v>291429</v>
      </c>
      <c r="F40" s="427">
        <v>531704</v>
      </c>
      <c r="G40" s="427">
        <v>0</v>
      </c>
      <c r="H40" s="428">
        <f t="shared" si="3"/>
        <v>531704</v>
      </c>
    </row>
    <row r="41" spans="1:8" ht="12" customHeight="1">
      <c r="A41" s="138">
        <v>20</v>
      </c>
      <c r="B41" s="59" t="s">
        <v>134</v>
      </c>
      <c r="C41" s="427">
        <v>-27218</v>
      </c>
      <c r="D41" s="427">
        <v>0</v>
      </c>
      <c r="E41" s="425">
        <f t="shared" si="2"/>
        <v>-27218</v>
      </c>
      <c r="F41" s="427">
        <v>-60318</v>
      </c>
      <c r="G41" s="427">
        <v>0</v>
      </c>
      <c r="H41" s="428">
        <f t="shared" si="3"/>
        <v>-60318</v>
      </c>
    </row>
    <row r="42" spans="1:8" ht="12" customHeight="1">
      <c r="A42" s="138">
        <v>21</v>
      </c>
      <c r="B42" s="59" t="s">
        <v>135</v>
      </c>
      <c r="C42" s="427">
        <v>0</v>
      </c>
      <c r="D42" s="427">
        <v>0</v>
      </c>
      <c r="E42" s="425">
        <f t="shared" si="2"/>
        <v>0</v>
      </c>
      <c r="F42" s="427">
        <v>0</v>
      </c>
      <c r="G42" s="427">
        <v>0</v>
      </c>
      <c r="H42" s="428">
        <f t="shared" si="3"/>
        <v>0</v>
      </c>
    </row>
    <row r="43" spans="1:8" ht="12" customHeight="1">
      <c r="A43" s="138">
        <v>22</v>
      </c>
      <c r="B43" s="59" t="s">
        <v>136</v>
      </c>
      <c r="C43" s="427">
        <v>0</v>
      </c>
      <c r="D43" s="427">
        <v>0</v>
      </c>
      <c r="E43" s="425">
        <f t="shared" si="2"/>
        <v>0</v>
      </c>
      <c r="F43" s="427">
        <v>0</v>
      </c>
      <c r="G43" s="427">
        <v>391</v>
      </c>
      <c r="H43" s="428">
        <f t="shared" si="3"/>
        <v>391</v>
      </c>
    </row>
    <row r="44" spans="1:8" ht="12" customHeight="1">
      <c r="A44" s="138">
        <v>23</v>
      </c>
      <c r="B44" s="59" t="s">
        <v>137</v>
      </c>
      <c r="C44" s="427">
        <v>2410</v>
      </c>
      <c r="D44" s="427">
        <v>0</v>
      </c>
      <c r="E44" s="425">
        <f t="shared" si="2"/>
        <v>2410</v>
      </c>
      <c r="F44" s="427">
        <v>21191</v>
      </c>
      <c r="G44" s="427">
        <v>0</v>
      </c>
      <c r="H44" s="428">
        <f t="shared" si="3"/>
        <v>21191</v>
      </c>
    </row>
    <row r="45" spans="1:8" ht="12" customHeight="1">
      <c r="A45" s="138">
        <v>24</v>
      </c>
      <c r="B45" s="62" t="s">
        <v>138</v>
      </c>
      <c r="C45" s="429">
        <f>C34+C37+C38+C39+C40+C41+C42+C43+C44</f>
        <v>221282</v>
      </c>
      <c r="D45" s="429">
        <f>D34+D37+D38+D39+D40+D41+D42+D43+D44</f>
        <v>124955</v>
      </c>
      <c r="E45" s="425">
        <f t="shared" si="2"/>
        <v>346237</v>
      </c>
      <c r="F45" s="429">
        <f>F34+F37+F38+F39+F40+F41+F42+F43+F44</f>
        <v>442382</v>
      </c>
      <c r="G45" s="429">
        <f>G34+G37+G38+G39+G40+G41+G42+G43+G44</f>
        <v>154865</v>
      </c>
      <c r="H45" s="428">
        <f t="shared" si="3"/>
        <v>597247</v>
      </c>
    </row>
    <row r="46" spans="1:8" ht="12" customHeight="1">
      <c r="A46" s="138"/>
      <c r="B46" s="57" t="s">
        <v>139</v>
      </c>
      <c r="C46" s="427"/>
      <c r="D46" s="427"/>
      <c r="E46" s="427"/>
      <c r="F46" s="427"/>
      <c r="G46" s="427"/>
      <c r="H46" s="435"/>
    </row>
    <row r="47" spans="1:8" ht="12" customHeight="1">
      <c r="A47" s="138">
        <v>25</v>
      </c>
      <c r="B47" s="59" t="s">
        <v>140</v>
      </c>
      <c r="C47" s="427">
        <v>44549</v>
      </c>
      <c r="D47" s="427">
        <v>8799</v>
      </c>
      <c r="E47" s="425">
        <f t="shared" si="2"/>
        <v>53348</v>
      </c>
      <c r="F47" s="427">
        <v>41314</v>
      </c>
      <c r="G47" s="427">
        <v>3802</v>
      </c>
      <c r="H47" s="428">
        <f t="shared" si="3"/>
        <v>45116</v>
      </c>
    </row>
    <row r="48" spans="1:8" ht="12" customHeight="1">
      <c r="A48" s="138">
        <v>26</v>
      </c>
      <c r="B48" s="59" t="s">
        <v>141</v>
      </c>
      <c r="C48" s="427">
        <v>36232</v>
      </c>
      <c r="D48" s="427">
        <v>217</v>
      </c>
      <c r="E48" s="425">
        <f t="shared" si="2"/>
        <v>36449</v>
      </c>
      <c r="F48" s="427">
        <v>23853</v>
      </c>
      <c r="G48" s="427">
        <v>0</v>
      </c>
      <c r="H48" s="428">
        <f t="shared" si="3"/>
        <v>23853</v>
      </c>
    </row>
    <row r="49" spans="1:9" ht="12" customHeight="1">
      <c r="A49" s="138">
        <v>27</v>
      </c>
      <c r="B49" s="59" t="s">
        <v>142</v>
      </c>
      <c r="C49" s="427">
        <v>531557</v>
      </c>
      <c r="D49" s="427">
        <v>0</v>
      </c>
      <c r="E49" s="425">
        <f t="shared" si="2"/>
        <v>531557</v>
      </c>
      <c r="F49" s="427">
        <v>498835</v>
      </c>
      <c r="G49" s="427">
        <v>0</v>
      </c>
      <c r="H49" s="428">
        <f t="shared" si="3"/>
        <v>498835</v>
      </c>
    </row>
    <row r="50" spans="1:9" ht="12" customHeight="1">
      <c r="A50" s="138">
        <v>28</v>
      </c>
      <c r="B50" s="59" t="s">
        <v>281</v>
      </c>
      <c r="C50" s="427">
        <v>152</v>
      </c>
      <c r="D50" s="427">
        <v>0</v>
      </c>
      <c r="E50" s="425">
        <f t="shared" si="2"/>
        <v>152</v>
      </c>
      <c r="F50" s="427">
        <v>388</v>
      </c>
      <c r="G50" s="427">
        <v>0</v>
      </c>
      <c r="H50" s="428">
        <f t="shared" si="3"/>
        <v>388</v>
      </c>
    </row>
    <row r="51" spans="1:9" ht="12" customHeight="1">
      <c r="A51" s="138">
        <v>29</v>
      </c>
      <c r="B51" s="59" t="s">
        <v>143</v>
      </c>
      <c r="C51" s="427">
        <v>114439</v>
      </c>
      <c r="D51" s="427">
        <v>0</v>
      </c>
      <c r="E51" s="425">
        <f t="shared" si="2"/>
        <v>114439</v>
      </c>
      <c r="F51" s="427">
        <v>176077</v>
      </c>
      <c r="G51" s="427">
        <v>0</v>
      </c>
      <c r="H51" s="428">
        <f t="shared" si="3"/>
        <v>176077</v>
      </c>
    </row>
    <row r="52" spans="1:9" ht="12" customHeight="1">
      <c r="A52" s="138">
        <v>30</v>
      </c>
      <c r="B52" s="59" t="s">
        <v>144</v>
      </c>
      <c r="C52" s="427">
        <v>128510</v>
      </c>
      <c r="D52" s="427">
        <v>0</v>
      </c>
      <c r="E52" s="425">
        <f t="shared" si="2"/>
        <v>128510</v>
      </c>
      <c r="F52" s="427">
        <v>81196</v>
      </c>
      <c r="G52" s="427">
        <v>0</v>
      </c>
      <c r="H52" s="428">
        <f t="shared" si="3"/>
        <v>81196</v>
      </c>
    </row>
    <row r="53" spans="1:9" ht="12" customHeight="1">
      <c r="A53" s="138">
        <v>31</v>
      </c>
      <c r="B53" s="62" t="s">
        <v>145</v>
      </c>
      <c r="C53" s="429">
        <f>C47+C48+C49+C50+C51+C52</f>
        <v>855439</v>
      </c>
      <c r="D53" s="429">
        <f>D47+D48+D49+D50+D51+D52</f>
        <v>9016</v>
      </c>
      <c r="E53" s="425">
        <f t="shared" si="2"/>
        <v>864455</v>
      </c>
      <c r="F53" s="429">
        <f>F47+F48+F49+F50+F51+F52</f>
        <v>821663</v>
      </c>
      <c r="G53" s="429">
        <f>G47+G48+G49+G50+G51+G52</f>
        <v>3802</v>
      </c>
      <c r="H53" s="428">
        <f t="shared" si="3"/>
        <v>825465</v>
      </c>
    </row>
    <row r="54" spans="1:9" ht="12" customHeight="1">
      <c r="A54" s="138">
        <v>32</v>
      </c>
      <c r="B54" s="62" t="s">
        <v>146</v>
      </c>
      <c r="C54" s="429">
        <f>C45-C53</f>
        <v>-634157</v>
      </c>
      <c r="D54" s="429">
        <f>D45-D53</f>
        <v>115939</v>
      </c>
      <c r="E54" s="425">
        <f t="shared" si="2"/>
        <v>-518218</v>
      </c>
      <c r="F54" s="429">
        <f>F45-F53</f>
        <v>-379281</v>
      </c>
      <c r="G54" s="429">
        <f>G45-G53</f>
        <v>151063</v>
      </c>
      <c r="H54" s="428">
        <f t="shared" si="3"/>
        <v>-228218</v>
      </c>
    </row>
    <row r="55" spans="1:9" ht="12" customHeight="1">
      <c r="A55" s="138"/>
      <c r="B55" s="57"/>
      <c r="C55" s="432"/>
      <c r="D55" s="432"/>
      <c r="E55" s="432"/>
      <c r="F55" s="432"/>
      <c r="G55" s="432"/>
      <c r="H55" s="433"/>
    </row>
    <row r="56" spans="1:9" ht="12" customHeight="1">
      <c r="A56" s="138">
        <v>33</v>
      </c>
      <c r="B56" s="62" t="s">
        <v>147</v>
      </c>
      <c r="C56" s="429">
        <f>C31+C54</f>
        <v>49203</v>
      </c>
      <c r="D56" s="429">
        <f>D31+D54</f>
        <v>407182</v>
      </c>
      <c r="E56" s="425">
        <f t="shared" si="2"/>
        <v>456385</v>
      </c>
      <c r="F56" s="429">
        <f>F31+F54</f>
        <v>134130</v>
      </c>
      <c r="G56" s="429">
        <f>G31+G54</f>
        <v>391503</v>
      </c>
      <c r="H56" s="428">
        <f t="shared" si="3"/>
        <v>525633</v>
      </c>
    </row>
    <row r="57" spans="1:9" ht="12" customHeight="1">
      <c r="A57" s="138"/>
      <c r="B57" s="57"/>
      <c r="C57" s="432"/>
      <c r="D57" s="432"/>
      <c r="E57" s="432"/>
      <c r="F57" s="432"/>
      <c r="G57" s="432"/>
      <c r="H57" s="433"/>
    </row>
    <row r="58" spans="1:9" ht="12" customHeight="1">
      <c r="A58" s="138">
        <v>34</v>
      </c>
      <c r="B58" s="59" t="s">
        <v>148</v>
      </c>
      <c r="C58" s="427">
        <v>-87254</v>
      </c>
      <c r="D58" s="427"/>
      <c r="E58" s="425">
        <f t="shared" si="2"/>
        <v>-87254</v>
      </c>
      <c r="F58" s="427">
        <v>48943</v>
      </c>
      <c r="G58" s="427"/>
      <c r="H58" s="428">
        <f t="shared" si="3"/>
        <v>48943</v>
      </c>
    </row>
    <row r="59" spans="1:9" s="218" customFormat="1" ht="12" customHeight="1">
      <c r="A59" s="138">
        <v>35</v>
      </c>
      <c r="B59" s="56" t="s">
        <v>149</v>
      </c>
      <c r="C59" s="427">
        <v>0</v>
      </c>
      <c r="D59" s="427"/>
      <c r="E59" s="436">
        <f t="shared" si="2"/>
        <v>0</v>
      </c>
      <c r="F59" s="427">
        <v>0</v>
      </c>
      <c r="G59" s="427"/>
      <c r="H59" s="437">
        <f t="shared" si="3"/>
        <v>0</v>
      </c>
      <c r="I59" s="217"/>
    </row>
    <row r="60" spans="1:9" ht="12" customHeight="1">
      <c r="A60" s="138">
        <v>36</v>
      </c>
      <c r="B60" s="59" t="s">
        <v>150</v>
      </c>
      <c r="C60" s="427">
        <v>-13843</v>
      </c>
      <c r="D60" s="427"/>
      <c r="E60" s="425">
        <f t="shared" si="2"/>
        <v>-13843</v>
      </c>
      <c r="F60" s="427">
        <v>-5836</v>
      </c>
      <c r="G60" s="427"/>
      <c r="H60" s="428">
        <f t="shared" si="3"/>
        <v>-5836</v>
      </c>
    </row>
    <row r="61" spans="1:9" ht="12" customHeight="1">
      <c r="A61" s="138">
        <v>37</v>
      </c>
      <c r="B61" s="62" t="s">
        <v>151</v>
      </c>
      <c r="C61" s="429">
        <f>C58+C59+C60</f>
        <v>-101097</v>
      </c>
      <c r="D61" s="429">
        <f>D58+D59+D60</f>
        <v>0</v>
      </c>
      <c r="E61" s="425">
        <f t="shared" si="2"/>
        <v>-101097</v>
      </c>
      <c r="F61" s="429">
        <f>F58+F59+F60</f>
        <v>43107</v>
      </c>
      <c r="G61" s="429">
        <f>G58+G59+G60</f>
        <v>0</v>
      </c>
      <c r="H61" s="428">
        <f t="shared" si="3"/>
        <v>43107</v>
      </c>
    </row>
    <row r="62" spans="1:9" ht="12" customHeight="1">
      <c r="A62" s="138"/>
      <c r="B62" s="63"/>
      <c r="C62" s="427"/>
      <c r="D62" s="427"/>
      <c r="E62" s="427"/>
      <c r="F62" s="427"/>
      <c r="G62" s="427"/>
      <c r="H62" s="435"/>
    </row>
    <row r="63" spans="1:9" ht="12" customHeight="1">
      <c r="A63" s="138">
        <v>38</v>
      </c>
      <c r="B63" s="64" t="s">
        <v>282</v>
      </c>
      <c r="C63" s="429">
        <f>C56-C61</f>
        <v>150300</v>
      </c>
      <c r="D63" s="429">
        <f>D56-D61</f>
        <v>407182</v>
      </c>
      <c r="E63" s="425">
        <f t="shared" si="2"/>
        <v>557482</v>
      </c>
      <c r="F63" s="429">
        <f>F56-F61</f>
        <v>91023</v>
      </c>
      <c r="G63" s="429">
        <f>G56-G61</f>
        <v>391503</v>
      </c>
      <c r="H63" s="428">
        <f t="shared" si="3"/>
        <v>482526</v>
      </c>
    </row>
    <row r="64" spans="1:9" ht="12" customHeight="1">
      <c r="A64" s="136">
        <v>39</v>
      </c>
      <c r="B64" s="59" t="s">
        <v>152</v>
      </c>
      <c r="C64" s="427"/>
      <c r="D64" s="438"/>
      <c r="E64" s="425">
        <f t="shared" si="2"/>
        <v>0</v>
      </c>
      <c r="F64" s="427"/>
      <c r="G64" s="438"/>
      <c r="H64" s="428">
        <f t="shared" si="3"/>
        <v>0</v>
      </c>
    </row>
    <row r="65" spans="1:8" ht="12" customHeight="1">
      <c r="A65" s="138">
        <v>40</v>
      </c>
      <c r="B65" s="62" t="s">
        <v>153</v>
      </c>
      <c r="C65" s="429">
        <f>C63-C64</f>
        <v>150300</v>
      </c>
      <c r="D65" s="429">
        <f>D63-D64</f>
        <v>407182</v>
      </c>
      <c r="E65" s="425">
        <f t="shared" si="2"/>
        <v>557482</v>
      </c>
      <c r="F65" s="429">
        <f>F63-F64</f>
        <v>91023</v>
      </c>
      <c r="G65" s="429">
        <f>G63-G64</f>
        <v>391503</v>
      </c>
      <c r="H65" s="428">
        <f t="shared" si="3"/>
        <v>482526</v>
      </c>
    </row>
    <row r="66" spans="1:8" ht="12" customHeight="1">
      <c r="A66" s="136">
        <v>41</v>
      </c>
      <c r="B66" s="59" t="s">
        <v>154</v>
      </c>
      <c r="C66" s="438"/>
      <c r="D66" s="438"/>
      <c r="E66" s="425">
        <f t="shared" si="2"/>
        <v>0</v>
      </c>
      <c r="F66" s="438"/>
      <c r="G66" s="438"/>
      <c r="H66" s="428">
        <f t="shared" si="3"/>
        <v>0</v>
      </c>
    </row>
    <row r="67" spans="1:8" ht="12" customHeight="1" thickBot="1">
      <c r="A67" s="140">
        <v>42</v>
      </c>
      <c r="B67" s="141" t="s">
        <v>155</v>
      </c>
      <c r="C67" s="259">
        <f>C65+C66</f>
        <v>150300</v>
      </c>
      <c r="D67" s="259">
        <f>D65+D66</f>
        <v>407182</v>
      </c>
      <c r="E67" s="257">
        <f t="shared" si="2"/>
        <v>557482</v>
      </c>
      <c r="F67" s="259">
        <f>F65+F66</f>
        <v>91023</v>
      </c>
      <c r="G67" s="259">
        <f>G65+G66</f>
        <v>391503</v>
      </c>
      <c r="H67" s="260">
        <f t="shared" si="3"/>
        <v>482526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7" zoomScaleNormal="100" workbookViewId="0">
      <selection activeCell="E24" sqref="E24"/>
    </sheetView>
  </sheetViews>
  <sheetFormatPr defaultRowHeight="15"/>
  <cols>
    <col min="1" max="1" width="9.5703125" bestFit="1" customWidth="1"/>
    <col min="2" max="2" width="58" customWidth="1"/>
    <col min="3" max="8" width="12.7109375" customWidth="1"/>
  </cols>
  <sheetData>
    <row r="1" spans="1:8" ht="15.75">
      <c r="A1" s="2" t="s">
        <v>196</v>
      </c>
      <c r="B1" s="461" t="s">
        <v>433</v>
      </c>
    </row>
    <row r="2" spans="1:8" ht="15.75">
      <c r="A2" s="2" t="s">
        <v>197</v>
      </c>
      <c r="B2" s="462">
        <v>43190</v>
      </c>
    </row>
    <row r="3" spans="1:8">
      <c r="A3" s="2"/>
    </row>
    <row r="4" spans="1:8" ht="16.5" thickBot="1">
      <c r="A4" s="2" t="s">
        <v>341</v>
      </c>
      <c r="B4" s="2"/>
      <c r="C4" s="229"/>
      <c r="D4" s="229"/>
      <c r="E4" s="229"/>
      <c r="F4" s="230"/>
      <c r="G4" s="230"/>
      <c r="H4" s="231" t="s">
        <v>100</v>
      </c>
    </row>
    <row r="5" spans="1:8" ht="15.75">
      <c r="A5" s="478" t="s">
        <v>32</v>
      </c>
      <c r="B5" s="480" t="s">
        <v>254</v>
      </c>
      <c r="C5" s="482" t="s">
        <v>202</v>
      </c>
      <c r="D5" s="483"/>
      <c r="E5" s="483"/>
      <c r="F5" s="484" t="s">
        <v>203</v>
      </c>
      <c r="G5" s="485"/>
      <c r="H5" s="486"/>
    </row>
    <row r="6" spans="1:8">
      <c r="A6" s="479"/>
      <c r="B6" s="481"/>
      <c r="C6" s="445" t="s">
        <v>33</v>
      </c>
      <c r="D6" s="444" t="s">
        <v>101</v>
      </c>
      <c r="E6" s="444" t="s">
        <v>74</v>
      </c>
      <c r="F6" s="444" t="s">
        <v>33</v>
      </c>
      <c r="G6" s="444" t="s">
        <v>101</v>
      </c>
      <c r="H6" s="443" t="s">
        <v>74</v>
      </c>
    </row>
    <row r="7" spans="1:8" s="3" customFormat="1" ht="15.75">
      <c r="A7" s="232">
        <v>1</v>
      </c>
      <c r="B7" s="450" t="s">
        <v>378</v>
      </c>
      <c r="C7" s="456">
        <f>SUM(C8:C11)</f>
        <v>3930734</v>
      </c>
      <c r="D7" s="455">
        <f>SUM(D8:D11)</f>
        <v>6925821</v>
      </c>
      <c r="E7" s="455">
        <f>C7+D7</f>
        <v>10856555</v>
      </c>
      <c r="F7" s="456"/>
      <c r="G7" s="455"/>
      <c r="H7" s="454"/>
    </row>
    <row r="8" spans="1:8" s="3" customFormat="1" ht="15.75">
      <c r="A8" s="232">
        <v>1.1000000000000001</v>
      </c>
      <c r="B8" s="449" t="s">
        <v>286</v>
      </c>
      <c r="C8" s="453">
        <v>3903734</v>
      </c>
      <c r="D8" s="452">
        <v>6824437</v>
      </c>
      <c r="E8" s="455">
        <f t="shared" ref="E8:E53" si="0">C8+D8</f>
        <v>10728171</v>
      </c>
      <c r="F8" s="452"/>
      <c r="G8" s="452"/>
      <c r="H8" s="454"/>
    </row>
    <row r="9" spans="1:8" s="3" customFormat="1" ht="15.75">
      <c r="A9" s="232">
        <v>1.2</v>
      </c>
      <c r="B9" s="449" t="s">
        <v>287</v>
      </c>
      <c r="C9" s="453"/>
      <c r="D9" s="452"/>
      <c r="E9" s="455">
        <f t="shared" si="0"/>
        <v>0</v>
      </c>
      <c r="F9" s="452"/>
      <c r="G9" s="452"/>
      <c r="H9" s="454"/>
    </row>
    <row r="10" spans="1:8" s="3" customFormat="1" ht="15.75">
      <c r="A10" s="232">
        <v>1.3</v>
      </c>
      <c r="B10" s="449" t="s">
        <v>288</v>
      </c>
      <c r="C10" s="453">
        <v>27000</v>
      </c>
      <c r="D10" s="452">
        <v>101384</v>
      </c>
      <c r="E10" s="455">
        <f t="shared" si="0"/>
        <v>128384</v>
      </c>
      <c r="F10" s="452"/>
      <c r="G10" s="452"/>
      <c r="H10" s="454"/>
    </row>
    <row r="11" spans="1:8" s="3" customFormat="1" ht="15.75">
      <c r="A11" s="232">
        <v>1.4</v>
      </c>
      <c r="B11" s="449" t="s">
        <v>289</v>
      </c>
      <c r="C11" s="453">
        <v>0</v>
      </c>
      <c r="D11" s="452">
        <v>0</v>
      </c>
      <c r="E11" s="455">
        <f t="shared" si="0"/>
        <v>0</v>
      </c>
      <c r="F11" s="452"/>
      <c r="G11" s="452"/>
      <c r="H11" s="454"/>
    </row>
    <row r="12" spans="1:8" s="3" customFormat="1" ht="15.75" customHeight="1">
      <c r="A12" s="232">
        <v>2</v>
      </c>
      <c r="B12" s="450" t="s">
        <v>290</v>
      </c>
      <c r="C12" s="456"/>
      <c r="D12" s="455">
        <v>1400352</v>
      </c>
      <c r="E12" s="455">
        <f t="shared" si="0"/>
        <v>1400352</v>
      </c>
      <c r="F12" s="455"/>
      <c r="G12" s="455"/>
      <c r="H12" s="454"/>
    </row>
    <row r="13" spans="1:8" s="3" customFormat="1" ht="15" customHeight="1">
      <c r="A13" s="232">
        <v>3</v>
      </c>
      <c r="B13" s="450" t="s">
        <v>291</v>
      </c>
      <c r="C13" s="456"/>
      <c r="D13" s="455"/>
      <c r="E13" s="455">
        <f t="shared" si="0"/>
        <v>0</v>
      </c>
      <c r="F13" s="452"/>
      <c r="G13" s="452"/>
      <c r="H13" s="454"/>
    </row>
    <row r="14" spans="1:8" s="3" customFormat="1" ht="15.75">
      <c r="A14" s="232">
        <v>3.1</v>
      </c>
      <c r="B14" s="449" t="s">
        <v>292</v>
      </c>
      <c r="C14" s="453"/>
      <c r="D14" s="452"/>
      <c r="E14" s="455">
        <f t="shared" si="0"/>
        <v>0</v>
      </c>
      <c r="F14" s="452"/>
      <c r="G14" s="452"/>
      <c r="H14" s="454"/>
    </row>
    <row r="15" spans="1:8" s="3" customFormat="1" ht="15.75">
      <c r="A15" s="232">
        <v>3.2</v>
      </c>
      <c r="B15" s="449" t="s">
        <v>293</v>
      </c>
      <c r="C15" s="453"/>
      <c r="D15" s="452"/>
      <c r="E15" s="455">
        <f t="shared" si="0"/>
        <v>0</v>
      </c>
      <c r="F15" s="452"/>
      <c r="G15" s="452"/>
      <c r="H15" s="454"/>
    </row>
    <row r="16" spans="1:8" s="3" customFormat="1" ht="19.5" customHeight="1">
      <c r="A16" s="232">
        <v>4</v>
      </c>
      <c r="B16" s="450" t="s">
        <v>294</v>
      </c>
      <c r="C16" s="456">
        <f>C17+C18</f>
        <v>16521144</v>
      </c>
      <c r="D16" s="455">
        <f>D17+D18</f>
        <v>31541419</v>
      </c>
      <c r="E16" s="455">
        <f t="shared" si="0"/>
        <v>48062563</v>
      </c>
      <c r="F16" s="455"/>
      <c r="G16" s="455"/>
      <c r="H16" s="454"/>
    </row>
    <row r="17" spans="1:8" s="3" customFormat="1" ht="15.75">
      <c r="A17" s="232">
        <v>4.0999999999999996</v>
      </c>
      <c r="B17" s="449" t="s">
        <v>295</v>
      </c>
      <c r="C17" s="453">
        <v>15668939</v>
      </c>
      <c r="D17" s="468">
        <f>31664247-D12</f>
        <v>30263895</v>
      </c>
      <c r="E17" s="455">
        <f t="shared" si="0"/>
        <v>45932834</v>
      </c>
      <c r="F17" s="452"/>
      <c r="G17" s="452"/>
      <c r="H17" s="454"/>
    </row>
    <row r="18" spans="1:8" s="3" customFormat="1" ht="15.75">
      <c r="A18" s="232">
        <v>4.2</v>
      </c>
      <c r="B18" s="449" t="s">
        <v>296</v>
      </c>
      <c r="C18" s="453">
        <v>852205</v>
      </c>
      <c r="D18" s="452">
        <v>1277524</v>
      </c>
      <c r="E18" s="455">
        <f t="shared" si="0"/>
        <v>2129729</v>
      </c>
      <c r="F18" s="452"/>
      <c r="G18" s="452"/>
      <c r="H18" s="454"/>
    </row>
    <row r="19" spans="1:8" s="3" customFormat="1" ht="19.5" customHeight="1">
      <c r="A19" s="232">
        <v>5</v>
      </c>
      <c r="B19" s="450" t="s">
        <v>297</v>
      </c>
      <c r="C19" s="469">
        <f>SUM(C20:C22)+SUM(C28:C31)</f>
        <v>11768168</v>
      </c>
      <c r="D19" s="469">
        <f>SUM(D20:D22)+SUM(D28:D31)</f>
        <v>57541970</v>
      </c>
      <c r="E19" s="455">
        <f t="shared" si="0"/>
        <v>69310138</v>
      </c>
      <c r="F19" s="455"/>
      <c r="G19" s="455"/>
      <c r="H19" s="454"/>
    </row>
    <row r="20" spans="1:8" s="3" customFormat="1" ht="15.75">
      <c r="A20" s="232">
        <v>5.0999999999999996</v>
      </c>
      <c r="B20" s="449" t="s">
        <v>298</v>
      </c>
      <c r="C20" s="453">
        <v>168268</v>
      </c>
      <c r="D20" s="452">
        <v>1529209</v>
      </c>
      <c r="E20" s="455">
        <f t="shared" si="0"/>
        <v>1697477</v>
      </c>
      <c r="F20" s="452"/>
      <c r="G20" s="452"/>
      <c r="H20" s="454"/>
    </row>
    <row r="21" spans="1:8" s="3" customFormat="1" ht="15.75">
      <c r="A21" s="232">
        <v>5.2</v>
      </c>
      <c r="B21" s="449" t="s">
        <v>299</v>
      </c>
      <c r="C21" s="453">
        <v>0</v>
      </c>
      <c r="D21" s="452">
        <v>0</v>
      </c>
      <c r="E21" s="455">
        <f t="shared" si="0"/>
        <v>0</v>
      </c>
      <c r="F21" s="452"/>
      <c r="G21" s="452"/>
      <c r="H21" s="454"/>
    </row>
    <row r="22" spans="1:8" s="3" customFormat="1" ht="15.75">
      <c r="A22" s="232">
        <v>5.3</v>
      </c>
      <c r="B22" s="449" t="s">
        <v>300</v>
      </c>
      <c r="C22" s="456">
        <f>SUM(C23:C27)</f>
        <v>11599900</v>
      </c>
      <c r="D22" s="455">
        <f>SUM(D23:D27)</f>
        <v>56012761</v>
      </c>
      <c r="E22" s="455">
        <f t="shared" si="0"/>
        <v>67612661</v>
      </c>
      <c r="F22" s="455"/>
      <c r="G22" s="455"/>
      <c r="H22" s="454"/>
    </row>
    <row r="23" spans="1:8" s="3" customFormat="1" ht="15.75">
      <c r="A23" s="232" t="s">
        <v>301</v>
      </c>
      <c r="B23" s="448" t="s">
        <v>302</v>
      </c>
      <c r="C23" s="453">
        <v>4296655</v>
      </c>
      <c r="D23" s="452">
        <v>25932356</v>
      </c>
      <c r="E23" s="455">
        <f t="shared" si="0"/>
        <v>30229011</v>
      </c>
      <c r="F23" s="452"/>
      <c r="G23" s="452"/>
      <c r="H23" s="454"/>
    </row>
    <row r="24" spans="1:8" s="3" customFormat="1" ht="15.75">
      <c r="A24" s="232" t="s">
        <v>303</v>
      </c>
      <c r="B24" s="448" t="s">
        <v>304</v>
      </c>
      <c r="C24" s="453">
        <v>1516000</v>
      </c>
      <c r="D24" s="452">
        <v>9321194</v>
      </c>
      <c r="E24" s="455">
        <f t="shared" si="0"/>
        <v>10837194</v>
      </c>
      <c r="F24" s="452"/>
      <c r="G24" s="452"/>
      <c r="H24" s="454"/>
    </row>
    <row r="25" spans="1:8" s="3" customFormat="1" ht="15.75">
      <c r="A25" s="232" t="s">
        <v>305</v>
      </c>
      <c r="B25" s="447" t="s">
        <v>306</v>
      </c>
      <c r="C25" s="453">
        <v>2190000</v>
      </c>
      <c r="D25" s="452">
        <v>11643685</v>
      </c>
      <c r="E25" s="455">
        <f t="shared" si="0"/>
        <v>13833685</v>
      </c>
      <c r="F25" s="452"/>
      <c r="G25" s="452"/>
      <c r="H25" s="454"/>
    </row>
    <row r="26" spans="1:8" s="3" customFormat="1" ht="15.75">
      <c r="A26" s="232" t="s">
        <v>307</v>
      </c>
      <c r="B26" s="448" t="s">
        <v>308</v>
      </c>
      <c r="C26" s="453">
        <v>3597245</v>
      </c>
      <c r="D26" s="452">
        <v>9115526</v>
      </c>
      <c r="E26" s="455">
        <f t="shared" si="0"/>
        <v>12712771</v>
      </c>
      <c r="F26" s="452"/>
      <c r="G26" s="452"/>
      <c r="H26" s="454"/>
    </row>
    <row r="27" spans="1:8" s="3" customFormat="1" ht="15.75">
      <c r="A27" s="232" t="s">
        <v>309</v>
      </c>
      <c r="B27" s="448" t="s">
        <v>310</v>
      </c>
      <c r="C27" s="453">
        <v>0</v>
      </c>
      <c r="D27" s="452">
        <v>0</v>
      </c>
      <c r="E27" s="455">
        <f t="shared" si="0"/>
        <v>0</v>
      </c>
      <c r="F27" s="452"/>
      <c r="G27" s="452"/>
      <c r="H27" s="454"/>
    </row>
    <row r="28" spans="1:8" s="3" customFormat="1" ht="15.75">
      <c r="A28" s="232">
        <v>5.4</v>
      </c>
      <c r="B28" s="449" t="s">
        <v>311</v>
      </c>
      <c r="C28" s="453">
        <v>0</v>
      </c>
      <c r="D28" s="452">
        <v>0</v>
      </c>
      <c r="E28" s="455">
        <f t="shared" si="0"/>
        <v>0</v>
      </c>
      <c r="F28" s="452"/>
      <c r="G28" s="452"/>
      <c r="H28" s="454"/>
    </row>
    <row r="29" spans="1:8" s="3" customFormat="1" ht="15.75">
      <c r="A29" s="232">
        <v>5.5</v>
      </c>
      <c r="B29" s="449" t="s">
        <v>312</v>
      </c>
      <c r="C29" s="453">
        <v>0</v>
      </c>
      <c r="D29" s="452">
        <v>0</v>
      </c>
      <c r="E29" s="455">
        <f t="shared" si="0"/>
        <v>0</v>
      </c>
      <c r="F29" s="452"/>
      <c r="G29" s="452"/>
      <c r="H29" s="454"/>
    </row>
    <row r="30" spans="1:8" s="3" customFormat="1" ht="15.75">
      <c r="A30" s="232">
        <v>5.6</v>
      </c>
      <c r="B30" s="449" t="s">
        <v>313</v>
      </c>
      <c r="C30" s="453">
        <v>0</v>
      </c>
      <c r="D30" s="452">
        <v>0</v>
      </c>
      <c r="E30" s="455">
        <f t="shared" si="0"/>
        <v>0</v>
      </c>
      <c r="F30" s="452"/>
      <c r="G30" s="452"/>
      <c r="H30" s="454"/>
    </row>
    <row r="31" spans="1:8" s="3" customFormat="1" ht="15.75">
      <c r="A31" s="232">
        <v>5.7</v>
      </c>
      <c r="B31" s="449" t="s">
        <v>314</v>
      </c>
      <c r="C31" s="453">
        <v>0</v>
      </c>
      <c r="D31" s="452">
        <v>0</v>
      </c>
      <c r="E31" s="455">
        <f t="shared" si="0"/>
        <v>0</v>
      </c>
      <c r="F31" s="452"/>
      <c r="G31" s="452"/>
      <c r="H31" s="454"/>
    </row>
    <row r="32" spans="1:8" s="3" customFormat="1" ht="15.75">
      <c r="A32" s="232">
        <v>6</v>
      </c>
      <c r="B32" s="450" t="s">
        <v>315</v>
      </c>
      <c r="C32" s="453"/>
      <c r="D32" s="452"/>
      <c r="E32" s="455">
        <f t="shared" si="0"/>
        <v>0</v>
      </c>
      <c r="F32" s="452"/>
      <c r="G32" s="452"/>
      <c r="H32" s="454"/>
    </row>
    <row r="33" spans="1:8" s="3" customFormat="1" ht="25.5">
      <c r="A33" s="232">
        <v>6.1</v>
      </c>
      <c r="B33" s="449" t="s">
        <v>379</v>
      </c>
      <c r="C33" s="453"/>
      <c r="D33" s="452"/>
      <c r="E33" s="455">
        <f t="shared" si="0"/>
        <v>0</v>
      </c>
      <c r="F33" s="452"/>
      <c r="G33" s="452"/>
      <c r="H33" s="454"/>
    </row>
    <row r="34" spans="1:8" s="3" customFormat="1" ht="25.5">
      <c r="A34" s="232">
        <v>6.2</v>
      </c>
      <c r="B34" s="449" t="s">
        <v>316</v>
      </c>
      <c r="C34" s="453"/>
      <c r="D34" s="452"/>
      <c r="E34" s="455">
        <f t="shared" si="0"/>
        <v>0</v>
      </c>
      <c r="F34" s="452"/>
      <c r="G34" s="452"/>
      <c r="H34" s="454"/>
    </row>
    <row r="35" spans="1:8" s="3" customFormat="1" ht="25.5">
      <c r="A35" s="232">
        <v>6.3</v>
      </c>
      <c r="B35" s="449" t="s">
        <v>317</v>
      </c>
      <c r="C35" s="453"/>
      <c r="D35" s="452"/>
      <c r="E35" s="455">
        <f t="shared" si="0"/>
        <v>0</v>
      </c>
      <c r="F35" s="452"/>
      <c r="G35" s="452"/>
      <c r="H35" s="454"/>
    </row>
    <row r="36" spans="1:8" s="3" customFormat="1" ht="15.75">
      <c r="A36" s="232">
        <v>6.4</v>
      </c>
      <c r="B36" s="449" t="s">
        <v>318</v>
      </c>
      <c r="C36" s="453"/>
      <c r="D36" s="452"/>
      <c r="E36" s="455">
        <f t="shared" si="0"/>
        <v>0</v>
      </c>
      <c r="F36" s="452"/>
      <c r="G36" s="452"/>
      <c r="H36" s="454"/>
    </row>
    <row r="37" spans="1:8" s="3" customFormat="1" ht="15.75">
      <c r="A37" s="232">
        <v>6.5</v>
      </c>
      <c r="B37" s="449" t="s">
        <v>319</v>
      </c>
      <c r="C37" s="453"/>
      <c r="D37" s="452"/>
      <c r="E37" s="455">
        <f t="shared" si="0"/>
        <v>0</v>
      </c>
      <c r="F37" s="452"/>
      <c r="G37" s="452"/>
      <c r="H37" s="454"/>
    </row>
    <row r="38" spans="1:8" s="3" customFormat="1" ht="25.5">
      <c r="A38" s="232">
        <v>6.6</v>
      </c>
      <c r="B38" s="449" t="s">
        <v>320</v>
      </c>
      <c r="C38" s="453"/>
      <c r="D38" s="452"/>
      <c r="E38" s="455">
        <f t="shared" si="0"/>
        <v>0</v>
      </c>
      <c r="F38" s="452"/>
      <c r="G38" s="452"/>
      <c r="H38" s="454"/>
    </row>
    <row r="39" spans="1:8" s="3" customFormat="1" ht="25.5">
      <c r="A39" s="232">
        <v>6.7</v>
      </c>
      <c r="B39" s="449" t="s">
        <v>321</v>
      </c>
      <c r="C39" s="453"/>
      <c r="D39" s="452"/>
      <c r="E39" s="455">
        <f t="shared" si="0"/>
        <v>0</v>
      </c>
      <c r="F39" s="452"/>
      <c r="G39" s="452"/>
      <c r="H39" s="454"/>
    </row>
    <row r="40" spans="1:8" s="3" customFormat="1" ht="25.5">
      <c r="A40" s="232">
        <v>7</v>
      </c>
      <c r="B40" s="450" t="s">
        <v>322</v>
      </c>
      <c r="C40" s="456">
        <f>SUM(C41:C44)</f>
        <v>13578.970000000005</v>
      </c>
      <c r="D40" s="455">
        <f>SUM(D41:D44)</f>
        <v>77829.825791999974</v>
      </c>
      <c r="E40" s="455">
        <f t="shared" si="0"/>
        <v>91408.795791999975</v>
      </c>
      <c r="F40" s="452"/>
      <c r="G40" s="452"/>
      <c r="H40" s="454"/>
    </row>
    <row r="41" spans="1:8" s="3" customFormat="1" ht="25.5">
      <c r="A41" s="232">
        <v>7.1</v>
      </c>
      <c r="B41" s="449" t="s">
        <v>323</v>
      </c>
      <c r="C41" s="453">
        <v>0</v>
      </c>
      <c r="D41" s="452">
        <v>0</v>
      </c>
      <c r="E41" s="455">
        <f t="shared" si="0"/>
        <v>0</v>
      </c>
      <c r="F41" s="452"/>
      <c r="G41" s="452"/>
      <c r="H41" s="454"/>
    </row>
    <row r="42" spans="1:8" s="3" customFormat="1" ht="25.5">
      <c r="A42" s="232">
        <v>7.2</v>
      </c>
      <c r="B42" s="449" t="s">
        <v>324</v>
      </c>
      <c r="C42" s="453">
        <v>3278.41</v>
      </c>
      <c r="D42" s="452">
        <v>4801.0826880000013</v>
      </c>
      <c r="E42" s="455">
        <f t="shared" si="0"/>
        <v>8079.4926880000012</v>
      </c>
      <c r="F42" s="452"/>
      <c r="G42" s="452"/>
      <c r="H42" s="454"/>
    </row>
    <row r="43" spans="1:8" s="3" customFormat="1" ht="38.25">
      <c r="A43" s="232">
        <v>7.3</v>
      </c>
      <c r="B43" s="449" t="s">
        <v>325</v>
      </c>
      <c r="C43" s="453">
        <v>2784.54</v>
      </c>
      <c r="D43" s="452">
        <v>33874.780464000003</v>
      </c>
      <c r="E43" s="455">
        <f t="shared" si="0"/>
        <v>36659.320464000004</v>
      </c>
      <c r="F43" s="452"/>
      <c r="G43" s="452"/>
      <c r="H43" s="454"/>
    </row>
    <row r="44" spans="1:8" s="3" customFormat="1" ht="38.25">
      <c r="A44" s="232">
        <v>7.4</v>
      </c>
      <c r="B44" s="449" t="s">
        <v>326</v>
      </c>
      <c r="C44" s="453">
        <v>7516.0200000000059</v>
      </c>
      <c r="D44" s="452">
        <v>39153.962639999969</v>
      </c>
      <c r="E44" s="455">
        <f t="shared" si="0"/>
        <v>46669.982639999973</v>
      </c>
      <c r="F44" s="452"/>
      <c r="G44" s="452"/>
      <c r="H44" s="454"/>
    </row>
    <row r="45" spans="1:8" s="3" customFormat="1" ht="15.75">
      <c r="A45" s="232">
        <v>8</v>
      </c>
      <c r="B45" s="450" t="s">
        <v>327</v>
      </c>
      <c r="C45" s="453"/>
      <c r="D45" s="452"/>
      <c r="E45" s="455">
        <f t="shared" si="0"/>
        <v>0</v>
      </c>
      <c r="F45" s="452"/>
      <c r="G45" s="452"/>
      <c r="H45" s="454"/>
    </row>
    <row r="46" spans="1:8" s="3" customFormat="1" ht="15.75">
      <c r="A46" s="232">
        <v>8.1</v>
      </c>
      <c r="B46" s="449" t="s">
        <v>328</v>
      </c>
      <c r="C46" s="453"/>
      <c r="D46" s="452"/>
      <c r="E46" s="455">
        <f t="shared" si="0"/>
        <v>0</v>
      </c>
      <c r="F46" s="452"/>
      <c r="G46" s="452"/>
      <c r="H46" s="454"/>
    </row>
    <row r="47" spans="1:8" s="3" customFormat="1" ht="15.75">
      <c r="A47" s="232">
        <v>8.1999999999999993</v>
      </c>
      <c r="B47" s="449" t="s">
        <v>329</v>
      </c>
      <c r="C47" s="453"/>
      <c r="D47" s="452"/>
      <c r="E47" s="455">
        <f t="shared" si="0"/>
        <v>0</v>
      </c>
      <c r="F47" s="452"/>
      <c r="G47" s="452"/>
      <c r="H47" s="454"/>
    </row>
    <row r="48" spans="1:8" s="3" customFormat="1" ht="15.75">
      <c r="A48" s="232">
        <v>8.3000000000000007</v>
      </c>
      <c r="B48" s="449" t="s">
        <v>330</v>
      </c>
      <c r="C48" s="453"/>
      <c r="D48" s="452"/>
      <c r="E48" s="455">
        <f t="shared" si="0"/>
        <v>0</v>
      </c>
      <c r="F48" s="452"/>
      <c r="G48" s="452"/>
      <c r="H48" s="454"/>
    </row>
    <row r="49" spans="1:8" s="3" customFormat="1" ht="15.75">
      <c r="A49" s="232">
        <v>8.4</v>
      </c>
      <c r="B49" s="449" t="s">
        <v>331</v>
      </c>
      <c r="C49" s="453"/>
      <c r="D49" s="452"/>
      <c r="E49" s="455">
        <f t="shared" si="0"/>
        <v>0</v>
      </c>
      <c r="F49" s="452"/>
      <c r="G49" s="452"/>
      <c r="H49" s="454"/>
    </row>
    <row r="50" spans="1:8" s="3" customFormat="1" ht="15.75">
      <c r="A50" s="232">
        <v>8.5</v>
      </c>
      <c r="B50" s="449" t="s">
        <v>332</v>
      </c>
      <c r="C50" s="453"/>
      <c r="D50" s="452"/>
      <c r="E50" s="455">
        <f t="shared" si="0"/>
        <v>0</v>
      </c>
      <c r="F50" s="452"/>
      <c r="G50" s="452"/>
      <c r="H50" s="454"/>
    </row>
    <row r="51" spans="1:8" s="3" customFormat="1" ht="15.75">
      <c r="A51" s="232">
        <v>8.6</v>
      </c>
      <c r="B51" s="449" t="s">
        <v>333</v>
      </c>
      <c r="C51" s="453"/>
      <c r="D51" s="452"/>
      <c r="E51" s="455">
        <f t="shared" si="0"/>
        <v>0</v>
      </c>
      <c r="F51" s="452"/>
      <c r="G51" s="452"/>
      <c r="H51" s="454"/>
    </row>
    <row r="52" spans="1:8" s="3" customFormat="1" ht="15.75">
      <c r="A52" s="232">
        <v>8.6999999999999993</v>
      </c>
      <c r="B52" s="449" t="s">
        <v>334</v>
      </c>
      <c r="C52" s="453"/>
      <c r="D52" s="452"/>
      <c r="E52" s="455">
        <f t="shared" si="0"/>
        <v>0</v>
      </c>
      <c r="F52" s="452"/>
      <c r="G52" s="452"/>
      <c r="H52" s="454"/>
    </row>
    <row r="53" spans="1:8" s="3" customFormat="1" ht="26.25" thickBot="1">
      <c r="A53" s="233">
        <v>9</v>
      </c>
      <c r="B53" s="446" t="s">
        <v>335</v>
      </c>
      <c r="C53" s="451"/>
      <c r="D53" s="261"/>
      <c r="E53" s="262">
        <f t="shared" si="0"/>
        <v>0</v>
      </c>
      <c r="F53" s="261"/>
      <c r="G53" s="261"/>
      <c r="H53" s="258"/>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9.5703125" style="2" bestFit="1" customWidth="1"/>
    <col min="2" max="2" width="90" style="2" customWidth="1"/>
    <col min="3" max="4" width="12.7109375" style="2" customWidth="1"/>
    <col min="5" max="11" width="9.7109375" style="13" customWidth="1"/>
    <col min="12" max="16384" width="9.140625" style="13"/>
  </cols>
  <sheetData>
    <row r="1" spans="1:8" ht="15">
      <c r="A1" s="18" t="s">
        <v>196</v>
      </c>
      <c r="B1" s="461" t="s">
        <v>433</v>
      </c>
      <c r="C1" s="17"/>
      <c r="D1" s="347"/>
    </row>
    <row r="2" spans="1:8" ht="15">
      <c r="A2" s="18" t="s">
        <v>197</v>
      </c>
      <c r="B2" s="462">
        <v>43190</v>
      </c>
      <c r="C2" s="30"/>
      <c r="D2" s="19"/>
      <c r="E2" s="12"/>
      <c r="F2" s="12"/>
      <c r="G2" s="12"/>
      <c r="H2" s="12"/>
    </row>
    <row r="3" spans="1:8" ht="15">
      <c r="A3" s="18"/>
      <c r="B3" s="17"/>
      <c r="C3" s="30"/>
      <c r="D3" s="19"/>
      <c r="E3" s="12"/>
      <c r="F3" s="12"/>
      <c r="G3" s="12"/>
      <c r="H3" s="12"/>
    </row>
    <row r="4" spans="1:8" ht="15" customHeight="1" thickBot="1">
      <c r="A4" s="226" t="s">
        <v>342</v>
      </c>
      <c r="B4" s="227" t="s">
        <v>195</v>
      </c>
      <c r="C4" s="226"/>
      <c r="D4" s="228" t="s">
        <v>100</v>
      </c>
    </row>
    <row r="5" spans="1:8" ht="15" customHeight="1">
      <c r="A5" s="222" t="s">
        <v>32</v>
      </c>
      <c r="B5" s="223"/>
      <c r="C5" s="224" t="s">
        <v>5</v>
      </c>
      <c r="D5" s="225" t="s">
        <v>6</v>
      </c>
    </row>
    <row r="6" spans="1:8" ht="15" customHeight="1">
      <c r="A6" s="375">
        <v>1</v>
      </c>
      <c r="B6" s="376" t="s">
        <v>200</v>
      </c>
      <c r="C6" s="377">
        <f>C7+C9+C10</f>
        <v>48726752.854299992</v>
      </c>
      <c r="D6" s="378">
        <f>D7+D9+D10</f>
        <v>52755269.436849996</v>
      </c>
    </row>
    <row r="7" spans="1:8" ht="15" customHeight="1">
      <c r="A7" s="375">
        <v>1.1000000000000001</v>
      </c>
      <c r="B7" s="379" t="s">
        <v>27</v>
      </c>
      <c r="C7" s="380">
        <v>38734853.699999996</v>
      </c>
      <c r="D7" s="381">
        <v>42280105</v>
      </c>
    </row>
    <row r="8" spans="1:8" ht="25.5">
      <c r="A8" s="375" t="s">
        <v>261</v>
      </c>
      <c r="B8" s="382" t="s">
        <v>336</v>
      </c>
      <c r="C8" s="380"/>
      <c r="D8" s="381"/>
    </row>
    <row r="9" spans="1:8" ht="15" customHeight="1">
      <c r="A9" s="375">
        <v>1.2</v>
      </c>
      <c r="B9" s="379" t="s">
        <v>28</v>
      </c>
      <c r="C9" s="380">
        <v>9991899.1543000005</v>
      </c>
      <c r="D9" s="381">
        <v>10475164.436849996</v>
      </c>
    </row>
    <row r="10" spans="1:8" ht="15" customHeight="1">
      <c r="A10" s="375">
        <v>1.3</v>
      </c>
      <c r="B10" s="384" t="s">
        <v>83</v>
      </c>
      <c r="C10" s="383">
        <v>0</v>
      </c>
      <c r="D10" s="381">
        <v>0</v>
      </c>
    </row>
    <row r="11" spans="1:8" ht="15" customHeight="1">
      <c r="A11" s="375">
        <v>2</v>
      </c>
      <c r="B11" s="376" t="s">
        <v>201</v>
      </c>
      <c r="C11" s="380">
        <v>1306938.1567030023</v>
      </c>
      <c r="D11" s="381">
        <v>335298.62354999682</v>
      </c>
    </row>
    <row r="12" spans="1:8" ht="15" customHeight="1">
      <c r="A12" s="394">
        <v>3</v>
      </c>
      <c r="B12" s="395" t="s">
        <v>199</v>
      </c>
      <c r="C12" s="383">
        <v>9140373</v>
      </c>
      <c r="D12" s="396">
        <v>8928307.5</v>
      </c>
    </row>
    <row r="13" spans="1:8" ht="15" customHeight="1" thickBot="1">
      <c r="A13" s="143">
        <v>4</v>
      </c>
      <c r="B13" s="144" t="s">
        <v>262</v>
      </c>
      <c r="C13" s="263">
        <f>C6+C11+C12</f>
        <v>59174064.011002995</v>
      </c>
      <c r="D13" s="264">
        <f>D6+D11+D12</f>
        <v>62018875.560399994</v>
      </c>
    </row>
    <row r="14" spans="1:8">
      <c r="B14" s="24"/>
    </row>
    <row r="15" spans="1:8">
      <c r="B15" s="112"/>
    </row>
    <row r="16" spans="1:8">
      <c r="B16" s="112"/>
    </row>
    <row r="17" spans="2:2">
      <c r="B17" s="112"/>
    </row>
    <row r="18" spans="2:2">
      <c r="B18"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17" activePane="bottomRight" state="frozen"/>
      <selection pane="topRight" activeCell="B1" sqref="B1"/>
      <selection pane="bottomLeft" activeCell="A4" sqref="A4"/>
      <selection pane="bottomRight" activeCell="B23" sqref="B23"/>
    </sheetView>
  </sheetViews>
  <sheetFormatPr defaultRowHeight="15"/>
  <cols>
    <col min="1" max="1" width="9.5703125" style="2" bestFit="1" customWidth="1"/>
    <col min="2" max="2" width="90.42578125" style="2" bestFit="1" customWidth="1"/>
    <col min="3" max="3" width="9.140625" style="2"/>
  </cols>
  <sheetData>
    <row r="1" spans="1:8" ht="15.75">
      <c r="A1" s="2" t="s">
        <v>196</v>
      </c>
      <c r="B1" s="461" t="s">
        <v>433</v>
      </c>
    </row>
    <row r="2" spans="1:8" ht="15.75">
      <c r="A2" s="2" t="s">
        <v>197</v>
      </c>
      <c r="B2" s="462">
        <v>43190</v>
      </c>
    </row>
    <row r="4" spans="1:8" ht="16.5" customHeight="1" thickBot="1">
      <c r="A4" s="234" t="s">
        <v>343</v>
      </c>
      <c r="B4" s="66" t="s">
        <v>156</v>
      </c>
      <c r="C4" s="14"/>
    </row>
    <row r="5" spans="1:8" ht="15.75">
      <c r="A5" s="11"/>
      <c r="B5" s="487" t="s">
        <v>157</v>
      </c>
      <c r="C5" s="488"/>
    </row>
    <row r="6" spans="1:8">
      <c r="A6" s="442">
        <v>1</v>
      </c>
      <c r="B6" s="441" t="s">
        <v>421</v>
      </c>
      <c r="C6" s="69"/>
    </row>
    <row r="7" spans="1:8">
      <c r="A7" s="442">
        <v>2</v>
      </c>
      <c r="B7" s="441" t="s">
        <v>422</v>
      </c>
      <c r="C7" s="69"/>
    </row>
    <row r="8" spans="1:8">
      <c r="A8" s="442">
        <v>3</v>
      </c>
      <c r="B8" s="441" t="s">
        <v>423</v>
      </c>
      <c r="C8" s="69"/>
    </row>
    <row r="9" spans="1:8">
      <c r="A9" s="15">
        <v>4</v>
      </c>
      <c r="B9" s="68"/>
      <c r="C9" s="69"/>
    </row>
    <row r="10" spans="1:8">
      <c r="A10" s="15">
        <v>5</v>
      </c>
      <c r="B10" s="68"/>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489"/>
      <c r="C16" s="490"/>
    </row>
    <row r="17" spans="1:3" ht="15.75">
      <c r="A17" s="15"/>
      <c r="B17" s="491" t="s">
        <v>158</v>
      </c>
      <c r="C17" s="492"/>
    </row>
    <row r="18" spans="1:3" ht="15.75">
      <c r="A18" s="15">
        <v>1</v>
      </c>
      <c r="B18" s="28" t="s">
        <v>424</v>
      </c>
      <c r="C18" s="67"/>
    </row>
    <row r="19" spans="1:3" ht="15.75">
      <c r="A19" s="15">
        <v>2</v>
      </c>
      <c r="B19" s="28" t="s">
        <v>425</v>
      </c>
      <c r="C19" s="67"/>
    </row>
    <row r="20" spans="1:3" ht="15.75">
      <c r="A20" s="15">
        <v>3</v>
      </c>
      <c r="B20" s="28" t="s">
        <v>426</v>
      </c>
      <c r="C20" s="67"/>
    </row>
    <row r="21" spans="1:3" ht="15.75">
      <c r="A21" s="15">
        <v>4</v>
      </c>
      <c r="B21" s="28" t="s">
        <v>435</v>
      </c>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493" t="s">
        <v>159</v>
      </c>
      <c r="C29" s="494"/>
    </row>
    <row r="30" spans="1:3">
      <c r="A30" s="15">
        <v>1</v>
      </c>
      <c r="B30" s="467" t="s">
        <v>434</v>
      </c>
      <c r="C30" s="466">
        <v>1</v>
      </c>
    </row>
    <row r="31" spans="1:3" ht="15.75" customHeight="1">
      <c r="A31" s="15"/>
      <c r="B31" s="68"/>
      <c r="C31" s="69"/>
    </row>
    <row r="32" spans="1:3" ht="29.25" customHeight="1">
      <c r="A32" s="15"/>
      <c r="B32" s="493" t="s">
        <v>283</v>
      </c>
      <c r="C32" s="494"/>
    </row>
    <row r="33" spans="1:3">
      <c r="A33" s="15">
        <v>1</v>
      </c>
      <c r="B33" s="68"/>
      <c r="C33" s="69" t="s">
        <v>252</v>
      </c>
    </row>
    <row r="34" spans="1:3" ht="16.5" thickBot="1">
      <c r="A34" s="16"/>
      <c r="B34" s="70"/>
      <c r="C34" s="71"/>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G20" sqref="G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196</v>
      </c>
      <c r="B1" s="461" t="s">
        <v>433</v>
      </c>
    </row>
    <row r="2" spans="1:7" s="22" customFormat="1" ht="15.75" customHeight="1">
      <c r="A2" s="22" t="s">
        <v>197</v>
      </c>
      <c r="B2" s="462">
        <v>43190</v>
      </c>
    </row>
    <row r="3" spans="1:7" s="22" customFormat="1" ht="15.75" customHeight="1"/>
    <row r="4" spans="1:7" s="22" customFormat="1" ht="15.75" customHeight="1" thickBot="1">
      <c r="A4" s="235" t="s">
        <v>344</v>
      </c>
      <c r="B4" s="236" t="s">
        <v>272</v>
      </c>
      <c r="C4" s="201"/>
      <c r="D4" s="201"/>
      <c r="E4" s="202" t="s">
        <v>100</v>
      </c>
    </row>
    <row r="5" spans="1:7" s="127" customFormat="1" ht="17.45" customHeight="1">
      <c r="A5" s="360"/>
      <c r="B5" s="361"/>
      <c r="C5" s="200" t="s">
        <v>0</v>
      </c>
      <c r="D5" s="200" t="s">
        <v>1</v>
      </c>
      <c r="E5" s="362" t="s">
        <v>2</v>
      </c>
    </row>
    <row r="6" spans="1:7" s="167" customFormat="1" ht="14.45" customHeight="1">
      <c r="A6" s="363"/>
      <c r="B6" s="495" t="s">
        <v>239</v>
      </c>
      <c r="C6" s="495" t="s">
        <v>238</v>
      </c>
      <c r="D6" s="496" t="s">
        <v>237</v>
      </c>
      <c r="E6" s="497"/>
      <c r="G6"/>
    </row>
    <row r="7" spans="1:7" s="167" customFormat="1" ht="99.6" customHeight="1">
      <c r="A7" s="363"/>
      <c r="B7" s="495"/>
      <c r="C7" s="495"/>
      <c r="D7" s="356" t="s">
        <v>236</v>
      </c>
      <c r="E7" s="357" t="s">
        <v>407</v>
      </c>
      <c r="G7"/>
    </row>
    <row r="8" spans="1:7">
      <c r="A8" s="364">
        <v>1</v>
      </c>
      <c r="B8" s="365" t="s">
        <v>161</v>
      </c>
      <c r="C8" s="366">
        <v>6355172</v>
      </c>
      <c r="D8" s="366"/>
      <c r="E8" s="367">
        <v>6355172</v>
      </c>
    </row>
    <row r="9" spans="1:7">
      <c r="A9" s="364">
        <v>2</v>
      </c>
      <c r="B9" s="365" t="s">
        <v>162</v>
      </c>
      <c r="C9" s="366">
        <v>10098142</v>
      </c>
      <c r="D9" s="366"/>
      <c r="E9" s="367">
        <v>10098142</v>
      </c>
    </row>
    <row r="10" spans="1:7">
      <c r="A10" s="364">
        <v>3</v>
      </c>
      <c r="B10" s="365" t="s">
        <v>235</v>
      </c>
      <c r="C10" s="366">
        <v>17573392</v>
      </c>
      <c r="D10" s="366"/>
      <c r="E10" s="367">
        <v>17573392</v>
      </c>
    </row>
    <row r="11" spans="1:7" ht="25.5">
      <c r="A11" s="364">
        <v>4</v>
      </c>
      <c r="B11" s="365" t="s">
        <v>192</v>
      </c>
      <c r="C11" s="366">
        <v>0</v>
      </c>
      <c r="D11" s="366"/>
      <c r="E11" s="367">
        <v>0</v>
      </c>
    </row>
    <row r="12" spans="1:7">
      <c r="A12" s="364">
        <v>5</v>
      </c>
      <c r="B12" s="365" t="s">
        <v>164</v>
      </c>
      <c r="C12" s="366">
        <v>20766269</v>
      </c>
      <c r="D12" s="366"/>
      <c r="E12" s="367">
        <v>20766269</v>
      </c>
    </row>
    <row r="13" spans="1:7">
      <c r="A13" s="364">
        <v>6.1</v>
      </c>
      <c r="B13" s="365" t="s">
        <v>165</v>
      </c>
      <c r="C13" s="368">
        <v>18794255</v>
      </c>
      <c r="D13" s="366"/>
      <c r="E13" s="367">
        <v>18794255</v>
      </c>
    </row>
    <row r="14" spans="1:7">
      <c r="A14" s="364">
        <v>6.2</v>
      </c>
      <c r="B14" s="369" t="s">
        <v>166</v>
      </c>
      <c r="C14" s="368">
        <v>-842842</v>
      </c>
      <c r="D14" s="366"/>
      <c r="E14" s="367">
        <v>-842842</v>
      </c>
    </row>
    <row r="15" spans="1:7">
      <c r="A15" s="364">
        <v>6</v>
      </c>
      <c r="B15" s="365" t="s">
        <v>234</v>
      </c>
      <c r="C15" s="465">
        <v>17951413</v>
      </c>
      <c r="D15" s="465"/>
      <c r="E15" s="465">
        <v>17951413</v>
      </c>
    </row>
    <row r="16" spans="1:7" ht="25.5">
      <c r="A16" s="364">
        <v>7</v>
      </c>
      <c r="B16" s="365" t="s">
        <v>168</v>
      </c>
      <c r="C16" s="463">
        <v>212551</v>
      </c>
      <c r="D16" s="463"/>
      <c r="E16" s="464">
        <v>212551</v>
      </c>
    </row>
    <row r="17" spans="1:7">
      <c r="A17" s="364">
        <v>8</v>
      </c>
      <c r="B17" s="365" t="s">
        <v>169</v>
      </c>
      <c r="C17" s="366">
        <v>124341</v>
      </c>
      <c r="D17" s="366"/>
      <c r="E17" s="367">
        <v>124341</v>
      </c>
      <c r="F17" s="6"/>
      <c r="G17" s="6"/>
    </row>
    <row r="18" spans="1:7">
      <c r="A18" s="364">
        <v>9</v>
      </c>
      <c r="B18" s="365" t="s">
        <v>170</v>
      </c>
      <c r="C18" s="366">
        <v>0</v>
      </c>
      <c r="D18" s="366"/>
      <c r="E18" s="367">
        <v>0</v>
      </c>
      <c r="G18" s="6"/>
    </row>
    <row r="19" spans="1:7" ht="25.5">
      <c r="A19" s="364">
        <v>10</v>
      </c>
      <c r="B19" s="365" t="s">
        <v>171</v>
      </c>
      <c r="C19" s="366">
        <v>3667506</v>
      </c>
      <c r="D19" s="366">
        <v>210254</v>
      </c>
      <c r="E19" s="367">
        <v>3457252</v>
      </c>
      <c r="G19" s="6"/>
    </row>
    <row r="20" spans="1:7">
      <c r="A20" s="364">
        <v>11</v>
      </c>
      <c r="B20" s="365" t="s">
        <v>172</v>
      </c>
      <c r="C20" s="366">
        <v>639579</v>
      </c>
      <c r="D20" s="366"/>
      <c r="E20" s="367">
        <v>639579</v>
      </c>
    </row>
    <row r="21" spans="1:7" ht="51.75" thickBot="1">
      <c r="A21" s="370"/>
      <c r="B21" s="371" t="s">
        <v>380</v>
      </c>
      <c r="C21" s="316">
        <f>SUM(C8:C12, C15:C20)</f>
        <v>77388365</v>
      </c>
      <c r="D21" s="316">
        <f>SUM(D8:D12, D15:D20)</f>
        <v>210254</v>
      </c>
      <c r="E21" s="372">
        <f>SUM(E8:E12, E15:E20)</f>
        <v>77178111</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0" sqref="C10"/>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196</v>
      </c>
      <c r="B1" s="461" t="s">
        <v>433</v>
      </c>
    </row>
    <row r="2" spans="1:6" s="22" customFormat="1" ht="15.75" customHeight="1">
      <c r="A2" s="22" t="s">
        <v>197</v>
      </c>
      <c r="B2" s="462">
        <v>43190</v>
      </c>
      <c r="C2"/>
      <c r="D2"/>
      <c r="E2"/>
      <c r="F2"/>
    </row>
    <row r="3" spans="1:6" s="22" customFormat="1" ht="15.75" customHeight="1">
      <c r="C3"/>
      <c r="D3"/>
      <c r="E3"/>
      <c r="F3"/>
    </row>
    <row r="4" spans="1:6" s="22" customFormat="1" ht="26.25" thickBot="1">
      <c r="A4" s="22" t="s">
        <v>345</v>
      </c>
      <c r="B4" s="208" t="s">
        <v>276</v>
      </c>
      <c r="C4" s="202" t="s">
        <v>100</v>
      </c>
      <c r="D4"/>
      <c r="E4"/>
      <c r="F4"/>
    </row>
    <row r="5" spans="1:6" ht="26.25">
      <c r="A5" s="203">
        <v>1</v>
      </c>
      <c r="B5" s="204" t="s">
        <v>353</v>
      </c>
      <c r="C5" s="265">
        <f>'7. LI1'!E21</f>
        <v>77178111</v>
      </c>
    </row>
    <row r="6" spans="1:6" s="193" customFormat="1">
      <c r="A6" s="126">
        <v>2.1</v>
      </c>
      <c r="B6" s="210" t="s">
        <v>277</v>
      </c>
      <c r="C6" s="266">
        <v>10856555.214299999</v>
      </c>
    </row>
    <row r="7" spans="1:6" s="4" customFormat="1" ht="25.5" outlineLevel="1">
      <c r="A7" s="209">
        <v>2.2000000000000002</v>
      </c>
      <c r="B7" s="205" t="s">
        <v>278</v>
      </c>
      <c r="C7" s="267"/>
    </row>
    <row r="8" spans="1:6" s="4" customFormat="1" ht="26.25">
      <c r="A8" s="209">
        <v>3</v>
      </c>
      <c r="B8" s="206" t="s">
        <v>354</v>
      </c>
      <c r="C8" s="268">
        <f>SUM(C5:C7)</f>
        <v>88034666.214300007</v>
      </c>
    </row>
    <row r="9" spans="1:6" s="193" customFormat="1">
      <c r="A9" s="126">
        <v>4</v>
      </c>
      <c r="B9" s="213" t="s">
        <v>273</v>
      </c>
      <c r="C9" s="266">
        <v>353171</v>
      </c>
    </row>
    <row r="10" spans="1:6" s="4" customFormat="1" ht="23.25" customHeight="1" outlineLevel="1">
      <c r="A10" s="209">
        <v>5.0999999999999996</v>
      </c>
      <c r="B10" s="205" t="s">
        <v>284</v>
      </c>
      <c r="C10" s="267">
        <v>-864656.05999999866</v>
      </c>
    </row>
    <row r="11" spans="1:6" s="4" customFormat="1" ht="22.5" customHeight="1" outlineLevel="1">
      <c r="A11" s="209">
        <v>5.2</v>
      </c>
      <c r="B11" s="205" t="s">
        <v>285</v>
      </c>
      <c r="C11" s="267"/>
    </row>
    <row r="12" spans="1:6" s="4" customFormat="1">
      <c r="A12" s="209">
        <v>6</v>
      </c>
      <c r="B12" s="211" t="s">
        <v>274</v>
      </c>
      <c r="C12" s="373"/>
    </row>
    <row r="13" spans="1:6" s="4" customFormat="1" ht="15.75" thickBot="1">
      <c r="A13" s="212">
        <v>7</v>
      </c>
      <c r="B13" s="207" t="s">
        <v>275</v>
      </c>
      <c r="C13" s="269">
        <f>SUM(C8:C12)</f>
        <v>87523181.154300004</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OHRHDciuhU2HyICzT0lbLDFUnrU=</DigestValue>
    </Reference>
    <Reference URI="#idOfficeObject" Type="http://www.w3.org/2000/09/xmldsig#Object">
      <DigestMethod Algorithm="http://www.w3.org/2000/09/xmldsig#sha1"/>
      <DigestValue>uJnM3TyRSvzwLKrPigrqD50zYPk=</DigestValue>
    </Reference>
    <Reference URI="#idSignedProperties" Type="http://uri.etsi.org/01903#SignedProperties">
      <Transforms>
        <Transform Algorithm="http://www.w3.org/TR/2001/REC-xml-c14n-20010315"/>
      </Transforms>
      <DigestMethod Algorithm="http://www.w3.org/2000/09/xmldsig#sha1"/>
      <DigestValue>Hp2NS4KLYkJmot8rSzdJrdcSIpU=</DigestValue>
    </Reference>
  </SignedInfo>
  <SignatureValue>eWx5AZN9DjGFaA5oh6GJut9vTzdY0K3QrwWChrK4VvGDeL00MxfO31q8x/PTXckHvsltW4O9cQTI
eFD12E+OF2i+1PFjzKt0U8muTbOwsfXVMZBIaxF6hhsbPdSfu5WcncLTg3/jOKFG/9BAUVA7LK9s
BKj/2mfPC/7SzGEt4Nmod71vGyYcgs3oa7fBjn3rKOr/L+jUrMJMq6a6+7cPUeGKT3V3YFCo7pwW
7wgdZWpun1myYTX0GyCor4M2RxMoRrAuKLXWS4tbmCNDd2G1pVMgRmldqGPdtKtg2VIPsCOhX9mc
bZg6csHBnQX29a7hkkizzTmlhKzLZFb6q77kRw==</SignatureValue>
  <KeyInfo>
    <X509Data>
      <X509Certificate>MIIGQDCCBSigAwIBAgIKIPuZzAACAAAgpjANBgkqhkiG9w0BAQsFADBKMRIwEAYKCZImiZPyLGQB
GRYCZ2UxEzARBgoJkiaJk/IsZAEZFgNuYmcxHzAdBgNVBAMTFk5CRyBDbGFzcyAyIElOVCBTdWIg
Q0EwHhcNMTcwNTA0MTQwMDAzWhcNMTkwNTA0MTQwMDAzWjA+MSAwHgYDVQQKExdKU0MgWklSQUFU
IEJBTksgR0VPUkdJQTEaMBgGA1UEAxMRQlpCIC0gTWVobWV0IFVjYXIwggEiMA0GCSqGSIb3DQEB
AQUAA4IBDwAwggEKAoIBAQDevrNghqvZLJPWdxoGR9uWGRCPvrEtT4GUvsegOlc6yZ8qjcKTlHZv
4uMn1e7NLUUOSzN5qfJTBR55Xp0IQIJkqEHkq6jED7zAnEUewpVdIyefTqm3byWGt05UwqxmDSUf
PyJ5VzReKAkHzHZRDmvORBC/yuzjjXl/gEIvB1uokTNWFHeGsmmheQ8s7CwVZ4YAhcBaTr6CHwdQ
oGQvrsyP2eGTctLmMSkVRUUfunK6jmk+xGTyiQPTBOrdhbNfjoNZxl18fJ/eQ6Fe/i/Yg1L6tB0A
PV75ZhIqn4RuBMOueAt5QU7CIEk0sZA2okNT5cdgfkcvD1LPWfvHwsgUg579AgMBAAGjggMyMIID
LjA8BgkrBgEEAYI3FQcELzAtBiUrBgEEAYI3FQjmsmCDjfVEhoGZCYO4oUqDvoRxBIHPkBGGr54R
AgFkAgEbMB0GA1UdJQQWMBQGCCsGAQUFBwMCBggrBgEFBQcDBDALBgNVHQ8EBAMCB4AwJwYJKwYB
BAGCNxUKBBowGDAKBggrBgEFBQcDAjAKBggrBgEFBQcDBDAdBgNVHQ4EFgQUjvLKcM4BeqX1KdCv
ZKnUtVGmyEMwHwYDVR0jBBgwFoAUwy7SL/BMLxnCJ4L89i6sarBJz8EwggElBgNVHR8EggEcMIIB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MjBTdWIlMjBDQSgyKS5jcnQwDQYJKoZIhvcNAQELBQADggEBABbVF8DdUxYR9it+y/DFy44LrpTB
T6DZOCya6nmtFYYjx4NpT5Rfl5wh45Euscb4RoWmcJJK8kLwFCeoGClo4E2lzs5BLsqYPnJaew1t
r6fuom0RNyE3GQuYF7YiFicDjOqQJaniiavlxnFs0GXbhG2yovhqLYCrGGZ9qbhNZQephMkNbqv9
0IjDEIt7nD8vLJzy/l/KjD+cLccOltMMNr6WuM9qUmH/PIGVfx+9vs3CNNUeOrmj/wtAX4rLoBhh
9nXlH46F8m1wJ5YE9Fe2ObGtUlyalPNcdValhqUn/eNAfjQgZP8vhuOj07OKWbUKg9PMK7tN2v7M
f/IgR/4loOY=</X509Certificate>
    </X509Data>
  </KeyInfo>
  <Object xmlns:mdssi="http://schemas.openxmlformats.org/package/2006/digital-signature" Id="idPackageObject">
    <Manifest>
      <Reference URI="/xl/printerSettings/printerSettings7.bin?ContentType=application/vnd.openxmlformats-officedocument.spreadsheetml.printerSettings">
        <DigestMethod Algorithm="http://www.w3.org/2000/09/xmldsig#sha1"/>
        <DigestValue>VbYQLSfWkJUSAVYpaQXZ1AdRGaQ=</DigestValue>
      </Reference>
      <Reference URI="/xl/worksheets/sheet9.xml?ContentType=application/vnd.openxmlformats-officedocument.spreadsheetml.worksheet+xml">
        <DigestMethod Algorithm="http://www.w3.org/2000/09/xmldsig#sha1"/>
        <DigestValue>r4n/GzXBf6iokwHdV6+HzCh5bzw=</DigestValue>
      </Reference>
      <Reference URI="/xl/printerSettings/printerSettings2.bin?ContentType=application/vnd.openxmlformats-officedocument.spreadsheetml.printerSettings">
        <DigestMethod Algorithm="http://www.w3.org/2000/09/xmldsig#sha1"/>
        <DigestValue>ZjYF1rngT8+3SuHmWZ9lPAE7NMg=</DigestValue>
      </Reference>
      <Reference URI="/xl/worksheets/sheet11.xml?ContentType=application/vnd.openxmlformats-officedocument.spreadsheetml.worksheet+xml">
        <DigestMethod Algorithm="http://www.w3.org/2000/09/xmldsig#sha1"/>
        <DigestValue>HPlxENyBQd4UKAqIAjWmu9BCF6E=</DigestValue>
      </Reference>
      <Reference URI="/xl/styles.xml?ContentType=application/vnd.openxmlformats-officedocument.spreadsheetml.styles+xml">
        <DigestMethod Algorithm="http://www.w3.org/2000/09/xmldsig#sha1"/>
        <DigestValue>MRxShxDAEWVh8it7Xs38psi3/Qo=</DigestValue>
      </Reference>
      <Reference URI="/xl/printerSettings/printerSettings9.bin?ContentType=application/vnd.openxmlformats-officedocument.spreadsheetml.printerSettings">
        <DigestMethod Algorithm="http://www.w3.org/2000/09/xmldsig#sha1"/>
        <DigestValue>ZjYF1rngT8+3SuHmWZ9lPAE7NMg=</DigestValue>
      </Reference>
      <Reference URI="/xl/worksheets/sheet18.xml?ContentType=application/vnd.openxmlformats-officedocument.spreadsheetml.worksheet+xml">
        <DigestMethod Algorithm="http://www.w3.org/2000/09/xmldsig#sha1"/>
        <DigestValue>YdK6SjrHFpMUlgfIDz7b0O55uOE=</DigestValue>
      </Reference>
      <Reference URI="/xl/worksheets/sheet17.xml?ContentType=application/vnd.openxmlformats-officedocument.spreadsheetml.worksheet+xml">
        <DigestMethod Algorithm="http://www.w3.org/2000/09/xmldsig#sha1"/>
        <DigestValue>QPyBeGxW6pKV5MUhjMHLran8Rkc=</DigestValue>
      </Reference>
      <Reference URI="/xl/printerSettings/printerSettings10.bin?ContentType=application/vnd.openxmlformats-officedocument.spreadsheetml.printerSettings">
        <DigestMethod Algorithm="http://www.w3.org/2000/09/xmldsig#sha1"/>
        <DigestValue>sb/HwQyNTcIF2Su2CLie+FIWv/I=</DigestValue>
      </Reference>
      <Reference URI="/xl/worksheets/sheet16.xml?ContentType=application/vnd.openxmlformats-officedocument.spreadsheetml.worksheet+xml">
        <DigestMethod Algorithm="http://www.w3.org/2000/09/xmldsig#sha1"/>
        <DigestValue>sg6STqm7y4J4J8NE5zVXCijedmY=</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CQomrkQx9DZvLE7bIT4IZ2sALqA=</DigestValue>
      </Reference>
      <Reference URI="/xl/worksheets/sheet6.xml?ContentType=application/vnd.openxmlformats-officedocument.spreadsheetml.worksheet+xml">
        <DigestMethod Algorithm="http://www.w3.org/2000/09/xmldsig#sha1"/>
        <DigestValue>tSGVV7herjUGHrn3eN9Smm0YfDs=</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7.xml?ContentType=application/vnd.openxmlformats-officedocument.spreadsheetml.worksheet+xml">
        <DigestMethod Algorithm="http://www.w3.org/2000/09/xmldsig#sha1"/>
        <DigestValue>a/S8XXNFHNwh4kmdjpirvVGth88=</DigestValue>
      </Reference>
      <Reference URI="/xl/printerSettings/printerSettings6.bin?ContentType=application/vnd.openxmlformats-officedocument.spreadsheetml.printerSettings">
        <DigestMethod Algorithm="http://www.w3.org/2000/09/xmldsig#sha1"/>
        <DigestValue>4uWAmxZMpFBE+/JDugAdMjuTKKw=</DigestValue>
      </Reference>
      <Reference URI="/xl/worksheets/sheet8.xml?ContentType=application/vnd.openxmlformats-officedocument.spreadsheetml.worksheet+xml">
        <DigestMethod Algorithm="http://www.w3.org/2000/09/xmldsig#sha1"/>
        <DigestValue>rlYdQUR5GcUi5Eunj5mRWPQnJuw=</DigestValue>
      </Reference>
      <Reference URI="/xl/printerSettings/printerSettings5.bin?ContentType=application/vnd.openxmlformats-officedocument.spreadsheetml.printerSettings">
        <DigestMethod Algorithm="http://www.w3.org/2000/09/xmldsig#sha1"/>
        <DigestValue>yR5KEOq64d7KaTHktW4P8v7cLMA=</DigestValue>
      </Reference>
      <Reference URI="/xl/worksheets/sheet5.xml?ContentType=application/vnd.openxmlformats-officedocument.spreadsheetml.worksheet+xml">
        <DigestMethod Algorithm="http://www.w3.org/2000/09/xmldsig#sha1"/>
        <DigestValue>gd8raPn2BvA42evmXavIivs7eec=</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4.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dwRG96nArLjgggyjbfa3CWfYxNw=</DigestValue>
      </Reference>
      <Reference URI="/xl/printerSettings/printerSettings13.bin?ContentType=application/vnd.openxmlformats-officedocument.spreadsheetml.printerSettings">
        <DigestMethod Algorithm="http://www.w3.org/2000/09/xmldsig#sha1"/>
        <DigestValue>/GROEVZnOOG0wYrO729WzGNrfic=</DigestValue>
      </Reference>
      <Reference URI="/xl/worksheets/sheet2.xml?ContentType=application/vnd.openxmlformats-officedocument.spreadsheetml.worksheet+xml">
        <DigestMethod Algorithm="http://www.w3.org/2000/09/xmldsig#sha1"/>
        <DigestValue>zI8eKByVJ+ygfpoERrlNshJYJgI=</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4.xml?ContentType=application/vnd.openxmlformats-officedocument.spreadsheetml.worksheet+xml">
        <DigestMethod Algorithm="http://www.w3.org/2000/09/xmldsig#sha1"/>
        <DigestValue>A5WeUeQjIQDy4taWQwGNOcHsGog=</DigestValue>
      </Reference>
      <Reference URI="/xl/externalLinks/externalLink1.xml?ContentType=application/vnd.openxmlformats-officedocument.spreadsheetml.externalLink+xml">
        <DigestMethod Algorithm="http://www.w3.org/2000/09/xmldsig#sha1"/>
        <DigestValue>5INcEJ1eQDgw22QA4kay85oIaqo=</DigestValue>
      </Reference>
      <Reference URI="/xl/workbook.xml?ContentType=application/vnd.openxmlformats-officedocument.spreadsheetml.sheet.main+xml">
        <DigestMethod Algorithm="http://www.w3.org/2000/09/xmldsig#sha1"/>
        <DigestValue>jKOhNhdlemWE+EwXelMLBCU7HbY=</DigestValue>
      </Reference>
      <Reference URI="/xl/drawings/drawing1.xml?ContentType=application/vnd.openxmlformats-officedocument.drawing+xml">
        <DigestMethod Algorithm="http://www.w3.org/2000/09/xmldsig#sha1"/>
        <DigestValue>9jgpVdHzFAt7WN87Eb8UjCRV7yA=</DigestValue>
      </Reference>
      <Reference URI="/xl/sharedStrings.xml?ContentType=application/vnd.openxmlformats-officedocument.spreadsheetml.sharedStrings+xml">
        <DigestMethod Algorithm="http://www.w3.org/2000/09/xmldsig#sha1"/>
        <DigestValue>Tb5wx/JWsLzVOSNT0j2O9ubzeZo=</DigestValue>
      </Reference>
      <Reference URI="/xl/worksheets/sheet1.xml?ContentType=application/vnd.openxmlformats-officedocument.spreadsheetml.worksheet+xml">
        <DigestMethod Algorithm="http://www.w3.org/2000/09/xmldsig#sha1"/>
        <DigestValue>JN9a4xQwiHERUIvRXxs2rT3nwTM=</DigestValue>
      </Reference>
      <Reference URI="/xl/worksheets/sheet14.xml?ContentType=application/vnd.openxmlformats-officedocument.spreadsheetml.worksheet+xml">
        <DigestMethod Algorithm="http://www.w3.org/2000/09/xmldsig#sha1"/>
        <DigestValue>rwZUQXZ3TVIr56CfgQfq5+vvvZE=</DigestValue>
      </Reference>
      <Reference URI="/xl/worksheets/sheet13.xml?ContentType=application/vnd.openxmlformats-officedocument.spreadsheetml.worksheet+xml">
        <DigestMethod Algorithm="http://www.w3.org/2000/09/xmldsig#sha1"/>
        <DigestValue>ButKz2PKGhlroPKV7cCLBTb9Zqw=</DigestValue>
      </Reference>
      <Reference URI="/xl/worksheets/sheet15.xml?ContentType=application/vnd.openxmlformats-officedocument.spreadsheetml.worksheet+xml">
        <DigestMethod Algorithm="http://www.w3.org/2000/09/xmldsig#sha1"/>
        <DigestValue>kQMZF67yjUWvj7AsxqfRLdCsF7g=</DigestValue>
      </Reference>
      <Reference URI="/xl/calcChain.xml?ContentType=application/vnd.openxmlformats-officedocument.spreadsheetml.calcChain+xml">
        <DigestMethod Algorithm="http://www.w3.org/2000/09/xmldsig#sha1"/>
        <DigestValue>uGk0NWgU+WJxpFxS+kGzHggxxjM=</DigestValue>
      </Reference>
      <Reference URI="/xl/theme/theme1.xml?ContentType=application/vnd.openxmlformats-officedocument.theme+xml">
        <DigestMethod Algorithm="http://www.w3.org/2000/09/xmldsig#sha1"/>
        <DigestValue>9qmLS+LilE9mSl2hTMj5oHE8VR8=</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12.xml?ContentType=application/vnd.openxmlformats-officedocument.spreadsheetml.worksheet+xml">
        <DigestMethod Algorithm="http://www.w3.org/2000/09/xmldsig#sha1"/>
        <DigestValue>NX9sJko7PBBkKl61GYYzdHu35zU=</DigestValue>
      </Reference>
      <Reference URI="/xl/worksheets/sheet19.xml?ContentType=application/vnd.openxmlformats-officedocument.spreadsheetml.worksheet+xml">
        <DigestMethod Algorithm="http://www.w3.org/2000/09/xmldsig#sha1"/>
        <DigestValue>51ebC+A+oCUNbkWuQPd0F/Vu0zc=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2018-04-30T14:08:58Z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2018-04-30T14:08:58Z</xd:SigningTime>
          <xd:SigningCertificate>
            <xd:Cert>
              <xd:CertDigest>
                <DigestMethod Algorithm="http://www.w3.org/2000/09/xmldsig#sha1"/>
                <DigestValue>xvnDPj+0Obkud4SSsp2Lq+OWLhM=</DigestValue>
              </xd:CertDigest>
              <xd:IssuerSerial>
                <X509IssuerName>CN=NBG Class 2 INT Sub CA, DC=nbg, DC=ge</X509IssuerName>
                <X509SerialNumber>155756942447121386184870</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QRoRJ2XTlBIgNbkp7kyeMAnERSY=</DigestValue>
    </Reference>
    <Reference URI="#idOfficeObject" Type="http://www.w3.org/2000/09/xmldsig#Object">
      <DigestMethod Algorithm="http://www.w3.org/2000/09/xmldsig#sha1"/>
      <DigestValue>lEsv67YHzx5rgZZASZO4P8bjvUQ=</DigestValue>
    </Reference>
    <Reference URI="#idSignedProperties" Type="http://uri.etsi.org/01903#SignedProperties">
      <Transforms>
        <Transform Algorithm="http://www.w3.org/TR/2001/REC-xml-c14n-20010315"/>
      </Transforms>
      <DigestMethod Algorithm="http://www.w3.org/2000/09/xmldsig#sha1"/>
      <DigestValue>y7dfRDn14DGfez8UdfEX/2p/D2I=</DigestValue>
    </Reference>
  </SignedInfo>
  <SignatureValue>EdqHCNoPOaR4gOoTXtkqx9AMc1+RaWrMEpZvENktdQ+Xx3p4AjK1qdvXMN5uOj4zTgTTfZbGFjRA
/yZlOSDCUl1DnG96E6r3IBeVBjQ18jwPkgJ6t3IejUMrC1rspej1Vy3GVt1odGl6P6Bojc1dsYd/
Q8Fs/akYO9MFWEsPvRWEiDnMH89BRxRdwZYdnmkLL46E34B9I9rOgboqlXkQOzmqiOmdX5x/cnaq
cCY2DIjIrvGSPiUB37PS3+FIKLPvNVQgr90uTFzRcU2EUapcGgxC4xILEThYJvTmFQGi/Amg1MvP
yWgBUiIuPXA5PTpFhhSXuZk4sJ0Vjtn8AG1h6Q==</SignatureValue>
  <KeyInfo>
    <X509Data>
      <X509Certificate>MIIGQzCCBSugAwIBAgIKXJsyyQACAABIdDANBgkqhkiG9w0BAQsFADBKMRIwEAYKCZImiZPyLGQB
GRYCZ2UxEzARBgoJkiaJk/IsZAEZFgNuYmcxHzAdBgNVBAMTFk5CRyBDbGFzcyAyIElOVCBTdWIg
Q0EwHhcNMTcxMTA4MDgxNTIxWhcNMTkxMTA4MDgxNTIxWjBBMSAwHgYDVQQKExdKU0MgWklSQUFU
IEJBTksgR0VPUkdJQTEdMBsGA1UEAxMUQlpCIC0gTGluYSBEYXZpdGlkemUwggEiMA0GCSqGSIb3
DQEBAQUAA4IBDwAwggEKAoIBAQDg3XbnrLrxlfPeFv4inrOYVH57KAVG4l4p8d9BFyX6aAx3h4Oj
sRROufmrkUP2DXOHOI784eGzlvMFFDHiTZVM08PRkz2nYrEwOnYdF2VlWID2GR/uEiAtOs19fJQC
RjU/F1qjdo3gHNtjgsSAED3xY7OqAP63pqpPWl7KQfDE/HQHMmt/ieVlOJcKsTt/r8pbjdqw+Z50
ZN+bl0gLaje9bPJ4RdDWO8Dd6XsQ3kPAHTdqCMW0bYNbeBpuKx+Gukl/kwPDZYxs6rz0sItK+x7J
TQPgG9Ed7ULlayKC85KSlAihHzYTo0aX+k798s8VvWPaJ1MJE4R2BKDXiiPpnN7lAgMBAAGjggMy
MIIDLjA8BgkrBgEEAYI3FQcELzAtBiUrBgEEAYI3FQjmsmCDjfVEhoGZCYO4oUqDvoRxBIPEkTOE
g4hdAgFkAgEdMB0GA1UdJQQWMBQGCCsGAQUFBwMCBggrBgEFBQcDBDALBgNVHQ8EBAMCB4AwJwYJ
KwYBBAGCNxUKBBowGDAKBggrBgEFBQcDAjAKBggrBgEFBQcDBDAdBgNVHQ4EFgQUgK3N70CFzgrE
JlKOwJDPE3AzWZkwHwYDVR0jBBgwFoAUwy7SL/BMLxnCJ4L89i6sarBJz8EwggElBgNVHR8EggEc
MIIBGDCCARSgggEQoIIBDIaBx2xkYXA6Ly8vQ049TkJHJTIwQ2xhc3MlMjAyJTIwSU5UJTIwU3Vi
JTIwQ0EoMSksQ049bmJnLXN1YkNBLENOPUNEUCxDTj1QdWJsaWMlMjBLZXklMjBTZXJ2aWNlcyxD
Tj1TZXJ2aWNlcyxDTj1Db25maWd1cmF0aW9uLERDPW5iZyxEQz1nZT9jZXJ0aWZpY2F0ZVJldm9j
YXRpb25MaXN0P2Jhc2U/b2JqZWN0Q2xhc3M9Y1JMRGlzdHJpYnV0aW9uUG9pbnSGQGh0dHA6Ly9j
cmwubmJnLmdvdi5nZS9jYS9OQkclMjBDbGFzcyUyMDIlMjBJTlQlMjBTdWIlMjBDQSgxKS5jcmww
ggEuBggrBgEFBQcBAQSCASAwggEcMIG6BggrBgEFBQcwAoaBrWxkYXA6Ly8vQ049TkJHJTIwQ2xh
c3MlMjAyJTIwSU5UJTIwU3ViJTIwQ0EsQ049QUlBLENOPVB1YmxpYyUyMEtleSUyMFNlcnZpY2Vz
LENOPVNlcnZpY2VzLENOPUNvbmZpZ3VyYXRpb24sREM9bmJnLERDPWdlP2NBQ2VydGlmaWNhdGU/
YmFzZT9vYmplY3RDbGFzcz1jZXJ0aWZpY2F0aW9uQXV0aG9yaXR5MF0GCCsGAQUFBzAChlFodHRw
Oi8vY3JsLm5iZy5nb3YuZ2UvY2EvbmJnLXN1YkNBLm5iZy5nZV9OQkclMjBDbGFzcyUyMDIlMjBJ
TlQlMjBTdWIlMjBDQSgyKS5jcnQwDQYJKoZIhvcNAQELBQADggEBAHG664uWx1KCVpuqqYl2ZPmC
NVDOpImRTGkhlq6eMse5E/3zEbXKi6Gu4XI9gK2C3X25qLqWCxU+Jvy/UPynjCCcas3AYwe8FsOe
9KEGRzcFWqAhWJlx/bftyYWU9qvrsh4wL+yy9n8Mav0RP3ZFprO/EADxXbBtl7mx8VBaOK3gCDM6
ZSQzNpdscAVRZpe4ic3QiMiAnQjf5gCF+uz9v5c04fO0UvHWHg6LSa2WJtrY1uc48YbqX5vqMHPo
gV6QKiQn605QF4WaYFmt3XXhyCTXSHVePeXdZDM5nXNnhXn46jPgOG4l1JDKhWyrVjjMn/aNGXUP
TuON7x0VP5CALfU=</X509Certificate>
    </X509Data>
  </KeyInfo>
  <Object xmlns:mdssi="http://schemas.openxmlformats.org/package/2006/digital-signature" Id="idPackageObject">
    <Manifest>
      <Reference URI="/xl/printerSettings/printerSettings7.bin?ContentType=application/vnd.openxmlformats-officedocument.spreadsheetml.printerSettings">
        <DigestMethod Algorithm="http://www.w3.org/2000/09/xmldsig#sha1"/>
        <DigestValue>VbYQLSfWkJUSAVYpaQXZ1AdRGaQ=</DigestValue>
      </Reference>
      <Reference URI="/xl/worksheets/sheet9.xml?ContentType=application/vnd.openxmlformats-officedocument.spreadsheetml.worksheet+xml">
        <DigestMethod Algorithm="http://www.w3.org/2000/09/xmldsig#sha1"/>
        <DigestValue>r4n/GzXBf6iokwHdV6+HzCh5bzw=</DigestValue>
      </Reference>
      <Reference URI="/xl/printerSettings/printerSettings2.bin?ContentType=application/vnd.openxmlformats-officedocument.spreadsheetml.printerSettings">
        <DigestMethod Algorithm="http://www.w3.org/2000/09/xmldsig#sha1"/>
        <DigestValue>ZjYF1rngT8+3SuHmWZ9lPAE7NMg=</DigestValue>
      </Reference>
      <Reference URI="/xl/worksheets/sheet11.xml?ContentType=application/vnd.openxmlformats-officedocument.spreadsheetml.worksheet+xml">
        <DigestMethod Algorithm="http://www.w3.org/2000/09/xmldsig#sha1"/>
        <DigestValue>HPlxENyBQd4UKAqIAjWmu9BCF6E=</DigestValue>
      </Reference>
      <Reference URI="/xl/styles.xml?ContentType=application/vnd.openxmlformats-officedocument.spreadsheetml.styles+xml">
        <DigestMethod Algorithm="http://www.w3.org/2000/09/xmldsig#sha1"/>
        <DigestValue>MRxShxDAEWVh8it7Xs38psi3/Qo=</DigestValue>
      </Reference>
      <Reference URI="/xl/printerSettings/printerSettings9.bin?ContentType=application/vnd.openxmlformats-officedocument.spreadsheetml.printerSettings">
        <DigestMethod Algorithm="http://www.w3.org/2000/09/xmldsig#sha1"/>
        <DigestValue>ZjYF1rngT8+3SuHmWZ9lPAE7NMg=</DigestValue>
      </Reference>
      <Reference URI="/xl/worksheets/sheet18.xml?ContentType=application/vnd.openxmlformats-officedocument.spreadsheetml.worksheet+xml">
        <DigestMethod Algorithm="http://www.w3.org/2000/09/xmldsig#sha1"/>
        <DigestValue>YdK6SjrHFpMUlgfIDz7b0O55uOE=</DigestValue>
      </Reference>
      <Reference URI="/xl/worksheets/sheet17.xml?ContentType=application/vnd.openxmlformats-officedocument.spreadsheetml.worksheet+xml">
        <DigestMethod Algorithm="http://www.w3.org/2000/09/xmldsig#sha1"/>
        <DigestValue>QPyBeGxW6pKV5MUhjMHLran8Rkc=</DigestValue>
      </Reference>
      <Reference URI="/xl/printerSettings/printerSettings10.bin?ContentType=application/vnd.openxmlformats-officedocument.spreadsheetml.printerSettings">
        <DigestMethod Algorithm="http://www.w3.org/2000/09/xmldsig#sha1"/>
        <DigestValue>sb/HwQyNTcIF2Su2CLie+FIWv/I=</DigestValue>
      </Reference>
      <Reference URI="/xl/worksheets/sheet16.xml?ContentType=application/vnd.openxmlformats-officedocument.spreadsheetml.worksheet+xml">
        <DigestMethod Algorithm="http://www.w3.org/2000/09/xmldsig#sha1"/>
        <DigestValue>sg6STqm7y4J4J8NE5zVXCijedmY=</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CQomrkQx9DZvLE7bIT4IZ2sALqA=</DigestValue>
      </Reference>
      <Reference URI="/xl/worksheets/sheet6.xml?ContentType=application/vnd.openxmlformats-officedocument.spreadsheetml.worksheet+xml">
        <DigestMethod Algorithm="http://www.w3.org/2000/09/xmldsig#sha1"/>
        <DigestValue>tSGVV7herjUGHrn3eN9Smm0YfDs=</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7.xml?ContentType=application/vnd.openxmlformats-officedocument.spreadsheetml.worksheet+xml">
        <DigestMethod Algorithm="http://www.w3.org/2000/09/xmldsig#sha1"/>
        <DigestValue>a/S8XXNFHNwh4kmdjpirvVGth88=</DigestValue>
      </Reference>
      <Reference URI="/xl/printerSettings/printerSettings6.bin?ContentType=application/vnd.openxmlformats-officedocument.spreadsheetml.printerSettings">
        <DigestMethod Algorithm="http://www.w3.org/2000/09/xmldsig#sha1"/>
        <DigestValue>4uWAmxZMpFBE+/JDugAdMjuTKKw=</DigestValue>
      </Reference>
      <Reference URI="/xl/worksheets/sheet8.xml?ContentType=application/vnd.openxmlformats-officedocument.spreadsheetml.worksheet+xml">
        <DigestMethod Algorithm="http://www.w3.org/2000/09/xmldsig#sha1"/>
        <DigestValue>rlYdQUR5GcUi5Eunj5mRWPQnJuw=</DigestValue>
      </Reference>
      <Reference URI="/xl/printerSettings/printerSettings5.bin?ContentType=application/vnd.openxmlformats-officedocument.spreadsheetml.printerSettings">
        <DigestMethod Algorithm="http://www.w3.org/2000/09/xmldsig#sha1"/>
        <DigestValue>yR5KEOq64d7KaTHktW4P8v7cLMA=</DigestValue>
      </Reference>
      <Reference URI="/xl/worksheets/sheet5.xml?ContentType=application/vnd.openxmlformats-officedocument.spreadsheetml.worksheet+xml">
        <DigestMethod Algorithm="http://www.w3.org/2000/09/xmldsig#sha1"/>
        <DigestValue>gd8raPn2BvA42evmXavIivs7eec=</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4.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dwRG96nArLjgggyjbfa3CWfYxNw=</DigestValue>
      </Reference>
      <Reference URI="/xl/printerSettings/printerSettings13.bin?ContentType=application/vnd.openxmlformats-officedocument.spreadsheetml.printerSettings">
        <DigestMethod Algorithm="http://www.w3.org/2000/09/xmldsig#sha1"/>
        <DigestValue>/GROEVZnOOG0wYrO729WzGNrfic=</DigestValue>
      </Reference>
      <Reference URI="/xl/worksheets/sheet2.xml?ContentType=application/vnd.openxmlformats-officedocument.spreadsheetml.worksheet+xml">
        <DigestMethod Algorithm="http://www.w3.org/2000/09/xmldsig#sha1"/>
        <DigestValue>zI8eKByVJ+ygfpoERrlNshJYJgI=</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4.xml?ContentType=application/vnd.openxmlformats-officedocument.spreadsheetml.worksheet+xml">
        <DigestMethod Algorithm="http://www.w3.org/2000/09/xmldsig#sha1"/>
        <DigestValue>A5WeUeQjIQDy4taWQwGNOcHsGog=</DigestValue>
      </Reference>
      <Reference URI="/xl/externalLinks/externalLink1.xml?ContentType=application/vnd.openxmlformats-officedocument.spreadsheetml.externalLink+xml">
        <DigestMethod Algorithm="http://www.w3.org/2000/09/xmldsig#sha1"/>
        <DigestValue>5INcEJ1eQDgw22QA4kay85oIaqo=</DigestValue>
      </Reference>
      <Reference URI="/xl/workbook.xml?ContentType=application/vnd.openxmlformats-officedocument.spreadsheetml.sheet.main+xml">
        <DigestMethod Algorithm="http://www.w3.org/2000/09/xmldsig#sha1"/>
        <DigestValue>jKOhNhdlemWE+EwXelMLBCU7HbY=</DigestValue>
      </Reference>
      <Reference URI="/xl/drawings/drawing1.xml?ContentType=application/vnd.openxmlformats-officedocument.drawing+xml">
        <DigestMethod Algorithm="http://www.w3.org/2000/09/xmldsig#sha1"/>
        <DigestValue>9jgpVdHzFAt7WN87Eb8UjCRV7yA=</DigestValue>
      </Reference>
      <Reference URI="/xl/sharedStrings.xml?ContentType=application/vnd.openxmlformats-officedocument.spreadsheetml.sharedStrings+xml">
        <DigestMethod Algorithm="http://www.w3.org/2000/09/xmldsig#sha1"/>
        <DigestValue>Tb5wx/JWsLzVOSNT0j2O9ubzeZo=</DigestValue>
      </Reference>
      <Reference URI="/xl/worksheets/sheet1.xml?ContentType=application/vnd.openxmlformats-officedocument.spreadsheetml.worksheet+xml">
        <DigestMethod Algorithm="http://www.w3.org/2000/09/xmldsig#sha1"/>
        <DigestValue>JN9a4xQwiHERUIvRXxs2rT3nwTM=</DigestValue>
      </Reference>
      <Reference URI="/xl/worksheets/sheet14.xml?ContentType=application/vnd.openxmlformats-officedocument.spreadsheetml.worksheet+xml">
        <DigestMethod Algorithm="http://www.w3.org/2000/09/xmldsig#sha1"/>
        <DigestValue>rwZUQXZ3TVIr56CfgQfq5+vvvZE=</DigestValue>
      </Reference>
      <Reference URI="/xl/worksheets/sheet13.xml?ContentType=application/vnd.openxmlformats-officedocument.spreadsheetml.worksheet+xml">
        <DigestMethod Algorithm="http://www.w3.org/2000/09/xmldsig#sha1"/>
        <DigestValue>ButKz2PKGhlroPKV7cCLBTb9Zqw=</DigestValue>
      </Reference>
      <Reference URI="/xl/worksheets/sheet15.xml?ContentType=application/vnd.openxmlformats-officedocument.spreadsheetml.worksheet+xml">
        <DigestMethod Algorithm="http://www.w3.org/2000/09/xmldsig#sha1"/>
        <DigestValue>kQMZF67yjUWvj7AsxqfRLdCsF7g=</DigestValue>
      </Reference>
      <Reference URI="/xl/calcChain.xml?ContentType=application/vnd.openxmlformats-officedocument.spreadsheetml.calcChain+xml">
        <DigestMethod Algorithm="http://www.w3.org/2000/09/xmldsig#sha1"/>
        <DigestValue>uGk0NWgU+WJxpFxS+kGzHggxxjM=</DigestValue>
      </Reference>
      <Reference URI="/xl/theme/theme1.xml?ContentType=application/vnd.openxmlformats-officedocument.theme+xml">
        <DigestMethod Algorithm="http://www.w3.org/2000/09/xmldsig#sha1"/>
        <DigestValue>9qmLS+LilE9mSl2hTMj5oHE8VR8=</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12.xml?ContentType=application/vnd.openxmlformats-officedocument.spreadsheetml.worksheet+xml">
        <DigestMethod Algorithm="http://www.w3.org/2000/09/xmldsig#sha1"/>
        <DigestValue>NX9sJko7PBBkKl61GYYzdHu35zU=</DigestValue>
      </Reference>
      <Reference URI="/xl/worksheets/sheet19.xml?ContentType=application/vnd.openxmlformats-officedocument.spreadsheetml.worksheet+xml">
        <DigestMethod Algorithm="http://www.w3.org/2000/09/xmldsig#sha1"/>
        <DigestValue>51ebC+A+oCUNbkWuQPd0F/Vu0zc=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2018-04-30T14:09:59Z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2</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2018-04-30T14:09:59Z</xd:SigningTime>
          <xd:SigningCertificate>
            <xd:Cert>
              <xd:CertDigest>
                <DigestMethod Algorithm="http://www.w3.org/2000/09/xmldsig#sha1"/>
                <DigestValue>TtnP31SbTjoivw6RJd0KRTprgaw=</DigestValue>
              </xd:CertDigest>
              <xd:IssuerSerial>
                <X509IssuerName>CN=NBG Class 2 INT Sub CA, DC=nbg, DC=ge</X509IssuerName>
                <X509SerialNumber>437320621211613145352308</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2018-05-01T08:19:11Z</dcterms:modified>
</cp:coreProperties>
</file>