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1" i="77" l="1"/>
  <c r="C20" i="77"/>
  <c r="C19" i="77"/>
  <c r="C52" i="69" l="1"/>
  <c r="B2" i="53"/>
  <c r="B2" i="75"/>
  <c r="B2" i="71"/>
  <c r="B2" i="52"/>
  <c r="B2" i="72"/>
  <c r="B2" i="73"/>
  <c r="B2" i="28"/>
  <c r="B2" i="77"/>
  <c r="B2" i="69"/>
  <c r="B2" i="64"/>
  <c r="B2" i="35"/>
  <c r="B2" i="74"/>
  <c r="B2" i="36"/>
  <c r="B2" i="37"/>
  <c r="B2" i="79"/>
  <c r="B2" i="62"/>
  <c r="B2" i="6"/>
  <c r="D6" i="71" l="1"/>
  <c r="D13" i="71" s="1"/>
  <c r="C6" i="71"/>
  <c r="C13" i="71" s="1"/>
  <c r="D21" i="77" l="1"/>
  <c r="D20" i="77"/>
  <c r="D19" i="77"/>
  <c r="C47" i="28"/>
  <c r="C43" i="28"/>
  <c r="C52" i="28" s="1"/>
  <c r="C35" i="28"/>
  <c r="C31" i="28"/>
  <c r="C30" i="28" s="1"/>
  <c r="C41" i="28" s="1"/>
  <c r="C12" i="28"/>
  <c r="C6" i="28"/>
  <c r="C28" i="28" l="1"/>
  <c r="B1" i="35" l="1"/>
  <c r="K7" i="37" l="1"/>
  <c r="C7" i="37"/>
  <c r="F22" i="74"/>
  <c r="E22" i="74"/>
  <c r="D22" i="74"/>
  <c r="C22" i="74"/>
  <c r="H21" i="74"/>
  <c r="H20" i="74"/>
  <c r="H19" i="74"/>
  <c r="H18" i="74"/>
  <c r="H17" i="74"/>
  <c r="H16" i="74"/>
  <c r="H15" i="74"/>
  <c r="H14" i="74"/>
  <c r="H13" i="74"/>
  <c r="H12" i="74"/>
  <c r="H11" i="74"/>
  <c r="H10" i="74"/>
  <c r="H9" i="74"/>
  <c r="H8" i="74"/>
  <c r="B1" i="79" l="1"/>
  <c r="B1" i="37"/>
  <c r="B1" i="36"/>
  <c r="B1" i="74"/>
  <c r="B1" i="64"/>
  <c r="B1" i="69"/>
  <c r="B1" i="77"/>
  <c r="B1" i="28"/>
  <c r="B1" i="73"/>
  <c r="B1" i="72"/>
  <c r="B1" i="52"/>
  <c r="B1" i="71"/>
  <c r="B1" i="75"/>
  <c r="B1" i="53"/>
  <c r="B1" i="62"/>
  <c r="B1" i="6"/>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N7" i="37"/>
  <c r="N21" i="37" s="1"/>
  <c r="K21" i="37"/>
  <c r="E21" i="72" l="1"/>
  <c r="C5" i="73" s="1"/>
  <c r="C8" i="73" s="1"/>
  <c r="C13" i="73" s="1"/>
  <c r="C21" i="72" l="1"/>
  <c r="S22" i="35" l="1"/>
  <c r="D21" i="72" l="1"/>
  <c r="D22" i="35" l="1"/>
  <c r="E22" i="35"/>
  <c r="F22" i="35"/>
  <c r="G22" i="35"/>
  <c r="H22" i="35"/>
  <c r="I22" i="35"/>
  <c r="J22" i="35"/>
  <c r="K22" i="35"/>
  <c r="L22" i="35"/>
  <c r="M22" i="35"/>
  <c r="N22" i="35"/>
  <c r="O22" i="35"/>
  <c r="P22" i="35"/>
  <c r="Q22" i="35"/>
  <c r="R22" i="35"/>
  <c r="C22" i="35"/>
  <c r="G22" i="74" l="1"/>
  <c r="H22" i="74" s="1"/>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<sst xmlns="http://schemas.openxmlformats.org/spreadsheetml/2006/main" count="945" uniqueCount="655">
  <si>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</si>
  <si>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</si>
  <si>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</si>
  <si>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</si>
  <si>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</si>
  <si>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</si>
  <si>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</si>
  <si>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</si>
  <si>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</si>
  <si>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</si>
  <si>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</si>
  <si>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</si>
  <si>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</si>
  <si>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</si>
  <si>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</si>
  <si>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</si>
  <si>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</si>
  <si>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</si>
  <si>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</si>
  <si>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</si>
  <si>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</si>
  <si>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</si>
  <si>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</si>
  <si>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</si>
  <si>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</si>
  <si>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</si>
  <si>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</si>
  <si>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</si>
  <si>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</si>
  <si>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</si>
  <si>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</si>
  <si>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</si>
  <si>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</si>
  <si>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</si>
  <si>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</si>
  <si>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</si>
  <si>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</si>
  <si>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</si>
  <si>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</si>
  <si>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</si>
  <si>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</si>
  <si>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</si>
  <si>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</si>
  <si>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</si>
  <si>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</si>
  <si>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</si>
  <si>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</si>
  <si>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</si>
  <si>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</si>
  <si>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</si>
  <si>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</si>
  <si>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</si>
  <si>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</si>
  <si>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</si>
  <si>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</si>
  <si>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</si>
  <si>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</si>
  <si>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</si>
  <si>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</si>
  <si>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</si>
  <si>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</si>
  <si>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</si>
  <si>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</si>
  <si>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</si>
  <si>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</si>
  <si>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</si>
  <si>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</si>
  <si>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</si>
  <si>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</si>
  <si>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</si>
  <si>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</si>
  <si>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</si>
  <si>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</si>
  <si>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</si>
  <si>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</si>
  <si>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</si>
  <si>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</si>
  <si>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</si>
  <si>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</si>
  <si>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</si>
  <si>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</si>
  <si>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</si>
  <si>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</si>
  <si>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</si>
  <si>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</si>
  <si>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</si>
  <si>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</si>
  <si>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</si>
  <si>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</si>
  <si>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</si>
  <si>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</si>
  <si>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</si>
  <si>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</si>
  <si>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</si>
  <si>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</si>
  <si>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</si>
  <si>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</si>
  <si>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</si>
  <si>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</si>
  <si>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</si>
  <si>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</si>
  <si>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</si>
  <si>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</si>
  <si>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</si>
  <si>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</si>
  <si>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</si>
  <si>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</si>
  <si>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</si>
  <si>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</si>
  <si>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</si>
  <si>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</si>
  <si>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</si>
  <si>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</si>
  <si>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</si>
  <si>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</si>
  <si>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</si>
  <si>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</si>
  <si>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</si>
  <si>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</si>
  <si>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</si>
  <si>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</si>
  <si>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</si>
  <si>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</si>
  <si>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</si>
  <si>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</si>
  <si>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</si>
  <si>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</si>
  <si>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</si>
  <si>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</si>
  <si>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</si>
  <si>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</si>
  <si>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</si>
  <si>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</si>
  <si>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</si>
  <si>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</si>
  <si>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</si>
  <si>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</si>
  <si>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</si>
  <si>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</si>
  <si>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</si>
  <si>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</si>
  <si>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</si>
  <si>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</si>
  <si>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</si>
  <si>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</si>
  <si>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</si>
  <si>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</si>
  <si>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</si>
  <si>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</si>
  <si>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</si>
  <si>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</si>
  <si>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</si>
  <si>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</si>
  <si>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</si>
  <si>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</si>
  <si>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</si>
  <si>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</si>
  <si>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</si>
  <si>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</si>
  <si>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</si>
  <si>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</si>
  <si>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</si>
  <si>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</si>
  <si>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</si>
  <si>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</si>
  <si>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</si>
  <si>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</si>
  <si>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</si>
  <si>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</si>
  <si>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</si>
  <si>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</si>
  <si>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</si>
  <si>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</si>
  <si>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</si>
  <si>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</si>
  <si>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</si>
  <si>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</si>
  <si>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</si>
  <si>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</si>
  <si>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</si>
  <si>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</si>
  <si>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</si>
  <si>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</si>
  <si>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</si>
  <si>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</si>
  <si>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</si>
  <si>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</si>
  <si>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</si>
  <si>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</si>
  <si>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</si>
  <si>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</si>
  <si>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</si>
  <si>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</si>
  <si>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</si>
  <si>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</si>
  <si>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</si>
  <si>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</si>
  <si>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</si>
  <si>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</si>
  <si>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</si>
  <si>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</si>
  <si>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</si>
  <si>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</si>
  <si>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</si>
  <si>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</si>
  <si>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</si>
  <si>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</si>
  <si>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</si>
  <si>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</si>
  <si>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</si>
  <si>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</si>
  <si>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</si>
  <si>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</si>
  <si>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</si>
  <si>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</si>
  <si>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</si>
  <si>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</si>
  <si>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</si>
  <si>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</si>
  <si>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</si>
  <si>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</si>
  <si>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</si>
  <si>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</si>
  <si>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</si>
  <si>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</si>
  <si>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</si>
  <si>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</si>
  <si>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</si>
  <si>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</si>
  <si>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</si>
  <si>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</si>
  <si>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</si>
  <si>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</si>
  <si>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</si>
  <si>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</si>
  <si>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</si>
  <si>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</si>
  <si>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</si>
  <si>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</si>
  <si>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</si>
  <si>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</si>
  <si>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</si>
  <si>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</si>
  <si>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</si>
  <si>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</si>
  <si>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</si>
  <si>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</si>
  <si>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</si>
  <si>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</si>
  <si>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</si>
  <si>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</si>
  <si>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</si>
  <si>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</si>
  <si>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</si>
  <si>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</si>
  <si>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</si>
  <si>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</si>
  <si>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</si>
  <si>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</si>
  <si>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</si>
  <si>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</si>
  <si>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</si>
  <si>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</si>
  <si>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</si>
  <si>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</si>
  <si>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</si>
  <si>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</si>
  <si>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</si>
  <si>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</si>
  <si>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</si>
  <si>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</si>
  <si>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</si>
  <si>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</si>
  <si>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</si>
  <si>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</si>
  <si>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</si>
  <si>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</si>
  <si>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</si>
  <si>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</si>
  <si>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</si>
  <si>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</si>
  <si>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</si>
  <si>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</si>
  <si>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</si>
  <si>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</si>
  <si>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</si>
  <si>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</si>
  <si>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</si>
  <si>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</si>
  <si>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</si>
  <si>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</si>
  <si>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</si>
  <si>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</si>
  <si>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</si>
  <si>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</si>
  <si>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</si>
  <si>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</si>
  <si>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</si>
  <si>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</si>
  <si>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</si>
  <si>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</si>
  <si>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</si>
  <si>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</si>
  <si>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</si>
  <si>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</si>
  <si>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</si>
  <si>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</si>
  <si>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</si>
  <si>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</si>
  <si>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</si>
  <si>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</si>
  <si>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</si>
  <si>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</si>
  <si>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</si>
  <si>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</si>
  <si>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</si>
  <si>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</si>
  <si>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</si>
  <si>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</si>
  <si>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</si>
  <si>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</si>
  <si>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</si>
  <si>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</si>
  <si>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</si>
  <si>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</si>
  <si>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</si>
  <si>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</si>
  <si>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</si>
  <si>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</si>
  <si>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</si>
  <si>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</si>
  <si>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</si>
  <si>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</si>
  <si>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</si>
  <si>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</si>
  <si>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</si>
  <si>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</si>
  <si>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</si>
  <si>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</si>
  <si>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</si>
  <si>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</si>
  <si>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</si>
  <si>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</si>
  <si>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</si>
  <si>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</si>
  <si>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</si>
  <si>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</si>
  <si>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</si>
  <si>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</si>
  <si>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</si>
  <si>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</si>
  <si>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</si>
  <si>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</si>
  <si>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</si>
  <si>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</si>
  <si>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</si>
  <si>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</si>
  <si>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</si>
  <si>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</si>
  <si>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</si>
  <si>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</si>
  <si>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</si>
  <si>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</si>
  <si>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</si>
  <si>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</si>
  <si>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</si>
  <si>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</si>
  <si>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</si>
  <si>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</si>
  <si>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</si>
  <si>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</si>
  <si>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</si>
  <si>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</si>
  <si>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</si>
  <si>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</si>
  <si>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</si>
  <si>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</si>
  <si>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</si>
  <si>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</si>
  <si>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</si>
  <si>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</si>
  <si>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</si>
  <si>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</si>
  <si>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</si>
  <si>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</si>
  <si>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</si>
  <si>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</si>
  <si>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</si>
  <si>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</si>
  <si>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</si>
  <si>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</si>
  <si>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</si>
  <si>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</si>
  <si>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</si>
  <si>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</si>
  <si>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</si>
  <si>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</si>
  <si>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</si>
  <si>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</si>
  <si>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</si>
  <si>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</si>
  <si>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</si>
  <si>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</si>
  <si>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</si>
  <si>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</si>
  <si>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</si>
  <si>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</si>
  <si>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</si>
  <si>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</si>
  <si>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</si>
  <si>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</si>
  <si>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</si>
  <si>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</si>
  <si>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</si>
  <si>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</si>
  <si>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</si>
  <si>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</si>
  <si>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</si>
  <si>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</si>
  <si>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</si>
  <si>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</si>
  <si>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</si>
  <si>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</si>
  <si>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</si>
  <si>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</si>
  <si>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</si>
  <si>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</si>
  <si>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</si>
  <si>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</si>
  <si>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</si>
  <si>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</si>
  <si>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</si>
  <si>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</si>
  <si>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</si>
  <si>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</si>
  <si>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</si>
  <si>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</si>
  <si>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</si>
  <si>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</si>
  <si>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</si>
  <si>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</si>
  <si>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</si>
  <si>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</si>
  <si>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</si>
  <si>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</si>
  <si>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</si>
  <si>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</si>
  <si>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</si>
  <si>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</si>
  <si>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</si>
  <si>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</si>
  <si>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</si>
  <si>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</si>
  <si>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</si>
  <si>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</si>
  <si>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</si>
  <si>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</si>
  <si>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</si>
  <si>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</si>
  <si>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</si>
  <si>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</si>
  <si>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</si>
  <si>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</si>
  <si>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</si>
  <si>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</si>
  <si>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</si>
  <si>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</si>
  <si>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</si>
  <si>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</si>
  <si>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</si>
  <si>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</si>
  <si>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</si>
  <si>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</si>
  <si>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</si>
  <si>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</si>
  <si>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</si>
  <si>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</si>
  <si>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</si>
  <si>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</si>
  <si>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</si>
  <si>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</si>
  <si>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</si>
  <si>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</si>
  <si>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</si>
  <si>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</si>
  <si>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</si>
  <si>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</si>
  <si>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</si>
  <si>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</si>
  <si>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</si>
  <si>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</si>
  <si>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</si>
  <si>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</si>
  <si>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</si>
  <si>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</si>
  <si>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</si>
  <si>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</si>
  <si>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</si>
  <si>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</si>
  <si>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</si>
  <si>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</si>
  <si>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</si>
  <si>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</si>
  <si>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</si>
  <si>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</si>
  <si>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</si>
  <si>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</si>
  <si>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</si>
  <si>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</si>
  <si>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</si>
  <si>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</si>
  <si>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</si>
  <si>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</si>
  <si>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</si>
  <si>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</si>
  <si>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</si>
  <si>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</si>
  <si>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</si>
  <si>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</si>
  <si>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</si>
  <si>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</si>
  <si>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</si>
  <si>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</si>
  <si>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</si>
  <si>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</si>
  <si>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</si>
  <si>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</si>
  <si>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</si>
  <si>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</si>
  <si>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</si>
  <si>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</si>
  <si>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</si>
  <si>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</si>
  <si>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</si>
  <si>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</si>
  <si>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</si>
  <si>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</si>
  <si>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</si>
  <si>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</si>
  <si>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</si>
  <si>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</si>
  <si>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</si>
  <si>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</si>
  <si>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</si>
  <si>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</si>
  <si>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</si>
  <si>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</si>
  <si>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</si>
  <si>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</si>
  <si>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</si>
  <si>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</si>
  <si>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</si>
  <si>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</si>
  <si>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</si>
  <si>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</si>
  <si>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</si>
  <si>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</si>
  <si>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</si>
  <si>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</si>
  <si>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</si>
  <si>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</si>
  <si>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</si>
  <si>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</si>
  <si>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</si>
  <si>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</si>
  <si>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</si>
  <si>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</si>
  <si>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</si>
  <si>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</si>
  <si>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</si>
  <si>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</si>
  <si>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</si>
  <si>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</si>
  <si>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</si>
  <si>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</si>
  <si>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</si>
  <si>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</si>
  <si>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</si>
  <si>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</si>
  <si>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</si>
  <si>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</si>
  <si>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</si>
  <si>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</si>
  <si>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</si>
  <si>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</si>
  <si>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</si>
  <si>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</si>
  <si>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</si>
  <si>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</si>
  <si>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</si>
  <si>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</si>
  <si>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</si>
  <si>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</si>
  <si>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</si>
  <si>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</si>
  <si>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</si>
  <si>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</si>
  <si>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</si>
  <si>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</si>
  <si>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</si>
  <si>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</si>
  <si>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</si>
  <si>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</si>
  <si>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</si>
  <si>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</si>
  <si>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</si>
  <si>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</si>
  <si>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</si>
  <si>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</si>
  <si>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</si>
  <si>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</si>
  <si>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</si>
  <si>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</si>
  <si>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</si>
  <si>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"ვითიბი ბანკი ჯორჯია"</t>
  </si>
  <si>
    <t>ა. კონცელიძე</t>
  </si>
  <si>
    <t>www.vtb.ge</t>
  </si>
  <si>
    <t>ილნარ შაიმარდანოვი</t>
  </si>
  <si>
    <t>სერგეი სტეპანოვი</t>
  </si>
  <si>
    <t>მერაბ კაკულია</t>
  </si>
  <si>
    <t>გოჩა მაცაბერიძე</t>
  </si>
  <si>
    <t>არჩილ კონცელიძე</t>
  </si>
  <si>
    <t>მამუკა მენთეშაშვილი</t>
  </si>
  <si>
    <t>ნიკო ჩხეტიანი</t>
  </si>
  <si>
    <t>ვალერიან გაბუნია</t>
  </si>
  <si>
    <t>ვლადიმერ რობაქიძე</t>
  </si>
  <si>
    <t>ირაკლი დოლიძე</t>
  </si>
  <si>
    <t>შპს "ლაკარპა ენტერპრაიზის ლიმიტედი"</t>
  </si>
  <si>
    <t>რუსეთის ფედერაცია</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</si>
  <si>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</si>
  <si>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</si>
  <si>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</si>
  <si>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ცხრილი 9 (Capital), C46</t>
  </si>
  <si>
    <t>წმინდა საინვესტიციო ფასიანი ქაღალდები</t>
  </si>
  <si>
    <t>ცხრილი 9 (Capital), C15</t>
  </si>
  <si>
    <t xml:space="preserve">მათ შორის გადავადებული ვალდებულება წარმოშობილი არამატერიალური აქტივებიდან </t>
  </si>
  <si>
    <t>ცხრილი 9 (Capital), C44</t>
  </si>
  <si>
    <t>ცხრილი 9 (Capital), C33</t>
  </si>
  <si>
    <t>ცხრილი 9 (Capital), C7</t>
  </si>
  <si>
    <t>ცხრილი 9 (Capital), C11</t>
  </si>
  <si>
    <t>ცხრილი 9 (Capital), C9</t>
  </si>
  <si>
    <t>ცხრილი 9 (Capital), C13</t>
  </si>
  <si>
    <t>X</t>
  </si>
  <si>
    <t>ასია ზახაროვა</t>
  </si>
  <si>
    <t>იულია კოპიტოვა</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</si>
  <si>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</si>
  <si>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მათ შორის COVID 19-თან დაკავშირებული რეზერვი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</si>
  <si>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</si>
  <si>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</si>
  <si>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 COVID 19-თან დაკავშირებული რეზერვები აკლდება საბალანსო ელემენტებს</t>
  </si>
  <si>
    <t>ს. სტეპანოვი</t>
  </si>
  <si>
    <t>სსს "ვეტებე ბანკი"</t>
  </si>
  <si>
    <t>ძირითადი პირველადი კაპიტალის კოეფიციენტი &gt;=5.67057177680053%</t>
  </si>
  <si>
    <t>პირველადი კაპიტალის კოეფიციენტი &gt;=7.56270217864304%</t>
  </si>
  <si>
    <t>საზედამხედველო კაპიტალის კოეფიციენტი &gt;=14.2131679932883%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</si>
</sst>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0%"/>
  </numFmts>
  <fonts count="12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
      <b/>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auto="1"/>
      </left>
      <right style="medium">
        <color indexed="64"/>
      </right>
      <top style="medium">
        <color auto="1"/>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08" applyNumberFormat="0" applyFill="0" applyAlignment="0" applyProtection="0"/>
    <xf numFmtId="168" fontId="96" fillId="0" borderId="108" applyNumberFormat="0" applyFill="0" applyAlignment="0" applyProtection="0"/>
    <xf numFmtId="169" fontId="96" fillId="0" borderId="108" applyNumberFormat="0" applyFill="0" applyAlignment="0" applyProtection="0"/>
    <xf numFmtId="168" fontId="96" fillId="0" borderId="108" applyNumberFormat="0" applyFill="0" applyAlignment="0" applyProtection="0"/>
    <xf numFmtId="168" fontId="96" fillId="0" borderId="108" applyNumberFormat="0" applyFill="0" applyAlignment="0" applyProtection="0"/>
    <xf numFmtId="169" fontId="96" fillId="0" borderId="108" applyNumberFormat="0" applyFill="0" applyAlignment="0" applyProtection="0"/>
    <xf numFmtId="168" fontId="96" fillId="0" borderId="108" applyNumberFormat="0" applyFill="0" applyAlignment="0" applyProtection="0"/>
    <xf numFmtId="168" fontId="96" fillId="0" borderId="108" applyNumberFormat="0" applyFill="0" applyAlignment="0" applyProtection="0"/>
    <xf numFmtId="169" fontId="96" fillId="0" borderId="108" applyNumberFormat="0" applyFill="0" applyAlignment="0" applyProtection="0"/>
    <xf numFmtId="168" fontId="96" fillId="0" borderId="108" applyNumberFormat="0" applyFill="0" applyAlignment="0" applyProtection="0"/>
    <xf numFmtId="168" fontId="96" fillId="0" borderId="108" applyNumberFormat="0" applyFill="0" applyAlignment="0" applyProtection="0"/>
    <xf numFmtId="169" fontId="96" fillId="0" borderId="108" applyNumberFormat="0" applyFill="0" applyAlignment="0" applyProtection="0"/>
    <xf numFmtId="168" fontId="96"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169" fontId="96"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168" fontId="96"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168" fontId="96"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188" fontId="2" fillId="70" borderId="103" applyFont="0">
      <alignment horizontal="right" vertical="center"/>
    </xf>
    <xf numFmtId="3" fontId="2" fillId="70" borderId="103" applyFont="0">
      <alignment horizontal="right" vertical="center"/>
    </xf>
    <xf numFmtId="0" fontId="85" fillId="64" borderId="107" applyNumberFormat="0" applyAlignment="0" applyProtection="0"/>
    <xf numFmtId="168" fontId="87" fillId="64" borderId="107" applyNumberFormat="0" applyAlignment="0" applyProtection="0"/>
    <xf numFmtId="169" fontId="87" fillId="64" borderId="107" applyNumberFormat="0" applyAlignment="0" applyProtection="0"/>
    <xf numFmtId="168" fontId="87" fillId="64" borderId="107" applyNumberFormat="0" applyAlignment="0" applyProtection="0"/>
    <xf numFmtId="168" fontId="87" fillId="64" borderId="107" applyNumberFormat="0" applyAlignment="0" applyProtection="0"/>
    <xf numFmtId="169" fontId="87" fillId="64" borderId="107" applyNumberFormat="0" applyAlignment="0" applyProtection="0"/>
    <xf numFmtId="168" fontId="87" fillId="64" borderId="107" applyNumberFormat="0" applyAlignment="0" applyProtection="0"/>
    <xf numFmtId="168" fontId="87" fillId="64" borderId="107" applyNumberFormat="0" applyAlignment="0" applyProtection="0"/>
    <xf numFmtId="169" fontId="87" fillId="64" borderId="107" applyNumberFormat="0" applyAlignment="0" applyProtection="0"/>
    <xf numFmtId="168" fontId="87" fillId="64" borderId="107" applyNumberFormat="0" applyAlignment="0" applyProtection="0"/>
    <xf numFmtId="168" fontId="87" fillId="64" borderId="107" applyNumberFormat="0" applyAlignment="0" applyProtection="0"/>
    <xf numFmtId="169" fontId="87" fillId="64" borderId="107" applyNumberFormat="0" applyAlignment="0" applyProtection="0"/>
    <xf numFmtId="168" fontId="87"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169" fontId="87"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168" fontId="87"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168" fontId="87"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0" fontId="85" fillId="64" borderId="107" applyNumberFormat="0" applyAlignment="0" applyProtection="0"/>
    <xf numFmtId="3" fontId="2" fillId="75" borderId="103" applyFont="0">
      <alignment horizontal="right" vertical="center"/>
      <protection locked="0"/>
    </xf>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 fillId="74" borderId="106" applyNumberFormat="0" applyFont="0" applyAlignment="0" applyProtection="0"/>
    <xf numFmtId="0" fontId="29"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0" fontId="29" fillId="74" borderId="106" applyNumberFormat="0" applyFont="0" applyAlignment="0" applyProtection="0"/>
    <xf numFmtId="3" fontId="2" fillId="72" borderId="103" applyFont="0">
      <alignment horizontal="right" vertical="center"/>
      <protection locked="0"/>
    </xf>
    <xf numFmtId="0" fontId="68" fillId="43" borderId="105" applyNumberFormat="0" applyAlignment="0" applyProtection="0"/>
    <xf numFmtId="168" fontId="70" fillId="43" borderId="105" applyNumberFormat="0" applyAlignment="0" applyProtection="0"/>
    <xf numFmtId="169" fontId="70" fillId="43" borderId="105" applyNumberFormat="0" applyAlignment="0" applyProtection="0"/>
    <xf numFmtId="168" fontId="70" fillId="43" borderId="105" applyNumberFormat="0" applyAlignment="0" applyProtection="0"/>
    <xf numFmtId="168" fontId="70" fillId="43" borderId="105" applyNumberFormat="0" applyAlignment="0" applyProtection="0"/>
    <xf numFmtId="169" fontId="70" fillId="43" borderId="105" applyNumberFormat="0" applyAlignment="0" applyProtection="0"/>
    <xf numFmtId="168" fontId="70" fillId="43" borderId="105" applyNumberFormat="0" applyAlignment="0" applyProtection="0"/>
    <xf numFmtId="168" fontId="70" fillId="43" borderId="105" applyNumberFormat="0" applyAlignment="0" applyProtection="0"/>
    <xf numFmtId="169" fontId="70" fillId="43" borderId="105" applyNumberFormat="0" applyAlignment="0" applyProtection="0"/>
    <xf numFmtId="168" fontId="70" fillId="43" borderId="105" applyNumberFormat="0" applyAlignment="0" applyProtection="0"/>
    <xf numFmtId="168" fontId="70" fillId="43" borderId="105" applyNumberFormat="0" applyAlignment="0" applyProtection="0"/>
    <xf numFmtId="169" fontId="70" fillId="43" borderId="105" applyNumberFormat="0" applyAlignment="0" applyProtection="0"/>
    <xf numFmtId="168" fontId="70"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169" fontId="70"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168" fontId="70"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168" fontId="70"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68" fillId="43" borderId="105" applyNumberFormat="0" applyAlignment="0" applyProtection="0"/>
    <xf numFmtId="0" fontId="2" fillId="71" borderId="104" applyNumberFormat="0" applyFont="0" applyBorder="0" applyProtection="0">
      <alignment horizontal="left" vertical="center"/>
    </xf>
    <xf numFmtId="9" fontId="2" fillId="71" borderId="103" applyFont="0" applyProtection="0">
      <alignment horizontal="right" vertical="center"/>
    </xf>
    <xf numFmtId="3" fontId="2" fillId="71" borderId="103" applyFont="0" applyProtection="0">
      <alignment horizontal="right" vertical="center"/>
    </xf>
    <xf numFmtId="0" fontId="64" fillId="70" borderId="104" applyFont="0" applyBorder="0">
      <alignment horizontal="center" wrapText="1"/>
    </xf>
    <xf numFmtId="168" fontId="56" fillId="0" borderId="101">
      <alignment horizontal="left" vertical="center"/>
    </xf>
    <xf numFmtId="0" fontId="56" fillId="0" borderId="101">
      <alignment horizontal="left" vertical="center"/>
    </xf>
    <xf numFmtId="0" fontId="56" fillId="0" borderId="101">
      <alignment horizontal="left" vertical="center"/>
    </xf>
    <xf numFmtId="0" fontId="2" fillId="69" borderId="103" applyNumberFormat="0" applyFont="0" applyBorder="0" applyProtection="0">
      <alignment horizontal="center" vertical="center"/>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38" fillId="0" borderId="103" applyNumberFormat="0" applyAlignment="0">
      <alignment horizontal="right"/>
      <protection locked="0"/>
    </xf>
    <xf numFmtId="0" fontId="40" fillId="64" borderId="105" applyNumberFormat="0" applyAlignment="0" applyProtection="0"/>
    <xf numFmtId="168" fontId="42" fillId="64" borderId="105" applyNumberFormat="0" applyAlignment="0" applyProtection="0"/>
    <xf numFmtId="169" fontId="42" fillId="64" borderId="105" applyNumberFormat="0" applyAlignment="0" applyProtection="0"/>
    <xf numFmtId="168" fontId="42" fillId="64" borderId="105" applyNumberFormat="0" applyAlignment="0" applyProtection="0"/>
    <xf numFmtId="168" fontId="42" fillId="64" borderId="105" applyNumberFormat="0" applyAlignment="0" applyProtection="0"/>
    <xf numFmtId="169" fontId="42" fillId="64" borderId="105" applyNumberFormat="0" applyAlignment="0" applyProtection="0"/>
    <xf numFmtId="168" fontId="42" fillId="64" borderId="105" applyNumberFormat="0" applyAlignment="0" applyProtection="0"/>
    <xf numFmtId="168" fontId="42" fillId="64" borderId="105" applyNumberFormat="0" applyAlignment="0" applyProtection="0"/>
    <xf numFmtId="169" fontId="42" fillId="64" borderId="105" applyNumberFormat="0" applyAlignment="0" applyProtection="0"/>
    <xf numFmtId="168" fontId="42" fillId="64" borderId="105" applyNumberFormat="0" applyAlignment="0" applyProtection="0"/>
    <xf numFmtId="168" fontId="42" fillId="64" borderId="105" applyNumberFormat="0" applyAlignment="0" applyProtection="0"/>
    <xf numFmtId="169" fontId="42" fillId="64" borderId="105" applyNumberFormat="0" applyAlignment="0" applyProtection="0"/>
    <xf numFmtId="168" fontId="42"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169" fontId="42"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168" fontId="42"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168" fontId="42"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40" fillId="64" borderId="105" applyNumberFormat="0" applyAlignment="0" applyProtection="0"/>
    <xf numFmtId="0" fontId="1" fillId="0" borderId="0"/>
    <xf numFmtId="169" fontId="28" fillId="37" borderId="0"/>
    <xf numFmtId="0" fontId="2" fillId="0" borderId="0">
      <alignment vertical="center"/>
    </xf>
  </cellStyleXfs>
  <cellXfs count="61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15" fillId="0" borderId="3" xfId="0" applyFont="1" applyFill="1" applyBorder="1" applyAlignment="1">
      <alignment horizontal="center" vertical="center" wrapText="1"/>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1"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9"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89"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5"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7" xfId="0" applyNumberFormat="1" applyFill="1" applyBorder="1" applyAlignment="1">
      <alignment horizontal="center" vertical="center" wrapText="1"/>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97"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3" xfId="0" applyFont="1" applyFill="1" applyBorder="1" applyAlignment="1">
      <alignment vertical="center"/>
    </xf>
    <xf numFmtId="0" fontId="6" fillId="0" borderId="103"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00" xfId="0" applyFont="1" applyFill="1" applyBorder="1" applyAlignment="1">
      <alignment vertical="center"/>
    </xf>
    <xf numFmtId="0" fontId="4" fillId="0" borderId="19"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Fill="1" applyBorder="1" applyAlignment="1">
      <alignment horizontal="center" vertical="center"/>
    </xf>
    <xf numFmtId="169" fontId="28" fillId="37" borderId="34" xfId="20" applyBorder="1"/>
    <xf numFmtId="169"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1" xfId="0" applyFont="1" applyFill="1" applyBorder="1" applyAlignment="1">
      <alignment vertical="center"/>
    </xf>
    <xf numFmtId="0" fontId="14" fillId="3" borderId="112" xfId="0" applyFont="1" applyFill="1" applyBorder="1" applyAlignment="1">
      <alignment horizontal="left"/>
    </xf>
    <xf numFmtId="0" fontId="14" fillId="3" borderId="113" xfId="0" applyFont="1" applyFill="1" applyBorder="1" applyAlignment="1">
      <alignment horizontal="left"/>
    </xf>
    <xf numFmtId="0" fontId="4" fillId="0" borderId="0" xfId="0" applyFont="1"/>
    <xf numFmtId="0" fontId="4" fillId="0" borderId="0" xfId="0" applyFont="1" applyFill="1"/>
    <xf numFmtId="0" fontId="4" fillId="0" borderId="103" xfId="0" applyFont="1" applyFill="1" applyBorder="1" applyAlignment="1">
      <alignment horizontal="center" vertical="center" wrapText="1"/>
    </xf>
    <xf numFmtId="0" fontId="108" fillId="78" borderId="91" xfId="0" applyFont="1" applyFill="1" applyBorder="1" applyAlignment="1">
      <alignment horizontal="left" vertical="center"/>
    </xf>
    <xf numFmtId="0" fontId="108" fillId="78" borderId="89" xfId="0" applyFont="1" applyFill="1" applyBorder="1" applyAlignment="1">
      <alignment vertical="center" wrapText="1"/>
    </xf>
    <xf numFmtId="0" fontId="108" fillId="78" borderId="89" xfId="0" applyFont="1" applyFill="1" applyBorder="1" applyAlignment="1">
      <alignment horizontal="left" vertical="center" wrapText="1"/>
    </xf>
    <xf numFmtId="0" fontId="108" fillId="0" borderId="91" xfId="0" applyFont="1" applyFill="1" applyBorder="1" applyAlignment="1">
      <alignment horizontal="right" vertical="center"/>
    </xf>
    <xf numFmtId="0" fontId="4" fillId="0" borderId="114" xfId="0" applyFont="1" applyFill="1" applyBorder="1" applyAlignment="1">
      <alignment horizontal="center" vertical="center" wrapText="1"/>
    </xf>
    <xf numFmtId="0" fontId="6" fillId="3" borderId="115" xfId="0" applyFont="1" applyFill="1" applyBorder="1" applyAlignment="1">
      <alignment vertical="center"/>
    </xf>
    <xf numFmtId="0" fontId="4" fillId="3" borderId="24" xfId="0" applyFont="1" applyFill="1" applyBorder="1" applyAlignment="1">
      <alignment vertical="center"/>
    </xf>
    <xf numFmtId="0" fontId="4" fillId="0" borderId="116"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16" xfId="0" applyBorder="1"/>
    <xf numFmtId="0" fontId="0" fillId="0" borderId="116" xfId="0" applyBorder="1" applyAlignment="1">
      <alignment horizontal="center"/>
    </xf>
    <xf numFmtId="0" fontId="4" fillId="0" borderId="102" xfId="0" applyFont="1" applyBorder="1" applyAlignment="1">
      <alignment vertical="center" wrapText="1"/>
    </xf>
    <xf numFmtId="167" fontId="4" fillId="0" borderId="103" xfId="0" applyNumberFormat="1" applyFont="1" applyBorder="1" applyAlignment="1">
      <alignment horizontal="center" vertical="center"/>
    </xf>
    <xf numFmtId="167" fontId="4" fillId="0" borderId="114" xfId="0" applyNumberFormat="1" applyFont="1" applyBorder="1" applyAlignment="1">
      <alignment horizontal="center" vertical="center"/>
    </xf>
    <xf numFmtId="167" fontId="14" fillId="0" borderId="103" xfId="0" applyNumberFormat="1" applyFont="1" applyBorder="1" applyAlignment="1">
      <alignment horizontal="center" vertical="center"/>
    </xf>
    <xf numFmtId="0" fontId="14" fillId="0" borderId="102" xfId="0" applyFont="1" applyBorder="1" applyAlignment="1">
      <alignment vertical="center" wrapText="1"/>
    </xf>
    <xf numFmtId="0" fontId="0" fillId="0" borderId="25" xfId="0" applyBorder="1"/>
    <xf numFmtId="0" fontId="6" fillId="36" borderId="117"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16"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6" fillId="36" borderId="114" xfId="0" applyFont="1" applyFill="1" applyBorder="1" applyAlignment="1">
      <alignment horizontal="left" vertical="center" wrapText="1"/>
    </xf>
    <xf numFmtId="0" fontId="4" fillId="0" borderId="116" xfId="0" applyFont="1" applyFill="1" applyBorder="1" applyAlignment="1">
      <alignment horizontal="right" vertical="center" wrapText="1"/>
    </xf>
    <xf numFmtId="0" fontId="4" fillId="0" borderId="103" xfId="0" applyFont="1" applyFill="1" applyBorder="1" applyAlignment="1">
      <alignment horizontal="left" vertical="center" wrapText="1"/>
    </xf>
    <xf numFmtId="0" fontId="111" fillId="0" borderId="116" xfId="0" applyFont="1" applyFill="1" applyBorder="1" applyAlignment="1">
      <alignment horizontal="right" vertical="center" wrapText="1"/>
    </xf>
    <xf numFmtId="0" fontId="111" fillId="0" borderId="103" xfId="0" applyFont="1" applyFill="1" applyBorder="1" applyAlignment="1">
      <alignment horizontal="left" vertical="center" wrapText="1"/>
    </xf>
    <xf numFmtId="0" fontId="6" fillId="0" borderId="11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16" xfId="0" applyFont="1" applyBorder="1" applyAlignment="1">
      <alignment horizontal="center" vertical="center" wrapText="1"/>
    </xf>
    <xf numFmtId="0" fontId="22" fillId="0" borderId="103" xfId="0" applyFont="1" applyBorder="1" applyAlignment="1">
      <alignment vertical="center" wrapText="1"/>
    </xf>
    <xf numFmtId="3" fontId="23" fillId="36" borderId="103" xfId="0" applyNumberFormat="1" applyFont="1" applyFill="1" applyBorder="1" applyAlignment="1">
      <alignment vertical="center" wrapText="1"/>
    </xf>
    <xf numFmtId="14" fontId="7" fillId="3" borderId="103" xfId="8" quotePrefix="1" applyNumberFormat="1" applyFont="1" applyFill="1" applyBorder="1" applyAlignment="1" applyProtection="1">
      <alignment horizontal="left" vertical="center" wrapText="1" indent="2"/>
      <protection locked="0"/>
    </xf>
    <xf numFmtId="3" fontId="23" fillId="0" borderId="103" xfId="0" applyNumberFormat="1" applyFont="1" applyBorder="1" applyAlignment="1">
      <alignment vertical="center" wrapText="1"/>
    </xf>
    <xf numFmtId="3" fontId="23" fillId="0" borderId="114" xfId="0" applyNumberFormat="1" applyFont="1" applyBorder="1" applyAlignment="1">
      <alignment vertical="center" wrapText="1"/>
    </xf>
    <xf numFmtId="14" fontId="7" fillId="3" borderId="103" xfId="8" quotePrefix="1" applyNumberFormat="1" applyFont="1" applyFill="1" applyBorder="1" applyAlignment="1" applyProtection="1">
      <alignment horizontal="left" vertical="center" wrapText="1" indent="3"/>
      <protection locked="0"/>
    </xf>
    <xf numFmtId="3" fontId="23" fillId="0" borderId="103" xfId="0" applyNumberFormat="1" applyFont="1" applyFill="1" applyBorder="1" applyAlignment="1">
      <alignment vertical="center" wrapText="1"/>
    </xf>
    <xf numFmtId="0" fontId="22" fillId="0" borderId="103" xfId="0" applyFont="1" applyFill="1" applyBorder="1" applyAlignment="1">
      <alignment horizontal="left" vertical="center" wrapText="1" indent="2"/>
    </xf>
    <xf numFmtId="0" fontId="11" fillId="0" borderId="103" xfId="17" applyFill="1" applyBorder="1" applyAlignment="1" applyProtection="1"/>
    <xf numFmtId="49" fontId="111" fillId="0" borderId="116" xfId="0" applyNumberFormat="1" applyFont="1" applyFill="1" applyBorder="1" applyAlignment="1">
      <alignment horizontal="right" vertical="center" wrapText="1"/>
    </xf>
    <xf numFmtId="0" fontId="7" fillId="3" borderId="103" xfId="20960" applyFont="1" applyFill="1" applyBorder="1" applyAlignment="1" applyProtection="1"/>
    <xf numFmtId="0" fontId="105" fillId="0" borderId="103" xfId="20960" applyFont="1" applyFill="1" applyBorder="1" applyAlignment="1" applyProtection="1">
      <alignment horizontal="center" vertical="center"/>
    </xf>
    <xf numFmtId="0" fontId="4" fillId="0" borderId="103" xfId="0" applyFont="1" applyBorder="1"/>
    <xf numFmtId="0" fontId="11" fillId="0" borderId="103" xfId="17" applyFill="1" applyBorder="1" applyAlignment="1" applyProtection="1">
      <alignment horizontal="left" vertical="center" wrapText="1"/>
    </xf>
    <xf numFmtId="49" fontId="111" fillId="0" borderId="103" xfId="0" applyNumberFormat="1" applyFont="1" applyFill="1" applyBorder="1" applyAlignment="1">
      <alignment horizontal="right" vertical="center" wrapText="1"/>
    </xf>
    <xf numFmtId="0" fontId="11" fillId="0" borderId="103" xfId="17" applyFill="1" applyBorder="1" applyAlignment="1" applyProtection="1">
      <alignment horizontal="left" vertical="center"/>
    </xf>
    <xf numFmtId="0" fontId="11" fillId="0" borderId="103" xfId="17" applyBorder="1" applyAlignment="1" applyProtection="1"/>
    <xf numFmtId="0" fontId="4" fillId="0" borderId="103" xfId="0" applyFont="1" applyFill="1" applyBorder="1"/>
    <xf numFmtId="0" fontId="22" fillId="0" borderId="116" xfId="0" applyFont="1" applyFill="1" applyBorder="1" applyAlignment="1">
      <alignment horizontal="center" vertical="center" wrapText="1"/>
    </xf>
    <xf numFmtId="0" fontId="22" fillId="0" borderId="103" xfId="0" applyFont="1" applyFill="1" applyBorder="1" applyAlignment="1">
      <alignment vertical="center" wrapText="1"/>
    </xf>
    <xf numFmtId="3" fontId="23" fillId="0" borderId="114" xfId="0" applyNumberFormat="1" applyFont="1" applyFill="1" applyBorder="1" applyAlignment="1">
      <alignment vertical="center" wrapText="1"/>
    </xf>
    <xf numFmtId="0" fontId="114" fillId="79" borderId="104" xfId="21412" applyFont="1" applyFill="1" applyBorder="1" applyAlignment="1" applyProtection="1">
      <alignment vertical="center" wrapText="1"/>
      <protection locked="0"/>
    </xf>
    <xf numFmtId="0" fontId="115" fillId="70" borderId="99" xfId="21412" applyFont="1" applyFill="1" applyBorder="1" applyAlignment="1" applyProtection="1">
      <alignment horizontal="center" vertical="center"/>
      <protection locked="0"/>
    </xf>
    <xf numFmtId="0" fontId="114" fillId="80" borderId="103" xfId="21412" applyFont="1" applyFill="1" applyBorder="1" applyAlignment="1" applyProtection="1">
      <alignment horizontal="center" vertical="center"/>
      <protection locked="0"/>
    </xf>
    <xf numFmtId="0" fontId="114" fillId="79" borderId="104" xfId="21412" applyFont="1" applyFill="1" applyBorder="1" applyAlignment="1" applyProtection="1">
      <alignment vertical="center"/>
      <protection locked="0"/>
    </xf>
    <xf numFmtId="0" fontId="116" fillId="70" borderId="99" xfId="21412" applyFont="1" applyFill="1" applyBorder="1" applyAlignment="1" applyProtection="1">
      <alignment horizontal="center" vertical="center"/>
      <protection locked="0"/>
    </xf>
    <xf numFmtId="0" fontId="116" fillId="3" borderId="99" xfId="21412" applyFont="1" applyFill="1" applyBorder="1" applyAlignment="1" applyProtection="1">
      <alignment horizontal="center" vertical="center"/>
      <protection locked="0"/>
    </xf>
    <xf numFmtId="0" fontId="116" fillId="0" borderId="99" xfId="21412" applyFont="1" applyFill="1" applyBorder="1" applyAlignment="1" applyProtection="1">
      <alignment horizontal="center" vertical="center"/>
      <protection locked="0"/>
    </xf>
    <xf numFmtId="0" fontId="117" fillId="80" borderId="103" xfId="21412" applyFont="1" applyFill="1" applyBorder="1" applyAlignment="1" applyProtection="1">
      <alignment horizontal="center" vertical="center"/>
      <protection locked="0"/>
    </xf>
    <xf numFmtId="0" fontId="114" fillId="79" borderId="104" xfId="21412" applyFont="1" applyFill="1" applyBorder="1" applyAlignment="1" applyProtection="1">
      <alignment horizontal="center" vertical="center"/>
      <protection locked="0"/>
    </xf>
    <xf numFmtId="0" fontId="64" fillId="79" borderId="104"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38" fillId="70" borderId="103" xfId="21412" applyFont="1" applyFill="1" applyBorder="1" applyAlignment="1" applyProtection="1">
      <alignment horizontal="center" vertical="center"/>
      <protection locked="0"/>
    </xf>
    <xf numFmtId="0" fontId="64" fillId="79" borderId="102" xfId="21412" applyFont="1" applyFill="1" applyBorder="1" applyAlignment="1" applyProtection="1">
      <alignment vertical="center"/>
      <protection locked="0"/>
    </xf>
    <xf numFmtId="0" fontId="115" fillId="0" borderId="102" xfId="21412" applyFont="1" applyFill="1" applyBorder="1" applyAlignment="1" applyProtection="1">
      <alignment horizontal="left" vertical="center" wrapText="1"/>
      <protection locked="0"/>
    </xf>
    <xf numFmtId="164" fontId="115" fillId="0" borderId="103" xfId="948" applyNumberFormat="1" applyFont="1" applyFill="1" applyBorder="1" applyAlignment="1" applyProtection="1">
      <alignment horizontal="right" vertical="center"/>
      <protection locked="0"/>
    </xf>
    <xf numFmtId="0" fontId="114" fillId="80" borderId="102" xfId="21412" applyFont="1" applyFill="1" applyBorder="1" applyAlignment="1" applyProtection="1">
      <alignment vertical="top" wrapText="1"/>
      <protection locked="0"/>
    </xf>
    <xf numFmtId="164" fontId="115" fillId="80" borderId="103" xfId="948" applyNumberFormat="1" applyFont="1" applyFill="1" applyBorder="1" applyAlignment="1" applyProtection="1">
      <alignment horizontal="right" vertical="center"/>
    </xf>
    <xf numFmtId="164" fontId="64" fillId="79" borderId="102" xfId="948" applyNumberFormat="1" applyFont="1" applyFill="1" applyBorder="1" applyAlignment="1" applyProtection="1">
      <alignment horizontal="right" vertical="center"/>
      <protection locked="0"/>
    </xf>
    <xf numFmtId="0" fontId="115" fillId="70" borderId="102" xfId="21412" applyFont="1" applyFill="1" applyBorder="1" applyAlignment="1" applyProtection="1">
      <alignment vertical="center" wrapText="1"/>
      <protection locked="0"/>
    </xf>
    <xf numFmtId="0" fontId="115" fillId="70" borderId="102" xfId="21412" applyFont="1" applyFill="1" applyBorder="1" applyAlignment="1" applyProtection="1">
      <alignment horizontal="left" vertical="center" wrapText="1"/>
      <protection locked="0"/>
    </xf>
    <xf numFmtId="0" fontId="115" fillId="0" borderId="102" xfId="21412" applyFont="1" applyFill="1" applyBorder="1" applyAlignment="1" applyProtection="1">
      <alignment vertical="center" wrapText="1"/>
      <protection locked="0"/>
    </xf>
    <xf numFmtId="0" fontId="115" fillId="3" borderId="102" xfId="21412" applyFont="1" applyFill="1" applyBorder="1" applyAlignment="1" applyProtection="1">
      <alignment horizontal="left" vertical="center" wrapText="1"/>
      <protection locked="0"/>
    </xf>
    <xf numFmtId="0" fontId="114" fillId="80" borderId="102" xfId="21412" applyFont="1" applyFill="1" applyBorder="1" applyAlignment="1" applyProtection="1">
      <alignment vertical="center" wrapText="1"/>
      <protection locked="0"/>
    </xf>
    <xf numFmtId="164" fontId="114" fillId="79" borderId="102" xfId="948" applyNumberFormat="1" applyFont="1" applyFill="1" applyBorder="1" applyAlignment="1" applyProtection="1">
      <alignment horizontal="right" vertical="center"/>
      <protection locked="0"/>
    </xf>
    <xf numFmtId="164" fontId="115" fillId="3" borderId="103" xfId="948" applyNumberFormat="1" applyFont="1" applyFill="1" applyBorder="1" applyAlignment="1" applyProtection="1">
      <alignment horizontal="right" vertical="center"/>
      <protection locked="0"/>
    </xf>
    <xf numFmtId="10" fontId="7" fillId="0" borderId="103" xfId="20961" applyNumberFormat="1" applyFont="1" applyFill="1" applyBorder="1" applyAlignment="1">
      <alignment horizontal="left" vertical="center" wrapText="1"/>
    </xf>
    <xf numFmtId="10" fontId="4" fillId="0"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left" vertical="center" wrapText="1"/>
    </xf>
    <xf numFmtId="10" fontId="111" fillId="0" borderId="103" xfId="20961" applyNumberFormat="1" applyFont="1" applyFill="1" applyBorder="1" applyAlignment="1">
      <alignment horizontal="left" vertical="center" wrapText="1"/>
    </xf>
    <xf numFmtId="10" fontId="6" fillId="36"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center" vertical="center" wrapText="1"/>
    </xf>
    <xf numFmtId="43" fontId="7" fillId="0" borderId="0" xfId="7" applyFont="1"/>
    <xf numFmtId="14" fontId="7" fillId="0" borderId="0" xfId="0" applyNumberFormat="1" applyFont="1" applyAlignment="1">
      <alignment horizontal="left"/>
    </xf>
    <xf numFmtId="14" fontId="0" fillId="0" borderId="0" xfId="0" applyNumberFormat="1" applyAlignment="1">
      <alignment horizontal="left"/>
    </xf>
    <xf numFmtId="14" fontId="25" fillId="0" borderId="0" xfId="0" applyNumberFormat="1" applyFont="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14" fontId="9" fillId="0" borderId="0" xfId="11" applyNumberFormat="1" applyFont="1" applyFill="1" applyBorder="1" applyAlignment="1" applyProtection="1">
      <alignment horizontal="left"/>
    </xf>
    <xf numFmtId="193" fontId="7" fillId="0" borderId="103" xfId="0" applyNumberFormat="1" applyFont="1" applyFill="1" applyBorder="1" applyAlignment="1" applyProtection="1">
      <alignment vertical="center" wrapText="1"/>
      <protection locked="0"/>
    </xf>
    <xf numFmtId="193" fontId="4" fillId="0" borderId="103" xfId="0" applyNumberFormat="1" applyFont="1" applyFill="1" applyBorder="1" applyAlignment="1" applyProtection="1">
      <alignment vertical="center" wrapText="1"/>
      <protection locked="0"/>
    </xf>
    <xf numFmtId="193" fontId="4" fillId="0" borderId="114" xfId="0" applyNumberFormat="1" applyFont="1" applyFill="1" applyBorder="1" applyAlignment="1" applyProtection="1">
      <alignment vertical="center" wrapText="1"/>
      <protection locked="0"/>
    </xf>
    <xf numFmtId="193" fontId="7" fillId="0" borderId="103" xfId="0" applyNumberFormat="1" applyFont="1" applyFill="1" applyBorder="1" applyAlignment="1" applyProtection="1">
      <alignment horizontal="right" vertical="center" wrapText="1"/>
      <protection locked="0"/>
    </xf>
    <xf numFmtId="10" fontId="4" fillId="0" borderId="103" xfId="20961" applyNumberFormat="1" applyFont="1" applyFill="1" applyBorder="1" applyAlignment="1" applyProtection="1">
      <alignment horizontal="right" vertical="center" wrapText="1"/>
      <protection locked="0"/>
    </xf>
    <xf numFmtId="10" fontId="4" fillId="0" borderId="103" xfId="20961" applyNumberFormat="1" applyFont="1" applyBorder="1" applyAlignment="1" applyProtection="1">
      <alignment vertical="center" wrapText="1"/>
      <protection locked="0"/>
    </xf>
    <xf numFmtId="10" fontId="4" fillId="0" borderId="114" xfId="20961" applyNumberFormat="1" applyFont="1" applyBorder="1" applyAlignment="1" applyProtection="1">
      <alignment vertical="center" wrapText="1"/>
      <protection locked="0"/>
    </xf>
    <xf numFmtId="193" fontId="9" fillId="2" borderId="103" xfId="0" applyNumberFormat="1" applyFont="1" applyFill="1" applyBorder="1" applyAlignment="1" applyProtection="1">
      <alignment vertical="center"/>
      <protection locked="0"/>
    </xf>
    <xf numFmtId="193" fontId="9" fillId="2" borderId="114"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14" xfId="0"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9" fillId="0" borderId="103" xfId="7" applyNumberFormat="1" applyFont="1" applyFill="1" applyBorder="1" applyAlignment="1" applyProtection="1">
      <alignment horizontal="right"/>
    </xf>
    <xf numFmtId="193" fontId="9" fillId="36" borderId="103" xfId="7" applyNumberFormat="1" applyFont="1" applyFill="1" applyBorder="1" applyAlignment="1" applyProtection="1">
      <alignment horizontal="right"/>
    </xf>
    <xf numFmtId="193" fontId="9" fillId="0" borderId="102" xfId="0" applyNumberFormat="1" applyFont="1" applyFill="1" applyBorder="1" applyAlignment="1" applyProtection="1">
      <alignment horizontal="right"/>
    </xf>
    <xf numFmtId="193" fontId="9" fillId="0" borderId="103" xfId="0" applyNumberFormat="1" applyFont="1" applyFill="1" applyBorder="1" applyAlignment="1" applyProtection="1">
      <alignment horizontal="right"/>
    </xf>
    <xf numFmtId="193" fontId="9" fillId="36" borderId="114" xfId="0" applyNumberFormat="1" applyFont="1" applyFill="1" applyBorder="1" applyAlignment="1" applyProtection="1">
      <alignment horizontal="right"/>
    </xf>
    <xf numFmtId="193" fontId="9" fillId="0" borderId="103" xfId="7" applyNumberFormat="1" applyFont="1" applyFill="1" applyBorder="1" applyAlignment="1" applyProtection="1">
      <alignment horizontal="right"/>
      <protection locked="0"/>
    </xf>
    <xf numFmtId="193" fontId="9" fillId="0" borderId="102" xfId="0" applyNumberFormat="1" applyFont="1" applyFill="1" applyBorder="1" applyAlignment="1" applyProtection="1">
      <alignment horizontal="right"/>
      <protection locked="0"/>
    </xf>
    <xf numFmtId="193" fontId="9" fillId="0" borderId="103" xfId="0" applyNumberFormat="1" applyFont="1" applyFill="1" applyBorder="1" applyAlignment="1" applyProtection="1">
      <alignment horizontal="right"/>
      <protection locked="0"/>
    </xf>
    <xf numFmtId="193" fontId="9" fillId="0" borderId="114" xfId="0" applyNumberFormat="1" applyFont="1" applyFill="1" applyBorder="1" applyAlignment="1" applyProtection="1">
      <alignment horizontal="right"/>
    </xf>
    <xf numFmtId="193" fontId="20" fillId="0" borderId="103" xfId="0" applyNumberFormat="1" applyFont="1" applyFill="1" applyBorder="1" applyAlignment="1" applyProtection="1">
      <alignment horizontal="right"/>
      <protection locked="0"/>
    </xf>
    <xf numFmtId="193" fontId="9" fillId="36" borderId="114" xfId="7" applyNumberFormat="1" applyFont="1" applyFill="1" applyBorder="1" applyAlignment="1" applyProtection="1">
      <alignment horizontal="right"/>
    </xf>
    <xf numFmtId="193" fontId="20" fillId="36" borderId="103" xfId="0" applyNumberFormat="1" applyFont="1" applyFill="1" applyBorder="1" applyAlignment="1">
      <alignment horizontal="right"/>
    </xf>
    <xf numFmtId="193" fontId="9" fillId="0" borderId="114" xfId="7" applyNumberFormat="1" applyFont="1" applyFill="1" applyBorder="1" applyAlignment="1" applyProtection="1">
      <alignment horizontal="right"/>
    </xf>
    <xf numFmtId="193" fontId="21" fillId="0" borderId="103" xfId="0" applyNumberFormat="1" applyFont="1" applyFill="1" applyBorder="1" applyAlignment="1">
      <alignment horizontal="center"/>
    </xf>
    <xf numFmtId="193" fontId="21" fillId="0" borderId="114" xfId="0" applyNumberFormat="1" applyFont="1" applyFill="1" applyBorder="1" applyAlignment="1">
      <alignment horizontal="center"/>
    </xf>
    <xf numFmtId="193" fontId="20" fillId="36" borderId="103" xfId="0" applyNumberFormat="1" applyFont="1" applyFill="1" applyBorder="1" applyAlignment="1" applyProtection="1">
      <alignment horizontal="right"/>
    </xf>
    <xf numFmtId="193" fontId="20" fillId="0" borderId="114" xfId="0" applyNumberFormat="1" applyFont="1" applyFill="1" applyBorder="1" applyAlignment="1" applyProtection="1">
      <alignment horizontal="right"/>
      <protection locked="0"/>
    </xf>
    <xf numFmtId="193" fontId="20" fillId="0" borderId="103" xfId="0" applyNumberFormat="1" applyFont="1" applyFill="1" applyBorder="1" applyAlignment="1" applyProtection="1">
      <alignment horizontal="right" indent="1"/>
      <protection locked="0"/>
    </xf>
    <xf numFmtId="193" fontId="9" fillId="36" borderId="103" xfId="7" applyNumberFormat="1" applyFont="1" applyFill="1" applyBorder="1" applyAlignment="1" applyProtection="1"/>
    <xf numFmtId="193" fontId="20" fillId="0" borderId="103" xfId="0" applyNumberFormat="1" applyFont="1" applyFill="1" applyBorder="1" applyAlignment="1" applyProtection="1">
      <protection locked="0"/>
    </xf>
    <xf numFmtId="193" fontId="9" fillId="36" borderId="114" xfId="7" applyNumberFormat="1" applyFont="1" applyFill="1" applyBorder="1" applyAlignment="1" applyProtection="1"/>
    <xf numFmtId="193" fontId="20" fillId="0" borderId="103" xfId="0" applyNumberFormat="1" applyFont="1" applyFill="1" applyBorder="1" applyAlignment="1" applyProtection="1">
      <alignment horizontal="right" vertical="center"/>
      <protection locked="0"/>
    </xf>
    <xf numFmtId="193" fontId="9" fillId="36" borderId="103" xfId="0" applyNumberFormat="1" applyFont="1" applyFill="1" applyBorder="1" applyAlignment="1" applyProtection="1">
      <alignment horizontal="right"/>
    </xf>
    <xf numFmtId="0" fontId="9" fillId="0" borderId="116" xfId="0" applyFont="1" applyBorder="1" applyAlignment="1">
      <alignment vertical="center"/>
    </xf>
    <xf numFmtId="0" fontId="13" fillId="0" borderId="104" xfId="0" applyFont="1" applyBorder="1" applyAlignment="1">
      <alignment wrapText="1"/>
    </xf>
    <xf numFmtId="0" fontId="9" fillId="0" borderId="104" xfId="0" applyFont="1" applyBorder="1" applyAlignment="1">
      <alignment wrapText="1"/>
    </xf>
    <xf numFmtId="10" fontId="4" fillId="0" borderId="24" xfId="20961" applyNumberFormat="1" applyFont="1" applyBorder="1" applyAlignment="1"/>
    <xf numFmtId="164" fontId="4" fillId="0" borderId="114" xfId="7" applyNumberFormat="1" applyFont="1" applyFill="1" applyBorder="1" applyAlignment="1">
      <alignment horizontal="right" vertical="center" wrapText="1"/>
    </xf>
    <xf numFmtId="164" fontId="6" fillId="36" borderId="114" xfId="7" applyNumberFormat="1" applyFont="1" applyFill="1" applyBorder="1" applyAlignment="1">
      <alignment horizontal="center" vertical="center" wrapText="1"/>
    </xf>
    <xf numFmtId="193" fontId="119" fillId="36" borderId="62" xfId="0" applyNumberFormat="1" applyFont="1" applyFill="1" applyBorder="1" applyAlignment="1">
      <alignment vertical="center"/>
    </xf>
    <xf numFmtId="0" fontId="25" fillId="0" borderId="116" xfId="0" applyFont="1" applyBorder="1" applyAlignment="1">
      <alignment horizontal="center"/>
    </xf>
    <xf numFmtId="0" fontId="25" fillId="0" borderId="121" xfId="0" applyFont="1" applyBorder="1" applyAlignment="1">
      <alignment wrapText="1"/>
    </xf>
    <xf numFmtId="167" fontId="25" fillId="0" borderId="122" xfId="0" applyNumberFormat="1" applyFont="1" applyBorder="1" applyAlignment="1">
      <alignment horizontal="center"/>
    </xf>
    <xf numFmtId="0" fontId="25" fillId="0" borderId="12" xfId="0" applyFont="1" applyBorder="1" applyAlignment="1">
      <alignment horizontal="right" wrapText="1"/>
    </xf>
    <xf numFmtId="0" fontId="19" fillId="0" borderId="12" xfId="0" applyFont="1" applyBorder="1" applyAlignment="1">
      <alignment horizontal="center" wrapText="1"/>
    </xf>
    <xf numFmtId="0" fontId="25" fillId="0" borderId="110" xfId="0" applyFont="1" applyBorder="1" applyAlignment="1">
      <alignment horizontal="center"/>
    </xf>
    <xf numFmtId="193" fontId="118" fillId="0" borderId="103" xfId="0" applyNumberFormat="1" applyFont="1" applyBorder="1" applyAlignment="1"/>
    <xf numFmtId="167" fontId="118" fillId="0" borderId="103" xfId="0" applyNumberFormat="1" applyFont="1" applyBorder="1" applyAlignment="1"/>
    <xf numFmtId="164" fontId="7" fillId="3" borderId="25" xfId="7" applyNumberFormat="1" applyFont="1" applyFill="1" applyBorder="1" applyAlignment="1" applyProtection="1">
      <alignment horizontal="left" vertical="center"/>
      <protection locked="0"/>
    </xf>
    <xf numFmtId="164" fontId="15" fillId="3" borderId="26" xfId="7" applyNumberFormat="1" applyFont="1" applyFill="1" applyBorder="1" applyAlignment="1" applyProtection="1">
      <protection locked="0"/>
    </xf>
    <xf numFmtId="164" fontId="4" fillId="36" borderId="26" xfId="7" applyNumberFormat="1" applyFont="1" applyFill="1" applyBorder="1"/>
    <xf numFmtId="164" fontId="4" fillId="36" borderId="27" xfId="7" applyNumberFormat="1" applyFont="1" applyFill="1" applyBorder="1"/>
    <xf numFmtId="164" fontId="12" fillId="0" borderId="0" xfId="7" applyNumberFormat="1" applyFont="1"/>
    <xf numFmtId="9" fontId="4" fillId="0" borderId="114" xfId="20961" applyFont="1" applyBorder="1"/>
    <xf numFmtId="193" fontId="9" fillId="36" borderId="103" xfId="5" applyNumberFormat="1" applyFont="1" applyFill="1" applyBorder="1" applyProtection="1">
      <protection locked="0"/>
    </xf>
    <xf numFmtId="193" fontId="9" fillId="3" borderId="103" xfId="5" applyNumberFormat="1" applyFont="1" applyFill="1" applyBorder="1" applyProtection="1">
      <protection locked="0"/>
    </xf>
    <xf numFmtId="14" fontId="1" fillId="0" borderId="0" xfId="0" applyNumberFormat="1" applyFont="1"/>
    <xf numFmtId="164" fontId="4" fillId="0" borderId="57" xfId="7" applyNumberFormat="1" applyFont="1" applyFill="1" applyBorder="1" applyAlignment="1">
      <alignment vertical="center"/>
    </xf>
    <xf numFmtId="164" fontId="4" fillId="0" borderId="69" xfId="7" applyNumberFormat="1" applyFont="1" applyFill="1" applyBorder="1" applyAlignment="1">
      <alignment vertical="center"/>
    </xf>
    <xf numFmtId="164" fontId="4" fillId="3" borderId="10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04" xfId="7" applyNumberFormat="1" applyFont="1" applyFill="1" applyBorder="1" applyAlignment="1">
      <alignment vertical="center"/>
    </xf>
    <xf numFmtId="164" fontId="4" fillId="0" borderId="11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0" fontId="16" fillId="0" borderId="103" xfId="0" applyFont="1" applyFill="1" applyBorder="1" applyAlignment="1">
      <alignment horizontal="left" vertical="center" wrapText="1"/>
    </xf>
    <xf numFmtId="0" fontId="7" fillId="0" borderId="103" xfId="0" applyFont="1" applyFill="1" applyBorder="1" applyAlignment="1">
      <alignment vertical="center" wrapText="1"/>
    </xf>
    <xf numFmtId="0" fontId="15" fillId="0" borderId="103" xfId="0" applyFont="1" applyFill="1" applyBorder="1" applyAlignment="1">
      <alignment horizontal="center" vertical="center" wrapText="1"/>
    </xf>
    <xf numFmtId="0" fontId="7" fillId="0" borderId="103" xfId="0" applyFont="1" applyBorder="1" applyAlignment="1">
      <alignment vertical="center" wrapText="1"/>
    </xf>
    <xf numFmtId="0" fontId="9" fillId="2" borderId="103" xfId="0" applyFont="1" applyFill="1" applyBorder="1" applyAlignment="1">
      <alignment vertical="center"/>
    </xf>
    <xf numFmtId="0" fontId="7" fillId="0" borderId="103" xfId="0" applyFont="1" applyFill="1" applyBorder="1" applyAlignment="1">
      <alignment horizontal="left" vertical="center" wrapText="1"/>
    </xf>
    <xf numFmtId="193" fontId="118" fillId="0" borderId="114" xfId="0" applyNumberFormat="1" applyFont="1" applyBorder="1" applyAlignment="1"/>
    <xf numFmtId="193" fontId="118" fillId="0" borderId="114" xfId="0" applyNumberFormat="1" applyFont="1" applyBorder="1" applyAlignment="1">
      <alignment wrapText="1"/>
    </xf>
    <xf numFmtId="193" fontId="118" fillId="36" borderId="114" xfId="0" applyNumberFormat="1" applyFont="1" applyFill="1" applyBorder="1" applyAlignment="1">
      <alignment horizontal="center" vertical="center" wrapText="1"/>
    </xf>
    <xf numFmtId="193" fontId="2" fillId="36" borderId="114" xfId="2" applyNumberFormat="1" applyFont="1" applyFill="1" applyBorder="1" applyAlignment="1" applyProtection="1">
      <alignment vertical="top"/>
    </xf>
    <xf numFmtId="193" fontId="2" fillId="3" borderId="114" xfId="2" applyNumberFormat="1" applyFont="1" applyFill="1" applyBorder="1" applyAlignment="1" applyProtection="1">
      <alignment vertical="top"/>
      <protection locked="0"/>
    </xf>
    <xf numFmtId="193" fontId="2" fillId="36" borderId="114" xfId="2" applyNumberFormat="1" applyFont="1" applyFill="1" applyBorder="1" applyAlignment="1" applyProtection="1">
      <alignment vertical="top" wrapText="1"/>
    </xf>
    <xf numFmtId="193" fontId="2" fillId="3" borderId="114" xfId="2" applyNumberFormat="1" applyFont="1" applyFill="1" applyBorder="1" applyAlignment="1" applyProtection="1">
      <alignment vertical="top" wrapText="1"/>
      <protection locked="0"/>
    </xf>
    <xf numFmtId="193" fontId="2" fillId="36" borderId="114" xfId="2" applyNumberFormat="1" applyFont="1" applyFill="1" applyBorder="1" applyAlignment="1" applyProtection="1">
      <alignment vertical="top" wrapText="1"/>
      <protection locked="0"/>
    </xf>
    <xf numFmtId="193" fontId="2" fillId="36" borderId="27" xfId="2" applyNumberFormat="1" applyFont="1" applyFill="1" applyBorder="1" applyAlignment="1" applyProtection="1">
      <alignment vertical="top" wrapText="1"/>
    </xf>
    <xf numFmtId="164" fontId="6" fillId="36" borderId="114" xfId="7" applyNumberFormat="1" applyFont="1" applyFill="1" applyBorder="1" applyAlignment="1">
      <alignment horizontal="left" vertical="center" wrapText="1"/>
    </xf>
    <xf numFmtId="193" fontId="118" fillId="0" borderId="116" xfId="0" applyNumberFormat="1" applyFont="1" applyBorder="1" applyAlignment="1"/>
    <xf numFmtId="193" fontId="118" fillId="0" borderId="24" xfId="0" applyNumberFormat="1" applyFont="1" applyBorder="1" applyAlignment="1"/>
    <xf numFmtId="164" fontId="64" fillId="79" borderId="102" xfId="7" applyNumberFormat="1" applyFont="1" applyFill="1" applyBorder="1" applyAlignment="1">
      <alignment horizontal="right" vertical="center"/>
    </xf>
    <xf numFmtId="0" fontId="109" fillId="0" borderId="0" xfId="0" applyFont="1" applyAlignment="1">
      <alignment wrapText="1"/>
    </xf>
    <xf numFmtId="49" fontId="108" fillId="0" borderId="103" xfId="0" applyNumberFormat="1" applyFont="1" applyFill="1" applyBorder="1" applyAlignment="1">
      <alignment horizontal="right" vertical="center"/>
    </xf>
    <xf numFmtId="164" fontId="4" fillId="0" borderId="27" xfId="7" applyNumberFormat="1" applyFont="1" applyFill="1" applyBorder="1" applyAlignment="1">
      <alignment horizontal="right" vertical="center" wrapText="1"/>
    </xf>
    <xf numFmtId="194" fontId="115" fillId="80" borderId="103" xfId="20961" applyNumberFormat="1" applyFont="1" applyFill="1" applyBorder="1" applyAlignment="1" applyProtection="1">
      <alignment horizontal="right" vertical="center"/>
    </xf>
    <xf numFmtId="195" fontId="4" fillId="0" borderId="0" xfId="0" applyNumberFormat="1" applyFont="1"/>
    <xf numFmtId="3" fontId="23" fillId="36" borderId="26" xfId="0" applyNumberFormat="1" applyFont="1" applyFill="1" applyBorder="1" applyAlignment="1">
      <alignment vertical="center" wrapText="1"/>
    </xf>
    <xf numFmtId="193" fontId="25" fillId="0" borderId="119"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4" fillId="36" borderId="14" xfId="0" applyNumberFormat="1" applyFont="1" applyFill="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5" fillId="0" borderId="120" xfId="0" applyNumberFormat="1" applyFont="1" applyBorder="1" applyAlignment="1">
      <alignment vertical="center"/>
    </xf>
    <xf numFmtId="193" fontId="25" fillId="0" borderId="15" xfId="0" applyNumberFormat="1" applyFont="1" applyBorder="1" applyAlignment="1">
      <alignment vertical="center"/>
    </xf>
    <xf numFmtId="164" fontId="4" fillId="3" borderId="24"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9" fontId="28" fillId="37" borderId="73" xfId="20" applyBorder="1"/>
    <xf numFmtId="169" fontId="28" fillId="37" borderId="117" xfId="20" applyBorder="1"/>
    <xf numFmtId="164" fontId="4" fillId="0" borderId="71" xfId="7" applyNumberFormat="1" applyFont="1" applyFill="1" applyBorder="1" applyAlignment="1">
      <alignment vertical="center"/>
    </xf>
    <xf numFmtId="164" fontId="4" fillId="0" borderId="72" xfId="7" applyNumberFormat="1" applyFont="1" applyFill="1" applyBorder="1" applyAlignment="1">
      <alignment vertical="center"/>
    </xf>
    <xf numFmtId="9" fontId="4" fillId="0" borderId="98" xfId="20961" applyFont="1" applyFill="1" applyBorder="1" applyAlignment="1">
      <alignment vertical="center"/>
    </xf>
    <xf numFmtId="9" fontId="4" fillId="0" borderId="123" xfId="20961" applyFont="1" applyFill="1" applyBorder="1" applyAlignment="1">
      <alignment vertical="center"/>
    </xf>
    <xf numFmtId="0" fontId="106" fillId="0" borderId="71" xfId="0" applyFont="1" applyBorder="1" applyAlignment="1">
      <alignment horizontal="left" vertical="center" wrapText="1"/>
    </xf>
    <xf numFmtId="0" fontId="106"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103" xfId="0" applyFont="1" applyBorder="1" applyAlignment="1">
      <alignment wrapText="1"/>
    </xf>
    <xf numFmtId="0" fontId="4" fillId="0" borderId="114" xfId="0" applyFont="1" applyBorder="1" applyAlignment="1"/>
    <xf numFmtId="0" fontId="10" fillId="0" borderId="104" xfId="0" applyFont="1" applyBorder="1" applyAlignment="1">
      <alignment horizontal="center" wrapText="1"/>
    </xf>
    <xf numFmtId="0" fontId="9" fillId="0" borderId="24" xfId="0" applyFont="1" applyBorder="1" applyAlignment="1">
      <alignment horizontal="center"/>
    </xf>
    <xf numFmtId="0" fontId="10" fillId="0" borderId="104"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xf>
    <xf numFmtId="0" fontId="4" fillId="0" borderId="24" xfId="0" applyFont="1" applyFill="1" applyBorder="1" applyAlignment="1">
      <alignment horizontal="center"/>
    </xf>
    <xf numFmtId="0" fontId="6" fillId="36" borderId="11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15" xfId="0" applyFont="1" applyFill="1" applyBorder="1" applyAlignment="1">
      <alignment horizontal="center" vertical="center" wrapText="1"/>
    </xf>
    <xf numFmtId="0" fontId="6" fillId="36" borderId="102" xfId="0" applyFont="1" applyFill="1" applyBorder="1" applyAlignment="1">
      <alignment horizontal="center" vertical="center" wrapText="1"/>
    </xf>
    <xf numFmtId="0" fontId="103" fillId="3" borderId="72"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96"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09"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8" fillId="0" borderId="104" xfId="0" applyFont="1" applyFill="1" applyBorder="1" applyAlignment="1">
      <alignment horizontal="left" vertical="center" wrapText="1"/>
    </xf>
    <xf numFmtId="0" fontId="108" fillId="0" borderId="102" xfId="0" applyFont="1" applyFill="1" applyBorder="1" applyAlignment="1">
      <alignment horizontal="left" vertical="center" wrapText="1"/>
    </xf>
    <xf numFmtId="0" fontId="107" fillId="76" borderId="87"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8" fillId="78" borderId="104" xfId="0" applyFont="1" applyFill="1" applyBorder="1" applyAlignment="1">
      <alignment vertical="center" wrapText="1"/>
    </xf>
    <xf numFmtId="0" fontId="108" fillId="78" borderId="102" xfId="0" applyFont="1" applyFill="1" applyBorder="1" applyAlignment="1">
      <alignment vertical="center" wrapText="1"/>
    </xf>
    <xf numFmtId="0" fontId="108" fillId="3" borderId="104" xfId="0" applyFont="1" applyFill="1" applyBorder="1" applyAlignment="1">
      <alignment horizontal="left" vertical="center" wrapText="1"/>
    </xf>
    <xf numFmtId="0" fontId="108" fillId="3" borderId="102" xfId="0" applyFont="1" applyFill="1" applyBorder="1" applyAlignment="1">
      <alignment horizontal="left" vertical="center" wrapText="1"/>
    </xf>
    <xf numFmtId="0" fontId="108" fillId="0" borderId="82" xfId="0" applyFont="1" applyFill="1" applyBorder="1" applyAlignment="1">
      <alignment horizontal="left" vertical="center" wrapText="1"/>
    </xf>
    <xf numFmtId="0" fontId="108" fillId="0" borderId="83" xfId="0" applyFont="1" applyFill="1" applyBorder="1" applyAlignment="1">
      <alignment horizontal="left" vertical="center" wrapText="1"/>
    </xf>
    <xf numFmtId="0" fontId="107" fillId="76" borderId="78" xfId="0" applyFont="1" applyFill="1" applyBorder="1" applyAlignment="1">
      <alignment horizontal="center"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8" fillId="0" borderId="57"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2" xfId="0" applyFont="1" applyFill="1" applyBorder="1" applyAlignment="1">
      <alignment horizontal="center" vertical="center"/>
    </xf>
    <xf numFmtId="0" fontId="107" fillId="76" borderId="93" xfId="0" applyFont="1" applyFill="1" applyBorder="1" applyAlignment="1">
      <alignment horizontal="center" vertical="center"/>
    </xf>
    <xf numFmtId="0" fontId="107" fillId="76" borderId="94" xfId="0" applyFont="1" applyFill="1" applyBorder="1" applyAlignment="1">
      <alignment horizontal="center" vertical="center"/>
    </xf>
    <xf numFmtId="0" fontId="107" fillId="0" borderId="90" xfId="0" applyFont="1" applyFill="1" applyBorder="1" applyAlignment="1">
      <alignment horizontal="center" vertical="center"/>
    </xf>
    <xf numFmtId="0" fontId="108" fillId="0" borderId="104" xfId="0" applyFont="1" applyFill="1" applyBorder="1" applyAlignment="1">
      <alignment vertical="center" wrapText="1"/>
    </xf>
    <xf numFmtId="0" fontId="108" fillId="0" borderId="102" xfId="0" applyFont="1" applyFill="1" applyBorder="1" applyAlignment="1">
      <alignment vertical="center" wrapText="1"/>
    </xf>
    <xf numFmtId="0" fontId="108" fillId="3" borderId="104" xfId="0" applyFont="1" applyFill="1" applyBorder="1" applyAlignment="1">
      <alignment vertical="center" wrapText="1"/>
    </xf>
    <xf numFmtId="0" fontId="108" fillId="3" borderId="102" xfId="0" applyFont="1" applyFill="1" applyBorder="1" applyAlignment="1">
      <alignment vertical="center" wrapText="1"/>
    </xf>
    <xf numFmtId="0" fontId="108" fillId="0" borderId="82" xfId="0" applyFont="1" applyFill="1" applyBorder="1" applyAlignment="1">
      <alignment vertical="center" wrapText="1"/>
    </xf>
    <xf numFmtId="0" fontId="108" fillId="0" borderId="83" xfId="0" applyFont="1" applyFill="1" applyBorder="1" applyAlignment="1">
      <alignment vertical="center" wrapText="1"/>
    </xf>
    <xf numFmtId="0" fontId="108" fillId="0" borderId="57" xfId="0" applyFont="1" applyFill="1" applyBorder="1" applyAlignment="1">
      <alignment vertical="center" wrapText="1"/>
    </xf>
    <xf numFmtId="0" fontId="108" fillId="0" borderId="11" xfId="0" applyFont="1" applyFill="1" applyBorder="1" applyAlignment="1">
      <alignment vertical="center" wrapText="1"/>
    </xf>
    <xf numFmtId="0" fontId="108" fillId="3" borderId="82" xfId="0" applyFont="1" applyFill="1" applyBorder="1" applyAlignment="1">
      <alignment horizontal="left" vertical="center" wrapText="1"/>
    </xf>
    <xf numFmtId="0" fontId="108" fillId="3" borderId="83"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0" borderId="75" xfId="0" applyFont="1" applyFill="1" applyBorder="1" applyAlignment="1">
      <alignment horizontal="center" vertical="center"/>
    </xf>
    <xf numFmtId="0" fontId="107" fillId="0" borderId="76" xfId="0" applyFont="1" applyFill="1" applyBorder="1" applyAlignment="1">
      <alignment horizontal="center" vertical="center"/>
    </xf>
    <xf numFmtId="0" fontId="107" fillId="0" borderId="77" xfId="0" applyFont="1" applyFill="1" applyBorder="1" applyAlignment="1">
      <alignment horizontal="center" vertical="center"/>
    </xf>
    <xf numFmtId="0" fontId="108" fillId="0" borderId="103" xfId="0" applyFont="1" applyFill="1" applyBorder="1" applyAlignment="1">
      <alignment horizontal="left" vertical="center" wrapText="1"/>
    </xf>
    <xf numFmtId="0" fontId="108" fillId="0" borderId="104" xfId="0" applyFont="1" applyFill="1" applyBorder="1" applyAlignment="1">
      <alignment horizontal="left"/>
    </xf>
    <xf numFmtId="0" fontId="108" fillId="0" borderId="102" xfId="0" applyFont="1" applyFill="1" applyBorder="1" applyAlignment="1">
      <alignment horizontal="left"/>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26"/>
  <sheetViews>
    <sheetView zoomScale="60" zoomScaleNormal="60" workbookViewId="0">
      <pane xSplit="1" ySplit="7" topLeftCell="B8" activePane="bottomRight" state="frozen"/>
      <selection activeCell="C8" sqref="C8:G38"/>
      <selection pane="topRight" activeCell="C8" sqref="C8:G38"/>
      <selection pane="bottomLeft" activeCell="C8" sqref="C8:G38"/>
      <selection pane="bottomRight" activeCell="C2" sqref="C2:C5"/>
    </sheetView>
  </sheetViews>
  <sheetFormatPr defaultRowHeight="15"/>
  <cols>
    <col min="1" max="1" width="10.28515625" style="2" customWidth="1"/>
    <col min="2" max="2" width="134.7109375" bestFit="1" customWidth="1"/>
    <col min="3" max="3" width="39.42578125" customWidth="1"/>
    <col min="4" max="4" width="12.5703125" bestFit="1" customWidth="1"/>
    <col min="7" max="7" width="25" customWidth="1"/>
  </cols>
  <sheetData>
    <row r="1" spans="1:4" ht="15.75">
      <c r="A1" s="10"/>
      <c r="B1" s="188" t="s">
        <v>262</v>
      </c>
      <c r="C1" s="93"/>
    </row>
    <row r="2" spans="1:4" s="185" customFormat="1" ht="15.75">
      <c r="A2" s="243">
        <v>1</v>
      </c>
      <c r="B2" s="186" t="s">
        <v>263</v>
      </c>
      <c r="C2" s="183" t="s">
        <v>614</v>
      </c>
      <c r="D2" s="472">
        <v>44196</v>
      </c>
    </row>
    <row r="3" spans="1:4" s="185" customFormat="1" ht="15.75">
      <c r="A3" s="243">
        <v>2</v>
      </c>
      <c r="B3" s="187" t="s">
        <v>264</v>
      </c>
      <c r="C3" s="183" t="s">
        <v>650</v>
      </c>
    </row>
    <row r="4" spans="1:4" s="185" customFormat="1" ht="15.75">
      <c r="A4" s="243">
        <v>3</v>
      </c>
      <c r="B4" s="187" t="s">
        <v>265</v>
      </c>
      <c r="C4" s="183" t="s">
        <v>615</v>
      </c>
    </row>
    <row r="5" spans="1:4" s="185" customFormat="1" ht="15.75">
      <c r="A5" s="244">
        <v>4</v>
      </c>
      <c r="B5" s="190" t="s">
        <v>266</v>
      </c>
      <c r="C5" s="183" t="s">
        <v>616</v>
      </c>
    </row>
    <row r="6" spans="1:4" s="189" customFormat="1" ht="65.25" customHeight="1">
      <c r="A6" s="524" t="s">
        <v>500</v>
      </c>
      <c r="B6" s="525"/>
      <c r="C6" s="525"/>
    </row>
    <row r="7" spans="1:4">
      <c r="A7" s="364" t="s">
        <v>413</v>
      </c>
      <c r="B7" s="365" t="s">
        <v>267</v>
      </c>
    </row>
    <row r="8" spans="1:4">
      <c r="A8" s="366">
        <v>1</v>
      </c>
      <c r="B8" s="362" t="s">
        <v>231</v>
      </c>
    </row>
    <row r="9" spans="1:4">
      <c r="A9" s="366">
        <v>2</v>
      </c>
      <c r="B9" s="362" t="s">
        <v>268</v>
      </c>
    </row>
    <row r="10" spans="1:4">
      <c r="A10" s="366">
        <v>3</v>
      </c>
      <c r="B10" s="362" t="s">
        <v>269</v>
      </c>
    </row>
    <row r="11" spans="1:4">
      <c r="A11" s="366">
        <v>4</v>
      </c>
      <c r="B11" s="362" t="s">
        <v>270</v>
      </c>
      <c r="C11" s="184"/>
    </row>
    <row r="12" spans="1:4">
      <c r="A12" s="366">
        <v>5</v>
      </c>
      <c r="B12" s="362" t="s">
        <v>195</v>
      </c>
    </row>
    <row r="13" spans="1:4">
      <c r="A13" s="366">
        <v>6</v>
      </c>
      <c r="B13" s="367" t="s">
        <v>156</v>
      </c>
    </row>
    <row r="14" spans="1:4">
      <c r="A14" s="366">
        <v>7</v>
      </c>
      <c r="B14" s="362" t="s">
        <v>271</v>
      </c>
    </row>
    <row r="15" spans="1:4">
      <c r="A15" s="366">
        <v>8</v>
      </c>
      <c r="B15" s="362" t="s">
        <v>275</v>
      </c>
    </row>
    <row r="16" spans="1:4">
      <c r="A16" s="366">
        <v>9</v>
      </c>
      <c r="B16" s="362" t="s">
        <v>94</v>
      </c>
    </row>
    <row r="17" spans="1:2">
      <c r="A17" s="368" t="s">
        <v>559</v>
      </c>
      <c r="B17" s="362" t="s">
        <v>538</v>
      </c>
    </row>
    <row r="18" spans="1:2">
      <c r="A18" s="366">
        <v>10</v>
      </c>
      <c r="B18" s="362" t="s">
        <v>278</v>
      </c>
    </row>
    <row r="19" spans="1:2">
      <c r="A19" s="366">
        <v>11</v>
      </c>
      <c r="B19" s="367" t="s">
        <v>258</v>
      </c>
    </row>
    <row r="20" spans="1:2">
      <c r="A20" s="366">
        <v>12</v>
      </c>
      <c r="B20" s="367" t="s">
        <v>255</v>
      </c>
    </row>
    <row r="21" spans="1:2">
      <c r="A21" s="366">
        <v>13</v>
      </c>
      <c r="B21" s="369" t="s">
        <v>470</v>
      </c>
    </row>
    <row r="22" spans="1:2">
      <c r="A22" s="366">
        <v>14</v>
      </c>
      <c r="B22" s="370" t="s">
        <v>530</v>
      </c>
    </row>
    <row r="23" spans="1:2">
      <c r="A23" s="371">
        <v>15</v>
      </c>
      <c r="B23" s="367" t="s">
        <v>83</v>
      </c>
    </row>
    <row r="24" spans="1:2">
      <c r="A24" s="371">
        <v>15.1</v>
      </c>
      <c r="B24" s="362" t="s">
        <v>568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80" zoomScaleNormal="80" workbookViewId="0">
      <pane xSplit="1" ySplit="5" topLeftCell="B6" activePane="bottomRight" state="frozen"/>
      <selection activeCell="B3" sqref="B3"/>
      <selection pane="topRight" activeCell="B3" sqref="B3"/>
      <selection pane="bottomLeft" activeCell="B3" sqref="B3"/>
      <selection pane="bottomRight" activeCell="C1" sqref="C1:C1048576"/>
    </sheetView>
  </sheetViews>
  <sheetFormatPr defaultRowHeight="15"/>
  <cols>
    <col min="1" max="1" width="9.5703125" style="5" bestFit="1" customWidth="1"/>
    <col min="2" max="2" width="132.42578125" style="2" customWidth="1"/>
    <col min="3" max="3" width="18.42578125" style="2" customWidth="1"/>
  </cols>
  <sheetData>
    <row r="1" spans="1:6" ht="15.75">
      <c r="A1" s="17" t="s">
        <v>196</v>
      </c>
      <c r="B1" s="16" t="str">
        <f>Info!C2</f>
        <v>სს "ვითიბი ბანკი ჯორჯია"</v>
      </c>
      <c r="D1" s="2"/>
      <c r="E1" s="2"/>
      <c r="F1" s="2"/>
    </row>
    <row r="2" spans="1:6" s="21" customFormat="1" ht="15.75" customHeight="1">
      <c r="A2" s="21" t="s">
        <v>197</v>
      </c>
      <c r="B2" s="412">
        <f>Info!D2</f>
        <v>44196</v>
      </c>
    </row>
    <row r="3" spans="1:6" s="21" customFormat="1" ht="15.75" customHeight="1"/>
    <row r="4" spans="1:6" ht="15.75" thickBot="1">
      <c r="A4" s="5" t="s">
        <v>422</v>
      </c>
      <c r="B4" s="60" t="s">
        <v>94</v>
      </c>
    </row>
    <row r="5" spans="1:6">
      <c r="A5" s="139" t="s">
        <v>32</v>
      </c>
      <c r="B5" s="140"/>
      <c r="C5" s="141" t="s">
        <v>33</v>
      </c>
    </row>
    <row r="6" spans="1:6">
      <c r="A6" s="142">
        <v>1</v>
      </c>
      <c r="B6" s="83" t="s">
        <v>34</v>
      </c>
      <c r="C6" s="491">
        <f>SUM(C7:C11)</f>
        <v>206082955.53</v>
      </c>
    </row>
    <row r="7" spans="1:6">
      <c r="A7" s="142">
        <v>2</v>
      </c>
      <c r="B7" s="80" t="s">
        <v>35</v>
      </c>
      <c r="C7" s="492">
        <v>209008277</v>
      </c>
    </row>
    <row r="8" spans="1:6">
      <c r="A8" s="142">
        <v>3</v>
      </c>
      <c r="B8" s="74" t="s">
        <v>36</v>
      </c>
      <c r="C8" s="492"/>
    </row>
    <row r="9" spans="1:6">
      <c r="A9" s="142">
        <v>4</v>
      </c>
      <c r="B9" s="74" t="s">
        <v>37</v>
      </c>
      <c r="C9" s="492">
        <v>9542444</v>
      </c>
    </row>
    <row r="10" spans="1:6">
      <c r="A10" s="142">
        <v>5</v>
      </c>
      <c r="B10" s="74" t="s">
        <v>38</v>
      </c>
      <c r="C10" s="492"/>
    </row>
    <row r="11" spans="1:6">
      <c r="A11" s="142">
        <v>6</v>
      </c>
      <c r="B11" s="81" t="s">
        <v>39</v>
      </c>
      <c r="C11" s="492">
        <v>-12467765.469999999</v>
      </c>
    </row>
    <row r="12" spans="1:6" s="4" customFormat="1">
      <c r="A12" s="142">
        <v>7</v>
      </c>
      <c r="B12" s="83" t="s">
        <v>40</v>
      </c>
      <c r="C12" s="493">
        <f>SUM(C13:C27)</f>
        <v>27728411.469999999</v>
      </c>
    </row>
    <row r="13" spans="1:6" s="4" customFormat="1">
      <c r="A13" s="142">
        <v>8</v>
      </c>
      <c r="B13" s="82" t="s">
        <v>41</v>
      </c>
      <c r="C13" s="494">
        <v>9542444</v>
      </c>
    </row>
    <row r="14" spans="1:6" s="4" customFormat="1" ht="25.5">
      <c r="A14" s="142">
        <v>9</v>
      </c>
      <c r="B14" s="75" t="s">
        <v>42</v>
      </c>
      <c r="C14" s="494"/>
    </row>
    <row r="15" spans="1:6" s="4" customFormat="1">
      <c r="A15" s="142">
        <v>10</v>
      </c>
      <c r="B15" s="76" t="s">
        <v>43</v>
      </c>
      <c r="C15" s="494">
        <v>18185967.469999999</v>
      </c>
    </row>
    <row r="16" spans="1:6" s="4" customFormat="1">
      <c r="A16" s="142">
        <v>11</v>
      </c>
      <c r="B16" s="77" t="s">
        <v>44</v>
      </c>
      <c r="C16" s="494"/>
    </row>
    <row r="17" spans="1:3" s="4" customFormat="1">
      <c r="A17" s="142">
        <v>12</v>
      </c>
      <c r="B17" s="76" t="s">
        <v>45</v>
      </c>
      <c r="C17" s="494"/>
    </row>
    <row r="18" spans="1:3" s="4" customFormat="1">
      <c r="A18" s="142">
        <v>13</v>
      </c>
      <c r="B18" s="76" t="s">
        <v>46</v>
      </c>
      <c r="C18" s="494"/>
    </row>
    <row r="19" spans="1:3" s="4" customFormat="1">
      <c r="A19" s="142">
        <v>14</v>
      </c>
      <c r="B19" s="76" t="s">
        <v>47</v>
      </c>
      <c r="C19" s="494"/>
    </row>
    <row r="20" spans="1:3" s="4" customFormat="1" ht="25.5">
      <c r="A20" s="142">
        <v>15</v>
      </c>
      <c r="B20" s="76" t="s">
        <v>48</v>
      </c>
      <c r="C20" s="494"/>
    </row>
    <row r="21" spans="1:3" s="4" customFormat="1" ht="25.5">
      <c r="A21" s="142">
        <v>16</v>
      </c>
      <c r="B21" s="75" t="s">
        <v>49</v>
      </c>
      <c r="C21" s="494"/>
    </row>
    <row r="22" spans="1:3" s="4" customFormat="1">
      <c r="A22" s="142">
        <v>17</v>
      </c>
      <c r="B22" s="143" t="s">
        <v>50</v>
      </c>
      <c r="C22" s="494"/>
    </row>
    <row r="23" spans="1:3" s="4" customFormat="1" ht="25.5">
      <c r="A23" s="142">
        <v>18</v>
      </c>
      <c r="B23" s="75" t="s">
        <v>51</v>
      </c>
      <c r="C23" s="494"/>
    </row>
    <row r="24" spans="1:3" s="4" customFormat="1" ht="25.5">
      <c r="A24" s="142">
        <v>19</v>
      </c>
      <c r="B24" s="75" t="s">
        <v>52</v>
      </c>
      <c r="C24" s="494"/>
    </row>
    <row r="25" spans="1:3" s="4" customFormat="1" ht="25.5">
      <c r="A25" s="142">
        <v>20</v>
      </c>
      <c r="B25" s="78" t="s">
        <v>53</v>
      </c>
      <c r="C25" s="494"/>
    </row>
    <row r="26" spans="1:3" s="4" customFormat="1">
      <c r="A26" s="142">
        <v>21</v>
      </c>
      <c r="B26" s="78" t="s">
        <v>54</v>
      </c>
      <c r="C26" s="494"/>
    </row>
    <row r="27" spans="1:3" s="4" customFormat="1" ht="25.5">
      <c r="A27" s="142">
        <v>22</v>
      </c>
      <c r="B27" s="78" t="s">
        <v>55</v>
      </c>
      <c r="C27" s="494"/>
    </row>
    <row r="28" spans="1:3" s="4" customFormat="1">
      <c r="A28" s="142">
        <v>23</v>
      </c>
      <c r="B28" s="84" t="s">
        <v>29</v>
      </c>
      <c r="C28" s="493">
        <f>C6-C12</f>
        <v>178354544.06</v>
      </c>
    </row>
    <row r="29" spans="1:3" s="4" customFormat="1">
      <c r="A29" s="144"/>
      <c r="B29" s="79"/>
      <c r="C29" s="494"/>
    </row>
    <row r="30" spans="1:3" s="4" customFormat="1">
      <c r="A30" s="144">
        <v>24</v>
      </c>
      <c r="B30" s="84" t="s">
        <v>56</v>
      </c>
      <c r="C30" s="493">
        <f>C31+C34</f>
        <v>13209300</v>
      </c>
    </row>
    <row r="31" spans="1:3" s="4" customFormat="1">
      <c r="A31" s="144">
        <v>25</v>
      </c>
      <c r="B31" s="74" t="s">
        <v>57</v>
      </c>
      <c r="C31" s="495">
        <f>C32+C33</f>
        <v>13209300</v>
      </c>
    </row>
    <row r="32" spans="1:3" s="4" customFormat="1">
      <c r="A32" s="144">
        <v>26</v>
      </c>
      <c r="B32" s="181" t="s">
        <v>58</v>
      </c>
      <c r="C32" s="494"/>
    </row>
    <row r="33" spans="1:3" s="4" customFormat="1">
      <c r="A33" s="144">
        <v>27</v>
      </c>
      <c r="B33" s="181" t="s">
        <v>59</v>
      </c>
      <c r="C33" s="494">
        <v>13209300</v>
      </c>
    </row>
    <row r="34" spans="1:3" s="4" customFormat="1">
      <c r="A34" s="144">
        <v>28</v>
      </c>
      <c r="B34" s="74" t="s">
        <v>60</v>
      </c>
      <c r="C34" s="494"/>
    </row>
    <row r="35" spans="1:3" s="4" customFormat="1">
      <c r="A35" s="144">
        <v>29</v>
      </c>
      <c r="B35" s="84" t="s">
        <v>61</v>
      </c>
      <c r="C35" s="493">
        <f>SUM(C36:C40)</f>
        <v>0</v>
      </c>
    </row>
    <row r="36" spans="1:3" s="4" customFormat="1">
      <c r="A36" s="144">
        <v>30</v>
      </c>
      <c r="B36" s="75" t="s">
        <v>62</v>
      </c>
      <c r="C36" s="494"/>
    </row>
    <row r="37" spans="1:3" s="4" customFormat="1">
      <c r="A37" s="144">
        <v>31</v>
      </c>
      <c r="B37" s="76" t="s">
        <v>63</v>
      </c>
      <c r="C37" s="494"/>
    </row>
    <row r="38" spans="1:3" s="4" customFormat="1" ht="25.5">
      <c r="A38" s="144">
        <v>32</v>
      </c>
      <c r="B38" s="75" t="s">
        <v>64</v>
      </c>
      <c r="C38" s="494"/>
    </row>
    <row r="39" spans="1:3" s="4" customFormat="1" ht="25.5">
      <c r="A39" s="144">
        <v>33</v>
      </c>
      <c r="B39" s="75" t="s">
        <v>52</v>
      </c>
      <c r="C39" s="494"/>
    </row>
    <row r="40" spans="1:3" s="4" customFormat="1" ht="25.5">
      <c r="A40" s="144">
        <v>34</v>
      </c>
      <c r="B40" s="78" t="s">
        <v>65</v>
      </c>
      <c r="C40" s="494"/>
    </row>
    <row r="41" spans="1:3" s="4" customFormat="1">
      <c r="A41" s="144">
        <v>35</v>
      </c>
      <c r="B41" s="84" t="s">
        <v>30</v>
      </c>
      <c r="C41" s="493">
        <f>C30-C35</f>
        <v>13209300</v>
      </c>
    </row>
    <row r="42" spans="1:3" s="4" customFormat="1">
      <c r="A42" s="144"/>
      <c r="B42" s="79"/>
      <c r="C42" s="494"/>
    </row>
    <row r="43" spans="1:3" s="4" customFormat="1">
      <c r="A43" s="144">
        <v>36</v>
      </c>
      <c r="B43" s="85" t="s">
        <v>66</v>
      </c>
      <c r="C43" s="493">
        <f>SUM(C44:C46)</f>
        <v>100842529.40635374</v>
      </c>
    </row>
    <row r="44" spans="1:3" s="4" customFormat="1">
      <c r="A44" s="144">
        <v>37</v>
      </c>
      <c r="B44" s="74" t="s">
        <v>67</v>
      </c>
      <c r="C44" s="494">
        <v>79818480.955200002</v>
      </c>
    </row>
    <row r="45" spans="1:3" s="4" customFormat="1">
      <c r="A45" s="144">
        <v>38</v>
      </c>
      <c r="B45" s="74" t="s">
        <v>68</v>
      </c>
      <c r="C45" s="494"/>
    </row>
    <row r="46" spans="1:3" s="4" customFormat="1">
      <c r="A46" s="144">
        <v>39</v>
      </c>
      <c r="B46" s="74" t="s">
        <v>69</v>
      </c>
      <c r="C46" s="494">
        <v>21024048.45115374</v>
      </c>
    </row>
    <row r="47" spans="1:3" s="4" customFormat="1">
      <c r="A47" s="144">
        <v>40</v>
      </c>
      <c r="B47" s="85" t="s">
        <v>70</v>
      </c>
      <c r="C47" s="493">
        <f>SUM(C48:C51)</f>
        <v>0</v>
      </c>
    </row>
    <row r="48" spans="1:3" s="4" customFormat="1">
      <c r="A48" s="144">
        <v>41</v>
      </c>
      <c r="B48" s="75" t="s">
        <v>71</v>
      </c>
      <c r="C48" s="494"/>
    </row>
    <row r="49" spans="1:3" s="4" customFormat="1">
      <c r="A49" s="144">
        <v>42</v>
      </c>
      <c r="B49" s="76" t="s">
        <v>72</v>
      </c>
      <c r="C49" s="494"/>
    </row>
    <row r="50" spans="1:3" s="4" customFormat="1" ht="25.5">
      <c r="A50" s="144">
        <v>43</v>
      </c>
      <c r="B50" s="75" t="s">
        <v>73</v>
      </c>
      <c r="C50" s="494"/>
    </row>
    <row r="51" spans="1:3" s="4" customFormat="1" ht="25.5">
      <c r="A51" s="144">
        <v>44</v>
      </c>
      <c r="B51" s="75" t="s">
        <v>52</v>
      </c>
      <c r="C51" s="494"/>
    </row>
    <row r="52" spans="1:3" s="4" customFormat="1" ht="15.75" thickBot="1">
      <c r="A52" s="145">
        <v>45</v>
      </c>
      <c r="B52" s="146" t="s">
        <v>31</v>
      </c>
      <c r="C52" s="496">
        <f>C43-C47</f>
        <v>100842529.40635374</v>
      </c>
    </row>
    <row r="55" spans="1:3">
      <c r="B55" s="2" t="s">
        <v>233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3"/>
  <sheetViews>
    <sheetView topLeftCell="A4" workbookViewId="0">
      <selection activeCell="C20" sqref="C20:C21"/>
    </sheetView>
  </sheetViews>
  <sheetFormatPr defaultColWidth="9.140625" defaultRowHeight="12.75"/>
  <cols>
    <col min="1" max="1" width="10.85546875" style="307" bestFit="1" customWidth="1"/>
    <col min="2" max="2" width="59" style="307" customWidth="1"/>
    <col min="3" max="3" width="16.7109375" style="307" bestFit="1" customWidth="1"/>
    <col min="4" max="4" width="22.140625" style="307" customWidth="1"/>
    <col min="5" max="5" width="12" style="307" bestFit="1" customWidth="1"/>
    <col min="6" max="6" width="9.140625" style="307"/>
    <col min="7" max="7" width="11" style="307" bestFit="1" customWidth="1"/>
    <col min="8" max="16384" width="9.140625" style="307"/>
  </cols>
  <sheetData>
    <row r="1" spans="1:4" ht="15">
      <c r="A1" s="17" t="s">
        <v>196</v>
      </c>
      <c r="B1" s="16" t="str">
        <f>Info!C2</f>
        <v>სს "ვითიბი ბანკი ჯორჯია"</v>
      </c>
    </row>
    <row r="2" spans="1:4" s="21" customFormat="1" ht="15.75" customHeight="1">
      <c r="A2" s="21" t="s">
        <v>197</v>
      </c>
      <c r="B2" s="412">
        <f>Info!D2</f>
        <v>44196</v>
      </c>
    </row>
    <row r="3" spans="1:4" s="21" customFormat="1" ht="15.75" customHeight="1"/>
    <row r="4" spans="1:4" ht="13.5" thickBot="1">
      <c r="A4" s="308" t="s">
        <v>537</v>
      </c>
      <c r="B4" s="347" t="s">
        <v>538</v>
      </c>
    </row>
    <row r="5" spans="1:4" s="348" customFormat="1">
      <c r="A5" s="547" t="s">
        <v>539</v>
      </c>
      <c r="B5" s="548"/>
      <c r="C5" s="337" t="s">
        <v>540</v>
      </c>
      <c r="D5" s="338" t="s">
        <v>541</v>
      </c>
    </row>
    <row r="6" spans="1:4" s="349" customFormat="1">
      <c r="A6" s="339">
        <v>1</v>
      </c>
      <c r="B6" s="340" t="s">
        <v>542</v>
      </c>
      <c r="C6" s="340"/>
      <c r="D6" s="341"/>
    </row>
    <row r="7" spans="1:4" s="349" customFormat="1">
      <c r="A7" s="342" t="s">
        <v>543</v>
      </c>
      <c r="B7" s="343" t="s">
        <v>544</v>
      </c>
      <c r="C7" s="400">
        <v>4.4999999999999998E-2</v>
      </c>
      <c r="D7" s="453">
        <v>84448125.915432662</v>
      </c>
    </row>
    <row r="8" spans="1:4" s="349" customFormat="1">
      <c r="A8" s="342" t="s">
        <v>545</v>
      </c>
      <c r="B8" s="343" t="s">
        <v>546</v>
      </c>
      <c r="C8" s="401">
        <v>0.06</v>
      </c>
      <c r="D8" s="453">
        <v>112597501.22057688</v>
      </c>
    </row>
    <row r="9" spans="1:4" s="349" customFormat="1">
      <c r="A9" s="342" t="s">
        <v>547</v>
      </c>
      <c r="B9" s="343" t="s">
        <v>548</v>
      </c>
      <c r="C9" s="401">
        <v>0.08</v>
      </c>
      <c r="D9" s="453">
        <v>150130001.62743586</v>
      </c>
    </row>
    <row r="10" spans="1:4" s="349" customFormat="1">
      <c r="A10" s="339" t="s">
        <v>549</v>
      </c>
      <c r="B10" s="340" t="s">
        <v>550</v>
      </c>
      <c r="C10" s="402"/>
      <c r="D10" s="497"/>
    </row>
    <row r="11" spans="1:4" s="350" customFormat="1">
      <c r="A11" s="344" t="s">
        <v>551</v>
      </c>
      <c r="B11" s="345" t="s">
        <v>552</v>
      </c>
      <c r="C11" s="403">
        <v>0</v>
      </c>
      <c r="D11" s="453">
        <v>0</v>
      </c>
    </row>
    <row r="12" spans="1:4" s="350" customFormat="1">
      <c r="A12" s="344" t="s">
        <v>553</v>
      </c>
      <c r="B12" s="345" t="s">
        <v>554</v>
      </c>
      <c r="C12" s="403">
        <v>0</v>
      </c>
      <c r="D12" s="453">
        <v>0</v>
      </c>
    </row>
    <row r="13" spans="1:4" s="350" customFormat="1">
      <c r="A13" s="344" t="s">
        <v>555</v>
      </c>
      <c r="B13" s="345" t="s">
        <v>556</v>
      </c>
      <c r="C13" s="403"/>
      <c r="D13" s="453">
        <v>0</v>
      </c>
    </row>
    <row r="14" spans="1:4" s="349" customFormat="1">
      <c r="A14" s="339" t="s">
        <v>557</v>
      </c>
      <c r="B14" s="340" t="s">
        <v>612</v>
      </c>
      <c r="C14" s="404"/>
      <c r="D14" s="497"/>
    </row>
    <row r="15" spans="1:4" s="349" customFormat="1">
      <c r="A15" s="363" t="s">
        <v>560</v>
      </c>
      <c r="B15" s="345" t="s">
        <v>613</v>
      </c>
      <c r="C15" s="403">
        <v>1.1705717768005303E-2</v>
      </c>
      <c r="D15" s="453">
        <v>21967242.842406422</v>
      </c>
    </row>
    <row r="16" spans="1:4" s="349" customFormat="1">
      <c r="A16" s="363" t="s">
        <v>561</v>
      </c>
      <c r="B16" s="345" t="s">
        <v>563</v>
      </c>
      <c r="C16" s="403">
        <v>1.5627021786430429E-2</v>
      </c>
      <c r="D16" s="453">
        <v>29326060.075049087</v>
      </c>
    </row>
    <row r="17" spans="1:8" s="349" customFormat="1">
      <c r="A17" s="363" t="s">
        <v>562</v>
      </c>
      <c r="B17" s="345" t="s">
        <v>610</v>
      </c>
      <c r="C17" s="403">
        <v>6.2131679932882641E-2</v>
      </c>
      <c r="D17" s="453">
        <v>116597865.10681269</v>
      </c>
    </row>
    <row r="18" spans="1:8" s="348" customFormat="1">
      <c r="A18" s="549" t="s">
        <v>611</v>
      </c>
      <c r="B18" s="550"/>
      <c r="C18" s="405" t="s">
        <v>540</v>
      </c>
      <c r="D18" s="454" t="s">
        <v>541</v>
      </c>
      <c r="G18" s="349"/>
      <c r="H18" s="349"/>
    </row>
    <row r="19" spans="1:8" s="349" customFormat="1">
      <c r="A19" s="346">
        <v>4</v>
      </c>
      <c r="B19" s="345" t="s">
        <v>29</v>
      </c>
      <c r="C19" s="403">
        <f>SUM(C7,C11,C15)</f>
        <v>5.6705717768005301E-2</v>
      </c>
      <c r="D19" s="453">
        <f>SUM(D7,D11,D15)</f>
        <v>106415368.75783908</v>
      </c>
    </row>
    <row r="20" spans="1:8" s="349" customFormat="1">
      <c r="A20" s="346">
        <v>5</v>
      </c>
      <c r="B20" s="345" t="s">
        <v>95</v>
      </c>
      <c r="C20" s="403">
        <f t="shared" ref="C20:C21" si="0">SUM(C8,C12,C16)</f>
        <v>7.5627021786430423E-2</v>
      </c>
      <c r="D20" s="453">
        <f>SUM(D8,D12,D16)</f>
        <v>141923561.29562598</v>
      </c>
    </row>
    <row r="21" spans="1:8" s="349" customFormat="1" ht="13.5" thickBot="1">
      <c r="A21" s="351" t="s">
        <v>558</v>
      </c>
      <c r="B21" s="352" t="s">
        <v>94</v>
      </c>
      <c r="C21" s="403">
        <f t="shared" si="0"/>
        <v>0.14213167993288264</v>
      </c>
      <c r="D21" s="503">
        <f>SUM(D9,D13,D17)</f>
        <v>266727866.73424855</v>
      </c>
    </row>
    <row r="22" spans="1:8">
      <c r="F22" s="308"/>
    </row>
    <row r="23" spans="1:8" ht="63.75">
      <c r="B23" s="23" t="s">
        <v>645</v>
      </c>
    </row>
  </sheetData>
  <mergeCells count="2">
    <mergeCell ref="A5:B5"/>
    <mergeCell ref="A18:B18"/>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2"/>
  <sheetViews>
    <sheetView zoomScale="60" zoomScaleNormal="60" workbookViewId="0">
      <pane xSplit="1" ySplit="5" topLeftCell="B31" activePane="bottomRight" state="frozen"/>
      <selection activeCell="B3" sqref="B3"/>
      <selection pane="topRight" activeCell="B3" sqref="B3"/>
      <selection pane="bottomLeft" activeCell="B3" sqref="B3"/>
      <selection pane="bottomRight" activeCell="C31" sqref="C31"/>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7" t="s">
        <v>196</v>
      </c>
      <c r="B1" s="19" t="str">
        <f>Info!C2</f>
        <v>სს "ვითიბი ბანკი ჯორჯია"</v>
      </c>
      <c r="E1" s="2"/>
      <c r="F1" s="2"/>
    </row>
    <row r="2" spans="1:6" s="21" customFormat="1" ht="15.75" customHeight="1">
      <c r="A2" s="21" t="s">
        <v>197</v>
      </c>
      <c r="B2" s="412">
        <f>Info!D2</f>
        <v>44196</v>
      </c>
    </row>
    <row r="3" spans="1:6" s="21" customFormat="1" ht="15.75" customHeight="1">
      <c r="A3" s="26"/>
    </row>
    <row r="4" spans="1:6" s="21" customFormat="1" ht="15.75" customHeight="1" thickBot="1">
      <c r="A4" s="21" t="s">
        <v>423</v>
      </c>
      <c r="B4" s="205" t="s">
        <v>278</v>
      </c>
      <c r="D4" s="207" t="s">
        <v>100</v>
      </c>
    </row>
    <row r="5" spans="1:6" ht="38.25">
      <c r="A5" s="155" t="s">
        <v>32</v>
      </c>
      <c r="B5" s="156" t="s">
        <v>239</v>
      </c>
      <c r="C5" s="157" t="s">
        <v>245</v>
      </c>
      <c r="D5" s="206" t="s">
        <v>279</v>
      </c>
    </row>
    <row r="6" spans="1:6">
      <c r="A6" s="456">
        <v>1</v>
      </c>
      <c r="B6" s="457" t="s">
        <v>161</v>
      </c>
      <c r="C6" s="507">
        <v>60701339</v>
      </c>
      <c r="D6" s="458"/>
      <c r="E6" s="8"/>
    </row>
    <row r="7" spans="1:6">
      <c r="A7" s="456">
        <v>2</v>
      </c>
      <c r="B7" s="86" t="s">
        <v>162</v>
      </c>
      <c r="C7" s="508">
        <v>298514007</v>
      </c>
      <c r="D7" s="147"/>
      <c r="E7" s="8"/>
    </row>
    <row r="8" spans="1:6">
      <c r="A8" s="456">
        <v>3</v>
      </c>
      <c r="B8" s="86" t="s">
        <v>163</v>
      </c>
      <c r="C8" s="508">
        <v>76813101</v>
      </c>
      <c r="D8" s="147"/>
      <c r="E8" s="8"/>
    </row>
    <row r="9" spans="1:6">
      <c r="A9" s="456">
        <v>4</v>
      </c>
      <c r="B9" s="86" t="s">
        <v>192</v>
      </c>
      <c r="C9" s="508"/>
      <c r="D9" s="147"/>
      <c r="E9" s="8"/>
    </row>
    <row r="10" spans="1:6">
      <c r="A10" s="456">
        <v>5.0999999999999996</v>
      </c>
      <c r="B10" s="86" t="s">
        <v>164</v>
      </c>
      <c r="C10" s="508">
        <v>164404312</v>
      </c>
      <c r="D10" s="147"/>
      <c r="E10" s="8"/>
    </row>
    <row r="11" spans="1:6">
      <c r="A11" s="456">
        <v>5.2</v>
      </c>
      <c r="B11" s="86" t="s">
        <v>629</v>
      </c>
      <c r="C11" s="508">
        <v>-672000</v>
      </c>
      <c r="D11" s="147"/>
      <c r="E11" s="9"/>
    </row>
    <row r="12" spans="1:6">
      <c r="A12" s="456" t="s">
        <v>630</v>
      </c>
      <c r="B12" s="459" t="s">
        <v>631</v>
      </c>
      <c r="C12" s="508">
        <v>672000</v>
      </c>
      <c r="D12" s="245" t="s">
        <v>632</v>
      </c>
      <c r="E12" s="9"/>
    </row>
    <row r="13" spans="1:6">
      <c r="A13" s="456">
        <v>5</v>
      </c>
      <c r="B13" s="86" t="s">
        <v>633</v>
      </c>
      <c r="C13" s="508">
        <v>163732312</v>
      </c>
      <c r="D13" s="148"/>
      <c r="E13" s="9"/>
    </row>
    <row r="14" spans="1:6">
      <c r="A14" s="456">
        <v>6.1</v>
      </c>
      <c r="B14" s="86" t="s">
        <v>165</v>
      </c>
      <c r="C14" s="509">
        <v>1410036127.7101388</v>
      </c>
      <c r="D14" s="148"/>
      <c r="E14" s="8"/>
    </row>
    <row r="15" spans="1:6">
      <c r="A15" s="456">
        <v>6.2</v>
      </c>
      <c r="B15" s="87" t="s">
        <v>166</v>
      </c>
      <c r="C15" s="509">
        <v>-112791657.57994533</v>
      </c>
      <c r="D15" s="148"/>
      <c r="E15" s="8"/>
    </row>
    <row r="16" spans="1:6">
      <c r="A16" s="456" t="s">
        <v>497</v>
      </c>
      <c r="B16" s="88" t="s">
        <v>498</v>
      </c>
      <c r="C16" s="509">
        <v>20352048.45115374</v>
      </c>
      <c r="D16" s="245" t="s">
        <v>632</v>
      </c>
      <c r="E16" s="8"/>
    </row>
    <row r="17" spans="1:5">
      <c r="A17" s="456" t="s">
        <v>497</v>
      </c>
      <c r="B17" s="88" t="s">
        <v>646</v>
      </c>
      <c r="C17" s="509">
        <v>18488809</v>
      </c>
      <c r="D17" s="148"/>
      <c r="E17" s="8"/>
    </row>
    <row r="18" spans="1:5">
      <c r="A18" s="456">
        <v>6</v>
      </c>
      <c r="B18" s="86" t="s">
        <v>167</v>
      </c>
      <c r="C18" s="510">
        <v>1297244470.1301935</v>
      </c>
      <c r="D18" s="148"/>
      <c r="E18" s="8"/>
    </row>
    <row r="19" spans="1:5">
      <c r="A19" s="456">
        <v>7</v>
      </c>
      <c r="B19" s="86" t="s">
        <v>168</v>
      </c>
      <c r="C19" s="508">
        <v>24202875</v>
      </c>
      <c r="D19" s="147"/>
      <c r="E19" s="8"/>
    </row>
    <row r="20" spans="1:5">
      <c r="A20" s="456">
        <v>8</v>
      </c>
      <c r="B20" s="86" t="s">
        <v>169</v>
      </c>
      <c r="C20" s="508">
        <v>19882335.690000001</v>
      </c>
      <c r="D20" s="147"/>
      <c r="E20" s="8"/>
    </row>
    <row r="21" spans="1:5">
      <c r="A21" s="456">
        <v>9</v>
      </c>
      <c r="B21" s="86" t="s">
        <v>170</v>
      </c>
      <c r="C21" s="508">
        <v>54000</v>
      </c>
      <c r="D21" s="147"/>
      <c r="E21" s="8"/>
    </row>
    <row r="22" spans="1:5">
      <c r="A22" s="456">
        <v>9.1</v>
      </c>
      <c r="B22" s="88" t="s">
        <v>254</v>
      </c>
      <c r="C22" s="509"/>
      <c r="D22" s="147"/>
      <c r="E22" s="8"/>
    </row>
    <row r="23" spans="1:5">
      <c r="A23" s="456">
        <v>9.1999999999999993</v>
      </c>
      <c r="B23" s="88" t="s">
        <v>244</v>
      </c>
      <c r="C23" s="509"/>
      <c r="D23" s="147"/>
      <c r="E23" s="8"/>
    </row>
    <row r="24" spans="1:5">
      <c r="A24" s="456">
        <v>9.3000000000000007</v>
      </c>
      <c r="B24" s="88" t="s">
        <v>243</v>
      </c>
      <c r="C24" s="509"/>
      <c r="D24" s="147"/>
      <c r="E24" s="8"/>
    </row>
    <row r="25" spans="1:5">
      <c r="A25" s="456">
        <v>10</v>
      </c>
      <c r="B25" s="86" t="s">
        <v>171</v>
      </c>
      <c r="C25" s="508">
        <v>67429903</v>
      </c>
      <c r="D25" s="147"/>
      <c r="E25" s="7"/>
    </row>
    <row r="26" spans="1:5">
      <c r="A26" s="456">
        <v>10.1</v>
      </c>
      <c r="B26" s="88" t="s">
        <v>242</v>
      </c>
      <c r="C26" s="508">
        <v>18438318.84</v>
      </c>
      <c r="D26" s="245" t="s">
        <v>634</v>
      </c>
      <c r="E26" s="8"/>
    </row>
    <row r="27" spans="1:5">
      <c r="A27" s="456">
        <v>11</v>
      </c>
      <c r="B27" s="89" t="s">
        <v>172</v>
      </c>
      <c r="C27" s="508">
        <v>38747693.899400003</v>
      </c>
      <c r="D27" s="149"/>
      <c r="E27" s="8"/>
    </row>
    <row r="28" spans="1:5">
      <c r="A28" s="456">
        <v>11.1</v>
      </c>
      <c r="B28" s="88" t="s">
        <v>635</v>
      </c>
      <c r="C28" s="508">
        <v>-252351.37</v>
      </c>
      <c r="D28" s="245" t="s">
        <v>634</v>
      </c>
      <c r="E28" s="8"/>
    </row>
    <row r="29" spans="1:5">
      <c r="A29" s="456">
        <v>12</v>
      </c>
      <c r="B29" s="91" t="s">
        <v>173</v>
      </c>
      <c r="C29" s="511">
        <v>2047322036.7195935</v>
      </c>
      <c r="D29" s="150"/>
      <c r="E29" s="8"/>
    </row>
    <row r="30" spans="1:5">
      <c r="A30" s="456">
        <v>13</v>
      </c>
      <c r="B30" s="86" t="s">
        <v>174</v>
      </c>
      <c r="C30" s="512">
        <v>17524716</v>
      </c>
      <c r="D30" s="151"/>
      <c r="E30" s="8"/>
    </row>
    <row r="31" spans="1:5">
      <c r="A31" s="456">
        <v>14</v>
      </c>
      <c r="B31" s="86" t="s">
        <v>175</v>
      </c>
      <c r="C31" s="512">
        <v>391633782</v>
      </c>
      <c r="D31" s="147"/>
      <c r="E31" s="8"/>
    </row>
    <row r="32" spans="1:5">
      <c r="A32" s="456">
        <v>15</v>
      </c>
      <c r="B32" s="86" t="s">
        <v>176</v>
      </c>
      <c r="C32" s="512">
        <v>271743709</v>
      </c>
      <c r="D32" s="147"/>
      <c r="E32" s="8"/>
    </row>
    <row r="33" spans="1:5">
      <c r="A33" s="456">
        <v>16</v>
      </c>
      <c r="B33" s="86" t="s">
        <v>177</v>
      </c>
      <c r="C33" s="512">
        <v>826958761</v>
      </c>
      <c r="D33" s="147"/>
      <c r="E33" s="8"/>
    </row>
    <row r="34" spans="1:5">
      <c r="A34" s="456">
        <v>17</v>
      </c>
      <c r="B34" s="86" t="s">
        <v>178</v>
      </c>
      <c r="C34" s="512">
        <v>0</v>
      </c>
      <c r="D34" s="147"/>
      <c r="E34" s="8"/>
    </row>
    <row r="35" spans="1:5">
      <c r="A35" s="456">
        <v>18</v>
      </c>
      <c r="B35" s="86" t="s">
        <v>179</v>
      </c>
      <c r="C35" s="512">
        <v>191951901.55900002</v>
      </c>
      <c r="D35" s="147"/>
      <c r="E35" s="8"/>
    </row>
    <row r="36" spans="1:5">
      <c r="A36" s="456">
        <v>19</v>
      </c>
      <c r="B36" s="86" t="s">
        <v>180</v>
      </c>
      <c r="C36" s="512">
        <v>11775987</v>
      </c>
      <c r="D36" s="147"/>
      <c r="E36" s="8"/>
    </row>
    <row r="37" spans="1:5">
      <c r="A37" s="456">
        <v>20</v>
      </c>
      <c r="B37" s="86" t="s">
        <v>102</v>
      </c>
      <c r="C37" s="512">
        <v>36622443.760000005</v>
      </c>
      <c r="D37" s="147"/>
      <c r="E37" s="7"/>
    </row>
    <row r="38" spans="1:5">
      <c r="A38" s="456">
        <v>20.100000000000001</v>
      </c>
      <c r="B38" s="90" t="s">
        <v>496</v>
      </c>
      <c r="C38" s="513">
        <v>0</v>
      </c>
      <c r="D38" s="245" t="s">
        <v>632</v>
      </c>
      <c r="E38" s="8"/>
    </row>
    <row r="39" spans="1:5">
      <c r="A39" s="456">
        <v>21</v>
      </c>
      <c r="B39" s="89" t="s">
        <v>181</v>
      </c>
      <c r="C39" s="514">
        <v>93027780.955200002</v>
      </c>
      <c r="D39" s="149"/>
      <c r="E39" s="8"/>
    </row>
    <row r="40" spans="1:5">
      <c r="A40" s="456">
        <v>21.1</v>
      </c>
      <c r="B40" s="90" t="s">
        <v>241</v>
      </c>
      <c r="C40" s="512">
        <v>79818480.955200002</v>
      </c>
      <c r="D40" s="245" t="s">
        <v>636</v>
      </c>
      <c r="E40" s="8"/>
    </row>
    <row r="41" spans="1:5" ht="30">
      <c r="A41" s="456">
        <v>21.2</v>
      </c>
      <c r="B41" s="460" t="s">
        <v>59</v>
      </c>
      <c r="C41" s="512">
        <v>13209300</v>
      </c>
      <c r="D41" s="245" t="s">
        <v>637</v>
      </c>
      <c r="E41" s="8"/>
    </row>
    <row r="42" spans="1:5">
      <c r="A42" s="456">
        <v>22</v>
      </c>
      <c r="B42" s="91" t="s">
        <v>182</v>
      </c>
      <c r="C42" s="511">
        <v>1841239081.2742</v>
      </c>
      <c r="D42" s="150"/>
      <c r="E42" s="8"/>
    </row>
    <row r="43" spans="1:5">
      <c r="A43" s="456">
        <v>23</v>
      </c>
      <c r="B43" s="89" t="s">
        <v>183</v>
      </c>
      <c r="C43" s="508">
        <v>209008277</v>
      </c>
      <c r="D43" s="147" t="s">
        <v>638</v>
      </c>
      <c r="E43" s="8"/>
    </row>
    <row r="44" spans="1:5">
      <c r="A44" s="456">
        <v>24</v>
      </c>
      <c r="B44" s="89" t="s">
        <v>184</v>
      </c>
      <c r="C44" s="508"/>
      <c r="D44" s="147"/>
      <c r="E44" s="8"/>
    </row>
    <row r="45" spans="1:5">
      <c r="A45" s="456">
        <v>25</v>
      </c>
      <c r="B45" s="89" t="s">
        <v>240</v>
      </c>
      <c r="C45" s="508"/>
      <c r="D45" s="147"/>
      <c r="E45" s="7"/>
    </row>
    <row r="46" spans="1:5">
      <c r="A46" s="456">
        <v>26</v>
      </c>
      <c r="B46" s="89" t="s">
        <v>186</v>
      </c>
      <c r="C46" s="508"/>
      <c r="D46" s="147"/>
    </row>
    <row r="47" spans="1:5">
      <c r="A47" s="456">
        <v>27</v>
      </c>
      <c r="B47" s="89" t="s">
        <v>187</v>
      </c>
      <c r="C47" s="508">
        <v>0</v>
      </c>
      <c r="D47" s="147"/>
    </row>
    <row r="48" spans="1:5">
      <c r="A48" s="456">
        <v>28</v>
      </c>
      <c r="B48" s="89" t="s">
        <v>188</v>
      </c>
      <c r="C48" s="508">
        <v>-12467765.469999999</v>
      </c>
      <c r="D48" s="245" t="s">
        <v>639</v>
      </c>
    </row>
    <row r="49" spans="1:4">
      <c r="A49" s="456">
        <v>29</v>
      </c>
      <c r="B49" s="89" t="s">
        <v>41</v>
      </c>
      <c r="C49" s="508">
        <v>9542444</v>
      </c>
      <c r="D49" s="245"/>
    </row>
    <row r="50" spans="1:4">
      <c r="A50" s="461">
        <v>29.1</v>
      </c>
      <c r="B50" s="89" t="s">
        <v>37</v>
      </c>
      <c r="C50" s="513">
        <v>9542444</v>
      </c>
      <c r="D50" s="245" t="s">
        <v>640</v>
      </c>
    </row>
    <row r="51" spans="1:4">
      <c r="A51" s="461">
        <v>29.2</v>
      </c>
      <c r="B51" s="89" t="s">
        <v>41</v>
      </c>
      <c r="C51" s="513">
        <v>-9542444</v>
      </c>
      <c r="D51" s="245" t="s">
        <v>641</v>
      </c>
    </row>
    <row r="52" spans="1:4" ht="16.5" thickBot="1">
      <c r="A52" s="152">
        <v>30</v>
      </c>
      <c r="B52" s="153" t="s">
        <v>189</v>
      </c>
      <c r="C52" s="455">
        <f>SUM(C43:C49)</f>
        <v>206082955.53</v>
      </c>
      <c r="D52" s="154"/>
    </row>
  </sheetData>
  <pageMargins left="0.7" right="0.7" top="0.75" bottom="0.75" header="0.3" footer="0.3"/>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70" zoomScaleNormal="70" workbookViewId="0">
      <pane xSplit="2" ySplit="7" topLeftCell="N8" activePane="bottomRight" state="frozen"/>
      <selection activeCell="B3" sqref="B3"/>
      <selection pane="topRight" activeCell="B3" sqref="B3"/>
      <selection pane="bottomLeft" activeCell="B3" sqref="B3"/>
      <selection pane="bottomRight" activeCell="S21" sqref="C8:S21"/>
    </sheetView>
  </sheetViews>
  <sheetFormatPr defaultColWidth="9.140625" defaultRowHeight="12.75"/>
  <cols>
    <col min="1" max="1" width="10.5703125" style="2" bestFit="1" customWidth="1"/>
    <col min="2" max="2" width="95" style="2" customWidth="1"/>
    <col min="3" max="3" width="15.85546875" style="2" bestFit="1" customWidth="1"/>
    <col min="4" max="4" width="13.42578125" style="2" bestFit="1" customWidth="1"/>
    <col min="5" max="5" width="14.85546875" style="2" bestFit="1" customWidth="1"/>
    <col min="6" max="6" width="13.42578125" style="2" bestFit="1" customWidth="1"/>
    <col min="7" max="7" width="15.85546875" style="2" bestFit="1" customWidth="1"/>
    <col min="8" max="8" width="13.5703125" style="2" bestFit="1" customWidth="1"/>
    <col min="9" max="9" width="14.85546875" style="2" bestFit="1" customWidth="1"/>
    <col min="10" max="10" width="13.42578125" style="2" bestFit="1" customWidth="1"/>
    <col min="11" max="11" width="15.85546875" style="2" bestFit="1" customWidth="1"/>
    <col min="12" max="12" width="14.85546875" style="2" bestFit="1" customWidth="1"/>
    <col min="13" max="13" width="15.85546875" style="2" bestFit="1" customWidth="1"/>
    <col min="14" max="14" width="14.85546875" style="2" bestFit="1" customWidth="1"/>
    <col min="15" max="15" width="15.85546875" style="2" bestFit="1" customWidth="1"/>
    <col min="16" max="17" width="13.5703125" style="2" bestFit="1" customWidth="1"/>
    <col min="18" max="18" width="13.42578125" style="2" bestFit="1" customWidth="1"/>
    <col min="19" max="19" width="31.7109375" style="2" bestFit="1" customWidth="1"/>
    <col min="20" max="16384" width="9.140625" style="13"/>
  </cols>
  <sheetData>
    <row r="1" spans="1:19">
      <c r="A1" s="2" t="s">
        <v>196</v>
      </c>
      <c r="B1" s="307" t="str">
        <f>Info!C2</f>
        <v>სს "ვითიბი ბანკი ჯორჯია"</v>
      </c>
    </row>
    <row r="2" spans="1:19">
      <c r="A2" s="2" t="s">
        <v>197</v>
      </c>
      <c r="B2" s="411">
        <f>Info!D2</f>
        <v>44196</v>
      </c>
    </row>
    <row r="4" spans="1:19" ht="39" thickBot="1">
      <c r="A4" s="69" t="s">
        <v>424</v>
      </c>
      <c r="B4" s="277" t="s">
        <v>467</v>
      </c>
    </row>
    <row r="5" spans="1:19">
      <c r="A5" s="135"/>
      <c r="B5" s="138"/>
      <c r="C5" s="117" t="s">
        <v>0</v>
      </c>
      <c r="D5" s="117" t="s">
        <v>1</v>
      </c>
      <c r="E5" s="117" t="s">
        <v>2</v>
      </c>
      <c r="F5" s="117" t="s">
        <v>3</v>
      </c>
      <c r="G5" s="117" t="s">
        <v>4</v>
      </c>
      <c r="H5" s="117" t="s">
        <v>10</v>
      </c>
      <c r="I5" s="117" t="s">
        <v>246</v>
      </c>
      <c r="J5" s="117" t="s">
        <v>247</v>
      </c>
      <c r="K5" s="117" t="s">
        <v>248</v>
      </c>
      <c r="L5" s="117" t="s">
        <v>249</v>
      </c>
      <c r="M5" s="117" t="s">
        <v>250</v>
      </c>
      <c r="N5" s="117" t="s">
        <v>251</v>
      </c>
      <c r="O5" s="117" t="s">
        <v>454</v>
      </c>
      <c r="P5" s="117" t="s">
        <v>455</v>
      </c>
      <c r="Q5" s="117" t="s">
        <v>456</v>
      </c>
      <c r="R5" s="271" t="s">
        <v>457</v>
      </c>
      <c r="S5" s="118" t="s">
        <v>458</v>
      </c>
    </row>
    <row r="6" spans="1:19" ht="46.5" customHeight="1">
      <c r="A6" s="159"/>
      <c r="B6" s="555" t="s">
        <v>459</v>
      </c>
      <c r="C6" s="553">
        <v>0</v>
      </c>
      <c r="D6" s="554"/>
      <c r="E6" s="553">
        <v>0.2</v>
      </c>
      <c r="F6" s="554"/>
      <c r="G6" s="553">
        <v>0.35</v>
      </c>
      <c r="H6" s="554"/>
      <c r="I6" s="553">
        <v>0.5</v>
      </c>
      <c r="J6" s="554"/>
      <c r="K6" s="553">
        <v>0.75</v>
      </c>
      <c r="L6" s="554"/>
      <c r="M6" s="553">
        <v>1</v>
      </c>
      <c r="N6" s="554"/>
      <c r="O6" s="553">
        <v>1.5</v>
      </c>
      <c r="P6" s="554"/>
      <c r="Q6" s="553">
        <v>2.5</v>
      </c>
      <c r="R6" s="554"/>
      <c r="S6" s="551" t="s">
        <v>259</v>
      </c>
    </row>
    <row r="7" spans="1:19">
      <c r="A7" s="159"/>
      <c r="B7" s="556"/>
      <c r="C7" s="276" t="s">
        <v>452</v>
      </c>
      <c r="D7" s="276" t="s">
        <v>453</v>
      </c>
      <c r="E7" s="276" t="s">
        <v>452</v>
      </c>
      <c r="F7" s="276" t="s">
        <v>453</v>
      </c>
      <c r="G7" s="276" t="s">
        <v>452</v>
      </c>
      <c r="H7" s="276" t="s">
        <v>453</v>
      </c>
      <c r="I7" s="276" t="s">
        <v>452</v>
      </c>
      <c r="J7" s="276" t="s">
        <v>453</v>
      </c>
      <c r="K7" s="276" t="s">
        <v>452</v>
      </c>
      <c r="L7" s="276" t="s">
        <v>453</v>
      </c>
      <c r="M7" s="276" t="s">
        <v>452</v>
      </c>
      <c r="N7" s="276" t="s">
        <v>453</v>
      </c>
      <c r="O7" s="276" t="s">
        <v>452</v>
      </c>
      <c r="P7" s="276" t="s">
        <v>453</v>
      </c>
      <c r="Q7" s="276" t="s">
        <v>452</v>
      </c>
      <c r="R7" s="276" t="s">
        <v>453</v>
      </c>
      <c r="S7" s="552"/>
    </row>
    <row r="8" spans="1:19" s="163" customFormat="1">
      <c r="A8" s="121">
        <v>1</v>
      </c>
      <c r="B8" s="180" t="s">
        <v>224</v>
      </c>
      <c r="C8" s="462">
        <v>144131943.81999999</v>
      </c>
      <c r="D8" s="462"/>
      <c r="E8" s="462">
        <v>0</v>
      </c>
      <c r="F8" s="462"/>
      <c r="G8" s="462">
        <v>0</v>
      </c>
      <c r="H8" s="462"/>
      <c r="I8" s="462">
        <v>0</v>
      </c>
      <c r="J8" s="462"/>
      <c r="K8" s="462">
        <v>0</v>
      </c>
      <c r="L8" s="462"/>
      <c r="M8" s="462">
        <v>287239371.45060003</v>
      </c>
      <c r="N8" s="462"/>
      <c r="O8" s="462">
        <v>0</v>
      </c>
      <c r="P8" s="462"/>
      <c r="Q8" s="462">
        <v>0</v>
      </c>
      <c r="R8" s="462"/>
      <c r="S8" s="463">
        <v>287239371.45060003</v>
      </c>
    </row>
    <row r="9" spans="1:19" s="163" customFormat="1">
      <c r="A9" s="121">
        <v>2</v>
      </c>
      <c r="B9" s="180" t="s">
        <v>225</v>
      </c>
      <c r="C9" s="462">
        <v>0</v>
      </c>
      <c r="D9" s="462"/>
      <c r="E9" s="462">
        <v>0</v>
      </c>
      <c r="F9" s="462"/>
      <c r="G9" s="462">
        <v>0</v>
      </c>
      <c r="H9" s="462"/>
      <c r="I9" s="462">
        <v>0</v>
      </c>
      <c r="J9" s="462"/>
      <c r="K9" s="462">
        <v>0</v>
      </c>
      <c r="L9" s="462"/>
      <c r="M9" s="462">
        <v>0</v>
      </c>
      <c r="N9" s="462"/>
      <c r="O9" s="462">
        <v>0</v>
      </c>
      <c r="P9" s="462"/>
      <c r="Q9" s="462">
        <v>0</v>
      </c>
      <c r="R9" s="462"/>
      <c r="S9" s="463">
        <v>0</v>
      </c>
    </row>
    <row r="10" spans="1:19" s="163" customFormat="1">
      <c r="A10" s="121">
        <v>3</v>
      </c>
      <c r="B10" s="180" t="s">
        <v>226</v>
      </c>
      <c r="C10" s="462">
        <v>0</v>
      </c>
      <c r="D10" s="462"/>
      <c r="E10" s="462">
        <v>0</v>
      </c>
      <c r="F10" s="462"/>
      <c r="G10" s="462">
        <v>0</v>
      </c>
      <c r="H10" s="462"/>
      <c r="I10" s="462">
        <v>0</v>
      </c>
      <c r="J10" s="462"/>
      <c r="K10" s="462">
        <v>0</v>
      </c>
      <c r="L10" s="462"/>
      <c r="M10" s="462">
        <v>0</v>
      </c>
      <c r="N10" s="462"/>
      <c r="O10" s="462">
        <v>0</v>
      </c>
      <c r="P10" s="462"/>
      <c r="Q10" s="462">
        <v>0</v>
      </c>
      <c r="R10" s="462"/>
      <c r="S10" s="463">
        <v>0</v>
      </c>
    </row>
    <row r="11" spans="1:19" s="163" customFormat="1">
      <c r="A11" s="121">
        <v>4</v>
      </c>
      <c r="B11" s="180" t="s">
        <v>227</v>
      </c>
      <c r="C11" s="462">
        <v>0</v>
      </c>
      <c r="D11" s="462"/>
      <c r="E11" s="462">
        <v>0</v>
      </c>
      <c r="F11" s="462"/>
      <c r="G11" s="462">
        <v>0</v>
      </c>
      <c r="H11" s="462"/>
      <c r="I11" s="462">
        <v>0</v>
      </c>
      <c r="J11" s="462"/>
      <c r="K11" s="462">
        <v>0</v>
      </c>
      <c r="L11" s="462"/>
      <c r="M11" s="462">
        <v>0</v>
      </c>
      <c r="N11" s="462"/>
      <c r="O11" s="462">
        <v>0</v>
      </c>
      <c r="P11" s="462"/>
      <c r="Q11" s="462">
        <v>0</v>
      </c>
      <c r="R11" s="462"/>
      <c r="S11" s="463">
        <v>0</v>
      </c>
    </row>
    <row r="12" spans="1:19" s="163" customFormat="1">
      <c r="A12" s="121">
        <v>5</v>
      </c>
      <c r="B12" s="180" t="s">
        <v>228</v>
      </c>
      <c r="C12" s="462">
        <v>0</v>
      </c>
      <c r="D12" s="462"/>
      <c r="E12" s="462">
        <v>0</v>
      </c>
      <c r="F12" s="462"/>
      <c r="G12" s="462">
        <v>0</v>
      </c>
      <c r="H12" s="462"/>
      <c r="I12" s="462">
        <v>0</v>
      </c>
      <c r="J12" s="462"/>
      <c r="K12" s="462">
        <v>0</v>
      </c>
      <c r="L12" s="462"/>
      <c r="M12" s="462">
        <v>0</v>
      </c>
      <c r="N12" s="462"/>
      <c r="O12" s="462">
        <v>0</v>
      </c>
      <c r="P12" s="462"/>
      <c r="Q12" s="462">
        <v>0</v>
      </c>
      <c r="R12" s="462"/>
      <c r="S12" s="463">
        <v>0</v>
      </c>
    </row>
    <row r="13" spans="1:19" s="163" customFormat="1">
      <c r="A13" s="121">
        <v>6</v>
      </c>
      <c r="B13" s="180" t="s">
        <v>229</v>
      </c>
      <c r="C13" s="462">
        <v>0</v>
      </c>
      <c r="D13" s="462"/>
      <c r="E13" s="462">
        <v>71146598.628900006</v>
      </c>
      <c r="F13" s="462"/>
      <c r="G13" s="462">
        <v>0</v>
      </c>
      <c r="H13" s="462"/>
      <c r="I13" s="462">
        <v>4383316.3286999874</v>
      </c>
      <c r="J13" s="462"/>
      <c r="K13" s="462">
        <v>0</v>
      </c>
      <c r="L13" s="462"/>
      <c r="M13" s="462">
        <v>1283185.7718000002</v>
      </c>
      <c r="N13" s="462">
        <v>4150017.85195</v>
      </c>
      <c r="O13" s="462">
        <v>0</v>
      </c>
      <c r="P13" s="462"/>
      <c r="Q13" s="462">
        <v>0</v>
      </c>
      <c r="R13" s="462"/>
      <c r="S13" s="463">
        <v>21854181.513879996</v>
      </c>
    </row>
    <row r="14" spans="1:19" s="163" customFormat="1">
      <c r="A14" s="121">
        <v>7</v>
      </c>
      <c r="B14" s="180" t="s">
        <v>79</v>
      </c>
      <c r="C14" s="462">
        <v>0</v>
      </c>
      <c r="D14" s="462">
        <v>0</v>
      </c>
      <c r="E14" s="462">
        <v>0</v>
      </c>
      <c r="F14" s="462">
        <v>0</v>
      </c>
      <c r="G14" s="462">
        <v>0</v>
      </c>
      <c r="H14" s="462"/>
      <c r="I14" s="462">
        <v>0</v>
      </c>
      <c r="J14" s="462">
        <v>0</v>
      </c>
      <c r="K14" s="462">
        <v>0</v>
      </c>
      <c r="L14" s="462"/>
      <c r="M14" s="462">
        <v>652555887.48754001</v>
      </c>
      <c r="N14" s="462">
        <v>101687439.911155</v>
      </c>
      <c r="O14" s="462">
        <v>6407971.2480899999</v>
      </c>
      <c r="P14" s="462">
        <v>70698.34</v>
      </c>
      <c r="Q14" s="462">
        <v>0</v>
      </c>
      <c r="R14" s="462">
        <v>0</v>
      </c>
      <c r="S14" s="463">
        <v>763961331.78083003</v>
      </c>
    </row>
    <row r="15" spans="1:19" s="163" customFormat="1">
      <c r="A15" s="121">
        <v>8</v>
      </c>
      <c r="B15" s="180" t="s">
        <v>80</v>
      </c>
      <c r="C15" s="462">
        <v>0</v>
      </c>
      <c r="D15" s="462"/>
      <c r="E15" s="462">
        <v>0</v>
      </c>
      <c r="F15" s="462"/>
      <c r="G15" s="462">
        <v>0</v>
      </c>
      <c r="H15" s="462"/>
      <c r="I15" s="462">
        <v>0</v>
      </c>
      <c r="J15" s="462"/>
      <c r="K15" s="462">
        <v>256772492.88908005</v>
      </c>
      <c r="L15" s="462">
        <v>14192670.505345002</v>
      </c>
      <c r="M15" s="462">
        <v>42525431.01568</v>
      </c>
      <c r="N15" s="462">
        <v>297771.84789999999</v>
      </c>
      <c r="O15" s="462">
        <v>108344323.91843002</v>
      </c>
      <c r="P15" s="462">
        <v>3731740.7955149994</v>
      </c>
      <c r="Q15" s="462">
        <v>0</v>
      </c>
      <c r="R15" s="462"/>
      <c r="S15" s="463">
        <v>414161172.48031628</v>
      </c>
    </row>
    <row r="16" spans="1:19" s="163" customFormat="1">
      <c r="A16" s="121">
        <v>9</v>
      </c>
      <c r="B16" s="180" t="s">
        <v>81</v>
      </c>
      <c r="C16" s="462">
        <v>0</v>
      </c>
      <c r="D16" s="462"/>
      <c r="E16" s="462">
        <v>0</v>
      </c>
      <c r="F16" s="462"/>
      <c r="G16" s="462">
        <v>280725530.61698997</v>
      </c>
      <c r="H16" s="462">
        <v>2641120.7499500006</v>
      </c>
      <c r="I16" s="462">
        <v>0</v>
      </c>
      <c r="J16" s="462"/>
      <c r="K16" s="462">
        <v>0</v>
      </c>
      <c r="L16" s="462"/>
      <c r="M16" s="462">
        <v>0</v>
      </c>
      <c r="N16" s="462"/>
      <c r="O16" s="462">
        <v>0</v>
      </c>
      <c r="P16" s="462"/>
      <c r="Q16" s="462">
        <v>0</v>
      </c>
      <c r="R16" s="462"/>
      <c r="S16" s="463">
        <v>99178327.978428975</v>
      </c>
    </row>
    <row r="17" spans="1:19" s="163" customFormat="1">
      <c r="A17" s="121">
        <v>10</v>
      </c>
      <c r="B17" s="180" t="s">
        <v>75</v>
      </c>
      <c r="C17" s="462">
        <v>0</v>
      </c>
      <c r="D17" s="462"/>
      <c r="E17" s="462">
        <v>0</v>
      </c>
      <c r="F17" s="462"/>
      <c r="G17" s="462">
        <v>0</v>
      </c>
      <c r="H17" s="462"/>
      <c r="I17" s="462">
        <v>3533330.597790001</v>
      </c>
      <c r="J17" s="462"/>
      <c r="K17" s="462">
        <v>0</v>
      </c>
      <c r="L17" s="462"/>
      <c r="M17" s="462">
        <v>8258232.4654599996</v>
      </c>
      <c r="N17" s="462"/>
      <c r="O17" s="462">
        <v>494070.56665999995</v>
      </c>
      <c r="P17" s="462"/>
      <c r="Q17" s="462">
        <v>0</v>
      </c>
      <c r="R17" s="462"/>
      <c r="S17" s="463">
        <v>10766003.614344999</v>
      </c>
    </row>
    <row r="18" spans="1:19" s="163" customFormat="1">
      <c r="A18" s="121">
        <v>11</v>
      </c>
      <c r="B18" s="180" t="s">
        <v>76</v>
      </c>
      <c r="C18" s="462">
        <v>0</v>
      </c>
      <c r="D18" s="462"/>
      <c r="E18" s="462">
        <v>0</v>
      </c>
      <c r="F18" s="462"/>
      <c r="G18" s="462">
        <v>0</v>
      </c>
      <c r="H18" s="462"/>
      <c r="I18" s="462">
        <v>0</v>
      </c>
      <c r="J18" s="462"/>
      <c r="K18" s="462">
        <v>0</v>
      </c>
      <c r="L18" s="462"/>
      <c r="M18" s="462">
        <v>0</v>
      </c>
      <c r="N18" s="462"/>
      <c r="O18" s="462">
        <v>0</v>
      </c>
      <c r="P18" s="462"/>
      <c r="Q18" s="462">
        <v>0</v>
      </c>
      <c r="R18" s="462"/>
      <c r="S18" s="463">
        <v>0</v>
      </c>
    </row>
    <row r="19" spans="1:19" s="163" customFormat="1">
      <c r="A19" s="121">
        <v>12</v>
      </c>
      <c r="B19" s="180" t="s">
        <v>77</v>
      </c>
      <c r="C19" s="462">
        <v>0</v>
      </c>
      <c r="D19" s="462"/>
      <c r="E19" s="462">
        <v>0</v>
      </c>
      <c r="F19" s="462"/>
      <c r="G19" s="462">
        <v>0</v>
      </c>
      <c r="H19" s="462"/>
      <c r="I19" s="462">
        <v>0</v>
      </c>
      <c r="J19" s="462"/>
      <c r="K19" s="462">
        <v>0</v>
      </c>
      <c r="L19" s="462"/>
      <c r="M19" s="462">
        <v>0</v>
      </c>
      <c r="N19" s="462"/>
      <c r="O19" s="462">
        <v>0</v>
      </c>
      <c r="P19" s="462"/>
      <c r="Q19" s="462">
        <v>0</v>
      </c>
      <c r="R19" s="462"/>
      <c r="S19" s="463">
        <v>0</v>
      </c>
    </row>
    <row r="20" spans="1:19" s="163" customFormat="1">
      <c r="A20" s="121">
        <v>13</v>
      </c>
      <c r="B20" s="180" t="s">
        <v>78</v>
      </c>
      <c r="C20" s="462">
        <v>0</v>
      </c>
      <c r="D20" s="462"/>
      <c r="E20" s="462">
        <v>0</v>
      </c>
      <c r="F20" s="462"/>
      <c r="G20" s="462">
        <v>0</v>
      </c>
      <c r="H20" s="462"/>
      <c r="I20" s="462">
        <v>0</v>
      </c>
      <c r="J20" s="462"/>
      <c r="K20" s="462">
        <v>0</v>
      </c>
      <c r="L20" s="462"/>
      <c r="M20" s="462">
        <v>0</v>
      </c>
      <c r="N20" s="462"/>
      <c r="O20" s="462">
        <v>0</v>
      </c>
      <c r="P20" s="462"/>
      <c r="Q20" s="462">
        <v>0</v>
      </c>
      <c r="R20" s="462"/>
      <c r="S20" s="463">
        <v>0</v>
      </c>
    </row>
    <row r="21" spans="1:19" s="163" customFormat="1">
      <c r="A21" s="121">
        <v>14</v>
      </c>
      <c r="B21" s="180" t="s">
        <v>257</v>
      </c>
      <c r="C21" s="462">
        <v>60701339</v>
      </c>
      <c r="D21" s="462"/>
      <c r="E21" s="462">
        <v>0</v>
      </c>
      <c r="F21" s="462"/>
      <c r="G21" s="462">
        <v>0</v>
      </c>
      <c r="H21" s="462"/>
      <c r="I21" s="462">
        <v>0</v>
      </c>
      <c r="J21" s="462"/>
      <c r="K21" s="462">
        <v>0</v>
      </c>
      <c r="L21" s="462"/>
      <c r="M21" s="462">
        <v>141388101.75799999</v>
      </c>
      <c r="N21" s="462"/>
      <c r="O21" s="462">
        <v>0</v>
      </c>
      <c r="P21" s="462"/>
      <c r="Q21" s="462">
        <v>1564091.9</v>
      </c>
      <c r="R21" s="462"/>
      <c r="S21" s="463">
        <v>145298331.50799999</v>
      </c>
    </row>
    <row r="22" spans="1:19" s="468" customFormat="1" ht="13.5" thickBot="1">
      <c r="A22" s="464"/>
      <c r="B22" s="465" t="s">
        <v>74</v>
      </c>
      <c r="C22" s="466">
        <f>SUM(C8:C21)</f>
        <v>204833282.81999999</v>
      </c>
      <c r="D22" s="466">
        <f t="shared" ref="D22:S22" si="0">SUM(D8:D21)</f>
        <v>0</v>
      </c>
      <c r="E22" s="466">
        <f t="shared" si="0"/>
        <v>71146598.628900006</v>
      </c>
      <c r="F22" s="466">
        <f t="shared" si="0"/>
        <v>0</v>
      </c>
      <c r="G22" s="466">
        <f t="shared" si="0"/>
        <v>280725530.61698997</v>
      </c>
      <c r="H22" s="466">
        <f t="shared" si="0"/>
        <v>2641120.7499500006</v>
      </c>
      <c r="I22" s="466">
        <f t="shared" si="0"/>
        <v>7916646.9264899883</v>
      </c>
      <c r="J22" s="466">
        <f t="shared" si="0"/>
        <v>0</v>
      </c>
      <c r="K22" s="466">
        <f t="shared" si="0"/>
        <v>256772492.88908005</v>
      </c>
      <c r="L22" s="466">
        <f t="shared" si="0"/>
        <v>14192670.505345002</v>
      </c>
      <c r="M22" s="466">
        <f t="shared" si="0"/>
        <v>1133250209.9490798</v>
      </c>
      <c r="N22" s="466">
        <f t="shared" si="0"/>
        <v>106135229.61100501</v>
      </c>
      <c r="O22" s="466">
        <f t="shared" si="0"/>
        <v>115246365.73318002</v>
      </c>
      <c r="P22" s="466">
        <f t="shared" si="0"/>
        <v>3802439.1355149993</v>
      </c>
      <c r="Q22" s="466">
        <f t="shared" si="0"/>
        <v>1564091.9</v>
      </c>
      <c r="R22" s="466">
        <f t="shared" si="0"/>
        <v>0</v>
      </c>
      <c r="S22" s="467">
        <f t="shared" si="0"/>
        <v>1742458720.3264005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50" zoomScaleNormal="50" workbookViewId="0">
      <pane xSplit="2" ySplit="6" topLeftCell="P7" activePane="bottomRight" state="frozen"/>
      <selection activeCell="B3" sqref="B3"/>
      <selection pane="topRight" activeCell="B3" sqref="B3"/>
      <selection pane="bottomLeft" activeCell="B3" sqref="B3"/>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196</v>
      </c>
      <c r="B1" s="307" t="str">
        <f>Info!C2</f>
        <v>სს "ვითიბი ბანკი ჯორჯია"</v>
      </c>
    </row>
    <row r="2" spans="1:22">
      <c r="A2" s="2" t="s">
        <v>197</v>
      </c>
      <c r="B2" s="411">
        <f>Info!D2</f>
        <v>44196</v>
      </c>
    </row>
    <row r="4" spans="1:22" ht="27.75" thickBot="1">
      <c r="A4" s="2" t="s">
        <v>425</v>
      </c>
      <c r="B4" s="278" t="s">
        <v>468</v>
      </c>
      <c r="V4" s="207" t="s">
        <v>100</v>
      </c>
    </row>
    <row r="5" spans="1:22">
      <c r="A5" s="101"/>
      <c r="B5" s="102"/>
      <c r="C5" s="557" t="s">
        <v>206</v>
      </c>
      <c r="D5" s="558"/>
      <c r="E5" s="558"/>
      <c r="F5" s="558"/>
      <c r="G5" s="558"/>
      <c r="H5" s="558"/>
      <c r="I5" s="558"/>
      <c r="J5" s="558"/>
      <c r="K5" s="558"/>
      <c r="L5" s="559"/>
      <c r="M5" s="557" t="s">
        <v>207</v>
      </c>
      <c r="N5" s="558"/>
      <c r="O5" s="558"/>
      <c r="P5" s="558"/>
      <c r="Q5" s="558"/>
      <c r="R5" s="558"/>
      <c r="S5" s="559"/>
      <c r="T5" s="562" t="s">
        <v>466</v>
      </c>
      <c r="U5" s="562" t="s">
        <v>465</v>
      </c>
      <c r="V5" s="560" t="s">
        <v>208</v>
      </c>
    </row>
    <row r="6" spans="1:22" s="69" customFormat="1" ht="140.25">
      <c r="A6" s="119"/>
      <c r="B6" s="182"/>
      <c r="C6" s="99" t="s">
        <v>209</v>
      </c>
      <c r="D6" s="98" t="s">
        <v>210</v>
      </c>
      <c r="E6" s="95" t="s">
        <v>211</v>
      </c>
      <c r="F6" s="279" t="s">
        <v>460</v>
      </c>
      <c r="G6" s="98" t="s">
        <v>212</v>
      </c>
      <c r="H6" s="98" t="s">
        <v>213</v>
      </c>
      <c r="I6" s="98" t="s">
        <v>214</v>
      </c>
      <c r="J6" s="98" t="s">
        <v>256</v>
      </c>
      <c r="K6" s="98" t="s">
        <v>215</v>
      </c>
      <c r="L6" s="100" t="s">
        <v>216</v>
      </c>
      <c r="M6" s="99" t="s">
        <v>217</v>
      </c>
      <c r="N6" s="98" t="s">
        <v>218</v>
      </c>
      <c r="O6" s="98" t="s">
        <v>219</v>
      </c>
      <c r="P6" s="98" t="s">
        <v>220</v>
      </c>
      <c r="Q6" s="98" t="s">
        <v>221</v>
      </c>
      <c r="R6" s="98" t="s">
        <v>222</v>
      </c>
      <c r="S6" s="100" t="s">
        <v>223</v>
      </c>
      <c r="T6" s="563"/>
      <c r="U6" s="563"/>
      <c r="V6" s="561"/>
    </row>
    <row r="7" spans="1:22" s="163" customFormat="1">
      <c r="A7" s="164">
        <v>1</v>
      </c>
      <c r="B7" s="162" t="s">
        <v>224</v>
      </c>
      <c r="C7" s="498"/>
      <c r="D7" s="462">
        <v>0</v>
      </c>
      <c r="E7" s="462"/>
      <c r="F7" s="462"/>
      <c r="G7" s="462"/>
      <c r="H7" s="462"/>
      <c r="I7" s="462"/>
      <c r="J7" s="462">
        <v>0</v>
      </c>
      <c r="K7" s="462"/>
      <c r="L7" s="488"/>
      <c r="M7" s="498"/>
      <c r="N7" s="462"/>
      <c r="O7" s="462"/>
      <c r="P7" s="462"/>
      <c r="Q7" s="462"/>
      <c r="R7" s="462"/>
      <c r="S7" s="488"/>
      <c r="T7" s="499">
        <v>0</v>
      </c>
      <c r="U7" s="499"/>
      <c r="V7" s="257">
        <f>SUM(C7:S7)</f>
        <v>0</v>
      </c>
    </row>
    <row r="8" spans="1:22" s="163" customFormat="1">
      <c r="A8" s="164">
        <v>2</v>
      </c>
      <c r="B8" s="162" t="s">
        <v>225</v>
      </c>
      <c r="C8" s="498"/>
      <c r="D8" s="462">
        <v>0</v>
      </c>
      <c r="E8" s="462"/>
      <c r="F8" s="462"/>
      <c r="G8" s="462"/>
      <c r="H8" s="462"/>
      <c r="I8" s="462"/>
      <c r="J8" s="462">
        <v>0</v>
      </c>
      <c r="K8" s="462"/>
      <c r="L8" s="488"/>
      <c r="M8" s="498"/>
      <c r="N8" s="462"/>
      <c r="O8" s="462"/>
      <c r="P8" s="462"/>
      <c r="Q8" s="462"/>
      <c r="R8" s="462"/>
      <c r="S8" s="488"/>
      <c r="T8" s="499">
        <v>0</v>
      </c>
      <c r="U8" s="499"/>
      <c r="V8" s="257">
        <f t="shared" ref="V8:V20" si="0">SUM(C8:S8)</f>
        <v>0</v>
      </c>
    </row>
    <row r="9" spans="1:22" s="163" customFormat="1">
      <c r="A9" s="164">
        <v>3</v>
      </c>
      <c r="B9" s="162" t="s">
        <v>226</v>
      </c>
      <c r="C9" s="498"/>
      <c r="D9" s="462">
        <v>0</v>
      </c>
      <c r="E9" s="462"/>
      <c r="F9" s="462"/>
      <c r="G9" s="462"/>
      <c r="H9" s="462"/>
      <c r="I9" s="462"/>
      <c r="J9" s="462">
        <v>0</v>
      </c>
      <c r="K9" s="462"/>
      <c r="L9" s="488"/>
      <c r="M9" s="498"/>
      <c r="N9" s="462"/>
      <c r="O9" s="462"/>
      <c r="P9" s="462"/>
      <c r="Q9" s="462"/>
      <c r="R9" s="462"/>
      <c r="S9" s="488"/>
      <c r="T9" s="499">
        <v>0</v>
      </c>
      <c r="U9" s="499"/>
      <c r="V9" s="257">
        <f>SUM(C9:S9)</f>
        <v>0</v>
      </c>
    </row>
    <row r="10" spans="1:22" s="163" customFormat="1">
      <c r="A10" s="164">
        <v>4</v>
      </c>
      <c r="B10" s="162" t="s">
        <v>227</v>
      </c>
      <c r="C10" s="498"/>
      <c r="D10" s="462">
        <v>0</v>
      </c>
      <c r="E10" s="462"/>
      <c r="F10" s="462"/>
      <c r="G10" s="462"/>
      <c r="H10" s="462"/>
      <c r="I10" s="462"/>
      <c r="J10" s="462">
        <v>0</v>
      </c>
      <c r="K10" s="462"/>
      <c r="L10" s="488"/>
      <c r="M10" s="498"/>
      <c r="N10" s="462"/>
      <c r="O10" s="462"/>
      <c r="P10" s="462"/>
      <c r="Q10" s="462"/>
      <c r="R10" s="462"/>
      <c r="S10" s="488"/>
      <c r="T10" s="499">
        <v>0</v>
      </c>
      <c r="U10" s="499"/>
      <c r="V10" s="257">
        <f t="shared" si="0"/>
        <v>0</v>
      </c>
    </row>
    <row r="11" spans="1:22" s="163" customFormat="1">
      <c r="A11" s="164">
        <v>5</v>
      </c>
      <c r="B11" s="162" t="s">
        <v>228</v>
      </c>
      <c r="C11" s="498"/>
      <c r="D11" s="462">
        <v>0</v>
      </c>
      <c r="E11" s="462"/>
      <c r="F11" s="462"/>
      <c r="G11" s="462"/>
      <c r="H11" s="462"/>
      <c r="I11" s="462"/>
      <c r="J11" s="462">
        <v>0</v>
      </c>
      <c r="K11" s="462"/>
      <c r="L11" s="488"/>
      <c r="M11" s="498"/>
      <c r="N11" s="462"/>
      <c r="O11" s="462"/>
      <c r="P11" s="462"/>
      <c r="Q11" s="462"/>
      <c r="R11" s="462"/>
      <c r="S11" s="488"/>
      <c r="T11" s="499">
        <v>0</v>
      </c>
      <c r="U11" s="499"/>
      <c r="V11" s="257">
        <f t="shared" si="0"/>
        <v>0</v>
      </c>
    </row>
    <row r="12" spans="1:22" s="163" customFormat="1">
      <c r="A12" s="164">
        <v>6</v>
      </c>
      <c r="B12" s="162" t="s">
        <v>229</v>
      </c>
      <c r="C12" s="498"/>
      <c r="D12" s="462">
        <v>0</v>
      </c>
      <c r="E12" s="462"/>
      <c r="F12" s="462"/>
      <c r="G12" s="462"/>
      <c r="H12" s="462"/>
      <c r="I12" s="462"/>
      <c r="J12" s="462">
        <v>0</v>
      </c>
      <c r="K12" s="462"/>
      <c r="L12" s="488"/>
      <c r="M12" s="498"/>
      <c r="N12" s="462"/>
      <c r="O12" s="462"/>
      <c r="P12" s="462"/>
      <c r="Q12" s="462"/>
      <c r="R12" s="462"/>
      <c r="S12" s="488"/>
      <c r="T12" s="499">
        <v>0</v>
      </c>
      <c r="U12" s="499"/>
      <c r="V12" s="257">
        <f t="shared" si="0"/>
        <v>0</v>
      </c>
    </row>
    <row r="13" spans="1:22" s="163" customFormat="1">
      <c r="A13" s="164">
        <v>7</v>
      </c>
      <c r="B13" s="162" t="s">
        <v>79</v>
      </c>
      <c r="C13" s="498"/>
      <c r="D13" s="462">
        <v>29081730.998722002</v>
      </c>
      <c r="E13" s="462"/>
      <c r="F13" s="462"/>
      <c r="G13" s="462"/>
      <c r="H13" s="462"/>
      <c r="I13" s="462"/>
      <c r="J13" s="462">
        <v>0</v>
      </c>
      <c r="K13" s="462"/>
      <c r="L13" s="488"/>
      <c r="M13" s="498"/>
      <c r="N13" s="462"/>
      <c r="O13" s="462"/>
      <c r="P13" s="462"/>
      <c r="Q13" s="462"/>
      <c r="R13" s="462"/>
      <c r="S13" s="488"/>
      <c r="T13" s="499">
        <v>22834349.113262001</v>
      </c>
      <c r="U13" s="499">
        <v>6247381.8854600005</v>
      </c>
      <c r="V13" s="257">
        <f t="shared" si="0"/>
        <v>29081730.998722002</v>
      </c>
    </row>
    <row r="14" spans="1:22" s="163" customFormat="1">
      <c r="A14" s="164">
        <v>8</v>
      </c>
      <c r="B14" s="162" t="s">
        <v>80</v>
      </c>
      <c r="C14" s="498"/>
      <c r="D14" s="462">
        <v>20060464.133689251</v>
      </c>
      <c r="E14" s="462"/>
      <c r="F14" s="462"/>
      <c r="G14" s="462"/>
      <c r="H14" s="462"/>
      <c r="I14" s="462"/>
      <c r="J14" s="462">
        <v>0</v>
      </c>
      <c r="K14" s="462"/>
      <c r="L14" s="488"/>
      <c r="M14" s="498"/>
      <c r="N14" s="462"/>
      <c r="O14" s="462"/>
      <c r="P14" s="462"/>
      <c r="Q14" s="462"/>
      <c r="R14" s="462"/>
      <c r="S14" s="488"/>
      <c r="T14" s="499">
        <v>18930712.760190502</v>
      </c>
      <c r="U14" s="499">
        <v>1129751.3734987499</v>
      </c>
      <c r="V14" s="257">
        <f t="shared" si="0"/>
        <v>20060464.133689251</v>
      </c>
    </row>
    <row r="15" spans="1:22" s="163" customFormat="1">
      <c r="A15" s="164">
        <v>9</v>
      </c>
      <c r="B15" s="162" t="s">
        <v>81</v>
      </c>
      <c r="C15" s="498"/>
      <c r="D15" s="462">
        <v>0</v>
      </c>
      <c r="E15" s="462"/>
      <c r="F15" s="462"/>
      <c r="G15" s="462"/>
      <c r="H15" s="462"/>
      <c r="I15" s="462"/>
      <c r="J15" s="462">
        <v>0</v>
      </c>
      <c r="K15" s="462"/>
      <c r="L15" s="488"/>
      <c r="M15" s="498"/>
      <c r="N15" s="462"/>
      <c r="O15" s="462"/>
      <c r="P15" s="462"/>
      <c r="Q15" s="462"/>
      <c r="R15" s="462"/>
      <c r="S15" s="488"/>
      <c r="T15" s="499">
        <v>0</v>
      </c>
      <c r="U15" s="499"/>
      <c r="V15" s="257">
        <f t="shared" si="0"/>
        <v>0</v>
      </c>
    </row>
    <row r="16" spans="1:22" s="163" customFormat="1">
      <c r="A16" s="164">
        <v>10</v>
      </c>
      <c r="B16" s="162" t="s">
        <v>75</v>
      </c>
      <c r="C16" s="498"/>
      <c r="D16" s="462">
        <v>0</v>
      </c>
      <c r="E16" s="462"/>
      <c r="F16" s="462"/>
      <c r="G16" s="462"/>
      <c r="H16" s="462"/>
      <c r="I16" s="462"/>
      <c r="J16" s="462">
        <v>0</v>
      </c>
      <c r="K16" s="462"/>
      <c r="L16" s="488"/>
      <c r="M16" s="498"/>
      <c r="N16" s="462"/>
      <c r="O16" s="462"/>
      <c r="P16" s="462"/>
      <c r="Q16" s="462"/>
      <c r="R16" s="462"/>
      <c r="S16" s="488"/>
      <c r="T16" s="499">
        <v>0</v>
      </c>
      <c r="U16" s="499"/>
      <c r="V16" s="257">
        <f t="shared" si="0"/>
        <v>0</v>
      </c>
    </row>
    <row r="17" spans="1:22" s="163" customFormat="1">
      <c r="A17" s="164">
        <v>11</v>
      </c>
      <c r="B17" s="162" t="s">
        <v>76</v>
      </c>
      <c r="C17" s="498"/>
      <c r="D17" s="462">
        <v>0</v>
      </c>
      <c r="E17" s="462"/>
      <c r="F17" s="462"/>
      <c r="G17" s="462"/>
      <c r="H17" s="462"/>
      <c r="I17" s="462"/>
      <c r="J17" s="462">
        <v>0</v>
      </c>
      <c r="K17" s="462"/>
      <c r="L17" s="488"/>
      <c r="M17" s="498"/>
      <c r="N17" s="462"/>
      <c r="O17" s="462"/>
      <c r="P17" s="462"/>
      <c r="Q17" s="462"/>
      <c r="R17" s="462"/>
      <c r="S17" s="488"/>
      <c r="T17" s="499">
        <v>0</v>
      </c>
      <c r="U17" s="499"/>
      <c r="V17" s="257">
        <f t="shared" si="0"/>
        <v>0</v>
      </c>
    </row>
    <row r="18" spans="1:22" s="163" customFormat="1">
      <c r="A18" s="164">
        <v>12</v>
      </c>
      <c r="B18" s="162" t="s">
        <v>77</v>
      </c>
      <c r="C18" s="498"/>
      <c r="D18" s="462">
        <v>0</v>
      </c>
      <c r="E18" s="462"/>
      <c r="F18" s="462"/>
      <c r="G18" s="462"/>
      <c r="H18" s="462"/>
      <c r="I18" s="462"/>
      <c r="J18" s="462">
        <v>0</v>
      </c>
      <c r="K18" s="462"/>
      <c r="L18" s="488"/>
      <c r="M18" s="498"/>
      <c r="N18" s="462"/>
      <c r="O18" s="462"/>
      <c r="P18" s="462"/>
      <c r="Q18" s="462"/>
      <c r="R18" s="462"/>
      <c r="S18" s="488"/>
      <c r="T18" s="499">
        <v>0</v>
      </c>
      <c r="U18" s="499"/>
      <c r="V18" s="257">
        <f t="shared" si="0"/>
        <v>0</v>
      </c>
    </row>
    <row r="19" spans="1:22" s="163" customFormat="1">
      <c r="A19" s="164">
        <v>13</v>
      </c>
      <c r="B19" s="162" t="s">
        <v>78</v>
      </c>
      <c r="C19" s="498"/>
      <c r="D19" s="462">
        <v>0</v>
      </c>
      <c r="E19" s="462"/>
      <c r="F19" s="462"/>
      <c r="G19" s="462"/>
      <c r="H19" s="462"/>
      <c r="I19" s="462"/>
      <c r="J19" s="462">
        <v>0</v>
      </c>
      <c r="K19" s="462"/>
      <c r="L19" s="488"/>
      <c r="M19" s="498"/>
      <c r="N19" s="462"/>
      <c r="O19" s="462"/>
      <c r="P19" s="462"/>
      <c r="Q19" s="462"/>
      <c r="R19" s="462"/>
      <c r="S19" s="488"/>
      <c r="T19" s="499">
        <v>0</v>
      </c>
      <c r="U19" s="499"/>
      <c r="V19" s="257">
        <f t="shared" si="0"/>
        <v>0</v>
      </c>
    </row>
    <row r="20" spans="1:22" s="163" customFormat="1">
      <c r="A20" s="164">
        <v>14</v>
      </c>
      <c r="B20" s="162" t="s">
        <v>257</v>
      </c>
      <c r="C20" s="498"/>
      <c r="D20" s="462">
        <v>0</v>
      </c>
      <c r="E20" s="462"/>
      <c r="F20" s="462"/>
      <c r="G20" s="462"/>
      <c r="H20" s="462"/>
      <c r="I20" s="462"/>
      <c r="J20" s="462">
        <v>0</v>
      </c>
      <c r="K20" s="462"/>
      <c r="L20" s="488"/>
      <c r="M20" s="498"/>
      <c r="N20" s="462"/>
      <c r="O20" s="462"/>
      <c r="P20" s="462"/>
      <c r="Q20" s="462"/>
      <c r="R20" s="462"/>
      <c r="S20" s="488"/>
      <c r="T20" s="499">
        <v>0</v>
      </c>
      <c r="U20" s="499"/>
      <c r="V20" s="257">
        <f t="shared" si="0"/>
        <v>0</v>
      </c>
    </row>
    <row r="21" spans="1:22" ht="13.5" thickBot="1">
      <c r="A21" s="103"/>
      <c r="B21" s="104" t="s">
        <v>74</v>
      </c>
      <c r="C21" s="258">
        <f>SUM(C7:C20)</f>
        <v>0</v>
      </c>
      <c r="D21" s="256">
        <f t="shared" ref="D21:V21" si="1">SUM(D7:D20)</f>
        <v>49142195.132411256</v>
      </c>
      <c r="E21" s="256">
        <f t="shared" si="1"/>
        <v>0</v>
      </c>
      <c r="F21" s="256">
        <f t="shared" si="1"/>
        <v>0</v>
      </c>
      <c r="G21" s="256">
        <f t="shared" si="1"/>
        <v>0</v>
      </c>
      <c r="H21" s="256">
        <f t="shared" si="1"/>
        <v>0</v>
      </c>
      <c r="I21" s="256">
        <f t="shared" si="1"/>
        <v>0</v>
      </c>
      <c r="J21" s="256">
        <f t="shared" si="1"/>
        <v>0</v>
      </c>
      <c r="K21" s="256">
        <f t="shared" si="1"/>
        <v>0</v>
      </c>
      <c r="L21" s="259">
        <f t="shared" si="1"/>
        <v>0</v>
      </c>
      <c r="M21" s="258">
        <f t="shared" si="1"/>
        <v>0</v>
      </c>
      <c r="N21" s="256">
        <f t="shared" si="1"/>
        <v>0</v>
      </c>
      <c r="O21" s="256">
        <f t="shared" si="1"/>
        <v>0</v>
      </c>
      <c r="P21" s="256">
        <f t="shared" si="1"/>
        <v>0</v>
      </c>
      <c r="Q21" s="256">
        <f t="shared" si="1"/>
        <v>0</v>
      </c>
      <c r="R21" s="256">
        <f t="shared" si="1"/>
        <v>0</v>
      </c>
      <c r="S21" s="259">
        <f t="shared" si="1"/>
        <v>0</v>
      </c>
      <c r="T21" s="259">
        <f>SUM(T7:T20)</f>
        <v>41765061.8734525</v>
      </c>
      <c r="U21" s="259">
        <f t="shared" si="1"/>
        <v>7377133.2589587504</v>
      </c>
      <c r="V21" s="260">
        <f t="shared" si="1"/>
        <v>49142195.132411256</v>
      </c>
    </row>
    <row r="24" spans="1:22">
      <c r="A24" s="18"/>
      <c r="B24" s="18"/>
      <c r="C24" s="73"/>
      <c r="D24" s="73"/>
      <c r="E24" s="73"/>
    </row>
    <row r="25" spans="1:22">
      <c r="A25" s="96"/>
      <c r="B25" s="96"/>
      <c r="C25" s="18"/>
      <c r="D25" s="73"/>
      <c r="E25" s="73"/>
    </row>
    <row r="26" spans="1:22">
      <c r="A26" s="96"/>
      <c r="B26" s="97"/>
      <c r="C26" s="18"/>
      <c r="D26" s="73"/>
      <c r="E26" s="73"/>
    </row>
    <row r="27" spans="1:22">
      <c r="A27" s="96"/>
      <c r="B27" s="96"/>
      <c r="C27" s="18"/>
      <c r="D27" s="73"/>
      <c r="E27" s="73"/>
    </row>
    <row r="28" spans="1:22">
      <c r="A28" s="96"/>
      <c r="B28" s="97"/>
      <c r="C28" s="18"/>
      <c r="D28" s="73"/>
      <c r="E28" s="73"/>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70" zoomScaleNormal="70" workbookViewId="0">
      <pane xSplit="1" ySplit="7" topLeftCell="B8" activePane="bottomRight" state="frozen"/>
      <selection activeCell="B3" sqref="B3"/>
      <selection pane="topRight" activeCell="B3" sqref="B3"/>
      <selection pane="bottomLeft" activeCell="B3" sqref="B3"/>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196</v>
      </c>
      <c r="B1" s="307" t="str">
        <f>Info!C2</f>
        <v>სს "ვითიბი ბანკი ჯორჯია"</v>
      </c>
    </row>
    <row r="2" spans="1:9">
      <c r="A2" s="2" t="s">
        <v>197</v>
      </c>
      <c r="B2" s="411">
        <f>Info!D2</f>
        <v>44196</v>
      </c>
    </row>
    <row r="4" spans="1:9" ht="13.5" thickBot="1">
      <c r="A4" s="2" t="s">
        <v>426</v>
      </c>
      <c r="B4" s="275" t="s">
        <v>469</v>
      </c>
    </row>
    <row r="5" spans="1:9">
      <c r="A5" s="101"/>
      <c r="B5" s="160"/>
      <c r="C5" s="165" t="s">
        <v>0</v>
      </c>
      <c r="D5" s="165" t="s">
        <v>1</v>
      </c>
      <c r="E5" s="165" t="s">
        <v>2</v>
      </c>
      <c r="F5" s="165" t="s">
        <v>3</v>
      </c>
      <c r="G5" s="272" t="s">
        <v>4</v>
      </c>
      <c r="H5" s="166" t="s">
        <v>10</v>
      </c>
      <c r="I5" s="24"/>
    </row>
    <row r="6" spans="1:9" ht="15" customHeight="1">
      <c r="A6" s="159"/>
      <c r="B6" s="22"/>
      <c r="C6" s="564" t="s">
        <v>461</v>
      </c>
      <c r="D6" s="568" t="s">
        <v>482</v>
      </c>
      <c r="E6" s="569"/>
      <c r="F6" s="564" t="s">
        <v>488</v>
      </c>
      <c r="G6" s="564" t="s">
        <v>489</v>
      </c>
      <c r="H6" s="566" t="s">
        <v>463</v>
      </c>
      <c r="I6" s="24"/>
    </row>
    <row r="7" spans="1:9" ht="76.5">
      <c r="A7" s="159"/>
      <c r="B7" s="22"/>
      <c r="C7" s="565"/>
      <c r="D7" s="274" t="s">
        <v>464</v>
      </c>
      <c r="E7" s="274" t="s">
        <v>462</v>
      </c>
      <c r="F7" s="565"/>
      <c r="G7" s="565"/>
      <c r="H7" s="567"/>
      <c r="I7" s="24"/>
    </row>
    <row r="8" spans="1:9">
      <c r="A8" s="92">
        <v>1</v>
      </c>
      <c r="B8" s="75" t="s">
        <v>224</v>
      </c>
      <c r="C8" s="261">
        <v>431371315.27060002</v>
      </c>
      <c r="D8" s="262">
        <v>0</v>
      </c>
      <c r="E8" s="261">
        <v>0</v>
      </c>
      <c r="F8" s="261">
        <v>287239371.45060003</v>
      </c>
      <c r="G8" s="273">
        <v>287239371.45060003</v>
      </c>
      <c r="H8" s="469">
        <f>IFERROR(G8/(C8+E8),0)</f>
        <v>0.66587499280153628</v>
      </c>
    </row>
    <row r="9" spans="1:9" ht="15" customHeight="1">
      <c r="A9" s="92">
        <v>2</v>
      </c>
      <c r="B9" s="75" t="s">
        <v>225</v>
      </c>
      <c r="C9" s="261">
        <v>0</v>
      </c>
      <c r="D9" s="262">
        <v>0</v>
      </c>
      <c r="E9" s="261">
        <v>0</v>
      </c>
      <c r="F9" s="261">
        <v>0</v>
      </c>
      <c r="G9" s="273">
        <v>0</v>
      </c>
      <c r="H9" s="469">
        <f t="shared" ref="H9:H20" si="0">IFERROR(G9/(C9+E9),0)</f>
        <v>0</v>
      </c>
    </row>
    <row r="10" spans="1:9">
      <c r="A10" s="92">
        <v>3</v>
      </c>
      <c r="B10" s="75" t="s">
        <v>226</v>
      </c>
      <c r="C10" s="261">
        <v>0</v>
      </c>
      <c r="D10" s="262">
        <v>0</v>
      </c>
      <c r="E10" s="261">
        <v>0</v>
      </c>
      <c r="F10" s="261">
        <v>0</v>
      </c>
      <c r="G10" s="273">
        <v>0</v>
      </c>
      <c r="H10" s="469">
        <f t="shared" si="0"/>
        <v>0</v>
      </c>
    </row>
    <row r="11" spans="1:9">
      <c r="A11" s="92">
        <v>4</v>
      </c>
      <c r="B11" s="75" t="s">
        <v>227</v>
      </c>
      <c r="C11" s="261">
        <v>0</v>
      </c>
      <c r="D11" s="262">
        <v>0</v>
      </c>
      <c r="E11" s="261">
        <v>0</v>
      </c>
      <c r="F11" s="261">
        <v>0</v>
      </c>
      <c r="G11" s="273">
        <v>0</v>
      </c>
      <c r="H11" s="469">
        <f t="shared" si="0"/>
        <v>0</v>
      </c>
    </row>
    <row r="12" spans="1:9">
      <c r="A12" s="92">
        <v>5</v>
      </c>
      <c r="B12" s="75" t="s">
        <v>228</v>
      </c>
      <c r="C12" s="261">
        <v>0</v>
      </c>
      <c r="D12" s="262">
        <v>0</v>
      </c>
      <c r="E12" s="261">
        <v>0</v>
      </c>
      <c r="F12" s="261">
        <v>0</v>
      </c>
      <c r="G12" s="273">
        <v>0</v>
      </c>
      <c r="H12" s="469">
        <f t="shared" si="0"/>
        <v>0</v>
      </c>
    </row>
    <row r="13" spans="1:9">
      <c r="A13" s="92">
        <v>6</v>
      </c>
      <c r="B13" s="75" t="s">
        <v>229</v>
      </c>
      <c r="C13" s="261">
        <v>76813100.729399994</v>
      </c>
      <c r="D13" s="262">
        <v>8300035.7039000001</v>
      </c>
      <c r="E13" s="261">
        <v>4150017.85195</v>
      </c>
      <c r="F13" s="261">
        <v>21854181.513879996</v>
      </c>
      <c r="G13" s="273">
        <v>21854181.513879996</v>
      </c>
      <c r="H13" s="469">
        <f t="shared" si="0"/>
        <v>0.26992761515135294</v>
      </c>
    </row>
    <row r="14" spans="1:9">
      <c r="A14" s="92">
        <v>7</v>
      </c>
      <c r="B14" s="75" t="s">
        <v>79</v>
      </c>
      <c r="C14" s="261">
        <v>658963858.73563004</v>
      </c>
      <c r="D14" s="262">
        <v>179036623.44031</v>
      </c>
      <c r="E14" s="261">
        <v>101758138.251155</v>
      </c>
      <c r="F14" s="262">
        <v>763961331.78083003</v>
      </c>
      <c r="G14" s="322">
        <v>734879600.78210795</v>
      </c>
      <c r="H14" s="469">
        <f t="shared" si="0"/>
        <v>0.96602911930108681</v>
      </c>
    </row>
    <row r="15" spans="1:9">
      <c r="A15" s="92">
        <v>8</v>
      </c>
      <c r="B15" s="75" t="s">
        <v>80</v>
      </c>
      <c r="C15" s="261">
        <v>407642247.82319009</v>
      </c>
      <c r="D15" s="262">
        <v>33755880.093520001</v>
      </c>
      <c r="E15" s="261">
        <v>18222183.148759995</v>
      </c>
      <c r="F15" s="262">
        <v>414161172.48031634</v>
      </c>
      <c r="G15" s="322">
        <v>394100708.34662706</v>
      </c>
      <c r="H15" s="469">
        <f t="shared" si="0"/>
        <v>0.92541353464803644</v>
      </c>
    </row>
    <row r="16" spans="1:9">
      <c r="A16" s="92">
        <v>9</v>
      </c>
      <c r="B16" s="75" t="s">
        <v>81</v>
      </c>
      <c r="C16" s="261">
        <v>280725530.61698997</v>
      </c>
      <c r="D16" s="262">
        <v>5165330.7798999995</v>
      </c>
      <c r="E16" s="261">
        <v>2641120.7499500001</v>
      </c>
      <c r="F16" s="262">
        <v>99178327.978428975</v>
      </c>
      <c r="G16" s="322">
        <v>99178327.978428975</v>
      </c>
      <c r="H16" s="469">
        <f t="shared" si="0"/>
        <v>0.35</v>
      </c>
    </row>
    <row r="17" spans="1:8">
      <c r="A17" s="92">
        <v>10</v>
      </c>
      <c r="B17" s="75" t="s">
        <v>75</v>
      </c>
      <c r="C17" s="261">
        <v>12285633.629910002</v>
      </c>
      <c r="D17" s="262">
        <v>0</v>
      </c>
      <c r="E17" s="261">
        <v>0</v>
      </c>
      <c r="F17" s="262">
        <v>10766003.614344999</v>
      </c>
      <c r="G17" s="322">
        <v>10766003.614344999</v>
      </c>
      <c r="H17" s="469">
        <f t="shared" si="0"/>
        <v>0.87630837274315376</v>
      </c>
    </row>
    <row r="18" spans="1:8">
      <c r="A18" s="92">
        <v>11</v>
      </c>
      <c r="B18" s="75" t="s">
        <v>76</v>
      </c>
      <c r="C18" s="261">
        <v>0</v>
      </c>
      <c r="D18" s="262">
        <v>0</v>
      </c>
      <c r="E18" s="261">
        <v>0</v>
      </c>
      <c r="F18" s="262">
        <v>0</v>
      </c>
      <c r="G18" s="322">
        <v>0</v>
      </c>
      <c r="H18" s="469">
        <f t="shared" si="0"/>
        <v>0</v>
      </c>
    </row>
    <row r="19" spans="1:8">
      <c r="A19" s="92">
        <v>12</v>
      </c>
      <c r="B19" s="75" t="s">
        <v>77</v>
      </c>
      <c r="C19" s="261">
        <v>0</v>
      </c>
      <c r="D19" s="262">
        <v>0</v>
      </c>
      <c r="E19" s="261">
        <v>0</v>
      </c>
      <c r="F19" s="262">
        <v>0</v>
      </c>
      <c r="G19" s="322">
        <v>0</v>
      </c>
      <c r="H19" s="469">
        <f t="shared" si="0"/>
        <v>0</v>
      </c>
    </row>
    <row r="20" spans="1:8">
      <c r="A20" s="92">
        <v>13</v>
      </c>
      <c r="B20" s="75" t="s">
        <v>78</v>
      </c>
      <c r="C20" s="261">
        <v>0</v>
      </c>
      <c r="D20" s="262">
        <v>0</v>
      </c>
      <c r="E20" s="261">
        <v>0</v>
      </c>
      <c r="F20" s="262">
        <v>0</v>
      </c>
      <c r="G20" s="322">
        <v>0</v>
      </c>
      <c r="H20" s="469">
        <f t="shared" si="0"/>
        <v>0</v>
      </c>
    </row>
    <row r="21" spans="1:8">
      <c r="A21" s="92">
        <v>14</v>
      </c>
      <c r="B21" s="75" t="s">
        <v>257</v>
      </c>
      <c r="C21" s="261">
        <v>203653532.65799999</v>
      </c>
      <c r="D21" s="262">
        <v>0</v>
      </c>
      <c r="E21" s="261">
        <v>0</v>
      </c>
      <c r="F21" s="262">
        <v>145298331.50800002</v>
      </c>
      <c r="G21" s="322">
        <v>145298331.50800002</v>
      </c>
      <c r="H21" s="469">
        <f>IFERROR(G21/(C21+E21),0)</f>
        <v>0.71345843900485051</v>
      </c>
    </row>
    <row r="22" spans="1:8" ht="13.5" thickBot="1">
      <c r="A22" s="161"/>
      <c r="B22" s="167" t="s">
        <v>74</v>
      </c>
      <c r="C22" s="256">
        <f t="shared" ref="C22:F22" si="1">SUM(C8:C21)</f>
        <v>2071455219.4637203</v>
      </c>
      <c r="D22" s="256">
        <f t="shared" si="1"/>
        <v>226257870.01763004</v>
      </c>
      <c r="E22" s="256">
        <f t="shared" si="1"/>
        <v>126771460.00181501</v>
      </c>
      <c r="F22" s="256">
        <f t="shared" si="1"/>
        <v>1742458720.3264008</v>
      </c>
      <c r="G22" s="256">
        <f>SUM(G8:G21)</f>
        <v>1693316525.1939893</v>
      </c>
      <c r="H22" s="280">
        <f>G22/(C22+E22)</f>
        <v>0.77031024189265729</v>
      </c>
    </row>
    <row r="28" spans="1:8" ht="10.5" customHeight="1"/>
  </sheetData>
  <mergeCells count="5">
    <mergeCell ref="C6:C7"/>
    <mergeCell ref="F6:F7"/>
    <mergeCell ref="G6:G7"/>
    <mergeCell ref="H6:H7"/>
    <mergeCell ref="D6:E6"/>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31"/>
  <sheetViews>
    <sheetView zoomScale="70" zoomScaleNormal="70" workbookViewId="0">
      <pane xSplit="2" ySplit="6" topLeftCell="C7" activePane="bottomRight" state="frozen"/>
      <selection activeCell="B3" sqref="B3"/>
      <selection pane="topRight" activeCell="B3" sqref="B3"/>
      <selection pane="bottomLeft" activeCell="B3" sqref="B3"/>
      <selection pane="bottomRight" activeCell="F23" sqref="F23:K25"/>
    </sheetView>
  </sheetViews>
  <sheetFormatPr defaultColWidth="9.140625" defaultRowHeight="12.75"/>
  <cols>
    <col min="1" max="1" width="10.5703125" style="307" bestFit="1" customWidth="1"/>
    <col min="2" max="2" width="104.140625" style="307" customWidth="1"/>
    <col min="3" max="3" width="13.140625" style="307" customWidth="1"/>
    <col min="4" max="11" width="14.140625" style="307" customWidth="1"/>
    <col min="12" max="16384" width="9.140625" style="307"/>
  </cols>
  <sheetData>
    <row r="1" spans="1:11">
      <c r="A1" s="307" t="s">
        <v>196</v>
      </c>
      <c r="B1" s="307" t="str">
        <f>Info!C2</f>
        <v>სს "ვითიბი ბანკი ჯორჯია"</v>
      </c>
    </row>
    <row r="2" spans="1:11">
      <c r="A2" s="307" t="s">
        <v>197</v>
      </c>
      <c r="B2" s="410">
        <f>Info!D2</f>
        <v>44196</v>
      </c>
      <c r="C2" s="308"/>
      <c r="D2" s="308"/>
    </row>
    <row r="3" spans="1:11">
      <c r="B3" s="308"/>
      <c r="C3" s="308"/>
      <c r="D3" s="308"/>
    </row>
    <row r="4" spans="1:11" ht="13.5" thickBot="1">
      <c r="A4" s="307" t="s">
        <v>531</v>
      </c>
      <c r="B4" s="275" t="s">
        <v>530</v>
      </c>
      <c r="C4" s="308"/>
      <c r="D4" s="308"/>
    </row>
    <row r="5" spans="1:11" ht="30" customHeight="1">
      <c r="A5" s="573"/>
      <c r="B5" s="574"/>
      <c r="C5" s="571" t="s">
        <v>565</v>
      </c>
      <c r="D5" s="571"/>
      <c r="E5" s="571"/>
      <c r="F5" s="571" t="s">
        <v>566</v>
      </c>
      <c r="G5" s="571"/>
      <c r="H5" s="571"/>
      <c r="I5" s="571" t="s">
        <v>567</v>
      </c>
      <c r="J5" s="571"/>
      <c r="K5" s="572"/>
    </row>
    <row r="6" spans="1:11">
      <c r="A6" s="305"/>
      <c r="B6" s="306"/>
      <c r="C6" s="309" t="s">
        <v>33</v>
      </c>
      <c r="D6" s="309" t="s">
        <v>103</v>
      </c>
      <c r="E6" s="309" t="s">
        <v>74</v>
      </c>
      <c r="F6" s="309" t="s">
        <v>33</v>
      </c>
      <c r="G6" s="309" t="s">
        <v>103</v>
      </c>
      <c r="H6" s="309" t="s">
        <v>74</v>
      </c>
      <c r="I6" s="309" t="s">
        <v>33</v>
      </c>
      <c r="J6" s="309" t="s">
        <v>103</v>
      </c>
      <c r="K6" s="314" t="s">
        <v>74</v>
      </c>
    </row>
    <row r="7" spans="1:11">
      <c r="A7" s="315" t="s">
        <v>501</v>
      </c>
      <c r="B7" s="304"/>
      <c r="C7" s="304"/>
      <c r="D7" s="304"/>
      <c r="E7" s="304"/>
      <c r="F7" s="304"/>
      <c r="G7" s="304"/>
      <c r="H7" s="304"/>
      <c r="I7" s="304"/>
      <c r="J7" s="304"/>
      <c r="K7" s="316"/>
    </row>
    <row r="8" spans="1:11">
      <c r="A8" s="303">
        <v>1</v>
      </c>
      <c r="B8" s="290" t="s">
        <v>501</v>
      </c>
      <c r="C8" s="287"/>
      <c r="D8" s="287"/>
      <c r="E8" s="287"/>
      <c r="F8" s="473">
        <v>132127740.06426306</v>
      </c>
      <c r="G8" s="473">
        <v>376969360.73981971</v>
      </c>
      <c r="H8" s="473">
        <v>509097100.80408245</v>
      </c>
      <c r="I8" s="473">
        <v>131175721.646763</v>
      </c>
      <c r="J8" s="473">
        <v>301727073.28100222</v>
      </c>
      <c r="K8" s="474">
        <v>432902794.92776513</v>
      </c>
    </row>
    <row r="9" spans="1:11">
      <c r="A9" s="315" t="s">
        <v>502</v>
      </c>
      <c r="B9" s="304"/>
      <c r="C9" s="304"/>
      <c r="D9" s="304"/>
      <c r="E9" s="304"/>
      <c r="F9" s="304"/>
      <c r="G9" s="304"/>
      <c r="H9" s="304"/>
      <c r="I9" s="304"/>
      <c r="J9" s="304"/>
      <c r="K9" s="316"/>
    </row>
    <row r="10" spans="1:11">
      <c r="A10" s="317">
        <v>2</v>
      </c>
      <c r="B10" s="291" t="s">
        <v>503</v>
      </c>
      <c r="C10" s="476">
        <v>139204638.25239137</v>
      </c>
      <c r="D10" s="477">
        <v>478552052.19732773</v>
      </c>
      <c r="E10" s="477">
        <v>617756690.44971919</v>
      </c>
      <c r="F10" s="477">
        <v>12454866.569583358</v>
      </c>
      <c r="G10" s="477">
        <v>31987827.225014754</v>
      </c>
      <c r="H10" s="477">
        <v>44442693.794598125</v>
      </c>
      <c r="I10" s="477">
        <v>2862725.3489467399</v>
      </c>
      <c r="J10" s="477">
        <v>7087205.9640318388</v>
      </c>
      <c r="K10" s="478">
        <v>9949931.3129785713</v>
      </c>
    </row>
    <row r="11" spans="1:11">
      <c r="A11" s="317">
        <v>3</v>
      </c>
      <c r="B11" s="291" t="s">
        <v>504</v>
      </c>
      <c r="C11" s="476">
        <v>482225509.52080488</v>
      </c>
      <c r="D11" s="477">
        <v>533584393.02917272</v>
      </c>
      <c r="E11" s="477">
        <v>1015809902.5499779</v>
      </c>
      <c r="F11" s="477">
        <v>179521529.80464685</v>
      </c>
      <c r="G11" s="477">
        <v>147875672.10554275</v>
      </c>
      <c r="H11" s="477">
        <v>327397201.91018957</v>
      </c>
      <c r="I11" s="477">
        <v>155624899.29293162</v>
      </c>
      <c r="J11" s="477">
        <v>123604737.50482897</v>
      </c>
      <c r="K11" s="478">
        <v>279229636.79776049</v>
      </c>
    </row>
    <row r="12" spans="1:11">
      <c r="A12" s="317">
        <v>4</v>
      </c>
      <c r="B12" s="291" t="s">
        <v>505</v>
      </c>
      <c r="C12" s="476">
        <v>129971739.13043478</v>
      </c>
      <c r="D12" s="477">
        <v>0</v>
      </c>
      <c r="E12" s="477">
        <v>129971739.13043478</v>
      </c>
      <c r="F12" s="477">
        <v>0</v>
      </c>
      <c r="G12" s="477">
        <v>0</v>
      </c>
      <c r="H12" s="477">
        <v>0</v>
      </c>
      <c r="I12" s="477">
        <v>0</v>
      </c>
      <c r="J12" s="477">
        <v>0</v>
      </c>
      <c r="K12" s="478">
        <v>0</v>
      </c>
    </row>
    <row r="13" spans="1:11">
      <c r="A13" s="317">
        <v>5</v>
      </c>
      <c r="B13" s="291" t="s">
        <v>506</v>
      </c>
      <c r="C13" s="476">
        <v>100282302.53782611</v>
      </c>
      <c r="D13" s="477">
        <v>147164837.39455068</v>
      </c>
      <c r="E13" s="477">
        <v>247447139.93237683</v>
      </c>
      <c r="F13" s="477">
        <v>21831241.682478264</v>
      </c>
      <c r="G13" s="477">
        <v>28602108.455587439</v>
      </c>
      <c r="H13" s="477">
        <v>50433350.138065711</v>
      </c>
      <c r="I13" s="477">
        <v>8068488.3348478256</v>
      </c>
      <c r="J13" s="477">
        <v>10879243.746799281</v>
      </c>
      <c r="K13" s="478">
        <v>18947732.081647102</v>
      </c>
    </row>
    <row r="14" spans="1:11">
      <c r="A14" s="317">
        <v>6</v>
      </c>
      <c r="B14" s="291" t="s">
        <v>521</v>
      </c>
      <c r="C14" s="476">
        <v>0</v>
      </c>
      <c r="D14" s="477">
        <v>0</v>
      </c>
      <c r="E14" s="477">
        <v>0</v>
      </c>
      <c r="F14" s="477">
        <v>0</v>
      </c>
      <c r="G14" s="477">
        <v>0</v>
      </c>
      <c r="H14" s="477">
        <v>0</v>
      </c>
      <c r="I14" s="477">
        <v>0</v>
      </c>
      <c r="J14" s="477">
        <v>0</v>
      </c>
      <c r="K14" s="478">
        <v>0</v>
      </c>
    </row>
    <row r="15" spans="1:11">
      <c r="A15" s="317">
        <v>7</v>
      </c>
      <c r="B15" s="291" t="s">
        <v>508</v>
      </c>
      <c r="C15" s="476">
        <v>17517556.118273374</v>
      </c>
      <c r="D15" s="477">
        <v>19097197.084312286</v>
      </c>
      <c r="E15" s="477">
        <v>36614753.202585645</v>
      </c>
      <c r="F15" s="477">
        <v>1733189.151584022</v>
      </c>
      <c r="G15" s="477">
        <v>2890747.1445542388</v>
      </c>
      <c r="H15" s="477">
        <v>4623936.2961382633</v>
      </c>
      <c r="I15" s="477">
        <v>1733189.151584022</v>
      </c>
      <c r="J15" s="477">
        <v>2890747.1445542388</v>
      </c>
      <c r="K15" s="478">
        <v>4623936.2961382633</v>
      </c>
    </row>
    <row r="16" spans="1:11">
      <c r="A16" s="317">
        <v>8</v>
      </c>
      <c r="B16" s="292" t="s">
        <v>509</v>
      </c>
      <c r="C16" s="476">
        <v>869201745.55972981</v>
      </c>
      <c r="D16" s="477">
        <v>1178398479.705364</v>
      </c>
      <c r="E16" s="477">
        <v>2047600225.2650936</v>
      </c>
      <c r="F16" s="477">
        <v>215540827.20829263</v>
      </c>
      <c r="G16" s="477">
        <v>211356354.93069917</v>
      </c>
      <c r="H16" s="477">
        <v>426897182.13899183</v>
      </c>
      <c r="I16" s="477">
        <v>168289302.12831023</v>
      </c>
      <c r="J16" s="477">
        <v>144461934.36021426</v>
      </c>
      <c r="K16" s="478">
        <v>312751236.48852462</v>
      </c>
    </row>
    <row r="17" spans="1:11">
      <c r="A17" s="315" t="s">
        <v>510</v>
      </c>
      <c r="B17" s="304"/>
      <c r="C17" s="475"/>
      <c r="D17" s="475"/>
      <c r="E17" s="475"/>
      <c r="F17" s="475"/>
      <c r="G17" s="475"/>
      <c r="H17" s="475"/>
      <c r="I17" s="475"/>
      <c r="J17" s="475"/>
      <c r="K17" s="515"/>
    </row>
    <row r="18" spans="1:11">
      <c r="A18" s="317">
        <v>9</v>
      </c>
      <c r="B18" s="291" t="s">
        <v>511</v>
      </c>
      <c r="C18" s="476">
        <v>0</v>
      </c>
      <c r="D18" s="477">
        <v>0</v>
      </c>
      <c r="E18" s="477">
        <v>0</v>
      </c>
      <c r="F18" s="477">
        <v>0</v>
      </c>
      <c r="G18" s="477">
        <v>0</v>
      </c>
      <c r="H18" s="477">
        <v>0</v>
      </c>
      <c r="I18" s="477">
        <v>0</v>
      </c>
      <c r="J18" s="477">
        <v>0</v>
      </c>
      <c r="K18" s="478">
        <v>0</v>
      </c>
    </row>
    <row r="19" spans="1:11">
      <c r="A19" s="317">
        <v>10</v>
      </c>
      <c r="B19" s="291" t="s">
        <v>512</v>
      </c>
      <c r="C19" s="476">
        <v>644698561.10878575</v>
      </c>
      <c r="D19" s="477">
        <v>560941756.93092895</v>
      </c>
      <c r="E19" s="477">
        <v>1205640318.0397151</v>
      </c>
      <c r="F19" s="477">
        <v>18306386.256924249</v>
      </c>
      <c r="G19" s="477">
        <v>13530168.620764744</v>
      </c>
      <c r="H19" s="477">
        <v>31836554.877689</v>
      </c>
      <c r="I19" s="477">
        <v>19258404.674424242</v>
      </c>
      <c r="J19" s="477">
        <v>91617257.76359193</v>
      </c>
      <c r="K19" s="478">
        <v>110875662.43801616</v>
      </c>
    </row>
    <row r="20" spans="1:11">
      <c r="A20" s="317">
        <v>11</v>
      </c>
      <c r="B20" s="291" t="s">
        <v>513</v>
      </c>
      <c r="C20" s="476">
        <v>45084697.27609852</v>
      </c>
      <c r="D20" s="477">
        <v>2097038.6784197839</v>
      </c>
      <c r="E20" s="477">
        <v>47181735.954518326</v>
      </c>
      <c r="F20" s="477">
        <v>1273752.5264130435</v>
      </c>
      <c r="G20" s="477">
        <v>0</v>
      </c>
      <c r="H20" s="477">
        <v>1273752.5264130435</v>
      </c>
      <c r="I20" s="477">
        <v>1273752.5264130435</v>
      </c>
      <c r="J20" s="477">
        <v>0</v>
      </c>
      <c r="K20" s="478">
        <v>1273752.5264130435</v>
      </c>
    </row>
    <row r="21" spans="1:11" ht="13.5" thickBot="1">
      <c r="A21" s="228">
        <v>12</v>
      </c>
      <c r="B21" s="318" t="s">
        <v>514</v>
      </c>
      <c r="C21" s="479">
        <v>689783258.3848846</v>
      </c>
      <c r="D21" s="480">
        <v>563038795.60934842</v>
      </c>
      <c r="E21" s="479">
        <v>1252822053.9942331</v>
      </c>
      <c r="F21" s="480">
        <v>19580138.783337299</v>
      </c>
      <c r="G21" s="480">
        <v>13530168.620764744</v>
      </c>
      <c r="H21" s="480">
        <v>33110307.404102046</v>
      </c>
      <c r="I21" s="480">
        <v>20532157.200837296</v>
      </c>
      <c r="J21" s="480">
        <v>91617257.76359193</v>
      </c>
      <c r="K21" s="481">
        <v>112149414.96442921</v>
      </c>
    </row>
    <row r="22" spans="1:11" ht="38.25" customHeight="1" thickBot="1">
      <c r="A22" s="301"/>
      <c r="B22" s="302"/>
      <c r="C22" s="302"/>
      <c r="D22" s="302"/>
      <c r="E22" s="302"/>
      <c r="F22" s="570" t="s">
        <v>515</v>
      </c>
      <c r="G22" s="571"/>
      <c r="H22" s="571"/>
      <c r="I22" s="570" t="s">
        <v>516</v>
      </c>
      <c r="J22" s="571"/>
      <c r="K22" s="572"/>
    </row>
    <row r="23" spans="1:11">
      <c r="A23" s="296">
        <v>13</v>
      </c>
      <c r="B23" s="293" t="s">
        <v>501</v>
      </c>
      <c r="C23" s="300"/>
      <c r="D23" s="300"/>
      <c r="E23" s="300"/>
      <c r="F23" s="516">
        <v>132127740.06426306</v>
      </c>
      <c r="G23" s="516">
        <v>376969360.73981971</v>
      </c>
      <c r="H23" s="516">
        <v>509097100.80408245</v>
      </c>
      <c r="I23" s="516">
        <v>131175721.646763</v>
      </c>
      <c r="J23" s="516">
        <v>301727073.28100222</v>
      </c>
      <c r="K23" s="517">
        <v>432902794.92776513</v>
      </c>
    </row>
    <row r="24" spans="1:11" ht="13.5" thickBot="1">
      <c r="A24" s="297">
        <v>14</v>
      </c>
      <c r="B24" s="294" t="s">
        <v>517</v>
      </c>
      <c r="C24" s="319"/>
      <c r="D24" s="518"/>
      <c r="E24" s="519"/>
      <c r="F24" s="520">
        <v>195960688.42495534</v>
      </c>
      <c r="G24" s="520">
        <v>197826186.30993444</v>
      </c>
      <c r="H24" s="520">
        <v>393786874.73488981</v>
      </c>
      <c r="I24" s="520">
        <v>147757144.92747295</v>
      </c>
      <c r="J24" s="520">
        <v>52844676.596622333</v>
      </c>
      <c r="K24" s="521">
        <v>200601821.52409542</v>
      </c>
    </row>
    <row r="25" spans="1:11" ht="13.5" thickBot="1">
      <c r="A25" s="298">
        <v>15</v>
      </c>
      <c r="B25" s="295" t="s">
        <v>518</v>
      </c>
      <c r="C25" s="299"/>
      <c r="D25" s="299"/>
      <c r="E25" s="299"/>
      <c r="F25" s="522">
        <v>0.67425635787589311</v>
      </c>
      <c r="G25" s="522">
        <v>1.9055584489164721</v>
      </c>
      <c r="H25" s="522">
        <v>1.2928239447971019</v>
      </c>
      <c r="I25" s="522">
        <v>0.88777921170005691</v>
      </c>
      <c r="J25" s="522">
        <v>5.7096966565651703</v>
      </c>
      <c r="K25" s="523">
        <v>2.1580202594310278</v>
      </c>
    </row>
    <row r="28" spans="1:11" ht="38.25">
      <c r="B28" s="23" t="s">
        <v>564</v>
      </c>
      <c r="F28" s="505"/>
      <c r="G28" s="505"/>
      <c r="H28" s="505"/>
      <c r="I28" s="505"/>
      <c r="J28" s="505"/>
      <c r="K28" s="505"/>
    </row>
    <row r="29" spans="1:11">
      <c r="F29" s="505"/>
      <c r="G29" s="505"/>
      <c r="H29" s="505"/>
      <c r="I29" s="505"/>
      <c r="J29" s="505"/>
      <c r="K29" s="505"/>
    </row>
    <row r="30" spans="1:11">
      <c r="F30" s="505"/>
      <c r="G30" s="505"/>
      <c r="H30" s="505"/>
      <c r="I30" s="505"/>
      <c r="J30" s="505"/>
      <c r="K30" s="505"/>
    </row>
    <row r="31" spans="1:11">
      <c r="F31" s="505"/>
      <c r="G31" s="505"/>
      <c r="H31" s="505"/>
      <c r="I31" s="505"/>
      <c r="J31" s="505"/>
      <c r="K31" s="505"/>
    </row>
  </sheetData>
  <mergeCells count="6">
    <mergeCell ref="F22:H22"/>
    <mergeCell ref="I22:K22"/>
    <mergeCell ref="A5:B5"/>
    <mergeCell ref="C5:E5"/>
    <mergeCell ref="F5:H5"/>
    <mergeCell ref="I5:K5"/>
  </mergeCells>
  <pageMargins left="0.7" right="0.7" top="0.75" bottom="0.75" header="0.3" footer="0.3"/>
  <pageSetup paperSize="9"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zoomScale="70" zoomScaleNormal="70" workbookViewId="0">
      <pane xSplit="1" ySplit="5" topLeftCell="B6" activePane="bottomRight" state="frozen"/>
      <selection activeCell="B3" sqref="B3"/>
      <selection pane="topRight" activeCell="B3" sqref="B3"/>
      <selection pane="bottomLeft" activeCell="B3" sqref="B3"/>
      <selection pane="bottomRight" activeCell="K8" sqref="K8:K13"/>
    </sheetView>
  </sheetViews>
  <sheetFormatPr defaultColWidth="9.140625" defaultRowHeight="15"/>
  <cols>
    <col min="1" max="1" width="10.5703125" style="70" bestFit="1" customWidth="1"/>
    <col min="2" max="2" width="95" style="70" customWidth="1"/>
    <col min="3" max="3" width="14.285156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196</v>
      </c>
      <c r="B1" s="70" t="str">
        <f>Info!C2</f>
        <v>სს "ვითიბი ბანკი ჯორჯია"</v>
      </c>
    </row>
    <row r="2" spans="1:14" ht="14.25" customHeight="1">
      <c r="A2" s="70" t="s">
        <v>197</v>
      </c>
      <c r="B2" s="409">
        <f>Info!D2</f>
        <v>44196</v>
      </c>
    </row>
    <row r="3" spans="1:14" ht="14.25" customHeight="1"/>
    <row r="4" spans="1:14" ht="15.75" thickBot="1">
      <c r="A4" s="2" t="s">
        <v>427</v>
      </c>
      <c r="B4" s="94" t="s">
        <v>83</v>
      </c>
    </row>
    <row r="5" spans="1:14" s="25" customFormat="1" ht="12.75">
      <c r="A5" s="176"/>
      <c r="B5" s="177"/>
      <c r="C5" s="178" t="s">
        <v>0</v>
      </c>
      <c r="D5" s="178" t="s">
        <v>1</v>
      </c>
      <c r="E5" s="178" t="s">
        <v>2</v>
      </c>
      <c r="F5" s="178" t="s">
        <v>3</v>
      </c>
      <c r="G5" s="178" t="s">
        <v>4</v>
      </c>
      <c r="H5" s="178" t="s">
        <v>10</v>
      </c>
      <c r="I5" s="178" t="s">
        <v>246</v>
      </c>
      <c r="J5" s="178" t="s">
        <v>247</v>
      </c>
      <c r="K5" s="178" t="s">
        <v>248</v>
      </c>
      <c r="L5" s="178" t="s">
        <v>249</v>
      </c>
      <c r="M5" s="178" t="s">
        <v>250</v>
      </c>
      <c r="N5" s="179" t="s">
        <v>251</v>
      </c>
    </row>
    <row r="6" spans="1:14" ht="45">
      <c r="A6" s="168"/>
      <c r="B6" s="106"/>
      <c r="C6" s="107" t="s">
        <v>93</v>
      </c>
      <c r="D6" s="108" t="s">
        <v>82</v>
      </c>
      <c r="E6" s="109" t="s">
        <v>92</v>
      </c>
      <c r="F6" s="110">
        <v>0</v>
      </c>
      <c r="G6" s="110">
        <v>0.2</v>
      </c>
      <c r="H6" s="110">
        <v>0.35</v>
      </c>
      <c r="I6" s="110">
        <v>0.5</v>
      </c>
      <c r="J6" s="110">
        <v>0.75</v>
      </c>
      <c r="K6" s="110">
        <v>1</v>
      </c>
      <c r="L6" s="110">
        <v>1.5</v>
      </c>
      <c r="M6" s="110">
        <v>2.5</v>
      </c>
      <c r="N6" s="169" t="s">
        <v>83</v>
      </c>
    </row>
    <row r="7" spans="1:14">
      <c r="A7" s="170">
        <v>1</v>
      </c>
      <c r="B7" s="111" t="s">
        <v>84</v>
      </c>
      <c r="C7" s="470">
        <f>SUM(C8:C13)</f>
        <v>248027940.1866</v>
      </c>
      <c r="D7" s="106"/>
      <c r="E7" s="266">
        <f t="shared" ref="E7:M7" si="0">SUM(E8:E13)</f>
        <v>7096159.9583099997</v>
      </c>
      <c r="F7" s="263">
        <f>SUM(F8:F13)</f>
        <v>0</v>
      </c>
      <c r="G7" s="263">
        <f t="shared" si="0"/>
        <v>0</v>
      </c>
      <c r="H7" s="263">
        <f t="shared" si="0"/>
        <v>0</v>
      </c>
      <c r="I7" s="263">
        <f t="shared" si="0"/>
        <v>0</v>
      </c>
      <c r="J7" s="263">
        <f t="shared" si="0"/>
        <v>0</v>
      </c>
      <c r="K7" s="470">
        <f t="shared" si="0"/>
        <v>7096159.9583099997</v>
      </c>
      <c r="L7" s="263">
        <f t="shared" si="0"/>
        <v>0</v>
      </c>
      <c r="M7" s="263">
        <f t="shared" si="0"/>
        <v>0</v>
      </c>
      <c r="N7" s="171">
        <f>SUM(N8:N13)</f>
        <v>7096159.9583099997</v>
      </c>
    </row>
    <row r="8" spans="1:14">
      <c r="A8" s="170">
        <v>1.1000000000000001</v>
      </c>
      <c r="B8" s="112" t="s">
        <v>85</v>
      </c>
      <c r="C8" s="471">
        <v>211449301.41029999</v>
      </c>
      <c r="D8" s="113">
        <v>0.02</v>
      </c>
      <c r="E8" s="266">
        <f>C8*D8</f>
        <v>4228986.0282060001</v>
      </c>
      <c r="F8" s="264"/>
      <c r="G8" s="264"/>
      <c r="H8" s="264"/>
      <c r="I8" s="264"/>
      <c r="J8" s="264"/>
      <c r="K8" s="471">
        <v>4228986.0282060001</v>
      </c>
      <c r="L8" s="264"/>
      <c r="M8" s="264"/>
      <c r="N8" s="171">
        <f>SUMPRODUCT($F$6:$M$6,F8:M8)</f>
        <v>4228986.0282060001</v>
      </c>
    </row>
    <row r="9" spans="1:14">
      <c r="A9" s="170">
        <v>1.2</v>
      </c>
      <c r="B9" s="112" t="s">
        <v>86</v>
      </c>
      <c r="C9" s="471">
        <v>0</v>
      </c>
      <c r="D9" s="113">
        <v>0.05</v>
      </c>
      <c r="E9" s="266">
        <f>C9*D9</f>
        <v>0</v>
      </c>
      <c r="F9" s="264"/>
      <c r="G9" s="264"/>
      <c r="H9" s="264"/>
      <c r="I9" s="264"/>
      <c r="J9" s="264"/>
      <c r="K9" s="471">
        <v>0</v>
      </c>
      <c r="L9" s="264"/>
      <c r="M9" s="264"/>
      <c r="N9" s="171">
        <f t="shared" ref="N9:N12" si="1">SUMPRODUCT($F$6:$M$6,F9:M9)</f>
        <v>0</v>
      </c>
    </row>
    <row r="10" spans="1:14">
      <c r="A10" s="170">
        <v>1.3</v>
      </c>
      <c r="B10" s="112" t="s">
        <v>87</v>
      </c>
      <c r="C10" s="471">
        <v>35299354.1263</v>
      </c>
      <c r="D10" s="113">
        <v>0.08</v>
      </c>
      <c r="E10" s="266">
        <f>C10*D10</f>
        <v>2823948.3301039999</v>
      </c>
      <c r="F10" s="264"/>
      <c r="G10" s="264"/>
      <c r="H10" s="264"/>
      <c r="I10" s="264"/>
      <c r="J10" s="264"/>
      <c r="K10" s="471">
        <v>2823948.3301039999</v>
      </c>
      <c r="L10" s="264"/>
      <c r="M10" s="264"/>
      <c r="N10" s="171">
        <f>SUMPRODUCT($F$6:$M$6,F10:M10)</f>
        <v>2823948.3301039999</v>
      </c>
    </row>
    <row r="11" spans="1:14">
      <c r="A11" s="170">
        <v>1.4</v>
      </c>
      <c r="B11" s="112" t="s">
        <v>88</v>
      </c>
      <c r="C11" s="471">
        <v>392960</v>
      </c>
      <c r="D11" s="113">
        <v>0.11</v>
      </c>
      <c r="E11" s="266">
        <f>C11*D11</f>
        <v>43225.599999999999</v>
      </c>
      <c r="F11" s="264"/>
      <c r="G11" s="264"/>
      <c r="H11" s="264"/>
      <c r="I11" s="264"/>
      <c r="J11" s="264"/>
      <c r="K11" s="471">
        <v>43225.599999999999</v>
      </c>
      <c r="L11" s="264"/>
      <c r="M11" s="264"/>
      <c r="N11" s="171">
        <f t="shared" si="1"/>
        <v>43225.599999999999</v>
      </c>
    </row>
    <row r="12" spans="1:14">
      <c r="A12" s="170">
        <v>1.5</v>
      </c>
      <c r="B12" s="112" t="s">
        <v>89</v>
      </c>
      <c r="C12" s="471">
        <v>0</v>
      </c>
      <c r="D12" s="113">
        <v>0.14000000000000001</v>
      </c>
      <c r="E12" s="266">
        <f>C12*D12</f>
        <v>0</v>
      </c>
      <c r="F12" s="264"/>
      <c r="G12" s="264"/>
      <c r="H12" s="264"/>
      <c r="I12" s="264"/>
      <c r="J12" s="264"/>
      <c r="K12" s="471">
        <v>0</v>
      </c>
      <c r="L12" s="264"/>
      <c r="M12" s="264"/>
      <c r="N12" s="171">
        <f t="shared" si="1"/>
        <v>0</v>
      </c>
    </row>
    <row r="13" spans="1:14">
      <c r="A13" s="170">
        <v>1.6</v>
      </c>
      <c r="B13" s="114" t="s">
        <v>90</v>
      </c>
      <c r="C13" s="471">
        <v>886324.65</v>
      </c>
      <c r="D13" s="115"/>
      <c r="E13" s="264"/>
      <c r="F13" s="264"/>
      <c r="G13" s="264"/>
      <c r="H13" s="264"/>
      <c r="I13" s="264"/>
      <c r="J13" s="264"/>
      <c r="K13" s="471">
        <v>0</v>
      </c>
      <c r="L13" s="264"/>
      <c r="M13" s="264"/>
      <c r="N13" s="171">
        <f>SUMPRODUCT($F$6:$M$6,F13:M13)</f>
        <v>0</v>
      </c>
    </row>
    <row r="14" spans="1:14">
      <c r="A14" s="170">
        <v>2</v>
      </c>
      <c r="B14" s="116" t="s">
        <v>91</v>
      </c>
      <c r="C14" s="263">
        <f>SUM(C15:C20)</f>
        <v>0</v>
      </c>
      <c r="D14" s="106"/>
      <c r="E14" s="266">
        <f t="shared" ref="E14:M14" si="2">SUM(E15:E20)</f>
        <v>0</v>
      </c>
      <c r="F14" s="264">
        <f t="shared" si="2"/>
        <v>0</v>
      </c>
      <c r="G14" s="264">
        <f t="shared" si="2"/>
        <v>0</v>
      </c>
      <c r="H14" s="264">
        <f t="shared" si="2"/>
        <v>0</v>
      </c>
      <c r="I14" s="264">
        <f t="shared" si="2"/>
        <v>0</v>
      </c>
      <c r="J14" s="264">
        <f t="shared" si="2"/>
        <v>0</v>
      </c>
      <c r="K14" s="264">
        <f t="shared" si="2"/>
        <v>0</v>
      </c>
      <c r="L14" s="264">
        <f t="shared" si="2"/>
        <v>0</v>
      </c>
      <c r="M14" s="264">
        <f t="shared" si="2"/>
        <v>0</v>
      </c>
      <c r="N14" s="171">
        <f>SUM(N15:N20)</f>
        <v>0</v>
      </c>
    </row>
    <row r="15" spans="1:14">
      <c r="A15" s="170">
        <v>2.1</v>
      </c>
      <c r="B15" s="114" t="s">
        <v>85</v>
      </c>
      <c r="C15" s="264"/>
      <c r="D15" s="113">
        <v>5.0000000000000001E-3</v>
      </c>
      <c r="E15" s="266">
        <f>C15*D15</f>
        <v>0</v>
      </c>
      <c r="F15" s="264"/>
      <c r="G15" s="264"/>
      <c r="H15" s="264"/>
      <c r="I15" s="264"/>
      <c r="J15" s="264"/>
      <c r="K15" s="264"/>
      <c r="L15" s="264"/>
      <c r="M15" s="264"/>
      <c r="N15" s="171">
        <f>SUMPRODUCT($F$6:$M$6,F15:M15)</f>
        <v>0</v>
      </c>
    </row>
    <row r="16" spans="1:14">
      <c r="A16" s="170">
        <v>2.2000000000000002</v>
      </c>
      <c r="B16" s="114" t="s">
        <v>86</v>
      </c>
      <c r="C16" s="264"/>
      <c r="D16" s="113">
        <v>0.01</v>
      </c>
      <c r="E16" s="266">
        <f>C16*D16</f>
        <v>0</v>
      </c>
      <c r="F16" s="264"/>
      <c r="G16" s="264"/>
      <c r="H16" s="264"/>
      <c r="I16" s="264"/>
      <c r="J16" s="264"/>
      <c r="K16" s="264"/>
      <c r="L16" s="264"/>
      <c r="M16" s="264"/>
      <c r="N16" s="171">
        <f t="shared" ref="N16:N20" si="3">SUMPRODUCT($F$6:$M$6,F16:M16)</f>
        <v>0</v>
      </c>
    </row>
    <row r="17" spans="1:14">
      <c r="A17" s="170">
        <v>2.2999999999999998</v>
      </c>
      <c r="B17" s="114" t="s">
        <v>87</v>
      </c>
      <c r="C17" s="264"/>
      <c r="D17" s="113">
        <v>0.02</v>
      </c>
      <c r="E17" s="266">
        <f>C17*D17</f>
        <v>0</v>
      </c>
      <c r="F17" s="264"/>
      <c r="G17" s="264"/>
      <c r="H17" s="264"/>
      <c r="I17" s="264"/>
      <c r="J17" s="264"/>
      <c r="K17" s="264"/>
      <c r="L17" s="264"/>
      <c r="M17" s="264"/>
      <c r="N17" s="171">
        <f t="shared" si="3"/>
        <v>0</v>
      </c>
    </row>
    <row r="18" spans="1:14">
      <c r="A18" s="170">
        <v>2.4</v>
      </c>
      <c r="B18" s="114" t="s">
        <v>88</v>
      </c>
      <c r="C18" s="264"/>
      <c r="D18" s="113">
        <v>0.03</v>
      </c>
      <c r="E18" s="266">
        <f>C18*D18</f>
        <v>0</v>
      </c>
      <c r="F18" s="264"/>
      <c r="G18" s="264"/>
      <c r="H18" s="264"/>
      <c r="I18" s="264"/>
      <c r="J18" s="264"/>
      <c r="K18" s="264"/>
      <c r="L18" s="264"/>
      <c r="M18" s="264"/>
      <c r="N18" s="171">
        <f t="shared" si="3"/>
        <v>0</v>
      </c>
    </row>
    <row r="19" spans="1:14">
      <c r="A19" s="170">
        <v>2.5</v>
      </c>
      <c r="B19" s="114" t="s">
        <v>89</v>
      </c>
      <c r="C19" s="264"/>
      <c r="D19" s="113">
        <v>0.04</v>
      </c>
      <c r="E19" s="266">
        <f>C19*D19</f>
        <v>0</v>
      </c>
      <c r="F19" s="264"/>
      <c r="G19" s="264"/>
      <c r="H19" s="264"/>
      <c r="I19" s="264"/>
      <c r="J19" s="264"/>
      <c r="K19" s="264"/>
      <c r="L19" s="264"/>
      <c r="M19" s="264"/>
      <c r="N19" s="171">
        <f t="shared" si="3"/>
        <v>0</v>
      </c>
    </row>
    <row r="20" spans="1:14">
      <c r="A20" s="170">
        <v>2.6</v>
      </c>
      <c r="B20" s="114" t="s">
        <v>90</v>
      </c>
      <c r="C20" s="264"/>
      <c r="D20" s="115"/>
      <c r="E20" s="267"/>
      <c r="F20" s="264"/>
      <c r="G20" s="264"/>
      <c r="H20" s="264"/>
      <c r="I20" s="264"/>
      <c r="J20" s="264"/>
      <c r="K20" s="264"/>
      <c r="L20" s="264"/>
      <c r="M20" s="264"/>
      <c r="N20" s="171">
        <f t="shared" si="3"/>
        <v>0</v>
      </c>
    </row>
    <row r="21" spans="1:14" ht="15.75" thickBot="1">
      <c r="A21" s="172">
        <v>3</v>
      </c>
      <c r="B21" s="173" t="s">
        <v>74</v>
      </c>
      <c r="C21" s="265">
        <f>C14+C7</f>
        <v>248027940.1866</v>
      </c>
      <c r="D21" s="174"/>
      <c r="E21" s="268">
        <f>E14+E7</f>
        <v>7096159.9583099997</v>
      </c>
      <c r="F21" s="269">
        <f>F7+F14</f>
        <v>0</v>
      </c>
      <c r="G21" s="269">
        <f t="shared" ref="G21:L21" si="4">G7+G14</f>
        <v>0</v>
      </c>
      <c r="H21" s="269">
        <f t="shared" si="4"/>
        <v>0</v>
      </c>
      <c r="I21" s="269">
        <f t="shared" si="4"/>
        <v>0</v>
      </c>
      <c r="J21" s="269">
        <f t="shared" si="4"/>
        <v>0</v>
      </c>
      <c r="K21" s="269">
        <f t="shared" si="4"/>
        <v>7096159.9583099997</v>
      </c>
      <c r="L21" s="269">
        <f t="shared" si="4"/>
        <v>0</v>
      </c>
      <c r="M21" s="269">
        <f>M7+M14</f>
        <v>0</v>
      </c>
      <c r="N21" s="175">
        <f>N14+N7</f>
        <v>7096159.9583099997</v>
      </c>
    </row>
    <row r="22" spans="1:14">
      <c r="E22" s="270"/>
      <c r="F22" s="270"/>
      <c r="G22" s="270"/>
      <c r="H22" s="270"/>
      <c r="I22" s="270"/>
      <c r="J22" s="270"/>
      <c r="K22" s="270"/>
      <c r="L22" s="270"/>
      <c r="M22" s="27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3"/>
  <sheetViews>
    <sheetView topLeftCell="A17" zoomScale="80" zoomScaleNormal="80" workbookViewId="0">
      <selection activeCell="C6" sqref="C6:C39"/>
    </sheetView>
  </sheetViews>
  <sheetFormatPr defaultRowHeight="15"/>
  <cols>
    <col min="1" max="1" width="11.42578125" customWidth="1"/>
    <col min="2" max="2" width="76.85546875" style="4" customWidth="1"/>
    <col min="3" max="3" width="22.85546875" customWidth="1"/>
  </cols>
  <sheetData>
    <row r="1" spans="1:3">
      <c r="A1" s="307" t="s">
        <v>196</v>
      </c>
      <c r="B1" t="str">
        <f>Info!C2</f>
        <v>სს "ვითიბი ბანკი ჯორჯია"</v>
      </c>
    </row>
    <row r="2" spans="1:3">
      <c r="A2" s="307" t="s">
        <v>197</v>
      </c>
      <c r="B2" s="408">
        <f>Info!D2</f>
        <v>44196</v>
      </c>
    </row>
    <row r="3" spans="1:3">
      <c r="A3" s="307"/>
      <c r="B3"/>
    </row>
    <row r="4" spans="1:3">
      <c r="A4" s="307" t="s">
        <v>609</v>
      </c>
      <c r="B4" t="s">
        <v>568</v>
      </c>
    </row>
    <row r="5" spans="1:3">
      <c r="A5" s="375"/>
      <c r="B5" s="375" t="s">
        <v>569</v>
      </c>
      <c r="C5" s="387"/>
    </row>
    <row r="6" spans="1:3">
      <c r="A6" s="376">
        <v>1</v>
      </c>
      <c r="B6" s="388" t="s">
        <v>569</v>
      </c>
      <c r="C6" s="389">
        <v>2071404729.3037198</v>
      </c>
    </row>
    <row r="7" spans="1:3">
      <c r="A7" s="376">
        <v>2</v>
      </c>
      <c r="B7" s="388" t="s">
        <v>570</v>
      </c>
      <c r="C7" s="389">
        <v>-27728411.469999999</v>
      </c>
    </row>
    <row r="8" spans="1:3">
      <c r="A8" s="377">
        <v>3</v>
      </c>
      <c r="B8" s="390" t="s">
        <v>571</v>
      </c>
      <c r="C8" s="391">
        <v>2043676317.8337197</v>
      </c>
    </row>
    <row r="9" spans="1:3">
      <c r="A9" s="378"/>
      <c r="B9" s="378" t="s">
        <v>572</v>
      </c>
      <c r="C9" s="392"/>
    </row>
    <row r="10" spans="1:3">
      <c r="A10" s="379">
        <v>4</v>
      </c>
      <c r="B10" s="393" t="s">
        <v>573</v>
      </c>
      <c r="C10" s="389"/>
    </row>
    <row r="11" spans="1:3">
      <c r="A11" s="379">
        <v>5</v>
      </c>
      <c r="B11" s="394" t="s">
        <v>574</v>
      </c>
      <c r="C11" s="389"/>
    </row>
    <row r="12" spans="1:3">
      <c r="A12" s="379" t="s">
        <v>575</v>
      </c>
      <c r="B12" s="388" t="s">
        <v>576</v>
      </c>
      <c r="C12" s="391">
        <v>7096159.9583099997</v>
      </c>
    </row>
    <row r="13" spans="1:3">
      <c r="A13" s="380">
        <v>6</v>
      </c>
      <c r="B13" s="395" t="s">
        <v>577</v>
      </c>
      <c r="C13" s="389"/>
    </row>
    <row r="14" spans="1:3">
      <c r="A14" s="380">
        <v>7</v>
      </c>
      <c r="B14" s="396" t="s">
        <v>578</v>
      </c>
      <c r="C14" s="389"/>
    </row>
    <row r="15" spans="1:3">
      <c r="A15" s="381">
        <v>8</v>
      </c>
      <c r="B15" s="388" t="s">
        <v>579</v>
      </c>
      <c r="C15" s="389"/>
    </row>
    <row r="16" spans="1:3" ht="24">
      <c r="A16" s="380">
        <v>9</v>
      </c>
      <c r="B16" s="396" t="s">
        <v>580</v>
      </c>
      <c r="C16" s="389"/>
    </row>
    <row r="17" spans="1:3">
      <c r="A17" s="380">
        <v>10</v>
      </c>
      <c r="B17" s="396" t="s">
        <v>581</v>
      </c>
      <c r="C17" s="389"/>
    </row>
    <row r="18" spans="1:3">
      <c r="A18" s="382">
        <v>11</v>
      </c>
      <c r="B18" s="397" t="s">
        <v>582</v>
      </c>
      <c r="C18" s="391">
        <v>7096159.9583099997</v>
      </c>
    </row>
    <row r="19" spans="1:3">
      <c r="A19" s="378"/>
      <c r="B19" s="378" t="s">
        <v>583</v>
      </c>
      <c r="C19" s="398"/>
    </row>
    <row r="20" spans="1:3">
      <c r="A20" s="380">
        <v>12</v>
      </c>
      <c r="B20" s="393" t="s">
        <v>584</v>
      </c>
      <c r="C20" s="389"/>
    </row>
    <row r="21" spans="1:3">
      <c r="A21" s="380">
        <v>13</v>
      </c>
      <c r="B21" s="393" t="s">
        <v>585</v>
      </c>
      <c r="C21" s="389"/>
    </row>
    <row r="22" spans="1:3">
      <c r="A22" s="380">
        <v>14</v>
      </c>
      <c r="B22" s="393" t="s">
        <v>586</v>
      </c>
      <c r="C22" s="389"/>
    </row>
    <row r="23" spans="1:3" ht="24">
      <c r="A23" s="380" t="s">
        <v>587</v>
      </c>
      <c r="B23" s="393" t="s">
        <v>588</v>
      </c>
      <c r="C23" s="389"/>
    </row>
    <row r="24" spans="1:3">
      <c r="A24" s="380">
        <v>15</v>
      </c>
      <c r="B24" s="393" t="s">
        <v>589</v>
      </c>
      <c r="C24" s="389"/>
    </row>
    <row r="25" spans="1:3">
      <c r="A25" s="380" t="s">
        <v>590</v>
      </c>
      <c r="B25" s="388" t="s">
        <v>591</v>
      </c>
      <c r="C25" s="389"/>
    </row>
    <row r="26" spans="1:3">
      <c r="A26" s="382">
        <v>16</v>
      </c>
      <c r="B26" s="397" t="s">
        <v>592</v>
      </c>
      <c r="C26" s="391">
        <v>0</v>
      </c>
    </row>
    <row r="27" spans="1:3">
      <c r="A27" s="378"/>
      <c r="B27" s="378" t="s">
        <v>593</v>
      </c>
      <c r="C27" s="392"/>
    </row>
    <row r="28" spans="1:3">
      <c r="A28" s="379">
        <v>17</v>
      </c>
      <c r="B28" s="388" t="s">
        <v>594</v>
      </c>
      <c r="C28" s="389">
        <v>226257870.01763001</v>
      </c>
    </row>
    <row r="29" spans="1:3">
      <c r="A29" s="379">
        <v>18</v>
      </c>
      <c r="B29" s="388" t="s">
        <v>595</v>
      </c>
      <c r="C29" s="389">
        <v>-99486410.015815005</v>
      </c>
    </row>
    <row r="30" spans="1:3">
      <c r="A30" s="382">
        <v>19</v>
      </c>
      <c r="B30" s="397" t="s">
        <v>596</v>
      </c>
      <c r="C30" s="391">
        <v>126771460.00181501</v>
      </c>
    </row>
    <row r="31" spans="1:3">
      <c r="A31" s="383"/>
      <c r="B31" s="378" t="s">
        <v>597</v>
      </c>
      <c r="C31" s="392"/>
    </row>
    <row r="32" spans="1:3">
      <c r="A32" s="379" t="s">
        <v>598</v>
      </c>
      <c r="B32" s="393" t="s">
        <v>599</v>
      </c>
      <c r="C32" s="399"/>
    </row>
    <row r="33" spans="1:3">
      <c r="A33" s="379" t="s">
        <v>600</v>
      </c>
      <c r="B33" s="394" t="s">
        <v>601</v>
      </c>
      <c r="C33" s="399"/>
    </row>
    <row r="34" spans="1:3">
      <c r="A34" s="378"/>
      <c r="B34" s="378" t="s">
        <v>602</v>
      </c>
      <c r="C34" s="392"/>
    </row>
    <row r="35" spans="1:3">
      <c r="A35" s="382">
        <v>20</v>
      </c>
      <c r="B35" s="397" t="s">
        <v>95</v>
      </c>
      <c r="C35" s="391">
        <v>191563844.06</v>
      </c>
    </row>
    <row r="36" spans="1:3">
      <c r="A36" s="382">
        <v>21</v>
      </c>
      <c r="B36" s="397" t="s">
        <v>603</v>
      </c>
      <c r="C36" s="391">
        <v>2177543937.7938447</v>
      </c>
    </row>
    <row r="37" spans="1:3">
      <c r="A37" s="384"/>
      <c r="B37" s="384" t="s">
        <v>568</v>
      </c>
      <c r="C37" s="392"/>
    </row>
    <row r="38" spans="1:3">
      <c r="A38" s="382">
        <v>22</v>
      </c>
      <c r="B38" s="397" t="s">
        <v>568</v>
      </c>
      <c r="C38" s="504">
        <v>8.7972435703906324E-2</v>
      </c>
    </row>
    <row r="39" spans="1:3">
      <c r="A39" s="384"/>
      <c r="B39" s="384" t="s">
        <v>604</v>
      </c>
      <c r="C39" s="500"/>
    </row>
    <row r="40" spans="1:3">
      <c r="A40" s="385" t="s">
        <v>605</v>
      </c>
      <c r="B40" s="393" t="s">
        <v>606</v>
      </c>
      <c r="C40" s="399"/>
    </row>
    <row r="41" spans="1:3">
      <c r="A41" s="386" t="s">
        <v>607</v>
      </c>
      <c r="B41" s="394" t="s">
        <v>608</v>
      </c>
      <c r="C41" s="399"/>
    </row>
    <row r="43" spans="1:3">
      <c r="B43" s="501" t="s">
        <v>649</v>
      </c>
    </row>
  </sheetData>
  <pageMargins left="0.7" right="0.7" top="0.75" bottom="0.75" header="0.3" footer="0.3"/>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11"/>
  <sheetViews>
    <sheetView showGridLines="0" topLeftCell="A29" zoomScale="85" zoomScaleNormal="85" workbookViewId="0">
      <selection activeCell="A95" sqref="A1:XFD1048576"/>
    </sheetView>
  </sheetViews>
  <sheetFormatPr defaultColWidth="43.5703125" defaultRowHeight="11.25"/>
  <cols>
    <col min="1" max="1" width="5.28515625" style="237" customWidth="1"/>
    <col min="2" max="2" width="66.140625" style="238" customWidth="1"/>
    <col min="3" max="3" width="132.7109375" style="239" customWidth="1"/>
    <col min="4" max="5" width="10.28515625" style="230" customWidth="1"/>
    <col min="6" max="16384" width="43.5703125" style="230"/>
  </cols>
  <sheetData>
    <row r="1" spans="1:3" ht="12.75" thickTop="1" thickBot="1">
      <c r="A1" s="607" t="s">
        <v>335</v>
      </c>
      <c r="B1" s="608"/>
      <c r="C1" s="609"/>
    </row>
    <row r="2" spans="1:3" ht="26.25" customHeight="1">
      <c r="A2" s="502"/>
      <c r="B2" s="610" t="s">
        <v>336</v>
      </c>
      <c r="C2" s="610"/>
    </row>
    <row r="3" spans="1:3" s="235" customFormat="1" ht="11.25" customHeight="1">
      <c r="A3" s="234"/>
      <c r="B3" s="610" t="s">
        <v>429</v>
      </c>
      <c r="C3" s="610"/>
    </row>
    <row r="4" spans="1:3" ht="12" customHeight="1" thickBot="1">
      <c r="A4" s="586" t="s">
        <v>433</v>
      </c>
      <c r="B4" s="587"/>
      <c r="C4" s="588"/>
    </row>
    <row r="5" spans="1:3" ht="12" thickTop="1">
      <c r="A5" s="231"/>
      <c r="B5" s="589" t="s">
        <v>337</v>
      </c>
      <c r="C5" s="590"/>
    </row>
    <row r="6" spans="1:3">
      <c r="A6" s="502"/>
      <c r="B6" s="575" t="s">
        <v>430</v>
      </c>
      <c r="C6" s="576"/>
    </row>
    <row r="7" spans="1:3">
      <c r="A7" s="502"/>
      <c r="B7" s="575" t="s">
        <v>338</v>
      </c>
      <c r="C7" s="576"/>
    </row>
    <row r="8" spans="1:3">
      <c r="A8" s="502"/>
      <c r="B8" s="575" t="s">
        <v>431</v>
      </c>
      <c r="C8" s="576"/>
    </row>
    <row r="9" spans="1:3">
      <c r="A9" s="502"/>
      <c r="B9" s="611" t="s">
        <v>432</v>
      </c>
      <c r="C9" s="612"/>
    </row>
    <row r="10" spans="1:3">
      <c r="A10" s="502"/>
      <c r="B10" s="597" t="s">
        <v>339</v>
      </c>
      <c r="C10" s="598" t="s">
        <v>339</v>
      </c>
    </row>
    <row r="11" spans="1:3">
      <c r="A11" s="502"/>
      <c r="B11" s="597" t="s">
        <v>340</v>
      </c>
      <c r="C11" s="598" t="s">
        <v>340</v>
      </c>
    </row>
    <row r="12" spans="1:3">
      <c r="A12" s="502"/>
      <c r="B12" s="597" t="s">
        <v>341</v>
      </c>
      <c r="C12" s="598" t="s">
        <v>341</v>
      </c>
    </row>
    <row r="13" spans="1:3">
      <c r="A13" s="502"/>
      <c r="B13" s="597" t="s">
        <v>342</v>
      </c>
      <c r="C13" s="598" t="s">
        <v>342</v>
      </c>
    </row>
    <row r="14" spans="1:3">
      <c r="A14" s="502"/>
      <c r="B14" s="597" t="s">
        <v>343</v>
      </c>
      <c r="C14" s="598" t="s">
        <v>343</v>
      </c>
    </row>
    <row r="15" spans="1:3" ht="21.75" customHeight="1">
      <c r="A15" s="502"/>
      <c r="B15" s="597" t="s">
        <v>344</v>
      </c>
      <c r="C15" s="598" t="s">
        <v>344</v>
      </c>
    </row>
    <row r="16" spans="1:3">
      <c r="A16" s="502"/>
      <c r="B16" s="597" t="s">
        <v>345</v>
      </c>
      <c r="C16" s="598" t="s">
        <v>346</v>
      </c>
    </row>
    <row r="17" spans="1:3">
      <c r="A17" s="502"/>
      <c r="B17" s="597" t="s">
        <v>347</v>
      </c>
      <c r="C17" s="598" t="s">
        <v>348</v>
      </c>
    </row>
    <row r="18" spans="1:3">
      <c r="A18" s="502"/>
      <c r="B18" s="597" t="s">
        <v>349</v>
      </c>
      <c r="C18" s="598" t="s">
        <v>350</v>
      </c>
    </row>
    <row r="19" spans="1:3">
      <c r="A19" s="502"/>
      <c r="B19" s="597" t="s">
        <v>351</v>
      </c>
      <c r="C19" s="598" t="s">
        <v>351</v>
      </c>
    </row>
    <row r="20" spans="1:3">
      <c r="A20" s="502"/>
      <c r="B20" s="597" t="s">
        <v>352</v>
      </c>
      <c r="C20" s="598" t="s">
        <v>352</v>
      </c>
    </row>
    <row r="21" spans="1:3">
      <c r="A21" s="502"/>
      <c r="B21" s="597" t="s">
        <v>353</v>
      </c>
      <c r="C21" s="598" t="s">
        <v>353</v>
      </c>
    </row>
    <row r="22" spans="1:3" ht="23.25" customHeight="1">
      <c r="A22" s="502"/>
      <c r="B22" s="597" t="s">
        <v>354</v>
      </c>
      <c r="C22" s="598" t="s">
        <v>355</v>
      </c>
    </row>
    <row r="23" spans="1:3">
      <c r="A23" s="502"/>
      <c r="B23" s="597" t="s">
        <v>356</v>
      </c>
      <c r="C23" s="598" t="s">
        <v>356</v>
      </c>
    </row>
    <row r="24" spans="1:3">
      <c r="A24" s="502"/>
      <c r="B24" s="597" t="s">
        <v>357</v>
      </c>
      <c r="C24" s="598" t="s">
        <v>358</v>
      </c>
    </row>
    <row r="25" spans="1:3" ht="12" thickBot="1">
      <c r="A25" s="232"/>
      <c r="B25" s="603" t="s">
        <v>359</v>
      </c>
      <c r="C25" s="604"/>
    </row>
    <row r="26" spans="1:3" ht="12.75" thickTop="1" thickBot="1">
      <c r="A26" s="586" t="s">
        <v>443</v>
      </c>
      <c r="B26" s="587"/>
      <c r="C26" s="588"/>
    </row>
    <row r="27" spans="1:3" ht="12.75" thickTop="1" thickBot="1">
      <c r="A27" s="233"/>
      <c r="B27" s="605" t="s">
        <v>360</v>
      </c>
      <c r="C27" s="606"/>
    </row>
    <row r="28" spans="1:3" ht="12.75" thickTop="1" thickBot="1">
      <c r="A28" s="586" t="s">
        <v>434</v>
      </c>
      <c r="B28" s="587"/>
      <c r="C28" s="588"/>
    </row>
    <row r="29" spans="1:3" ht="12" thickTop="1">
      <c r="A29" s="231"/>
      <c r="B29" s="601" t="s">
        <v>361</v>
      </c>
      <c r="C29" s="602" t="s">
        <v>362</v>
      </c>
    </row>
    <row r="30" spans="1:3">
      <c r="A30" s="502"/>
      <c r="B30" s="595" t="s">
        <v>363</v>
      </c>
      <c r="C30" s="596" t="s">
        <v>364</v>
      </c>
    </row>
    <row r="31" spans="1:3">
      <c r="A31" s="502"/>
      <c r="B31" s="595" t="s">
        <v>365</v>
      </c>
      <c r="C31" s="596" t="s">
        <v>366</v>
      </c>
    </row>
    <row r="32" spans="1:3">
      <c r="A32" s="502"/>
      <c r="B32" s="595" t="s">
        <v>367</v>
      </c>
      <c r="C32" s="596" t="s">
        <v>368</v>
      </c>
    </row>
    <row r="33" spans="1:3">
      <c r="A33" s="502"/>
      <c r="B33" s="595" t="s">
        <v>369</v>
      </c>
      <c r="C33" s="596" t="s">
        <v>370</v>
      </c>
    </row>
    <row r="34" spans="1:3">
      <c r="A34" s="502"/>
      <c r="B34" s="595" t="s">
        <v>371</v>
      </c>
      <c r="C34" s="596" t="s">
        <v>372</v>
      </c>
    </row>
    <row r="35" spans="1:3" ht="23.25" customHeight="1">
      <c r="A35" s="502"/>
      <c r="B35" s="595" t="s">
        <v>373</v>
      </c>
      <c r="C35" s="596" t="s">
        <v>374</v>
      </c>
    </row>
    <row r="36" spans="1:3" ht="24" customHeight="1">
      <c r="A36" s="502"/>
      <c r="B36" s="595" t="s">
        <v>375</v>
      </c>
      <c r="C36" s="596" t="s">
        <v>376</v>
      </c>
    </row>
    <row r="37" spans="1:3" ht="24.75" customHeight="1">
      <c r="A37" s="502"/>
      <c r="B37" s="595" t="s">
        <v>377</v>
      </c>
      <c r="C37" s="596" t="s">
        <v>378</v>
      </c>
    </row>
    <row r="38" spans="1:3" ht="23.25" customHeight="1">
      <c r="A38" s="502"/>
      <c r="B38" s="595" t="s">
        <v>435</v>
      </c>
      <c r="C38" s="596" t="s">
        <v>379</v>
      </c>
    </row>
    <row r="39" spans="1:3" ht="39.75" customHeight="1">
      <c r="A39" s="502"/>
      <c r="B39" s="597" t="s">
        <v>450</v>
      </c>
      <c r="C39" s="598" t="s">
        <v>380</v>
      </c>
    </row>
    <row r="40" spans="1:3" ht="12" customHeight="1">
      <c r="A40" s="502"/>
      <c r="B40" s="595" t="s">
        <v>381</v>
      </c>
      <c r="C40" s="596" t="s">
        <v>382</v>
      </c>
    </row>
    <row r="41" spans="1:3" ht="27" customHeight="1" thickBot="1">
      <c r="A41" s="232"/>
      <c r="B41" s="599" t="s">
        <v>383</v>
      </c>
      <c r="C41" s="600" t="s">
        <v>384</v>
      </c>
    </row>
    <row r="42" spans="1:3" ht="12.75" thickTop="1" thickBot="1">
      <c r="A42" s="586" t="s">
        <v>436</v>
      </c>
      <c r="B42" s="587"/>
      <c r="C42" s="588"/>
    </row>
    <row r="43" spans="1:3" ht="12" thickTop="1">
      <c r="A43" s="231"/>
      <c r="B43" s="589" t="s">
        <v>472</v>
      </c>
      <c r="C43" s="590" t="s">
        <v>385</v>
      </c>
    </row>
    <row r="44" spans="1:3">
      <c r="A44" s="502"/>
      <c r="B44" s="575" t="s">
        <v>471</v>
      </c>
      <c r="C44" s="576"/>
    </row>
    <row r="45" spans="1:3" ht="23.25" customHeight="1" thickBot="1">
      <c r="A45" s="232"/>
      <c r="B45" s="584" t="s">
        <v>386</v>
      </c>
      <c r="C45" s="585" t="s">
        <v>387</v>
      </c>
    </row>
    <row r="46" spans="1:3" ht="11.25" customHeight="1" thickTop="1" thickBot="1">
      <c r="A46" s="586" t="s">
        <v>437</v>
      </c>
      <c r="B46" s="587"/>
      <c r="C46" s="588"/>
    </row>
    <row r="47" spans="1:3" ht="26.25" customHeight="1" thickTop="1">
      <c r="A47" s="502"/>
      <c r="B47" s="575" t="s">
        <v>438</v>
      </c>
      <c r="C47" s="576"/>
    </row>
    <row r="48" spans="1:3" ht="12" thickBot="1">
      <c r="A48" s="586" t="s">
        <v>439</v>
      </c>
      <c r="B48" s="587"/>
      <c r="C48" s="588"/>
    </row>
    <row r="49" spans="1:3" ht="12" thickTop="1">
      <c r="A49" s="231"/>
      <c r="B49" s="589" t="s">
        <v>388</v>
      </c>
      <c r="C49" s="590" t="s">
        <v>388</v>
      </c>
    </row>
    <row r="50" spans="1:3" ht="11.25" customHeight="1">
      <c r="A50" s="502"/>
      <c r="B50" s="575" t="s">
        <v>389</v>
      </c>
      <c r="C50" s="576" t="s">
        <v>389</v>
      </c>
    </row>
    <row r="51" spans="1:3">
      <c r="A51" s="502"/>
      <c r="B51" s="575" t="s">
        <v>390</v>
      </c>
      <c r="C51" s="576" t="s">
        <v>390</v>
      </c>
    </row>
    <row r="52" spans="1:3" ht="11.25" customHeight="1">
      <c r="A52" s="502"/>
      <c r="B52" s="575" t="s">
        <v>499</v>
      </c>
      <c r="C52" s="576" t="s">
        <v>391</v>
      </c>
    </row>
    <row r="53" spans="1:3" ht="33.6" customHeight="1">
      <c r="A53" s="502"/>
      <c r="B53" s="575" t="s">
        <v>392</v>
      </c>
      <c r="C53" s="576" t="s">
        <v>392</v>
      </c>
    </row>
    <row r="54" spans="1:3" ht="11.25" customHeight="1">
      <c r="A54" s="502"/>
      <c r="B54" s="575" t="s">
        <v>492</v>
      </c>
      <c r="C54" s="576" t="s">
        <v>393</v>
      </c>
    </row>
    <row r="55" spans="1:3" ht="11.25" customHeight="1" thickBot="1">
      <c r="A55" s="586" t="s">
        <v>440</v>
      </c>
      <c r="B55" s="587"/>
      <c r="C55" s="588"/>
    </row>
    <row r="56" spans="1:3" ht="12" thickTop="1">
      <c r="A56" s="231"/>
      <c r="B56" s="589" t="s">
        <v>388</v>
      </c>
      <c r="C56" s="590" t="s">
        <v>388</v>
      </c>
    </row>
    <row r="57" spans="1:3">
      <c r="A57" s="502"/>
      <c r="B57" s="575" t="s">
        <v>394</v>
      </c>
      <c r="C57" s="576" t="s">
        <v>394</v>
      </c>
    </row>
    <row r="58" spans="1:3">
      <c r="A58" s="502"/>
      <c r="B58" s="575" t="s">
        <v>446</v>
      </c>
      <c r="C58" s="576" t="s">
        <v>395</v>
      </c>
    </row>
    <row r="59" spans="1:3">
      <c r="A59" s="502"/>
      <c r="B59" s="575" t="s">
        <v>396</v>
      </c>
      <c r="C59" s="576" t="s">
        <v>396</v>
      </c>
    </row>
    <row r="60" spans="1:3">
      <c r="A60" s="502"/>
      <c r="B60" s="575" t="s">
        <v>397</v>
      </c>
      <c r="C60" s="576" t="s">
        <v>397</v>
      </c>
    </row>
    <row r="61" spans="1:3">
      <c r="A61" s="502"/>
      <c r="B61" s="575" t="s">
        <v>398</v>
      </c>
      <c r="C61" s="576" t="s">
        <v>398</v>
      </c>
    </row>
    <row r="62" spans="1:3">
      <c r="A62" s="502"/>
      <c r="B62" s="575" t="s">
        <v>447</v>
      </c>
      <c r="C62" s="576" t="s">
        <v>399</v>
      </c>
    </row>
    <row r="63" spans="1:3">
      <c r="A63" s="502"/>
      <c r="B63" s="575" t="s">
        <v>400</v>
      </c>
      <c r="C63" s="576" t="s">
        <v>400</v>
      </c>
    </row>
    <row r="64" spans="1:3" ht="12" thickBot="1">
      <c r="A64" s="232"/>
      <c r="B64" s="584" t="s">
        <v>401</v>
      </c>
      <c r="C64" s="585" t="s">
        <v>401</v>
      </c>
    </row>
    <row r="65" spans="1:3" ht="11.25" customHeight="1" thickTop="1">
      <c r="A65" s="577" t="s">
        <v>441</v>
      </c>
      <c r="B65" s="578"/>
      <c r="C65" s="579"/>
    </row>
    <row r="66" spans="1:3" ht="12" thickBot="1">
      <c r="A66" s="232"/>
      <c r="B66" s="584" t="s">
        <v>402</v>
      </c>
      <c r="C66" s="585" t="s">
        <v>402</v>
      </c>
    </row>
    <row r="67" spans="1:3" ht="11.25" customHeight="1" thickTop="1" thickBot="1">
      <c r="A67" s="586" t="s">
        <v>442</v>
      </c>
      <c r="B67" s="587"/>
      <c r="C67" s="588"/>
    </row>
    <row r="68" spans="1:3" ht="12" thickTop="1">
      <c r="A68" s="231"/>
      <c r="B68" s="589" t="s">
        <v>403</v>
      </c>
      <c r="C68" s="590" t="s">
        <v>403</v>
      </c>
    </row>
    <row r="69" spans="1:3">
      <c r="A69" s="502"/>
      <c r="B69" s="575" t="s">
        <v>404</v>
      </c>
      <c r="C69" s="576" t="s">
        <v>404</v>
      </c>
    </row>
    <row r="70" spans="1:3">
      <c r="A70" s="502"/>
      <c r="B70" s="575" t="s">
        <v>405</v>
      </c>
      <c r="C70" s="576" t="s">
        <v>405</v>
      </c>
    </row>
    <row r="71" spans="1:3" ht="38.25" customHeight="1">
      <c r="A71" s="502"/>
      <c r="B71" s="582" t="s">
        <v>449</v>
      </c>
      <c r="C71" s="583" t="s">
        <v>406</v>
      </c>
    </row>
    <row r="72" spans="1:3" ht="33.75" customHeight="1">
      <c r="A72" s="502"/>
      <c r="B72" s="582" t="s">
        <v>451</v>
      </c>
      <c r="C72" s="583" t="s">
        <v>407</v>
      </c>
    </row>
    <row r="73" spans="1:3" ht="15.75" customHeight="1">
      <c r="A73" s="502"/>
      <c r="B73" s="582" t="s">
        <v>448</v>
      </c>
      <c r="C73" s="583" t="s">
        <v>408</v>
      </c>
    </row>
    <row r="74" spans="1:3">
      <c r="A74" s="502"/>
      <c r="B74" s="575" t="s">
        <v>409</v>
      </c>
      <c r="C74" s="576" t="s">
        <v>409</v>
      </c>
    </row>
    <row r="75" spans="1:3" ht="12" thickBot="1">
      <c r="A75" s="232"/>
      <c r="B75" s="584" t="s">
        <v>410</v>
      </c>
      <c r="C75" s="585" t="s">
        <v>410</v>
      </c>
    </row>
    <row r="76" spans="1:3" ht="12" thickTop="1">
      <c r="A76" s="577" t="s">
        <v>475</v>
      </c>
      <c r="B76" s="578"/>
      <c r="C76" s="579"/>
    </row>
    <row r="77" spans="1:3">
      <c r="A77" s="502"/>
      <c r="B77" s="575" t="s">
        <v>402</v>
      </c>
      <c r="C77" s="576"/>
    </row>
    <row r="78" spans="1:3">
      <c r="A78" s="502"/>
      <c r="B78" s="575" t="s">
        <v>473</v>
      </c>
      <c r="C78" s="576"/>
    </row>
    <row r="79" spans="1:3">
      <c r="A79" s="502"/>
      <c r="B79" s="575" t="s">
        <v>474</v>
      </c>
      <c r="C79" s="576"/>
    </row>
    <row r="80" spans="1:3">
      <c r="A80" s="577" t="s">
        <v>476</v>
      </c>
      <c r="B80" s="578"/>
      <c r="C80" s="579"/>
    </row>
    <row r="81" spans="1:3">
      <c r="A81" s="502"/>
      <c r="B81" s="575" t="s">
        <v>402</v>
      </c>
      <c r="C81" s="576"/>
    </row>
    <row r="82" spans="1:3">
      <c r="A82" s="502"/>
      <c r="B82" s="575" t="s">
        <v>477</v>
      </c>
      <c r="C82" s="576"/>
    </row>
    <row r="83" spans="1:3" ht="76.5" customHeight="1">
      <c r="A83" s="502"/>
      <c r="B83" s="575" t="s">
        <v>491</v>
      </c>
      <c r="C83" s="576"/>
    </row>
    <row r="84" spans="1:3" ht="53.25" customHeight="1">
      <c r="A84" s="502"/>
      <c r="B84" s="575" t="s">
        <v>490</v>
      </c>
      <c r="C84" s="576"/>
    </row>
    <row r="85" spans="1:3">
      <c r="A85" s="502"/>
      <c r="B85" s="575" t="s">
        <v>478</v>
      </c>
      <c r="C85" s="576"/>
    </row>
    <row r="86" spans="1:3">
      <c r="A86" s="502"/>
      <c r="B86" s="575" t="s">
        <v>479</v>
      </c>
      <c r="C86" s="576"/>
    </row>
    <row r="87" spans="1:3">
      <c r="A87" s="502"/>
      <c r="B87" s="575" t="s">
        <v>480</v>
      </c>
      <c r="C87" s="576"/>
    </row>
    <row r="88" spans="1:3">
      <c r="A88" s="577" t="s">
        <v>481</v>
      </c>
      <c r="B88" s="578"/>
      <c r="C88" s="579"/>
    </row>
    <row r="89" spans="1:3">
      <c r="A89" s="502"/>
      <c r="B89" s="575" t="s">
        <v>402</v>
      </c>
      <c r="C89" s="576"/>
    </row>
    <row r="90" spans="1:3">
      <c r="A90" s="502"/>
      <c r="B90" s="575" t="s">
        <v>483</v>
      </c>
      <c r="C90" s="576"/>
    </row>
    <row r="91" spans="1:3" ht="12" customHeight="1">
      <c r="A91" s="502"/>
      <c r="B91" s="575" t="s">
        <v>484</v>
      </c>
      <c r="C91" s="576"/>
    </row>
    <row r="92" spans="1:3">
      <c r="A92" s="502"/>
      <c r="B92" s="575" t="s">
        <v>485</v>
      </c>
      <c r="C92" s="576"/>
    </row>
    <row r="93" spans="1:3" ht="24.75" customHeight="1">
      <c r="A93" s="502"/>
      <c r="B93" s="580" t="s">
        <v>527</v>
      </c>
      <c r="C93" s="581"/>
    </row>
    <row r="94" spans="1:3" ht="24" customHeight="1">
      <c r="A94" s="502"/>
      <c r="B94" s="580" t="s">
        <v>528</v>
      </c>
      <c r="C94" s="581"/>
    </row>
    <row r="95" spans="1:3" ht="13.5" customHeight="1">
      <c r="A95" s="502"/>
      <c r="B95" s="595" t="s">
        <v>486</v>
      </c>
      <c r="C95" s="596"/>
    </row>
    <row r="96" spans="1:3" ht="11.25" customHeight="1" thickBot="1">
      <c r="A96" s="591" t="s">
        <v>523</v>
      </c>
      <c r="B96" s="592"/>
      <c r="C96" s="593"/>
    </row>
    <row r="97" spans="1:3" ht="12.75" thickTop="1" thickBot="1">
      <c r="A97" s="594" t="s">
        <v>411</v>
      </c>
      <c r="B97" s="594"/>
      <c r="C97" s="594"/>
    </row>
    <row r="98" spans="1:3">
      <c r="A98" s="313">
        <v>2</v>
      </c>
      <c r="B98" s="310" t="s">
        <v>503</v>
      </c>
      <c r="C98" s="310" t="s">
        <v>524</v>
      </c>
    </row>
    <row r="99" spans="1:3">
      <c r="A99" s="236">
        <v>3</v>
      </c>
      <c r="B99" s="311" t="s">
        <v>504</v>
      </c>
      <c r="C99" s="312" t="s">
        <v>525</v>
      </c>
    </row>
    <row r="100" spans="1:3">
      <c r="A100" s="236">
        <v>4</v>
      </c>
      <c r="B100" s="311" t="s">
        <v>505</v>
      </c>
      <c r="C100" s="312" t="s">
        <v>529</v>
      </c>
    </row>
    <row r="101" spans="1:3" ht="11.25" customHeight="1">
      <c r="A101" s="236">
        <v>5</v>
      </c>
      <c r="B101" s="311" t="s">
        <v>506</v>
      </c>
      <c r="C101" s="312" t="s">
        <v>526</v>
      </c>
    </row>
    <row r="102" spans="1:3" ht="12" customHeight="1">
      <c r="A102" s="236">
        <v>6</v>
      </c>
      <c r="B102" s="311" t="s">
        <v>521</v>
      </c>
      <c r="C102" s="312" t="s">
        <v>507</v>
      </c>
    </row>
    <row r="103" spans="1:3" ht="12" customHeight="1">
      <c r="A103" s="236">
        <v>7</v>
      </c>
      <c r="B103" s="311" t="s">
        <v>508</v>
      </c>
      <c r="C103" s="312" t="s">
        <v>522</v>
      </c>
    </row>
    <row r="104" spans="1:3">
      <c r="A104" s="236">
        <v>8</v>
      </c>
      <c r="B104" s="311" t="s">
        <v>513</v>
      </c>
      <c r="C104" s="312" t="s">
        <v>533</v>
      </c>
    </row>
    <row r="105" spans="1:3" ht="11.25" customHeight="1">
      <c r="A105" s="577" t="s">
        <v>487</v>
      </c>
      <c r="B105" s="578"/>
      <c r="C105" s="579"/>
    </row>
    <row r="106" spans="1:3" ht="27.6" customHeight="1">
      <c r="A106" s="502"/>
      <c r="B106" s="575" t="s">
        <v>402</v>
      </c>
      <c r="C106" s="576"/>
    </row>
    <row r="107" spans="1:3">
      <c r="A107" s="230"/>
      <c r="B107" s="230"/>
      <c r="C107" s="230"/>
    </row>
    <row r="108" spans="1:3">
      <c r="A108" s="230"/>
      <c r="B108" s="230"/>
      <c r="C108" s="230"/>
    </row>
    <row r="109" spans="1:3">
      <c r="A109" s="230"/>
      <c r="B109" s="230"/>
      <c r="C109" s="230"/>
    </row>
    <row r="110" spans="1:3">
      <c r="A110" s="230"/>
      <c r="B110" s="230"/>
      <c r="C110" s="230"/>
    </row>
    <row r="111" spans="1:3">
      <c r="A111" s="230"/>
      <c r="B111" s="230"/>
      <c r="C111" s="230"/>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1"/>
  <sheetViews>
    <sheetView tabSelected="1" zoomScale="80" zoomScaleNormal="80" workbookViewId="0">
      <pane xSplit="1" ySplit="5" topLeftCell="B6" activePane="bottomRight" state="frozen"/>
      <selection pane="topRight" activeCell="B1" sqref="B1"/>
      <selection pane="bottomLeft" activeCell="A6" sqref="A6"/>
      <selection pane="bottomRight" activeCell="E16" sqref="E16"/>
    </sheetView>
  </sheetViews>
  <sheetFormatPr defaultRowHeight="15.75"/>
  <cols>
    <col min="1" max="1" width="15.140625" style="19" customWidth="1"/>
    <col min="2" max="2" width="86" style="16" customWidth="1"/>
    <col min="3" max="3" width="13.85546875" style="16" bestFit="1" customWidth="1"/>
    <col min="4" max="7" width="13.85546875" style="2" bestFit="1" customWidth="1"/>
    <col min="8" max="13" width="6.7109375" customWidth="1"/>
  </cols>
  <sheetData>
    <row r="1" spans="1:8">
      <c r="A1" s="17" t="s">
        <v>196</v>
      </c>
      <c r="B1" s="406" t="str">
        <f>Info!C2</f>
        <v>სს "ვითიბი ბანკი ჯორჯია"</v>
      </c>
    </row>
    <row r="2" spans="1:8">
      <c r="A2" s="17" t="s">
        <v>197</v>
      </c>
      <c r="B2" s="407">
        <f>Info!D2</f>
        <v>44196</v>
      </c>
      <c r="C2" s="28"/>
      <c r="D2" s="18"/>
      <c r="E2" s="18"/>
      <c r="F2" s="18"/>
      <c r="G2" s="18"/>
      <c r="H2" s="1"/>
    </row>
    <row r="3" spans="1:8">
      <c r="A3" s="17"/>
      <c r="C3" s="28"/>
      <c r="D3" s="18"/>
      <c r="E3" s="18"/>
      <c r="F3" s="18"/>
      <c r="G3" s="18"/>
      <c r="H3" s="1"/>
    </row>
    <row r="4" spans="1:8" ht="16.5" thickBot="1">
      <c r="A4" s="71" t="s">
        <v>414</v>
      </c>
      <c r="B4" s="210" t="s">
        <v>231</v>
      </c>
      <c r="C4" s="211"/>
      <c r="D4" s="212"/>
      <c r="E4" s="212"/>
      <c r="F4" s="212"/>
      <c r="G4" s="212"/>
      <c r="H4" s="1"/>
    </row>
    <row r="5" spans="1:8" ht="15">
      <c r="A5" s="282" t="s">
        <v>32</v>
      </c>
      <c r="B5" s="283"/>
      <c r="C5" s="284" t="s">
        <v>5</v>
      </c>
      <c r="D5" s="285" t="s">
        <v>6</v>
      </c>
      <c r="E5" s="285" t="s">
        <v>7</v>
      </c>
      <c r="F5" s="285" t="s">
        <v>8</v>
      </c>
      <c r="G5" s="286" t="s">
        <v>9</v>
      </c>
    </row>
    <row r="6" spans="1:8" ht="15">
      <c r="A6" s="123"/>
      <c r="B6" s="30" t="s">
        <v>193</v>
      </c>
      <c r="C6" s="287"/>
      <c r="D6" s="287"/>
      <c r="E6" s="287"/>
      <c r="F6" s="287"/>
      <c r="G6" s="288"/>
    </row>
    <row r="7" spans="1:8" ht="15">
      <c r="A7" s="123"/>
      <c r="B7" s="482" t="s">
        <v>198</v>
      </c>
      <c r="C7" s="287"/>
      <c r="D7" s="287"/>
      <c r="E7" s="287"/>
      <c r="F7" s="287"/>
      <c r="G7" s="288"/>
    </row>
    <row r="8" spans="1:8" ht="15">
      <c r="A8" s="124">
        <v>1</v>
      </c>
      <c r="B8" s="483" t="s">
        <v>29</v>
      </c>
      <c r="C8" s="413">
        <v>178354544.06</v>
      </c>
      <c r="D8" s="414">
        <v>177838474.52000001</v>
      </c>
      <c r="E8" s="414">
        <v>174379432.13</v>
      </c>
      <c r="F8" s="414">
        <v>170290552.22999999</v>
      </c>
      <c r="G8" s="415">
        <v>200911180.92000002</v>
      </c>
    </row>
    <row r="9" spans="1:8" ht="15">
      <c r="A9" s="124">
        <v>2</v>
      </c>
      <c r="B9" s="483" t="s">
        <v>95</v>
      </c>
      <c r="C9" s="413">
        <v>191563844.06</v>
      </c>
      <c r="D9" s="414">
        <v>190351774.52000001</v>
      </c>
      <c r="E9" s="414">
        <v>187490932.13</v>
      </c>
      <c r="F9" s="414">
        <v>182658352.22999999</v>
      </c>
      <c r="G9" s="415">
        <v>214838080.92000002</v>
      </c>
    </row>
    <row r="10" spans="1:8" ht="15">
      <c r="A10" s="124">
        <v>3</v>
      </c>
      <c r="B10" s="483" t="s">
        <v>94</v>
      </c>
      <c r="C10" s="413">
        <v>292406373.46635377</v>
      </c>
      <c r="D10" s="414">
        <v>267158623.53451514</v>
      </c>
      <c r="E10" s="414">
        <v>264938069.27008343</v>
      </c>
      <c r="F10" s="414">
        <v>256909766.04426128</v>
      </c>
      <c r="G10" s="415">
        <v>295123566.28228015</v>
      </c>
    </row>
    <row r="11" spans="1:8" ht="15">
      <c r="A11" s="123"/>
      <c r="B11" s="484" t="s">
        <v>194</v>
      </c>
      <c r="C11" s="287"/>
      <c r="D11" s="287"/>
      <c r="E11" s="287"/>
      <c r="F11" s="287"/>
      <c r="G11" s="288"/>
    </row>
    <row r="12" spans="1:8" ht="25.5">
      <c r="A12" s="124">
        <v>4</v>
      </c>
      <c r="B12" s="483" t="s">
        <v>428</v>
      </c>
      <c r="C12" s="416">
        <v>1876625020.1630924</v>
      </c>
      <c r="D12" s="414">
        <v>1803914695.9140751</v>
      </c>
      <c r="E12" s="414">
        <v>1638200102.0873952</v>
      </c>
      <c r="F12" s="414">
        <v>1652093979.4879169</v>
      </c>
      <c r="G12" s="415">
        <v>1568503497.6756473</v>
      </c>
    </row>
    <row r="13" spans="1:8" ht="15">
      <c r="A13" s="123"/>
      <c r="B13" s="484" t="s">
        <v>96</v>
      </c>
      <c r="C13" s="287"/>
      <c r="D13" s="287"/>
      <c r="E13" s="287"/>
      <c r="F13" s="287"/>
      <c r="G13" s="288"/>
    </row>
    <row r="14" spans="1:8" s="3" customFormat="1" ht="15">
      <c r="A14" s="124"/>
      <c r="B14" s="482" t="s">
        <v>536</v>
      </c>
      <c r="C14" s="287"/>
      <c r="D14" s="287"/>
      <c r="E14" s="287"/>
      <c r="F14" s="287"/>
      <c r="G14" s="288"/>
    </row>
    <row r="15" spans="1:8" ht="15">
      <c r="A15" s="122">
        <v>5</v>
      </c>
      <c r="B15" s="485" t="s">
        <v>652</v>
      </c>
      <c r="C15" s="417">
        <v>9.5040054429467058E-2</v>
      </c>
      <c r="D15" s="418">
        <v>9.8584747340220616E-2</v>
      </c>
      <c r="E15" s="418">
        <v>0.10644574610134969</v>
      </c>
      <c r="F15" s="418">
        <v>0.10307558428533421</v>
      </c>
      <c r="G15" s="419">
        <v>0.12809099961697801</v>
      </c>
    </row>
    <row r="16" spans="1:8" ht="15">
      <c r="A16" s="122">
        <v>6</v>
      </c>
      <c r="B16" s="485" t="s">
        <v>653</v>
      </c>
      <c r="C16" s="417">
        <v>0.10207891400880487</v>
      </c>
      <c r="D16" s="418">
        <v>0.10552149442052493</v>
      </c>
      <c r="E16" s="418">
        <v>0.11444934711644748</v>
      </c>
      <c r="F16" s="418">
        <v>0.11056172015505847</v>
      </c>
      <c r="G16" s="419">
        <v>0.13697009999554788</v>
      </c>
    </row>
    <row r="17" spans="1:7" ht="15">
      <c r="A17" s="122">
        <v>7</v>
      </c>
      <c r="B17" s="485" t="s">
        <v>654</v>
      </c>
      <c r="C17" s="417">
        <v>0.15581502448525467</v>
      </c>
      <c r="D17" s="418">
        <v>0.14809936641662602</v>
      </c>
      <c r="E17" s="418">
        <v>0.16172509630081164</v>
      </c>
      <c r="F17" s="418">
        <v>0.15550553977800527</v>
      </c>
      <c r="G17" s="419">
        <v>0.18815614164687638</v>
      </c>
    </row>
    <row r="18" spans="1:7" ht="15">
      <c r="A18" s="123"/>
      <c r="B18" s="484" t="s">
        <v>11</v>
      </c>
      <c r="C18" s="287"/>
      <c r="D18" s="287"/>
      <c r="E18" s="287"/>
      <c r="F18" s="287"/>
      <c r="G18" s="288"/>
    </row>
    <row r="19" spans="1:7" ht="15" customHeight="1">
      <c r="A19" s="125">
        <v>8</v>
      </c>
      <c r="B19" s="486" t="s">
        <v>12</v>
      </c>
      <c r="C19" s="417">
        <v>8.2758207343949841E-2</v>
      </c>
      <c r="D19" s="418">
        <v>7.7672136393754906E-2</v>
      </c>
      <c r="E19" s="418">
        <v>7.767352645963603E-2</v>
      </c>
      <c r="F19" s="418">
        <v>8.011840773810941E-2</v>
      </c>
      <c r="G19" s="419">
        <v>7.7065445601816829E-2</v>
      </c>
    </row>
    <row r="20" spans="1:7" ht="15">
      <c r="A20" s="125">
        <v>9</v>
      </c>
      <c r="B20" s="486" t="s">
        <v>13</v>
      </c>
      <c r="C20" s="417">
        <v>4.5077871882947783E-2</v>
      </c>
      <c r="D20" s="418">
        <v>4.6073947875176317E-2</v>
      </c>
      <c r="E20" s="418">
        <v>4.6365249728415957E-2</v>
      </c>
      <c r="F20" s="418">
        <v>4.4008494182466572E-2</v>
      </c>
      <c r="G20" s="419">
        <v>4.1836618312470583E-2</v>
      </c>
    </row>
    <row r="21" spans="1:7" ht="15">
      <c r="A21" s="125">
        <v>10</v>
      </c>
      <c r="B21" s="486" t="s">
        <v>14</v>
      </c>
      <c r="C21" s="417">
        <v>1.0635860711369471E-2</v>
      </c>
      <c r="D21" s="418">
        <v>8.4813600094090329E-3</v>
      </c>
      <c r="E21" s="418">
        <v>1.7776023329303371E-2</v>
      </c>
      <c r="F21" s="418">
        <v>-3.7960754880013728E-2</v>
      </c>
      <c r="G21" s="419">
        <v>2.3165696886641204E-2</v>
      </c>
    </row>
    <row r="22" spans="1:7" ht="15">
      <c r="A22" s="125">
        <v>11</v>
      </c>
      <c r="B22" s="486" t="s">
        <v>232</v>
      </c>
      <c r="C22" s="417">
        <v>3.4639490539419802E-2</v>
      </c>
      <c r="D22" s="418">
        <v>3.1598188518578582E-2</v>
      </c>
      <c r="E22" s="418">
        <v>3.130827673122006E-2</v>
      </c>
      <c r="F22" s="418">
        <v>3.6109913555642838E-2</v>
      </c>
      <c r="G22" s="419">
        <v>3.4880471818683048E-2</v>
      </c>
    </row>
    <row r="23" spans="1:7" ht="15">
      <c r="A23" s="125">
        <v>12</v>
      </c>
      <c r="B23" s="486" t="s">
        <v>15</v>
      </c>
      <c r="C23" s="417">
        <v>-8.0671805064413439E-3</v>
      </c>
      <c r="D23" s="418">
        <v>-1.6025743671184183E-2</v>
      </c>
      <c r="E23" s="418">
        <v>-3.0421053179138683E-2</v>
      </c>
      <c r="F23" s="418">
        <v>-7.3457638004210984E-2</v>
      </c>
      <c r="G23" s="419">
        <v>8.4059626200530119E-3</v>
      </c>
    </row>
    <row r="24" spans="1:7" ht="15">
      <c r="A24" s="125">
        <v>13</v>
      </c>
      <c r="B24" s="486" t="s">
        <v>16</v>
      </c>
      <c r="C24" s="417">
        <v>-7.2439715655841092E-2</v>
      </c>
      <c r="D24" s="418">
        <v>-0.13906280333306467</v>
      </c>
      <c r="E24" s="418">
        <v>-0.2541859653994285</v>
      </c>
      <c r="F24" s="418">
        <v>-0.5671014579265381</v>
      </c>
      <c r="G24" s="419">
        <v>6.420357921621174E-2</v>
      </c>
    </row>
    <row r="25" spans="1:7" ht="15">
      <c r="A25" s="123"/>
      <c r="B25" s="484" t="s">
        <v>17</v>
      </c>
      <c r="C25" s="287"/>
      <c r="D25" s="287"/>
      <c r="E25" s="287"/>
      <c r="F25" s="287"/>
      <c r="G25" s="288"/>
    </row>
    <row r="26" spans="1:7" ht="15">
      <c r="A26" s="125">
        <v>14</v>
      </c>
      <c r="B26" s="486" t="s">
        <v>18</v>
      </c>
      <c r="C26" s="417">
        <v>8.0429865706826392E-2</v>
      </c>
      <c r="D26" s="418">
        <v>8.5654883844565058E-2</v>
      </c>
      <c r="E26" s="418">
        <v>9.0637520968468444E-2</v>
      </c>
      <c r="F26" s="418">
        <v>6.4674271634469691E-2</v>
      </c>
      <c r="G26" s="419">
        <v>6.2527876085079842E-2</v>
      </c>
    </row>
    <row r="27" spans="1:7" ht="15" customHeight="1">
      <c r="A27" s="125">
        <v>15</v>
      </c>
      <c r="B27" s="486" t="s">
        <v>19</v>
      </c>
      <c r="C27" s="417">
        <v>7.9992033794989342E-2</v>
      </c>
      <c r="D27" s="418">
        <v>8.6012023490511916E-2</v>
      </c>
      <c r="E27" s="418">
        <v>9.1965709839485099E-2</v>
      </c>
      <c r="F27" s="418">
        <v>9.3118190455385871E-2</v>
      </c>
      <c r="G27" s="419">
        <v>6.3329428252012293E-2</v>
      </c>
    </row>
    <row r="28" spans="1:7" ht="15">
      <c r="A28" s="125">
        <v>16</v>
      </c>
      <c r="B28" s="486" t="s">
        <v>20</v>
      </c>
      <c r="C28" s="417">
        <v>0.43095065382257869</v>
      </c>
      <c r="D28" s="418">
        <v>0.48194077858141937</v>
      </c>
      <c r="E28" s="418">
        <v>0.48528635584084234</v>
      </c>
      <c r="F28" s="418">
        <v>0.49947416503852099</v>
      </c>
      <c r="G28" s="419">
        <v>0.46368370139358628</v>
      </c>
    </row>
    <row r="29" spans="1:7" ht="15" customHeight="1">
      <c r="A29" s="125">
        <v>17</v>
      </c>
      <c r="B29" s="486" t="s">
        <v>21</v>
      </c>
      <c r="C29" s="417">
        <v>0.46532709684183826</v>
      </c>
      <c r="D29" s="418">
        <v>0.4849179486395056</v>
      </c>
      <c r="E29" s="418">
        <v>0.45995442141639736</v>
      </c>
      <c r="F29" s="418">
        <v>0.49376868365977794</v>
      </c>
      <c r="G29" s="419">
        <v>0.45964819599393492</v>
      </c>
    </row>
    <row r="30" spans="1:7" ht="15">
      <c r="A30" s="125">
        <v>18</v>
      </c>
      <c r="B30" s="486" t="s">
        <v>22</v>
      </c>
      <c r="C30" s="417">
        <v>0.20752269160030334</v>
      </c>
      <c r="D30" s="418">
        <v>0.15824928376731878</v>
      </c>
      <c r="E30" s="418">
        <v>4.7306819693978E-2</v>
      </c>
      <c r="F30" s="418">
        <v>6.7538893332229386E-2</v>
      </c>
      <c r="G30" s="419">
        <v>4.3736751452615331E-2</v>
      </c>
    </row>
    <row r="31" spans="1:7" ht="15" customHeight="1">
      <c r="A31" s="123"/>
      <c r="B31" s="484" t="s">
        <v>23</v>
      </c>
      <c r="C31" s="287"/>
      <c r="D31" s="287"/>
      <c r="E31" s="287"/>
      <c r="F31" s="287"/>
      <c r="G31" s="288"/>
    </row>
    <row r="32" spans="1:7" ht="15" customHeight="1">
      <c r="A32" s="125">
        <v>19</v>
      </c>
      <c r="B32" s="486" t="s">
        <v>24</v>
      </c>
      <c r="C32" s="417">
        <v>0.2437959156550428</v>
      </c>
      <c r="D32" s="418">
        <v>0.25261516056883715</v>
      </c>
      <c r="E32" s="418">
        <v>0.26024932411186552</v>
      </c>
      <c r="F32" s="418">
        <v>0.24373457260997886</v>
      </c>
      <c r="G32" s="419">
        <v>0.22378165235495659</v>
      </c>
    </row>
    <row r="33" spans="1:7" ht="15" customHeight="1">
      <c r="A33" s="125">
        <v>20</v>
      </c>
      <c r="B33" s="486" t="s">
        <v>25</v>
      </c>
      <c r="C33" s="417">
        <v>0.5785273254666311</v>
      </c>
      <c r="D33" s="418">
        <v>0.58295461918067348</v>
      </c>
      <c r="E33" s="418">
        <v>0.56516524326586937</v>
      </c>
      <c r="F33" s="418">
        <v>0.58518395760657671</v>
      </c>
      <c r="G33" s="419">
        <v>0.5737203857092098</v>
      </c>
    </row>
    <row r="34" spans="1:7" ht="15" customHeight="1">
      <c r="A34" s="125">
        <v>21</v>
      </c>
      <c r="B34" s="420" t="s">
        <v>26</v>
      </c>
      <c r="C34" s="417">
        <v>0.32402205373753706</v>
      </c>
      <c r="D34" s="418">
        <v>0.36521234878718278</v>
      </c>
      <c r="E34" s="418">
        <v>0.33504766220944765</v>
      </c>
      <c r="F34" s="418">
        <v>0.31691791042887785</v>
      </c>
      <c r="G34" s="419">
        <v>0.34434855999121727</v>
      </c>
    </row>
    <row r="35" spans="1:7" ht="15" customHeight="1">
      <c r="A35" s="289"/>
      <c r="B35" s="484" t="s">
        <v>535</v>
      </c>
      <c r="C35" s="287"/>
      <c r="D35" s="287"/>
      <c r="E35" s="287"/>
      <c r="F35" s="287"/>
      <c r="G35" s="288"/>
    </row>
    <row r="36" spans="1:7" ht="15" customHeight="1">
      <c r="A36" s="125">
        <v>22</v>
      </c>
      <c r="B36" s="487" t="s">
        <v>519</v>
      </c>
      <c r="C36" s="420">
        <v>509463735.95289993</v>
      </c>
      <c r="D36" s="420">
        <v>502103860.82620007</v>
      </c>
      <c r="E36" s="420">
        <v>469207489.11159998</v>
      </c>
      <c r="F36" s="420">
        <v>432548139.37511992</v>
      </c>
      <c r="G36" s="421">
        <v>366390647.60940003</v>
      </c>
    </row>
    <row r="37" spans="1:7" ht="15">
      <c r="A37" s="125">
        <v>23</v>
      </c>
      <c r="B37" s="486" t="s">
        <v>520</v>
      </c>
      <c r="C37" s="420">
        <v>363044298.0893687</v>
      </c>
      <c r="D37" s="422">
        <v>398185240.85547</v>
      </c>
      <c r="E37" s="422">
        <v>330769493.65998697</v>
      </c>
      <c r="F37" s="422">
        <v>302385068.92375851</v>
      </c>
      <c r="G37" s="423">
        <v>326471551.26200199</v>
      </c>
    </row>
    <row r="38" spans="1:7" thickBot="1">
      <c r="A38" s="126">
        <v>24</v>
      </c>
      <c r="B38" s="246" t="s">
        <v>518</v>
      </c>
      <c r="C38" s="424">
        <v>1.4033101156914134</v>
      </c>
      <c r="D38" s="424">
        <v>1.2609805922175041</v>
      </c>
      <c r="E38" s="424">
        <v>1.4185331419768707</v>
      </c>
      <c r="F38" s="424">
        <v>1.4304546878410187</v>
      </c>
      <c r="G38" s="425">
        <v>1.1222743488462856</v>
      </c>
    </row>
    <row r="39" spans="1:7">
      <c r="A39" s="20"/>
    </row>
    <row r="40" spans="1:7" ht="48" customHeight="1">
      <c r="B40" s="23" t="s">
        <v>645</v>
      </c>
    </row>
    <row r="41" spans="1:7" ht="68.25" customHeight="1">
      <c r="B41" s="336" t="s">
        <v>534</v>
      </c>
      <c r="D41" s="307"/>
      <c r="E41" s="307"/>
      <c r="F41" s="307"/>
      <c r="G41" s="307"/>
    </row>
  </sheetData>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zoomScale="80" zoomScaleNormal="80" workbookViewId="0">
      <pane xSplit="1" ySplit="5" topLeftCell="B7" activePane="bottomRight" state="frozen"/>
      <selection activeCell="B3" sqref="B3"/>
      <selection pane="topRight" activeCell="B3" sqref="B3"/>
      <selection pane="bottomLeft" activeCell="B3" sqref="B3"/>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196</v>
      </c>
      <c r="B1" s="307" t="str">
        <f>Info!C2</f>
        <v>სს "ვითიბი ბანკი ჯორჯია"</v>
      </c>
    </row>
    <row r="2" spans="1:8" ht="15.75">
      <c r="A2" s="17" t="s">
        <v>197</v>
      </c>
      <c r="B2" s="411">
        <f>Info!D2</f>
        <v>44196</v>
      </c>
    </row>
    <row r="3" spans="1:8" ht="15.75">
      <c r="A3" s="17"/>
    </row>
    <row r="4" spans="1:8" ht="16.5" thickBot="1">
      <c r="A4" s="31" t="s">
        <v>415</v>
      </c>
      <c r="B4" s="72" t="s">
        <v>252</v>
      </c>
      <c r="C4" s="31"/>
      <c r="D4" s="32"/>
      <c r="E4" s="32"/>
      <c r="F4" s="33"/>
      <c r="G4" s="33"/>
      <c r="H4" s="34" t="s">
        <v>100</v>
      </c>
    </row>
    <row r="5" spans="1:8" ht="15.75">
      <c r="A5" s="35"/>
      <c r="B5" s="36"/>
      <c r="C5" s="526" t="s">
        <v>202</v>
      </c>
      <c r="D5" s="527"/>
      <c r="E5" s="528"/>
      <c r="F5" s="526" t="s">
        <v>203</v>
      </c>
      <c r="G5" s="527"/>
      <c r="H5" s="529"/>
    </row>
    <row r="6" spans="1:8" ht="15.75">
      <c r="A6" s="37" t="s">
        <v>32</v>
      </c>
      <c r="B6" s="38" t="s">
        <v>160</v>
      </c>
      <c r="C6" s="39" t="s">
        <v>33</v>
      </c>
      <c r="D6" s="39" t="s">
        <v>101</v>
      </c>
      <c r="E6" s="39" t="s">
        <v>74</v>
      </c>
      <c r="F6" s="39" t="s">
        <v>33</v>
      </c>
      <c r="G6" s="39" t="s">
        <v>101</v>
      </c>
      <c r="H6" s="40" t="s">
        <v>74</v>
      </c>
    </row>
    <row r="7" spans="1:8" ht="15.75">
      <c r="A7" s="37">
        <v>1</v>
      </c>
      <c r="B7" s="41" t="s">
        <v>161</v>
      </c>
      <c r="C7" s="426">
        <v>36613683</v>
      </c>
      <c r="D7" s="426">
        <v>24087656</v>
      </c>
      <c r="E7" s="427">
        <v>60701339</v>
      </c>
      <c r="F7" s="428">
        <v>34382906</v>
      </c>
      <c r="G7" s="429">
        <v>20375338</v>
      </c>
      <c r="H7" s="430">
        <v>54758244</v>
      </c>
    </row>
    <row r="8" spans="1:8" ht="15.75">
      <c r="A8" s="37">
        <v>2</v>
      </c>
      <c r="B8" s="41" t="s">
        <v>162</v>
      </c>
      <c r="C8" s="426">
        <v>11249219</v>
      </c>
      <c r="D8" s="426">
        <v>287264788</v>
      </c>
      <c r="E8" s="427">
        <v>298514007</v>
      </c>
      <c r="F8" s="428">
        <v>20964531</v>
      </c>
      <c r="G8" s="429">
        <v>182131418</v>
      </c>
      <c r="H8" s="430">
        <v>203095949</v>
      </c>
    </row>
    <row r="9" spans="1:8" ht="15.75">
      <c r="A9" s="37">
        <v>3</v>
      </c>
      <c r="B9" s="41" t="s">
        <v>163</v>
      </c>
      <c r="C9" s="426">
        <v>72521</v>
      </c>
      <c r="D9" s="426">
        <v>76740580</v>
      </c>
      <c r="E9" s="427">
        <v>76813101</v>
      </c>
      <c r="F9" s="428">
        <v>1484840</v>
      </c>
      <c r="G9" s="429">
        <v>43105632</v>
      </c>
      <c r="H9" s="430">
        <v>44590472</v>
      </c>
    </row>
    <row r="10" spans="1:8" ht="15.75">
      <c r="A10" s="37">
        <v>4</v>
      </c>
      <c r="B10" s="41" t="s">
        <v>192</v>
      </c>
      <c r="C10" s="426">
        <v>0</v>
      </c>
      <c r="D10" s="426">
        <v>0</v>
      </c>
      <c r="E10" s="427">
        <v>0</v>
      </c>
      <c r="F10" s="428">
        <v>0</v>
      </c>
      <c r="G10" s="429">
        <v>0</v>
      </c>
      <c r="H10" s="430">
        <v>0</v>
      </c>
    </row>
    <row r="11" spans="1:8" ht="15.75">
      <c r="A11" s="37">
        <v>5</v>
      </c>
      <c r="B11" s="41" t="s">
        <v>164</v>
      </c>
      <c r="C11" s="426">
        <v>163732312</v>
      </c>
      <c r="D11" s="426">
        <v>0</v>
      </c>
      <c r="E11" s="427">
        <v>163732312</v>
      </c>
      <c r="F11" s="428">
        <v>119243832</v>
      </c>
      <c r="G11" s="429">
        <v>0</v>
      </c>
      <c r="H11" s="430">
        <v>119243832</v>
      </c>
    </row>
    <row r="12" spans="1:8" ht="15.75">
      <c r="A12" s="37">
        <v>6.1</v>
      </c>
      <c r="B12" s="42" t="s">
        <v>165</v>
      </c>
      <c r="C12" s="426">
        <v>802380136.55999732</v>
      </c>
      <c r="D12" s="426">
        <v>607655991.15014136</v>
      </c>
      <c r="E12" s="427">
        <v>1410036127.7101388</v>
      </c>
      <c r="F12" s="428">
        <v>626261818.6599983</v>
      </c>
      <c r="G12" s="429">
        <v>541448020.26770663</v>
      </c>
      <c r="H12" s="430">
        <v>1167709838.9277048</v>
      </c>
    </row>
    <row r="13" spans="1:8" ht="15.75">
      <c r="A13" s="37">
        <v>6.2</v>
      </c>
      <c r="B13" s="42" t="s">
        <v>166</v>
      </c>
      <c r="C13" s="426">
        <v>-58208351.076851808</v>
      </c>
      <c r="D13" s="426">
        <v>-54583306.503093526</v>
      </c>
      <c r="E13" s="427">
        <v>-112791657.57994533</v>
      </c>
      <c r="F13" s="428">
        <v>-36148970.148802698</v>
      </c>
      <c r="G13" s="429">
        <v>-37801426.314738214</v>
      </c>
      <c r="H13" s="430">
        <v>-73950396.463540912</v>
      </c>
    </row>
    <row r="14" spans="1:8" ht="15.75">
      <c r="A14" s="37">
        <v>6</v>
      </c>
      <c r="B14" s="41" t="s">
        <v>167</v>
      </c>
      <c r="C14" s="427">
        <v>744171785.48314548</v>
      </c>
      <c r="D14" s="427">
        <v>553072684.64704788</v>
      </c>
      <c r="E14" s="427">
        <v>1297244470.1301932</v>
      </c>
      <c r="F14" s="427">
        <v>590112848.51119566</v>
      </c>
      <c r="G14" s="427">
        <v>503646593.95296842</v>
      </c>
      <c r="H14" s="430">
        <v>1093759442.464164</v>
      </c>
    </row>
    <row r="15" spans="1:8" ht="15.75">
      <c r="A15" s="37">
        <v>7</v>
      </c>
      <c r="B15" s="41" t="s">
        <v>168</v>
      </c>
      <c r="C15" s="426">
        <v>17480842</v>
      </c>
      <c r="D15" s="426">
        <v>6722033</v>
      </c>
      <c r="E15" s="427">
        <v>24202875</v>
      </c>
      <c r="F15" s="428">
        <v>7494333</v>
      </c>
      <c r="G15" s="429">
        <v>1953380</v>
      </c>
      <c r="H15" s="430">
        <v>9447713</v>
      </c>
    </row>
    <row r="16" spans="1:8" ht="15.75">
      <c r="A16" s="37">
        <v>8</v>
      </c>
      <c r="B16" s="41" t="s">
        <v>169</v>
      </c>
      <c r="C16" s="426">
        <v>19882335.690000001</v>
      </c>
      <c r="D16" s="426" t="s">
        <v>642</v>
      </c>
      <c r="E16" s="427">
        <v>19882335.690000001</v>
      </c>
      <c r="F16" s="428">
        <v>10067966.73</v>
      </c>
      <c r="G16" s="426" t="s">
        <v>642</v>
      </c>
      <c r="H16" s="430">
        <v>10067966.73</v>
      </c>
    </row>
    <row r="17" spans="1:8" ht="15.75">
      <c r="A17" s="37">
        <v>9</v>
      </c>
      <c r="B17" s="41" t="s">
        <v>170</v>
      </c>
      <c r="C17" s="426">
        <v>54000</v>
      </c>
      <c r="D17" s="426">
        <v>0</v>
      </c>
      <c r="E17" s="427">
        <v>54000</v>
      </c>
      <c r="F17" s="428">
        <v>54000</v>
      </c>
      <c r="G17" s="426">
        <v>0</v>
      </c>
      <c r="H17" s="430">
        <v>54000</v>
      </c>
    </row>
    <row r="18" spans="1:8" ht="15.75">
      <c r="A18" s="37">
        <v>10</v>
      </c>
      <c r="B18" s="41" t="s">
        <v>171</v>
      </c>
      <c r="C18" s="426">
        <v>67429903</v>
      </c>
      <c r="D18" s="426" t="s">
        <v>642</v>
      </c>
      <c r="E18" s="427">
        <v>67429903</v>
      </c>
      <c r="F18" s="428">
        <v>63620818</v>
      </c>
      <c r="G18" s="426" t="s">
        <v>642</v>
      </c>
      <c r="H18" s="430">
        <v>63620818</v>
      </c>
    </row>
    <row r="19" spans="1:8" ht="15.75">
      <c r="A19" s="37">
        <v>11</v>
      </c>
      <c r="B19" s="41" t="s">
        <v>172</v>
      </c>
      <c r="C19" s="426">
        <v>33961015.899400003</v>
      </c>
      <c r="D19" s="426">
        <v>4786678</v>
      </c>
      <c r="E19" s="427">
        <v>38747693.899400003</v>
      </c>
      <c r="F19" s="428">
        <v>44085701.809999995</v>
      </c>
      <c r="G19" s="429">
        <v>7148722.4199999999</v>
      </c>
      <c r="H19" s="430">
        <v>51234424.229999997</v>
      </c>
    </row>
    <row r="20" spans="1:8" ht="15.75">
      <c r="A20" s="37">
        <v>12</v>
      </c>
      <c r="B20" s="43" t="s">
        <v>173</v>
      </c>
      <c r="C20" s="427">
        <v>1094647617.0725455</v>
      </c>
      <c r="D20" s="427">
        <v>952674419.64704788</v>
      </c>
      <c r="E20" s="427">
        <v>2047322036.7195935</v>
      </c>
      <c r="F20" s="427">
        <v>891511777.05119562</v>
      </c>
      <c r="G20" s="427">
        <v>758361084.37296832</v>
      </c>
      <c r="H20" s="430">
        <v>1649872861.4241638</v>
      </c>
    </row>
    <row r="21" spans="1:8" ht="15.75">
      <c r="A21" s="37"/>
      <c r="B21" s="38" t="s">
        <v>190</v>
      </c>
      <c r="C21" s="431"/>
      <c r="D21" s="431"/>
      <c r="E21" s="431"/>
      <c r="F21" s="432"/>
      <c r="G21" s="433"/>
      <c r="H21" s="434"/>
    </row>
    <row r="22" spans="1:8" ht="15.75">
      <c r="A22" s="37">
        <v>13</v>
      </c>
      <c r="B22" s="41" t="s">
        <v>174</v>
      </c>
      <c r="C22" s="426">
        <v>3560683</v>
      </c>
      <c r="D22" s="426">
        <v>13964033</v>
      </c>
      <c r="E22" s="427">
        <v>17524716</v>
      </c>
      <c r="F22" s="428">
        <v>7163703</v>
      </c>
      <c r="G22" s="429">
        <v>14758352</v>
      </c>
      <c r="H22" s="430">
        <v>21922055</v>
      </c>
    </row>
    <row r="23" spans="1:8" ht="15.75">
      <c r="A23" s="37">
        <v>14</v>
      </c>
      <c r="B23" s="41" t="s">
        <v>175</v>
      </c>
      <c r="C23" s="426">
        <v>156049727</v>
      </c>
      <c r="D23" s="426">
        <v>235584055</v>
      </c>
      <c r="E23" s="427">
        <v>391633782</v>
      </c>
      <c r="F23" s="428">
        <v>160744278</v>
      </c>
      <c r="G23" s="429">
        <v>188607814</v>
      </c>
      <c r="H23" s="430">
        <v>349352092</v>
      </c>
    </row>
    <row r="24" spans="1:8" ht="15.75">
      <c r="A24" s="37">
        <v>15</v>
      </c>
      <c r="B24" s="41" t="s">
        <v>176</v>
      </c>
      <c r="C24" s="426">
        <v>167628686</v>
      </c>
      <c r="D24" s="426">
        <v>104115023</v>
      </c>
      <c r="E24" s="427">
        <v>271743709</v>
      </c>
      <c r="F24" s="428">
        <v>165121391</v>
      </c>
      <c r="G24" s="429">
        <v>53657861</v>
      </c>
      <c r="H24" s="430">
        <v>218779252</v>
      </c>
    </row>
    <row r="25" spans="1:8" ht="15.75">
      <c r="A25" s="37">
        <v>16</v>
      </c>
      <c r="B25" s="41" t="s">
        <v>177</v>
      </c>
      <c r="C25" s="426">
        <v>308622413</v>
      </c>
      <c r="D25" s="426">
        <v>518336348</v>
      </c>
      <c r="E25" s="427">
        <v>826958761</v>
      </c>
      <c r="F25" s="428">
        <v>211164066</v>
      </c>
      <c r="G25" s="429">
        <v>373974282</v>
      </c>
      <c r="H25" s="430">
        <v>585138348</v>
      </c>
    </row>
    <row r="26" spans="1:8" ht="15.75">
      <c r="A26" s="37">
        <v>17</v>
      </c>
      <c r="B26" s="41" t="s">
        <v>178</v>
      </c>
      <c r="C26" s="431"/>
      <c r="D26" s="431"/>
      <c r="E26" s="427">
        <v>0</v>
      </c>
      <c r="F26" s="432"/>
      <c r="G26" s="433"/>
      <c r="H26" s="430">
        <v>0</v>
      </c>
    </row>
    <row r="27" spans="1:8" ht="15.75">
      <c r="A27" s="37">
        <v>18</v>
      </c>
      <c r="B27" s="41" t="s">
        <v>179</v>
      </c>
      <c r="C27" s="426">
        <v>117408862.2</v>
      </c>
      <c r="D27" s="426">
        <v>74543039.359000012</v>
      </c>
      <c r="E27" s="427">
        <v>191951901.55900002</v>
      </c>
      <c r="F27" s="428">
        <v>45000000</v>
      </c>
      <c r="G27" s="429">
        <v>86756440.079999998</v>
      </c>
      <c r="H27" s="430">
        <v>131756440.08</v>
      </c>
    </row>
    <row r="28" spans="1:8" ht="15.75">
      <c r="A28" s="37">
        <v>19</v>
      </c>
      <c r="B28" s="41" t="s">
        <v>180</v>
      </c>
      <c r="C28" s="426">
        <v>5188147</v>
      </c>
      <c r="D28" s="426">
        <v>6587840</v>
      </c>
      <c r="E28" s="427">
        <v>11775987</v>
      </c>
      <c r="F28" s="428">
        <v>4606894</v>
      </c>
      <c r="G28" s="429">
        <v>6065819</v>
      </c>
      <c r="H28" s="430">
        <v>10672713</v>
      </c>
    </row>
    <row r="29" spans="1:8" ht="15.75">
      <c r="A29" s="37">
        <v>20</v>
      </c>
      <c r="B29" s="41" t="s">
        <v>102</v>
      </c>
      <c r="C29" s="426">
        <v>17573441.84</v>
      </c>
      <c r="D29" s="426">
        <v>19049001.920000002</v>
      </c>
      <c r="E29" s="427">
        <v>36622443.760000005</v>
      </c>
      <c r="F29" s="428">
        <v>15359022.799999999</v>
      </c>
      <c r="G29" s="429">
        <v>19092857.18</v>
      </c>
      <c r="H29" s="430">
        <v>34451879.979999997</v>
      </c>
    </row>
    <row r="30" spans="1:8" ht="15.75">
      <c r="A30" s="37">
        <v>21</v>
      </c>
      <c r="B30" s="41" t="s">
        <v>181</v>
      </c>
      <c r="C30" s="426">
        <v>0</v>
      </c>
      <c r="D30" s="426">
        <v>93027780.955200002</v>
      </c>
      <c r="E30" s="427">
        <v>93027780.955200002</v>
      </c>
      <c r="F30" s="428">
        <v>0</v>
      </c>
      <c r="G30" s="429">
        <v>76940793.140000001</v>
      </c>
      <c r="H30" s="430">
        <v>76940793.140000001</v>
      </c>
    </row>
    <row r="31" spans="1:8" ht="15.75">
      <c r="A31" s="37">
        <v>22</v>
      </c>
      <c r="B31" s="43" t="s">
        <v>182</v>
      </c>
      <c r="C31" s="427">
        <v>776031960.04000008</v>
      </c>
      <c r="D31" s="427">
        <v>1065207121.2341999</v>
      </c>
      <c r="E31" s="427">
        <v>1841239081.2742</v>
      </c>
      <c r="F31" s="427">
        <v>609159354.79999995</v>
      </c>
      <c r="G31" s="427">
        <v>819854218.39999998</v>
      </c>
      <c r="H31" s="430">
        <v>1429013573.1999998</v>
      </c>
    </row>
    <row r="32" spans="1:8" ht="15.75">
      <c r="A32" s="37"/>
      <c r="B32" s="38" t="s">
        <v>191</v>
      </c>
      <c r="C32" s="431"/>
      <c r="D32" s="431"/>
      <c r="E32" s="426"/>
      <c r="F32" s="432"/>
      <c r="G32" s="433"/>
      <c r="H32" s="434"/>
    </row>
    <row r="33" spans="1:8" ht="15.75">
      <c r="A33" s="37">
        <v>23</v>
      </c>
      <c r="B33" s="41" t="s">
        <v>183</v>
      </c>
      <c r="C33" s="426">
        <v>209008277</v>
      </c>
      <c r="D33" s="431" t="s">
        <v>642</v>
      </c>
      <c r="E33" s="427">
        <v>209008277</v>
      </c>
      <c r="F33" s="428">
        <v>209008277</v>
      </c>
      <c r="G33" s="431" t="s">
        <v>642</v>
      </c>
      <c r="H33" s="430">
        <v>209008277</v>
      </c>
    </row>
    <row r="34" spans="1:8" ht="15.75">
      <c r="A34" s="37">
        <v>24</v>
      </c>
      <c r="B34" s="41" t="s">
        <v>184</v>
      </c>
      <c r="C34" s="426">
        <v>0</v>
      </c>
      <c r="D34" s="431" t="s">
        <v>642</v>
      </c>
      <c r="E34" s="427">
        <v>0</v>
      </c>
      <c r="F34" s="428">
        <v>0</v>
      </c>
      <c r="G34" s="431" t="s">
        <v>642</v>
      </c>
      <c r="H34" s="430">
        <v>0</v>
      </c>
    </row>
    <row r="35" spans="1:8" ht="15.75">
      <c r="A35" s="37">
        <v>25</v>
      </c>
      <c r="B35" s="42" t="s">
        <v>185</v>
      </c>
      <c r="C35" s="426">
        <v>0</v>
      </c>
      <c r="D35" s="431" t="s">
        <v>642</v>
      </c>
      <c r="E35" s="427">
        <v>0</v>
      </c>
      <c r="F35" s="428">
        <v>0</v>
      </c>
      <c r="G35" s="431" t="s">
        <v>642</v>
      </c>
      <c r="H35" s="430">
        <v>0</v>
      </c>
    </row>
    <row r="36" spans="1:8" ht="15.75">
      <c r="A36" s="37">
        <v>26</v>
      </c>
      <c r="B36" s="41" t="s">
        <v>186</v>
      </c>
      <c r="C36" s="426">
        <v>0</v>
      </c>
      <c r="D36" s="431" t="s">
        <v>642</v>
      </c>
      <c r="E36" s="427">
        <v>0</v>
      </c>
      <c r="F36" s="428">
        <v>0</v>
      </c>
      <c r="G36" s="431" t="s">
        <v>642</v>
      </c>
      <c r="H36" s="430">
        <v>0</v>
      </c>
    </row>
    <row r="37" spans="1:8" ht="15.75">
      <c r="A37" s="37">
        <v>27</v>
      </c>
      <c r="B37" s="41" t="s">
        <v>187</v>
      </c>
      <c r="C37" s="426">
        <v>0</v>
      </c>
      <c r="D37" s="431" t="s">
        <v>642</v>
      </c>
      <c r="E37" s="427">
        <v>0</v>
      </c>
      <c r="F37" s="428">
        <v>0</v>
      </c>
      <c r="G37" s="431" t="s">
        <v>642</v>
      </c>
      <c r="H37" s="430">
        <v>0</v>
      </c>
    </row>
    <row r="38" spans="1:8" ht="15.75">
      <c r="A38" s="37">
        <v>28</v>
      </c>
      <c r="B38" s="41" t="s">
        <v>188</v>
      </c>
      <c r="C38" s="426">
        <v>-12467765.469999999</v>
      </c>
      <c r="D38" s="431" t="s">
        <v>642</v>
      </c>
      <c r="E38" s="427">
        <v>-12467765.469999999</v>
      </c>
      <c r="F38" s="428">
        <v>2199350.0000000112</v>
      </c>
      <c r="G38" s="431" t="s">
        <v>642</v>
      </c>
      <c r="H38" s="430">
        <v>2199350.0000000112</v>
      </c>
    </row>
    <row r="39" spans="1:8" ht="15.75">
      <c r="A39" s="37">
        <v>29</v>
      </c>
      <c r="B39" s="41" t="s">
        <v>204</v>
      </c>
      <c r="C39" s="426">
        <v>9542444</v>
      </c>
      <c r="D39" s="431" t="s">
        <v>642</v>
      </c>
      <c r="E39" s="427">
        <v>9542444</v>
      </c>
      <c r="F39" s="428">
        <v>9651661</v>
      </c>
      <c r="G39" s="431" t="s">
        <v>642</v>
      </c>
      <c r="H39" s="430">
        <v>9651661</v>
      </c>
    </row>
    <row r="40" spans="1:8" ht="15.75">
      <c r="A40" s="37">
        <v>30</v>
      </c>
      <c r="B40" s="43" t="s">
        <v>189</v>
      </c>
      <c r="C40" s="426">
        <v>206082955.53</v>
      </c>
      <c r="D40" s="431" t="s">
        <v>642</v>
      </c>
      <c r="E40" s="427">
        <v>206082955.53</v>
      </c>
      <c r="F40" s="428">
        <v>220859288</v>
      </c>
      <c r="G40" s="431" t="s">
        <v>642</v>
      </c>
      <c r="H40" s="430">
        <v>220859288</v>
      </c>
    </row>
    <row r="41" spans="1:8" ht="16.5" thickBot="1">
      <c r="A41" s="44">
        <v>31</v>
      </c>
      <c r="B41" s="45" t="s">
        <v>205</v>
      </c>
      <c r="C41" s="247">
        <v>982114915.57000005</v>
      </c>
      <c r="D41" s="247">
        <v>1065207121.2341999</v>
      </c>
      <c r="E41" s="247">
        <v>2047322036.8041999</v>
      </c>
      <c r="F41" s="247">
        <v>830018642.79999995</v>
      </c>
      <c r="G41" s="247">
        <v>819854218.39999998</v>
      </c>
      <c r="H41" s="248">
        <v>1649872861.1999998</v>
      </c>
    </row>
    <row r="43" spans="1:8">
      <c r="B43" s="4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workbookViewId="0">
      <pane xSplit="1" ySplit="6" topLeftCell="B59" activePane="bottomRight" state="frozen"/>
      <selection activeCell="B3" sqref="B3"/>
      <selection pane="topRight" activeCell="B3" sqref="B3"/>
      <selection pane="bottomLeft" activeCell="B3" sqref="B3"/>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196</v>
      </c>
      <c r="B1" s="16" t="str">
        <f>Info!C2</f>
        <v>სს "ვითიბი ბანკი ჯორჯია"</v>
      </c>
      <c r="C1" s="16"/>
    </row>
    <row r="2" spans="1:8" ht="15.75">
      <c r="A2" s="17" t="s">
        <v>197</v>
      </c>
      <c r="B2" s="407">
        <f>Info!D2</f>
        <v>44196</v>
      </c>
      <c r="C2" s="28"/>
      <c r="D2" s="18"/>
      <c r="E2" s="18"/>
      <c r="F2" s="18"/>
      <c r="G2" s="18"/>
      <c r="H2" s="18"/>
    </row>
    <row r="3" spans="1:8" ht="15.75">
      <c r="A3" s="17"/>
      <c r="B3" s="16"/>
      <c r="C3" s="28"/>
      <c r="D3" s="18"/>
      <c r="E3" s="18"/>
      <c r="F3" s="18"/>
      <c r="G3" s="18"/>
      <c r="H3" s="18"/>
    </row>
    <row r="4" spans="1:8" ht="16.5" thickBot="1">
      <c r="A4" s="47" t="s">
        <v>416</v>
      </c>
      <c r="B4" s="29" t="s">
        <v>230</v>
      </c>
      <c r="C4" s="33"/>
      <c r="D4" s="33"/>
      <c r="E4" s="33"/>
      <c r="F4" s="47"/>
      <c r="G4" s="47"/>
      <c r="H4" s="48" t="s">
        <v>100</v>
      </c>
    </row>
    <row r="5" spans="1:8" ht="15.75">
      <c r="A5" s="127"/>
      <c r="B5" s="128"/>
      <c r="C5" s="526" t="s">
        <v>202</v>
      </c>
      <c r="D5" s="527"/>
      <c r="E5" s="528"/>
      <c r="F5" s="526" t="s">
        <v>203</v>
      </c>
      <c r="G5" s="527"/>
      <c r="H5" s="529"/>
    </row>
    <row r="6" spans="1:8">
      <c r="A6" s="129" t="s">
        <v>32</v>
      </c>
      <c r="B6" s="49"/>
      <c r="C6" s="50" t="s">
        <v>33</v>
      </c>
      <c r="D6" s="50" t="s">
        <v>103</v>
      </c>
      <c r="E6" s="50" t="s">
        <v>74</v>
      </c>
      <c r="F6" s="50" t="s">
        <v>33</v>
      </c>
      <c r="G6" s="50" t="s">
        <v>103</v>
      </c>
      <c r="H6" s="130" t="s">
        <v>74</v>
      </c>
    </row>
    <row r="7" spans="1:8">
      <c r="A7" s="131"/>
      <c r="B7" s="52" t="s">
        <v>99</v>
      </c>
      <c r="C7" s="53"/>
      <c r="D7" s="53"/>
      <c r="E7" s="53"/>
      <c r="F7" s="53"/>
      <c r="G7" s="53"/>
      <c r="H7" s="132"/>
    </row>
    <row r="8" spans="1:8" ht="15.75">
      <c r="A8" s="131">
        <v>1</v>
      </c>
      <c r="B8" s="54" t="s">
        <v>104</v>
      </c>
      <c r="C8" s="435">
        <v>2372134</v>
      </c>
      <c r="D8" s="435">
        <v>-167604</v>
      </c>
      <c r="E8" s="427">
        <v>2204530</v>
      </c>
      <c r="F8" s="435">
        <v>2312070</v>
      </c>
      <c r="G8" s="435">
        <v>1407295</v>
      </c>
      <c r="H8" s="436">
        <v>3719365</v>
      </c>
    </row>
    <row r="9" spans="1:8" ht="15.75">
      <c r="A9" s="131">
        <v>2</v>
      </c>
      <c r="B9" s="54" t="s">
        <v>105</v>
      </c>
      <c r="C9" s="437">
        <v>85496303</v>
      </c>
      <c r="D9" s="437">
        <v>42114385.000000007</v>
      </c>
      <c r="E9" s="427">
        <v>127610688</v>
      </c>
      <c r="F9" s="437">
        <v>71449029</v>
      </c>
      <c r="G9" s="437">
        <v>39465314</v>
      </c>
      <c r="H9" s="436">
        <v>110914343</v>
      </c>
    </row>
    <row r="10" spans="1:8" ht="15.75">
      <c r="A10" s="131">
        <v>2.1</v>
      </c>
      <c r="B10" s="55" t="s">
        <v>106</v>
      </c>
      <c r="C10" s="435">
        <v>0</v>
      </c>
      <c r="D10" s="435">
        <v>0</v>
      </c>
      <c r="E10" s="427">
        <v>0</v>
      </c>
      <c r="F10" s="435">
        <v>156581</v>
      </c>
      <c r="G10" s="435">
        <v>65</v>
      </c>
      <c r="H10" s="436">
        <v>156646</v>
      </c>
    </row>
    <row r="11" spans="1:8" ht="15.75">
      <c r="A11" s="131">
        <v>2.2000000000000002</v>
      </c>
      <c r="B11" s="55" t="s">
        <v>107</v>
      </c>
      <c r="C11" s="435">
        <v>645624.43000000017</v>
      </c>
      <c r="D11" s="435">
        <v>579956.93999999994</v>
      </c>
      <c r="E11" s="427">
        <v>1225581.3700000001</v>
      </c>
      <c r="F11" s="435">
        <v>8720383.4000000004</v>
      </c>
      <c r="G11" s="435">
        <v>14661758.15</v>
      </c>
      <c r="H11" s="436">
        <v>23382141.550000001</v>
      </c>
    </row>
    <row r="12" spans="1:8" ht="15.75">
      <c r="A12" s="131">
        <v>2.2999999999999998</v>
      </c>
      <c r="B12" s="55" t="s">
        <v>108</v>
      </c>
      <c r="C12" s="435">
        <v>6808.22</v>
      </c>
      <c r="D12" s="435">
        <v>94699.06</v>
      </c>
      <c r="E12" s="427">
        <v>101507.28</v>
      </c>
      <c r="F12" s="435">
        <v>2072612.26</v>
      </c>
      <c r="G12" s="435">
        <v>1068975.44</v>
      </c>
      <c r="H12" s="436">
        <v>3141587.7</v>
      </c>
    </row>
    <row r="13" spans="1:8" ht="15.75">
      <c r="A13" s="131">
        <v>2.4</v>
      </c>
      <c r="B13" s="55" t="s">
        <v>109</v>
      </c>
      <c r="C13" s="435">
        <v>326778.43</v>
      </c>
      <c r="D13" s="435">
        <v>34044.399999999994</v>
      </c>
      <c r="E13" s="427">
        <v>360822.82999999996</v>
      </c>
      <c r="F13" s="435">
        <v>5074235.7599999988</v>
      </c>
      <c r="G13" s="435">
        <v>1815077.4700000002</v>
      </c>
      <c r="H13" s="436">
        <v>6889313.2299999986</v>
      </c>
    </row>
    <row r="14" spans="1:8" ht="15.75">
      <c r="A14" s="131">
        <v>2.5</v>
      </c>
      <c r="B14" s="55" t="s">
        <v>110</v>
      </c>
      <c r="C14" s="435">
        <v>37920.710000000006</v>
      </c>
      <c r="D14" s="435">
        <v>45405.23000000001</v>
      </c>
      <c r="E14" s="427">
        <v>83325.940000000017</v>
      </c>
      <c r="F14" s="435">
        <v>235324.12000000002</v>
      </c>
      <c r="G14" s="435">
        <v>638031.77</v>
      </c>
      <c r="H14" s="436">
        <v>873355.89</v>
      </c>
    </row>
    <row r="15" spans="1:8" ht="15.75">
      <c r="A15" s="131">
        <v>2.6</v>
      </c>
      <c r="B15" s="55" t="s">
        <v>111</v>
      </c>
      <c r="C15" s="435">
        <v>145560.60999999999</v>
      </c>
      <c r="D15" s="435">
        <v>143216.41</v>
      </c>
      <c r="E15" s="427">
        <v>288777.02</v>
      </c>
      <c r="F15" s="435">
        <v>2203315.77</v>
      </c>
      <c r="G15" s="435">
        <v>3669279.77</v>
      </c>
      <c r="H15" s="436">
        <v>5872595.54</v>
      </c>
    </row>
    <row r="16" spans="1:8" ht="15.75">
      <c r="A16" s="131">
        <v>2.7</v>
      </c>
      <c r="B16" s="55" t="s">
        <v>112</v>
      </c>
      <c r="C16" s="435">
        <v>17433.169999999998</v>
      </c>
      <c r="D16" s="435">
        <v>31279.85</v>
      </c>
      <c r="E16" s="427">
        <v>48713.02</v>
      </c>
      <c r="F16" s="435">
        <v>318880.42</v>
      </c>
      <c r="G16" s="435">
        <v>1394366.27</v>
      </c>
      <c r="H16" s="436">
        <v>1713246.69</v>
      </c>
    </row>
    <row r="17" spans="1:8" ht="15.75">
      <c r="A17" s="131">
        <v>2.8</v>
      </c>
      <c r="B17" s="55" t="s">
        <v>113</v>
      </c>
      <c r="C17" s="435">
        <v>53002751</v>
      </c>
      <c r="D17" s="435">
        <v>9351173</v>
      </c>
      <c r="E17" s="427">
        <v>62353924</v>
      </c>
      <c r="F17" s="435">
        <v>47601635</v>
      </c>
      <c r="G17" s="435">
        <v>10899845</v>
      </c>
      <c r="H17" s="436">
        <v>58501480</v>
      </c>
    </row>
    <row r="18" spans="1:8" ht="15.75">
      <c r="A18" s="131">
        <v>2.9</v>
      </c>
      <c r="B18" s="55" t="s">
        <v>114</v>
      </c>
      <c r="C18" s="435">
        <v>31313426.429999992</v>
      </c>
      <c r="D18" s="435">
        <v>31834610.110000007</v>
      </c>
      <c r="E18" s="427">
        <v>63148036.539999999</v>
      </c>
      <c r="F18" s="435">
        <v>5066061.2700000033</v>
      </c>
      <c r="G18" s="435">
        <v>5317915.1300000027</v>
      </c>
      <c r="H18" s="436">
        <v>10383976.400000006</v>
      </c>
    </row>
    <row r="19" spans="1:8" ht="15.75">
      <c r="A19" s="131">
        <v>3</v>
      </c>
      <c r="B19" s="54" t="s">
        <v>115</v>
      </c>
      <c r="C19" s="435"/>
      <c r="D19" s="435"/>
      <c r="E19" s="427">
        <v>0</v>
      </c>
      <c r="F19" s="435"/>
      <c r="G19" s="435"/>
      <c r="H19" s="436">
        <v>0</v>
      </c>
    </row>
    <row r="20" spans="1:8" ht="15.75">
      <c r="A20" s="131">
        <v>4</v>
      </c>
      <c r="B20" s="54" t="s">
        <v>116</v>
      </c>
      <c r="C20" s="435">
        <v>14160468</v>
      </c>
      <c r="D20" s="435">
        <v>0</v>
      </c>
      <c r="E20" s="427">
        <v>14160468</v>
      </c>
      <c r="F20" s="435">
        <v>8395049</v>
      </c>
      <c r="G20" s="435">
        <v>2189</v>
      </c>
      <c r="H20" s="436">
        <v>8397238</v>
      </c>
    </row>
    <row r="21" spans="1:8" ht="15.75">
      <c r="A21" s="131">
        <v>5</v>
      </c>
      <c r="B21" s="54" t="s">
        <v>117</v>
      </c>
      <c r="C21" s="435">
        <v>2011206.27</v>
      </c>
      <c r="D21" s="435">
        <v>28297</v>
      </c>
      <c r="E21" s="427">
        <v>2039503.27</v>
      </c>
      <c r="F21" s="435">
        <v>1362293.1800000002</v>
      </c>
      <c r="G21" s="435">
        <v>245216.25</v>
      </c>
      <c r="H21" s="436">
        <v>1607509.4300000002</v>
      </c>
    </row>
    <row r="22" spans="1:8" ht="15.75">
      <c r="A22" s="131">
        <v>6</v>
      </c>
      <c r="B22" s="56" t="s">
        <v>118</v>
      </c>
      <c r="C22" s="437">
        <v>104040111.27</v>
      </c>
      <c r="D22" s="437">
        <v>41975078.000000007</v>
      </c>
      <c r="E22" s="427">
        <v>146015189.27000001</v>
      </c>
      <c r="F22" s="437">
        <v>83518441.180000007</v>
      </c>
      <c r="G22" s="437">
        <v>41120014.25</v>
      </c>
      <c r="H22" s="436">
        <v>124638455.43000001</v>
      </c>
    </row>
    <row r="23" spans="1:8" ht="15.75">
      <c r="A23" s="131"/>
      <c r="B23" s="52" t="s">
        <v>97</v>
      </c>
      <c r="C23" s="435"/>
      <c r="D23" s="435"/>
      <c r="E23" s="426"/>
      <c r="F23" s="435"/>
      <c r="G23" s="435"/>
      <c r="H23" s="438"/>
    </row>
    <row r="24" spans="1:8" ht="15.75">
      <c r="A24" s="131">
        <v>7</v>
      </c>
      <c r="B24" s="54" t="s">
        <v>119</v>
      </c>
      <c r="C24" s="435">
        <v>20636480.490000002</v>
      </c>
      <c r="D24" s="435">
        <v>2802166.24</v>
      </c>
      <c r="E24" s="427">
        <v>23438646.730000004</v>
      </c>
      <c r="F24" s="435">
        <v>16664475.23</v>
      </c>
      <c r="G24" s="435">
        <v>1735951.23</v>
      </c>
      <c r="H24" s="436">
        <v>18400426.460000001</v>
      </c>
    </row>
    <row r="25" spans="1:8" ht="15.75">
      <c r="A25" s="131">
        <v>8</v>
      </c>
      <c r="B25" s="54" t="s">
        <v>120</v>
      </c>
      <c r="C25" s="435">
        <v>24427105.509999998</v>
      </c>
      <c r="D25" s="435">
        <v>13990629.76</v>
      </c>
      <c r="E25" s="427">
        <v>38417735.269999996</v>
      </c>
      <c r="F25" s="435">
        <v>20157259.77</v>
      </c>
      <c r="G25" s="435">
        <v>11355078.77</v>
      </c>
      <c r="H25" s="436">
        <v>31512338.539999999</v>
      </c>
    </row>
    <row r="26" spans="1:8" ht="15.75">
      <c r="A26" s="131">
        <v>9</v>
      </c>
      <c r="B26" s="54" t="s">
        <v>121</v>
      </c>
      <c r="C26" s="435">
        <v>654185</v>
      </c>
      <c r="D26" s="435">
        <v>297672</v>
      </c>
      <c r="E26" s="427">
        <v>951857</v>
      </c>
      <c r="F26" s="435">
        <v>639963</v>
      </c>
      <c r="G26" s="435">
        <v>4746</v>
      </c>
      <c r="H26" s="436">
        <v>644709</v>
      </c>
    </row>
    <row r="27" spans="1:8" ht="15.75">
      <c r="A27" s="131">
        <v>10</v>
      </c>
      <c r="B27" s="54" t="s">
        <v>122</v>
      </c>
      <c r="C27" s="435">
        <v>0</v>
      </c>
      <c r="D27" s="435">
        <v>0</v>
      </c>
      <c r="E27" s="427">
        <v>0</v>
      </c>
      <c r="F27" s="435">
        <v>0</v>
      </c>
      <c r="G27" s="435">
        <v>0</v>
      </c>
      <c r="H27" s="436">
        <v>0</v>
      </c>
    </row>
    <row r="28" spans="1:8" ht="15.75">
      <c r="A28" s="131">
        <v>11</v>
      </c>
      <c r="B28" s="54" t="s">
        <v>123</v>
      </c>
      <c r="C28" s="435">
        <v>7761987</v>
      </c>
      <c r="D28" s="435">
        <v>11127531</v>
      </c>
      <c r="E28" s="427">
        <v>18889518</v>
      </c>
      <c r="F28" s="435">
        <v>1408856</v>
      </c>
      <c r="G28" s="435">
        <v>14799555</v>
      </c>
      <c r="H28" s="436">
        <v>16208411</v>
      </c>
    </row>
    <row r="29" spans="1:8" ht="15.75">
      <c r="A29" s="131">
        <v>12</v>
      </c>
      <c r="B29" s="54" t="s">
        <v>124</v>
      </c>
      <c r="C29" s="435">
        <v>441924</v>
      </c>
      <c r="D29" s="435">
        <v>427702</v>
      </c>
      <c r="E29" s="427">
        <v>869626</v>
      </c>
      <c r="F29" s="435">
        <v>685455</v>
      </c>
      <c r="G29" s="435">
        <v>518541</v>
      </c>
      <c r="H29" s="436">
        <v>1203996</v>
      </c>
    </row>
    <row r="30" spans="1:8" ht="15.75">
      <c r="A30" s="131">
        <v>13</v>
      </c>
      <c r="B30" s="57" t="s">
        <v>125</v>
      </c>
      <c r="C30" s="437">
        <v>53921682</v>
      </c>
      <c r="D30" s="437">
        <v>28645701</v>
      </c>
      <c r="E30" s="427">
        <v>82567383</v>
      </c>
      <c r="F30" s="437">
        <v>39556009</v>
      </c>
      <c r="G30" s="437">
        <v>28413872</v>
      </c>
      <c r="H30" s="436">
        <v>67969881</v>
      </c>
    </row>
    <row r="31" spans="1:8" ht="15.75">
      <c r="A31" s="131">
        <v>14</v>
      </c>
      <c r="B31" s="57" t="s">
        <v>126</v>
      </c>
      <c r="C31" s="437">
        <v>50118429.269999996</v>
      </c>
      <c r="D31" s="437">
        <v>13329377.000000007</v>
      </c>
      <c r="E31" s="427">
        <v>63447806.270000003</v>
      </c>
      <c r="F31" s="437">
        <v>43962432.180000007</v>
      </c>
      <c r="G31" s="437">
        <v>12706142.25</v>
      </c>
      <c r="H31" s="436">
        <v>56668574.430000007</v>
      </c>
    </row>
    <row r="32" spans="1:8">
      <c r="A32" s="131"/>
      <c r="B32" s="52"/>
      <c r="C32" s="439"/>
      <c r="D32" s="439"/>
      <c r="E32" s="439"/>
      <c r="F32" s="439"/>
      <c r="G32" s="439"/>
      <c r="H32" s="440"/>
    </row>
    <row r="33" spans="1:8" ht="15.75">
      <c r="A33" s="131"/>
      <c r="B33" s="52" t="s">
        <v>127</v>
      </c>
      <c r="C33" s="435"/>
      <c r="D33" s="435"/>
      <c r="E33" s="426"/>
      <c r="F33" s="435"/>
      <c r="G33" s="435"/>
      <c r="H33" s="438"/>
    </row>
    <row r="34" spans="1:8" ht="15.75">
      <c r="A34" s="131">
        <v>15</v>
      </c>
      <c r="B34" s="51" t="s">
        <v>98</v>
      </c>
      <c r="C34" s="441">
        <v>12424776.76</v>
      </c>
      <c r="D34" s="441">
        <v>2412048.6499999994</v>
      </c>
      <c r="E34" s="427">
        <v>14836825.41</v>
      </c>
      <c r="F34" s="441">
        <v>12554532.48</v>
      </c>
      <c r="G34" s="441">
        <v>762278.37999999989</v>
      </c>
      <c r="H34" s="436">
        <v>13316810.859999999</v>
      </c>
    </row>
    <row r="35" spans="1:8" ht="15.75">
      <c r="A35" s="131">
        <v>15.1</v>
      </c>
      <c r="B35" s="55" t="s">
        <v>128</v>
      </c>
      <c r="C35" s="435">
        <v>14281940.76</v>
      </c>
      <c r="D35" s="435">
        <v>6896274.5999999996</v>
      </c>
      <c r="E35" s="427">
        <v>21178215.359999999</v>
      </c>
      <c r="F35" s="435">
        <v>14760230.48</v>
      </c>
      <c r="G35" s="435">
        <v>7291832.1399999997</v>
      </c>
      <c r="H35" s="436">
        <v>22052062.620000001</v>
      </c>
    </row>
    <row r="36" spans="1:8" ht="15.75">
      <c r="A36" s="131">
        <v>15.2</v>
      </c>
      <c r="B36" s="55" t="s">
        <v>129</v>
      </c>
      <c r="C36" s="435">
        <v>1857164</v>
      </c>
      <c r="D36" s="435">
        <v>4484225.95</v>
      </c>
      <c r="E36" s="427">
        <v>6341389.9500000002</v>
      </c>
      <c r="F36" s="435">
        <v>2205698</v>
      </c>
      <c r="G36" s="435">
        <v>6529553.7599999998</v>
      </c>
      <c r="H36" s="436">
        <v>8735251.7599999998</v>
      </c>
    </row>
    <row r="37" spans="1:8" ht="15.75">
      <c r="A37" s="131">
        <v>16</v>
      </c>
      <c r="B37" s="54" t="s">
        <v>130</v>
      </c>
      <c r="C37" s="435">
        <v>0</v>
      </c>
      <c r="D37" s="435">
        <v>0</v>
      </c>
      <c r="E37" s="427">
        <v>0</v>
      </c>
      <c r="F37" s="435">
        <v>0</v>
      </c>
      <c r="G37" s="435">
        <v>0</v>
      </c>
      <c r="H37" s="436">
        <v>0</v>
      </c>
    </row>
    <row r="38" spans="1:8" ht="15.75">
      <c r="A38" s="131">
        <v>17</v>
      </c>
      <c r="B38" s="54" t="s">
        <v>131</v>
      </c>
      <c r="C38" s="435">
        <v>0</v>
      </c>
      <c r="D38" s="435">
        <v>0</v>
      </c>
      <c r="E38" s="427">
        <v>0</v>
      </c>
      <c r="F38" s="435">
        <v>0</v>
      </c>
      <c r="G38" s="435">
        <v>0</v>
      </c>
      <c r="H38" s="436">
        <v>0</v>
      </c>
    </row>
    <row r="39" spans="1:8" ht="15.75">
      <c r="A39" s="131">
        <v>18</v>
      </c>
      <c r="B39" s="54" t="s">
        <v>132</v>
      </c>
      <c r="C39" s="435">
        <v>0</v>
      </c>
      <c r="D39" s="435">
        <v>0</v>
      </c>
      <c r="E39" s="427">
        <v>0</v>
      </c>
      <c r="F39" s="435">
        <v>0</v>
      </c>
      <c r="G39" s="435">
        <v>0</v>
      </c>
      <c r="H39" s="436">
        <v>0</v>
      </c>
    </row>
    <row r="40" spans="1:8" ht="15.75">
      <c r="A40" s="131">
        <v>19</v>
      </c>
      <c r="B40" s="54" t="s">
        <v>133</v>
      </c>
      <c r="C40" s="435">
        <v>1298752</v>
      </c>
      <c r="D40" s="435">
        <v>0</v>
      </c>
      <c r="E40" s="427">
        <v>1298752</v>
      </c>
      <c r="F40" s="435">
        <v>25217162</v>
      </c>
      <c r="G40" s="435">
        <v>0</v>
      </c>
      <c r="H40" s="436">
        <v>25217162</v>
      </c>
    </row>
    <row r="41" spans="1:8" ht="15.75">
      <c r="A41" s="131">
        <v>20</v>
      </c>
      <c r="B41" s="54" t="s">
        <v>134</v>
      </c>
      <c r="C41" s="435">
        <v>15442183</v>
      </c>
      <c r="D41" s="435">
        <v>0</v>
      </c>
      <c r="E41" s="427">
        <v>15442183</v>
      </c>
      <c r="F41" s="435">
        <v>-12310280</v>
      </c>
      <c r="G41" s="435">
        <v>0</v>
      </c>
      <c r="H41" s="436">
        <v>-12310280</v>
      </c>
    </row>
    <row r="42" spans="1:8" ht="15.75">
      <c r="A42" s="131">
        <v>21</v>
      </c>
      <c r="B42" s="54" t="s">
        <v>135</v>
      </c>
      <c r="C42" s="435">
        <v>-215506</v>
      </c>
      <c r="D42" s="435">
        <v>0</v>
      </c>
      <c r="E42" s="427">
        <v>-215506</v>
      </c>
      <c r="F42" s="435">
        <v>1348031</v>
      </c>
      <c r="G42" s="435">
        <v>0</v>
      </c>
      <c r="H42" s="436">
        <v>1348031</v>
      </c>
    </row>
    <row r="43" spans="1:8" ht="15.75">
      <c r="A43" s="131">
        <v>22</v>
      </c>
      <c r="B43" s="54" t="s">
        <v>136</v>
      </c>
      <c r="C43" s="435">
        <v>147113.38999999998</v>
      </c>
      <c r="D43" s="435">
        <v>0</v>
      </c>
      <c r="E43" s="427">
        <v>147113.38999999998</v>
      </c>
      <c r="F43" s="435">
        <v>430057.46</v>
      </c>
      <c r="G43" s="435">
        <v>0</v>
      </c>
      <c r="H43" s="436">
        <v>430057.46</v>
      </c>
    </row>
    <row r="44" spans="1:8" ht="15.75">
      <c r="A44" s="131">
        <v>23</v>
      </c>
      <c r="B44" s="54" t="s">
        <v>137</v>
      </c>
      <c r="C44" s="435">
        <v>3318838.58</v>
      </c>
      <c r="D44" s="435">
        <v>1315547.3999999999</v>
      </c>
      <c r="E44" s="427">
        <v>4634385.9800000004</v>
      </c>
      <c r="F44" s="435">
        <v>3391922.88</v>
      </c>
      <c r="G44" s="435">
        <v>2378436.6100000003</v>
      </c>
      <c r="H44" s="436">
        <v>5770359.4900000002</v>
      </c>
    </row>
    <row r="45" spans="1:8" ht="15.75">
      <c r="A45" s="131">
        <v>24</v>
      </c>
      <c r="B45" s="57" t="s">
        <v>138</v>
      </c>
      <c r="C45" s="437">
        <v>32416157.729999997</v>
      </c>
      <c r="D45" s="437">
        <v>3727596.0499999993</v>
      </c>
      <c r="E45" s="427">
        <v>36143753.779999994</v>
      </c>
      <c r="F45" s="437">
        <v>30631425.820000004</v>
      </c>
      <c r="G45" s="437">
        <v>3140714.99</v>
      </c>
      <c r="H45" s="436">
        <v>33772140.810000002</v>
      </c>
    </row>
    <row r="46" spans="1:8">
      <c r="A46" s="131"/>
      <c r="B46" s="52" t="s">
        <v>139</v>
      </c>
      <c r="C46" s="435"/>
      <c r="D46" s="435"/>
      <c r="E46" s="435"/>
      <c r="F46" s="435"/>
      <c r="G46" s="435"/>
      <c r="H46" s="442"/>
    </row>
    <row r="47" spans="1:8" ht="15.75">
      <c r="A47" s="131">
        <v>25</v>
      </c>
      <c r="B47" s="54" t="s">
        <v>140</v>
      </c>
      <c r="C47" s="435">
        <v>1988560</v>
      </c>
      <c r="D47" s="435">
        <v>2258089.0499999998</v>
      </c>
      <c r="E47" s="427">
        <v>4246649.05</v>
      </c>
      <c r="F47" s="435">
        <v>1953373</v>
      </c>
      <c r="G47" s="435">
        <v>2114825.2400000002</v>
      </c>
      <c r="H47" s="436">
        <v>4068198.24</v>
      </c>
    </row>
    <row r="48" spans="1:8" ht="15.75">
      <c r="A48" s="131">
        <v>26</v>
      </c>
      <c r="B48" s="54" t="s">
        <v>141</v>
      </c>
      <c r="C48" s="435">
        <v>5198499</v>
      </c>
      <c r="D48" s="435">
        <v>626365</v>
      </c>
      <c r="E48" s="427">
        <v>5824864</v>
      </c>
      <c r="F48" s="435">
        <v>5749409</v>
      </c>
      <c r="G48" s="435">
        <v>807597</v>
      </c>
      <c r="H48" s="436">
        <v>6557006</v>
      </c>
    </row>
    <row r="49" spans="1:9" ht="15.75">
      <c r="A49" s="131">
        <v>27</v>
      </c>
      <c r="B49" s="54" t="s">
        <v>142</v>
      </c>
      <c r="C49" s="435">
        <v>39285893</v>
      </c>
      <c r="D49" s="435">
        <v>0</v>
      </c>
      <c r="E49" s="427">
        <v>39285893</v>
      </c>
      <c r="F49" s="435">
        <v>38398276</v>
      </c>
      <c r="G49" s="435">
        <v>0</v>
      </c>
      <c r="H49" s="436">
        <v>38398276</v>
      </c>
    </row>
    <row r="50" spans="1:9" ht="15.75">
      <c r="A50" s="131">
        <v>28</v>
      </c>
      <c r="B50" s="54" t="s">
        <v>280</v>
      </c>
      <c r="C50" s="435">
        <v>640020</v>
      </c>
      <c r="D50" s="435">
        <v>0</v>
      </c>
      <c r="E50" s="427">
        <v>640020</v>
      </c>
      <c r="F50" s="435">
        <v>647913</v>
      </c>
      <c r="G50" s="435">
        <v>0</v>
      </c>
      <c r="H50" s="436">
        <v>647913</v>
      </c>
    </row>
    <row r="51" spans="1:9" ht="15.75">
      <c r="A51" s="131">
        <v>29</v>
      </c>
      <c r="B51" s="54" t="s">
        <v>143</v>
      </c>
      <c r="C51" s="435">
        <v>8407862</v>
      </c>
      <c r="D51" s="435">
        <v>0</v>
      </c>
      <c r="E51" s="427">
        <v>8407862</v>
      </c>
      <c r="F51" s="435">
        <v>8169371</v>
      </c>
      <c r="G51" s="435">
        <v>0</v>
      </c>
      <c r="H51" s="436">
        <v>8169371</v>
      </c>
    </row>
    <row r="52" spans="1:9" ht="15.75">
      <c r="A52" s="131">
        <v>30</v>
      </c>
      <c r="B52" s="54" t="s">
        <v>144</v>
      </c>
      <c r="C52" s="435">
        <v>6292302</v>
      </c>
      <c r="D52" s="435">
        <v>186001</v>
      </c>
      <c r="E52" s="427">
        <v>6478303</v>
      </c>
      <c r="F52" s="435">
        <v>5796926</v>
      </c>
      <c r="G52" s="435">
        <v>129114</v>
      </c>
      <c r="H52" s="436">
        <v>5926040</v>
      </c>
    </row>
    <row r="53" spans="1:9" ht="15.75">
      <c r="A53" s="131">
        <v>31</v>
      </c>
      <c r="B53" s="57" t="s">
        <v>145</v>
      </c>
      <c r="C53" s="437">
        <v>61813136</v>
      </c>
      <c r="D53" s="437">
        <v>3070455.05</v>
      </c>
      <c r="E53" s="427">
        <v>64883591.049999997</v>
      </c>
      <c r="F53" s="437">
        <v>60715268</v>
      </c>
      <c r="G53" s="437">
        <v>3051536.24</v>
      </c>
      <c r="H53" s="436">
        <v>63766804.240000002</v>
      </c>
    </row>
    <row r="54" spans="1:9" ht="15.75">
      <c r="A54" s="131">
        <v>32</v>
      </c>
      <c r="B54" s="57" t="s">
        <v>146</v>
      </c>
      <c r="C54" s="437">
        <v>-29396978.270000003</v>
      </c>
      <c r="D54" s="437">
        <v>657140.99999999953</v>
      </c>
      <c r="E54" s="427">
        <v>-28739837.270000003</v>
      </c>
      <c r="F54" s="437">
        <v>-30083842.179999996</v>
      </c>
      <c r="G54" s="437">
        <v>89178.75</v>
      </c>
      <c r="H54" s="436">
        <v>-29994663.429999996</v>
      </c>
    </row>
    <row r="55" spans="1:9">
      <c r="A55" s="131"/>
      <c r="B55" s="52"/>
      <c r="C55" s="439"/>
      <c r="D55" s="439"/>
      <c r="E55" s="439"/>
      <c r="F55" s="439"/>
      <c r="G55" s="439"/>
      <c r="H55" s="440"/>
    </row>
    <row r="56" spans="1:9" ht="15.75">
      <c r="A56" s="131">
        <v>33</v>
      </c>
      <c r="B56" s="57" t="s">
        <v>147</v>
      </c>
      <c r="C56" s="437">
        <v>20721450.999999993</v>
      </c>
      <c r="D56" s="437">
        <v>13986518.000000007</v>
      </c>
      <c r="E56" s="427">
        <v>34707969</v>
      </c>
      <c r="F56" s="437">
        <v>13878590.000000011</v>
      </c>
      <c r="G56" s="437">
        <v>12795321</v>
      </c>
      <c r="H56" s="436">
        <v>26673911.000000011</v>
      </c>
    </row>
    <row r="57" spans="1:9">
      <c r="A57" s="131"/>
      <c r="B57" s="52"/>
      <c r="C57" s="439"/>
      <c r="D57" s="439"/>
      <c r="E57" s="439"/>
      <c r="F57" s="439"/>
      <c r="G57" s="439"/>
      <c r="H57" s="440"/>
    </row>
    <row r="58" spans="1:9" ht="15.75">
      <c r="A58" s="131">
        <v>34</v>
      </c>
      <c r="B58" s="54" t="s">
        <v>148</v>
      </c>
      <c r="C58" s="435">
        <v>38193929</v>
      </c>
      <c r="D58" s="443">
        <v>992607</v>
      </c>
      <c r="E58" s="427">
        <v>39186536</v>
      </c>
      <c r="F58" s="435">
        <v>11301445</v>
      </c>
      <c r="G58" s="443" t="s">
        <v>642</v>
      </c>
      <c r="H58" s="436">
        <v>11301445</v>
      </c>
    </row>
    <row r="59" spans="1:9" s="209" customFormat="1" ht="15.75">
      <c r="A59" s="131">
        <v>35</v>
      </c>
      <c r="B59" s="51" t="s">
        <v>149</v>
      </c>
      <c r="C59" s="443">
        <v>303000</v>
      </c>
      <c r="D59" s="443" t="s">
        <v>642</v>
      </c>
      <c r="E59" s="444">
        <v>303000</v>
      </c>
      <c r="F59" s="445">
        <v>144000</v>
      </c>
      <c r="G59" s="443" t="s">
        <v>642</v>
      </c>
      <c r="H59" s="446">
        <v>144000</v>
      </c>
      <c r="I59" s="208"/>
    </row>
    <row r="60" spans="1:9" ht="15.75">
      <c r="A60" s="131">
        <v>36</v>
      </c>
      <c r="B60" s="54" t="s">
        <v>150</v>
      </c>
      <c r="C60" s="435">
        <v>10350710</v>
      </c>
      <c r="D60" s="443">
        <v>163023</v>
      </c>
      <c r="E60" s="427">
        <v>10513733</v>
      </c>
      <c r="F60" s="435">
        <v>410037</v>
      </c>
      <c r="G60" s="443" t="s">
        <v>642</v>
      </c>
      <c r="H60" s="436">
        <v>410037</v>
      </c>
    </row>
    <row r="61" spans="1:9" ht="15.75">
      <c r="A61" s="131">
        <v>37</v>
      </c>
      <c r="B61" s="57" t="s">
        <v>151</v>
      </c>
      <c r="C61" s="437">
        <v>48847639</v>
      </c>
      <c r="D61" s="437">
        <v>1155630</v>
      </c>
      <c r="E61" s="427">
        <v>50003269</v>
      </c>
      <c r="F61" s="437">
        <v>11855482</v>
      </c>
      <c r="G61" s="437">
        <v>0</v>
      </c>
      <c r="H61" s="436">
        <v>11855482</v>
      </c>
    </row>
    <row r="62" spans="1:9">
      <c r="A62" s="131"/>
      <c r="B62" s="58"/>
      <c r="C62" s="435"/>
      <c r="D62" s="435"/>
      <c r="E62" s="435"/>
      <c r="F62" s="435"/>
      <c r="G62" s="435"/>
      <c r="H62" s="442"/>
    </row>
    <row r="63" spans="1:9" ht="15.75">
      <c r="A63" s="131">
        <v>38</v>
      </c>
      <c r="B63" s="59" t="s">
        <v>281</v>
      </c>
      <c r="C63" s="437">
        <v>-28126188.000000007</v>
      </c>
      <c r="D63" s="437">
        <v>12830888.000000007</v>
      </c>
      <c r="E63" s="427">
        <v>-15295300</v>
      </c>
      <c r="F63" s="437">
        <v>2023108.0000000112</v>
      </c>
      <c r="G63" s="437">
        <v>12795321</v>
      </c>
      <c r="H63" s="436">
        <v>14818429.000000011</v>
      </c>
    </row>
    <row r="64" spans="1:9" ht="15.75">
      <c r="A64" s="129">
        <v>39</v>
      </c>
      <c r="B64" s="54" t="s">
        <v>152</v>
      </c>
      <c r="C64" s="447">
        <v>-518959.5299999998</v>
      </c>
      <c r="D64" s="447">
        <v>0</v>
      </c>
      <c r="E64" s="427">
        <v>-518959.5299999998</v>
      </c>
      <c r="F64" s="447">
        <v>1161678</v>
      </c>
      <c r="G64" s="447">
        <v>0</v>
      </c>
      <c r="H64" s="436">
        <v>1161678</v>
      </c>
    </row>
    <row r="65" spans="1:8" ht="15.75">
      <c r="A65" s="131">
        <v>40</v>
      </c>
      <c r="B65" s="57" t="s">
        <v>153</v>
      </c>
      <c r="C65" s="437">
        <v>-27607228.470000006</v>
      </c>
      <c r="D65" s="437">
        <v>12830888.000000007</v>
      </c>
      <c r="E65" s="427">
        <v>-14776340.469999999</v>
      </c>
      <c r="F65" s="437">
        <v>861430.00000001118</v>
      </c>
      <c r="G65" s="437">
        <v>12795321</v>
      </c>
      <c r="H65" s="436">
        <v>13656751.000000011</v>
      </c>
    </row>
    <row r="66" spans="1:8" ht="15.75">
      <c r="A66" s="129">
        <v>41</v>
      </c>
      <c r="B66" s="54" t="s">
        <v>154</v>
      </c>
      <c r="C66" s="447">
        <v>0</v>
      </c>
      <c r="D66" s="447"/>
      <c r="E66" s="427">
        <v>0</v>
      </c>
      <c r="F66" s="447"/>
      <c r="G66" s="447"/>
      <c r="H66" s="436">
        <v>0</v>
      </c>
    </row>
    <row r="67" spans="1:8" ht="16.5" thickBot="1">
      <c r="A67" s="133">
        <v>42</v>
      </c>
      <c r="B67" s="134" t="s">
        <v>155</v>
      </c>
      <c r="C67" s="249">
        <v>-27607228.470000006</v>
      </c>
      <c r="D67" s="249">
        <v>12830888.000000007</v>
      </c>
      <c r="E67" s="247">
        <v>-14776340.469999999</v>
      </c>
      <c r="F67" s="249">
        <v>861430.00000001118</v>
      </c>
      <c r="G67" s="249">
        <v>12795321</v>
      </c>
      <c r="H67" s="250">
        <v>13656751.000000011</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7" zoomScale="90" zoomScaleNormal="90" workbookViewId="0">
      <selection activeCell="C43" sqref="C43"/>
    </sheetView>
  </sheetViews>
  <sheetFormatPr defaultRowHeight="15"/>
  <cols>
    <col min="1" max="1" width="9.5703125" bestFit="1" customWidth="1"/>
    <col min="2" max="2" width="72.28515625" customWidth="1"/>
    <col min="3" max="3" width="11.28515625" bestFit="1" customWidth="1"/>
    <col min="4" max="5" width="13.85546875" bestFit="1" customWidth="1"/>
    <col min="6" max="6" width="11.28515625" bestFit="1" customWidth="1"/>
    <col min="7" max="8" width="13.85546875" bestFit="1" customWidth="1"/>
  </cols>
  <sheetData>
    <row r="1" spans="1:8">
      <c r="A1" s="2" t="s">
        <v>196</v>
      </c>
      <c r="B1" t="str">
        <f>Info!C2</f>
        <v>სს "ვითიბი ბანკი ჯორჯია"</v>
      </c>
    </row>
    <row r="2" spans="1:8">
      <c r="A2" s="2" t="s">
        <v>197</v>
      </c>
      <c r="B2" s="408">
        <f>Info!D2</f>
        <v>44196</v>
      </c>
    </row>
    <row r="3" spans="1:8">
      <c r="A3" s="2"/>
    </row>
    <row r="4" spans="1:8" ht="16.5" thickBot="1">
      <c r="A4" s="2" t="s">
        <v>417</v>
      </c>
      <c r="B4" s="2"/>
      <c r="C4" s="220"/>
      <c r="D4" s="220"/>
      <c r="E4" s="220"/>
      <c r="F4" s="221"/>
      <c r="G4" s="221"/>
      <c r="H4" s="222" t="s">
        <v>100</v>
      </c>
    </row>
    <row r="5" spans="1:8" ht="15.75">
      <c r="A5" s="530" t="s">
        <v>32</v>
      </c>
      <c r="B5" s="532" t="s">
        <v>253</v>
      </c>
      <c r="C5" s="534" t="s">
        <v>202</v>
      </c>
      <c r="D5" s="534"/>
      <c r="E5" s="534"/>
      <c r="F5" s="534" t="s">
        <v>203</v>
      </c>
      <c r="G5" s="534"/>
      <c r="H5" s="535"/>
    </row>
    <row r="6" spans="1:8">
      <c r="A6" s="531"/>
      <c r="B6" s="533"/>
      <c r="C6" s="39" t="s">
        <v>33</v>
      </c>
      <c r="D6" s="39" t="s">
        <v>101</v>
      </c>
      <c r="E6" s="39" t="s">
        <v>74</v>
      </c>
      <c r="F6" s="39" t="s">
        <v>33</v>
      </c>
      <c r="G6" s="39" t="s">
        <v>101</v>
      </c>
      <c r="H6" s="40" t="s">
        <v>74</v>
      </c>
    </row>
    <row r="7" spans="1:8" s="3" customFormat="1" ht="15.75">
      <c r="A7" s="223">
        <v>1</v>
      </c>
      <c r="B7" s="224" t="s">
        <v>493</v>
      </c>
      <c r="C7" s="429">
        <v>89074818</v>
      </c>
      <c r="D7" s="429">
        <v>137429858</v>
      </c>
      <c r="E7" s="448">
        <v>226504676</v>
      </c>
      <c r="F7" s="429">
        <v>78749182</v>
      </c>
      <c r="G7" s="429">
        <v>94303147</v>
      </c>
      <c r="H7" s="430">
        <v>173052329</v>
      </c>
    </row>
    <row r="8" spans="1:8" s="3" customFormat="1" ht="15.75">
      <c r="A8" s="223">
        <v>1.1000000000000001</v>
      </c>
      <c r="B8" s="225" t="s">
        <v>285</v>
      </c>
      <c r="C8" s="429">
        <v>32584648</v>
      </c>
      <c r="D8" s="429">
        <v>54404060</v>
      </c>
      <c r="E8" s="448">
        <v>86988708</v>
      </c>
      <c r="F8" s="429">
        <v>35818119</v>
      </c>
      <c r="G8" s="429">
        <v>47310809</v>
      </c>
      <c r="H8" s="430">
        <v>83128928</v>
      </c>
    </row>
    <row r="9" spans="1:8" s="3" customFormat="1" ht="15.75">
      <c r="A9" s="223">
        <v>1.2</v>
      </c>
      <c r="B9" s="225" t="s">
        <v>286</v>
      </c>
      <c r="C9" s="429">
        <v>0</v>
      </c>
      <c r="D9" s="429">
        <v>1749853.87</v>
      </c>
      <c r="E9" s="448">
        <v>1749853.87</v>
      </c>
      <c r="F9" s="429">
        <v>0</v>
      </c>
      <c r="G9" s="429">
        <v>54336.83</v>
      </c>
      <c r="H9" s="430">
        <v>54336.83</v>
      </c>
    </row>
    <row r="10" spans="1:8" s="3" customFormat="1" ht="15.75">
      <c r="A10" s="223">
        <v>1.3</v>
      </c>
      <c r="B10" s="225" t="s">
        <v>287</v>
      </c>
      <c r="C10" s="429">
        <v>56490170</v>
      </c>
      <c r="D10" s="429">
        <v>81275944.129999995</v>
      </c>
      <c r="E10" s="448">
        <v>137766114.13</v>
      </c>
      <c r="F10" s="429">
        <v>42931063</v>
      </c>
      <c r="G10" s="429">
        <v>46938001.170000002</v>
      </c>
      <c r="H10" s="430">
        <v>89869064.170000002</v>
      </c>
    </row>
    <row r="11" spans="1:8" s="3" customFormat="1" ht="15.75">
      <c r="A11" s="223">
        <v>1.4</v>
      </c>
      <c r="B11" s="225" t="s">
        <v>288</v>
      </c>
      <c r="C11" s="429">
        <v>0</v>
      </c>
      <c r="D11" s="429">
        <v>0</v>
      </c>
      <c r="E11" s="448">
        <v>0</v>
      </c>
      <c r="F11" s="429">
        <v>0</v>
      </c>
      <c r="G11" s="429">
        <v>0</v>
      </c>
      <c r="H11" s="430">
        <v>0</v>
      </c>
    </row>
    <row r="12" spans="1:8" s="3" customFormat="1" ht="29.25" customHeight="1">
      <c r="A12" s="223">
        <v>2</v>
      </c>
      <c r="B12" s="224" t="s">
        <v>289</v>
      </c>
      <c r="C12" s="429">
        <v>0</v>
      </c>
      <c r="D12" s="429">
        <v>0</v>
      </c>
      <c r="E12" s="448">
        <v>0</v>
      </c>
      <c r="F12" s="429">
        <v>0</v>
      </c>
      <c r="G12" s="429">
        <v>0</v>
      </c>
      <c r="H12" s="430">
        <v>0</v>
      </c>
    </row>
    <row r="13" spans="1:8" s="3" customFormat="1" ht="25.5">
      <c r="A13" s="223">
        <v>3</v>
      </c>
      <c r="B13" s="224" t="s">
        <v>290</v>
      </c>
      <c r="C13" s="429">
        <v>129111000</v>
      </c>
      <c r="D13" s="429">
        <v>0</v>
      </c>
      <c r="E13" s="448">
        <v>129111000</v>
      </c>
      <c r="F13" s="429">
        <v>51302000</v>
      </c>
      <c r="G13" s="429">
        <v>0</v>
      </c>
      <c r="H13" s="430">
        <v>51302000</v>
      </c>
    </row>
    <row r="14" spans="1:8" s="3" customFormat="1" ht="15.75">
      <c r="A14" s="223">
        <v>3.1</v>
      </c>
      <c r="B14" s="225" t="s">
        <v>291</v>
      </c>
      <c r="C14" s="429">
        <v>129111000</v>
      </c>
      <c r="D14" s="429">
        <v>0</v>
      </c>
      <c r="E14" s="448">
        <v>129111000</v>
      </c>
      <c r="F14" s="429">
        <v>51302000</v>
      </c>
      <c r="G14" s="429">
        <v>0</v>
      </c>
      <c r="H14" s="430">
        <v>51302000</v>
      </c>
    </row>
    <row r="15" spans="1:8" s="3" customFormat="1" ht="15.75">
      <c r="A15" s="223">
        <v>3.2</v>
      </c>
      <c r="B15" s="225" t="s">
        <v>292</v>
      </c>
      <c r="C15" s="429">
        <v>0</v>
      </c>
      <c r="D15" s="429">
        <v>0</v>
      </c>
      <c r="E15" s="448">
        <v>0</v>
      </c>
      <c r="F15" s="429">
        <v>0</v>
      </c>
      <c r="G15" s="429">
        <v>0</v>
      </c>
      <c r="H15" s="430">
        <v>0</v>
      </c>
    </row>
    <row r="16" spans="1:8" s="3" customFormat="1" ht="15.75">
      <c r="A16" s="223">
        <v>4</v>
      </c>
      <c r="B16" s="224" t="s">
        <v>293</v>
      </c>
      <c r="C16" s="429">
        <v>276898530</v>
      </c>
      <c r="D16" s="429">
        <v>39375029765</v>
      </c>
      <c r="E16" s="448">
        <v>39651928295</v>
      </c>
      <c r="F16" s="429">
        <v>301517867</v>
      </c>
      <c r="G16" s="429">
        <v>32784152991</v>
      </c>
      <c r="H16" s="430">
        <v>33085670858</v>
      </c>
    </row>
    <row r="17" spans="1:8" s="3" customFormat="1" ht="15.75">
      <c r="A17" s="223">
        <v>4.0999999999999996</v>
      </c>
      <c r="B17" s="225" t="s">
        <v>294</v>
      </c>
      <c r="C17" s="429">
        <v>276898530</v>
      </c>
      <c r="D17" s="429">
        <v>39309120286.719902</v>
      </c>
      <c r="E17" s="448">
        <v>39586018816.719902</v>
      </c>
      <c r="F17" s="429">
        <v>301517867</v>
      </c>
      <c r="G17" s="429">
        <v>32703553296.959999</v>
      </c>
      <c r="H17" s="430">
        <v>33005071163.959999</v>
      </c>
    </row>
    <row r="18" spans="1:8" s="3" customFormat="1" ht="15.75">
      <c r="A18" s="223">
        <v>4.2</v>
      </c>
      <c r="B18" s="225" t="s">
        <v>295</v>
      </c>
      <c r="C18" s="429">
        <v>0</v>
      </c>
      <c r="D18" s="429">
        <v>65909478.280099995</v>
      </c>
      <c r="E18" s="448">
        <v>65909478.280099995</v>
      </c>
      <c r="F18" s="429">
        <v>0</v>
      </c>
      <c r="G18" s="429">
        <v>80599694.040000007</v>
      </c>
      <c r="H18" s="430">
        <v>80599694.040000007</v>
      </c>
    </row>
    <row r="19" spans="1:8" s="3" customFormat="1" ht="25.5">
      <c r="A19" s="223">
        <v>5</v>
      </c>
      <c r="B19" s="224" t="s">
        <v>296</v>
      </c>
      <c r="C19" s="429">
        <v>164887399.79000002</v>
      </c>
      <c r="D19" s="429">
        <v>6365448787.1939001</v>
      </c>
      <c r="E19" s="448">
        <v>6530336186.9839001</v>
      </c>
      <c r="F19" s="429">
        <v>172585653.09999999</v>
      </c>
      <c r="G19" s="429">
        <v>4689632683.7227001</v>
      </c>
      <c r="H19" s="430">
        <v>4862218336.8227005</v>
      </c>
    </row>
    <row r="20" spans="1:8" s="3" customFormat="1" ht="15.75">
      <c r="A20" s="223">
        <v>5.0999999999999996</v>
      </c>
      <c r="B20" s="225" t="s">
        <v>297</v>
      </c>
      <c r="C20" s="429">
        <v>12002653.050000001</v>
      </c>
      <c r="D20" s="429">
        <v>46727951.477600001</v>
      </c>
      <c r="E20" s="448">
        <v>58730604.527600005</v>
      </c>
      <c r="F20" s="429">
        <v>11835263.26</v>
      </c>
      <c r="G20" s="429">
        <v>36827039.8583</v>
      </c>
      <c r="H20" s="430">
        <v>48662303.118299998</v>
      </c>
    </row>
    <row r="21" spans="1:8" s="3" customFormat="1" ht="15.75">
      <c r="A21" s="223">
        <v>5.2</v>
      </c>
      <c r="B21" s="225" t="s">
        <v>298</v>
      </c>
      <c r="C21" s="429">
        <v>1</v>
      </c>
      <c r="D21" s="429">
        <v>25165905.8539</v>
      </c>
      <c r="E21" s="448">
        <v>25165906.8539</v>
      </c>
      <c r="F21" s="429">
        <v>1</v>
      </c>
      <c r="G21" s="429">
        <v>17566233.655400001</v>
      </c>
      <c r="H21" s="430">
        <v>17566234.655400001</v>
      </c>
    </row>
    <row r="22" spans="1:8" s="3" customFormat="1" ht="15.75">
      <c r="A22" s="223">
        <v>5.3</v>
      </c>
      <c r="B22" s="225" t="s">
        <v>299</v>
      </c>
      <c r="C22" s="429">
        <v>98565335.270000011</v>
      </c>
      <c r="D22" s="429">
        <v>4488846230.7517004</v>
      </c>
      <c r="E22" s="448">
        <v>4587411566.0217009</v>
      </c>
      <c r="F22" s="429">
        <v>124921046.5</v>
      </c>
      <c r="G22" s="429">
        <v>3552748786.8962002</v>
      </c>
      <c r="H22" s="430">
        <v>3677669833.3962002</v>
      </c>
    </row>
    <row r="23" spans="1:8" s="3" customFormat="1" ht="15.75">
      <c r="A23" s="223" t="s">
        <v>300</v>
      </c>
      <c r="B23" s="226" t="s">
        <v>301</v>
      </c>
      <c r="C23" s="429">
        <v>7060558.9800000004</v>
      </c>
      <c r="D23" s="429">
        <v>1627186857.0513</v>
      </c>
      <c r="E23" s="448">
        <v>1634247416.0313001</v>
      </c>
      <c r="F23" s="429">
        <v>5514898.2000000002</v>
      </c>
      <c r="G23" s="429">
        <v>1197866379.6796999</v>
      </c>
      <c r="H23" s="430">
        <v>1203381277.8796999</v>
      </c>
    </row>
    <row r="24" spans="1:8" s="3" customFormat="1" ht="15.75">
      <c r="A24" s="223" t="s">
        <v>302</v>
      </c>
      <c r="B24" s="226" t="s">
        <v>303</v>
      </c>
      <c r="C24" s="429">
        <v>30453328</v>
      </c>
      <c r="D24" s="429">
        <v>1800720344.4031</v>
      </c>
      <c r="E24" s="448">
        <v>1831173672.4031</v>
      </c>
      <c r="F24" s="429">
        <v>30453328</v>
      </c>
      <c r="G24" s="429">
        <v>1408680186.3749001</v>
      </c>
      <c r="H24" s="430">
        <v>1439133514.3749001</v>
      </c>
    </row>
    <row r="25" spans="1:8" s="3" customFormat="1" ht="15.75">
      <c r="A25" s="223" t="s">
        <v>304</v>
      </c>
      <c r="B25" s="227" t="s">
        <v>305</v>
      </c>
      <c r="C25" s="429">
        <v>0</v>
      </c>
      <c r="D25" s="429">
        <v>42863770.1778</v>
      </c>
      <c r="E25" s="448">
        <v>42863770.1778</v>
      </c>
      <c r="F25" s="429">
        <v>0</v>
      </c>
      <c r="G25" s="429">
        <v>34701415.409100004</v>
      </c>
      <c r="H25" s="430">
        <v>34701415.409100004</v>
      </c>
    </row>
    <row r="26" spans="1:8" s="3" customFormat="1" ht="15.75">
      <c r="A26" s="223" t="s">
        <v>306</v>
      </c>
      <c r="B26" s="226" t="s">
        <v>307</v>
      </c>
      <c r="C26" s="429">
        <v>822655.29</v>
      </c>
      <c r="D26" s="429">
        <v>485203403.37690002</v>
      </c>
      <c r="E26" s="448">
        <v>486026058.66690004</v>
      </c>
      <c r="F26" s="429">
        <v>677027.3</v>
      </c>
      <c r="G26" s="429">
        <v>439793523.54820001</v>
      </c>
      <c r="H26" s="430">
        <v>440470550.84820002</v>
      </c>
    </row>
    <row r="27" spans="1:8" s="3" customFormat="1" ht="15.75">
      <c r="A27" s="223" t="s">
        <v>308</v>
      </c>
      <c r="B27" s="226" t="s">
        <v>309</v>
      </c>
      <c r="C27" s="429">
        <v>60228793</v>
      </c>
      <c r="D27" s="429">
        <v>532871855.74260002</v>
      </c>
      <c r="E27" s="448">
        <v>593100648.74259996</v>
      </c>
      <c r="F27" s="429">
        <v>88275793</v>
      </c>
      <c r="G27" s="429">
        <v>471707281.88429999</v>
      </c>
      <c r="H27" s="430">
        <v>559983074.88429999</v>
      </c>
    </row>
    <row r="28" spans="1:8" s="3" customFormat="1" ht="15.75">
      <c r="A28" s="223">
        <v>5.4</v>
      </c>
      <c r="B28" s="225" t="s">
        <v>310</v>
      </c>
      <c r="C28" s="429">
        <v>50914292.469999999</v>
      </c>
      <c r="D28" s="429">
        <v>532886159.1983</v>
      </c>
      <c r="E28" s="448">
        <v>583800451.66830003</v>
      </c>
      <c r="F28" s="429">
        <v>32353477.34</v>
      </c>
      <c r="G28" s="429">
        <v>388257221.54549998</v>
      </c>
      <c r="H28" s="430">
        <v>420610698.88549995</v>
      </c>
    </row>
    <row r="29" spans="1:8" s="3" customFormat="1" ht="15.75">
      <c r="A29" s="223">
        <v>5.5</v>
      </c>
      <c r="B29" s="225" t="s">
        <v>311</v>
      </c>
      <c r="C29" s="429">
        <v>15</v>
      </c>
      <c r="D29" s="429">
        <v>1141079068.9301</v>
      </c>
      <c r="E29" s="448">
        <v>1141079083.9301</v>
      </c>
      <c r="F29" s="429">
        <v>12</v>
      </c>
      <c r="G29" s="429">
        <v>573410012.5503</v>
      </c>
      <c r="H29" s="430">
        <v>573410024.5503</v>
      </c>
    </row>
    <row r="30" spans="1:8" s="3" customFormat="1" ht="15.75">
      <c r="A30" s="223">
        <v>5.6</v>
      </c>
      <c r="B30" s="225" t="s">
        <v>312</v>
      </c>
      <c r="C30" s="429">
        <v>0</v>
      </c>
      <c r="D30" s="429">
        <v>60384495.706</v>
      </c>
      <c r="E30" s="448">
        <v>60384495.706</v>
      </c>
      <c r="F30" s="429">
        <v>0</v>
      </c>
      <c r="G30" s="429">
        <v>59239205.733999997</v>
      </c>
      <c r="H30" s="430">
        <v>59239205.733999997</v>
      </c>
    </row>
    <row r="31" spans="1:8" s="3" customFormat="1" ht="15.75">
      <c r="A31" s="223">
        <v>5.7</v>
      </c>
      <c r="B31" s="225" t="s">
        <v>313</v>
      </c>
      <c r="C31" s="429">
        <v>3405103</v>
      </c>
      <c r="D31" s="429">
        <v>70358975.276299998</v>
      </c>
      <c r="E31" s="448">
        <v>73764078.276299998</v>
      </c>
      <c r="F31" s="429">
        <v>3475853</v>
      </c>
      <c r="G31" s="429">
        <v>61584183.483000003</v>
      </c>
      <c r="H31" s="430">
        <v>65060036.483000003</v>
      </c>
    </row>
    <row r="32" spans="1:8" s="3" customFormat="1" ht="15.75">
      <c r="A32" s="223">
        <v>6</v>
      </c>
      <c r="B32" s="224" t="s">
        <v>314</v>
      </c>
      <c r="C32" s="429">
        <v>67539420.370000005</v>
      </c>
      <c r="D32" s="429">
        <v>180488519.81660002</v>
      </c>
      <c r="E32" s="448">
        <v>248027940.18660003</v>
      </c>
      <c r="F32" s="429">
        <v>15668247</v>
      </c>
      <c r="G32" s="429">
        <v>560268861</v>
      </c>
      <c r="H32" s="430">
        <v>575937108</v>
      </c>
    </row>
    <row r="33" spans="1:8" s="3" customFormat="1" ht="25.5">
      <c r="A33" s="223">
        <v>6.1</v>
      </c>
      <c r="B33" s="225" t="s">
        <v>494</v>
      </c>
      <c r="C33" s="429">
        <v>0</v>
      </c>
      <c r="D33" s="429">
        <v>0</v>
      </c>
      <c r="E33" s="448">
        <v>0</v>
      </c>
      <c r="F33" s="429">
        <v>0</v>
      </c>
      <c r="G33" s="429">
        <v>294196336</v>
      </c>
      <c r="H33" s="430">
        <v>294196336</v>
      </c>
    </row>
    <row r="34" spans="1:8" s="3" customFormat="1" ht="25.5">
      <c r="A34" s="223">
        <v>6.2</v>
      </c>
      <c r="B34" s="225" t="s">
        <v>315</v>
      </c>
      <c r="C34" s="429">
        <v>67539420.370000005</v>
      </c>
      <c r="D34" s="429">
        <v>180488519.81660002</v>
      </c>
      <c r="E34" s="448">
        <v>248027940.18660003</v>
      </c>
      <c r="F34" s="429">
        <v>15668247</v>
      </c>
      <c r="G34" s="429">
        <v>266072525</v>
      </c>
      <c r="H34" s="430">
        <v>281740772</v>
      </c>
    </row>
    <row r="35" spans="1:8" s="3" customFormat="1" ht="25.5">
      <c r="A35" s="223">
        <v>6.3</v>
      </c>
      <c r="B35" s="225" t="s">
        <v>316</v>
      </c>
      <c r="C35" s="429">
        <v>0</v>
      </c>
      <c r="D35" s="429">
        <v>0</v>
      </c>
      <c r="E35" s="448">
        <v>0</v>
      </c>
      <c r="F35" s="429">
        <v>0</v>
      </c>
      <c r="G35" s="429">
        <v>0</v>
      </c>
      <c r="H35" s="430">
        <v>0</v>
      </c>
    </row>
    <row r="36" spans="1:8" s="3" customFormat="1" ht="15.75">
      <c r="A36" s="223">
        <v>6.4</v>
      </c>
      <c r="B36" s="225" t="s">
        <v>317</v>
      </c>
      <c r="C36" s="429">
        <v>0</v>
      </c>
      <c r="D36" s="429">
        <v>0</v>
      </c>
      <c r="E36" s="448">
        <v>0</v>
      </c>
      <c r="F36" s="429">
        <v>0</v>
      </c>
      <c r="G36" s="429">
        <v>0</v>
      </c>
      <c r="H36" s="430">
        <v>0</v>
      </c>
    </row>
    <row r="37" spans="1:8" s="3" customFormat="1" ht="15.75">
      <c r="A37" s="223">
        <v>6.5</v>
      </c>
      <c r="B37" s="225" t="s">
        <v>318</v>
      </c>
      <c r="C37" s="429">
        <v>0</v>
      </c>
      <c r="D37" s="429">
        <v>0</v>
      </c>
      <c r="E37" s="448">
        <v>0</v>
      </c>
      <c r="F37" s="429">
        <v>0</v>
      </c>
      <c r="G37" s="429">
        <v>0</v>
      </c>
      <c r="H37" s="430">
        <v>0</v>
      </c>
    </row>
    <row r="38" spans="1:8" s="3" customFormat="1" ht="25.5">
      <c r="A38" s="223">
        <v>6.6</v>
      </c>
      <c r="B38" s="225" t="s">
        <v>319</v>
      </c>
      <c r="C38" s="429">
        <v>0</v>
      </c>
      <c r="D38" s="429">
        <v>0</v>
      </c>
      <c r="E38" s="448">
        <v>0</v>
      </c>
      <c r="F38" s="429">
        <v>0</v>
      </c>
      <c r="G38" s="429">
        <v>0</v>
      </c>
      <c r="H38" s="430">
        <v>0</v>
      </c>
    </row>
    <row r="39" spans="1:8" s="3" customFormat="1" ht="25.5">
      <c r="A39" s="223">
        <v>6.7</v>
      </c>
      <c r="B39" s="225" t="s">
        <v>320</v>
      </c>
      <c r="C39" s="429">
        <v>0</v>
      </c>
      <c r="D39" s="429">
        <v>0</v>
      </c>
      <c r="E39" s="448">
        <v>0</v>
      </c>
      <c r="F39" s="429">
        <v>0</v>
      </c>
      <c r="G39" s="429">
        <v>0</v>
      </c>
      <c r="H39" s="430">
        <v>0</v>
      </c>
    </row>
    <row r="40" spans="1:8" s="3" customFormat="1" ht="15.75">
      <c r="A40" s="223">
        <v>7</v>
      </c>
      <c r="B40" s="224" t="s">
        <v>321</v>
      </c>
      <c r="C40" s="429">
        <v>14427112.789999999</v>
      </c>
      <c r="D40" s="429">
        <v>12708592.640000001</v>
      </c>
      <c r="E40" s="448">
        <v>27135705.43</v>
      </c>
      <c r="F40" s="429">
        <v>13024022.940000001</v>
      </c>
      <c r="G40" s="429">
        <v>12090641.489999996</v>
      </c>
      <c r="H40" s="430">
        <v>25114664.43</v>
      </c>
    </row>
    <row r="41" spans="1:8" s="3" customFormat="1" ht="25.5">
      <c r="A41" s="223">
        <v>7.1</v>
      </c>
      <c r="B41" s="225" t="s">
        <v>322</v>
      </c>
      <c r="C41" s="429">
        <v>81449.72</v>
      </c>
      <c r="D41" s="429">
        <v>1548868.551272</v>
      </c>
      <c r="E41" s="448">
        <v>1630318.2712719999</v>
      </c>
      <c r="F41" s="429">
        <v>2694503.9400000009</v>
      </c>
      <c r="G41" s="429">
        <v>411061.8711265701</v>
      </c>
      <c r="H41" s="430">
        <v>3105565.8111265711</v>
      </c>
    </row>
    <row r="42" spans="1:8" s="3" customFormat="1" ht="25.5">
      <c r="A42" s="223">
        <v>7.2</v>
      </c>
      <c r="B42" s="225" t="s">
        <v>323</v>
      </c>
      <c r="C42" s="429">
        <v>325.91000000000008</v>
      </c>
      <c r="D42" s="429">
        <v>0</v>
      </c>
      <c r="E42" s="448">
        <v>325.91000000000008</v>
      </c>
      <c r="F42" s="429">
        <v>21912.709999999995</v>
      </c>
      <c r="G42" s="429">
        <v>485.42999999999995</v>
      </c>
      <c r="H42" s="430">
        <v>22398.139999999996</v>
      </c>
    </row>
    <row r="43" spans="1:8" s="3" customFormat="1" ht="25.5">
      <c r="A43" s="223">
        <v>7.3</v>
      </c>
      <c r="B43" s="225" t="s">
        <v>324</v>
      </c>
      <c r="C43" s="429">
        <v>8037942.7199999997</v>
      </c>
      <c r="D43" s="429">
        <v>7635426.54</v>
      </c>
      <c r="E43" s="448">
        <v>15673369.26</v>
      </c>
      <c r="F43" s="429">
        <v>8231621.3200000003</v>
      </c>
      <c r="G43" s="429">
        <v>7260429.8499999978</v>
      </c>
      <c r="H43" s="430">
        <v>15492051.169999998</v>
      </c>
    </row>
    <row r="44" spans="1:8" s="3" customFormat="1" ht="25.5">
      <c r="A44" s="223">
        <v>7.4</v>
      </c>
      <c r="B44" s="225" t="s">
        <v>325</v>
      </c>
      <c r="C44" s="429">
        <v>6389170.0700000003</v>
      </c>
      <c r="D44" s="429">
        <v>5073166.0999999996</v>
      </c>
      <c r="E44" s="448">
        <v>11462336.17</v>
      </c>
      <c r="F44" s="429">
        <v>4792401.62</v>
      </c>
      <c r="G44" s="429">
        <v>4830211.6399999987</v>
      </c>
      <c r="H44" s="430">
        <v>9622613.2599999979</v>
      </c>
    </row>
    <row r="45" spans="1:8" s="3" customFormat="1" ht="15.75">
      <c r="A45" s="223">
        <v>8</v>
      </c>
      <c r="B45" s="224" t="s">
        <v>326</v>
      </c>
      <c r="C45" s="429">
        <v>0</v>
      </c>
      <c r="D45" s="429">
        <v>3015290.9807090005</v>
      </c>
      <c r="E45" s="448">
        <v>3015290.9807090005</v>
      </c>
      <c r="F45" s="429">
        <v>16605.866666666669</v>
      </c>
      <c r="G45" s="429">
        <v>4153019.0834561009</v>
      </c>
      <c r="H45" s="430">
        <v>4169624.9501227676</v>
      </c>
    </row>
    <row r="46" spans="1:8" s="3" customFormat="1" ht="15.75">
      <c r="A46" s="223">
        <v>8.1</v>
      </c>
      <c r="B46" s="225" t="s">
        <v>327</v>
      </c>
      <c r="C46" s="429">
        <v>0</v>
      </c>
      <c r="D46" s="429">
        <v>0</v>
      </c>
      <c r="E46" s="448">
        <v>0</v>
      </c>
      <c r="F46" s="429">
        <v>0</v>
      </c>
      <c r="G46" s="429">
        <v>0</v>
      </c>
      <c r="H46" s="430">
        <v>0</v>
      </c>
    </row>
    <row r="47" spans="1:8" s="3" customFormat="1" ht="15.75">
      <c r="A47" s="223">
        <v>8.1999999999999993</v>
      </c>
      <c r="B47" s="225" t="s">
        <v>328</v>
      </c>
      <c r="C47" s="429">
        <v>0</v>
      </c>
      <c r="D47" s="429">
        <v>1239311.2850250001</v>
      </c>
      <c r="E47" s="448">
        <v>1239311.2850250001</v>
      </c>
      <c r="F47" s="429">
        <v>2688</v>
      </c>
      <c r="G47" s="429">
        <v>1205783.386676</v>
      </c>
      <c r="H47" s="430">
        <v>1208471.386676</v>
      </c>
    </row>
    <row r="48" spans="1:8" s="3" customFormat="1" ht="15.75">
      <c r="A48" s="223">
        <v>8.3000000000000007</v>
      </c>
      <c r="B48" s="225" t="s">
        <v>329</v>
      </c>
      <c r="C48" s="429">
        <v>0</v>
      </c>
      <c r="D48" s="429">
        <v>818982.23808000004</v>
      </c>
      <c r="E48" s="448">
        <v>818982.23808000004</v>
      </c>
      <c r="F48" s="429">
        <v>2688</v>
      </c>
      <c r="G48" s="429">
        <v>1138403.6579861001</v>
      </c>
      <c r="H48" s="430">
        <v>1141091.6579861001</v>
      </c>
    </row>
    <row r="49" spans="1:8" s="3" customFormat="1" ht="15.75">
      <c r="A49" s="223">
        <v>8.4</v>
      </c>
      <c r="B49" s="225" t="s">
        <v>330</v>
      </c>
      <c r="C49" s="429">
        <v>0</v>
      </c>
      <c r="D49" s="429">
        <v>452461.76208000007</v>
      </c>
      <c r="E49" s="448">
        <v>452461.76208000007</v>
      </c>
      <c r="F49" s="429">
        <v>2688</v>
      </c>
      <c r="G49" s="429">
        <v>807282.78576000012</v>
      </c>
      <c r="H49" s="430">
        <v>809970.78576000012</v>
      </c>
    </row>
    <row r="50" spans="1:8" s="3" customFormat="1" ht="15.75">
      <c r="A50" s="223">
        <v>8.5</v>
      </c>
      <c r="B50" s="225" t="s">
        <v>331</v>
      </c>
      <c r="C50" s="429">
        <v>0</v>
      </c>
      <c r="D50" s="429">
        <v>355168.58608000004</v>
      </c>
      <c r="E50" s="448">
        <v>355168.58608000004</v>
      </c>
      <c r="F50" s="429">
        <v>2688</v>
      </c>
      <c r="G50" s="429">
        <v>478587.01176000002</v>
      </c>
      <c r="H50" s="430">
        <v>481275.01176000002</v>
      </c>
    </row>
    <row r="51" spans="1:8" s="3" customFormat="1" ht="15.75">
      <c r="A51" s="223">
        <v>8.6</v>
      </c>
      <c r="B51" s="225" t="s">
        <v>332</v>
      </c>
      <c r="C51" s="429">
        <v>0</v>
      </c>
      <c r="D51" s="429">
        <v>149367.10944399997</v>
      </c>
      <c r="E51" s="448">
        <v>149367.10944399997</v>
      </c>
      <c r="F51" s="429">
        <v>2688</v>
      </c>
      <c r="G51" s="429">
        <v>387585.33176000003</v>
      </c>
      <c r="H51" s="430">
        <v>390273.33176000003</v>
      </c>
    </row>
    <row r="52" spans="1:8" s="3" customFormat="1" ht="15.75">
      <c r="A52" s="223">
        <v>8.6999999999999993</v>
      </c>
      <c r="B52" s="225" t="s">
        <v>333</v>
      </c>
      <c r="C52" s="429">
        <v>0</v>
      </c>
      <c r="D52" s="429">
        <v>0</v>
      </c>
      <c r="E52" s="448">
        <v>0</v>
      </c>
      <c r="F52" s="429">
        <v>3165.8666666666682</v>
      </c>
      <c r="G52" s="429">
        <v>135376.90951400006</v>
      </c>
      <c r="H52" s="430">
        <v>138542.77618066673</v>
      </c>
    </row>
    <row r="53" spans="1:8" s="3" customFormat="1" ht="26.25" thickBot="1">
      <c r="A53" s="228">
        <v>9</v>
      </c>
      <c r="B53" s="229" t="s">
        <v>334</v>
      </c>
      <c r="C53" s="251"/>
      <c r="D53" s="251"/>
      <c r="E53" s="252">
        <v>0</v>
      </c>
      <c r="F53" s="251"/>
      <c r="G53" s="251"/>
      <c r="H53" s="248">
        <v>0</v>
      </c>
    </row>
  </sheetData>
  <mergeCells count="4">
    <mergeCell ref="A5:A6"/>
    <mergeCell ref="B5:B6"/>
    <mergeCell ref="C5:E5"/>
    <mergeCell ref="F5:H5"/>
  </mergeCells>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18"/>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196</v>
      </c>
      <c r="B1" s="16" t="str">
        <f>Info!C2</f>
        <v>სს "ვითიბი ბანკი ჯორჯია"</v>
      </c>
      <c r="C1" s="16"/>
      <c r="D1" s="307"/>
    </row>
    <row r="2" spans="1:8" ht="15">
      <c r="A2" s="17" t="s">
        <v>197</v>
      </c>
      <c r="B2" s="407">
        <f>Info!D2</f>
        <v>44196</v>
      </c>
      <c r="C2" s="28"/>
      <c r="D2" s="18"/>
      <c r="E2" s="12"/>
      <c r="F2" s="12"/>
      <c r="G2" s="12"/>
      <c r="H2" s="12"/>
    </row>
    <row r="3" spans="1:8" ht="15">
      <c r="A3" s="17"/>
      <c r="B3" s="16"/>
      <c r="C3" s="28"/>
      <c r="D3" s="18"/>
      <c r="E3" s="12"/>
      <c r="F3" s="12"/>
      <c r="G3" s="12"/>
      <c r="H3" s="12"/>
    </row>
    <row r="4" spans="1:8" ht="15" customHeight="1" thickBot="1">
      <c r="A4" s="217" t="s">
        <v>418</v>
      </c>
      <c r="B4" s="218" t="s">
        <v>195</v>
      </c>
      <c r="C4" s="217"/>
      <c r="D4" s="219" t="s">
        <v>100</v>
      </c>
    </row>
    <row r="5" spans="1:8" ht="15" customHeight="1">
      <c r="A5" s="213" t="s">
        <v>32</v>
      </c>
      <c r="B5" s="214"/>
      <c r="C5" s="215" t="s">
        <v>5</v>
      </c>
      <c r="D5" s="216" t="s">
        <v>6</v>
      </c>
    </row>
    <row r="6" spans="1:8" ht="15" customHeight="1">
      <c r="A6" s="353">
        <v>1</v>
      </c>
      <c r="B6" s="354" t="s">
        <v>200</v>
      </c>
      <c r="C6" s="355">
        <f>C7+C9+C10</f>
        <v>1681923876.092299</v>
      </c>
      <c r="D6" s="355">
        <f>D7+D9+D10</f>
        <v>1615116394.7612092</v>
      </c>
    </row>
    <row r="7" spans="1:8" ht="15" customHeight="1">
      <c r="A7" s="353">
        <v>1.1000000000000001</v>
      </c>
      <c r="B7" s="356" t="s">
        <v>27</v>
      </c>
      <c r="C7" s="357">
        <v>1558797065.997179</v>
      </c>
      <c r="D7" s="358">
        <v>1483096169.139291</v>
      </c>
    </row>
    <row r="8" spans="1:8" ht="25.5">
      <c r="A8" s="353" t="s">
        <v>260</v>
      </c>
      <c r="B8" s="359" t="s">
        <v>412</v>
      </c>
      <c r="C8" s="357">
        <v>3910229.75</v>
      </c>
      <c r="D8" s="358">
        <v>2318568.4500000002</v>
      </c>
    </row>
    <row r="9" spans="1:8" ht="15" customHeight="1">
      <c r="A9" s="353">
        <v>1.2</v>
      </c>
      <c r="B9" s="356" t="s">
        <v>28</v>
      </c>
      <c r="C9" s="357">
        <v>116030650.13681</v>
      </c>
      <c r="D9" s="358">
        <v>126177832.02076223</v>
      </c>
    </row>
    <row r="10" spans="1:8" ht="15" customHeight="1">
      <c r="A10" s="353">
        <v>1.3</v>
      </c>
      <c r="B10" s="361" t="s">
        <v>83</v>
      </c>
      <c r="C10" s="360">
        <v>7096159.9583099997</v>
      </c>
      <c r="D10" s="358">
        <v>5842393.6011559982</v>
      </c>
    </row>
    <row r="11" spans="1:8" ht="15" customHeight="1">
      <c r="A11" s="353">
        <v>2</v>
      </c>
      <c r="B11" s="354" t="s">
        <v>201</v>
      </c>
      <c r="C11" s="357">
        <v>15812767.031392936</v>
      </c>
      <c r="D11" s="358">
        <v>15960050.433609659</v>
      </c>
    </row>
    <row r="12" spans="1:8" ht="15" customHeight="1">
      <c r="A12" s="372">
        <v>3</v>
      </c>
      <c r="B12" s="373" t="s">
        <v>199</v>
      </c>
      <c r="C12" s="360">
        <v>178888377.21925622</v>
      </c>
      <c r="D12" s="374">
        <v>172838250.71925625</v>
      </c>
    </row>
    <row r="13" spans="1:8" ht="15" customHeight="1" thickBot="1">
      <c r="A13" s="136">
        <v>4</v>
      </c>
      <c r="B13" s="137" t="s">
        <v>261</v>
      </c>
      <c r="C13" s="506">
        <f>C6+C11+C12</f>
        <v>1876625020.3429482</v>
      </c>
      <c r="D13" s="253">
        <f>D6+D11+D12</f>
        <v>1803914695.9140751</v>
      </c>
    </row>
    <row r="14" spans="1:8">
      <c r="B14" s="23"/>
    </row>
    <row r="15" spans="1:8" ht="25.5">
      <c r="B15" s="105" t="s">
        <v>647</v>
      </c>
    </row>
    <row r="16" spans="1:8">
      <c r="B16" s="105"/>
    </row>
    <row r="17" spans="2:2">
      <c r="B17" s="105"/>
    </row>
    <row r="18" spans="2:2">
      <c r="B18" s="105"/>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0"/>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5" sqref="B5:C5"/>
    </sheetView>
  </sheetViews>
  <sheetFormatPr defaultRowHeight="15"/>
  <cols>
    <col min="1" max="1" width="9.5703125" style="2" bestFit="1" customWidth="1"/>
    <col min="2" max="2" width="90.42578125" style="2" bestFit="1" customWidth="1"/>
    <col min="3" max="3" width="9.140625" style="2"/>
  </cols>
  <sheetData>
    <row r="1" spans="1:8">
      <c r="A1" s="2" t="s">
        <v>196</v>
      </c>
      <c r="B1" s="307" t="str">
        <f>Info!C2</f>
        <v>სს "ვითიბი ბანკი ჯორჯია"</v>
      </c>
    </row>
    <row r="2" spans="1:8">
      <c r="A2" s="2" t="s">
        <v>197</v>
      </c>
      <c r="B2" s="411">
        <f>Info!D2</f>
        <v>44196</v>
      </c>
    </row>
    <row r="4" spans="1:8" ht="16.5" customHeight="1" thickBot="1">
      <c r="A4" s="240" t="s">
        <v>419</v>
      </c>
      <c r="B4" s="61" t="s">
        <v>156</v>
      </c>
      <c r="C4" s="14"/>
    </row>
    <row r="5" spans="1:8" ht="15.75">
      <c r="A5" s="11"/>
      <c r="B5" s="536" t="s">
        <v>157</v>
      </c>
      <c r="C5" s="537"/>
    </row>
    <row r="6" spans="1:8">
      <c r="A6" s="449">
        <v>1</v>
      </c>
      <c r="B6" s="450" t="s">
        <v>618</v>
      </c>
      <c r="C6" s="63"/>
    </row>
    <row r="7" spans="1:8">
      <c r="A7" s="449">
        <v>2</v>
      </c>
      <c r="B7" s="450" t="s">
        <v>617</v>
      </c>
      <c r="C7" s="63"/>
    </row>
    <row r="8" spans="1:8">
      <c r="A8" s="449">
        <v>3</v>
      </c>
      <c r="B8" s="450" t="s">
        <v>643</v>
      </c>
      <c r="C8" s="63"/>
    </row>
    <row r="9" spans="1:8">
      <c r="A9" s="449">
        <v>4</v>
      </c>
      <c r="B9" s="450" t="s">
        <v>644</v>
      </c>
      <c r="C9" s="63"/>
    </row>
    <row r="10" spans="1:8">
      <c r="A10" s="449">
        <v>5</v>
      </c>
      <c r="B10" s="450" t="s">
        <v>619</v>
      </c>
      <c r="C10" s="63"/>
    </row>
    <row r="11" spans="1:8">
      <c r="A11" s="449">
        <v>6</v>
      </c>
      <c r="B11" s="450" t="s">
        <v>620</v>
      </c>
      <c r="C11" s="63"/>
    </row>
    <row r="12" spans="1:8">
      <c r="A12" s="449"/>
      <c r="B12" s="538"/>
      <c r="C12" s="539"/>
    </row>
    <row r="13" spans="1:8" ht="15.75">
      <c r="A13" s="449"/>
      <c r="B13" s="540" t="s">
        <v>158</v>
      </c>
      <c r="C13" s="541"/>
    </row>
    <row r="14" spans="1:8" ht="15.75">
      <c r="A14" s="449">
        <v>1</v>
      </c>
      <c r="B14" s="451" t="s">
        <v>621</v>
      </c>
      <c r="C14" s="62"/>
      <c r="H14" s="4"/>
    </row>
    <row r="15" spans="1:8" ht="15.75">
      <c r="A15" s="449">
        <v>2</v>
      </c>
      <c r="B15" s="451" t="s">
        <v>622</v>
      </c>
      <c r="C15" s="62"/>
    </row>
    <row r="16" spans="1:8" ht="15.75">
      <c r="A16" s="449">
        <v>3</v>
      </c>
      <c r="B16" s="451" t="s">
        <v>623</v>
      </c>
      <c r="C16" s="62"/>
    </row>
    <row r="17" spans="1:3" ht="15.75">
      <c r="A17" s="449">
        <v>4</v>
      </c>
      <c r="B17" s="451" t="s">
        <v>624</v>
      </c>
      <c r="C17" s="62"/>
    </row>
    <row r="18" spans="1:3" ht="15.75">
      <c r="A18" s="449">
        <v>5</v>
      </c>
      <c r="B18" s="451" t="s">
        <v>625</v>
      </c>
      <c r="C18" s="62"/>
    </row>
    <row r="19" spans="1:3" ht="15.75">
      <c r="A19" s="449">
        <v>6</v>
      </c>
      <c r="B19" s="451" t="s">
        <v>626</v>
      </c>
      <c r="C19" s="62"/>
    </row>
    <row r="20" spans="1:3" ht="15.75">
      <c r="A20" s="449"/>
      <c r="B20" s="451"/>
      <c r="C20" s="27"/>
    </row>
    <row r="21" spans="1:3">
      <c r="A21" s="449"/>
      <c r="B21" s="542" t="s">
        <v>159</v>
      </c>
      <c r="C21" s="543"/>
    </row>
    <row r="22" spans="1:3">
      <c r="A22" s="449">
        <v>1</v>
      </c>
      <c r="B22" s="450" t="s">
        <v>651</v>
      </c>
      <c r="C22" s="452">
        <v>0.97384321770185212</v>
      </c>
    </row>
    <row r="23" spans="1:3" ht="15" customHeight="1">
      <c r="A23" s="449">
        <v>2</v>
      </c>
      <c r="B23" s="450" t="s">
        <v>627</v>
      </c>
      <c r="C23" s="452">
        <v>1.472765597699272E-2</v>
      </c>
    </row>
    <row r="24" spans="1:3">
      <c r="A24" s="449"/>
      <c r="B24" s="450"/>
      <c r="C24" s="63"/>
    </row>
    <row r="25" spans="1:3">
      <c r="A25" s="449"/>
      <c r="B25" s="542" t="s">
        <v>282</v>
      </c>
      <c r="C25" s="543"/>
    </row>
    <row r="26" spans="1:3">
      <c r="A26" s="449">
        <v>1</v>
      </c>
      <c r="B26" s="450" t="s">
        <v>628</v>
      </c>
      <c r="C26" s="452">
        <v>0.59336267254573849</v>
      </c>
    </row>
    <row r="27" spans="1:3" ht="15" customHeight="1" thickBot="1">
      <c r="A27" s="15"/>
      <c r="B27" s="64"/>
      <c r="C27" s="65"/>
    </row>
    <row r="28" spans="1:3">
      <c r="A28" s="307"/>
      <c r="B28" s="307"/>
      <c r="C28" s="307"/>
    </row>
    <row r="29" spans="1:3" ht="15.75" customHeight="1">
      <c r="A29" s="307"/>
      <c r="B29" s="307"/>
      <c r="C29" s="307"/>
    </row>
    <row r="30" spans="1:3">
      <c r="A30" s="307"/>
      <c r="B30" s="307"/>
      <c r="C30" s="307"/>
    </row>
    <row r="31" spans="1:3">
      <c r="A31" s="307"/>
      <c r="B31" s="307"/>
      <c r="C31" s="307"/>
    </row>
    <row r="32" spans="1:3">
      <c r="A32" s="307"/>
      <c r="B32" s="307"/>
      <c r="C32" s="307"/>
    </row>
    <row r="33" spans="1:3">
      <c r="A33" s="307"/>
      <c r="B33" s="307"/>
      <c r="C33" s="307"/>
    </row>
    <row r="34" spans="1:3">
      <c r="A34" s="307"/>
      <c r="B34" s="307"/>
      <c r="C34" s="307"/>
    </row>
    <row r="35" spans="1:3">
      <c r="A35" s="307"/>
      <c r="B35" s="307"/>
      <c r="C35" s="307"/>
    </row>
    <row r="36" spans="1:3">
      <c r="A36" s="307"/>
      <c r="B36" s="307"/>
      <c r="C36" s="307"/>
    </row>
    <row r="37" spans="1:3">
      <c r="A37" s="307"/>
      <c r="B37" s="307"/>
      <c r="C37" s="307"/>
    </row>
    <row r="38" spans="1:3">
      <c r="A38" s="307"/>
      <c r="B38" s="307"/>
      <c r="C38" s="307"/>
    </row>
    <row r="39" spans="1:3">
      <c r="A39" s="307"/>
      <c r="B39" s="307"/>
      <c r="C39" s="307"/>
    </row>
    <row r="40" spans="1:3">
      <c r="A40" s="307"/>
      <c r="B40" s="307"/>
      <c r="C40" s="307"/>
    </row>
  </sheetData>
  <mergeCells count="5">
    <mergeCell ref="B5:C5"/>
    <mergeCell ref="B12:C12"/>
    <mergeCell ref="B13:C13"/>
    <mergeCell ref="B21:C21"/>
    <mergeCell ref="B25:C2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37"/>
  <sheetViews>
    <sheetView zoomScale="60" zoomScaleNormal="60" workbookViewId="0">
      <pane xSplit="1" ySplit="5" topLeftCell="B6" activePane="bottomRight" state="frozen"/>
      <selection activeCell="B3" sqref="B3"/>
      <selection pane="topRight" activeCell="B3" sqref="B3"/>
      <selection pane="bottomLeft" activeCell="B3" sqref="B3"/>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30.140625" style="2" bestFit="1" customWidth="1"/>
    <col min="6" max="6" width="12" bestFit="1" customWidth="1"/>
    <col min="7" max="7" width="12.5703125" bestFit="1" customWidth="1"/>
  </cols>
  <sheetData>
    <row r="1" spans="1:7" ht="15.75">
      <c r="A1" s="17" t="s">
        <v>196</v>
      </c>
      <c r="B1" s="16" t="str">
        <f>Info!C2</f>
        <v>სს "ვითიბი ბანკი ჯორჯია"</v>
      </c>
    </row>
    <row r="2" spans="1:7" s="21" customFormat="1" ht="15.75" customHeight="1">
      <c r="A2" s="21" t="s">
        <v>197</v>
      </c>
      <c r="B2" s="412">
        <f>Info!D2</f>
        <v>44196</v>
      </c>
    </row>
    <row r="3" spans="1:7" s="21" customFormat="1" ht="15.75" customHeight="1"/>
    <row r="4" spans="1:7" s="21" customFormat="1" ht="15.75" customHeight="1" thickBot="1">
      <c r="A4" s="241" t="s">
        <v>420</v>
      </c>
      <c r="B4" s="242" t="s">
        <v>271</v>
      </c>
      <c r="C4" s="192"/>
      <c r="D4" s="192"/>
      <c r="E4" s="193" t="s">
        <v>100</v>
      </c>
    </row>
    <row r="5" spans="1:7" s="120" customFormat="1" ht="17.45" customHeight="1">
      <c r="A5" s="323"/>
      <c r="B5" s="324"/>
      <c r="C5" s="191" t="s">
        <v>0</v>
      </c>
      <c r="D5" s="191" t="s">
        <v>1</v>
      </c>
      <c r="E5" s="325" t="s">
        <v>2</v>
      </c>
    </row>
    <row r="6" spans="1:7" s="158" customFormat="1" ht="14.45" customHeight="1">
      <c r="A6" s="326"/>
      <c r="B6" s="544" t="s">
        <v>239</v>
      </c>
      <c r="C6" s="544" t="s">
        <v>238</v>
      </c>
      <c r="D6" s="545" t="s">
        <v>237</v>
      </c>
      <c r="E6" s="546"/>
      <c r="G6"/>
    </row>
    <row r="7" spans="1:7" s="158" customFormat="1" ht="99.6" customHeight="1">
      <c r="A7" s="326"/>
      <c r="B7" s="544"/>
      <c r="C7" s="544"/>
      <c r="D7" s="320" t="s">
        <v>236</v>
      </c>
      <c r="E7" s="321" t="s">
        <v>532</v>
      </c>
      <c r="G7"/>
    </row>
    <row r="8" spans="1:7">
      <c r="A8" s="327">
        <v>1</v>
      </c>
      <c r="B8" s="328" t="s">
        <v>161</v>
      </c>
      <c r="C8" s="329">
        <v>60701339</v>
      </c>
      <c r="D8" s="329"/>
      <c r="E8" s="330">
        <v>60701339</v>
      </c>
    </row>
    <row r="9" spans="1:7">
      <c r="A9" s="327">
        <v>2</v>
      </c>
      <c r="B9" s="328" t="s">
        <v>162</v>
      </c>
      <c r="C9" s="329">
        <v>298514007</v>
      </c>
      <c r="D9" s="329"/>
      <c r="E9" s="330">
        <v>298514007</v>
      </c>
    </row>
    <row r="10" spans="1:7">
      <c r="A10" s="327">
        <v>3</v>
      </c>
      <c r="B10" s="328" t="s">
        <v>235</v>
      </c>
      <c r="C10" s="329">
        <v>76813101</v>
      </c>
      <c r="D10" s="329"/>
      <c r="E10" s="330">
        <v>76813101</v>
      </c>
    </row>
    <row r="11" spans="1:7" ht="25.5">
      <c r="A11" s="327">
        <v>4</v>
      </c>
      <c r="B11" s="328" t="s">
        <v>192</v>
      </c>
      <c r="C11" s="329">
        <v>0</v>
      </c>
      <c r="D11" s="329"/>
      <c r="E11" s="330">
        <v>0</v>
      </c>
    </row>
    <row r="12" spans="1:7">
      <c r="A12" s="327">
        <v>5</v>
      </c>
      <c r="B12" s="328" t="s">
        <v>164</v>
      </c>
      <c r="C12" s="329">
        <v>163732312</v>
      </c>
      <c r="D12" s="329"/>
      <c r="E12" s="330">
        <v>163732312</v>
      </c>
    </row>
    <row r="13" spans="1:7">
      <c r="A13" s="327">
        <v>6.1</v>
      </c>
      <c r="B13" s="328" t="s">
        <v>165</v>
      </c>
      <c r="C13" s="331">
        <v>1410036127.7101388</v>
      </c>
      <c r="D13" s="329"/>
      <c r="E13" s="330">
        <v>1410036127.7101388</v>
      </c>
    </row>
    <row r="14" spans="1:7">
      <c r="A14" s="327">
        <v>6.2</v>
      </c>
      <c r="B14" s="332" t="s">
        <v>166</v>
      </c>
      <c r="C14" s="331">
        <v>-112791657.57994533</v>
      </c>
      <c r="D14" s="329"/>
      <c r="E14" s="330">
        <v>-112791657.57994533</v>
      </c>
    </row>
    <row r="15" spans="1:7">
      <c r="A15" s="327">
        <v>6</v>
      </c>
      <c r="B15" s="328" t="s">
        <v>234</v>
      </c>
      <c r="C15" s="329">
        <v>1297244470.1301932</v>
      </c>
      <c r="D15" s="329"/>
      <c r="E15" s="330">
        <v>1297244470.1301932</v>
      </c>
    </row>
    <row r="16" spans="1:7" ht="25.5">
      <c r="A16" s="327">
        <v>7</v>
      </c>
      <c r="B16" s="328" t="s">
        <v>168</v>
      </c>
      <c r="C16" s="329">
        <v>24202875</v>
      </c>
      <c r="D16" s="329"/>
      <c r="E16" s="330">
        <v>24202875</v>
      </c>
    </row>
    <row r="17" spans="1:7">
      <c r="A17" s="327">
        <v>8</v>
      </c>
      <c r="B17" s="328" t="s">
        <v>169</v>
      </c>
      <c r="C17" s="329">
        <v>19882335.690000001</v>
      </c>
      <c r="D17" s="329"/>
      <c r="E17" s="330">
        <v>19882335.690000001</v>
      </c>
      <c r="F17" s="6"/>
      <c r="G17" s="6"/>
    </row>
    <row r="18" spans="1:7">
      <c r="A18" s="327">
        <v>9</v>
      </c>
      <c r="B18" s="328" t="s">
        <v>170</v>
      </c>
      <c r="C18" s="329">
        <v>54000</v>
      </c>
      <c r="D18" s="329"/>
      <c r="E18" s="330">
        <v>54000</v>
      </c>
      <c r="G18" s="6"/>
    </row>
    <row r="19" spans="1:7" ht="25.5">
      <c r="A19" s="327">
        <v>10</v>
      </c>
      <c r="B19" s="328" t="s">
        <v>171</v>
      </c>
      <c r="C19" s="329">
        <v>67429903</v>
      </c>
      <c r="D19" s="329">
        <v>18438318.84</v>
      </c>
      <c r="E19" s="330">
        <v>48991584.159999996</v>
      </c>
      <c r="G19" s="6"/>
    </row>
    <row r="20" spans="1:7">
      <c r="A20" s="327">
        <v>11</v>
      </c>
      <c r="B20" s="328" t="s">
        <v>172</v>
      </c>
      <c r="C20" s="329">
        <v>38747693.899400003</v>
      </c>
      <c r="D20" s="329"/>
      <c r="E20" s="330">
        <v>38747693.899400003</v>
      </c>
    </row>
    <row r="21" spans="1:7" ht="51.75" thickBot="1">
      <c r="A21" s="333"/>
      <c r="B21" s="334" t="s">
        <v>495</v>
      </c>
      <c r="C21" s="281">
        <f>SUM(C8:C12, C15:C20)</f>
        <v>2047322036.7195933</v>
      </c>
      <c r="D21" s="281">
        <f>SUM(D8:D12, D15:D20)</f>
        <v>18438318.84</v>
      </c>
      <c r="E21" s="335">
        <f>SUM(E8:E12, E15:E20)</f>
        <v>2028883717.8795934</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80" zoomScaleNormal="80" workbookViewId="0">
      <pane xSplit="1" ySplit="4" topLeftCell="B5" activePane="bottomRight" state="frozen"/>
      <selection activeCell="B3" sqref="B3"/>
      <selection pane="topRight" activeCell="B3" sqref="B3"/>
      <selection pane="bottomLeft" activeCell="B3" sqref="B3"/>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196</v>
      </c>
      <c r="B1" s="16" t="str">
        <f>Info!C2</f>
        <v>სს "ვითიბი ბანკი ჯორჯია"</v>
      </c>
    </row>
    <row r="2" spans="1:6" s="21" customFormat="1" ht="15.75" customHeight="1">
      <c r="A2" s="21" t="s">
        <v>197</v>
      </c>
      <c r="B2" s="412">
        <f>Info!D2</f>
        <v>44196</v>
      </c>
      <c r="C2"/>
      <c r="D2"/>
      <c r="E2"/>
      <c r="F2"/>
    </row>
    <row r="3" spans="1:6" s="21" customFormat="1" ht="15.75" customHeight="1">
      <c r="C3"/>
      <c r="D3"/>
      <c r="E3"/>
      <c r="F3"/>
    </row>
    <row r="4" spans="1:6" s="21" customFormat="1" ht="26.25" thickBot="1">
      <c r="A4" s="21" t="s">
        <v>421</v>
      </c>
      <c r="B4" s="199" t="s">
        <v>275</v>
      </c>
      <c r="C4" s="193" t="s">
        <v>100</v>
      </c>
      <c r="D4"/>
      <c r="E4"/>
      <c r="F4"/>
    </row>
    <row r="5" spans="1:6" ht="26.25">
      <c r="A5" s="194">
        <v>1</v>
      </c>
      <c r="B5" s="195" t="s">
        <v>444</v>
      </c>
      <c r="C5" s="254">
        <f>'7. LI1'!E21</f>
        <v>2028883717.8795934</v>
      </c>
    </row>
    <row r="6" spans="1:6" s="184" customFormat="1">
      <c r="A6" s="119">
        <v>2.1</v>
      </c>
      <c r="B6" s="201" t="s">
        <v>276</v>
      </c>
      <c r="C6" s="488">
        <v>226257870.01763004</v>
      </c>
    </row>
    <row r="7" spans="1:6" s="4" customFormat="1" ht="25.5" outlineLevel="1">
      <c r="A7" s="200">
        <v>2.2000000000000002</v>
      </c>
      <c r="B7" s="196" t="s">
        <v>277</v>
      </c>
      <c r="C7" s="489">
        <v>248027940.1866</v>
      </c>
    </row>
    <row r="8" spans="1:6" s="4" customFormat="1" ht="26.25">
      <c r="A8" s="200">
        <v>3</v>
      </c>
      <c r="B8" s="197" t="s">
        <v>445</v>
      </c>
      <c r="C8" s="490">
        <f>SUM(C5:C7)</f>
        <v>2503169528.0838237</v>
      </c>
    </row>
    <row r="9" spans="1:6" s="184" customFormat="1">
      <c r="A9" s="119">
        <v>4</v>
      </c>
      <c r="B9" s="204" t="s">
        <v>272</v>
      </c>
      <c r="C9" s="488">
        <v>23830341.159442302</v>
      </c>
    </row>
    <row r="10" spans="1:6" s="4" customFormat="1" ht="25.5" outlineLevel="1">
      <c r="A10" s="200">
        <v>5.0999999999999996</v>
      </c>
      <c r="B10" s="196" t="s">
        <v>283</v>
      </c>
      <c r="C10" s="489">
        <v>-99486410.055815011</v>
      </c>
    </row>
    <row r="11" spans="1:6" s="4" customFormat="1" ht="25.5" outlineLevel="1">
      <c r="A11" s="200">
        <v>5.2</v>
      </c>
      <c r="B11" s="196" t="s">
        <v>284</v>
      </c>
      <c r="C11" s="489">
        <v>-240931780.22828999</v>
      </c>
    </row>
    <row r="12" spans="1:6" s="4" customFormat="1">
      <c r="A12" s="200">
        <v>6</v>
      </c>
      <c r="B12" s="202" t="s">
        <v>273</v>
      </c>
      <c r="C12" s="489">
        <v>18741160.370000001</v>
      </c>
    </row>
    <row r="13" spans="1:6" s="4" customFormat="1" ht="15.75" thickBot="1">
      <c r="A13" s="203">
        <v>7</v>
      </c>
      <c r="B13" s="198" t="s">
        <v>274</v>
      </c>
      <c r="C13" s="255">
        <f>SUM(C8:C12)</f>
        <v>2205322839.3291607</v>
      </c>
    </row>
    <row r="15" spans="1:6" ht="26.25">
      <c r="B15" s="23" t="s">
        <v>648</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scale="91"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Cq2UaICpLUehvj1zyIj0L+68yZO/T9376R4TQ9bwAZ4=</DigestValue>
    </Reference>
    <Reference Type="http://www.w3.org/2000/09/xmldsig#Object" URI="#idOfficeObject">
      <DigestMethod Algorithm="http://www.w3.org/2001/04/xmlenc#sha256"/>
      <DigestValue>D/yljrxcSCuy6DHDr+lmL+ZJwII2IJBmOv7JYQew1as=</DigestValue>
    </Reference>
    <Reference Type="http://uri.etsi.org/01903#SignedProperties" URI="#idSignedProperties">
      <Transforms>
        <Transform Algorithm="http://www.w3.org/TR/2001/REC-xml-c14n-20010315"/>
      </Transforms>
      <DigestMethod Algorithm="http://www.w3.org/2001/04/xmlenc#sha256"/>
      <DigestValue>5xEupnE1iF1ABT3R4iZv+stQJELBTGL+fYtlnhfFeeU=</DigestValue>
    </Reference>
  </SignedInfo>
  <SignatureValue>oWZlEX/rLaxgJepv2IVkxHwu7J/b0xSYtwTgRi4ykY79vrAaELPzr1WbUPXIYooEyx5MnvJVrTPV
ZkxS9nfLBYXCUQJuemy9FAD9/NeVuB5ZHoxDRYCvpZFdapwlvdAQjsIRu7AwgER5aYqbfxJ+G7na
/RvUQALUllbtkkJVo6wZqxry9iEGy//czK8G2EjlrdugjRKXFxEekrIxna9Qze2ZEp2pv8kn9cEI
OOrUa00OL6/n2UUhbm77kqaKgq24xhQ8LFp7uY8qOsrA3sYQo0RBnEPExBwbzm+JmaeHOYnNLEMT
+FIeJLh8AY1TtwwtLGWCqJwoOskJUh5XYn48uw==</SignatureValue>
  <KeyInfo>
    <X509Data>
      <X509Certificate>MIIGRjCCBS6gAwIBAgIKEcRBZQACAAHLTTANBgkqhkiG9w0BAQsFADBKMRIwEAYKCZImiZPyLGQBGRYCZ2UxEzARBgoJkiaJk/IsZAEZFgNuYmcxHzAdBgNVBAMTFk5CRyBDbGFzcyAyIElOVCBTdWIgQ0EwHhcNMjEwMjE3MDg0MTQ0WhcNMjExMjIyMDk0NjU2WjBEMR0wGwYDVQQKExRKU0MgVlRCIEJhbmsgR2VvcmdpYTEjMCEGA1UEAxMaQlZUIC0gSXJha2xpIENoYWtobmFzaHZpbGkwggEiMA0GCSqGSIb3DQEBAQUAA4IBDwAwggEKAoIBAQC8psci+T9EBKB3E2tsqOxRBf9DxedidzFeSish/LhqGNOo5/FBeDL+wUPXC+Sis42zZNib9N0iarOXGfDEvZvJkNDYn3Op20STRrezuaSU78urp90hQGOOpRx9vjftDMJczYp0f9bWHuPpkBypgRSOEyZrc3qS6C8MZoPAY280VNvXHSvvVEb5/RnMvhKzMel66GdK6tHoNN2ItlS2wj7wISxUD78WL5F5h9r3GBpl0XX9HVKI/X+KaoL6Nxsw/FvewGvkAcCYyGNXtoR9c7hPHTn2kNRomfFANPjwpfTsKUfKjeCy2chpTJH0nIaHnbVUYOqm8tSP4gthuNQkZwR9AgMBAAGjggMyMIIDLjA8BgkrBgEEAYI3FQcELzAtBiUrBgEEAYI3FQjmsmCDjfVEhoGZCYO4oUqDvoRxBIHPkBGGr54RAgFkAgEbMB0GA1UdJQQWMBQGCCsGAQUFBwMCBggrBgEFBQcDBDALBgNVHQ8EBAMCB4AwJwYJKwYBBAGCNxUKBBowGDAKBggrBgEFBQcDAjAKBggrBgEFBQcDBDAdBgNVHQ4EFgQUHQsm6DRjmyHap0yHOueI04lOHS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XJvswNkNNJY4JKzKvLwdmWSFaWZvpbk5ozvwLAeOvjQxY5eLGhtnwQZuXhkg2gZPN8gzEHOOJVcEa15KxsktEOI6NMPFiUPjT+v5U/WYGJG8F8HiKTv6dGiQMNQm6uCKNt0mfa/K6QwSfPy25uzmgwPrpMMHmmBtuT2pNIVXQ7/Cr0RTS1jHTvrWsodryxWIZp2sudFtCGePLatsJtoF37y9cHUCmMN7y6aPGJifn8u/XB8i3YSEdebg+ke3vTOVNifqax6l0On00KGPA36tifAymbTLnHX2Jgd4/NiGpgcANAZbbD5PSIDS1V7cpOx7JmETCHT36NSjcLvTAuT6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nbmEmac8um6mW/NSBXY1uwf7Tv1scwhb1YFrY95M8Sk=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3QNbyFhuHUAABjPMoPr5++g9+9+ZfjhCH3R1jxT7iIo=</DigestValue>
      </Reference>
      <Reference URI="/xl/printerSettings/printerSettings10.bin?ContentType=application/vnd.openxmlformats-officedocument.spreadsheetml.printerSettings">
        <DigestMethod Algorithm="http://www.w3.org/2001/04/xmlenc#sha256"/>
        <DigestValue>3QNbyFhuHUAABjPMoPr5++g9+9+ZfjhCH3R1jxT7iIo=</DigestValue>
      </Reference>
      <Reference URI="/xl/printerSettings/printerSettings11.bin?ContentType=application/vnd.openxmlformats-officedocument.spreadsheetml.printerSettings">
        <DigestMethod Algorithm="http://www.w3.org/2001/04/xmlenc#sha256"/>
        <DigestValue>3QNbyFhuHUAABjPMoPr5++g9+9+ZfjhCH3R1jxT7iIo=</DigestValue>
      </Reference>
      <Reference URI="/xl/printerSettings/printerSettings12.bin?ContentType=application/vnd.openxmlformats-officedocument.spreadsheetml.printerSettings">
        <DigestMethod Algorithm="http://www.w3.org/2001/04/xmlenc#sha256"/>
        <DigestValue>3QNbyFhuHUAABjPMoPr5++g9+9+ZfjhCH3R1jxT7iIo=</DigestValue>
      </Reference>
      <Reference URI="/xl/printerSettings/printerSettings13.bin?ContentType=application/vnd.openxmlformats-officedocument.spreadsheetml.printerSettings">
        <DigestMethod Algorithm="http://www.w3.org/2001/04/xmlenc#sha256"/>
        <DigestValue>3QNbyFhuHUAABjPMoPr5++g9+9+ZfjhCH3R1jxT7iIo=</DigestValue>
      </Reference>
      <Reference URI="/xl/printerSettings/printerSettings14.bin?ContentType=application/vnd.openxmlformats-officedocument.spreadsheetml.printerSettings">
        <DigestMethod Algorithm="http://www.w3.org/2001/04/xmlenc#sha256"/>
        <DigestValue>3QNbyFhuHUAABjPMoPr5++g9+9+ZfjhCH3R1jxT7iIo=</DigestValue>
      </Reference>
      <Reference URI="/xl/printerSettings/printerSettings15.bin?ContentType=application/vnd.openxmlformats-officedocument.spreadsheetml.printerSettings">
        <DigestMethod Algorithm="http://www.w3.org/2001/04/xmlenc#sha256"/>
        <DigestValue>3QNbyFhuHUAABjPMoPr5++g9+9+ZfjhCH3R1jxT7iIo=</DigestValue>
      </Reference>
      <Reference URI="/xl/printerSettings/printerSettings16.bin?ContentType=application/vnd.openxmlformats-officedocument.spreadsheetml.printerSettings">
        <DigestMethod Algorithm="http://www.w3.org/2001/04/xmlenc#sha256"/>
        <DigestValue>3QNbyFhuHUAABjPMoPr5++g9+9+ZfjhCH3R1jxT7iIo=</DigestValue>
      </Reference>
      <Reference URI="/xl/printerSettings/printerSettings17.bin?ContentType=application/vnd.openxmlformats-officedocument.spreadsheetml.printerSettings">
        <DigestMethod Algorithm="http://www.w3.org/2001/04/xmlenc#sha256"/>
        <DigestValue>3QNbyFhuHUAABjPMoPr5++g9+9+ZfjhCH3R1jxT7iIo=</DigestValue>
      </Reference>
      <Reference URI="/xl/printerSettings/printerSettings18.bin?ContentType=application/vnd.openxmlformats-officedocument.spreadsheetml.printerSettings">
        <DigestMethod Algorithm="http://www.w3.org/2001/04/xmlenc#sha256"/>
        <DigestValue>3QNbyFhuHUAABjPMoPr5++g9+9+ZfjhCH3R1jxT7iIo=</DigestValue>
      </Reference>
      <Reference URI="/xl/printerSettings/printerSettings19.bin?ContentType=application/vnd.openxmlformats-officedocument.spreadsheetml.printerSettings">
        <DigestMethod Algorithm="http://www.w3.org/2001/04/xmlenc#sha256"/>
        <DigestValue>yq741iUxKc3WyW8Gs0tEU0HDfob9x8G3uOoh5dY9ILc=</DigestValue>
      </Reference>
      <Reference URI="/xl/printerSettings/printerSettings2.bin?ContentType=application/vnd.openxmlformats-officedocument.spreadsheetml.printerSettings">
        <DigestMethod Algorithm="http://www.w3.org/2001/04/xmlenc#sha256"/>
        <DigestValue>3QNbyFhuHUAABjPMoPr5++g9+9+ZfjhCH3R1jxT7iIo=</DigestValue>
      </Reference>
      <Reference URI="/xl/printerSettings/printerSettings3.bin?ContentType=application/vnd.openxmlformats-officedocument.spreadsheetml.printerSettings">
        <DigestMethod Algorithm="http://www.w3.org/2001/04/xmlenc#sha256"/>
        <DigestValue>3QNbyFhuHUAABjPMoPr5++g9+9+ZfjhCH3R1jxT7iIo=</DigestValue>
      </Reference>
      <Reference URI="/xl/printerSettings/printerSettings4.bin?ContentType=application/vnd.openxmlformats-officedocument.spreadsheetml.printerSettings">
        <DigestMethod Algorithm="http://www.w3.org/2001/04/xmlenc#sha256"/>
        <DigestValue>3QNbyFhuHUAABjPMoPr5++g9+9+ZfjhCH3R1jxT7iIo=</DigestValue>
      </Reference>
      <Reference URI="/xl/printerSettings/printerSettings5.bin?ContentType=application/vnd.openxmlformats-officedocument.spreadsheetml.printerSettings">
        <DigestMethod Algorithm="http://www.w3.org/2001/04/xmlenc#sha256"/>
        <DigestValue>3QNbyFhuHUAABjPMoPr5++g9+9+ZfjhCH3R1jxT7iIo=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3QNbyFhuHUAABjPMoPr5++g9+9+ZfjhCH3R1jxT7iIo=</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3QNbyFhuHUAABjPMoPr5++g9+9+ZfjhCH3R1jxT7iIo=</DigestValue>
      </Reference>
      <Reference URI="/xl/sharedStrings.xml?ContentType=application/vnd.openxmlformats-officedocument.spreadsheetml.sharedStrings+xml">
        <DigestMethod Algorithm="http://www.w3.org/2001/04/xmlenc#sha256"/>
        <DigestValue>XREEl22f+IgvAIdCaGcjFkhq5CFRMqam0X1EKAbHhbA=</DigestValue>
      </Reference>
      <Reference URI="/xl/styles.xml?ContentType=application/vnd.openxmlformats-officedocument.spreadsheetml.styles+xml">
        <DigestMethod Algorithm="http://www.w3.org/2001/04/xmlenc#sha256"/>
        <DigestValue>lfz9rCuMwOfA5uQv59Yo5LgtLa7AWKofD00XqRi1AKo=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N5nG4+2CVxbdnsu+c0hUDQJiAIM1cdvX6IwWLZ0hpKM=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YKHE+C2valu/lNXsToKP2j1RwOeSSH8/v/KgkznOqXQ=</DigestValue>
      </Reference>
      <Reference URI="/xl/worksheets/sheet10.xml?ContentType=application/vnd.openxmlformats-officedocument.spreadsheetml.worksheet+xml">
        <DigestMethod Algorithm="http://www.w3.org/2001/04/xmlenc#sha256"/>
        <DigestValue>W935p5C3pppgEaVkaAAjvzgJJp3/rAFAeymBl6C2vl4=</DigestValue>
      </Reference>
      <Reference URI="/xl/worksheets/sheet11.xml?ContentType=application/vnd.openxmlformats-officedocument.spreadsheetml.worksheet+xml">
        <DigestMethod Algorithm="http://www.w3.org/2001/04/xmlenc#sha256"/>
        <DigestValue>B+M/zflNmqy8GLvnQjOjfjAgm3S2SowPHlNnulOoMh4=</DigestValue>
      </Reference>
      <Reference URI="/xl/worksheets/sheet12.xml?ContentType=application/vnd.openxmlformats-officedocument.spreadsheetml.worksheet+xml">
        <DigestMethod Algorithm="http://www.w3.org/2001/04/xmlenc#sha256"/>
        <DigestValue>MG4TgkjWwtFtqtnEkugORjV9MYVDxOFih+kkfQFs7GQ=</DigestValue>
      </Reference>
      <Reference URI="/xl/worksheets/sheet13.xml?ContentType=application/vnd.openxmlformats-officedocument.spreadsheetml.worksheet+xml">
        <DigestMethod Algorithm="http://www.w3.org/2001/04/xmlenc#sha256"/>
        <DigestValue>LZpYMH6FwV/kyb3iFFZdFD94LKg3ou300a+RVih/GO0=</DigestValue>
      </Reference>
      <Reference URI="/xl/worksheets/sheet14.xml?ContentType=application/vnd.openxmlformats-officedocument.spreadsheetml.worksheet+xml">
        <DigestMethod Algorithm="http://www.w3.org/2001/04/xmlenc#sha256"/>
        <DigestValue>Dnd4+LI6Vox/HXt7Mj8p3be1ucYIDK++jVxR2ms1eJQ=</DigestValue>
      </Reference>
      <Reference URI="/xl/worksheets/sheet15.xml?ContentType=application/vnd.openxmlformats-officedocument.spreadsheetml.worksheet+xml">
        <DigestMethod Algorithm="http://www.w3.org/2001/04/xmlenc#sha256"/>
        <DigestValue>4waFzO9VQxfqutlFjhUrOWXa/bG40/fMa3/llxj6XDc=</DigestValue>
      </Reference>
      <Reference URI="/xl/worksheets/sheet16.xml?ContentType=application/vnd.openxmlformats-officedocument.spreadsheetml.worksheet+xml">
        <DigestMethod Algorithm="http://www.w3.org/2001/04/xmlenc#sha256"/>
        <DigestValue>d3muUjCLelIAcT/JMAfyFLaZzyaeZk0uLDkG6ZpDhf8=</DigestValue>
      </Reference>
      <Reference URI="/xl/worksheets/sheet17.xml?ContentType=application/vnd.openxmlformats-officedocument.spreadsheetml.worksheet+xml">
        <DigestMethod Algorithm="http://www.w3.org/2001/04/xmlenc#sha256"/>
        <DigestValue>hfBlJq5dzFlJYGHsupmzeWUBdsX7JRJphvnTqenop4k=</DigestValue>
      </Reference>
      <Reference URI="/xl/worksheets/sheet18.xml?ContentType=application/vnd.openxmlformats-officedocument.spreadsheetml.worksheet+xml">
        <DigestMethod Algorithm="http://www.w3.org/2001/04/xmlenc#sha256"/>
        <DigestValue>ODAmAFkbcCExrBTy8sSONb1MNRDICwel+uwftPDEYQg=</DigestValue>
      </Reference>
      <Reference URI="/xl/worksheets/sheet19.xml?ContentType=application/vnd.openxmlformats-officedocument.spreadsheetml.worksheet+xml">
        <DigestMethod Algorithm="http://www.w3.org/2001/04/xmlenc#sha256"/>
        <DigestValue>OJBlI3JgJ3T78kNo/LsipejL10M9hK4fljBVS/zFXvY=</DigestValue>
      </Reference>
      <Reference URI="/xl/worksheets/sheet2.xml?ContentType=application/vnd.openxmlformats-officedocument.spreadsheetml.worksheet+xml">
        <DigestMethod Algorithm="http://www.w3.org/2001/04/xmlenc#sha256"/>
        <DigestValue>Hc0X9g0+IjNCm+sGXwuWpaKoyjbiocYrC63NyKUz5Fs=</DigestValue>
      </Reference>
      <Reference URI="/xl/worksheets/sheet3.xml?ContentType=application/vnd.openxmlformats-officedocument.spreadsheetml.worksheet+xml">
        <DigestMethod Algorithm="http://www.w3.org/2001/04/xmlenc#sha256"/>
        <DigestValue>MJBZS5GGhjvtGLVb4CjceCGKX4g0tEsevkBg3/UnI/s=</DigestValue>
      </Reference>
      <Reference URI="/xl/worksheets/sheet4.xml?ContentType=application/vnd.openxmlformats-officedocument.spreadsheetml.worksheet+xml">
        <DigestMethod Algorithm="http://www.w3.org/2001/04/xmlenc#sha256"/>
        <DigestValue>7yun73SGulEA2SNrRA8/46djl5OUxgSyjGSwFi5tDq0=</DigestValue>
      </Reference>
      <Reference URI="/xl/worksheets/sheet5.xml?ContentType=application/vnd.openxmlformats-officedocument.spreadsheetml.worksheet+xml">
        <DigestMethod Algorithm="http://www.w3.org/2001/04/xmlenc#sha256"/>
        <DigestValue>uI2pMxvUazreEXovetR6VEW4ir/4I14cwgjLXfGBsRE=</DigestValue>
      </Reference>
      <Reference URI="/xl/worksheets/sheet6.xml?ContentType=application/vnd.openxmlformats-officedocument.spreadsheetml.worksheet+xml">
        <DigestMethod Algorithm="http://www.w3.org/2001/04/xmlenc#sha256"/>
        <DigestValue>bmIQh9Vyf/WUmzt/3TwlRc3cNTDYdq8fFRbK1cw4/Vc=</DigestValue>
      </Reference>
      <Reference URI="/xl/worksheets/sheet7.xml?ContentType=application/vnd.openxmlformats-officedocument.spreadsheetml.worksheet+xml">
        <DigestMethod Algorithm="http://www.w3.org/2001/04/xmlenc#sha256"/>
        <DigestValue>QxAdshB0vcG+6IfOjGBbUowJX0GN5/kg0liixn35Tcc=</DigestValue>
      </Reference>
      <Reference URI="/xl/worksheets/sheet8.xml?ContentType=application/vnd.openxmlformats-officedocument.spreadsheetml.worksheet+xml">
        <DigestMethod Algorithm="http://www.w3.org/2001/04/xmlenc#sha256"/>
        <DigestValue>OEZ49OqUoAsnDh/RL9a5TSaID1MYuLqeb67VqsNZ0vM=</DigestValue>
      </Reference>
      <Reference URI="/xl/worksheets/sheet9.xml?ContentType=application/vnd.openxmlformats-officedocument.spreadsheetml.worksheet+xml">
        <DigestMethod Algorithm="http://www.w3.org/2001/04/xmlenc#sha256"/>
        <DigestValue>tkSZNQw7HEjWdtKuP+GmEbHi8TGycM8+iBJvVaG9nN4=</DigestValue>
      </Reference>
    </Manifest>
    <SignatureProperties>
      <SignatureProperty Id="idSignatureTime" Target="#idPackageSignature">
        <mdssi:SignatureTime xmlns:mdssi="http://schemas.openxmlformats.org/package/2006/digital-signature">
          <mdssi:Format>YYYY-MM-DDThh:mm:ssTZD</mdssi:Format>
          <mdssi:Value>2021-03-27T07:45:17Z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pilar3</SignatureComments>
          <WindowsVersion>10.0</WindowsVersion>
          <OfficeVersion>16.0</OfficeVersion>
          <ApplicationVersion>16.0</ApplicationVersion>
          <Monitors>1</Monitors>
          <HorizontalResolution>1364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2021-03-27T07:45:17Z</xd:SigningTime>
          <xd:SigningCertificate>
            <xd:Cert>
              <xd:CertDigest>
                <DigestMethod Algorithm="http://www.w3.org/2001/04/xmlenc#sha256"/>
                <DigestValue>NcVP3mxVvHfn7FTeGvr58PEbIg3Wwu1hodDjXDbt55w=</DigestValue>
              </xd:CertDigest>
              <xd:IssuerSerial>
                <X509IssuerName>CN=NBG Class 2 INT Sub CA, DC=nbg, DC=ge</X509IssuerName>
                <X509SerialNumber>83900504219824743893837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pilar3</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KB6FZiCnCIMOKDD0rDEzColiZvjpaL6w0CZpkZ3e9l8=</DigestValue>
    </Reference>
    <Reference Type="http://www.w3.org/2000/09/xmldsig#Object" URI="#idOfficeObject">
      <DigestMethod Algorithm="http://www.w3.org/2001/04/xmlenc#sha256"/>
      <DigestValue>kXiN5qCJ5Ij6uGtbi3l35V6DA2NQCmv7aKyfgWa/qUo=</DigestValue>
    </Reference>
    <Reference Type="http://uri.etsi.org/01903#SignedProperties" URI="#idSignedProperties">
      <Transforms>
        <Transform Algorithm="http://www.w3.org/TR/2001/REC-xml-c14n-20010315"/>
      </Transforms>
      <DigestMethod Algorithm="http://www.w3.org/2001/04/xmlenc#sha256"/>
      <DigestValue>W/oVZy5rrB4UO/2IjDDD1cnceQvRvbXSACOyHuoRq7Q=</DigestValue>
    </Reference>
  </SignedInfo>
  <SignatureValue>GQAWOp3krSMcRxongANpXUUaXBI8Z7mKoZ7bgqqaEETz90VpKXFoXSuMD0nWppNUhH4HRLwP3HSW
DevrWEdtptK7o7w0sroQrpTDwdmenwi/nG1sZuZrDkr4BTIJZjw2Q9e9NTNVM7Q7VBBT6VV6nVdR
tgiRpN3ToJtQJxwFUspcaBDhHMoBIpDe05IwtA/UgXOTFFE/0eGyqE+nx46nofpTYFpTqSD1ynGA
Po//PSKjcT9JE7b6ZglJ9IsMhO77GFPTZOv3sa0djqMKjtm2jq+4WxGLWjIK7Skx+ayDRLmnE446
9aRV/jb7tICwGOrGJ7fa+4MH/ViQxBmW5tSDmg==</SignatureValue>
  <KeyInfo>
    <X509Data>
      <X509Certificate>MIIGRzCCBS+gAwIBAgIKEcZAHQACAAHLTjANBgkqhkiG9w0BAQsFADBKMRIwEAYKCZImiZPyLGQBGRYCZ2UxEzARBgoJkiaJk/IsZAEZFgNuYmcxHzAdBgNVBAMTFk5CRyBDbGFzcyAyIElOVCBTdWIgQ0EwHhcNMjEwMjE3MDg0MzU1WhcNMjExMjIyMDk0NjU2WjBFMR0wGwYDVQQKExRKU0MgVlRCIEJhbmsgR2VvcmdpYTEkMCIGA1UEAxMbQlZUIC0gTWFtdWthIE1lbnRlc2hhc2h2aWxpMIIBIjANBgkqhkiG9w0BAQEFAAOCAQ8AMIIBCgKCAQEAs+FoHnwbKJKxZRfwmuq8491ajMIIzCYtKW9wd1YqnOC5EPNW4GPBTHPUgocNgUZ6EnhtEa6Jsx+Fcy7oPwSP/W2tbhxF0aGpKq0r+9Gb6EcitPJWMGXaZf29VURhVoUXLMzSBnBtfsetU4hn5A+/XT9gIHoaPowfWVTe/LGfckZA81RMb7tjtLzQoYmcV+FPRWqpFs428Dx7OJ85kyj5Kng3DwhKcL3Xf9ZINIAbQqNdTOP9+PzPdBLDqrAwnkD3IKO0DdVrbz8Iad7Tn7ZXhar9e6OuJEwxOVx+iqAvULvjVN4kHGK35lGiQse2HDRLBRtFYtSXLh3x5HnKeC5fqQIDAQABo4IDMjCCAy4wPAYJKwYBBAGCNxUHBC8wLQYlKwYBBAGCNxUI5rJgg431RIaBmQmDuKFKg76EcQSBz5ARhq+eEQIBZAIBGzAdBgNVHSUEFjAUBggrBgEFBQcDAgYIKwYBBQUHAwQwCwYDVR0PBAQDAgeAMCcGCSsGAQQBgjcVCgQaMBgwCgYIKwYBBQUHAwIwCgYIKwYBBQUHAwQwHQYDVR0OBBYEFBPk06Nv7H81hxu3t/cjMKUVmJS0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msqZps01jo5UubwJhPJYsTRGqsgarp8DEZvV2LeGedcTkcGRbu+H0vKX73CT3WK6PwXsE6QinqGFrlKZ1tjd6s9n4sfktSBk6nu8Q3ZlT/5OFga7Z1wS1DGOulibDWmwfimYwXjH6/cqy0jQhKsc2akg0vWFrnUHtTGjdQr1pxco1NkFvwISAbDXVANuf6K5ty0gpmYvtTKqXJQZWxQleClcJLsVzQItgveS/zXf6VuKiJmmrP8qK7L347xrct6ZMIjHKxXTea29rlHcwdb3zNA0W4xUvlTKRam/ZMUppfM7eg/vM42p94m4Atcuvhb2LZhLGdZqIsjSO3zMayTk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nbmEmac8um6mW/NSBXY1uwf7Tv1scwhb1YFrY95M8Sk=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3QNbyFhuHUAABjPMoPr5++g9+9+ZfjhCH3R1jxT7iIo=</DigestValue>
      </Reference>
      <Reference URI="/xl/printerSettings/printerSettings10.bin?ContentType=application/vnd.openxmlformats-officedocument.spreadsheetml.printerSettings">
        <DigestMethod Algorithm="http://www.w3.org/2001/04/xmlenc#sha256"/>
        <DigestValue>3QNbyFhuHUAABjPMoPr5++g9+9+ZfjhCH3R1jxT7iIo=</DigestValue>
      </Reference>
      <Reference URI="/xl/printerSettings/printerSettings11.bin?ContentType=application/vnd.openxmlformats-officedocument.spreadsheetml.printerSettings">
        <DigestMethod Algorithm="http://www.w3.org/2001/04/xmlenc#sha256"/>
        <DigestValue>3QNbyFhuHUAABjPMoPr5++g9+9+ZfjhCH3R1jxT7iIo=</DigestValue>
      </Reference>
      <Reference URI="/xl/printerSettings/printerSettings12.bin?ContentType=application/vnd.openxmlformats-officedocument.spreadsheetml.printerSettings">
        <DigestMethod Algorithm="http://www.w3.org/2001/04/xmlenc#sha256"/>
        <DigestValue>3QNbyFhuHUAABjPMoPr5++g9+9+ZfjhCH3R1jxT7iIo=</DigestValue>
      </Reference>
      <Reference URI="/xl/printerSettings/printerSettings13.bin?ContentType=application/vnd.openxmlformats-officedocument.spreadsheetml.printerSettings">
        <DigestMethod Algorithm="http://www.w3.org/2001/04/xmlenc#sha256"/>
        <DigestValue>3QNbyFhuHUAABjPMoPr5++g9+9+ZfjhCH3R1jxT7iIo=</DigestValue>
      </Reference>
      <Reference URI="/xl/printerSettings/printerSettings14.bin?ContentType=application/vnd.openxmlformats-officedocument.spreadsheetml.printerSettings">
        <DigestMethod Algorithm="http://www.w3.org/2001/04/xmlenc#sha256"/>
        <DigestValue>3QNbyFhuHUAABjPMoPr5++g9+9+ZfjhCH3R1jxT7iIo=</DigestValue>
      </Reference>
      <Reference URI="/xl/printerSettings/printerSettings15.bin?ContentType=application/vnd.openxmlformats-officedocument.spreadsheetml.printerSettings">
        <DigestMethod Algorithm="http://www.w3.org/2001/04/xmlenc#sha256"/>
        <DigestValue>3QNbyFhuHUAABjPMoPr5++g9+9+ZfjhCH3R1jxT7iIo=</DigestValue>
      </Reference>
      <Reference URI="/xl/printerSettings/printerSettings16.bin?ContentType=application/vnd.openxmlformats-officedocument.spreadsheetml.printerSettings">
        <DigestMethod Algorithm="http://www.w3.org/2001/04/xmlenc#sha256"/>
        <DigestValue>3QNbyFhuHUAABjPMoPr5++g9+9+ZfjhCH3R1jxT7iIo=</DigestValue>
      </Reference>
      <Reference URI="/xl/printerSettings/printerSettings17.bin?ContentType=application/vnd.openxmlformats-officedocument.spreadsheetml.printerSettings">
        <DigestMethod Algorithm="http://www.w3.org/2001/04/xmlenc#sha256"/>
        <DigestValue>3QNbyFhuHUAABjPMoPr5++g9+9+ZfjhCH3R1jxT7iIo=</DigestValue>
      </Reference>
      <Reference URI="/xl/printerSettings/printerSettings18.bin?ContentType=application/vnd.openxmlformats-officedocument.spreadsheetml.printerSettings">
        <DigestMethod Algorithm="http://www.w3.org/2001/04/xmlenc#sha256"/>
        <DigestValue>3QNbyFhuHUAABjPMoPr5++g9+9+ZfjhCH3R1jxT7iIo=</DigestValue>
      </Reference>
      <Reference URI="/xl/printerSettings/printerSettings19.bin?ContentType=application/vnd.openxmlformats-officedocument.spreadsheetml.printerSettings">
        <DigestMethod Algorithm="http://www.w3.org/2001/04/xmlenc#sha256"/>
        <DigestValue>yq741iUxKc3WyW8Gs0tEU0HDfob9x8G3uOoh5dY9ILc=</DigestValue>
      </Reference>
      <Reference URI="/xl/printerSettings/printerSettings2.bin?ContentType=application/vnd.openxmlformats-officedocument.spreadsheetml.printerSettings">
        <DigestMethod Algorithm="http://www.w3.org/2001/04/xmlenc#sha256"/>
        <DigestValue>3QNbyFhuHUAABjPMoPr5++g9+9+ZfjhCH3R1jxT7iIo=</DigestValue>
      </Reference>
      <Reference URI="/xl/printerSettings/printerSettings3.bin?ContentType=application/vnd.openxmlformats-officedocument.spreadsheetml.printerSettings">
        <DigestMethod Algorithm="http://www.w3.org/2001/04/xmlenc#sha256"/>
        <DigestValue>3QNbyFhuHUAABjPMoPr5++g9+9+ZfjhCH3R1jxT7iIo=</DigestValue>
      </Reference>
      <Reference URI="/xl/printerSettings/printerSettings4.bin?ContentType=application/vnd.openxmlformats-officedocument.spreadsheetml.printerSettings">
        <DigestMethod Algorithm="http://www.w3.org/2001/04/xmlenc#sha256"/>
        <DigestValue>3QNbyFhuHUAABjPMoPr5++g9+9+ZfjhCH3R1jxT7iIo=</DigestValue>
      </Reference>
      <Reference URI="/xl/printerSettings/printerSettings5.bin?ContentType=application/vnd.openxmlformats-officedocument.spreadsheetml.printerSettings">
        <DigestMethod Algorithm="http://www.w3.org/2001/04/xmlenc#sha256"/>
        <DigestValue>3QNbyFhuHUAABjPMoPr5++g9+9+ZfjhCH3R1jxT7iIo=</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3QNbyFhuHUAABjPMoPr5++g9+9+ZfjhCH3R1jxT7iIo=</DigestValue>
      </Reference>
      <Reference URI="/xl/printerSettings/printerSettings8.bin?ContentType=application/vnd.openxmlformats-officedocument.spreadsheetml.printerSettings">
        <DigestMethod Algorithm="http://www.w3.org/2001/04/xmlenc#sha256"/>
        <DigestValue>3QNbyFhuHUAABjPMoPr5++g9+9+ZfjhCH3R1jxT7iIo=</DigestValue>
      </Reference>
      <Reference URI="/xl/printerSettings/printerSettings9.bin?ContentType=application/vnd.openxmlformats-officedocument.spreadsheetml.printerSettings">
        <DigestMethod Algorithm="http://www.w3.org/2001/04/xmlenc#sha256"/>
        <DigestValue>3QNbyFhuHUAABjPMoPr5++g9+9+ZfjhCH3R1jxT7iIo=</DigestValue>
      </Reference>
      <Reference URI="/xl/sharedStrings.xml?ContentType=application/vnd.openxmlformats-officedocument.spreadsheetml.sharedStrings+xml">
        <DigestMethod Algorithm="http://www.w3.org/2001/04/xmlenc#sha256"/>
        <DigestValue>XREEl22f+IgvAIdCaGcjFkhq5CFRMqam0X1EKAbHhbA=</DigestValue>
      </Reference>
      <Reference URI="/xl/styles.xml?ContentType=application/vnd.openxmlformats-officedocument.spreadsheetml.styles+xml">
        <DigestMethod Algorithm="http://www.w3.org/2001/04/xmlenc#sha256"/>
        <DigestValue>lfz9rCuMwOfA5uQv59Yo5LgtLa7AWKofD00XqRi1AKo=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N5nG4+2CVxbdnsu+c0hUDQJiAIM1cdvX6IwWLZ0hpKM=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YKHE+C2valu/lNXsToKP2j1RwOeSSH8/v/KgkznOqXQ=</DigestValue>
      </Reference>
      <Reference URI="/xl/worksheets/sheet10.xml?ContentType=application/vnd.openxmlformats-officedocument.spreadsheetml.worksheet+xml">
        <DigestMethod Algorithm="http://www.w3.org/2001/04/xmlenc#sha256"/>
        <DigestValue>W935p5C3pppgEaVkaAAjvzgJJp3/rAFAeymBl6C2vl4=</DigestValue>
      </Reference>
      <Reference URI="/xl/worksheets/sheet11.xml?ContentType=application/vnd.openxmlformats-officedocument.spreadsheetml.worksheet+xml">
        <DigestMethod Algorithm="http://www.w3.org/2001/04/xmlenc#sha256"/>
        <DigestValue>B+M/zflNmqy8GLvnQjOjfjAgm3S2SowPHlNnulOoMh4=</DigestValue>
      </Reference>
      <Reference URI="/xl/worksheets/sheet12.xml?ContentType=application/vnd.openxmlformats-officedocument.spreadsheetml.worksheet+xml">
        <DigestMethod Algorithm="http://www.w3.org/2001/04/xmlenc#sha256"/>
        <DigestValue>MG4TgkjWwtFtqtnEkugORjV9MYVDxOFih+kkfQFs7GQ=</DigestValue>
      </Reference>
      <Reference URI="/xl/worksheets/sheet13.xml?ContentType=application/vnd.openxmlformats-officedocument.spreadsheetml.worksheet+xml">
        <DigestMethod Algorithm="http://www.w3.org/2001/04/xmlenc#sha256"/>
        <DigestValue>LZpYMH6FwV/kyb3iFFZdFD94LKg3ou300a+RVih/GO0=</DigestValue>
      </Reference>
      <Reference URI="/xl/worksheets/sheet14.xml?ContentType=application/vnd.openxmlformats-officedocument.spreadsheetml.worksheet+xml">
        <DigestMethod Algorithm="http://www.w3.org/2001/04/xmlenc#sha256"/>
        <DigestValue>Dnd4+LI6Vox/HXt7Mj8p3be1ucYIDK++jVxR2ms1eJQ=</DigestValue>
      </Reference>
      <Reference URI="/xl/worksheets/sheet15.xml?ContentType=application/vnd.openxmlformats-officedocument.spreadsheetml.worksheet+xml">
        <DigestMethod Algorithm="http://www.w3.org/2001/04/xmlenc#sha256"/>
        <DigestValue>4waFzO9VQxfqutlFjhUrOWXa/bG40/fMa3/llxj6XDc=</DigestValue>
      </Reference>
      <Reference URI="/xl/worksheets/sheet16.xml?ContentType=application/vnd.openxmlformats-officedocument.spreadsheetml.worksheet+xml">
        <DigestMethod Algorithm="http://www.w3.org/2001/04/xmlenc#sha256"/>
        <DigestValue>d3muUjCLelIAcT/JMAfyFLaZzyaeZk0uLDkG6ZpDhf8=</DigestValue>
      </Reference>
      <Reference URI="/xl/worksheets/sheet17.xml?ContentType=application/vnd.openxmlformats-officedocument.spreadsheetml.worksheet+xml">
        <DigestMethod Algorithm="http://www.w3.org/2001/04/xmlenc#sha256"/>
        <DigestValue>hfBlJq5dzFlJYGHsupmzeWUBdsX7JRJphvnTqenop4k=</DigestValue>
      </Reference>
      <Reference URI="/xl/worksheets/sheet18.xml?ContentType=application/vnd.openxmlformats-officedocument.spreadsheetml.worksheet+xml">
        <DigestMethod Algorithm="http://www.w3.org/2001/04/xmlenc#sha256"/>
        <DigestValue>ODAmAFkbcCExrBTy8sSONb1MNRDICwel+uwftPDEYQg=</DigestValue>
      </Reference>
      <Reference URI="/xl/worksheets/sheet19.xml?ContentType=application/vnd.openxmlformats-officedocument.spreadsheetml.worksheet+xml">
        <DigestMethod Algorithm="http://www.w3.org/2001/04/xmlenc#sha256"/>
        <DigestValue>OJBlI3JgJ3T78kNo/LsipejL10M9hK4fljBVS/zFXvY=</DigestValue>
      </Reference>
      <Reference URI="/xl/worksheets/sheet2.xml?ContentType=application/vnd.openxmlformats-officedocument.spreadsheetml.worksheet+xml">
        <DigestMethod Algorithm="http://www.w3.org/2001/04/xmlenc#sha256"/>
        <DigestValue>Hc0X9g0+IjNCm+sGXwuWpaKoyjbiocYrC63NyKUz5Fs=</DigestValue>
      </Reference>
      <Reference URI="/xl/worksheets/sheet3.xml?ContentType=application/vnd.openxmlformats-officedocument.spreadsheetml.worksheet+xml">
        <DigestMethod Algorithm="http://www.w3.org/2001/04/xmlenc#sha256"/>
        <DigestValue>MJBZS5GGhjvtGLVb4CjceCGKX4g0tEsevkBg3/UnI/s=</DigestValue>
      </Reference>
      <Reference URI="/xl/worksheets/sheet4.xml?ContentType=application/vnd.openxmlformats-officedocument.spreadsheetml.worksheet+xml">
        <DigestMethod Algorithm="http://www.w3.org/2001/04/xmlenc#sha256"/>
        <DigestValue>7yun73SGulEA2SNrRA8/46djl5OUxgSyjGSwFi5tDq0=</DigestValue>
      </Reference>
      <Reference URI="/xl/worksheets/sheet5.xml?ContentType=application/vnd.openxmlformats-officedocument.spreadsheetml.worksheet+xml">
        <DigestMethod Algorithm="http://www.w3.org/2001/04/xmlenc#sha256"/>
        <DigestValue>uI2pMxvUazreEXovetR6VEW4ir/4I14cwgjLXfGBsRE=</DigestValue>
      </Reference>
      <Reference URI="/xl/worksheets/sheet6.xml?ContentType=application/vnd.openxmlformats-officedocument.spreadsheetml.worksheet+xml">
        <DigestMethod Algorithm="http://www.w3.org/2001/04/xmlenc#sha256"/>
        <DigestValue>bmIQh9Vyf/WUmzt/3TwlRc3cNTDYdq8fFRbK1cw4/Vc=</DigestValue>
      </Reference>
      <Reference URI="/xl/worksheets/sheet7.xml?ContentType=application/vnd.openxmlformats-officedocument.spreadsheetml.worksheet+xml">
        <DigestMethod Algorithm="http://www.w3.org/2001/04/xmlenc#sha256"/>
        <DigestValue>QxAdshB0vcG+6IfOjGBbUowJX0GN5/kg0liixn35Tcc=</DigestValue>
      </Reference>
      <Reference URI="/xl/worksheets/sheet8.xml?ContentType=application/vnd.openxmlformats-officedocument.spreadsheetml.worksheet+xml">
        <DigestMethod Algorithm="http://www.w3.org/2001/04/xmlenc#sha256"/>
        <DigestValue>OEZ49OqUoAsnDh/RL9a5TSaID1MYuLqeb67VqsNZ0vM=</DigestValue>
      </Reference>
      <Reference URI="/xl/worksheets/sheet9.xml?ContentType=application/vnd.openxmlformats-officedocument.spreadsheetml.worksheet+xml">
        <DigestMethod Algorithm="http://www.w3.org/2001/04/xmlenc#sha256"/>
        <DigestValue>tkSZNQw7HEjWdtKuP+GmEbHi8TGycM8+iBJvVaG9nN4=</DigestValue>
      </Reference>
    </Manifest>
    <SignatureProperties>
      <SignatureProperty Id="idSignatureTime" Target="#idPackageSignature">
        <mdssi:SignatureTime xmlns:mdssi="http://schemas.openxmlformats.org/package/2006/digital-signature">
          <mdssi:Format>YYYY-MM-DDThh:mm:ssTZD</mdssi:Format>
          <mdssi:Value>2021-03-27T07:45:40Z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 3</SignatureComments>
          <WindowsVersion>10.0</WindowsVersion>
          <OfficeVersion>16.0</OfficeVersion>
          <ApplicationVersion>16.0</ApplicationVersion>
          <Monitors>1</Monitors>
          <HorizontalResolution>1364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2021-03-27T07:45:40Z</xd:SigningTime>
          <xd:SigningCertificate>
            <xd:Cert>
              <xd:CertDigest>
                <DigestMethod Algorithm="http://www.w3.org/2001/04/xmlenc#sha256"/>
                <DigestValue>nZ+mK9bXBoslHbgiQbAAjqx8zcSotvwUkS/OmseTiW4=</DigestValue>
              </xd:CertDigest>
              <xd:IssuerSerial>
                <X509IssuerName>CN=NBG Class 2 INT Sub CA, DC=nbg, DC=ge</X509IssuerName>
                <X509SerialNumber>83937305384179801901902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pilar 3</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2021-03-02T09:34:54Z</dcterms:modified>
</cp:coreProperties>
</file>