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2. CRM" sheetId="64" r:id="rId13"/>
    <sheet name="11. CRWA" sheetId="35"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D6" i="71" l="1"/>
  <c r="D13" i="71" s="1"/>
  <c r="C6" i="71"/>
  <c r="C13" i="71" s="1"/>
  <c r="C38" i="79" l="1"/>
  <c r="C52" i="69" l="1"/>
  <c r="D21" i="77" l="1"/>
  <c r="D20" i="77"/>
  <c r="D19" i="77"/>
  <c r="C47" i="28"/>
  <c r="C43" i="28"/>
  <c r="C52" i="28" s="1"/>
  <c r="C35" i="28"/>
  <c r="C31" i="28"/>
  <c r="C30" i="28" s="1"/>
  <c r="C41" i="28" s="1"/>
  <c r="C12" i="28"/>
  <c r="C6" i="28"/>
  <c r="C28" i="28" l="1"/>
  <c r="F24" i="36" l="1"/>
  <c r="F23" i="36"/>
  <c r="K24" i="36"/>
  <c r="J24" i="36"/>
  <c r="I24" i="36"/>
  <c r="H24" i="36"/>
  <c r="G24" i="36"/>
  <c r="K23" i="36"/>
  <c r="J23" i="36"/>
  <c r="I23" i="36"/>
  <c r="H23" i="36"/>
  <c r="G23" i="36"/>
  <c r="J25" i="36" l="1"/>
  <c r="K25" i="36"/>
  <c r="F25" i="36"/>
  <c r="G25" i="36"/>
  <c r="H25" i="36"/>
  <c r="I25" i="36"/>
  <c r="B1" i="35" l="1"/>
  <c r="K7" i="37" l="1"/>
  <c r="C7" i="37"/>
  <c r="F22" i="74"/>
  <c r="E22" i="74"/>
  <c r="D22" i="74"/>
  <c r="C22" i="74"/>
  <c r="H21" i="74"/>
  <c r="H20" i="74"/>
  <c r="H19" i="74"/>
  <c r="H18" i="74"/>
  <c r="H17" i="74"/>
  <c r="H16" i="74"/>
  <c r="H15" i="74"/>
  <c r="H14" i="74"/>
  <c r="H13" i="74"/>
  <c r="H12" i="74"/>
  <c r="H11" i="74"/>
  <c r="H10" i="74"/>
  <c r="H9" i="74"/>
  <c r="H8" i="74"/>
  <c r="B1" i="79" l="1"/>
  <c r="B1" i="37"/>
  <c r="B1" i="36"/>
  <c r="B1" i="74"/>
  <c r="B1" i="64"/>
  <c r="B1" i="69"/>
  <c r="B1" i="77"/>
  <c r="B1" i="28"/>
  <c r="B1" i="73"/>
  <c r="B1" i="72"/>
  <c r="B1" i="52"/>
  <c r="B1" i="71"/>
  <c r="B1" i="75"/>
  <c r="B1" i="53"/>
  <c r="B1" i="62"/>
  <c r="B1" i="6"/>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N14" i="37" l="1"/>
  <c r="E14" i="37"/>
  <c r="E7" i="37"/>
  <c r="C21" i="37"/>
  <c r="N8" i="37"/>
  <c r="E21" i="37" l="1"/>
  <c r="N7" i="37"/>
  <c r="N21" i="37" s="1"/>
  <c r="K21" i="37"/>
  <c r="E21" i="72" l="1"/>
  <c r="C5" i="73" s="1"/>
  <c r="C8" i="73" s="1"/>
  <c r="C13" i="73" s="1"/>
  <c r="C21" i="72" l="1"/>
  <c r="S22" i="35" l="1"/>
  <c r="D21" i="72" l="1"/>
  <c r="D22" i="35" l="1"/>
  <c r="E22" i="35"/>
  <c r="F22" i="35"/>
  <c r="G22" i="35"/>
  <c r="H22" i="35"/>
  <c r="I22" i="35"/>
  <c r="J22" i="35"/>
  <c r="K22" i="35"/>
  <c r="L22" i="35"/>
  <c r="M22" i="35"/>
  <c r="N22" i="35"/>
  <c r="O22" i="35"/>
  <c r="P22" i="35"/>
  <c r="Q22" i="35"/>
  <c r="R22" i="35"/>
  <c r="C22" i="35"/>
  <c r="G22" i="74" l="1"/>
  <c r="H22" i="74" s="1"/>
  <c r="V7" i="64" l="1"/>
  <c r="T21" i="64" l="1"/>
  <c r="U21" i="64"/>
  <c r="V9" i="64"/>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<sst xmlns="http://schemas.openxmlformats.org/spreadsheetml/2006/main" count="972" uniqueCount="658">
  <si>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</si>
  <si>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</si>
  <si>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</si>
  <si>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</si>
  <si>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</si>
  <si>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</si>
  <si>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</si>
  <si>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</si>
  <si>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</si>
  <si>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</si>
  <si>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</si>
  <si>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</si>
  <si>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</si>
  <si>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</si>
  <si>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</si>
  <si>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</si>
  <si>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</si>
  <si>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</si>
  <si>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</si>
  <si>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</si>
  <si>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</si>
  <si>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</si>
  <si>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</si>
  <si>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</si>
  <si>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</si>
  <si>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</si>
  <si>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</si>
  <si>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</si>
  <si>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</si>
  <si>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</si>
  <si>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</si>
  <si>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</si>
  <si>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</si>
  <si>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</si>
  <si>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</si>
  <si>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</si>
  <si>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</si>
  <si>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</si>
  <si>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</si>
  <si>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</si>
  <si>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</si>
  <si>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</si>
  <si>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</si>
  <si>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</si>
  <si>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</si>
  <si>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</si>
  <si>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</si>
  <si>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</si>
  <si>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</si>
  <si>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</si>
  <si>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</si>
  <si>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</si>
  <si>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</si>
  <si>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</si>
  <si>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</si>
  <si>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</si>
  <si>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</si>
  <si>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</si>
  <si>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</si>
  <si>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</si>
  <si>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</si>
  <si>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</si>
  <si>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</si>
  <si>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</si>
  <si>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</si>
  <si>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</si>
  <si>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</si>
  <si>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</si>
  <si>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</si>
  <si>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</si>
  <si>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</si>
  <si>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</si>
  <si>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</si>
  <si>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</si>
  <si>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</si>
  <si>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</si>
  <si>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</si>
  <si>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</si>
  <si>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</si>
  <si>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</si>
  <si>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</si>
  <si>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</si>
  <si>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</si>
  <si>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</si>
  <si>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</si>
  <si>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</si>
  <si>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</si>
  <si>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</si>
  <si>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</si>
  <si>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</si>
  <si>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</si>
  <si>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</si>
  <si>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</si>
  <si>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</si>
  <si>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</si>
  <si>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</si>
  <si>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</si>
  <si>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</si>
  <si>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</si>
  <si>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</si>
  <si>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</si>
  <si>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</si>
  <si>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</si>
  <si>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</si>
  <si>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</si>
  <si>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</si>
  <si>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</si>
  <si>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</si>
  <si>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</si>
  <si>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</si>
  <si>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</si>
  <si>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</si>
  <si>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</si>
  <si>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</si>
  <si>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</si>
  <si>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</si>
  <si>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</si>
  <si>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</si>
  <si>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</si>
  <si>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</si>
  <si>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</si>
  <si>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</si>
  <si>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</si>
  <si>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</si>
  <si>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</si>
  <si>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</si>
  <si>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</si>
  <si>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</si>
  <si>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</si>
  <si>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</si>
  <si>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</si>
  <si>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</si>
  <si>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</si>
  <si>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</si>
  <si>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</si>
  <si>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</si>
  <si>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</si>
  <si>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</si>
  <si>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</si>
  <si>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</si>
  <si>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</si>
  <si>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</si>
  <si>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</si>
  <si>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</si>
  <si>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</si>
  <si>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</si>
  <si>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</si>
  <si>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</si>
  <si>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</si>
  <si>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</si>
  <si>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</si>
  <si>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</si>
  <si>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</si>
  <si>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</si>
  <si>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</si>
  <si>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</si>
  <si>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</si>
  <si>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</si>
  <si>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</si>
  <si>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</si>
  <si>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</si>
  <si>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</si>
  <si>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</si>
  <si>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</si>
  <si>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</si>
  <si>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</si>
  <si>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</si>
  <si>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</si>
  <si>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</si>
  <si>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</si>
  <si>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</si>
  <si>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</si>
  <si>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</si>
  <si>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</si>
  <si>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</si>
  <si>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</si>
  <si>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</si>
  <si>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</si>
  <si>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</si>
  <si>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</si>
  <si>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</si>
  <si>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</si>
  <si>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</si>
  <si>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</si>
  <si>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</si>
  <si>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</si>
  <si>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</si>
  <si>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</si>
  <si>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</si>
  <si>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</si>
  <si>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</si>
  <si>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</si>
  <si>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</si>
  <si>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</si>
  <si>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</si>
  <si>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</si>
  <si>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</si>
  <si>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</si>
  <si>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</si>
  <si>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</si>
  <si>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</si>
  <si>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</si>
  <si>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</si>
  <si>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</si>
  <si>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</si>
  <si>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</si>
  <si>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</si>
  <si>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</si>
  <si>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</si>
  <si>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</si>
  <si>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</si>
  <si>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</si>
  <si>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</si>
  <si>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</si>
  <si>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</si>
  <si>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</si>
  <si>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</si>
  <si>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</si>
  <si>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</si>
  <si>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</si>
  <si>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</si>
  <si>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</si>
  <si>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</si>
  <si>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</si>
  <si>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</si>
  <si>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</si>
  <si>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</si>
  <si>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</si>
  <si>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</si>
  <si>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</si>
  <si>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</si>
  <si>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</si>
  <si>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</si>
  <si>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</si>
  <si>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</si>
  <si>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</si>
  <si>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</si>
  <si>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</si>
  <si>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</si>
  <si>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</si>
  <si>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</si>
  <si>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</si>
  <si>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</si>
  <si>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</si>
  <si>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</si>
  <si>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</si>
  <si>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</si>
  <si>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</si>
  <si>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</si>
  <si>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</si>
  <si>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</si>
  <si>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</si>
  <si>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</si>
  <si>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</si>
  <si>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</si>
  <si>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</si>
  <si>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</si>
  <si>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</si>
  <si>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</si>
  <si>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</si>
  <si>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</si>
  <si>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</si>
  <si>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</si>
  <si>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</si>
  <si>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</si>
  <si>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</si>
  <si>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</si>
  <si>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</si>
  <si>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</si>
  <si>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</si>
  <si>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</si>
  <si>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</si>
  <si>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</si>
  <si>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</si>
  <si>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</si>
  <si>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</si>
  <si>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</si>
  <si>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</si>
  <si>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</si>
  <si>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</si>
  <si>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</si>
  <si>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</si>
  <si>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</si>
  <si>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</si>
  <si>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</si>
  <si>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</si>
  <si>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</si>
  <si>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</si>
  <si>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</si>
  <si>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</si>
  <si>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</si>
  <si>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</si>
  <si>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</si>
  <si>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</si>
  <si>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</si>
  <si>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</si>
  <si>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</si>
  <si>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</si>
  <si>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</si>
  <si>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</si>
  <si>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</si>
  <si>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</si>
  <si>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</si>
  <si>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</si>
  <si>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</si>
  <si>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</si>
  <si>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</si>
  <si>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</si>
  <si>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</si>
  <si>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</si>
  <si>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</si>
  <si>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</si>
  <si>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</si>
  <si>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</si>
  <si>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</si>
  <si>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</si>
  <si>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</si>
  <si>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</si>
  <si>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</si>
  <si>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</si>
  <si>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</si>
  <si>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</si>
  <si>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</si>
  <si>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</si>
  <si>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</si>
  <si>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</si>
  <si>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</si>
  <si>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</si>
  <si>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</si>
  <si>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</si>
  <si>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</si>
  <si>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</si>
  <si>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</si>
  <si>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</si>
  <si>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</si>
  <si>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</si>
  <si>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</si>
  <si>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</si>
  <si>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</si>
  <si>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</si>
  <si>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</si>
  <si>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</si>
  <si>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</si>
  <si>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</si>
  <si>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</si>
  <si>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</si>
  <si>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</si>
  <si>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</si>
  <si>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</si>
  <si>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</si>
  <si>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</si>
  <si>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</si>
  <si>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</si>
  <si>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</si>
  <si>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</si>
  <si>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</si>
  <si>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</si>
  <si>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</si>
  <si>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</si>
  <si>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</si>
  <si>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</si>
  <si>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</si>
  <si>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</si>
  <si>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</si>
  <si>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</si>
  <si>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</si>
  <si>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</si>
  <si>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</si>
  <si>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</si>
  <si>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</si>
  <si>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</si>
  <si>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</si>
  <si>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</si>
  <si>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</si>
  <si>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</si>
  <si>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</si>
  <si>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</si>
  <si>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</si>
  <si>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</si>
  <si>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</si>
  <si>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</si>
  <si>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</si>
  <si>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</si>
  <si>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</si>
  <si>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</si>
  <si>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</si>
  <si>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</si>
  <si>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</si>
  <si>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</si>
  <si>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</si>
  <si>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</si>
  <si>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</si>
  <si>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</si>
  <si>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</si>
  <si>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</si>
  <si>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</si>
  <si>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</si>
  <si>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</si>
  <si>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</si>
  <si>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</si>
  <si>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</si>
  <si>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</si>
  <si>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</si>
  <si>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</si>
  <si>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</si>
  <si>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</si>
  <si>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</si>
  <si>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</si>
  <si>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</si>
  <si>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</si>
  <si>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</si>
  <si>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</si>
  <si>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</si>
  <si>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</si>
  <si>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</si>
  <si>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</si>
  <si>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</si>
  <si>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</si>
  <si>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</si>
  <si>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</si>
  <si>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</si>
  <si>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</si>
  <si>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</si>
  <si>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</si>
  <si>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</si>
  <si>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</si>
  <si>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</si>
  <si>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</si>
  <si>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</si>
  <si>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</si>
  <si>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</si>
  <si>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</si>
  <si>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</si>
  <si>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</si>
  <si>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</si>
  <si>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</si>
  <si>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</si>
  <si>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</si>
  <si>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</si>
  <si>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</si>
  <si>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</si>
  <si>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</si>
  <si>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</si>
  <si>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</si>
  <si>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</si>
  <si>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</si>
  <si>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</si>
  <si>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</si>
  <si>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</si>
  <si>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</si>
  <si>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</si>
  <si>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</si>
  <si>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</si>
  <si>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</si>
  <si>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</si>
  <si>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</si>
  <si>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</si>
  <si>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</si>
  <si>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</si>
  <si>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</si>
  <si>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</si>
  <si>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</si>
  <si>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</si>
  <si>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</si>
  <si>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</si>
  <si>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</si>
  <si>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</si>
  <si>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</si>
  <si>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</si>
  <si>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</si>
  <si>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</si>
  <si>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</si>
  <si>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</si>
  <si>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</si>
  <si>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</si>
  <si>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</si>
  <si>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</si>
  <si>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</si>
  <si>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</si>
  <si>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</si>
  <si>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</si>
  <si>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</si>
  <si>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</si>
  <si>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</si>
  <si>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</si>
  <si>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</si>
  <si>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</si>
  <si>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</si>
  <si>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</si>
  <si>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</si>
  <si>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</si>
  <si>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</si>
  <si>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</si>
  <si>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</si>
  <si>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</si>
  <si>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</si>
  <si>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</si>
  <si>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</si>
  <si>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</si>
  <si>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</si>
  <si>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</si>
  <si>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</si>
  <si>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</si>
  <si>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</si>
  <si>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</si>
  <si>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</si>
  <si>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</si>
  <si>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</si>
  <si>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</si>
  <si>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</si>
  <si>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</si>
  <si>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</si>
  <si>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</si>
  <si>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</si>
  <si>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</si>
  <si>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</si>
  <si>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</si>
  <si>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</si>
  <si>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</si>
  <si>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</si>
  <si>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</si>
  <si>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</si>
  <si>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</si>
  <si>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</si>
  <si>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</si>
  <si>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</si>
  <si>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</si>
  <si>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</si>
  <si>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</si>
  <si>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</si>
  <si>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</si>
  <si>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</si>
  <si>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</si>
  <si>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</si>
  <si>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</si>
  <si>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</si>
  <si>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</si>
  <si>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</si>
  <si>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</si>
  <si>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</si>
  <si>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</si>
  <si>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</si>
  <si>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</si>
  <si>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</si>
  <si>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</si>
  <si>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</si>
  <si>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</si>
  <si>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</si>
  <si>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</si>
  <si>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</si>
  <si>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</si>
  <si>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</si>
  <si>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</si>
  <si>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</si>
  <si>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</si>
  <si>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</si>
  <si>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</si>
  <si>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</si>
  <si>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</si>
  <si>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</si>
  <si>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</si>
  <si>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</si>
  <si>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</si>
  <si>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</si>
  <si>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</si>
  <si>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</si>
  <si>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</si>
  <si>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</si>
  <si>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</si>
  <si>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</si>
  <si>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</si>
  <si>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</si>
  <si>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</si>
  <si>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</si>
  <si>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</si>
  <si>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</si>
  <si>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</si>
  <si>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</si>
  <si>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</si>
  <si>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</si>
  <si>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</si>
  <si>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</si>
  <si>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</si>
  <si>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</si>
  <si>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</si>
  <si>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</si>
  <si>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</si>
  <si>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</si>
  <si>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</si>
  <si>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</si>
  <si>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</si>
  <si>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</si>
  <si>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</si>
  <si>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</si>
  <si>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</si>
  <si>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</si>
  <si>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</si>
  <si>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</si>
  <si>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</si>
  <si>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</si>
  <si>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</si>
  <si>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</si>
  <si>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</si>
  <si>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</si>
  <si>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</si>
  <si>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</si>
  <si>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</si>
  <si>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</si>
  <si>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</si>
  <si>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</si>
  <si>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</si>
  <si>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</si>
  <si>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</si>
  <si>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</si>
  <si>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"ვითიბი ბანკი ჯორჯია"</t>
  </si>
  <si>
    <t>ა. კონცელიძე</t>
  </si>
  <si>
    <t>www.vtb.ge</t>
  </si>
  <si>
    <t>ილნარ შაიმარდანოვი</t>
  </si>
  <si>
    <t>სერგეი სტეპანოვი</t>
  </si>
  <si>
    <t>მერაბ კაკულია</t>
  </si>
  <si>
    <t>გოჩა მაცაბერიძე</t>
  </si>
  <si>
    <t>არჩილ კონცელიძე</t>
  </si>
  <si>
    <t>მამუკა მენთეშაშვილი</t>
  </si>
  <si>
    <t>ნიკო ჩხეტიანი</t>
  </si>
  <si>
    <t>ვალერიან გაბუნია</t>
  </si>
  <si>
    <t>ვლადიმერ რობაქიძე</t>
  </si>
  <si>
    <t>ირაკლი დოლიძე</t>
  </si>
  <si>
    <t>შპს "ლაკარპა ენტერპრაიზის ლიმიტედი"</t>
  </si>
  <si>
    <t>რუსეთის ფედერაცია</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</si>
  <si>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</si>
  <si>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</si>
  <si>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</si>
  <si>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ცხრილი 9 (Capital), C46</t>
  </si>
  <si>
    <t>წმინდა საინვესტიციო ფასიანი ქაღალდები</t>
  </si>
  <si>
    <t>ცხრილი 9 (Capital), C15</t>
  </si>
  <si>
    <t xml:space="preserve">მათ შორის გადავადებული ვალდებულება წარმოშობილი არამატერიალური აქტივებიდან </t>
  </si>
  <si>
    <t>ცხრილი 9 (Capital), C44</t>
  </si>
  <si>
    <t>ცხრილი 9 (Capital), C33</t>
  </si>
  <si>
    <t>ცხრილი 9 (Capital), C7</t>
  </si>
  <si>
    <t>ცხრილი 9 (Capital), C11</t>
  </si>
  <si>
    <t>ცხრილი 9 (Capital), C9</t>
  </si>
  <si>
    <t>ცხრილი 9 (Capital), C13</t>
  </si>
  <si>
    <t>X</t>
  </si>
  <si>
    <t>ასია ზახაროვა</t>
  </si>
  <si>
    <t>იულია კოპიტოვა</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</si>
  <si>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</si>
  <si>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მათ შორის COVID 19-თან დაკავშირებული რეზერვი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</si>
  <si>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</si>
  <si>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</si>
  <si>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 COVID 19-თან დაკავშირებული რეზერვები აკლდება საბალანსო ელემენტებს</t>
  </si>
  <si>
    <t>ს. სტეპანოვი</t>
  </si>
  <si>
    <t>სსს "ვეტებე ბანკი"</t>
  </si>
  <si>
    <t>ძირითადი პირველადი კაპიტალის კოეფიციენტი &gt;=5.71779021986323%</t>
  </si>
  <si>
    <t>პირველადი კაპიტალის კოეფიციენტი &gt;=7.62586615189768%</t>
  </si>
  <si>
    <t>საზედამხედველო კაპიტალის კოეფიციენტი &gt;=14.3589972934619%</t>
  </si>
  <si>
    <t xml:space="preserve">                        -  </t>
  </si>
  <si>
    <t xml:space="preserve">                      -  </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</si>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</sst>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0.00000%"/>
  </numFmts>
  <fonts count="12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color theme="1"/>
      <name val="Arial"/>
      <family val="2"/>
    </font>
    <font>
      <i/>
      <sz val="10"/>
      <color theme="1"/>
      <name val="Arial"/>
      <family val="2"/>
    </font>
    <font>
      <b/>
      <sz val="10"/>
      <color theme="1"/>
      <name val="Arial"/>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bottom/>
      <diagonal/>
    </border>
    <border>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9"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9"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0" fontId="7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9"/>
    <xf numFmtId="169" fontId="28" fillId="0" borderId="49"/>
    <xf numFmtId="168"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9"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9"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9"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27" fillId="0" borderId="53"/>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09" applyNumberFormat="0" applyFill="0" applyAlignment="0" applyProtection="0"/>
    <xf numFmtId="168" fontId="96" fillId="0" borderId="109" applyNumberFormat="0" applyFill="0" applyAlignment="0" applyProtection="0"/>
    <xf numFmtId="169" fontId="96" fillId="0" borderId="109" applyNumberFormat="0" applyFill="0" applyAlignment="0" applyProtection="0"/>
    <xf numFmtId="168" fontId="96" fillId="0" borderId="109" applyNumberFormat="0" applyFill="0" applyAlignment="0" applyProtection="0"/>
    <xf numFmtId="168" fontId="96" fillId="0" borderId="109" applyNumberFormat="0" applyFill="0" applyAlignment="0" applyProtection="0"/>
    <xf numFmtId="169" fontId="96" fillId="0" borderId="109" applyNumberFormat="0" applyFill="0" applyAlignment="0" applyProtection="0"/>
    <xf numFmtId="168" fontId="96" fillId="0" borderId="109" applyNumberFormat="0" applyFill="0" applyAlignment="0" applyProtection="0"/>
    <xf numFmtId="168" fontId="96" fillId="0" borderId="109" applyNumberFormat="0" applyFill="0" applyAlignment="0" applyProtection="0"/>
    <xf numFmtId="169" fontId="96" fillId="0" borderId="109" applyNumberFormat="0" applyFill="0" applyAlignment="0" applyProtection="0"/>
    <xf numFmtId="168" fontId="96" fillId="0" borderId="109" applyNumberFormat="0" applyFill="0" applyAlignment="0" applyProtection="0"/>
    <xf numFmtId="168" fontId="96" fillId="0" borderId="109" applyNumberFormat="0" applyFill="0" applyAlignment="0" applyProtection="0"/>
    <xf numFmtId="169" fontId="96" fillId="0" borderId="109" applyNumberFormat="0" applyFill="0" applyAlignment="0" applyProtection="0"/>
    <xf numFmtId="168" fontId="96"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169" fontId="96"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168" fontId="96"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168" fontId="96"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188" fontId="2" fillId="70" borderId="103" applyFont="0">
      <alignment horizontal="right" vertical="center"/>
    </xf>
    <xf numFmtId="3" fontId="2" fillId="70" borderId="103" applyFont="0">
      <alignment horizontal="right" vertical="center"/>
    </xf>
    <xf numFmtId="0" fontId="85" fillId="64" borderId="108" applyNumberFormat="0" applyAlignment="0" applyProtection="0"/>
    <xf numFmtId="168" fontId="87" fillId="64" borderId="108" applyNumberFormat="0" applyAlignment="0" applyProtection="0"/>
    <xf numFmtId="169" fontId="87" fillId="64" borderId="108" applyNumberFormat="0" applyAlignment="0" applyProtection="0"/>
    <xf numFmtId="168" fontId="87" fillId="64" borderId="108" applyNumberFormat="0" applyAlignment="0" applyProtection="0"/>
    <xf numFmtId="168" fontId="87" fillId="64" borderId="108" applyNumberFormat="0" applyAlignment="0" applyProtection="0"/>
    <xf numFmtId="169" fontId="87" fillId="64" borderId="108" applyNumberFormat="0" applyAlignment="0" applyProtection="0"/>
    <xf numFmtId="168" fontId="87" fillId="64" borderId="108" applyNumberFormat="0" applyAlignment="0" applyProtection="0"/>
    <xf numFmtId="168" fontId="87" fillId="64" borderId="108" applyNumberFormat="0" applyAlignment="0" applyProtection="0"/>
    <xf numFmtId="169" fontId="87" fillId="64" borderId="108" applyNumberFormat="0" applyAlignment="0" applyProtection="0"/>
    <xf numFmtId="168" fontId="87" fillId="64" borderId="108" applyNumberFormat="0" applyAlignment="0" applyProtection="0"/>
    <xf numFmtId="168" fontId="87" fillId="64" borderId="108" applyNumberFormat="0" applyAlignment="0" applyProtection="0"/>
    <xf numFmtId="169" fontId="87" fillId="64" borderId="108" applyNumberFormat="0" applyAlignment="0" applyProtection="0"/>
    <xf numFmtId="168" fontId="87"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169" fontId="87"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168" fontId="87"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168" fontId="87"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3" fontId="2" fillId="75" borderId="103" applyFont="0">
      <alignment horizontal="right" vertical="center"/>
      <protection locked="0"/>
    </xf>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 fillId="74" borderId="107" applyNumberFormat="0" applyFont="0" applyAlignment="0" applyProtection="0"/>
    <xf numFmtId="0" fontId="29"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3" fontId="2" fillId="72" borderId="103" applyFont="0">
      <alignment horizontal="right" vertical="center"/>
      <protection locked="0"/>
    </xf>
    <xf numFmtId="0" fontId="68" fillId="43" borderId="106" applyNumberFormat="0" applyAlignment="0" applyProtection="0"/>
    <xf numFmtId="168" fontId="70" fillId="43" borderId="106" applyNumberFormat="0" applyAlignment="0" applyProtection="0"/>
    <xf numFmtId="169" fontId="70" fillId="43" borderId="106" applyNumberFormat="0" applyAlignment="0" applyProtection="0"/>
    <xf numFmtId="168" fontId="70" fillId="43" borderId="106" applyNumberFormat="0" applyAlignment="0" applyProtection="0"/>
    <xf numFmtId="168" fontId="70" fillId="43" borderId="106" applyNumberFormat="0" applyAlignment="0" applyProtection="0"/>
    <xf numFmtId="169" fontId="70" fillId="43" borderId="106" applyNumberFormat="0" applyAlignment="0" applyProtection="0"/>
    <xf numFmtId="168" fontId="70" fillId="43" borderId="106" applyNumberFormat="0" applyAlignment="0" applyProtection="0"/>
    <xf numFmtId="168" fontId="70" fillId="43" borderId="106" applyNumberFormat="0" applyAlignment="0" applyProtection="0"/>
    <xf numFmtId="169" fontId="70" fillId="43" borderId="106" applyNumberFormat="0" applyAlignment="0" applyProtection="0"/>
    <xf numFmtId="168" fontId="70" fillId="43" borderId="106" applyNumberFormat="0" applyAlignment="0" applyProtection="0"/>
    <xf numFmtId="168" fontId="70" fillId="43" borderId="106" applyNumberFormat="0" applyAlignment="0" applyProtection="0"/>
    <xf numFmtId="169" fontId="70" fillId="43" borderId="106" applyNumberFormat="0" applyAlignment="0" applyProtection="0"/>
    <xf numFmtId="168" fontId="70"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169" fontId="70"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168" fontId="70"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168" fontId="70"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2" fillId="71" borderId="104" applyNumberFormat="0" applyFont="0" applyBorder="0" applyProtection="0">
      <alignment horizontal="left" vertical="center"/>
    </xf>
    <xf numFmtId="9" fontId="2" fillId="71" borderId="103" applyFont="0" applyProtection="0">
      <alignment horizontal="right" vertical="center"/>
    </xf>
    <xf numFmtId="3" fontId="2" fillId="71" borderId="103" applyFont="0" applyProtection="0">
      <alignment horizontal="right" vertical="center"/>
    </xf>
    <xf numFmtId="0" fontId="64" fillId="70" borderId="104" applyFont="0" applyBorder="0">
      <alignment horizontal="center" wrapText="1"/>
    </xf>
    <xf numFmtId="168" fontId="56" fillId="0" borderId="101">
      <alignment horizontal="left" vertical="center"/>
    </xf>
    <xf numFmtId="0" fontId="56" fillId="0" borderId="101">
      <alignment horizontal="left" vertical="center"/>
    </xf>
    <xf numFmtId="0" fontId="56" fillId="0" borderId="101">
      <alignment horizontal="left" vertical="center"/>
    </xf>
    <xf numFmtId="0" fontId="2" fillId="69" borderId="103" applyNumberFormat="0" applyFont="0" applyBorder="0" applyProtection="0">
      <alignment horizontal="center" vertical="center"/>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40" fillId="64" borderId="106" applyNumberFormat="0" applyAlignment="0" applyProtection="0"/>
    <xf numFmtId="168" fontId="42" fillId="64" borderId="106" applyNumberFormat="0" applyAlignment="0" applyProtection="0"/>
    <xf numFmtId="169" fontId="42" fillId="64" borderId="106" applyNumberFormat="0" applyAlignment="0" applyProtection="0"/>
    <xf numFmtId="168" fontId="42" fillId="64" borderId="106" applyNumberFormat="0" applyAlignment="0" applyProtection="0"/>
    <xf numFmtId="168" fontId="42" fillId="64" borderId="106" applyNumberFormat="0" applyAlignment="0" applyProtection="0"/>
    <xf numFmtId="169" fontId="42" fillId="64" borderId="106" applyNumberFormat="0" applyAlignment="0" applyProtection="0"/>
    <xf numFmtId="168" fontId="42" fillId="64" borderId="106" applyNumberFormat="0" applyAlignment="0" applyProtection="0"/>
    <xf numFmtId="168" fontId="42" fillId="64" borderId="106" applyNumberFormat="0" applyAlignment="0" applyProtection="0"/>
    <xf numFmtId="169" fontId="42" fillId="64" borderId="106" applyNumberFormat="0" applyAlignment="0" applyProtection="0"/>
    <xf numFmtId="168" fontId="42" fillId="64" borderId="106" applyNumberFormat="0" applyAlignment="0" applyProtection="0"/>
    <xf numFmtId="168" fontId="42" fillId="64" borderId="106" applyNumberFormat="0" applyAlignment="0" applyProtection="0"/>
    <xf numFmtId="169" fontId="42" fillId="64" borderId="106" applyNumberFormat="0" applyAlignment="0" applyProtection="0"/>
    <xf numFmtId="168" fontId="42"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169" fontId="42"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168" fontId="42"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168" fontId="42"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1" fillId="0" borderId="0"/>
    <xf numFmtId="169" fontId="28" fillId="37" borderId="0"/>
    <xf numFmtId="0" fontId="2" fillId="0" borderId="0">
      <alignment vertical="center"/>
    </xf>
  </cellStyleXfs>
  <cellXfs count="616">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15" fillId="0" borderId="3" xfId="0" applyFont="1" applyFill="1" applyBorder="1" applyAlignment="1">
      <alignment horizontal="center" vertical="center" wrapText="1"/>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4" fillId="0" borderId="24" xfId="0" applyFont="1" applyBorder="1" applyAlignment="1"/>
    <xf numFmtId="0" fontId="13" fillId="0" borderId="28" xfId="0" applyFont="1" applyBorder="1" applyAlignment="1">
      <alignment wrapText="1"/>
    </xf>
    <xf numFmtId="0" fontId="4" fillId="0" borderId="41"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8"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67" fontId="25" fillId="0" borderId="65" xfId="0" applyNumberFormat="1" applyFont="1" applyBorder="1" applyAlignment="1">
      <alignment horizontal="center"/>
    </xf>
    <xf numFmtId="167" fontId="19" fillId="0" borderId="65" xfId="0" applyNumberFormat="1" applyFont="1" applyBorder="1" applyAlignment="1">
      <alignment horizontal="center"/>
    </xf>
    <xf numFmtId="167" fontId="25" fillId="0" borderId="67" xfId="0" applyNumberFormat="1" applyFont="1" applyBorder="1" applyAlignment="1">
      <alignment horizontal="center"/>
    </xf>
    <xf numFmtId="167" fontId="24" fillId="36" borderId="60" xfId="0" applyNumberFormat="1" applyFont="1" applyFill="1" applyBorder="1" applyAlignment="1">
      <alignment horizontal="center"/>
    </xf>
    <xf numFmtId="167" fontId="25" fillId="0" borderId="64" xfId="0" applyNumberFormat="1" applyFont="1" applyBorder="1" applyAlignment="1">
      <alignment horizontal="center"/>
    </xf>
    <xf numFmtId="0" fontId="25" fillId="0" borderId="25" xfId="0" applyFont="1" applyBorder="1" applyAlignment="1">
      <alignment horizontal="center"/>
    </xf>
    <xf numFmtId="0" fontId="24" fillId="36" borderId="61" xfId="0" applyFont="1" applyFill="1" applyBorder="1" applyAlignment="1">
      <alignment wrapText="1"/>
    </xf>
    <xf numFmtId="167" fontId="24"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69"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1"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9"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89"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7" borderId="65"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36" borderId="27" xfId="0" applyNumberFormat="1" applyFill="1" applyBorder="1" applyAlignment="1">
      <alignment horizontal="center" vertical="center" wrapText="1"/>
    </xf>
    <xf numFmtId="193" fontId="4" fillId="36" borderId="26" xfId="0" applyNumberFormat="1" applyFont="1" applyFill="1" applyBorder="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97"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3" xfId="0" applyFont="1" applyFill="1" applyBorder="1" applyAlignment="1">
      <alignment vertical="center"/>
    </xf>
    <xf numFmtId="0" fontId="6" fillId="0" borderId="103" xfId="0" applyFont="1" applyFill="1" applyBorder="1" applyAlignment="1">
      <alignment vertical="center"/>
    </xf>
    <xf numFmtId="0" fontId="4" fillId="0" borderId="20" xfId="0" applyFont="1" applyFill="1" applyBorder="1" applyAlignment="1">
      <alignment vertical="center"/>
    </xf>
    <xf numFmtId="0" fontId="4" fillId="0" borderId="99" xfId="0" applyFont="1" applyFill="1" applyBorder="1" applyAlignment="1">
      <alignment vertical="center"/>
    </xf>
    <xf numFmtId="0" fontId="4" fillId="0" borderId="100" xfId="0" applyFont="1" applyFill="1" applyBorder="1" applyAlignment="1">
      <alignment vertical="center"/>
    </xf>
    <xf numFmtId="0" fontId="4" fillId="0" borderId="19"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xf>
    <xf numFmtId="169" fontId="28" fillId="37" borderId="34" xfId="20" applyBorder="1"/>
    <xf numFmtId="169" fontId="28" fillId="37" borderId="113" xfId="20" applyBorder="1"/>
    <xf numFmtId="169" fontId="28" fillId="37" borderId="105" xfId="20" applyBorder="1"/>
    <xf numFmtId="169" fontId="28" fillId="37" borderId="59"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01" xfId="0" applyFont="1" applyFill="1" applyBorder="1" applyAlignment="1">
      <alignment vertical="center"/>
    </xf>
    <xf numFmtId="0" fontId="14" fillId="3" borderId="114" xfId="0" applyFont="1" applyFill="1" applyBorder="1" applyAlignment="1">
      <alignment horizontal="left"/>
    </xf>
    <xf numFmtId="0" fontId="14" fillId="3" borderId="115" xfId="0" applyFont="1" applyFill="1" applyBorder="1" applyAlignment="1">
      <alignment horizontal="left"/>
    </xf>
    <xf numFmtId="0" fontId="4" fillId="0" borderId="0" xfId="0" applyFont="1"/>
    <xf numFmtId="0" fontId="4" fillId="0" borderId="0" xfId="0" applyFont="1" applyFill="1"/>
    <xf numFmtId="0" fontId="4" fillId="0" borderId="103" xfId="0" applyFont="1" applyFill="1" applyBorder="1" applyAlignment="1">
      <alignment horizontal="center" vertical="center" wrapText="1"/>
    </xf>
    <xf numFmtId="0" fontId="108" fillId="78" borderId="91" xfId="0" applyFont="1" applyFill="1" applyBorder="1" applyAlignment="1">
      <alignment horizontal="left" vertical="center"/>
    </xf>
    <xf numFmtId="0" fontId="108" fillId="78" borderId="89" xfId="0" applyFont="1" applyFill="1" applyBorder="1" applyAlignment="1">
      <alignment vertical="center" wrapText="1"/>
    </xf>
    <xf numFmtId="0" fontId="108" fillId="78" borderId="89" xfId="0" applyFont="1" applyFill="1" applyBorder="1" applyAlignment="1">
      <alignment horizontal="left" vertical="center" wrapText="1"/>
    </xf>
    <xf numFmtId="0" fontId="108" fillId="0" borderId="91" xfId="0" applyFont="1" applyFill="1" applyBorder="1" applyAlignment="1">
      <alignment horizontal="right" vertical="center"/>
    </xf>
    <xf numFmtId="0" fontId="4" fillId="0" borderId="116" xfId="0" applyFont="1" applyFill="1" applyBorder="1" applyAlignment="1">
      <alignment horizontal="center" vertical="center" wrapText="1"/>
    </xf>
    <xf numFmtId="0" fontId="6" fillId="3" borderId="117" xfId="0" applyFont="1" applyFill="1" applyBorder="1" applyAlignment="1">
      <alignment vertical="center"/>
    </xf>
    <xf numFmtId="0" fontId="4" fillId="3" borderId="24" xfId="0" applyFont="1" applyFill="1" applyBorder="1" applyAlignment="1">
      <alignment vertical="center"/>
    </xf>
    <xf numFmtId="0" fontId="4" fillId="0" borderId="118"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18" xfId="0" applyBorder="1"/>
    <xf numFmtId="0" fontId="0" fillId="0" borderId="118" xfId="0" applyBorder="1" applyAlignment="1">
      <alignment horizontal="center"/>
    </xf>
    <xf numFmtId="0" fontId="4" fillId="0" borderId="102" xfId="0" applyFont="1" applyBorder="1" applyAlignment="1">
      <alignment vertical="center" wrapText="1"/>
    </xf>
    <xf numFmtId="167" fontId="4" fillId="0" borderId="103" xfId="0" applyNumberFormat="1" applyFont="1" applyBorder="1" applyAlignment="1">
      <alignment horizontal="center" vertical="center"/>
    </xf>
    <xf numFmtId="167" fontId="4" fillId="0" borderId="116" xfId="0" applyNumberFormat="1" applyFont="1" applyBorder="1" applyAlignment="1">
      <alignment horizontal="center" vertical="center"/>
    </xf>
    <xf numFmtId="167" fontId="14" fillId="0" borderId="103" xfId="0" applyNumberFormat="1" applyFont="1" applyBorder="1" applyAlignment="1">
      <alignment horizontal="center" vertical="center"/>
    </xf>
    <xf numFmtId="0" fontId="14" fillId="0" borderId="102" xfId="0" applyFont="1" applyBorder="1" applyAlignment="1">
      <alignment vertical="center" wrapText="1"/>
    </xf>
    <xf numFmtId="0" fontId="0" fillId="0" borderId="25" xfId="0" applyBorder="1"/>
    <xf numFmtId="0" fontId="6" fillId="36" borderId="119"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18" xfId="0" applyFont="1" applyFill="1" applyBorder="1" applyAlignment="1">
      <alignment horizontal="left" vertical="center" wrapText="1"/>
    </xf>
    <xf numFmtId="0" fontId="6" fillId="36" borderId="103" xfId="0" applyFont="1" applyFill="1" applyBorder="1" applyAlignment="1">
      <alignment horizontal="left" vertical="center" wrapText="1"/>
    </xf>
    <xf numFmtId="0" fontId="6" fillId="36" borderId="116" xfId="0" applyFont="1" applyFill="1" applyBorder="1" applyAlignment="1">
      <alignment horizontal="left" vertical="center" wrapText="1"/>
    </xf>
    <xf numFmtId="0" fontId="4" fillId="0" borderId="118" xfId="0" applyFont="1" applyFill="1" applyBorder="1" applyAlignment="1">
      <alignment horizontal="right" vertical="center" wrapText="1"/>
    </xf>
    <xf numFmtId="0" fontId="4" fillId="0" borderId="103" xfId="0" applyFont="1" applyFill="1" applyBorder="1" applyAlignment="1">
      <alignment horizontal="left" vertical="center" wrapText="1"/>
    </xf>
    <xf numFmtId="0" fontId="111" fillId="0" borderId="118" xfId="0" applyFont="1" applyFill="1" applyBorder="1" applyAlignment="1">
      <alignment horizontal="right" vertical="center" wrapText="1"/>
    </xf>
    <xf numFmtId="0" fontId="111" fillId="0" borderId="103" xfId="0" applyFont="1" applyFill="1" applyBorder="1" applyAlignment="1">
      <alignment horizontal="left" vertical="center" wrapText="1"/>
    </xf>
    <xf numFmtId="0" fontId="6" fillId="0" borderId="118"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18" xfId="0" applyFont="1" applyBorder="1" applyAlignment="1">
      <alignment horizontal="center" vertical="center" wrapText="1"/>
    </xf>
    <xf numFmtId="0" fontId="22" fillId="0" borderId="103" xfId="0" applyFont="1" applyBorder="1" applyAlignment="1">
      <alignment vertical="center" wrapText="1"/>
    </xf>
    <xf numFmtId="3" fontId="23" fillId="36" borderId="103" xfId="0" applyNumberFormat="1" applyFont="1" applyFill="1" applyBorder="1" applyAlignment="1">
      <alignment vertical="center" wrapText="1"/>
    </xf>
    <xf numFmtId="14" fontId="7" fillId="3" borderId="103" xfId="8" quotePrefix="1" applyNumberFormat="1" applyFont="1" applyFill="1" applyBorder="1" applyAlignment="1" applyProtection="1">
      <alignment horizontal="left" vertical="center" wrapText="1" indent="2"/>
      <protection locked="0"/>
    </xf>
    <xf numFmtId="3" fontId="23" fillId="0" borderId="103" xfId="0" applyNumberFormat="1" applyFont="1" applyBorder="1" applyAlignment="1">
      <alignment vertical="center" wrapText="1"/>
    </xf>
    <xf numFmtId="3" fontId="23" fillId="0" borderId="116" xfId="0" applyNumberFormat="1" applyFont="1" applyBorder="1" applyAlignment="1">
      <alignment vertical="center" wrapText="1"/>
    </xf>
    <xf numFmtId="14" fontId="7" fillId="3" borderId="103" xfId="8" quotePrefix="1" applyNumberFormat="1" applyFont="1" applyFill="1" applyBorder="1" applyAlignment="1" applyProtection="1">
      <alignment horizontal="left" vertical="center" wrapText="1" indent="3"/>
      <protection locked="0"/>
    </xf>
    <xf numFmtId="3" fontId="23" fillId="0" borderId="103" xfId="0" applyNumberFormat="1" applyFont="1" applyFill="1" applyBorder="1" applyAlignment="1">
      <alignment vertical="center" wrapText="1"/>
    </xf>
    <xf numFmtId="0" fontId="22" fillId="0" borderId="103" xfId="0" applyFont="1" applyFill="1" applyBorder="1" applyAlignment="1">
      <alignment horizontal="left" vertical="center" wrapText="1" indent="2"/>
    </xf>
    <xf numFmtId="0" fontId="11" fillId="0" borderId="103" xfId="17" applyFill="1" applyBorder="1" applyAlignment="1" applyProtection="1"/>
    <xf numFmtId="49" fontId="111" fillId="0" borderId="118" xfId="0" applyNumberFormat="1" applyFont="1" applyFill="1" applyBorder="1" applyAlignment="1">
      <alignment horizontal="right" vertical="center" wrapText="1"/>
    </xf>
    <xf numFmtId="0" fontId="7" fillId="3" borderId="103" xfId="20960" applyFont="1" applyFill="1" applyBorder="1" applyAlignment="1" applyProtection="1"/>
    <xf numFmtId="0" fontId="105" fillId="0" borderId="103" xfId="20960" applyFont="1" applyFill="1" applyBorder="1" applyAlignment="1" applyProtection="1">
      <alignment horizontal="center" vertical="center"/>
    </xf>
    <xf numFmtId="0" fontId="4" fillId="0" borderId="103" xfId="0" applyFont="1" applyBorder="1"/>
    <xf numFmtId="0" fontId="11" fillId="0" borderId="103" xfId="17" applyFill="1" applyBorder="1" applyAlignment="1" applyProtection="1">
      <alignment horizontal="left" vertical="center" wrapText="1"/>
    </xf>
    <xf numFmtId="49" fontId="111" fillId="0" borderId="103" xfId="0" applyNumberFormat="1" applyFont="1" applyFill="1" applyBorder="1" applyAlignment="1">
      <alignment horizontal="right" vertical="center" wrapText="1"/>
    </xf>
    <xf numFmtId="0" fontId="11" fillId="0" borderId="103" xfId="17" applyFill="1" applyBorder="1" applyAlignment="1" applyProtection="1">
      <alignment horizontal="left" vertical="center"/>
    </xf>
    <xf numFmtId="0" fontId="11" fillId="0" borderId="103" xfId="17" applyBorder="1" applyAlignment="1" applyProtection="1"/>
    <xf numFmtId="0" fontId="4" fillId="0" borderId="103" xfId="0" applyFont="1" applyFill="1" applyBorder="1"/>
    <xf numFmtId="0" fontId="22" fillId="0" borderId="118" xfId="0" applyFont="1" applyFill="1" applyBorder="1" applyAlignment="1">
      <alignment horizontal="center" vertical="center" wrapText="1"/>
    </xf>
    <xf numFmtId="0" fontId="22" fillId="0" borderId="103" xfId="0" applyFont="1" applyFill="1" applyBorder="1" applyAlignment="1">
      <alignment vertical="center" wrapText="1"/>
    </xf>
    <xf numFmtId="3" fontId="23" fillId="0" borderId="116" xfId="0" applyNumberFormat="1" applyFont="1" applyFill="1" applyBorder="1" applyAlignment="1">
      <alignment vertical="center" wrapText="1"/>
    </xf>
    <xf numFmtId="0" fontId="114" fillId="79" borderId="104" xfId="21412" applyFont="1" applyFill="1" applyBorder="1" applyAlignment="1" applyProtection="1">
      <alignment vertical="center" wrapText="1"/>
      <protection locked="0"/>
    </xf>
    <xf numFmtId="0" fontId="115" fillId="70" borderId="99" xfId="21412" applyFont="1" applyFill="1" applyBorder="1" applyAlignment="1" applyProtection="1">
      <alignment horizontal="center" vertical="center"/>
      <protection locked="0"/>
    </xf>
    <xf numFmtId="0" fontId="114" fillId="80" borderId="103" xfId="21412" applyFont="1" applyFill="1" applyBorder="1" applyAlignment="1" applyProtection="1">
      <alignment horizontal="center" vertical="center"/>
      <protection locked="0"/>
    </xf>
    <xf numFmtId="0" fontId="114" fillId="79" borderId="104" xfId="21412" applyFont="1" applyFill="1" applyBorder="1" applyAlignment="1" applyProtection="1">
      <alignment vertical="center"/>
      <protection locked="0"/>
    </xf>
    <xf numFmtId="0" fontId="116" fillId="70" borderId="99" xfId="21412" applyFont="1" applyFill="1" applyBorder="1" applyAlignment="1" applyProtection="1">
      <alignment horizontal="center" vertical="center"/>
      <protection locked="0"/>
    </xf>
    <xf numFmtId="0" fontId="116" fillId="3" borderId="99" xfId="21412" applyFont="1" applyFill="1" applyBorder="1" applyAlignment="1" applyProtection="1">
      <alignment horizontal="center" vertical="center"/>
      <protection locked="0"/>
    </xf>
    <xf numFmtId="0" fontId="116" fillId="0" borderId="99" xfId="21412" applyFont="1" applyFill="1" applyBorder="1" applyAlignment="1" applyProtection="1">
      <alignment horizontal="center" vertical="center"/>
      <protection locked="0"/>
    </xf>
    <xf numFmtId="0" fontId="117" fillId="80" borderId="103" xfId="21412" applyFont="1" applyFill="1" applyBorder="1" applyAlignment="1" applyProtection="1">
      <alignment horizontal="center" vertical="center"/>
      <protection locked="0"/>
    </xf>
    <xf numFmtId="0" fontId="114" fillId="79" borderId="104" xfId="21412" applyFont="1" applyFill="1" applyBorder="1" applyAlignment="1" applyProtection="1">
      <alignment horizontal="center" vertical="center"/>
      <protection locked="0"/>
    </xf>
    <xf numFmtId="0" fontId="64" fillId="79" borderId="104"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38" fillId="70" borderId="103" xfId="21412" applyFont="1" applyFill="1" applyBorder="1" applyAlignment="1" applyProtection="1">
      <alignment horizontal="center" vertical="center"/>
      <protection locked="0"/>
    </xf>
    <xf numFmtId="0" fontId="64" fillId="79" borderId="102" xfId="21412" applyFont="1" applyFill="1" applyBorder="1" applyAlignment="1" applyProtection="1">
      <alignment vertical="center"/>
      <protection locked="0"/>
    </xf>
    <xf numFmtId="0" fontId="115" fillId="0" borderId="102" xfId="21412" applyFont="1" applyFill="1" applyBorder="1" applyAlignment="1" applyProtection="1">
      <alignment horizontal="left" vertical="center" wrapText="1"/>
      <protection locked="0"/>
    </xf>
    <xf numFmtId="164" fontId="115" fillId="0" borderId="103" xfId="948" applyNumberFormat="1" applyFont="1" applyFill="1" applyBorder="1" applyAlignment="1" applyProtection="1">
      <alignment horizontal="right" vertical="center"/>
      <protection locked="0"/>
    </xf>
    <xf numFmtId="0" fontId="114" fillId="80" borderId="102" xfId="21412" applyFont="1" applyFill="1" applyBorder="1" applyAlignment="1" applyProtection="1">
      <alignment vertical="top" wrapText="1"/>
      <protection locked="0"/>
    </xf>
    <xf numFmtId="164" fontId="115" fillId="80" borderId="103" xfId="948" applyNumberFormat="1" applyFont="1" applyFill="1" applyBorder="1" applyAlignment="1" applyProtection="1">
      <alignment horizontal="right" vertical="center"/>
    </xf>
    <xf numFmtId="164" fontId="64" fillId="79" borderId="102" xfId="948" applyNumberFormat="1" applyFont="1" applyFill="1" applyBorder="1" applyAlignment="1" applyProtection="1">
      <alignment horizontal="right" vertical="center"/>
      <protection locked="0"/>
    </xf>
    <xf numFmtId="0" fontId="115" fillId="70" borderId="102" xfId="21412" applyFont="1" applyFill="1" applyBorder="1" applyAlignment="1" applyProtection="1">
      <alignment vertical="center" wrapText="1"/>
      <protection locked="0"/>
    </xf>
    <xf numFmtId="0" fontId="115" fillId="70" borderId="102" xfId="21412" applyFont="1" applyFill="1" applyBorder="1" applyAlignment="1" applyProtection="1">
      <alignment horizontal="left" vertical="center" wrapText="1"/>
      <protection locked="0"/>
    </xf>
    <xf numFmtId="0" fontId="115" fillId="0" borderId="102" xfId="21412" applyFont="1" applyFill="1" applyBorder="1" applyAlignment="1" applyProtection="1">
      <alignment vertical="center" wrapText="1"/>
      <protection locked="0"/>
    </xf>
    <xf numFmtId="0" fontId="115" fillId="3" borderId="102" xfId="21412" applyFont="1" applyFill="1" applyBorder="1" applyAlignment="1" applyProtection="1">
      <alignment horizontal="left" vertical="center" wrapText="1"/>
      <protection locked="0"/>
    </xf>
    <xf numFmtId="0" fontId="114" fillId="80" borderId="102" xfId="21412" applyFont="1" applyFill="1" applyBorder="1" applyAlignment="1" applyProtection="1">
      <alignment vertical="center" wrapText="1"/>
      <protection locked="0"/>
    </xf>
    <xf numFmtId="164" fontId="114" fillId="79" borderId="102" xfId="948" applyNumberFormat="1" applyFont="1" applyFill="1" applyBorder="1" applyAlignment="1" applyProtection="1">
      <alignment horizontal="right" vertical="center"/>
      <protection locked="0"/>
    </xf>
    <xf numFmtId="164" fontId="115" fillId="3" borderId="103" xfId="948" applyNumberFormat="1" applyFont="1" applyFill="1" applyBorder="1" applyAlignment="1" applyProtection="1">
      <alignment horizontal="right" vertical="center"/>
      <protection locked="0"/>
    </xf>
    <xf numFmtId="10" fontId="7" fillId="0" borderId="103" xfId="20961" applyNumberFormat="1" applyFont="1" applyFill="1" applyBorder="1" applyAlignment="1">
      <alignment horizontal="left" vertical="center" wrapText="1"/>
    </xf>
    <xf numFmtId="10" fontId="4" fillId="0" borderId="103" xfId="20961" applyNumberFormat="1" applyFont="1" applyFill="1" applyBorder="1" applyAlignment="1">
      <alignment horizontal="left" vertical="center" wrapText="1"/>
    </xf>
    <xf numFmtId="10" fontId="6" fillId="36" borderId="103" xfId="0" applyNumberFormat="1" applyFont="1" applyFill="1" applyBorder="1" applyAlignment="1">
      <alignment horizontal="left" vertical="center" wrapText="1"/>
    </xf>
    <xf numFmtId="10" fontId="111" fillId="0" borderId="103" xfId="20961" applyNumberFormat="1" applyFont="1" applyFill="1" applyBorder="1" applyAlignment="1">
      <alignment horizontal="left" vertical="center" wrapText="1"/>
    </xf>
    <xf numFmtId="10" fontId="6" fillId="36" borderId="103" xfId="20961" applyNumberFormat="1" applyFont="1" applyFill="1" applyBorder="1" applyAlignment="1">
      <alignment horizontal="left" vertical="center" wrapText="1"/>
    </xf>
    <xf numFmtId="10" fontId="6" fillId="36" borderId="103" xfId="0" applyNumberFormat="1" applyFont="1" applyFill="1" applyBorder="1" applyAlignment="1">
      <alignment horizontal="center" vertical="center" wrapText="1"/>
    </xf>
    <xf numFmtId="43" fontId="7" fillId="0" borderId="0" xfId="7" applyFont="1"/>
    <xf numFmtId="14" fontId="7" fillId="0" borderId="0" xfId="0" applyNumberFormat="1" applyFont="1" applyAlignment="1">
      <alignment horizontal="left"/>
    </xf>
    <xf numFmtId="14" fontId="0" fillId="0" borderId="0" xfId="0" applyNumberFormat="1" applyAlignment="1">
      <alignment horizontal="left"/>
    </xf>
    <xf numFmtId="14" fontId="25" fillId="0" borderId="0" xfId="0" applyNumberFormat="1" applyFont="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14" fontId="9" fillId="0" borderId="0" xfId="11" applyNumberFormat="1" applyFont="1" applyFill="1" applyBorder="1" applyAlignment="1" applyProtection="1">
      <alignment horizontal="left"/>
    </xf>
    <xf numFmtId="193" fontId="7" fillId="0" borderId="103" xfId="0" applyNumberFormat="1" applyFont="1" applyFill="1" applyBorder="1" applyAlignment="1" applyProtection="1">
      <alignment vertical="center" wrapText="1"/>
      <protection locked="0"/>
    </xf>
    <xf numFmtId="193" fontId="4" fillId="0" borderId="103" xfId="0" applyNumberFormat="1" applyFont="1" applyFill="1" applyBorder="1" applyAlignment="1" applyProtection="1">
      <alignment vertical="center" wrapText="1"/>
      <protection locked="0"/>
    </xf>
    <xf numFmtId="193" fontId="4" fillId="0" borderId="116" xfId="0" applyNumberFormat="1" applyFont="1" applyFill="1" applyBorder="1" applyAlignment="1" applyProtection="1">
      <alignment vertical="center" wrapText="1"/>
      <protection locked="0"/>
    </xf>
    <xf numFmtId="193" fontId="7" fillId="0" borderId="103" xfId="0" applyNumberFormat="1" applyFont="1" applyFill="1" applyBorder="1" applyAlignment="1" applyProtection="1">
      <alignment horizontal="right" vertical="center" wrapText="1"/>
      <protection locked="0"/>
    </xf>
    <xf numFmtId="10" fontId="4" fillId="0" borderId="103" xfId="20961" applyNumberFormat="1" applyFont="1" applyFill="1" applyBorder="1" applyAlignment="1" applyProtection="1">
      <alignment horizontal="right" vertical="center" wrapText="1"/>
      <protection locked="0"/>
    </xf>
    <xf numFmtId="10" fontId="4" fillId="0" borderId="103" xfId="20961" applyNumberFormat="1" applyFont="1" applyBorder="1" applyAlignment="1" applyProtection="1">
      <alignment vertical="center" wrapText="1"/>
      <protection locked="0"/>
    </xf>
    <xf numFmtId="10" fontId="4" fillId="0" borderId="116" xfId="20961" applyNumberFormat="1" applyFont="1" applyBorder="1" applyAlignment="1" applyProtection="1">
      <alignment vertical="center" wrapText="1"/>
      <protection locked="0"/>
    </xf>
    <xf numFmtId="193" fontId="9" fillId="2" borderId="103" xfId="0" applyNumberFormat="1" applyFont="1" applyFill="1" applyBorder="1" applyAlignment="1" applyProtection="1">
      <alignment vertical="center"/>
      <protection locked="0"/>
    </xf>
    <xf numFmtId="193" fontId="9" fillId="2" borderId="116" xfId="0" applyNumberFormat="1" applyFont="1" applyFill="1" applyBorder="1" applyAlignment="1" applyProtection="1">
      <alignment vertical="center"/>
      <protection locked="0"/>
    </xf>
    <xf numFmtId="193" fontId="17" fillId="2" borderId="103" xfId="0" applyNumberFormat="1" applyFont="1" applyFill="1" applyBorder="1" applyAlignment="1" applyProtection="1">
      <alignment vertical="center"/>
      <protection locked="0"/>
    </xf>
    <xf numFmtId="193" fontId="17" fillId="2" borderId="116" xfId="0"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93" fontId="9" fillId="0" borderId="103" xfId="7" applyNumberFormat="1" applyFont="1" applyFill="1" applyBorder="1" applyAlignment="1" applyProtection="1">
      <alignment horizontal="right"/>
    </xf>
    <xf numFmtId="193" fontId="9" fillId="36" borderId="103" xfId="7" applyNumberFormat="1" applyFont="1" applyFill="1" applyBorder="1" applyAlignment="1" applyProtection="1">
      <alignment horizontal="right"/>
    </xf>
    <xf numFmtId="193" fontId="9" fillId="0" borderId="102" xfId="0" applyNumberFormat="1" applyFont="1" applyFill="1" applyBorder="1" applyAlignment="1" applyProtection="1">
      <alignment horizontal="right"/>
    </xf>
    <xf numFmtId="193" fontId="9" fillId="0" borderId="103" xfId="0" applyNumberFormat="1" applyFont="1" applyFill="1" applyBorder="1" applyAlignment="1" applyProtection="1">
      <alignment horizontal="right"/>
    </xf>
    <xf numFmtId="193" fontId="9" fillId="36" borderId="116" xfId="0" applyNumberFormat="1" applyFont="1" applyFill="1" applyBorder="1" applyAlignment="1" applyProtection="1">
      <alignment horizontal="right"/>
    </xf>
    <xf numFmtId="193" fontId="9" fillId="0" borderId="103" xfId="7" applyNumberFormat="1" applyFont="1" applyFill="1" applyBorder="1" applyAlignment="1" applyProtection="1">
      <alignment horizontal="right"/>
      <protection locked="0"/>
    </xf>
    <xf numFmtId="193" fontId="9" fillId="0" borderId="102" xfId="0" applyNumberFormat="1" applyFont="1" applyFill="1" applyBorder="1" applyAlignment="1" applyProtection="1">
      <alignment horizontal="right"/>
      <protection locked="0"/>
    </xf>
    <xf numFmtId="193" fontId="9" fillId="0" borderId="103" xfId="0" applyNumberFormat="1" applyFont="1" applyFill="1" applyBorder="1" applyAlignment="1" applyProtection="1">
      <alignment horizontal="right"/>
      <protection locked="0"/>
    </xf>
    <xf numFmtId="193" fontId="9" fillId="0" borderId="116" xfId="0" applyNumberFormat="1" applyFont="1" applyFill="1" applyBorder="1" applyAlignment="1" applyProtection="1">
      <alignment horizontal="right"/>
    </xf>
    <xf numFmtId="193" fontId="20" fillId="0" borderId="103" xfId="0" applyNumberFormat="1" applyFont="1" applyFill="1" applyBorder="1" applyAlignment="1" applyProtection="1">
      <alignment horizontal="right"/>
      <protection locked="0"/>
    </xf>
    <xf numFmtId="193" fontId="9" fillId="36" borderId="116" xfId="7" applyNumberFormat="1" applyFont="1" applyFill="1" applyBorder="1" applyAlignment="1" applyProtection="1">
      <alignment horizontal="right"/>
    </xf>
    <xf numFmtId="193" fontId="20" fillId="36" borderId="103" xfId="0" applyNumberFormat="1" applyFont="1" applyFill="1" applyBorder="1" applyAlignment="1">
      <alignment horizontal="right"/>
    </xf>
    <xf numFmtId="193" fontId="9" fillId="0" borderId="116" xfId="7" applyNumberFormat="1" applyFont="1" applyFill="1" applyBorder="1" applyAlignment="1" applyProtection="1">
      <alignment horizontal="right"/>
    </xf>
    <xf numFmtId="193" fontId="21" fillId="0" borderId="103" xfId="0" applyNumberFormat="1" applyFont="1" applyFill="1" applyBorder="1" applyAlignment="1">
      <alignment horizontal="center"/>
    </xf>
    <xf numFmtId="193" fontId="21" fillId="0" borderId="116" xfId="0" applyNumberFormat="1" applyFont="1" applyFill="1" applyBorder="1" applyAlignment="1">
      <alignment horizontal="center"/>
    </xf>
    <xf numFmtId="193" fontId="20" fillId="36" borderId="103" xfId="0" applyNumberFormat="1" applyFont="1" applyFill="1" applyBorder="1" applyAlignment="1" applyProtection="1">
      <alignment horizontal="right"/>
    </xf>
    <xf numFmtId="193" fontId="20" fillId="0" borderId="116" xfId="0" applyNumberFormat="1" applyFont="1" applyFill="1" applyBorder="1" applyAlignment="1" applyProtection="1">
      <alignment horizontal="right"/>
      <protection locked="0"/>
    </xf>
    <xf numFmtId="193" fontId="20" fillId="0" borderId="103" xfId="0" applyNumberFormat="1" applyFont="1" applyFill="1" applyBorder="1" applyAlignment="1" applyProtection="1">
      <alignment horizontal="right" indent="1"/>
      <protection locked="0"/>
    </xf>
    <xf numFmtId="193" fontId="9" fillId="36" borderId="103" xfId="7" applyNumberFormat="1" applyFont="1" applyFill="1" applyBorder="1" applyAlignment="1" applyProtection="1"/>
    <xf numFmtId="193" fontId="20" fillId="0" borderId="103" xfId="0" applyNumberFormat="1" applyFont="1" applyFill="1" applyBorder="1" applyAlignment="1" applyProtection="1">
      <protection locked="0"/>
    </xf>
    <xf numFmtId="193" fontId="9" fillId="36" borderId="116" xfId="7" applyNumberFormat="1" applyFont="1" applyFill="1" applyBorder="1" applyAlignment="1" applyProtection="1"/>
    <xf numFmtId="193" fontId="20" fillId="0" borderId="103" xfId="0" applyNumberFormat="1" applyFont="1" applyFill="1" applyBorder="1" applyAlignment="1" applyProtection="1">
      <alignment horizontal="right" vertical="center"/>
      <protection locked="0"/>
    </xf>
    <xf numFmtId="193" fontId="9" fillId="36" borderId="103" xfId="0" applyNumberFormat="1" applyFont="1" applyFill="1" applyBorder="1" applyAlignment="1" applyProtection="1">
      <alignment horizontal="right"/>
    </xf>
    <xf numFmtId="0" fontId="9" fillId="0" borderId="118" xfId="0" applyFont="1" applyBorder="1" applyAlignment="1">
      <alignment vertical="center"/>
    </xf>
    <xf numFmtId="0" fontId="13" fillId="0" borderId="104" xfId="0" applyFont="1" applyBorder="1" applyAlignment="1">
      <alignment wrapText="1"/>
    </xf>
    <xf numFmtId="0" fontId="9" fillId="0" borderId="104" xfId="0" applyFont="1" applyBorder="1" applyAlignment="1">
      <alignment wrapText="1"/>
    </xf>
    <xf numFmtId="10" fontId="4" fillId="0" borderId="24" xfId="20961" applyNumberFormat="1" applyFont="1" applyBorder="1" applyAlignment="1"/>
    <xf numFmtId="164" fontId="4" fillId="0" borderId="116" xfId="7" applyNumberFormat="1" applyFont="1" applyFill="1" applyBorder="1" applyAlignment="1">
      <alignment horizontal="right" vertical="center" wrapText="1"/>
    </xf>
    <xf numFmtId="164" fontId="6" fillId="36" borderId="116" xfId="7" applyNumberFormat="1" applyFont="1" applyFill="1" applyBorder="1" applyAlignment="1">
      <alignment horizontal="center" vertical="center" wrapText="1"/>
    </xf>
    <xf numFmtId="193" fontId="118" fillId="0" borderId="121" xfId="0" applyNumberFormat="1" applyFont="1" applyBorder="1" applyAlignment="1">
      <alignment vertical="center"/>
    </xf>
    <xf numFmtId="193" fontId="118" fillId="0" borderId="14" xfId="0" applyNumberFormat="1" applyFont="1" applyBorder="1" applyAlignment="1">
      <alignment vertical="center"/>
    </xf>
    <xf numFmtId="193" fontId="119" fillId="0" borderId="14" xfId="0" applyNumberFormat="1" applyFont="1" applyBorder="1" applyAlignment="1">
      <alignment vertical="center"/>
    </xf>
    <xf numFmtId="193" fontId="120" fillId="36" borderId="14" xfId="0" applyNumberFormat="1" applyFont="1" applyFill="1" applyBorder="1" applyAlignment="1">
      <alignment vertical="center"/>
    </xf>
    <xf numFmtId="193" fontId="118" fillId="0" borderId="15" xfId="0" applyNumberFormat="1" applyFont="1" applyBorder="1" applyAlignment="1">
      <alignment vertical="center"/>
    </xf>
    <xf numFmtId="193" fontId="118" fillId="0" borderId="122" xfId="0" applyNumberFormat="1" applyFont="1" applyBorder="1" applyAlignment="1">
      <alignment vertical="center"/>
    </xf>
    <xf numFmtId="193" fontId="120" fillId="36" borderId="17" xfId="0" applyNumberFormat="1" applyFont="1" applyFill="1" applyBorder="1" applyAlignment="1">
      <alignment vertical="center"/>
    </xf>
    <xf numFmtId="193" fontId="118" fillId="0" borderId="18" xfId="0" applyNumberFormat="1" applyFont="1" applyBorder="1" applyAlignment="1">
      <alignment vertical="center"/>
    </xf>
    <xf numFmtId="193" fontId="119" fillId="0" borderId="15" xfId="0" applyNumberFormat="1" applyFont="1" applyBorder="1" applyAlignment="1">
      <alignment vertical="center"/>
    </xf>
    <xf numFmtId="193" fontId="119" fillId="0" borderId="122" xfId="0" applyNumberFormat="1" applyFont="1" applyBorder="1" applyAlignment="1">
      <alignment vertical="center"/>
    </xf>
    <xf numFmtId="193" fontId="120" fillId="36" borderId="62" xfId="0" applyNumberFormat="1" applyFont="1" applyFill="1" applyBorder="1" applyAlignment="1">
      <alignment vertical="center"/>
    </xf>
    <xf numFmtId="0" fontId="25" fillId="0" borderId="118" xfId="0" applyFont="1" applyBorder="1" applyAlignment="1">
      <alignment horizontal="center"/>
    </xf>
    <xf numFmtId="0" fontId="25" fillId="0" borderId="123" xfId="0" applyFont="1" applyBorder="1" applyAlignment="1">
      <alignment wrapText="1"/>
    </xf>
    <xf numFmtId="167" fontId="25" fillId="0" borderId="124" xfId="0" applyNumberFormat="1" applyFont="1" applyBorder="1" applyAlignment="1">
      <alignment horizontal="center"/>
    </xf>
    <xf numFmtId="0" fontId="25" fillId="0" borderId="12" xfId="0" applyFont="1" applyBorder="1" applyAlignment="1">
      <alignment horizontal="right" wrapText="1"/>
    </xf>
    <xf numFmtId="0" fontId="19" fillId="0" borderId="12" xfId="0" applyFont="1" applyBorder="1" applyAlignment="1">
      <alignment horizontal="center" wrapText="1"/>
    </xf>
    <xf numFmtId="0" fontId="25" fillId="0" borderId="111" xfId="0" applyFont="1" applyBorder="1" applyAlignment="1">
      <alignment horizontal="center"/>
    </xf>
    <xf numFmtId="193" fontId="118" fillId="0" borderId="103" xfId="0" applyNumberFormat="1" applyFont="1" applyBorder="1" applyAlignment="1"/>
    <xf numFmtId="167" fontId="118" fillId="0" borderId="103" xfId="0" applyNumberFormat="1" applyFont="1" applyBorder="1" applyAlignment="1"/>
    <xf numFmtId="164" fontId="7" fillId="3" borderId="25" xfId="7" applyNumberFormat="1" applyFont="1" applyFill="1" applyBorder="1" applyAlignment="1" applyProtection="1">
      <alignment horizontal="left" vertical="center"/>
      <protection locked="0"/>
    </xf>
    <xf numFmtId="164" fontId="15" fillId="3" borderId="26" xfId="7" applyNumberFormat="1" applyFont="1" applyFill="1" applyBorder="1" applyAlignment="1" applyProtection="1">
      <protection locked="0"/>
    </xf>
    <xf numFmtId="164" fontId="4" fillId="36" borderId="26" xfId="7" applyNumberFormat="1" applyFont="1" applyFill="1" applyBorder="1"/>
    <xf numFmtId="164" fontId="4" fillId="36" borderId="27" xfId="7" applyNumberFormat="1" applyFont="1" applyFill="1" applyBorder="1"/>
    <xf numFmtId="164" fontId="12" fillId="0" borderId="0" xfId="7" applyNumberFormat="1" applyFont="1"/>
    <xf numFmtId="9" fontId="4" fillId="0" borderId="116" xfId="20961" applyFont="1" applyBorder="1"/>
    <xf numFmtId="193" fontId="9" fillId="36" borderId="103" xfId="5" applyNumberFormat="1" applyFont="1" applyFill="1" applyBorder="1" applyProtection="1">
      <protection locked="0"/>
    </xf>
    <xf numFmtId="193" fontId="9" fillId="3" borderId="103" xfId="5" applyNumberFormat="1" applyFont="1" applyFill="1" applyBorder="1" applyProtection="1">
      <protection locked="0"/>
    </xf>
    <xf numFmtId="14" fontId="1" fillId="0" borderId="0" xfId="0" applyNumberFormat="1" applyFont="1"/>
    <xf numFmtId="164" fontId="28" fillId="37" borderId="0" xfId="7" applyNumberFormat="1" applyFont="1" applyFill="1" applyBorder="1"/>
    <xf numFmtId="164" fontId="4" fillId="0" borderId="57" xfId="7" applyNumberFormat="1" applyFont="1" applyFill="1" applyBorder="1" applyAlignment="1">
      <alignment vertical="center"/>
    </xf>
    <xf numFmtId="164" fontId="4" fillId="0" borderId="69" xfId="7" applyNumberFormat="1" applyFont="1" applyFill="1" applyBorder="1" applyAlignment="1">
      <alignment vertical="center"/>
    </xf>
    <xf numFmtId="164" fontId="4" fillId="3" borderId="101"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104" xfId="7" applyNumberFormat="1" applyFont="1" applyFill="1" applyBorder="1" applyAlignment="1">
      <alignment vertical="center"/>
    </xf>
    <xf numFmtId="164" fontId="4" fillId="0" borderId="116"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0" fontId="4" fillId="3" borderId="24" xfId="7" applyNumberFormat="1" applyFont="1" applyFill="1" applyBorder="1" applyAlignment="1">
      <alignment vertical="center"/>
    </xf>
    <xf numFmtId="0" fontId="4" fillId="3" borderId="101" xfId="7" applyNumberFormat="1" applyFont="1" applyFill="1" applyBorder="1" applyAlignment="1">
      <alignment vertical="center"/>
    </xf>
    <xf numFmtId="164" fontId="4" fillId="3" borderId="104" xfId="7" applyNumberFormat="1" applyFont="1" applyFill="1" applyBorder="1" applyAlignment="1">
      <alignment vertical="center"/>
    </xf>
    <xf numFmtId="164" fontId="4" fillId="3" borderId="103" xfId="7" applyNumberFormat="1" applyFont="1" applyFill="1" applyBorder="1" applyAlignment="1">
      <alignment vertical="center"/>
    </xf>
    <xf numFmtId="10" fontId="4" fillId="3" borderId="98" xfId="20961" applyNumberFormat="1" applyFont="1" applyFill="1" applyBorder="1" applyAlignment="1">
      <alignment vertical="center"/>
    </xf>
    <xf numFmtId="10" fontId="4" fillId="3" borderId="100" xfId="20961" applyNumberFormat="1" applyFont="1" applyFill="1" applyBorder="1" applyAlignment="1">
      <alignment vertical="center"/>
    </xf>
    <xf numFmtId="10" fontId="111" fillId="0" borderId="26" xfId="20961" applyNumberFormat="1" applyFont="1" applyFill="1" applyBorder="1" applyAlignment="1">
      <alignment horizontal="left" vertical="center" wrapText="1"/>
    </xf>
    <xf numFmtId="0" fontId="16" fillId="0" borderId="103" xfId="0" applyFont="1" applyFill="1" applyBorder="1" applyAlignment="1">
      <alignment horizontal="left" vertical="center" wrapText="1"/>
    </xf>
    <xf numFmtId="0" fontId="7" fillId="0" borderId="103" xfId="0" applyFont="1" applyFill="1" applyBorder="1" applyAlignment="1">
      <alignment vertical="center" wrapText="1"/>
    </xf>
    <xf numFmtId="0" fontId="15" fillId="0" borderId="103" xfId="0" applyFont="1" applyFill="1" applyBorder="1" applyAlignment="1">
      <alignment horizontal="center" vertical="center" wrapText="1"/>
    </xf>
    <xf numFmtId="0" fontId="7" fillId="0" borderId="103" xfId="0" applyFont="1" applyBorder="1" applyAlignment="1">
      <alignment vertical="center" wrapText="1"/>
    </xf>
    <xf numFmtId="0" fontId="9" fillId="2" borderId="103" xfId="0" applyFont="1" applyFill="1" applyBorder="1" applyAlignment="1">
      <alignment vertical="center"/>
    </xf>
    <xf numFmtId="0" fontId="7" fillId="0" borderId="103" xfId="0" applyFont="1" applyFill="1" applyBorder="1" applyAlignment="1">
      <alignment horizontal="left" vertical="center" wrapText="1"/>
    </xf>
    <xf numFmtId="193" fontId="118" fillId="0" borderId="116" xfId="0" applyNumberFormat="1" applyFont="1" applyBorder="1" applyAlignment="1"/>
    <xf numFmtId="193" fontId="118" fillId="0" borderId="116" xfId="0" applyNumberFormat="1" applyFont="1" applyBorder="1" applyAlignment="1">
      <alignment wrapText="1"/>
    </xf>
    <xf numFmtId="193" fontId="118" fillId="36" borderId="116" xfId="0" applyNumberFormat="1" applyFont="1" applyFill="1" applyBorder="1" applyAlignment="1">
      <alignment horizontal="center" vertical="center" wrapText="1"/>
    </xf>
    <xf numFmtId="193" fontId="2" fillId="36" borderId="116" xfId="2" applyNumberFormat="1" applyFont="1" applyFill="1" applyBorder="1" applyAlignment="1" applyProtection="1">
      <alignment vertical="top"/>
    </xf>
    <xf numFmtId="193" fontId="2" fillId="3" borderId="116" xfId="2" applyNumberFormat="1" applyFont="1" applyFill="1" applyBorder="1" applyAlignment="1" applyProtection="1">
      <alignment vertical="top"/>
      <protection locked="0"/>
    </xf>
    <xf numFmtId="193" fontId="2" fillId="36" borderId="116" xfId="2" applyNumberFormat="1" applyFont="1" applyFill="1" applyBorder="1" applyAlignment="1" applyProtection="1">
      <alignment vertical="top" wrapText="1"/>
    </xf>
    <xf numFmtId="193" fontId="2" fillId="3" borderId="116" xfId="2" applyNumberFormat="1" applyFont="1" applyFill="1" applyBorder="1" applyAlignment="1" applyProtection="1">
      <alignment vertical="top" wrapText="1"/>
      <protection locked="0"/>
    </xf>
    <xf numFmtId="193" fontId="2" fillId="36" borderId="116" xfId="2" applyNumberFormat="1" applyFont="1" applyFill="1" applyBorder="1" applyAlignment="1" applyProtection="1">
      <alignment vertical="top" wrapText="1"/>
      <protection locked="0"/>
    </xf>
    <xf numFmtId="193" fontId="2" fillId="36" borderId="27" xfId="2" applyNumberFormat="1" applyFont="1" applyFill="1" applyBorder="1" applyAlignment="1" applyProtection="1">
      <alignment vertical="top" wrapText="1"/>
    </xf>
    <xf numFmtId="164" fontId="6" fillId="36" borderId="116" xfId="7" applyNumberFormat="1" applyFont="1" applyFill="1" applyBorder="1" applyAlignment="1">
      <alignment horizontal="left" vertical="center" wrapText="1"/>
    </xf>
    <xf numFmtId="193" fontId="118" fillId="0" borderId="118" xfId="0" applyNumberFormat="1" applyFont="1" applyBorder="1" applyAlignment="1"/>
    <xf numFmtId="193" fontId="118" fillId="0" borderId="24" xfId="0" applyNumberFormat="1" applyFont="1" applyBorder="1" applyAlignment="1"/>
    <xf numFmtId="164" fontId="64" fillId="79" borderId="102" xfId="7" applyNumberFormat="1" applyFont="1" applyFill="1" applyBorder="1" applyAlignment="1">
      <alignment horizontal="right" vertical="center"/>
    </xf>
    <xf numFmtId="0" fontId="109" fillId="0" borderId="0" xfId="0" applyFont="1" applyAlignment="1">
      <alignment wrapText="1"/>
    </xf>
    <xf numFmtId="49" fontId="108" fillId="0" borderId="103" xfId="0" applyNumberFormat="1" applyFont="1" applyFill="1" applyBorder="1" applyAlignment="1">
      <alignment horizontal="right" vertical="center"/>
    </xf>
    <xf numFmtId="164" fontId="4" fillId="0" borderId="27" xfId="7" applyNumberFormat="1" applyFont="1" applyFill="1" applyBorder="1" applyAlignment="1">
      <alignment horizontal="right" vertical="center" wrapText="1"/>
    </xf>
    <xf numFmtId="194" fontId="115" fillId="80" borderId="103" xfId="20961" applyNumberFormat="1" applyFont="1" applyFill="1" applyBorder="1" applyAlignment="1" applyProtection="1">
      <alignment horizontal="right" vertical="center"/>
    </xf>
    <xf numFmtId="195" fontId="4" fillId="0" borderId="0" xfId="0" applyNumberFormat="1" applyFont="1"/>
    <xf numFmtId="0" fontId="106" fillId="0" borderId="71" xfId="0" applyFont="1" applyBorder="1" applyAlignment="1">
      <alignment horizontal="left" vertical="center" wrapText="1"/>
    </xf>
    <xf numFmtId="0" fontId="106" fillId="0" borderId="70"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103" xfId="0" applyFont="1" applyBorder="1" applyAlignment="1">
      <alignment wrapText="1"/>
    </xf>
    <xf numFmtId="0" fontId="4" fillId="0" borderId="116" xfId="0" applyFont="1" applyBorder="1" applyAlignment="1"/>
    <xf numFmtId="0" fontId="10" fillId="0" borderId="104" xfId="0" applyFont="1" applyBorder="1" applyAlignment="1">
      <alignment horizontal="center" wrapText="1"/>
    </xf>
    <xf numFmtId="0" fontId="9" fillId="0" borderId="24" xfId="0" applyFont="1" applyBorder="1" applyAlignment="1">
      <alignment horizontal="center"/>
    </xf>
    <xf numFmtId="0" fontId="10" fillId="0" borderId="104"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3" xfId="0" applyFont="1" applyFill="1" applyBorder="1" applyAlignment="1">
      <alignment horizontal="center" vertical="center" wrapText="1"/>
    </xf>
    <xf numFmtId="0" fontId="4" fillId="0" borderId="104" xfId="0" applyFont="1" applyFill="1" applyBorder="1" applyAlignment="1">
      <alignment horizontal="center"/>
    </xf>
    <xf numFmtId="0" fontId="4" fillId="0" borderId="24" xfId="0" applyFont="1" applyFill="1" applyBorder="1" applyAlignment="1">
      <alignment horizontal="center"/>
    </xf>
    <xf numFmtId="0" fontId="6" fillId="36" borderId="120"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17" xfId="0" applyFont="1" applyFill="1" applyBorder="1" applyAlignment="1">
      <alignment horizontal="center" vertical="center" wrapText="1"/>
    </xf>
    <xf numFmtId="0" fontId="6" fillId="36" borderId="102" xfId="0" applyFont="1" applyFill="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95" xfId="1" applyNumberFormat="1" applyFont="1" applyFill="1" applyBorder="1" applyAlignment="1" applyProtection="1">
      <alignment horizontal="center" vertical="center" wrapText="1"/>
      <protection locked="0"/>
    </xf>
    <xf numFmtId="164" fontId="15" fillId="0" borderId="96" xfId="1" applyNumberFormat="1"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0" fontId="103"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108" fillId="0" borderId="104" xfId="0" applyFont="1" applyFill="1" applyBorder="1" applyAlignment="1">
      <alignment horizontal="left" vertical="center" wrapText="1"/>
    </xf>
    <xf numFmtId="0" fontId="108" fillId="0" borderId="102" xfId="0" applyFont="1" applyFill="1" applyBorder="1" applyAlignment="1">
      <alignment horizontal="left" vertical="center" wrapText="1"/>
    </xf>
    <xf numFmtId="0" fontId="108" fillId="0" borderId="103" xfId="0" applyFont="1" applyFill="1" applyBorder="1" applyAlignment="1">
      <alignment horizontal="left" vertical="center" wrapText="1"/>
    </xf>
    <xf numFmtId="0" fontId="107" fillId="76" borderId="78" xfId="0" applyFont="1" applyFill="1" applyBorder="1" applyAlignment="1">
      <alignment horizontal="center" vertical="center" wrapText="1"/>
    </xf>
    <xf numFmtId="0" fontId="107" fillId="76" borderId="79" xfId="0" applyFont="1" applyFill="1" applyBorder="1" applyAlignment="1">
      <alignment horizontal="center" vertical="center" wrapText="1"/>
    </xf>
    <xf numFmtId="0" fontId="107" fillId="76" borderId="80" xfId="0" applyFont="1" applyFill="1" applyBorder="1" applyAlignment="1">
      <alignment horizontal="center" vertical="center" wrapText="1"/>
    </xf>
    <xf numFmtId="0" fontId="108" fillId="3" borderId="104" xfId="0" applyFont="1" applyFill="1" applyBorder="1" applyAlignment="1">
      <alignment vertical="center" wrapText="1"/>
    </xf>
    <xf numFmtId="0" fontId="108" fillId="3" borderId="102" xfId="0" applyFont="1" applyFill="1" applyBorder="1" applyAlignment="1">
      <alignment vertical="center" wrapText="1"/>
    </xf>
    <xf numFmtId="0" fontId="108" fillId="0" borderId="104" xfId="0" applyFont="1" applyFill="1" applyBorder="1" applyAlignment="1">
      <alignment horizontal="left"/>
    </xf>
    <xf numFmtId="0" fontId="108" fillId="0" borderId="102" xfId="0" applyFont="1" applyFill="1" applyBorder="1" applyAlignment="1">
      <alignment horizontal="left"/>
    </xf>
    <xf numFmtId="0" fontId="107" fillId="0" borderId="75" xfId="0" applyFont="1" applyFill="1" applyBorder="1" applyAlignment="1">
      <alignment horizontal="center" vertical="center"/>
    </xf>
    <xf numFmtId="0" fontId="107" fillId="0" borderId="76" xfId="0" applyFont="1" applyFill="1" applyBorder="1" applyAlignment="1">
      <alignment horizontal="center" vertical="center"/>
    </xf>
    <xf numFmtId="0" fontId="107" fillId="0" borderId="77" xfId="0" applyFont="1" applyFill="1" applyBorder="1" applyAlignment="1">
      <alignment horizontal="center" vertical="center"/>
    </xf>
    <xf numFmtId="0" fontId="108" fillId="0" borderId="57"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57" xfId="0" applyFont="1" applyFill="1" applyBorder="1" applyAlignment="1">
      <alignment vertical="center" wrapText="1"/>
    </xf>
    <xf numFmtId="0" fontId="108" fillId="0" borderId="11" xfId="0" applyFont="1" applyFill="1" applyBorder="1" applyAlignment="1">
      <alignment vertical="center" wrapText="1"/>
    </xf>
    <xf numFmtId="0" fontId="108" fillId="0" borderId="104" xfId="0" applyFont="1" applyFill="1" applyBorder="1" applyAlignment="1">
      <alignment vertical="center" wrapText="1"/>
    </xf>
    <xf numFmtId="0" fontId="108" fillId="0" borderId="102" xfId="0" applyFont="1" applyFill="1" applyBorder="1" applyAlignment="1">
      <alignment vertical="center" wrapText="1"/>
    </xf>
    <xf numFmtId="0" fontId="108" fillId="3" borderId="82" xfId="0" applyFont="1" applyFill="1" applyBorder="1" applyAlignment="1">
      <alignment horizontal="left" vertical="center" wrapText="1"/>
    </xf>
    <xf numFmtId="0" fontId="108" fillId="3" borderId="83"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2" xfId="0" applyFont="1" applyFill="1" applyBorder="1" applyAlignment="1">
      <alignment vertical="center" wrapText="1"/>
    </xf>
    <xf numFmtId="0" fontId="108" fillId="0" borderId="83" xfId="0" applyFont="1" applyFill="1" applyBorder="1" applyAlignment="1">
      <alignment vertical="center" wrapText="1"/>
    </xf>
    <xf numFmtId="0" fontId="108" fillId="0" borderId="82" xfId="0" applyFont="1" applyFill="1" applyBorder="1" applyAlignment="1">
      <alignment horizontal="left" vertical="center" wrapText="1"/>
    </xf>
    <xf numFmtId="0" fontId="108" fillId="0" borderId="83" xfId="0" applyFont="1" applyFill="1" applyBorder="1" applyAlignment="1">
      <alignment horizontal="left" vertical="center" wrapText="1"/>
    </xf>
    <xf numFmtId="0" fontId="107" fillId="76" borderId="87"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88" xfId="0" applyFont="1" applyFill="1" applyBorder="1" applyAlignment="1">
      <alignment horizontal="center" vertical="center" wrapText="1"/>
    </xf>
    <xf numFmtId="0" fontId="107" fillId="76" borderId="92" xfId="0" applyFont="1" applyFill="1" applyBorder="1" applyAlignment="1">
      <alignment horizontal="center" vertical="center"/>
    </xf>
    <xf numFmtId="0" fontId="107" fillId="76" borderId="93" xfId="0" applyFont="1" applyFill="1" applyBorder="1" applyAlignment="1">
      <alignment horizontal="center" vertical="center"/>
    </xf>
    <xf numFmtId="0" fontId="107" fillId="76" borderId="94" xfId="0" applyFont="1" applyFill="1" applyBorder="1" applyAlignment="1">
      <alignment horizontal="center" vertical="center"/>
    </xf>
    <xf numFmtId="0" fontId="107" fillId="0" borderId="90" xfId="0" applyFont="1" applyFill="1" applyBorder="1" applyAlignment="1">
      <alignment horizontal="center" vertical="center"/>
    </xf>
    <xf numFmtId="0" fontId="108" fillId="78" borderId="104" xfId="0" applyFont="1" applyFill="1" applyBorder="1" applyAlignment="1">
      <alignment vertical="center" wrapText="1"/>
    </xf>
    <xf numFmtId="0" fontId="108" fillId="78" borderId="102" xfId="0" applyFont="1" applyFill="1" applyBorder="1" applyAlignment="1">
      <alignment vertical="center" wrapText="1"/>
    </xf>
    <xf numFmtId="0" fontId="108" fillId="3" borderId="104" xfId="0" applyFont="1" applyFill="1" applyBorder="1" applyAlignment="1">
      <alignment horizontal="left" vertical="center" wrapText="1"/>
    </xf>
    <xf numFmtId="0" fontId="108" fillId="3" borderId="102" xfId="0" applyFont="1" applyFill="1" applyBorder="1" applyAlignment="1">
      <alignment horizontal="left" vertical="center" wrapText="1"/>
    </xf>
    <xf numFmtId="3" fontId="23" fillId="36" borderId="26" xfId="0" applyNumberFormat="1" applyFont="1" applyFill="1" applyBorder="1" applyAlignment="1">
      <alignmen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D26"/>
  <sheetViews>
    <sheetView zoomScale="60" zoomScaleNormal="60" workbookViewId="0">
      <pane xSplit="1" ySplit="7" topLeftCell="B8" activePane="bottomRight" state="frozen"/>
      <selection activeCell="C8" sqref="C8:G38"/>
      <selection pane="topRight" activeCell="C8" sqref="C8:G38"/>
      <selection pane="bottomLeft" activeCell="C8" sqref="C8:G38"/>
      <selection pane="bottomRight" activeCell="D3" sqref="D3"/>
    </sheetView>
  </sheetViews>
  <sheetFormatPr defaultRowHeight="15"/>
  <cols>
    <col min="1" max="1" width="10.28515625" style="2" customWidth="1"/>
    <col min="2" max="2" width="134.7109375" bestFit="1" customWidth="1"/>
    <col min="3" max="3" width="39.42578125" customWidth="1"/>
    <col min="4" max="4" width="12.5703125" bestFit="1" customWidth="1"/>
    <col min="7" max="7" width="25" customWidth="1"/>
  </cols>
  <sheetData>
    <row r="1" spans="1:4" ht="15.75">
      <c r="A1" s="10"/>
      <c r="B1" s="188" t="s">
        <v>262</v>
      </c>
      <c r="C1" s="93"/>
    </row>
    <row r="2" spans="1:4" s="185" customFormat="1" ht="15.75">
      <c r="A2" s="243">
        <v>1</v>
      </c>
      <c r="B2" s="186" t="s">
        <v>263</v>
      </c>
      <c r="C2" s="183" t="s">
        <v>614</v>
      </c>
      <c r="D2" s="484">
        <v>44104</v>
      </c>
    </row>
    <row r="3" spans="1:4" s="185" customFormat="1" ht="15.75">
      <c r="A3" s="243">
        <v>2</v>
      </c>
      <c r="B3" s="187" t="s">
        <v>264</v>
      </c>
      <c r="C3" s="183" t="s">
        <v>650</v>
      </c>
    </row>
    <row r="4" spans="1:4" s="185" customFormat="1" ht="15.75">
      <c r="A4" s="243">
        <v>3</v>
      </c>
      <c r="B4" s="187" t="s">
        <v>265</v>
      </c>
      <c r="C4" s="183" t="s">
        <v>615</v>
      </c>
    </row>
    <row r="5" spans="1:4" s="185" customFormat="1" ht="15.75">
      <c r="A5" s="244">
        <v>4</v>
      </c>
      <c r="B5" s="190" t="s">
        <v>266</v>
      </c>
      <c r="C5" s="183" t="s">
        <v>616</v>
      </c>
    </row>
    <row r="6" spans="1:4" s="189" customFormat="1" ht="65.25" customHeight="1">
      <c r="A6" s="526" t="s">
        <v>500</v>
      </c>
      <c r="B6" s="527"/>
      <c r="C6" s="527"/>
    </row>
    <row r="7" spans="1:4">
      <c r="A7" s="366" t="s">
        <v>413</v>
      </c>
      <c r="B7" s="367" t="s">
        <v>267</v>
      </c>
    </row>
    <row r="8" spans="1:4">
      <c r="A8" s="368">
        <v>1</v>
      </c>
      <c r="B8" s="364" t="s">
        <v>231</v>
      </c>
    </row>
    <row r="9" spans="1:4">
      <c r="A9" s="368">
        <v>2</v>
      </c>
      <c r="B9" s="364" t="s">
        <v>268</v>
      </c>
    </row>
    <row r="10" spans="1:4">
      <c r="A10" s="368">
        <v>3</v>
      </c>
      <c r="B10" s="364" t="s">
        <v>269</v>
      </c>
    </row>
    <row r="11" spans="1:4">
      <c r="A11" s="368">
        <v>4</v>
      </c>
      <c r="B11" s="364" t="s">
        <v>270</v>
      </c>
      <c r="C11" s="184"/>
    </row>
    <row r="12" spans="1:4">
      <c r="A12" s="368">
        <v>5</v>
      </c>
      <c r="B12" s="364" t="s">
        <v>195</v>
      </c>
    </row>
    <row r="13" spans="1:4">
      <c r="A13" s="368">
        <v>6</v>
      </c>
      <c r="B13" s="369" t="s">
        <v>156</v>
      </c>
    </row>
    <row r="14" spans="1:4">
      <c r="A14" s="368">
        <v>7</v>
      </c>
      <c r="B14" s="364" t="s">
        <v>271</v>
      </c>
    </row>
    <row r="15" spans="1:4">
      <c r="A15" s="368">
        <v>8</v>
      </c>
      <c r="B15" s="364" t="s">
        <v>275</v>
      </c>
    </row>
    <row r="16" spans="1:4">
      <c r="A16" s="368">
        <v>9</v>
      </c>
      <c r="B16" s="364" t="s">
        <v>94</v>
      </c>
    </row>
    <row r="17" spans="1:2">
      <c r="A17" s="370" t="s">
        <v>559</v>
      </c>
      <c r="B17" s="364" t="s">
        <v>538</v>
      </c>
    </row>
    <row r="18" spans="1:2">
      <c r="A18" s="368">
        <v>10</v>
      </c>
      <c r="B18" s="364" t="s">
        <v>278</v>
      </c>
    </row>
    <row r="19" spans="1:2">
      <c r="A19" s="368">
        <v>11</v>
      </c>
      <c r="B19" s="369" t="s">
        <v>258</v>
      </c>
    </row>
    <row r="20" spans="1:2">
      <c r="A20" s="368">
        <v>12</v>
      </c>
      <c r="B20" s="369" t="s">
        <v>255</v>
      </c>
    </row>
    <row r="21" spans="1:2">
      <c r="A21" s="368">
        <v>13</v>
      </c>
      <c r="B21" s="371" t="s">
        <v>470</v>
      </c>
    </row>
    <row r="22" spans="1:2">
      <c r="A22" s="368">
        <v>14</v>
      </c>
      <c r="B22" s="372" t="s">
        <v>530</v>
      </c>
    </row>
    <row r="23" spans="1:2">
      <c r="A23" s="373">
        <v>15</v>
      </c>
      <c r="B23" s="369" t="s">
        <v>83</v>
      </c>
    </row>
    <row r="24" spans="1:2">
      <c r="A24" s="373">
        <v>15.1</v>
      </c>
      <c r="B24" s="364" t="s">
        <v>568</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5"/>
  <sheetViews>
    <sheetView zoomScale="80" zoomScaleNormal="80" workbookViewId="0">
      <pane xSplit="1" ySplit="5" topLeftCell="B39" activePane="bottomRight" state="frozen"/>
      <selection activeCell="B3" sqref="B3"/>
      <selection pane="topRight" activeCell="B3" sqref="B3"/>
      <selection pane="bottomLeft" activeCell="B3" sqref="B3"/>
      <selection pane="bottomRight" activeCell="C44" sqref="C44:C46"/>
    </sheetView>
  </sheetViews>
  <sheetFormatPr defaultRowHeight="15"/>
  <cols>
    <col min="1" max="1" width="9.5703125" style="5" bestFit="1" customWidth="1"/>
    <col min="2" max="2" width="132.42578125" style="2" customWidth="1"/>
    <col min="3" max="3" width="18.42578125" style="2" customWidth="1"/>
  </cols>
  <sheetData>
    <row r="1" spans="1:6" ht="15.75">
      <c r="A1" s="17" t="s">
        <v>196</v>
      </c>
      <c r="B1" s="16" t="str">
        <f>Info!C2</f>
        <v>სს "ვითიბი ბანკი ჯორჯია"</v>
      </c>
      <c r="D1" s="2"/>
      <c r="E1" s="2"/>
      <c r="F1" s="2"/>
    </row>
    <row r="2" spans="1:6" s="21" customFormat="1" ht="15.75" customHeight="1">
      <c r="A2" s="21" t="s">
        <v>197</v>
      </c>
      <c r="B2" s="414">
        <v>44104</v>
      </c>
    </row>
    <row r="3" spans="1:6" s="21" customFormat="1" ht="15.75" customHeight="1"/>
    <row r="4" spans="1:6" ht="15.75" thickBot="1">
      <c r="A4" s="5" t="s">
        <v>422</v>
      </c>
      <c r="B4" s="60" t="s">
        <v>94</v>
      </c>
    </row>
    <row r="5" spans="1:6">
      <c r="A5" s="139" t="s">
        <v>32</v>
      </c>
      <c r="B5" s="140"/>
      <c r="C5" s="141" t="s">
        <v>33</v>
      </c>
    </row>
    <row r="6" spans="1:6">
      <c r="A6" s="142">
        <v>1</v>
      </c>
      <c r="B6" s="83" t="s">
        <v>34</v>
      </c>
      <c r="C6" s="511">
        <f>SUM(C7:C11)</f>
        <v>199652922</v>
      </c>
    </row>
    <row r="7" spans="1:6">
      <c r="A7" s="142">
        <v>2</v>
      </c>
      <c r="B7" s="80" t="s">
        <v>35</v>
      </c>
      <c r="C7" s="512">
        <v>209008277</v>
      </c>
    </row>
    <row r="8" spans="1:6">
      <c r="A8" s="142">
        <v>3</v>
      </c>
      <c r="B8" s="74" t="s">
        <v>36</v>
      </c>
      <c r="C8" s="512"/>
    </row>
    <row r="9" spans="1:6">
      <c r="A9" s="142">
        <v>4</v>
      </c>
      <c r="B9" s="74" t="s">
        <v>37</v>
      </c>
      <c r="C9" s="512">
        <v>9569748</v>
      </c>
    </row>
    <row r="10" spans="1:6">
      <c r="A10" s="142">
        <v>5</v>
      </c>
      <c r="B10" s="74" t="s">
        <v>38</v>
      </c>
      <c r="C10" s="512"/>
    </row>
    <row r="11" spans="1:6">
      <c r="A11" s="142">
        <v>6</v>
      </c>
      <c r="B11" s="81" t="s">
        <v>39</v>
      </c>
      <c r="C11" s="512">
        <v>-18925103.000000011</v>
      </c>
    </row>
    <row r="12" spans="1:6" s="4" customFormat="1">
      <c r="A12" s="142">
        <v>7</v>
      </c>
      <c r="B12" s="83" t="s">
        <v>40</v>
      </c>
      <c r="C12" s="513">
        <f>SUM(C13:C27)</f>
        <v>21814447.479999997</v>
      </c>
    </row>
    <row r="13" spans="1:6" s="4" customFormat="1">
      <c r="A13" s="142">
        <v>8</v>
      </c>
      <c r="B13" s="82" t="s">
        <v>41</v>
      </c>
      <c r="C13" s="514">
        <v>9569748</v>
      </c>
    </row>
    <row r="14" spans="1:6" s="4" customFormat="1" ht="25.5">
      <c r="A14" s="142">
        <v>9</v>
      </c>
      <c r="B14" s="75" t="s">
        <v>42</v>
      </c>
      <c r="C14" s="514"/>
    </row>
    <row r="15" spans="1:6" s="4" customFormat="1">
      <c r="A15" s="142">
        <v>10</v>
      </c>
      <c r="B15" s="76" t="s">
        <v>43</v>
      </c>
      <c r="C15" s="514">
        <v>12244699.479999999</v>
      </c>
    </row>
    <row r="16" spans="1:6" s="4" customFormat="1">
      <c r="A16" s="142">
        <v>11</v>
      </c>
      <c r="B16" s="77" t="s">
        <v>44</v>
      </c>
      <c r="C16" s="514"/>
    </row>
    <row r="17" spans="1:3" s="4" customFormat="1">
      <c r="A17" s="142">
        <v>12</v>
      </c>
      <c r="B17" s="76" t="s">
        <v>45</v>
      </c>
      <c r="C17" s="514"/>
    </row>
    <row r="18" spans="1:3" s="4" customFormat="1">
      <c r="A18" s="142">
        <v>13</v>
      </c>
      <c r="B18" s="76" t="s">
        <v>46</v>
      </c>
      <c r="C18" s="514"/>
    </row>
    <row r="19" spans="1:3" s="4" customFormat="1">
      <c r="A19" s="142">
        <v>14</v>
      </c>
      <c r="B19" s="76" t="s">
        <v>47</v>
      </c>
      <c r="C19" s="514"/>
    </row>
    <row r="20" spans="1:3" s="4" customFormat="1" ht="25.5">
      <c r="A20" s="142">
        <v>15</v>
      </c>
      <c r="B20" s="76" t="s">
        <v>48</v>
      </c>
      <c r="C20" s="514"/>
    </row>
    <row r="21" spans="1:3" s="4" customFormat="1" ht="25.5">
      <c r="A21" s="142">
        <v>16</v>
      </c>
      <c r="B21" s="75" t="s">
        <v>49</v>
      </c>
      <c r="C21" s="514"/>
    </row>
    <row r="22" spans="1:3" s="4" customFormat="1">
      <c r="A22" s="142">
        <v>17</v>
      </c>
      <c r="B22" s="143" t="s">
        <v>50</v>
      </c>
      <c r="C22" s="514"/>
    </row>
    <row r="23" spans="1:3" s="4" customFormat="1" ht="25.5">
      <c r="A23" s="142">
        <v>18</v>
      </c>
      <c r="B23" s="75" t="s">
        <v>51</v>
      </c>
      <c r="C23" s="514"/>
    </row>
    <row r="24" spans="1:3" s="4" customFormat="1" ht="25.5">
      <c r="A24" s="142">
        <v>19</v>
      </c>
      <c r="B24" s="75" t="s">
        <v>52</v>
      </c>
      <c r="C24" s="514"/>
    </row>
    <row r="25" spans="1:3" s="4" customFormat="1" ht="25.5">
      <c r="A25" s="142">
        <v>20</v>
      </c>
      <c r="B25" s="78" t="s">
        <v>53</v>
      </c>
      <c r="C25" s="514"/>
    </row>
    <row r="26" spans="1:3" s="4" customFormat="1">
      <c r="A26" s="142">
        <v>21</v>
      </c>
      <c r="B26" s="78" t="s">
        <v>54</v>
      </c>
      <c r="C26" s="514"/>
    </row>
    <row r="27" spans="1:3" s="4" customFormat="1" ht="25.5">
      <c r="A27" s="142">
        <v>22</v>
      </c>
      <c r="B27" s="78" t="s">
        <v>55</v>
      </c>
      <c r="C27" s="514"/>
    </row>
    <row r="28" spans="1:3" s="4" customFormat="1">
      <c r="A28" s="142">
        <v>23</v>
      </c>
      <c r="B28" s="84" t="s">
        <v>29</v>
      </c>
      <c r="C28" s="513">
        <f>C6-C12</f>
        <v>177838474.52000001</v>
      </c>
    </row>
    <row r="29" spans="1:3" s="4" customFormat="1">
      <c r="A29" s="144"/>
      <c r="B29" s="79"/>
      <c r="C29" s="514"/>
    </row>
    <row r="30" spans="1:3" s="4" customFormat="1">
      <c r="A30" s="144">
        <v>24</v>
      </c>
      <c r="B30" s="84" t="s">
        <v>56</v>
      </c>
      <c r="C30" s="513">
        <f>C31+C34</f>
        <v>12513300</v>
      </c>
    </row>
    <row r="31" spans="1:3" s="4" customFormat="1">
      <c r="A31" s="144">
        <v>25</v>
      </c>
      <c r="B31" s="74" t="s">
        <v>57</v>
      </c>
      <c r="C31" s="515">
        <f>C32+C33</f>
        <v>12513300</v>
      </c>
    </row>
    <row r="32" spans="1:3" s="4" customFormat="1">
      <c r="A32" s="144">
        <v>26</v>
      </c>
      <c r="B32" s="181" t="s">
        <v>58</v>
      </c>
      <c r="C32" s="514"/>
    </row>
    <row r="33" spans="1:3" s="4" customFormat="1">
      <c r="A33" s="144">
        <v>27</v>
      </c>
      <c r="B33" s="181" t="s">
        <v>59</v>
      </c>
      <c r="C33" s="514">
        <v>12513300</v>
      </c>
    </row>
    <row r="34" spans="1:3" s="4" customFormat="1">
      <c r="A34" s="144">
        <v>28</v>
      </c>
      <c r="B34" s="74" t="s">
        <v>60</v>
      </c>
      <c r="C34" s="514"/>
    </row>
    <row r="35" spans="1:3" s="4" customFormat="1">
      <c r="A35" s="144">
        <v>29</v>
      </c>
      <c r="B35" s="84" t="s">
        <v>61</v>
      </c>
      <c r="C35" s="513">
        <f>SUM(C36:C40)</f>
        <v>0</v>
      </c>
    </row>
    <row r="36" spans="1:3" s="4" customFormat="1">
      <c r="A36" s="144">
        <v>30</v>
      </c>
      <c r="B36" s="75" t="s">
        <v>62</v>
      </c>
      <c r="C36" s="514"/>
    </row>
    <row r="37" spans="1:3" s="4" customFormat="1">
      <c r="A37" s="144">
        <v>31</v>
      </c>
      <c r="B37" s="76" t="s">
        <v>63</v>
      </c>
      <c r="C37" s="514"/>
    </row>
    <row r="38" spans="1:3" s="4" customFormat="1" ht="25.5">
      <c r="A38" s="144">
        <v>32</v>
      </c>
      <c r="B38" s="75" t="s">
        <v>64</v>
      </c>
      <c r="C38" s="514"/>
    </row>
    <row r="39" spans="1:3" s="4" customFormat="1" ht="25.5">
      <c r="A39" s="144">
        <v>33</v>
      </c>
      <c r="B39" s="75" t="s">
        <v>52</v>
      </c>
      <c r="C39" s="514"/>
    </row>
    <row r="40" spans="1:3" s="4" customFormat="1" ht="25.5">
      <c r="A40" s="144">
        <v>34</v>
      </c>
      <c r="B40" s="78" t="s">
        <v>65</v>
      </c>
      <c r="C40" s="514"/>
    </row>
    <row r="41" spans="1:3" s="4" customFormat="1">
      <c r="A41" s="144">
        <v>35</v>
      </c>
      <c r="B41" s="84" t="s">
        <v>30</v>
      </c>
      <c r="C41" s="513">
        <f>C30-C35</f>
        <v>12513300</v>
      </c>
    </row>
    <row r="42" spans="1:3" s="4" customFormat="1">
      <c r="A42" s="144"/>
      <c r="B42" s="79"/>
      <c r="C42" s="514"/>
    </row>
    <row r="43" spans="1:3" s="4" customFormat="1">
      <c r="A43" s="144">
        <v>36</v>
      </c>
      <c r="B43" s="85" t="s">
        <v>66</v>
      </c>
      <c r="C43" s="513">
        <f>SUM(C44:C46)</f>
        <v>76806849.014515117</v>
      </c>
    </row>
    <row r="44" spans="1:3" s="4" customFormat="1">
      <c r="A44" s="144">
        <v>37</v>
      </c>
      <c r="B44" s="74" t="s">
        <v>67</v>
      </c>
      <c r="C44" s="514">
        <v>56617894.079999998</v>
      </c>
    </row>
    <row r="45" spans="1:3" s="4" customFormat="1">
      <c r="A45" s="144">
        <v>38</v>
      </c>
      <c r="B45" s="74" t="s">
        <v>68</v>
      </c>
      <c r="C45" s="514"/>
    </row>
    <row r="46" spans="1:3" s="4" customFormat="1">
      <c r="A46" s="144">
        <v>39</v>
      </c>
      <c r="B46" s="74" t="s">
        <v>69</v>
      </c>
      <c r="C46" s="514">
        <v>20188954.934515119</v>
      </c>
    </row>
    <row r="47" spans="1:3" s="4" customFormat="1">
      <c r="A47" s="144">
        <v>40</v>
      </c>
      <c r="B47" s="85" t="s">
        <v>70</v>
      </c>
      <c r="C47" s="513">
        <f>SUM(C48:C51)</f>
        <v>0</v>
      </c>
    </row>
    <row r="48" spans="1:3" s="4" customFormat="1">
      <c r="A48" s="144">
        <v>41</v>
      </c>
      <c r="B48" s="75" t="s">
        <v>71</v>
      </c>
      <c r="C48" s="514"/>
    </row>
    <row r="49" spans="1:3" s="4" customFormat="1">
      <c r="A49" s="144">
        <v>42</v>
      </c>
      <c r="B49" s="76" t="s">
        <v>72</v>
      </c>
      <c r="C49" s="514"/>
    </row>
    <row r="50" spans="1:3" s="4" customFormat="1" ht="25.5">
      <c r="A50" s="144">
        <v>43</v>
      </c>
      <c r="B50" s="75" t="s">
        <v>73</v>
      </c>
      <c r="C50" s="514"/>
    </row>
    <row r="51" spans="1:3" s="4" customFormat="1" ht="25.5">
      <c r="A51" s="144">
        <v>44</v>
      </c>
      <c r="B51" s="75" t="s">
        <v>52</v>
      </c>
      <c r="C51" s="514"/>
    </row>
    <row r="52" spans="1:3" s="4" customFormat="1" ht="15.75" thickBot="1">
      <c r="A52" s="145">
        <v>45</v>
      </c>
      <c r="B52" s="146" t="s">
        <v>31</v>
      </c>
      <c r="C52" s="516">
        <f>C43-C47</f>
        <v>76806849.014515117</v>
      </c>
    </row>
    <row r="55" spans="1:3">
      <c r="B55" s="2" t="s">
        <v>233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23"/>
  <sheetViews>
    <sheetView topLeftCell="A4" workbookViewId="0">
      <selection activeCell="C15" sqref="C15:C17"/>
    </sheetView>
  </sheetViews>
  <sheetFormatPr defaultColWidth="9.140625" defaultRowHeight="12.75"/>
  <cols>
    <col min="1" max="1" width="10.85546875" style="309" bestFit="1" customWidth="1"/>
    <col min="2" max="2" width="59" style="309" customWidth="1"/>
    <col min="3" max="3" width="16.7109375" style="309" bestFit="1" customWidth="1"/>
    <col min="4" max="4" width="22.140625" style="309" customWidth="1"/>
    <col min="5" max="16384" width="9.140625" style="309"/>
  </cols>
  <sheetData>
    <row r="1" spans="1:4" ht="15">
      <c r="A1" s="17" t="s">
        <v>196</v>
      </c>
      <c r="B1" s="16" t="str">
        <f>Info!C2</f>
        <v>სს "ვითიბი ბანკი ჯორჯია"</v>
      </c>
    </row>
    <row r="2" spans="1:4" s="21" customFormat="1" ht="15.75" customHeight="1">
      <c r="A2" s="21" t="s">
        <v>197</v>
      </c>
      <c r="B2" s="414">
        <v>44104</v>
      </c>
    </row>
    <row r="3" spans="1:4" s="21" customFormat="1" ht="15.75" customHeight="1"/>
    <row r="4" spans="1:4" ht="13.5" thickBot="1">
      <c r="A4" s="310" t="s">
        <v>537</v>
      </c>
      <c r="B4" s="349" t="s">
        <v>538</v>
      </c>
    </row>
    <row r="5" spans="1:4" s="350" customFormat="1">
      <c r="A5" s="549" t="s">
        <v>539</v>
      </c>
      <c r="B5" s="550"/>
      <c r="C5" s="339" t="s">
        <v>540</v>
      </c>
      <c r="D5" s="340" t="s">
        <v>541</v>
      </c>
    </row>
    <row r="6" spans="1:4" s="351" customFormat="1">
      <c r="A6" s="341">
        <v>1</v>
      </c>
      <c r="B6" s="342" t="s">
        <v>542</v>
      </c>
      <c r="C6" s="342"/>
      <c r="D6" s="343"/>
    </row>
    <row r="7" spans="1:4" s="351" customFormat="1">
      <c r="A7" s="344" t="s">
        <v>543</v>
      </c>
      <c r="B7" s="345" t="s">
        <v>544</v>
      </c>
      <c r="C7" s="402">
        <v>4.4999999999999998E-2</v>
      </c>
      <c r="D7" s="455">
        <v>81176161.31613338</v>
      </c>
    </row>
    <row r="8" spans="1:4" s="351" customFormat="1">
      <c r="A8" s="344" t="s">
        <v>545</v>
      </c>
      <c r="B8" s="345" t="s">
        <v>546</v>
      </c>
      <c r="C8" s="403">
        <v>0.06</v>
      </c>
      <c r="D8" s="455">
        <v>108234881.7548445</v>
      </c>
    </row>
    <row r="9" spans="1:4" s="351" customFormat="1">
      <c r="A9" s="344" t="s">
        <v>547</v>
      </c>
      <c r="B9" s="345" t="s">
        <v>548</v>
      </c>
      <c r="C9" s="403">
        <v>0.08</v>
      </c>
      <c r="D9" s="455">
        <v>144313175.67312601</v>
      </c>
    </row>
    <row r="10" spans="1:4" s="351" customFormat="1">
      <c r="A10" s="341" t="s">
        <v>549</v>
      </c>
      <c r="B10" s="342" t="s">
        <v>550</v>
      </c>
      <c r="C10" s="404"/>
      <c r="D10" s="517"/>
    </row>
    <row r="11" spans="1:4" s="352" customFormat="1">
      <c r="A11" s="346" t="s">
        <v>551</v>
      </c>
      <c r="B11" s="347" t="s">
        <v>552</v>
      </c>
      <c r="C11" s="405">
        <v>0</v>
      </c>
      <c r="D11" s="455">
        <v>0</v>
      </c>
    </row>
    <row r="12" spans="1:4" s="352" customFormat="1">
      <c r="A12" s="346" t="s">
        <v>553</v>
      </c>
      <c r="B12" s="347" t="s">
        <v>554</v>
      </c>
      <c r="C12" s="405">
        <v>0</v>
      </c>
      <c r="D12" s="455">
        <v>0</v>
      </c>
    </row>
    <row r="13" spans="1:4" s="352" customFormat="1">
      <c r="A13" s="346" t="s">
        <v>555</v>
      </c>
      <c r="B13" s="347" t="s">
        <v>556</v>
      </c>
      <c r="C13" s="405"/>
      <c r="D13" s="455">
        <v>0</v>
      </c>
    </row>
    <row r="14" spans="1:4" s="351" customFormat="1">
      <c r="A14" s="341" t="s">
        <v>557</v>
      </c>
      <c r="B14" s="342" t="s">
        <v>612</v>
      </c>
      <c r="C14" s="406"/>
      <c r="D14" s="517"/>
    </row>
    <row r="15" spans="1:4" s="351" customFormat="1">
      <c r="A15" s="365" t="s">
        <v>560</v>
      </c>
      <c r="B15" s="347" t="s">
        <v>613</v>
      </c>
      <c r="C15" s="405">
        <v>1.217790219863233E-2</v>
      </c>
      <c r="D15" s="455">
        <v>21967896.741517186</v>
      </c>
    </row>
    <row r="16" spans="1:4" s="351" customFormat="1">
      <c r="A16" s="365" t="s">
        <v>561</v>
      </c>
      <c r="B16" s="347" t="s">
        <v>563</v>
      </c>
      <c r="C16" s="405">
        <v>1.6258661518976762E-2</v>
      </c>
      <c r="D16" s="455">
        <v>29329238.449974839</v>
      </c>
    </row>
    <row r="17" spans="1:6" s="351" customFormat="1">
      <c r="A17" s="365" t="s">
        <v>562</v>
      </c>
      <c r="B17" s="347" t="s">
        <v>610</v>
      </c>
      <c r="C17" s="405">
        <v>6.3589972934618669E-2</v>
      </c>
      <c r="D17" s="455">
        <v>114710886.6895369</v>
      </c>
    </row>
    <row r="18" spans="1:6" s="350" customFormat="1">
      <c r="A18" s="551" t="s">
        <v>611</v>
      </c>
      <c r="B18" s="552"/>
      <c r="C18" s="407" t="s">
        <v>540</v>
      </c>
      <c r="D18" s="456" t="s">
        <v>541</v>
      </c>
    </row>
    <row r="19" spans="1:6" s="351" customFormat="1">
      <c r="A19" s="348">
        <v>4</v>
      </c>
      <c r="B19" s="347" t="s">
        <v>29</v>
      </c>
      <c r="C19" s="405">
        <v>5.7177902198632329E-2</v>
      </c>
      <c r="D19" s="455">
        <f>SUM(D7,D11,D15)</f>
        <v>103144058.05765057</v>
      </c>
    </row>
    <row r="20" spans="1:6" s="351" customFormat="1">
      <c r="A20" s="348">
        <v>5</v>
      </c>
      <c r="B20" s="347" t="s">
        <v>95</v>
      </c>
      <c r="C20" s="405">
        <v>7.6258661518976756E-2</v>
      </c>
      <c r="D20" s="455">
        <f>SUM(D8,D12,D16)</f>
        <v>137564120.20481935</v>
      </c>
    </row>
    <row r="21" spans="1:6" s="351" customFormat="1" ht="13.5" thickBot="1">
      <c r="A21" s="353" t="s">
        <v>558</v>
      </c>
      <c r="B21" s="354" t="s">
        <v>94</v>
      </c>
      <c r="C21" s="501">
        <v>0.14358997293461867</v>
      </c>
      <c r="D21" s="523">
        <f>SUM(D9,D13,D17)</f>
        <v>259024062.36266291</v>
      </c>
    </row>
    <row r="22" spans="1:6">
      <c r="F22" s="310"/>
    </row>
    <row r="23" spans="1:6" ht="63.75">
      <c r="B23" s="23" t="s">
        <v>645</v>
      </c>
    </row>
  </sheetData>
  <mergeCells count="2">
    <mergeCell ref="A5:B5"/>
    <mergeCell ref="A18:B18"/>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2"/>
  <sheetViews>
    <sheetView zoomScale="60" zoomScaleNormal="60" workbookViewId="0">
      <pane xSplit="1" ySplit="5" topLeftCell="B30" activePane="bottomRight" state="frozen"/>
      <selection activeCell="B3" sqref="B3"/>
      <selection pane="topRight" activeCell="B3" sqref="B3"/>
      <selection pane="bottomLeft" activeCell="B3" sqref="B3"/>
      <selection pane="bottomRight" activeCell="C52" sqref="C52"/>
    </sheetView>
  </sheetViews>
  <sheetFormatPr defaultRowHeight="15.75"/>
  <cols>
    <col min="1" max="1" width="10.7109375" style="70" customWidth="1"/>
    <col min="2" max="2" width="91.85546875" style="70" customWidth="1"/>
    <col min="3" max="3" width="53.140625" style="70" customWidth="1"/>
    <col min="4" max="4" width="32.28515625" style="70" customWidth="1"/>
    <col min="5" max="5" width="9.42578125" customWidth="1"/>
  </cols>
  <sheetData>
    <row r="1" spans="1:6">
      <c r="A1" s="17" t="s">
        <v>196</v>
      </c>
      <c r="B1" s="19" t="str">
        <f>Info!C2</f>
        <v>სს "ვითიბი ბანკი ჯორჯია"</v>
      </c>
      <c r="E1" s="2"/>
      <c r="F1" s="2"/>
    </row>
    <row r="2" spans="1:6" s="21" customFormat="1" ht="15.75" customHeight="1">
      <c r="A2" s="21" t="s">
        <v>197</v>
      </c>
      <c r="B2" s="414">
        <v>44104</v>
      </c>
    </row>
    <row r="3" spans="1:6" s="21" customFormat="1" ht="15.75" customHeight="1">
      <c r="A3" s="26"/>
    </row>
    <row r="4" spans="1:6" s="21" customFormat="1" ht="15.75" customHeight="1" thickBot="1">
      <c r="A4" s="21" t="s">
        <v>423</v>
      </c>
      <c r="B4" s="205" t="s">
        <v>278</v>
      </c>
      <c r="D4" s="207" t="s">
        <v>100</v>
      </c>
    </row>
    <row r="5" spans="1:6" ht="38.25">
      <c r="A5" s="155" t="s">
        <v>32</v>
      </c>
      <c r="B5" s="156" t="s">
        <v>239</v>
      </c>
      <c r="C5" s="157" t="s">
        <v>245</v>
      </c>
      <c r="D5" s="206" t="s">
        <v>279</v>
      </c>
    </row>
    <row r="6" spans="1:6">
      <c r="A6" s="468">
        <v>1</v>
      </c>
      <c r="B6" s="469" t="s">
        <v>161</v>
      </c>
      <c r="C6" s="457">
        <v>63924307</v>
      </c>
      <c r="D6" s="470"/>
      <c r="E6" s="8"/>
    </row>
    <row r="7" spans="1:6">
      <c r="A7" s="468">
        <v>2</v>
      </c>
      <c r="B7" s="86" t="s">
        <v>162</v>
      </c>
      <c r="C7" s="458">
        <v>278621228</v>
      </c>
      <c r="D7" s="147"/>
      <c r="E7" s="8"/>
    </row>
    <row r="8" spans="1:6">
      <c r="A8" s="468">
        <v>3</v>
      </c>
      <c r="B8" s="86" t="s">
        <v>163</v>
      </c>
      <c r="C8" s="458">
        <v>61695395</v>
      </c>
      <c r="D8" s="147"/>
      <c r="E8" s="8"/>
    </row>
    <row r="9" spans="1:6">
      <c r="A9" s="468">
        <v>4</v>
      </c>
      <c r="B9" s="86" t="s">
        <v>192</v>
      </c>
      <c r="C9" s="458"/>
      <c r="D9" s="147"/>
      <c r="E9" s="8"/>
    </row>
    <row r="10" spans="1:6">
      <c r="A10" s="468">
        <v>5.0999999999999996</v>
      </c>
      <c r="B10" s="86" t="s">
        <v>164</v>
      </c>
      <c r="C10" s="458">
        <v>168905936</v>
      </c>
      <c r="D10" s="147"/>
      <c r="E10" s="8"/>
    </row>
    <row r="11" spans="1:6">
      <c r="A11" s="468">
        <v>5.2</v>
      </c>
      <c r="B11" s="86" t="s">
        <v>629</v>
      </c>
      <c r="C11" s="458">
        <v>-672000</v>
      </c>
      <c r="D11" s="147"/>
      <c r="E11" s="9"/>
    </row>
    <row r="12" spans="1:6">
      <c r="A12" s="468" t="s">
        <v>630</v>
      </c>
      <c r="B12" s="471" t="s">
        <v>631</v>
      </c>
      <c r="C12" s="458">
        <v>672000</v>
      </c>
      <c r="D12" s="245" t="s">
        <v>632</v>
      </c>
      <c r="E12" s="9"/>
    </row>
    <row r="13" spans="1:6">
      <c r="A13" s="468">
        <v>5</v>
      </c>
      <c r="B13" s="86" t="s">
        <v>633</v>
      </c>
      <c r="C13" s="458">
        <v>168233936</v>
      </c>
      <c r="D13" s="148"/>
      <c r="E13" s="9"/>
    </row>
    <row r="14" spans="1:6">
      <c r="A14" s="468">
        <v>6.1</v>
      </c>
      <c r="B14" s="86" t="s">
        <v>165</v>
      </c>
      <c r="C14" s="459">
        <v>1352499084.5860653</v>
      </c>
      <c r="D14" s="148"/>
      <c r="E14" s="8"/>
    </row>
    <row r="15" spans="1:6">
      <c r="A15" s="468">
        <v>6.2</v>
      </c>
      <c r="B15" s="87" t="s">
        <v>166</v>
      </c>
      <c r="C15" s="459">
        <v>-116331183.03431252</v>
      </c>
      <c r="D15" s="148"/>
      <c r="E15" s="8"/>
    </row>
    <row r="16" spans="1:6">
      <c r="A16" s="468" t="s">
        <v>497</v>
      </c>
      <c r="B16" s="88" t="s">
        <v>498</v>
      </c>
      <c r="C16" s="459">
        <v>19516954.934515119</v>
      </c>
      <c r="D16" s="245" t="s">
        <v>632</v>
      </c>
      <c r="E16" s="8"/>
    </row>
    <row r="17" spans="1:5">
      <c r="A17" s="468" t="s">
        <v>497</v>
      </c>
      <c r="B17" s="88" t="s">
        <v>646</v>
      </c>
      <c r="C17" s="459">
        <v>19999485</v>
      </c>
      <c r="D17" s="148"/>
      <c r="E17" s="8"/>
    </row>
    <row r="18" spans="1:5">
      <c r="A18" s="468">
        <v>6</v>
      </c>
      <c r="B18" s="86" t="s">
        <v>167</v>
      </c>
      <c r="C18" s="460">
        <v>1236167901.5517528</v>
      </c>
      <c r="D18" s="148"/>
      <c r="E18" s="8"/>
    </row>
    <row r="19" spans="1:5">
      <c r="A19" s="468">
        <v>7</v>
      </c>
      <c r="B19" s="86" t="s">
        <v>168</v>
      </c>
      <c r="C19" s="458">
        <v>28943652</v>
      </c>
      <c r="D19" s="147"/>
      <c r="E19" s="8"/>
    </row>
    <row r="20" spans="1:5">
      <c r="A20" s="468">
        <v>8</v>
      </c>
      <c r="B20" s="86" t="s">
        <v>169</v>
      </c>
      <c r="C20" s="458">
        <v>9695734.129999999</v>
      </c>
      <c r="D20" s="147"/>
      <c r="E20" s="8"/>
    </row>
    <row r="21" spans="1:5">
      <c r="A21" s="468">
        <v>9</v>
      </c>
      <c r="B21" s="86" t="s">
        <v>170</v>
      </c>
      <c r="C21" s="458">
        <v>54000</v>
      </c>
      <c r="D21" s="147"/>
      <c r="E21" s="8"/>
    </row>
    <row r="22" spans="1:5">
      <c r="A22" s="468">
        <v>9.1</v>
      </c>
      <c r="B22" s="88" t="s">
        <v>254</v>
      </c>
      <c r="C22" s="459"/>
      <c r="D22" s="147"/>
      <c r="E22" s="8"/>
    </row>
    <row r="23" spans="1:5">
      <c r="A23" s="468">
        <v>9.1999999999999993</v>
      </c>
      <c r="B23" s="88" t="s">
        <v>244</v>
      </c>
      <c r="C23" s="459"/>
      <c r="D23" s="147"/>
      <c r="E23" s="8"/>
    </row>
    <row r="24" spans="1:5">
      <c r="A24" s="468">
        <v>9.3000000000000007</v>
      </c>
      <c r="B24" s="88" t="s">
        <v>243</v>
      </c>
      <c r="C24" s="459"/>
      <c r="D24" s="147"/>
      <c r="E24" s="8"/>
    </row>
    <row r="25" spans="1:5">
      <c r="A25" s="468">
        <v>10</v>
      </c>
      <c r="B25" s="86" t="s">
        <v>171</v>
      </c>
      <c r="C25" s="458">
        <v>61772917</v>
      </c>
      <c r="D25" s="147"/>
      <c r="E25" s="7"/>
    </row>
    <row r="26" spans="1:5">
      <c r="A26" s="468">
        <v>10.1</v>
      </c>
      <c r="B26" s="88" t="s">
        <v>242</v>
      </c>
      <c r="C26" s="458">
        <v>12497813.859999999</v>
      </c>
      <c r="D26" s="245" t="s">
        <v>634</v>
      </c>
      <c r="E26" s="8"/>
    </row>
    <row r="27" spans="1:5">
      <c r="A27" s="468">
        <v>11</v>
      </c>
      <c r="B27" s="89" t="s">
        <v>172</v>
      </c>
      <c r="C27" s="461">
        <v>39599061.349999994</v>
      </c>
      <c r="D27" s="149"/>
      <c r="E27" s="8"/>
    </row>
    <row r="28" spans="1:5">
      <c r="A28" s="468">
        <v>11.1</v>
      </c>
      <c r="B28" s="88" t="s">
        <v>635</v>
      </c>
      <c r="C28" s="462">
        <v>-253114.38</v>
      </c>
      <c r="D28" s="245" t="s">
        <v>634</v>
      </c>
      <c r="E28" s="8"/>
    </row>
    <row r="29" spans="1:5">
      <c r="A29" s="468">
        <v>12</v>
      </c>
      <c r="B29" s="91" t="s">
        <v>173</v>
      </c>
      <c r="C29" s="463">
        <v>1948708132.0317528</v>
      </c>
      <c r="D29" s="150"/>
      <c r="E29" s="8"/>
    </row>
    <row r="30" spans="1:5">
      <c r="A30" s="468">
        <v>13</v>
      </c>
      <c r="B30" s="86" t="s">
        <v>174</v>
      </c>
      <c r="C30" s="464">
        <v>16565585</v>
      </c>
      <c r="D30" s="151"/>
      <c r="E30" s="8"/>
    </row>
    <row r="31" spans="1:5">
      <c r="A31" s="468">
        <v>14</v>
      </c>
      <c r="B31" s="86" t="s">
        <v>175</v>
      </c>
      <c r="C31" s="458">
        <v>495034273</v>
      </c>
      <c r="D31" s="147"/>
      <c r="E31" s="8"/>
    </row>
    <row r="32" spans="1:5">
      <c r="A32" s="468">
        <v>15</v>
      </c>
      <c r="B32" s="86" t="s">
        <v>176</v>
      </c>
      <c r="C32" s="458">
        <v>216658001</v>
      </c>
      <c r="D32" s="147"/>
      <c r="E32" s="8"/>
    </row>
    <row r="33" spans="1:5">
      <c r="A33" s="468">
        <v>16</v>
      </c>
      <c r="B33" s="86" t="s">
        <v>177</v>
      </c>
      <c r="C33" s="458">
        <v>735214236</v>
      </c>
      <c r="D33" s="147"/>
      <c r="E33" s="8"/>
    </row>
    <row r="34" spans="1:5">
      <c r="A34" s="468">
        <v>17</v>
      </c>
      <c r="B34" s="86" t="s">
        <v>178</v>
      </c>
      <c r="C34" s="458">
        <v>0</v>
      </c>
      <c r="D34" s="147"/>
      <c r="E34" s="8"/>
    </row>
    <row r="35" spans="1:5">
      <c r="A35" s="468">
        <v>18</v>
      </c>
      <c r="B35" s="86" t="s">
        <v>179</v>
      </c>
      <c r="C35" s="458">
        <v>173024801.07999998</v>
      </c>
      <c r="D35" s="147"/>
      <c r="E35" s="8"/>
    </row>
    <row r="36" spans="1:5">
      <c r="A36" s="468">
        <v>19</v>
      </c>
      <c r="B36" s="86" t="s">
        <v>180</v>
      </c>
      <c r="C36" s="458">
        <v>13008760</v>
      </c>
      <c r="D36" s="147"/>
      <c r="E36" s="8"/>
    </row>
    <row r="37" spans="1:5">
      <c r="A37" s="468">
        <v>20</v>
      </c>
      <c r="B37" s="86" t="s">
        <v>102</v>
      </c>
      <c r="C37" s="458">
        <v>30418359.460000001</v>
      </c>
      <c r="D37" s="147"/>
      <c r="E37" s="7"/>
    </row>
    <row r="38" spans="1:5">
      <c r="A38" s="468">
        <v>20.100000000000001</v>
      </c>
      <c r="B38" s="90" t="s">
        <v>496</v>
      </c>
      <c r="C38" s="461">
        <v>0</v>
      </c>
      <c r="D38" s="245" t="s">
        <v>632</v>
      </c>
      <c r="E38" s="8"/>
    </row>
    <row r="39" spans="1:5">
      <c r="A39" s="468">
        <v>21</v>
      </c>
      <c r="B39" s="89" t="s">
        <v>181</v>
      </c>
      <c r="C39" s="461">
        <v>69131194.079999998</v>
      </c>
      <c r="D39" s="147"/>
      <c r="E39" s="8"/>
    </row>
    <row r="40" spans="1:5">
      <c r="A40" s="468">
        <v>21.1</v>
      </c>
      <c r="B40" s="90" t="s">
        <v>241</v>
      </c>
      <c r="C40" s="465">
        <v>56617894.079999998</v>
      </c>
      <c r="D40" s="245" t="s">
        <v>636</v>
      </c>
      <c r="E40" s="8"/>
    </row>
    <row r="41" spans="1:5" ht="30">
      <c r="A41" s="468">
        <v>21.2</v>
      </c>
      <c r="B41" s="472" t="s">
        <v>59</v>
      </c>
      <c r="C41" s="466">
        <v>12513300</v>
      </c>
      <c r="D41" s="245" t="s">
        <v>637</v>
      </c>
      <c r="E41" s="8"/>
    </row>
    <row r="42" spans="1:5">
      <c r="A42" s="468">
        <v>22</v>
      </c>
      <c r="B42" s="91" t="s">
        <v>182</v>
      </c>
      <c r="C42" s="463">
        <v>1749055209.6199999</v>
      </c>
      <c r="D42" s="150"/>
      <c r="E42" s="8"/>
    </row>
    <row r="43" spans="1:5">
      <c r="A43" s="468">
        <v>23</v>
      </c>
      <c r="B43" s="89" t="s">
        <v>183</v>
      </c>
      <c r="C43" s="458">
        <v>209008277</v>
      </c>
      <c r="D43" s="245" t="s">
        <v>638</v>
      </c>
      <c r="E43" s="8"/>
    </row>
    <row r="44" spans="1:5">
      <c r="A44" s="468">
        <v>24</v>
      </c>
      <c r="B44" s="89" t="s">
        <v>184</v>
      </c>
      <c r="C44" s="458"/>
      <c r="D44" s="147"/>
      <c r="E44" s="8"/>
    </row>
    <row r="45" spans="1:5">
      <c r="A45" s="468">
        <v>25</v>
      </c>
      <c r="B45" s="89" t="s">
        <v>240</v>
      </c>
      <c r="C45" s="458"/>
      <c r="D45" s="147"/>
      <c r="E45" s="7"/>
    </row>
    <row r="46" spans="1:5">
      <c r="A46" s="468">
        <v>26</v>
      </c>
      <c r="B46" s="89" t="s">
        <v>186</v>
      </c>
      <c r="C46" s="458"/>
      <c r="D46" s="147"/>
    </row>
    <row r="47" spans="1:5">
      <c r="A47" s="468">
        <v>27</v>
      </c>
      <c r="B47" s="89" t="s">
        <v>187</v>
      </c>
      <c r="C47" s="458">
        <v>0</v>
      </c>
      <c r="D47" s="147"/>
    </row>
    <row r="48" spans="1:5">
      <c r="A48" s="468">
        <v>28</v>
      </c>
      <c r="B48" s="89" t="s">
        <v>188</v>
      </c>
      <c r="C48" s="458">
        <v>-18925103.000000011</v>
      </c>
      <c r="D48" s="245" t="s">
        <v>639</v>
      </c>
    </row>
    <row r="49" spans="1:4">
      <c r="A49" s="468">
        <v>29</v>
      </c>
      <c r="B49" s="89" t="s">
        <v>41</v>
      </c>
      <c r="C49" s="458">
        <v>9569748</v>
      </c>
      <c r="D49" s="147"/>
    </row>
    <row r="50" spans="1:4">
      <c r="A50" s="473">
        <v>29.1</v>
      </c>
      <c r="B50" s="89" t="s">
        <v>37</v>
      </c>
      <c r="C50" s="462">
        <v>9569748</v>
      </c>
      <c r="D50" s="245" t="s">
        <v>640</v>
      </c>
    </row>
    <row r="51" spans="1:4">
      <c r="A51" s="473">
        <v>29.2</v>
      </c>
      <c r="B51" s="89" t="s">
        <v>41</v>
      </c>
      <c r="C51" s="462">
        <v>-9569748</v>
      </c>
      <c r="D51" s="245" t="s">
        <v>641</v>
      </c>
    </row>
    <row r="52" spans="1:4" ht="16.5" thickBot="1">
      <c r="A52" s="152">
        <v>30</v>
      </c>
      <c r="B52" s="153" t="s">
        <v>189</v>
      </c>
      <c r="C52" s="467">
        <f>SUM(C43:C49)</f>
        <v>199652922</v>
      </c>
      <c r="D52" s="154"/>
    </row>
  </sheetData>
  <pageMargins left="0.7" right="0.7" top="0.75" bottom="0.75" header="0.3" footer="0.3"/>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V28"/>
  <sheetViews>
    <sheetView zoomScale="50" zoomScaleNormal="50" workbookViewId="0">
      <pane xSplit="2" ySplit="6" topLeftCell="C7" activePane="bottomRight" state="frozen"/>
      <selection activeCell="B3" sqref="B3"/>
      <selection pane="topRight" activeCell="B3" sqref="B3"/>
      <selection pane="bottomLeft" activeCell="B3" sqref="B3"/>
      <selection pane="bottomRight" activeCell="C7" sqref="C7: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196</v>
      </c>
      <c r="B1" s="309" t="str">
        <f>Info!C2</f>
        <v>სს "ვითიბი ბანკი ჯორჯია"</v>
      </c>
    </row>
    <row r="2" spans="1:22">
      <c r="A2" s="2" t="s">
        <v>197</v>
      </c>
      <c r="B2" s="413">
        <v>44104</v>
      </c>
    </row>
    <row r="4" spans="1:22" ht="27.75" thickBot="1">
      <c r="A4" s="2" t="s">
        <v>425</v>
      </c>
      <c r="B4" s="278" t="s">
        <v>468</v>
      </c>
      <c r="V4" s="207" t="s">
        <v>100</v>
      </c>
    </row>
    <row r="5" spans="1:22">
      <c r="A5" s="101"/>
      <c r="B5" s="102"/>
      <c r="C5" s="553" t="s">
        <v>206</v>
      </c>
      <c r="D5" s="554"/>
      <c r="E5" s="554"/>
      <c r="F5" s="554"/>
      <c r="G5" s="554"/>
      <c r="H5" s="554"/>
      <c r="I5" s="554"/>
      <c r="J5" s="554"/>
      <c r="K5" s="554"/>
      <c r="L5" s="555"/>
      <c r="M5" s="553" t="s">
        <v>207</v>
      </c>
      <c r="N5" s="554"/>
      <c r="O5" s="554"/>
      <c r="P5" s="554"/>
      <c r="Q5" s="554"/>
      <c r="R5" s="554"/>
      <c r="S5" s="555"/>
      <c r="T5" s="558" t="s">
        <v>466</v>
      </c>
      <c r="U5" s="558" t="s">
        <v>465</v>
      </c>
      <c r="V5" s="556" t="s">
        <v>208</v>
      </c>
    </row>
    <row r="6" spans="1:22" s="69" customFormat="1" ht="140.25">
      <c r="A6" s="119"/>
      <c r="B6" s="182"/>
      <c r="C6" s="99" t="s">
        <v>209</v>
      </c>
      <c r="D6" s="98" t="s">
        <v>210</v>
      </c>
      <c r="E6" s="95" t="s">
        <v>211</v>
      </c>
      <c r="F6" s="279" t="s">
        <v>460</v>
      </c>
      <c r="G6" s="98" t="s">
        <v>212</v>
      </c>
      <c r="H6" s="98" t="s">
        <v>213</v>
      </c>
      <c r="I6" s="98" t="s">
        <v>214</v>
      </c>
      <c r="J6" s="98" t="s">
        <v>256</v>
      </c>
      <c r="K6" s="98" t="s">
        <v>215</v>
      </c>
      <c r="L6" s="100" t="s">
        <v>216</v>
      </c>
      <c r="M6" s="99" t="s">
        <v>217</v>
      </c>
      <c r="N6" s="98" t="s">
        <v>218</v>
      </c>
      <c r="O6" s="98" t="s">
        <v>219</v>
      </c>
      <c r="P6" s="98" t="s">
        <v>220</v>
      </c>
      <c r="Q6" s="98" t="s">
        <v>221</v>
      </c>
      <c r="R6" s="98" t="s">
        <v>222</v>
      </c>
      <c r="S6" s="100" t="s">
        <v>223</v>
      </c>
      <c r="T6" s="559"/>
      <c r="U6" s="559"/>
      <c r="V6" s="557"/>
    </row>
    <row r="7" spans="1:22" s="163" customFormat="1">
      <c r="A7" s="164">
        <v>1</v>
      </c>
      <c r="B7" s="162" t="s">
        <v>224</v>
      </c>
      <c r="C7" s="518"/>
      <c r="D7" s="474">
        <v>0</v>
      </c>
      <c r="E7" s="474"/>
      <c r="F7" s="474"/>
      <c r="G7" s="474"/>
      <c r="H7" s="474"/>
      <c r="I7" s="474"/>
      <c r="J7" s="474">
        <v>0</v>
      </c>
      <c r="K7" s="474"/>
      <c r="L7" s="508"/>
      <c r="M7" s="518"/>
      <c r="N7" s="474"/>
      <c r="O7" s="474"/>
      <c r="P7" s="474"/>
      <c r="Q7" s="474"/>
      <c r="R7" s="474"/>
      <c r="S7" s="508"/>
      <c r="T7" s="519">
        <v>0</v>
      </c>
      <c r="U7" s="519"/>
      <c r="V7" s="257">
        <f>SUM(C7:S7)</f>
        <v>0</v>
      </c>
    </row>
    <row r="8" spans="1:22" s="163" customFormat="1">
      <c r="A8" s="164">
        <v>2</v>
      </c>
      <c r="B8" s="162" t="s">
        <v>225</v>
      </c>
      <c r="C8" s="518"/>
      <c r="D8" s="474">
        <v>0</v>
      </c>
      <c r="E8" s="474"/>
      <c r="F8" s="474"/>
      <c r="G8" s="474"/>
      <c r="H8" s="474"/>
      <c r="I8" s="474"/>
      <c r="J8" s="474">
        <v>0</v>
      </c>
      <c r="K8" s="474"/>
      <c r="L8" s="508"/>
      <c r="M8" s="518"/>
      <c r="N8" s="474"/>
      <c r="O8" s="474"/>
      <c r="P8" s="474"/>
      <c r="Q8" s="474"/>
      <c r="R8" s="474"/>
      <c r="S8" s="508"/>
      <c r="T8" s="519">
        <v>0</v>
      </c>
      <c r="U8" s="519"/>
      <c r="V8" s="257">
        <f t="shared" ref="V8:V20" si="0">SUM(C8:S8)</f>
        <v>0</v>
      </c>
    </row>
    <row r="9" spans="1:22" s="163" customFormat="1">
      <c r="A9" s="164">
        <v>3</v>
      </c>
      <c r="B9" s="162" t="s">
        <v>226</v>
      </c>
      <c r="C9" s="518"/>
      <c r="D9" s="474">
        <v>0</v>
      </c>
      <c r="E9" s="474"/>
      <c r="F9" s="474"/>
      <c r="G9" s="474"/>
      <c r="H9" s="474"/>
      <c r="I9" s="474"/>
      <c r="J9" s="474">
        <v>0</v>
      </c>
      <c r="K9" s="474"/>
      <c r="L9" s="508"/>
      <c r="M9" s="518"/>
      <c r="N9" s="474"/>
      <c r="O9" s="474"/>
      <c r="P9" s="474"/>
      <c r="Q9" s="474"/>
      <c r="R9" s="474"/>
      <c r="S9" s="508"/>
      <c r="T9" s="519">
        <v>0</v>
      </c>
      <c r="U9" s="519"/>
      <c r="V9" s="257">
        <f>SUM(C9:S9)</f>
        <v>0</v>
      </c>
    </row>
    <row r="10" spans="1:22" s="163" customFormat="1">
      <c r="A10" s="164">
        <v>4</v>
      </c>
      <c r="B10" s="162" t="s">
        <v>227</v>
      </c>
      <c r="C10" s="518"/>
      <c r="D10" s="474">
        <v>0</v>
      </c>
      <c r="E10" s="474"/>
      <c r="F10" s="474"/>
      <c r="G10" s="474"/>
      <c r="H10" s="474"/>
      <c r="I10" s="474"/>
      <c r="J10" s="474">
        <v>0</v>
      </c>
      <c r="K10" s="474"/>
      <c r="L10" s="508"/>
      <c r="M10" s="518"/>
      <c r="N10" s="474"/>
      <c r="O10" s="474"/>
      <c r="P10" s="474"/>
      <c r="Q10" s="474"/>
      <c r="R10" s="474"/>
      <c r="S10" s="508"/>
      <c r="T10" s="519">
        <v>0</v>
      </c>
      <c r="U10" s="519"/>
      <c r="V10" s="257">
        <f t="shared" si="0"/>
        <v>0</v>
      </c>
    </row>
    <row r="11" spans="1:22" s="163" customFormat="1">
      <c r="A11" s="164">
        <v>5</v>
      </c>
      <c r="B11" s="162" t="s">
        <v>228</v>
      </c>
      <c r="C11" s="518"/>
      <c r="D11" s="474">
        <v>0</v>
      </c>
      <c r="E11" s="474"/>
      <c r="F11" s="474"/>
      <c r="G11" s="474"/>
      <c r="H11" s="474"/>
      <c r="I11" s="474"/>
      <c r="J11" s="474">
        <v>0</v>
      </c>
      <c r="K11" s="474"/>
      <c r="L11" s="508"/>
      <c r="M11" s="518"/>
      <c r="N11" s="474"/>
      <c r="O11" s="474"/>
      <c r="P11" s="474"/>
      <c r="Q11" s="474"/>
      <c r="R11" s="474"/>
      <c r="S11" s="508"/>
      <c r="T11" s="519">
        <v>0</v>
      </c>
      <c r="U11" s="519"/>
      <c r="V11" s="257">
        <f t="shared" si="0"/>
        <v>0</v>
      </c>
    </row>
    <row r="12" spans="1:22" s="163" customFormat="1">
      <c r="A12" s="164">
        <v>6</v>
      </c>
      <c r="B12" s="162" t="s">
        <v>229</v>
      </c>
      <c r="C12" s="518"/>
      <c r="D12" s="474">
        <v>0</v>
      </c>
      <c r="E12" s="474"/>
      <c r="F12" s="474"/>
      <c r="G12" s="474"/>
      <c r="H12" s="474"/>
      <c r="I12" s="474"/>
      <c r="J12" s="474">
        <v>0</v>
      </c>
      <c r="K12" s="474"/>
      <c r="L12" s="508"/>
      <c r="M12" s="518"/>
      <c r="N12" s="474"/>
      <c r="O12" s="474"/>
      <c r="P12" s="474"/>
      <c r="Q12" s="474"/>
      <c r="R12" s="474"/>
      <c r="S12" s="508"/>
      <c r="T12" s="519">
        <v>0</v>
      </c>
      <c r="U12" s="519"/>
      <c r="V12" s="257">
        <f t="shared" si="0"/>
        <v>0</v>
      </c>
    </row>
    <row r="13" spans="1:22" s="163" customFormat="1">
      <c r="A13" s="164">
        <v>7</v>
      </c>
      <c r="B13" s="162" t="s">
        <v>79</v>
      </c>
      <c r="C13" s="518"/>
      <c r="D13" s="474">
        <v>27010598.468907997</v>
      </c>
      <c r="E13" s="474"/>
      <c r="F13" s="474"/>
      <c r="G13" s="474"/>
      <c r="H13" s="474"/>
      <c r="I13" s="474"/>
      <c r="J13" s="474">
        <v>0</v>
      </c>
      <c r="K13" s="474"/>
      <c r="L13" s="508"/>
      <c r="M13" s="518"/>
      <c r="N13" s="474"/>
      <c r="O13" s="474"/>
      <c r="P13" s="474"/>
      <c r="Q13" s="474"/>
      <c r="R13" s="474"/>
      <c r="S13" s="508"/>
      <c r="T13" s="519">
        <v>20224900.911408</v>
      </c>
      <c r="U13" s="519">
        <v>6785697.5574999992</v>
      </c>
      <c r="V13" s="257">
        <f t="shared" si="0"/>
        <v>27010598.468907997</v>
      </c>
    </row>
    <row r="14" spans="1:22" s="163" customFormat="1">
      <c r="A14" s="164">
        <v>8</v>
      </c>
      <c r="B14" s="162" t="s">
        <v>80</v>
      </c>
      <c r="C14" s="518"/>
      <c r="D14" s="474">
        <v>11073392.966011999</v>
      </c>
      <c r="E14" s="474"/>
      <c r="F14" s="474"/>
      <c r="G14" s="474"/>
      <c r="H14" s="474"/>
      <c r="I14" s="474"/>
      <c r="J14" s="474">
        <v>0</v>
      </c>
      <c r="K14" s="474"/>
      <c r="L14" s="508"/>
      <c r="M14" s="518"/>
      <c r="N14" s="474"/>
      <c r="O14" s="474"/>
      <c r="P14" s="474"/>
      <c r="Q14" s="474"/>
      <c r="R14" s="474"/>
      <c r="S14" s="508"/>
      <c r="T14" s="519">
        <v>10230053.978886999</v>
      </c>
      <c r="U14" s="519">
        <v>843338.98712499987</v>
      </c>
      <c r="V14" s="257">
        <f t="shared" si="0"/>
        <v>11073392.966011999</v>
      </c>
    </row>
    <row r="15" spans="1:22" s="163" customFormat="1">
      <c r="A15" s="164">
        <v>9</v>
      </c>
      <c r="B15" s="162" t="s">
        <v>81</v>
      </c>
      <c r="C15" s="518"/>
      <c r="D15" s="474">
        <v>0</v>
      </c>
      <c r="E15" s="474"/>
      <c r="F15" s="474"/>
      <c r="G15" s="474"/>
      <c r="H15" s="474"/>
      <c r="I15" s="474"/>
      <c r="J15" s="474">
        <v>0</v>
      </c>
      <c r="K15" s="474"/>
      <c r="L15" s="508"/>
      <c r="M15" s="518"/>
      <c r="N15" s="474"/>
      <c r="O15" s="474"/>
      <c r="P15" s="474"/>
      <c r="Q15" s="474"/>
      <c r="R15" s="474"/>
      <c r="S15" s="508"/>
      <c r="T15" s="519">
        <v>0</v>
      </c>
      <c r="U15" s="519"/>
      <c r="V15" s="257">
        <f t="shared" si="0"/>
        <v>0</v>
      </c>
    </row>
    <row r="16" spans="1:22" s="163" customFormat="1">
      <c r="A16" s="164">
        <v>10</v>
      </c>
      <c r="B16" s="162" t="s">
        <v>75</v>
      </c>
      <c r="C16" s="518"/>
      <c r="D16" s="474">
        <v>45718.06</v>
      </c>
      <c r="E16" s="474"/>
      <c r="F16" s="474"/>
      <c r="G16" s="474"/>
      <c r="H16" s="474"/>
      <c r="I16" s="474"/>
      <c r="J16" s="474">
        <v>0</v>
      </c>
      <c r="K16" s="474"/>
      <c r="L16" s="508"/>
      <c r="M16" s="518"/>
      <c r="N16" s="474"/>
      <c r="O16" s="474"/>
      <c r="P16" s="474"/>
      <c r="Q16" s="474"/>
      <c r="R16" s="474"/>
      <c r="S16" s="508"/>
      <c r="T16" s="519">
        <v>45718.06</v>
      </c>
      <c r="U16" s="519"/>
      <c r="V16" s="257">
        <f t="shared" si="0"/>
        <v>45718.06</v>
      </c>
    </row>
    <row r="17" spans="1:22" s="163" customFormat="1">
      <c r="A17" s="164">
        <v>11</v>
      </c>
      <c r="B17" s="162" t="s">
        <v>76</v>
      </c>
      <c r="C17" s="518"/>
      <c r="D17" s="474">
        <v>0</v>
      </c>
      <c r="E17" s="474"/>
      <c r="F17" s="474"/>
      <c r="G17" s="474"/>
      <c r="H17" s="474"/>
      <c r="I17" s="474"/>
      <c r="J17" s="474">
        <v>0</v>
      </c>
      <c r="K17" s="474"/>
      <c r="L17" s="508"/>
      <c r="M17" s="518"/>
      <c r="N17" s="474"/>
      <c r="O17" s="474"/>
      <c r="P17" s="474"/>
      <c r="Q17" s="474"/>
      <c r="R17" s="474"/>
      <c r="S17" s="508"/>
      <c r="T17" s="519">
        <v>0</v>
      </c>
      <c r="U17" s="519"/>
      <c r="V17" s="257">
        <f t="shared" si="0"/>
        <v>0</v>
      </c>
    </row>
    <row r="18" spans="1:22" s="163" customFormat="1">
      <c r="A18" s="164">
        <v>12</v>
      </c>
      <c r="B18" s="162" t="s">
        <v>77</v>
      </c>
      <c r="C18" s="518"/>
      <c r="D18" s="474">
        <v>0</v>
      </c>
      <c r="E18" s="474"/>
      <c r="F18" s="474"/>
      <c r="G18" s="474"/>
      <c r="H18" s="474"/>
      <c r="I18" s="474"/>
      <c r="J18" s="474">
        <v>0</v>
      </c>
      <c r="K18" s="474"/>
      <c r="L18" s="508"/>
      <c r="M18" s="518"/>
      <c r="N18" s="474"/>
      <c r="O18" s="474"/>
      <c r="P18" s="474"/>
      <c r="Q18" s="474"/>
      <c r="R18" s="474"/>
      <c r="S18" s="508"/>
      <c r="T18" s="519">
        <v>0</v>
      </c>
      <c r="U18" s="519"/>
      <c r="V18" s="257">
        <f t="shared" si="0"/>
        <v>0</v>
      </c>
    </row>
    <row r="19" spans="1:22" s="163" customFormat="1">
      <c r="A19" s="164">
        <v>13</v>
      </c>
      <c r="B19" s="162" t="s">
        <v>78</v>
      </c>
      <c r="C19" s="518"/>
      <c r="D19" s="474">
        <v>0</v>
      </c>
      <c r="E19" s="474"/>
      <c r="F19" s="474"/>
      <c r="G19" s="474"/>
      <c r="H19" s="474"/>
      <c r="I19" s="474"/>
      <c r="J19" s="474">
        <v>0</v>
      </c>
      <c r="K19" s="474"/>
      <c r="L19" s="508"/>
      <c r="M19" s="518"/>
      <c r="N19" s="474"/>
      <c r="O19" s="474"/>
      <c r="P19" s="474"/>
      <c r="Q19" s="474"/>
      <c r="R19" s="474"/>
      <c r="S19" s="508"/>
      <c r="T19" s="519">
        <v>0</v>
      </c>
      <c r="U19" s="519"/>
      <c r="V19" s="257">
        <f t="shared" si="0"/>
        <v>0</v>
      </c>
    </row>
    <row r="20" spans="1:22" s="163" customFormat="1">
      <c r="A20" s="164">
        <v>14</v>
      </c>
      <c r="B20" s="162" t="s">
        <v>257</v>
      </c>
      <c r="C20" s="518"/>
      <c r="D20" s="474">
        <v>0</v>
      </c>
      <c r="E20" s="474"/>
      <c r="F20" s="474"/>
      <c r="G20" s="474"/>
      <c r="H20" s="474"/>
      <c r="I20" s="474"/>
      <c r="J20" s="474">
        <v>0</v>
      </c>
      <c r="K20" s="474"/>
      <c r="L20" s="508"/>
      <c r="M20" s="518"/>
      <c r="N20" s="474"/>
      <c r="O20" s="474"/>
      <c r="P20" s="474"/>
      <c r="Q20" s="474"/>
      <c r="R20" s="474"/>
      <c r="S20" s="508"/>
      <c r="T20" s="519">
        <v>0</v>
      </c>
      <c r="U20" s="519"/>
      <c r="V20" s="257">
        <f t="shared" si="0"/>
        <v>0</v>
      </c>
    </row>
    <row r="21" spans="1:22" ht="13.5" thickBot="1">
      <c r="A21" s="103"/>
      <c r="B21" s="104" t="s">
        <v>74</v>
      </c>
      <c r="C21" s="258">
        <f>SUM(C7:C20)</f>
        <v>0</v>
      </c>
      <c r="D21" s="256">
        <f t="shared" ref="D21:V21" si="1">SUM(D7:D20)</f>
        <v>38129709.49492</v>
      </c>
      <c r="E21" s="256">
        <f t="shared" si="1"/>
        <v>0</v>
      </c>
      <c r="F21" s="256">
        <f t="shared" si="1"/>
        <v>0</v>
      </c>
      <c r="G21" s="256">
        <f t="shared" si="1"/>
        <v>0</v>
      </c>
      <c r="H21" s="256">
        <f t="shared" si="1"/>
        <v>0</v>
      </c>
      <c r="I21" s="256">
        <f t="shared" si="1"/>
        <v>0</v>
      </c>
      <c r="J21" s="256">
        <f t="shared" si="1"/>
        <v>0</v>
      </c>
      <c r="K21" s="256">
        <f t="shared" si="1"/>
        <v>0</v>
      </c>
      <c r="L21" s="259">
        <f t="shared" si="1"/>
        <v>0</v>
      </c>
      <c r="M21" s="258">
        <f t="shared" si="1"/>
        <v>0</v>
      </c>
      <c r="N21" s="256">
        <f t="shared" si="1"/>
        <v>0</v>
      </c>
      <c r="O21" s="256">
        <f t="shared" si="1"/>
        <v>0</v>
      </c>
      <c r="P21" s="256">
        <f t="shared" si="1"/>
        <v>0</v>
      </c>
      <c r="Q21" s="256">
        <f t="shared" si="1"/>
        <v>0</v>
      </c>
      <c r="R21" s="256">
        <f t="shared" si="1"/>
        <v>0</v>
      </c>
      <c r="S21" s="259">
        <f t="shared" si="1"/>
        <v>0</v>
      </c>
      <c r="T21" s="259">
        <f>SUM(T7:T20)</f>
        <v>30500672.950294998</v>
      </c>
      <c r="U21" s="259">
        <f t="shared" si="1"/>
        <v>7629036.5446249992</v>
      </c>
      <c r="V21" s="260">
        <f t="shared" si="1"/>
        <v>38129709.49492</v>
      </c>
    </row>
    <row r="24" spans="1:22">
      <c r="A24" s="18"/>
      <c r="B24" s="18"/>
      <c r="C24" s="73"/>
      <c r="D24" s="73"/>
      <c r="E24" s="73"/>
    </row>
    <row r="25" spans="1:22">
      <c r="A25" s="96"/>
      <c r="B25" s="96"/>
      <c r="C25" s="18"/>
      <c r="D25" s="73"/>
      <c r="E25" s="73"/>
    </row>
    <row r="26" spans="1:22">
      <c r="A26" s="96"/>
      <c r="B26" s="97"/>
      <c r="C26" s="18"/>
      <c r="D26" s="73"/>
      <c r="E26" s="73"/>
    </row>
    <row r="27" spans="1:22">
      <c r="A27" s="96"/>
      <c r="B27" s="96"/>
      <c r="C27" s="18"/>
      <c r="D27" s="73"/>
      <c r="E27" s="73"/>
    </row>
    <row r="28" spans="1:22">
      <c r="A28" s="96"/>
      <c r="B28" s="97"/>
      <c r="C28" s="18"/>
      <c r="D28" s="73"/>
      <c r="E28" s="73"/>
    </row>
  </sheetData>
  <mergeCells count="5">
    <mergeCell ref="C5:L5"/>
    <mergeCell ref="M5:S5"/>
    <mergeCell ref="V5:V6"/>
    <mergeCell ref="T5:T6"/>
    <mergeCell ref="U5:U6"/>
  </mergeCells>
  <pageMargins left="0.7" right="0.7" top="0.75" bottom="0.75" header="0.3" footer="0.3"/>
  <pageSetup paperSize="9" scale="2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S22"/>
  <sheetViews>
    <sheetView zoomScale="70" zoomScaleNormal="70" workbookViewId="0">
      <pane xSplit="2" ySplit="7" topLeftCell="N8" activePane="bottomRight" state="frozen"/>
      <selection activeCell="B3" sqref="B3"/>
      <selection pane="topRight" activeCell="B3" sqref="B3"/>
      <selection pane="bottomLeft" activeCell="B3" sqref="B3"/>
      <selection pane="bottomRight" activeCell="C8" sqref="C8:S21"/>
    </sheetView>
  </sheetViews>
  <sheetFormatPr defaultColWidth="9.140625" defaultRowHeight="12.75"/>
  <cols>
    <col min="1" max="1" width="10.5703125" style="2" bestFit="1" customWidth="1"/>
    <col min="2" max="2" width="95" style="2" customWidth="1"/>
    <col min="3" max="3" width="15.85546875" style="2" bestFit="1" customWidth="1"/>
    <col min="4" max="4" width="13.42578125" style="2" bestFit="1" customWidth="1"/>
    <col min="5" max="5" width="14.85546875" style="2" bestFit="1" customWidth="1"/>
    <col min="6" max="6" width="13.42578125" style="2" bestFit="1" customWidth="1"/>
    <col min="7" max="7" width="15.85546875" style="2" bestFit="1" customWidth="1"/>
    <col min="8" max="8" width="13.5703125" style="2" bestFit="1" customWidth="1"/>
    <col min="9" max="9" width="14.85546875" style="2" bestFit="1" customWidth="1"/>
    <col min="10" max="10" width="13.42578125" style="2" bestFit="1" customWidth="1"/>
    <col min="11" max="11" width="15.85546875" style="2" bestFit="1" customWidth="1"/>
    <col min="12" max="12" width="14.85546875" style="2" bestFit="1" customWidth="1"/>
    <col min="13" max="13" width="15.85546875" style="2" bestFit="1" customWidth="1"/>
    <col min="14" max="14" width="14.85546875" style="2" bestFit="1" customWidth="1"/>
    <col min="15" max="15" width="15.85546875" style="2" bestFit="1" customWidth="1"/>
    <col min="16" max="17" width="13.5703125" style="2" bestFit="1" customWidth="1"/>
    <col min="18" max="18" width="13.42578125" style="2" bestFit="1" customWidth="1"/>
    <col min="19" max="19" width="31.7109375" style="2" bestFit="1" customWidth="1"/>
    <col min="20" max="16384" width="9.140625" style="13"/>
  </cols>
  <sheetData>
    <row r="1" spans="1:19">
      <c r="A1" s="2" t="s">
        <v>196</v>
      </c>
      <c r="B1" s="309" t="str">
        <f>Info!C2</f>
        <v>სს "ვითიბი ბანკი ჯორჯია"</v>
      </c>
    </row>
    <row r="2" spans="1:19">
      <c r="A2" s="2" t="s">
        <v>197</v>
      </c>
      <c r="B2" s="413">
        <v>44104</v>
      </c>
    </row>
    <row r="4" spans="1:19" ht="39" thickBot="1">
      <c r="A4" s="69" t="s">
        <v>424</v>
      </c>
      <c r="B4" s="277" t="s">
        <v>467</v>
      </c>
    </row>
    <row r="5" spans="1:19">
      <c r="A5" s="135"/>
      <c r="B5" s="138"/>
      <c r="C5" s="117" t="s">
        <v>0</v>
      </c>
      <c r="D5" s="117" t="s">
        <v>1</v>
      </c>
      <c r="E5" s="117" t="s">
        <v>2</v>
      </c>
      <c r="F5" s="117" t="s">
        <v>3</v>
      </c>
      <c r="G5" s="117" t="s">
        <v>4</v>
      </c>
      <c r="H5" s="117" t="s">
        <v>10</v>
      </c>
      <c r="I5" s="117" t="s">
        <v>246</v>
      </c>
      <c r="J5" s="117" t="s">
        <v>247</v>
      </c>
      <c r="K5" s="117" t="s">
        <v>248</v>
      </c>
      <c r="L5" s="117" t="s">
        <v>249</v>
      </c>
      <c r="M5" s="117" t="s">
        <v>250</v>
      </c>
      <c r="N5" s="117" t="s">
        <v>251</v>
      </c>
      <c r="O5" s="117" t="s">
        <v>454</v>
      </c>
      <c r="P5" s="117" t="s">
        <v>455</v>
      </c>
      <c r="Q5" s="117" t="s">
        <v>456</v>
      </c>
      <c r="R5" s="271" t="s">
        <v>457</v>
      </c>
      <c r="S5" s="118" t="s">
        <v>458</v>
      </c>
    </row>
    <row r="6" spans="1:19" ht="46.5" customHeight="1">
      <c r="A6" s="159"/>
      <c r="B6" s="564" t="s">
        <v>459</v>
      </c>
      <c r="C6" s="562">
        <v>0</v>
      </c>
      <c r="D6" s="563"/>
      <c r="E6" s="562">
        <v>0.2</v>
      </c>
      <c r="F6" s="563"/>
      <c r="G6" s="562">
        <v>0.35</v>
      </c>
      <c r="H6" s="563"/>
      <c r="I6" s="562">
        <v>0.5</v>
      </c>
      <c r="J6" s="563"/>
      <c r="K6" s="562">
        <v>0.75</v>
      </c>
      <c r="L6" s="563"/>
      <c r="M6" s="562">
        <v>1</v>
      </c>
      <c r="N6" s="563"/>
      <c r="O6" s="562">
        <v>1.5</v>
      </c>
      <c r="P6" s="563"/>
      <c r="Q6" s="562">
        <v>2.5</v>
      </c>
      <c r="R6" s="563"/>
      <c r="S6" s="560" t="s">
        <v>259</v>
      </c>
    </row>
    <row r="7" spans="1:19">
      <c r="A7" s="159"/>
      <c r="B7" s="565"/>
      <c r="C7" s="276" t="s">
        <v>452</v>
      </c>
      <c r="D7" s="276" t="s">
        <v>453</v>
      </c>
      <c r="E7" s="276" t="s">
        <v>452</v>
      </c>
      <c r="F7" s="276" t="s">
        <v>453</v>
      </c>
      <c r="G7" s="276" t="s">
        <v>452</v>
      </c>
      <c r="H7" s="276" t="s">
        <v>453</v>
      </c>
      <c r="I7" s="276" t="s">
        <v>452</v>
      </c>
      <c r="J7" s="276" t="s">
        <v>453</v>
      </c>
      <c r="K7" s="276" t="s">
        <v>452</v>
      </c>
      <c r="L7" s="276" t="s">
        <v>453</v>
      </c>
      <c r="M7" s="276" t="s">
        <v>452</v>
      </c>
      <c r="N7" s="276" t="s">
        <v>453</v>
      </c>
      <c r="O7" s="276" t="s">
        <v>452</v>
      </c>
      <c r="P7" s="276" t="s">
        <v>453</v>
      </c>
      <c r="Q7" s="276" t="s">
        <v>452</v>
      </c>
      <c r="R7" s="276" t="s">
        <v>453</v>
      </c>
      <c r="S7" s="561"/>
    </row>
    <row r="8" spans="1:19" s="163" customFormat="1">
      <c r="A8" s="121">
        <v>1</v>
      </c>
      <c r="B8" s="180" t="s">
        <v>224</v>
      </c>
      <c r="C8" s="474">
        <v>162943129.80000001</v>
      </c>
      <c r="D8" s="474"/>
      <c r="E8" s="474">
        <v>0</v>
      </c>
      <c r="F8" s="474"/>
      <c r="G8" s="474">
        <v>0</v>
      </c>
      <c r="H8" s="474"/>
      <c r="I8" s="474">
        <v>0</v>
      </c>
      <c r="J8" s="474"/>
      <c r="K8" s="474">
        <v>0</v>
      </c>
      <c r="L8" s="474"/>
      <c r="M8" s="474">
        <v>253255191.47240001</v>
      </c>
      <c r="N8" s="474"/>
      <c r="O8" s="474">
        <v>0</v>
      </c>
      <c r="P8" s="474"/>
      <c r="Q8" s="474">
        <v>0</v>
      </c>
      <c r="R8" s="474"/>
      <c r="S8" s="475">
        <v>253255191.47240001</v>
      </c>
    </row>
    <row r="9" spans="1:19" s="163" customFormat="1">
      <c r="A9" s="121">
        <v>2</v>
      </c>
      <c r="B9" s="180" t="s">
        <v>225</v>
      </c>
      <c r="C9" s="474">
        <v>0</v>
      </c>
      <c r="D9" s="474"/>
      <c r="E9" s="474">
        <v>0</v>
      </c>
      <c r="F9" s="474"/>
      <c r="G9" s="474">
        <v>0</v>
      </c>
      <c r="H9" s="474"/>
      <c r="I9" s="474">
        <v>0</v>
      </c>
      <c r="J9" s="474"/>
      <c r="K9" s="474">
        <v>0</v>
      </c>
      <c r="L9" s="474"/>
      <c r="M9" s="474">
        <v>0</v>
      </c>
      <c r="N9" s="474"/>
      <c r="O9" s="474">
        <v>0</v>
      </c>
      <c r="P9" s="474"/>
      <c r="Q9" s="474">
        <v>0</v>
      </c>
      <c r="R9" s="474"/>
      <c r="S9" s="475">
        <v>0</v>
      </c>
    </row>
    <row r="10" spans="1:19" s="163" customFormat="1">
      <c r="A10" s="121">
        <v>3</v>
      </c>
      <c r="B10" s="180" t="s">
        <v>226</v>
      </c>
      <c r="C10" s="474">
        <v>0</v>
      </c>
      <c r="D10" s="474"/>
      <c r="E10" s="474">
        <v>0</v>
      </c>
      <c r="F10" s="474"/>
      <c r="G10" s="474">
        <v>0</v>
      </c>
      <c r="H10" s="474"/>
      <c r="I10" s="474">
        <v>0</v>
      </c>
      <c r="J10" s="474"/>
      <c r="K10" s="474">
        <v>0</v>
      </c>
      <c r="L10" s="474"/>
      <c r="M10" s="474">
        <v>0</v>
      </c>
      <c r="N10" s="474"/>
      <c r="O10" s="474">
        <v>0</v>
      </c>
      <c r="P10" s="474"/>
      <c r="Q10" s="474">
        <v>0</v>
      </c>
      <c r="R10" s="474"/>
      <c r="S10" s="475">
        <v>0</v>
      </c>
    </row>
    <row r="11" spans="1:19" s="163" customFormat="1">
      <c r="A11" s="121">
        <v>4</v>
      </c>
      <c r="B11" s="180" t="s">
        <v>227</v>
      </c>
      <c r="C11" s="474">
        <v>0</v>
      </c>
      <c r="D11" s="474"/>
      <c r="E11" s="474">
        <v>0</v>
      </c>
      <c r="F11" s="474"/>
      <c r="G11" s="474">
        <v>0</v>
      </c>
      <c r="H11" s="474"/>
      <c r="I11" s="474">
        <v>0</v>
      </c>
      <c r="J11" s="474"/>
      <c r="K11" s="474">
        <v>0</v>
      </c>
      <c r="L11" s="474"/>
      <c r="M11" s="474">
        <v>0</v>
      </c>
      <c r="N11" s="474"/>
      <c r="O11" s="474">
        <v>0</v>
      </c>
      <c r="P11" s="474"/>
      <c r="Q11" s="474">
        <v>0</v>
      </c>
      <c r="R11" s="474"/>
      <c r="S11" s="475">
        <v>0</v>
      </c>
    </row>
    <row r="12" spans="1:19" s="163" customFormat="1">
      <c r="A12" s="121">
        <v>5</v>
      </c>
      <c r="B12" s="180" t="s">
        <v>228</v>
      </c>
      <c r="C12" s="474">
        <v>0</v>
      </c>
      <c r="D12" s="474"/>
      <c r="E12" s="474">
        <v>0</v>
      </c>
      <c r="F12" s="474"/>
      <c r="G12" s="474">
        <v>0</v>
      </c>
      <c r="H12" s="474"/>
      <c r="I12" s="474">
        <v>0</v>
      </c>
      <c r="J12" s="474"/>
      <c r="K12" s="474">
        <v>0</v>
      </c>
      <c r="L12" s="474"/>
      <c r="M12" s="474">
        <v>0</v>
      </c>
      <c r="N12" s="474"/>
      <c r="O12" s="474">
        <v>0</v>
      </c>
      <c r="P12" s="474"/>
      <c r="Q12" s="474">
        <v>0</v>
      </c>
      <c r="R12" s="474"/>
      <c r="S12" s="475">
        <v>0</v>
      </c>
    </row>
    <row r="13" spans="1:19" s="163" customFormat="1">
      <c r="A13" s="121">
        <v>6</v>
      </c>
      <c r="B13" s="180" t="s">
        <v>229</v>
      </c>
      <c r="C13" s="474">
        <v>0</v>
      </c>
      <c r="D13" s="474"/>
      <c r="E13" s="474">
        <v>58733413.102299988</v>
      </c>
      <c r="F13" s="474"/>
      <c r="G13" s="474">
        <v>0</v>
      </c>
      <c r="H13" s="474"/>
      <c r="I13" s="474">
        <v>2001751.8752000125</v>
      </c>
      <c r="J13" s="474"/>
      <c r="K13" s="474">
        <v>0</v>
      </c>
      <c r="L13" s="474"/>
      <c r="M13" s="474">
        <v>960230.75010000006</v>
      </c>
      <c r="N13" s="474">
        <v>4164203.3491000002</v>
      </c>
      <c r="O13" s="474">
        <v>0</v>
      </c>
      <c r="P13" s="474"/>
      <c r="Q13" s="474">
        <v>0</v>
      </c>
      <c r="R13" s="474"/>
      <c r="S13" s="475">
        <v>17871992.657260004</v>
      </c>
    </row>
    <row r="14" spans="1:19" s="163" customFormat="1">
      <c r="A14" s="121">
        <v>7</v>
      </c>
      <c r="B14" s="180" t="s">
        <v>79</v>
      </c>
      <c r="C14" s="474">
        <v>0</v>
      </c>
      <c r="D14" s="474">
        <v>0</v>
      </c>
      <c r="E14" s="474">
        <v>0</v>
      </c>
      <c r="F14" s="474">
        <v>0</v>
      </c>
      <c r="G14" s="474">
        <v>0</v>
      </c>
      <c r="H14" s="474"/>
      <c r="I14" s="474">
        <v>0</v>
      </c>
      <c r="J14" s="474">
        <v>0</v>
      </c>
      <c r="K14" s="474">
        <v>0</v>
      </c>
      <c r="L14" s="474"/>
      <c r="M14" s="474">
        <v>637575342.8636502</v>
      </c>
      <c r="N14" s="474">
        <v>113938255.45979001</v>
      </c>
      <c r="O14" s="474">
        <v>5167655.7444899995</v>
      </c>
      <c r="P14" s="474">
        <v>50771.364999999998</v>
      </c>
      <c r="Q14" s="474">
        <v>0</v>
      </c>
      <c r="R14" s="474">
        <v>0</v>
      </c>
      <c r="S14" s="475">
        <v>759341238.98767519</v>
      </c>
    </row>
    <row r="15" spans="1:19" s="163" customFormat="1">
      <c r="A15" s="121">
        <v>8</v>
      </c>
      <c r="B15" s="180" t="s">
        <v>80</v>
      </c>
      <c r="C15" s="474">
        <v>0</v>
      </c>
      <c r="D15" s="474"/>
      <c r="E15" s="474">
        <v>0</v>
      </c>
      <c r="F15" s="474"/>
      <c r="G15" s="474">
        <v>0</v>
      </c>
      <c r="H15" s="474"/>
      <c r="I15" s="474">
        <v>0</v>
      </c>
      <c r="J15" s="474"/>
      <c r="K15" s="474">
        <v>258322988.15029001</v>
      </c>
      <c r="L15" s="474">
        <v>14057092.475170001</v>
      </c>
      <c r="M15" s="474">
        <v>37766062.359219998</v>
      </c>
      <c r="N15" s="474">
        <v>304344.77763999999</v>
      </c>
      <c r="O15" s="474">
        <v>99473625.821799994</v>
      </c>
      <c r="P15" s="474">
        <v>2945855.2628249996</v>
      </c>
      <c r="Q15" s="474">
        <v>0</v>
      </c>
      <c r="R15" s="474"/>
      <c r="S15" s="475">
        <v>395984689.23289251</v>
      </c>
    </row>
    <row r="16" spans="1:19" s="163" customFormat="1">
      <c r="A16" s="121">
        <v>9</v>
      </c>
      <c r="B16" s="180" t="s">
        <v>81</v>
      </c>
      <c r="C16" s="474">
        <v>0</v>
      </c>
      <c r="D16" s="474"/>
      <c r="E16" s="474">
        <v>0</v>
      </c>
      <c r="F16" s="474"/>
      <c r="G16" s="474">
        <v>243066763.21201</v>
      </c>
      <c r="H16" s="474">
        <v>1035159.0878349999</v>
      </c>
      <c r="I16" s="474">
        <v>0</v>
      </c>
      <c r="J16" s="474"/>
      <c r="K16" s="474">
        <v>0</v>
      </c>
      <c r="L16" s="474"/>
      <c r="M16" s="474">
        <v>0</v>
      </c>
      <c r="N16" s="474"/>
      <c r="O16" s="474">
        <v>0</v>
      </c>
      <c r="P16" s="474"/>
      <c r="Q16" s="474">
        <v>0</v>
      </c>
      <c r="R16" s="474"/>
      <c r="S16" s="475">
        <v>85435672.804945752</v>
      </c>
    </row>
    <row r="17" spans="1:19" s="163" customFormat="1">
      <c r="A17" s="121">
        <v>10</v>
      </c>
      <c r="B17" s="180" t="s">
        <v>75</v>
      </c>
      <c r="C17" s="474">
        <v>0</v>
      </c>
      <c r="D17" s="474"/>
      <c r="E17" s="474">
        <v>0</v>
      </c>
      <c r="F17" s="474"/>
      <c r="G17" s="474">
        <v>0</v>
      </c>
      <c r="H17" s="474"/>
      <c r="I17" s="474">
        <v>3968378.2612599996</v>
      </c>
      <c r="J17" s="474"/>
      <c r="K17" s="474">
        <v>0</v>
      </c>
      <c r="L17" s="474"/>
      <c r="M17" s="474">
        <v>17574373.318500001</v>
      </c>
      <c r="N17" s="474"/>
      <c r="O17" s="474">
        <v>716582.48577999999</v>
      </c>
      <c r="P17" s="474"/>
      <c r="Q17" s="474">
        <v>0</v>
      </c>
      <c r="R17" s="474"/>
      <c r="S17" s="475">
        <v>20633436.177800003</v>
      </c>
    </row>
    <row r="18" spans="1:19" s="163" customFormat="1">
      <c r="A18" s="121">
        <v>11</v>
      </c>
      <c r="B18" s="180" t="s">
        <v>76</v>
      </c>
      <c r="C18" s="474">
        <v>0</v>
      </c>
      <c r="D18" s="474"/>
      <c r="E18" s="474">
        <v>0</v>
      </c>
      <c r="F18" s="474"/>
      <c r="G18" s="474">
        <v>0</v>
      </c>
      <c r="H18" s="474"/>
      <c r="I18" s="474">
        <v>0</v>
      </c>
      <c r="J18" s="474"/>
      <c r="K18" s="474">
        <v>0</v>
      </c>
      <c r="L18" s="474"/>
      <c r="M18" s="474">
        <v>0</v>
      </c>
      <c r="N18" s="474"/>
      <c r="O18" s="474">
        <v>0</v>
      </c>
      <c r="P18" s="474"/>
      <c r="Q18" s="474">
        <v>0</v>
      </c>
      <c r="R18" s="474"/>
      <c r="S18" s="475">
        <v>0</v>
      </c>
    </row>
    <row r="19" spans="1:19" s="163" customFormat="1">
      <c r="A19" s="121">
        <v>12</v>
      </c>
      <c r="B19" s="180" t="s">
        <v>77</v>
      </c>
      <c r="C19" s="474">
        <v>0</v>
      </c>
      <c r="D19" s="474"/>
      <c r="E19" s="474">
        <v>0</v>
      </c>
      <c r="F19" s="474"/>
      <c r="G19" s="474">
        <v>0</v>
      </c>
      <c r="H19" s="474"/>
      <c r="I19" s="474">
        <v>0</v>
      </c>
      <c r="J19" s="474"/>
      <c r="K19" s="474">
        <v>0</v>
      </c>
      <c r="L19" s="474"/>
      <c r="M19" s="474">
        <v>0</v>
      </c>
      <c r="N19" s="474"/>
      <c r="O19" s="474">
        <v>0</v>
      </c>
      <c r="P19" s="474"/>
      <c r="Q19" s="474">
        <v>0</v>
      </c>
      <c r="R19" s="474"/>
      <c r="S19" s="475">
        <v>0</v>
      </c>
    </row>
    <row r="20" spans="1:19" s="163" customFormat="1">
      <c r="A20" s="121">
        <v>13</v>
      </c>
      <c r="B20" s="180" t="s">
        <v>78</v>
      </c>
      <c r="C20" s="474">
        <v>0</v>
      </c>
      <c r="D20" s="474"/>
      <c r="E20" s="474">
        <v>0</v>
      </c>
      <c r="F20" s="474"/>
      <c r="G20" s="474">
        <v>0</v>
      </c>
      <c r="H20" s="474"/>
      <c r="I20" s="474">
        <v>0</v>
      </c>
      <c r="J20" s="474"/>
      <c r="K20" s="474">
        <v>0</v>
      </c>
      <c r="L20" s="474"/>
      <c r="M20" s="474">
        <v>0</v>
      </c>
      <c r="N20" s="474"/>
      <c r="O20" s="474">
        <v>0</v>
      </c>
      <c r="P20" s="474"/>
      <c r="Q20" s="474">
        <v>0</v>
      </c>
      <c r="R20" s="474"/>
      <c r="S20" s="475">
        <v>0</v>
      </c>
    </row>
    <row r="21" spans="1:19" s="163" customFormat="1">
      <c r="A21" s="121">
        <v>14</v>
      </c>
      <c r="B21" s="180" t="s">
        <v>257</v>
      </c>
      <c r="C21" s="474">
        <v>63924307</v>
      </c>
      <c r="D21" s="474"/>
      <c r="E21" s="474">
        <v>0</v>
      </c>
      <c r="F21" s="474"/>
      <c r="G21" s="474">
        <v>0</v>
      </c>
      <c r="H21" s="474"/>
      <c r="I21" s="474">
        <v>0</v>
      </c>
      <c r="J21" s="474"/>
      <c r="K21" s="474">
        <v>0</v>
      </c>
      <c r="L21" s="474"/>
      <c r="M21" s="474">
        <v>132562407.76200001</v>
      </c>
      <c r="N21" s="474"/>
      <c r="O21" s="474">
        <v>0</v>
      </c>
      <c r="P21" s="474"/>
      <c r="Q21" s="474">
        <v>927427.38</v>
      </c>
      <c r="R21" s="474"/>
      <c r="S21" s="475">
        <v>134880976.21200001</v>
      </c>
    </row>
    <row r="22" spans="1:19" s="480" customFormat="1" ht="13.5" thickBot="1">
      <c r="A22" s="476"/>
      <c r="B22" s="477" t="s">
        <v>74</v>
      </c>
      <c r="C22" s="478">
        <f>SUM(C8:C21)</f>
        <v>226867436.80000001</v>
      </c>
      <c r="D22" s="478">
        <f t="shared" ref="D22:S22" si="0">SUM(D8:D21)</f>
        <v>0</v>
      </c>
      <c r="E22" s="478">
        <f t="shared" si="0"/>
        <v>58733413.102299988</v>
      </c>
      <c r="F22" s="478">
        <f t="shared" si="0"/>
        <v>0</v>
      </c>
      <c r="G22" s="478">
        <f t="shared" si="0"/>
        <v>243066763.21201</v>
      </c>
      <c r="H22" s="478">
        <f t="shared" si="0"/>
        <v>1035159.0878349999</v>
      </c>
      <c r="I22" s="478">
        <f t="shared" si="0"/>
        <v>5970130.1364600118</v>
      </c>
      <c r="J22" s="478">
        <f t="shared" si="0"/>
        <v>0</v>
      </c>
      <c r="K22" s="478">
        <f t="shared" si="0"/>
        <v>258322988.15029001</v>
      </c>
      <c r="L22" s="478">
        <f t="shared" si="0"/>
        <v>14057092.475170001</v>
      </c>
      <c r="M22" s="478">
        <f t="shared" si="0"/>
        <v>1079693608.5258703</v>
      </c>
      <c r="N22" s="478">
        <f t="shared" si="0"/>
        <v>118406803.58653</v>
      </c>
      <c r="O22" s="478">
        <f t="shared" si="0"/>
        <v>105357864.05206999</v>
      </c>
      <c r="P22" s="478">
        <f t="shared" si="0"/>
        <v>2996626.6278249999</v>
      </c>
      <c r="Q22" s="478">
        <f t="shared" si="0"/>
        <v>927427.38</v>
      </c>
      <c r="R22" s="478">
        <f t="shared" si="0"/>
        <v>0</v>
      </c>
      <c r="S22" s="479">
        <f t="shared" si="0"/>
        <v>1667403197.5449734</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3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28"/>
  <sheetViews>
    <sheetView zoomScale="70" zoomScaleNormal="70" workbookViewId="0">
      <pane xSplit="1" ySplit="7" topLeftCell="B8" activePane="bottomRight" state="frozen"/>
      <selection activeCell="B3" sqref="B3"/>
      <selection pane="topRight" activeCell="B3" sqref="B3"/>
      <selection pane="bottomLeft" activeCell="B3" sqref="B3"/>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196</v>
      </c>
      <c r="B1" s="309" t="str">
        <f>Info!C2</f>
        <v>სს "ვითიბი ბანკი ჯორჯია"</v>
      </c>
    </row>
    <row r="2" spans="1:9">
      <c r="A2" s="2" t="s">
        <v>197</v>
      </c>
      <c r="B2" s="413">
        <v>44104</v>
      </c>
    </row>
    <row r="4" spans="1:9" ht="13.5" thickBot="1">
      <c r="A4" s="2" t="s">
        <v>426</v>
      </c>
      <c r="B4" s="275" t="s">
        <v>469</v>
      </c>
    </row>
    <row r="5" spans="1:9">
      <c r="A5" s="101"/>
      <c r="B5" s="160"/>
      <c r="C5" s="165" t="s">
        <v>0</v>
      </c>
      <c r="D5" s="165" t="s">
        <v>1</v>
      </c>
      <c r="E5" s="165" t="s">
        <v>2</v>
      </c>
      <c r="F5" s="165" t="s">
        <v>3</v>
      </c>
      <c r="G5" s="272" t="s">
        <v>4</v>
      </c>
      <c r="H5" s="166" t="s">
        <v>10</v>
      </c>
      <c r="I5" s="24"/>
    </row>
    <row r="6" spans="1:9" ht="15" customHeight="1">
      <c r="A6" s="159"/>
      <c r="B6" s="22"/>
      <c r="C6" s="566" t="s">
        <v>461</v>
      </c>
      <c r="D6" s="570" t="s">
        <v>482</v>
      </c>
      <c r="E6" s="571"/>
      <c r="F6" s="566" t="s">
        <v>488</v>
      </c>
      <c r="G6" s="566" t="s">
        <v>489</v>
      </c>
      <c r="H6" s="568" t="s">
        <v>463</v>
      </c>
      <c r="I6" s="24"/>
    </row>
    <row r="7" spans="1:9" ht="76.5">
      <c r="A7" s="159"/>
      <c r="B7" s="22"/>
      <c r="C7" s="567"/>
      <c r="D7" s="274" t="s">
        <v>464</v>
      </c>
      <c r="E7" s="274" t="s">
        <v>462</v>
      </c>
      <c r="F7" s="567"/>
      <c r="G7" s="567"/>
      <c r="H7" s="569"/>
      <c r="I7" s="24"/>
    </row>
    <row r="8" spans="1:9">
      <c r="A8" s="92">
        <v>1</v>
      </c>
      <c r="B8" s="75" t="s">
        <v>224</v>
      </c>
      <c r="C8" s="261">
        <v>416198321.27240002</v>
      </c>
      <c r="D8" s="262">
        <v>0</v>
      </c>
      <c r="E8" s="261">
        <v>0</v>
      </c>
      <c r="F8" s="261">
        <v>253255191.47240001</v>
      </c>
      <c r="G8" s="273">
        <v>253255191.47240001</v>
      </c>
      <c r="H8" s="481">
        <f>IFERROR(G8/(C8+E8),0)</f>
        <v>0.60849642713153951</v>
      </c>
    </row>
    <row r="9" spans="1:9" ht="15" customHeight="1">
      <c r="A9" s="92">
        <v>2</v>
      </c>
      <c r="B9" s="75" t="s">
        <v>225</v>
      </c>
      <c r="C9" s="261">
        <v>0</v>
      </c>
      <c r="D9" s="262">
        <v>0</v>
      </c>
      <c r="E9" s="261">
        <v>0</v>
      </c>
      <c r="F9" s="261">
        <v>0</v>
      </c>
      <c r="G9" s="273">
        <v>0</v>
      </c>
      <c r="H9" s="481">
        <f t="shared" ref="H9:H20" si="0">IFERROR(G9/(C9+E9),0)</f>
        <v>0</v>
      </c>
    </row>
    <row r="10" spans="1:9">
      <c r="A10" s="92">
        <v>3</v>
      </c>
      <c r="B10" s="75" t="s">
        <v>226</v>
      </c>
      <c r="C10" s="261">
        <v>0</v>
      </c>
      <c r="D10" s="262">
        <v>0</v>
      </c>
      <c r="E10" s="261">
        <v>0</v>
      </c>
      <c r="F10" s="261">
        <v>0</v>
      </c>
      <c r="G10" s="273">
        <v>0</v>
      </c>
      <c r="H10" s="481">
        <f t="shared" si="0"/>
        <v>0</v>
      </c>
    </row>
    <row r="11" spans="1:9">
      <c r="A11" s="92">
        <v>4</v>
      </c>
      <c r="B11" s="75" t="s">
        <v>227</v>
      </c>
      <c r="C11" s="261">
        <v>0</v>
      </c>
      <c r="D11" s="262">
        <v>0</v>
      </c>
      <c r="E11" s="261">
        <v>0</v>
      </c>
      <c r="F11" s="261">
        <v>0</v>
      </c>
      <c r="G11" s="273">
        <v>0</v>
      </c>
      <c r="H11" s="481">
        <f t="shared" si="0"/>
        <v>0</v>
      </c>
    </row>
    <row r="12" spans="1:9">
      <c r="A12" s="92">
        <v>5</v>
      </c>
      <c r="B12" s="75" t="s">
        <v>228</v>
      </c>
      <c r="C12" s="261">
        <v>0</v>
      </c>
      <c r="D12" s="262">
        <v>0</v>
      </c>
      <c r="E12" s="261">
        <v>0</v>
      </c>
      <c r="F12" s="261">
        <v>0</v>
      </c>
      <c r="G12" s="273">
        <v>0</v>
      </c>
      <c r="H12" s="481">
        <f t="shared" si="0"/>
        <v>0</v>
      </c>
    </row>
    <row r="13" spans="1:9">
      <c r="A13" s="92">
        <v>6</v>
      </c>
      <c r="B13" s="75" t="s">
        <v>229</v>
      </c>
      <c r="C13" s="261">
        <v>61695395.727600001</v>
      </c>
      <c r="D13" s="262">
        <v>8328406.6982000005</v>
      </c>
      <c r="E13" s="261">
        <v>4164203.3491000002</v>
      </c>
      <c r="F13" s="261">
        <v>17871992.657260004</v>
      </c>
      <c r="G13" s="273">
        <v>17871992.657260004</v>
      </c>
      <c r="H13" s="481">
        <f t="shared" si="0"/>
        <v>0.27136503877659968</v>
      </c>
    </row>
    <row r="14" spans="1:9">
      <c r="A14" s="92">
        <v>7</v>
      </c>
      <c r="B14" s="75" t="s">
        <v>79</v>
      </c>
      <c r="C14" s="261">
        <v>642742998.60814023</v>
      </c>
      <c r="D14" s="262">
        <v>202207804.37958002</v>
      </c>
      <c r="E14" s="261">
        <v>113989026.82479002</v>
      </c>
      <c r="F14" s="262">
        <v>759341238.98767519</v>
      </c>
      <c r="G14" s="324">
        <v>732330640.51876724</v>
      </c>
      <c r="H14" s="481">
        <f t="shared" si="0"/>
        <v>0.96775425897932255</v>
      </c>
    </row>
    <row r="15" spans="1:9">
      <c r="A15" s="92">
        <v>8</v>
      </c>
      <c r="B15" s="75" t="s">
        <v>80</v>
      </c>
      <c r="C15" s="261">
        <v>395562676.33131003</v>
      </c>
      <c r="D15" s="262">
        <v>31917343.225269984</v>
      </c>
      <c r="E15" s="261">
        <v>17307292.515634991</v>
      </c>
      <c r="F15" s="262">
        <v>395984689.23289251</v>
      </c>
      <c r="G15" s="324">
        <v>384911296.26688051</v>
      </c>
      <c r="H15" s="481">
        <f t="shared" si="0"/>
        <v>0.9322821355640204</v>
      </c>
    </row>
    <row r="16" spans="1:9">
      <c r="A16" s="92">
        <v>9</v>
      </c>
      <c r="B16" s="75" t="s">
        <v>81</v>
      </c>
      <c r="C16" s="261">
        <v>243066763.21201</v>
      </c>
      <c r="D16" s="262">
        <v>2007192.4156699998</v>
      </c>
      <c r="E16" s="261">
        <v>1035159.0878349999</v>
      </c>
      <c r="F16" s="262">
        <v>85435672.804945737</v>
      </c>
      <c r="G16" s="324">
        <v>85435672.804945737</v>
      </c>
      <c r="H16" s="481">
        <f t="shared" si="0"/>
        <v>0.34999999999999992</v>
      </c>
    </row>
    <row r="17" spans="1:8">
      <c r="A17" s="92">
        <v>10</v>
      </c>
      <c r="B17" s="75" t="s">
        <v>75</v>
      </c>
      <c r="C17" s="261">
        <v>22259334.065540001</v>
      </c>
      <c r="D17" s="262">
        <v>0</v>
      </c>
      <c r="E17" s="261">
        <v>0</v>
      </c>
      <c r="F17" s="262">
        <v>20633436.177800003</v>
      </c>
      <c r="G17" s="324">
        <v>20587718.117800005</v>
      </c>
      <c r="H17" s="481">
        <f t="shared" si="0"/>
        <v>0.92490269732157671</v>
      </c>
    </row>
    <row r="18" spans="1:8">
      <c r="A18" s="92">
        <v>11</v>
      </c>
      <c r="B18" s="75" t="s">
        <v>76</v>
      </c>
      <c r="C18" s="261">
        <v>0</v>
      </c>
      <c r="D18" s="262">
        <v>0</v>
      </c>
      <c r="E18" s="261">
        <v>0</v>
      </c>
      <c r="F18" s="262">
        <v>0</v>
      </c>
      <c r="G18" s="324">
        <v>0</v>
      </c>
      <c r="H18" s="481">
        <f t="shared" si="0"/>
        <v>0</v>
      </c>
    </row>
    <row r="19" spans="1:8">
      <c r="A19" s="92">
        <v>12</v>
      </c>
      <c r="B19" s="75" t="s">
        <v>77</v>
      </c>
      <c r="C19" s="261">
        <v>0</v>
      </c>
      <c r="D19" s="262">
        <v>0</v>
      </c>
      <c r="E19" s="261">
        <v>0</v>
      </c>
      <c r="F19" s="262">
        <v>0</v>
      </c>
      <c r="G19" s="324">
        <v>0</v>
      </c>
      <c r="H19" s="481">
        <f t="shared" si="0"/>
        <v>0</v>
      </c>
    </row>
    <row r="20" spans="1:8">
      <c r="A20" s="92">
        <v>13</v>
      </c>
      <c r="B20" s="75" t="s">
        <v>78</v>
      </c>
      <c r="C20" s="261">
        <v>0</v>
      </c>
      <c r="D20" s="262">
        <v>0</v>
      </c>
      <c r="E20" s="261">
        <v>0</v>
      </c>
      <c r="F20" s="262">
        <v>0</v>
      </c>
      <c r="G20" s="324">
        <v>0</v>
      </c>
      <c r="H20" s="481">
        <f t="shared" si="0"/>
        <v>0</v>
      </c>
    </row>
    <row r="21" spans="1:8">
      <c r="A21" s="92">
        <v>14</v>
      </c>
      <c r="B21" s="75" t="s">
        <v>257</v>
      </c>
      <c r="C21" s="261">
        <v>197414142.14200002</v>
      </c>
      <c r="D21" s="262">
        <v>0</v>
      </c>
      <c r="E21" s="261">
        <v>0</v>
      </c>
      <c r="F21" s="262">
        <v>134880976.21200001</v>
      </c>
      <c r="G21" s="324">
        <v>134880976.21200001</v>
      </c>
      <c r="H21" s="481">
        <f>IFERROR(G21/(C21+E21),0)</f>
        <v>0.68323867149791173</v>
      </c>
    </row>
    <row r="22" spans="1:8" ht="13.5" thickBot="1">
      <c r="A22" s="161"/>
      <c r="B22" s="167" t="s">
        <v>74</v>
      </c>
      <c r="C22" s="256">
        <f t="shared" ref="C22:F22" si="1">SUM(C8:C21)</f>
        <v>1978939631.3590002</v>
      </c>
      <c r="D22" s="256">
        <f t="shared" si="1"/>
        <v>244460746.71871999</v>
      </c>
      <c r="E22" s="256">
        <f t="shared" si="1"/>
        <v>136495681.77736002</v>
      </c>
      <c r="F22" s="256">
        <f t="shared" si="1"/>
        <v>1667403197.5449734</v>
      </c>
      <c r="G22" s="256">
        <f>SUM(G8:G21)</f>
        <v>1629273488.0500536</v>
      </c>
      <c r="H22" s="280">
        <f>G22/(C22+E22)</f>
        <v>0.77018355415202022</v>
      </c>
    </row>
    <row r="28" spans="1:8" ht="10.5" customHeight="1"/>
  </sheetData>
  <mergeCells count="5">
    <mergeCell ref="C6:C7"/>
    <mergeCell ref="F6:F7"/>
    <mergeCell ref="G6:G7"/>
    <mergeCell ref="H6:H7"/>
    <mergeCell ref="D6:E6"/>
  </mergeCells>
  <pageMargins left="0.7" right="0.7" top="0.75" bottom="0.75" header="0.3" footer="0.3"/>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K31"/>
  <sheetViews>
    <sheetView zoomScale="85" zoomScaleNormal="85" workbookViewId="0">
      <pane xSplit="2" ySplit="6" topLeftCell="C16" activePane="bottomRight" state="frozen"/>
      <selection activeCell="B3" sqref="B3"/>
      <selection pane="topRight" activeCell="B3" sqref="B3"/>
      <selection pane="bottomLeft" activeCell="B3" sqref="B3"/>
      <selection pane="bottomRight" activeCell="D32" sqref="D32"/>
    </sheetView>
  </sheetViews>
  <sheetFormatPr defaultColWidth="9.140625" defaultRowHeight="12.75"/>
  <cols>
    <col min="1" max="1" width="10.5703125" style="309" bestFit="1" customWidth="1"/>
    <col min="2" max="2" width="104.140625" style="309" customWidth="1"/>
    <col min="3" max="3" width="13.140625" style="309" customWidth="1"/>
    <col min="4" max="11" width="14.140625" style="309" customWidth="1"/>
    <col min="12" max="16384" width="9.140625" style="309"/>
  </cols>
  <sheetData>
    <row r="1" spans="1:11">
      <c r="A1" s="309" t="s">
        <v>196</v>
      </c>
      <c r="B1" s="309" t="str">
        <f>Info!C2</f>
        <v>სს "ვითიბი ბანკი ჯორჯია"</v>
      </c>
    </row>
    <row r="2" spans="1:11">
      <c r="A2" s="309" t="s">
        <v>197</v>
      </c>
      <c r="B2" s="412">
        <v>44104</v>
      </c>
      <c r="C2" s="310"/>
      <c r="D2" s="310"/>
    </row>
    <row r="3" spans="1:11">
      <c r="B3" s="310"/>
      <c r="C3" s="310"/>
      <c r="D3" s="310"/>
    </row>
    <row r="4" spans="1:11" ht="13.5" thickBot="1">
      <c r="A4" s="309" t="s">
        <v>531</v>
      </c>
      <c r="B4" s="275" t="s">
        <v>530</v>
      </c>
      <c r="C4" s="310"/>
      <c r="D4" s="310"/>
    </row>
    <row r="5" spans="1:11" ht="30" customHeight="1">
      <c r="A5" s="575"/>
      <c r="B5" s="576"/>
      <c r="C5" s="573" t="s">
        <v>565</v>
      </c>
      <c r="D5" s="573"/>
      <c r="E5" s="573"/>
      <c r="F5" s="573" t="s">
        <v>566</v>
      </c>
      <c r="G5" s="573"/>
      <c r="H5" s="573"/>
      <c r="I5" s="573" t="s">
        <v>567</v>
      </c>
      <c r="J5" s="573"/>
      <c r="K5" s="574"/>
    </row>
    <row r="6" spans="1:11">
      <c r="A6" s="307"/>
      <c r="B6" s="308"/>
      <c r="C6" s="311" t="s">
        <v>33</v>
      </c>
      <c r="D6" s="311" t="s">
        <v>103</v>
      </c>
      <c r="E6" s="311" t="s">
        <v>74</v>
      </c>
      <c r="F6" s="311" t="s">
        <v>33</v>
      </c>
      <c r="G6" s="311" t="s">
        <v>103</v>
      </c>
      <c r="H6" s="311" t="s">
        <v>74</v>
      </c>
      <c r="I6" s="311" t="s">
        <v>33</v>
      </c>
      <c r="J6" s="311" t="s">
        <v>103</v>
      </c>
      <c r="K6" s="316" t="s">
        <v>74</v>
      </c>
    </row>
    <row r="7" spans="1:11">
      <c r="A7" s="317" t="s">
        <v>501</v>
      </c>
      <c r="B7" s="306"/>
      <c r="C7" s="306"/>
      <c r="D7" s="306"/>
      <c r="E7" s="306"/>
      <c r="F7" s="306"/>
      <c r="G7" s="306"/>
      <c r="H7" s="306"/>
      <c r="I7" s="306"/>
      <c r="J7" s="306"/>
      <c r="K7" s="318"/>
    </row>
    <row r="8" spans="1:11">
      <c r="A8" s="305">
        <v>1</v>
      </c>
      <c r="B8" s="290" t="s">
        <v>501</v>
      </c>
      <c r="C8" s="485"/>
      <c r="D8" s="485"/>
      <c r="E8" s="485"/>
      <c r="F8" s="486">
        <v>186978941.56601155</v>
      </c>
      <c r="G8" s="486">
        <v>311796030.49582595</v>
      </c>
      <c r="H8" s="486">
        <v>498774972.06183767</v>
      </c>
      <c r="I8" s="486">
        <v>186272468.88372889</v>
      </c>
      <c r="J8" s="486">
        <v>249933419.53322706</v>
      </c>
      <c r="K8" s="487">
        <v>436205888.41695601</v>
      </c>
    </row>
    <row r="9" spans="1:11">
      <c r="A9" s="317" t="s">
        <v>502</v>
      </c>
      <c r="B9" s="306"/>
      <c r="C9" s="488"/>
      <c r="D9" s="488"/>
      <c r="E9" s="488"/>
      <c r="F9" s="488"/>
      <c r="G9" s="488"/>
      <c r="H9" s="488"/>
      <c r="I9" s="488"/>
      <c r="J9" s="488"/>
      <c r="K9" s="495"/>
    </row>
    <row r="10" spans="1:11">
      <c r="A10" s="319">
        <v>2</v>
      </c>
      <c r="B10" s="291" t="s">
        <v>503</v>
      </c>
      <c r="C10" s="489">
        <v>137583939</v>
      </c>
      <c r="D10" s="490">
        <v>422800163</v>
      </c>
      <c r="E10" s="490">
        <v>560384102</v>
      </c>
      <c r="F10" s="490">
        <v>12213789</v>
      </c>
      <c r="G10" s="490">
        <v>26236066</v>
      </c>
      <c r="H10" s="490">
        <v>38449855</v>
      </c>
      <c r="I10" s="490">
        <v>2782465</v>
      </c>
      <c r="J10" s="490">
        <v>6385827</v>
      </c>
      <c r="K10" s="491">
        <v>9168292</v>
      </c>
    </row>
    <row r="11" spans="1:11">
      <c r="A11" s="319">
        <v>3</v>
      </c>
      <c r="B11" s="291" t="s">
        <v>504</v>
      </c>
      <c r="C11" s="489">
        <v>450254975</v>
      </c>
      <c r="D11" s="490">
        <v>495115758</v>
      </c>
      <c r="E11" s="490">
        <v>945370733</v>
      </c>
      <c r="F11" s="490">
        <v>190661063</v>
      </c>
      <c r="G11" s="490">
        <v>137170364</v>
      </c>
      <c r="H11" s="490">
        <v>327831427</v>
      </c>
      <c r="I11" s="490">
        <v>163817163</v>
      </c>
      <c r="J11" s="490">
        <v>114378900</v>
      </c>
      <c r="K11" s="491">
        <v>278196063</v>
      </c>
    </row>
    <row r="12" spans="1:11">
      <c r="A12" s="319">
        <v>4</v>
      </c>
      <c r="B12" s="291" t="s">
        <v>505</v>
      </c>
      <c r="C12" s="489">
        <v>79510870</v>
      </c>
      <c r="D12" s="490" t="s">
        <v>655</v>
      </c>
      <c r="E12" s="490">
        <v>79510870</v>
      </c>
      <c r="F12" s="490" t="s">
        <v>656</v>
      </c>
      <c r="G12" s="490" t="s">
        <v>656</v>
      </c>
      <c r="H12" s="490" t="s">
        <v>656</v>
      </c>
      <c r="I12" s="490" t="s">
        <v>656</v>
      </c>
      <c r="J12" s="490" t="s">
        <v>656</v>
      </c>
      <c r="K12" s="491" t="s">
        <v>656</v>
      </c>
    </row>
    <row r="13" spans="1:11">
      <c r="A13" s="319">
        <v>5</v>
      </c>
      <c r="B13" s="291" t="s">
        <v>506</v>
      </c>
      <c r="C13" s="489">
        <v>78247278</v>
      </c>
      <c r="D13" s="490">
        <v>126798958</v>
      </c>
      <c r="E13" s="490">
        <v>205046236</v>
      </c>
      <c r="F13" s="490">
        <v>18062191</v>
      </c>
      <c r="G13" s="490">
        <v>22625384</v>
      </c>
      <c r="H13" s="490">
        <v>40687575</v>
      </c>
      <c r="I13" s="490">
        <v>7991584</v>
      </c>
      <c r="J13" s="490">
        <v>9109510</v>
      </c>
      <c r="K13" s="491">
        <v>17101094</v>
      </c>
    </row>
    <row r="14" spans="1:11">
      <c r="A14" s="319">
        <v>6</v>
      </c>
      <c r="B14" s="291" t="s">
        <v>521</v>
      </c>
      <c r="C14" s="489" t="s">
        <v>656</v>
      </c>
      <c r="D14" s="490" t="s">
        <v>655</v>
      </c>
      <c r="E14" s="490" t="s">
        <v>657</v>
      </c>
      <c r="F14" s="490" t="s">
        <v>656</v>
      </c>
      <c r="G14" s="490" t="s">
        <v>656</v>
      </c>
      <c r="H14" s="490" t="s">
        <v>656</v>
      </c>
      <c r="I14" s="490" t="s">
        <v>656</v>
      </c>
      <c r="J14" s="490" t="s">
        <v>656</v>
      </c>
      <c r="K14" s="491" t="s">
        <v>656</v>
      </c>
    </row>
    <row r="15" spans="1:11">
      <c r="A15" s="319">
        <v>7</v>
      </c>
      <c r="B15" s="291" t="s">
        <v>508</v>
      </c>
      <c r="C15" s="489">
        <v>15034635</v>
      </c>
      <c r="D15" s="490">
        <v>16216649</v>
      </c>
      <c r="E15" s="490">
        <v>31251284</v>
      </c>
      <c r="F15" s="490">
        <v>1189039</v>
      </c>
      <c r="G15" s="490">
        <v>1575918</v>
      </c>
      <c r="H15" s="490">
        <v>2764957</v>
      </c>
      <c r="I15" s="490">
        <v>1189039</v>
      </c>
      <c r="J15" s="490">
        <v>1575918</v>
      </c>
      <c r="K15" s="491">
        <v>2764957</v>
      </c>
    </row>
    <row r="16" spans="1:11">
      <c r="A16" s="319">
        <v>8</v>
      </c>
      <c r="B16" s="292" t="s">
        <v>509</v>
      </c>
      <c r="C16" s="489">
        <v>760631697</v>
      </c>
      <c r="D16" s="490">
        <v>1060931527</v>
      </c>
      <c r="E16" s="490">
        <v>1821563224</v>
      </c>
      <c r="F16" s="490">
        <v>222126082</v>
      </c>
      <c r="G16" s="490">
        <v>187607732</v>
      </c>
      <c r="H16" s="490">
        <v>409733814</v>
      </c>
      <c r="I16" s="490">
        <v>175780251</v>
      </c>
      <c r="J16" s="490">
        <v>131450155</v>
      </c>
      <c r="K16" s="491">
        <v>307230406</v>
      </c>
    </row>
    <row r="17" spans="1:11">
      <c r="A17" s="317" t="s">
        <v>510</v>
      </c>
      <c r="B17" s="306"/>
      <c r="C17" s="488"/>
      <c r="D17" s="488"/>
      <c r="E17" s="488"/>
      <c r="F17" s="496"/>
      <c r="G17" s="496"/>
      <c r="H17" s="496"/>
      <c r="I17" s="496"/>
      <c r="J17" s="496"/>
      <c r="K17" s="495"/>
    </row>
    <row r="18" spans="1:11">
      <c r="A18" s="319">
        <v>9</v>
      </c>
      <c r="B18" s="291" t="s">
        <v>511</v>
      </c>
      <c r="C18" s="489" t="s">
        <v>656</v>
      </c>
      <c r="D18" s="490" t="s">
        <v>655</v>
      </c>
      <c r="E18" s="490" t="s">
        <v>657</v>
      </c>
      <c r="F18" s="490" t="s">
        <v>656</v>
      </c>
      <c r="G18" s="490" t="s">
        <v>656</v>
      </c>
      <c r="H18" s="490" t="s">
        <v>656</v>
      </c>
      <c r="I18" s="490" t="s">
        <v>656</v>
      </c>
      <c r="J18" s="490" t="s">
        <v>656</v>
      </c>
      <c r="K18" s="491" t="s">
        <v>656</v>
      </c>
    </row>
    <row r="19" spans="1:11">
      <c r="A19" s="319">
        <v>10</v>
      </c>
      <c r="B19" s="291" t="s">
        <v>512</v>
      </c>
      <c r="C19" s="489">
        <v>543902568</v>
      </c>
      <c r="D19" s="490">
        <v>484253822</v>
      </c>
      <c r="E19" s="490">
        <v>1028156390</v>
      </c>
      <c r="F19" s="490">
        <v>19170251</v>
      </c>
      <c r="G19" s="490">
        <v>12346353</v>
      </c>
      <c r="H19" s="490">
        <v>31516604</v>
      </c>
      <c r="I19" s="490">
        <v>19876724</v>
      </c>
      <c r="J19" s="490">
        <v>76867169</v>
      </c>
      <c r="K19" s="491">
        <v>96743893</v>
      </c>
    </row>
    <row r="20" spans="1:11">
      <c r="A20" s="319">
        <v>11</v>
      </c>
      <c r="B20" s="291" t="s">
        <v>513</v>
      </c>
      <c r="C20" s="489">
        <v>43481844</v>
      </c>
      <c r="D20" s="490">
        <v>1152688</v>
      </c>
      <c r="E20" s="490">
        <v>44634532</v>
      </c>
      <c r="F20" s="490">
        <v>2204207</v>
      </c>
      <c r="G20" s="490" t="s">
        <v>656</v>
      </c>
      <c r="H20" s="490">
        <v>2204207</v>
      </c>
      <c r="I20" s="490">
        <v>2204207</v>
      </c>
      <c r="J20" s="490" t="s">
        <v>656</v>
      </c>
      <c r="K20" s="491">
        <v>2204207</v>
      </c>
    </row>
    <row r="21" spans="1:11" ht="13.5" thickBot="1">
      <c r="A21" s="228">
        <v>12</v>
      </c>
      <c r="B21" s="320" t="s">
        <v>514</v>
      </c>
      <c r="C21" s="492">
        <v>587384412</v>
      </c>
      <c r="D21" s="493">
        <v>485406510</v>
      </c>
      <c r="E21" s="492">
        <v>1072790922</v>
      </c>
      <c r="F21" s="493">
        <v>21374458</v>
      </c>
      <c r="G21" s="493">
        <v>12346353</v>
      </c>
      <c r="H21" s="493">
        <v>33720811</v>
      </c>
      <c r="I21" s="493">
        <v>22080931</v>
      </c>
      <c r="J21" s="493">
        <v>76867169</v>
      </c>
      <c r="K21" s="494">
        <v>98948100</v>
      </c>
    </row>
    <row r="22" spans="1:11" ht="38.25" customHeight="1" thickBot="1">
      <c r="A22" s="303"/>
      <c r="B22" s="304"/>
      <c r="C22" s="304"/>
      <c r="D22" s="304"/>
      <c r="E22" s="304"/>
      <c r="F22" s="572" t="s">
        <v>515</v>
      </c>
      <c r="G22" s="573"/>
      <c r="H22" s="573"/>
      <c r="I22" s="572" t="s">
        <v>516</v>
      </c>
      <c r="J22" s="573"/>
      <c r="K22" s="574"/>
    </row>
    <row r="23" spans="1:11">
      <c r="A23" s="296">
        <v>13</v>
      </c>
      <c r="B23" s="293" t="s">
        <v>501</v>
      </c>
      <c r="C23" s="302"/>
      <c r="D23" s="302"/>
      <c r="E23" s="302"/>
      <c r="F23" s="497">
        <f>F8</f>
        <v>186978941.56601155</v>
      </c>
      <c r="G23" s="497">
        <f t="shared" ref="G23:H23" si="0">G8</f>
        <v>311796030.49582595</v>
      </c>
      <c r="H23" s="497">
        <f t="shared" si="0"/>
        <v>498774972.06183767</v>
      </c>
      <c r="I23" s="497">
        <f>I8</f>
        <v>186272468.88372889</v>
      </c>
      <c r="J23" s="497">
        <f t="shared" ref="J23:K23" si="1">J8</f>
        <v>249933419.53322706</v>
      </c>
      <c r="K23" s="498">
        <f t="shared" si="1"/>
        <v>436205888.41695601</v>
      </c>
    </row>
    <row r="24" spans="1:11" ht="13.5" thickBot="1">
      <c r="A24" s="297">
        <v>14</v>
      </c>
      <c r="B24" s="294" t="s">
        <v>517</v>
      </c>
      <c r="C24" s="321"/>
      <c r="D24" s="300"/>
      <c r="E24" s="301"/>
      <c r="F24" s="497">
        <f>MAX(F16-F21,F16*0.25)</f>
        <v>200751624</v>
      </c>
      <c r="G24" s="497">
        <f t="shared" ref="G24:K24" si="2">MAX(G16-G21,G16*0.25)</f>
        <v>175261379</v>
      </c>
      <c r="H24" s="497">
        <f t="shared" si="2"/>
        <v>376013003</v>
      </c>
      <c r="I24" s="497">
        <f t="shared" si="2"/>
        <v>153699320</v>
      </c>
      <c r="J24" s="497">
        <f t="shared" si="2"/>
        <v>54582986</v>
      </c>
      <c r="K24" s="498">
        <f t="shared" si="2"/>
        <v>208282306</v>
      </c>
    </row>
    <row r="25" spans="1:11" ht="13.5" thickBot="1">
      <c r="A25" s="298">
        <v>15</v>
      </c>
      <c r="B25" s="295" t="s">
        <v>518</v>
      </c>
      <c r="C25" s="299"/>
      <c r="D25" s="299"/>
      <c r="E25" s="299"/>
      <c r="F25" s="499">
        <f>F23/F24</f>
        <v>0.93139441584797111</v>
      </c>
      <c r="G25" s="499">
        <f t="shared" ref="G25:H25" si="3">G23/G24</f>
        <v>1.7790344471489405</v>
      </c>
      <c r="H25" s="499">
        <f t="shared" si="3"/>
        <v>1.3264833079770852</v>
      </c>
      <c r="I25" s="499">
        <f>I23/I24</f>
        <v>1.2119277358138532</v>
      </c>
      <c r="J25" s="499">
        <f t="shared" ref="J25:K25" si="4">J23/J24</f>
        <v>4.5789620145227499</v>
      </c>
      <c r="K25" s="500">
        <f t="shared" si="4"/>
        <v>2.0943012241133725</v>
      </c>
    </row>
    <row r="28" spans="1:11" ht="38.25">
      <c r="B28" s="23" t="s">
        <v>564</v>
      </c>
      <c r="F28" s="525"/>
      <c r="G28" s="525"/>
      <c r="H28" s="525"/>
      <c r="I28" s="525"/>
      <c r="J28" s="525"/>
      <c r="K28" s="525"/>
    </row>
    <row r="29" spans="1:11">
      <c r="F29" s="525"/>
      <c r="G29" s="525"/>
      <c r="H29" s="525"/>
      <c r="I29" s="525"/>
      <c r="J29" s="525"/>
      <c r="K29" s="525"/>
    </row>
    <row r="30" spans="1:11">
      <c r="F30" s="525"/>
      <c r="G30" s="525"/>
      <c r="H30" s="525"/>
      <c r="I30" s="525"/>
      <c r="J30" s="525"/>
      <c r="K30" s="525"/>
    </row>
    <row r="31" spans="1:11">
      <c r="F31" s="525"/>
      <c r="G31" s="525"/>
      <c r="H31" s="525"/>
      <c r="I31" s="525"/>
      <c r="J31" s="525"/>
      <c r="K31" s="525"/>
    </row>
  </sheetData>
  <mergeCells count="6">
    <mergeCell ref="F22:H22"/>
    <mergeCell ref="I22:K22"/>
    <mergeCell ref="A5:B5"/>
    <mergeCell ref="C5:E5"/>
    <mergeCell ref="F5:H5"/>
    <mergeCell ref="I5:K5"/>
  </mergeCells>
  <pageMargins left="0.7" right="0.7" top="0.75" bottom="0.75" header="0.3" footer="0.3"/>
  <pageSetup paperSize="9" scale="5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22"/>
  <sheetViews>
    <sheetView zoomScale="70" zoomScaleNormal="70" workbookViewId="0">
      <pane xSplit="1" ySplit="5" topLeftCell="B6" activePane="bottomRight" state="frozen"/>
      <selection activeCell="B3" sqref="B3"/>
      <selection pane="topRight" activeCell="B3" sqref="B3"/>
      <selection pane="bottomLeft" activeCell="B3" sqref="B3"/>
      <selection pane="bottomRight" activeCell="C8" sqref="C8:C13"/>
    </sheetView>
  </sheetViews>
  <sheetFormatPr defaultColWidth="9.140625" defaultRowHeight="15"/>
  <cols>
    <col min="1" max="1" width="10.5703125" style="70" bestFit="1" customWidth="1"/>
    <col min="2" max="2" width="95" style="70" customWidth="1"/>
    <col min="3" max="3" width="14.28515625" style="70" bestFit="1" customWidth="1"/>
    <col min="4" max="4" width="10" style="70" bestFit="1" customWidth="1"/>
    <col min="5" max="5" width="18.28515625" style="70" bestFit="1" customWidth="1"/>
    <col min="6" max="13" width="10.7109375" style="70" customWidth="1"/>
    <col min="14" max="14" width="31" style="70" bestFit="1" customWidth="1"/>
    <col min="15" max="16384" width="9.140625" style="13"/>
  </cols>
  <sheetData>
    <row r="1" spans="1:14">
      <c r="A1" s="5" t="s">
        <v>196</v>
      </c>
      <c r="B1" s="70" t="str">
        <f>Info!C2</f>
        <v>სს "ვითიბი ბანკი ჯორჯია"</v>
      </c>
    </row>
    <row r="2" spans="1:14" ht="14.25" customHeight="1">
      <c r="A2" s="70" t="s">
        <v>197</v>
      </c>
      <c r="B2" s="411">
        <v>44104</v>
      </c>
    </row>
    <row r="3" spans="1:14" ht="14.25" customHeight="1"/>
    <row r="4" spans="1:14" ht="15.75" thickBot="1">
      <c r="A4" s="2" t="s">
        <v>427</v>
      </c>
      <c r="B4" s="94" t="s">
        <v>83</v>
      </c>
    </row>
    <row r="5" spans="1:14" s="25" customFormat="1" ht="12.75">
      <c r="A5" s="176"/>
      <c r="B5" s="177"/>
      <c r="C5" s="178" t="s">
        <v>0</v>
      </c>
      <c r="D5" s="178" t="s">
        <v>1</v>
      </c>
      <c r="E5" s="178" t="s">
        <v>2</v>
      </c>
      <c r="F5" s="178" t="s">
        <v>3</v>
      </c>
      <c r="G5" s="178" t="s">
        <v>4</v>
      </c>
      <c r="H5" s="178" t="s">
        <v>10</v>
      </c>
      <c r="I5" s="178" t="s">
        <v>246</v>
      </c>
      <c r="J5" s="178" t="s">
        <v>247</v>
      </c>
      <c r="K5" s="178" t="s">
        <v>248</v>
      </c>
      <c r="L5" s="178" t="s">
        <v>249</v>
      </c>
      <c r="M5" s="178" t="s">
        <v>250</v>
      </c>
      <c r="N5" s="179" t="s">
        <v>251</v>
      </c>
    </row>
    <row r="6" spans="1:14" ht="45">
      <c r="A6" s="168"/>
      <c r="B6" s="106"/>
      <c r="C6" s="107" t="s">
        <v>93</v>
      </c>
      <c r="D6" s="108" t="s">
        <v>82</v>
      </c>
      <c r="E6" s="109" t="s">
        <v>92</v>
      </c>
      <c r="F6" s="110">
        <v>0</v>
      </c>
      <c r="G6" s="110">
        <v>0.2</v>
      </c>
      <c r="H6" s="110">
        <v>0.35</v>
      </c>
      <c r="I6" s="110">
        <v>0.5</v>
      </c>
      <c r="J6" s="110">
        <v>0.75</v>
      </c>
      <c r="K6" s="110">
        <v>1</v>
      </c>
      <c r="L6" s="110">
        <v>1.5</v>
      </c>
      <c r="M6" s="110">
        <v>2.5</v>
      </c>
      <c r="N6" s="169" t="s">
        <v>83</v>
      </c>
    </row>
    <row r="7" spans="1:14">
      <c r="A7" s="170">
        <v>1</v>
      </c>
      <c r="B7" s="111" t="s">
        <v>84</v>
      </c>
      <c r="C7" s="482">
        <f>SUM(C8:C13)</f>
        <v>183893460.39039999</v>
      </c>
      <c r="D7" s="106"/>
      <c r="E7" s="266">
        <f t="shared" ref="E7:M7" si="0">SUM(E8:E13)</f>
        <v>5842393.6011559982</v>
      </c>
      <c r="F7" s="263">
        <f>SUM(F8:F13)</f>
        <v>0</v>
      </c>
      <c r="G7" s="263">
        <f t="shared" si="0"/>
        <v>0</v>
      </c>
      <c r="H7" s="263">
        <f t="shared" si="0"/>
        <v>0</v>
      </c>
      <c r="I7" s="263">
        <f t="shared" si="0"/>
        <v>0</v>
      </c>
      <c r="J7" s="263">
        <f t="shared" si="0"/>
        <v>0</v>
      </c>
      <c r="K7" s="482">
        <f t="shared" si="0"/>
        <v>5842393.6011559982</v>
      </c>
      <c r="L7" s="263">
        <f t="shared" si="0"/>
        <v>0</v>
      </c>
      <c r="M7" s="263">
        <f t="shared" si="0"/>
        <v>0</v>
      </c>
      <c r="N7" s="171">
        <f>SUM(N8:N13)</f>
        <v>5842393.6011559982</v>
      </c>
    </row>
    <row r="8" spans="1:14">
      <c r="A8" s="170">
        <v>1.1000000000000001</v>
      </c>
      <c r="B8" s="112" t="s">
        <v>85</v>
      </c>
      <c r="C8" s="483">
        <v>147756671.63459998</v>
      </c>
      <c r="D8" s="113">
        <v>0.02</v>
      </c>
      <c r="E8" s="266">
        <f>C8*D8</f>
        <v>2955133.4326919997</v>
      </c>
      <c r="F8" s="264"/>
      <c r="G8" s="264"/>
      <c r="H8" s="264"/>
      <c r="I8" s="264"/>
      <c r="J8" s="264"/>
      <c r="K8" s="483">
        <v>2955133.4326919997</v>
      </c>
      <c r="L8" s="264"/>
      <c r="M8" s="264"/>
      <c r="N8" s="171">
        <f>SUMPRODUCT($F$6:$M$6,F8:M8)</f>
        <v>2955133.4326919997</v>
      </c>
    </row>
    <row r="9" spans="1:14">
      <c r="A9" s="170">
        <v>1.2</v>
      </c>
      <c r="B9" s="112" t="s">
        <v>86</v>
      </c>
      <c r="C9" s="483">
        <v>9216</v>
      </c>
      <c r="D9" s="113">
        <v>0.05</v>
      </c>
      <c r="E9" s="266">
        <f>C9*D9</f>
        <v>460.8</v>
      </c>
      <c r="F9" s="264"/>
      <c r="G9" s="264"/>
      <c r="H9" s="264"/>
      <c r="I9" s="264"/>
      <c r="J9" s="264"/>
      <c r="K9" s="483">
        <v>460.8</v>
      </c>
      <c r="L9" s="264"/>
      <c r="M9" s="264"/>
      <c r="N9" s="171">
        <f t="shared" ref="N9:N12" si="1">SUMPRODUCT($F$6:$M$6,F9:M9)</f>
        <v>460.8</v>
      </c>
    </row>
    <row r="10" spans="1:14">
      <c r="A10" s="170">
        <v>1.3</v>
      </c>
      <c r="B10" s="112" t="s">
        <v>87</v>
      </c>
      <c r="C10" s="483">
        <v>35465472.105799995</v>
      </c>
      <c r="D10" s="113">
        <v>0.08</v>
      </c>
      <c r="E10" s="266">
        <f>C10*D10</f>
        <v>2837237.7684639995</v>
      </c>
      <c r="F10" s="264"/>
      <c r="G10" s="264"/>
      <c r="H10" s="264"/>
      <c r="I10" s="264"/>
      <c r="J10" s="264"/>
      <c r="K10" s="483">
        <v>2837237.7684639995</v>
      </c>
      <c r="L10" s="264"/>
      <c r="M10" s="264"/>
      <c r="N10" s="171">
        <f>SUMPRODUCT($F$6:$M$6,F10:M10)</f>
        <v>2837237.7684639995</v>
      </c>
    </row>
    <row r="11" spans="1:14">
      <c r="A11" s="170">
        <v>1.4</v>
      </c>
      <c r="B11" s="112" t="s">
        <v>88</v>
      </c>
      <c r="C11" s="483">
        <v>450560</v>
      </c>
      <c r="D11" s="113">
        <v>0.11</v>
      </c>
      <c r="E11" s="266">
        <f>C11*D11</f>
        <v>49561.599999999999</v>
      </c>
      <c r="F11" s="264"/>
      <c r="G11" s="264"/>
      <c r="H11" s="264"/>
      <c r="I11" s="264"/>
      <c r="J11" s="264"/>
      <c r="K11" s="483">
        <v>49561.599999999999</v>
      </c>
      <c r="L11" s="264"/>
      <c r="M11" s="264"/>
      <c r="N11" s="171">
        <f t="shared" si="1"/>
        <v>49561.599999999999</v>
      </c>
    </row>
    <row r="12" spans="1:14">
      <c r="A12" s="170">
        <v>1.5</v>
      </c>
      <c r="B12" s="112" t="s">
        <v>89</v>
      </c>
      <c r="C12" s="483">
        <v>0</v>
      </c>
      <c r="D12" s="113">
        <v>0.14000000000000001</v>
      </c>
      <c r="E12" s="266">
        <f>C12*D12</f>
        <v>0</v>
      </c>
      <c r="F12" s="264"/>
      <c r="G12" s="264"/>
      <c r="H12" s="264"/>
      <c r="I12" s="264"/>
      <c r="J12" s="264"/>
      <c r="K12" s="483">
        <v>0</v>
      </c>
      <c r="L12" s="264"/>
      <c r="M12" s="264"/>
      <c r="N12" s="171">
        <f t="shared" si="1"/>
        <v>0</v>
      </c>
    </row>
    <row r="13" spans="1:14">
      <c r="A13" s="170">
        <v>1.6</v>
      </c>
      <c r="B13" s="114" t="s">
        <v>90</v>
      </c>
      <c r="C13" s="483">
        <v>211540.65</v>
      </c>
      <c r="D13" s="115"/>
      <c r="E13" s="264"/>
      <c r="F13" s="264"/>
      <c r="G13" s="264"/>
      <c r="H13" s="264"/>
      <c r="I13" s="264"/>
      <c r="J13" s="264"/>
      <c r="K13" s="483">
        <v>0</v>
      </c>
      <c r="L13" s="264"/>
      <c r="M13" s="264"/>
      <c r="N13" s="171">
        <f>SUMPRODUCT($F$6:$M$6,F13:M13)</f>
        <v>0</v>
      </c>
    </row>
    <row r="14" spans="1:14">
      <c r="A14" s="170">
        <v>2</v>
      </c>
      <c r="B14" s="116" t="s">
        <v>91</v>
      </c>
      <c r="C14" s="263">
        <f>SUM(C15:C20)</f>
        <v>0</v>
      </c>
      <c r="D14" s="106"/>
      <c r="E14" s="266">
        <f t="shared" ref="E14:M14" si="2">SUM(E15:E20)</f>
        <v>0</v>
      </c>
      <c r="F14" s="264">
        <f t="shared" si="2"/>
        <v>0</v>
      </c>
      <c r="G14" s="264">
        <f t="shared" si="2"/>
        <v>0</v>
      </c>
      <c r="H14" s="264">
        <f t="shared" si="2"/>
        <v>0</v>
      </c>
      <c r="I14" s="264">
        <f t="shared" si="2"/>
        <v>0</v>
      </c>
      <c r="J14" s="264">
        <f t="shared" si="2"/>
        <v>0</v>
      </c>
      <c r="K14" s="264">
        <f t="shared" si="2"/>
        <v>0</v>
      </c>
      <c r="L14" s="264">
        <f t="shared" si="2"/>
        <v>0</v>
      </c>
      <c r="M14" s="264">
        <f t="shared" si="2"/>
        <v>0</v>
      </c>
      <c r="N14" s="171">
        <f>SUM(N15:N20)</f>
        <v>0</v>
      </c>
    </row>
    <row r="15" spans="1:14">
      <c r="A15" s="170">
        <v>2.1</v>
      </c>
      <c r="B15" s="114" t="s">
        <v>85</v>
      </c>
      <c r="C15" s="264"/>
      <c r="D15" s="113">
        <v>5.0000000000000001E-3</v>
      </c>
      <c r="E15" s="266">
        <f>C15*D15</f>
        <v>0</v>
      </c>
      <c r="F15" s="264"/>
      <c r="G15" s="264"/>
      <c r="H15" s="264"/>
      <c r="I15" s="264"/>
      <c r="J15" s="264"/>
      <c r="K15" s="264"/>
      <c r="L15" s="264"/>
      <c r="M15" s="264"/>
      <c r="N15" s="171">
        <f>SUMPRODUCT($F$6:$M$6,F15:M15)</f>
        <v>0</v>
      </c>
    </row>
    <row r="16" spans="1:14">
      <c r="A16" s="170">
        <v>2.2000000000000002</v>
      </c>
      <c r="B16" s="114" t="s">
        <v>86</v>
      </c>
      <c r="C16" s="264"/>
      <c r="D16" s="113">
        <v>0.01</v>
      </c>
      <c r="E16" s="266">
        <f>C16*D16</f>
        <v>0</v>
      </c>
      <c r="F16" s="264"/>
      <c r="G16" s="264"/>
      <c r="H16" s="264"/>
      <c r="I16" s="264"/>
      <c r="J16" s="264"/>
      <c r="K16" s="264"/>
      <c r="L16" s="264"/>
      <c r="M16" s="264"/>
      <c r="N16" s="171">
        <f t="shared" ref="N16:N20" si="3">SUMPRODUCT($F$6:$M$6,F16:M16)</f>
        <v>0</v>
      </c>
    </row>
    <row r="17" spans="1:14">
      <c r="A17" s="170">
        <v>2.2999999999999998</v>
      </c>
      <c r="B17" s="114" t="s">
        <v>87</v>
      </c>
      <c r="C17" s="264"/>
      <c r="D17" s="113">
        <v>0.02</v>
      </c>
      <c r="E17" s="266">
        <f>C17*D17</f>
        <v>0</v>
      </c>
      <c r="F17" s="264"/>
      <c r="G17" s="264"/>
      <c r="H17" s="264"/>
      <c r="I17" s="264"/>
      <c r="J17" s="264"/>
      <c r="K17" s="264"/>
      <c r="L17" s="264"/>
      <c r="M17" s="264"/>
      <c r="N17" s="171">
        <f t="shared" si="3"/>
        <v>0</v>
      </c>
    </row>
    <row r="18" spans="1:14">
      <c r="A18" s="170">
        <v>2.4</v>
      </c>
      <c r="B18" s="114" t="s">
        <v>88</v>
      </c>
      <c r="C18" s="264"/>
      <c r="D18" s="113">
        <v>0.03</v>
      </c>
      <c r="E18" s="266">
        <f>C18*D18</f>
        <v>0</v>
      </c>
      <c r="F18" s="264"/>
      <c r="G18" s="264"/>
      <c r="H18" s="264"/>
      <c r="I18" s="264"/>
      <c r="J18" s="264"/>
      <c r="K18" s="264"/>
      <c r="L18" s="264"/>
      <c r="M18" s="264"/>
      <c r="N18" s="171">
        <f t="shared" si="3"/>
        <v>0</v>
      </c>
    </row>
    <row r="19" spans="1:14">
      <c r="A19" s="170">
        <v>2.5</v>
      </c>
      <c r="B19" s="114" t="s">
        <v>89</v>
      </c>
      <c r="C19" s="264"/>
      <c r="D19" s="113">
        <v>0.04</v>
      </c>
      <c r="E19" s="266">
        <f>C19*D19</f>
        <v>0</v>
      </c>
      <c r="F19" s="264"/>
      <c r="G19" s="264"/>
      <c r="H19" s="264"/>
      <c r="I19" s="264"/>
      <c r="J19" s="264"/>
      <c r="K19" s="264"/>
      <c r="L19" s="264"/>
      <c r="M19" s="264"/>
      <c r="N19" s="171">
        <f t="shared" si="3"/>
        <v>0</v>
      </c>
    </row>
    <row r="20" spans="1:14">
      <c r="A20" s="170">
        <v>2.6</v>
      </c>
      <c r="B20" s="114" t="s">
        <v>90</v>
      </c>
      <c r="C20" s="264"/>
      <c r="D20" s="115"/>
      <c r="E20" s="267"/>
      <c r="F20" s="264"/>
      <c r="G20" s="264"/>
      <c r="H20" s="264"/>
      <c r="I20" s="264"/>
      <c r="J20" s="264"/>
      <c r="K20" s="264"/>
      <c r="L20" s="264"/>
      <c r="M20" s="264"/>
      <c r="N20" s="171">
        <f t="shared" si="3"/>
        <v>0</v>
      </c>
    </row>
    <row r="21" spans="1:14" ht="15.75" thickBot="1">
      <c r="A21" s="172">
        <v>3</v>
      </c>
      <c r="B21" s="173" t="s">
        <v>74</v>
      </c>
      <c r="C21" s="265">
        <f>C14+C7</f>
        <v>183893460.39039999</v>
      </c>
      <c r="D21" s="174"/>
      <c r="E21" s="268">
        <f>E14+E7</f>
        <v>5842393.6011559982</v>
      </c>
      <c r="F21" s="269">
        <f>F7+F14</f>
        <v>0</v>
      </c>
      <c r="G21" s="269">
        <f t="shared" ref="G21:L21" si="4">G7+G14</f>
        <v>0</v>
      </c>
      <c r="H21" s="269">
        <f t="shared" si="4"/>
        <v>0</v>
      </c>
      <c r="I21" s="269">
        <f t="shared" si="4"/>
        <v>0</v>
      </c>
      <c r="J21" s="269">
        <f t="shared" si="4"/>
        <v>0</v>
      </c>
      <c r="K21" s="269">
        <f t="shared" si="4"/>
        <v>5842393.6011559982</v>
      </c>
      <c r="L21" s="269">
        <f t="shared" si="4"/>
        <v>0</v>
      </c>
      <c r="M21" s="269">
        <f>M7+M14</f>
        <v>0</v>
      </c>
      <c r="N21" s="175">
        <f>N14+N7</f>
        <v>5842393.6011559982</v>
      </c>
    </row>
    <row r="22" spans="1:14">
      <c r="E22" s="270"/>
      <c r="F22" s="270"/>
      <c r="G22" s="270"/>
      <c r="H22" s="270"/>
      <c r="I22" s="270"/>
      <c r="J22" s="270"/>
      <c r="K22" s="270"/>
      <c r="L22" s="270"/>
      <c r="M22" s="27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4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C43"/>
  <sheetViews>
    <sheetView topLeftCell="A24" zoomScale="80" zoomScaleNormal="80" workbookViewId="0">
      <selection activeCell="C38" sqref="C38"/>
    </sheetView>
  </sheetViews>
  <sheetFormatPr defaultRowHeight="15"/>
  <cols>
    <col min="1" max="1" width="11.42578125" customWidth="1"/>
    <col min="2" max="2" width="76.85546875" style="4" customWidth="1"/>
    <col min="3" max="3" width="22.85546875" customWidth="1"/>
  </cols>
  <sheetData>
    <row r="1" spans="1:3">
      <c r="A1" s="309" t="s">
        <v>196</v>
      </c>
      <c r="B1" t="str">
        <f>Info!C2</f>
        <v>სს "ვითიბი ბანკი ჯორჯია"</v>
      </c>
    </row>
    <row r="2" spans="1:3">
      <c r="A2" s="309" t="s">
        <v>197</v>
      </c>
      <c r="B2" s="410">
        <v>44104</v>
      </c>
    </row>
    <row r="3" spans="1:3">
      <c r="A3" s="309"/>
      <c r="B3"/>
    </row>
    <row r="4" spans="1:3">
      <c r="A4" s="309" t="s">
        <v>609</v>
      </c>
      <c r="B4" t="s">
        <v>568</v>
      </c>
    </row>
    <row r="5" spans="1:3">
      <c r="A5" s="377"/>
      <c r="B5" s="377" t="s">
        <v>569</v>
      </c>
      <c r="C5" s="389"/>
    </row>
    <row r="6" spans="1:3">
      <c r="A6" s="378">
        <v>1</v>
      </c>
      <c r="B6" s="390" t="s">
        <v>569</v>
      </c>
      <c r="C6" s="391">
        <v>1971437958.329</v>
      </c>
    </row>
    <row r="7" spans="1:3">
      <c r="A7" s="378">
        <v>2</v>
      </c>
      <c r="B7" s="390" t="s">
        <v>570</v>
      </c>
      <c r="C7" s="391">
        <v>-21814447.479999997</v>
      </c>
    </row>
    <row r="8" spans="1:3">
      <c r="A8" s="379">
        <v>3</v>
      </c>
      <c r="B8" s="392" t="s">
        <v>571</v>
      </c>
      <c r="C8" s="393">
        <v>1949623510.849</v>
      </c>
    </row>
    <row r="9" spans="1:3">
      <c r="A9" s="380"/>
      <c r="B9" s="380" t="s">
        <v>572</v>
      </c>
      <c r="C9" s="394"/>
    </row>
    <row r="10" spans="1:3">
      <c r="A10" s="381">
        <v>4</v>
      </c>
      <c r="B10" s="395" t="s">
        <v>573</v>
      </c>
      <c r="C10" s="391"/>
    </row>
    <row r="11" spans="1:3">
      <c r="A11" s="381">
        <v>5</v>
      </c>
      <c r="B11" s="396" t="s">
        <v>574</v>
      </c>
      <c r="C11" s="391"/>
    </row>
    <row r="12" spans="1:3">
      <c r="A12" s="381" t="s">
        <v>575</v>
      </c>
      <c r="B12" s="390" t="s">
        <v>576</v>
      </c>
      <c r="C12" s="393">
        <v>5842393.6011559982</v>
      </c>
    </row>
    <row r="13" spans="1:3">
      <c r="A13" s="382">
        <v>6</v>
      </c>
      <c r="B13" s="397" t="s">
        <v>577</v>
      </c>
      <c r="C13" s="391"/>
    </row>
    <row r="14" spans="1:3">
      <c r="A14" s="382">
        <v>7</v>
      </c>
      <c r="B14" s="398" t="s">
        <v>578</v>
      </c>
      <c r="C14" s="391"/>
    </row>
    <row r="15" spans="1:3">
      <c r="A15" s="383">
        <v>8</v>
      </c>
      <c r="B15" s="390" t="s">
        <v>579</v>
      </c>
      <c r="C15" s="391"/>
    </row>
    <row r="16" spans="1:3" ht="24">
      <c r="A16" s="382">
        <v>9</v>
      </c>
      <c r="B16" s="398" t="s">
        <v>580</v>
      </c>
      <c r="C16" s="391"/>
    </row>
    <row r="17" spans="1:3">
      <c r="A17" s="382">
        <v>10</v>
      </c>
      <c r="B17" s="398" t="s">
        <v>581</v>
      </c>
      <c r="C17" s="391"/>
    </row>
    <row r="18" spans="1:3">
      <c r="A18" s="384">
        <v>11</v>
      </c>
      <c r="B18" s="399" t="s">
        <v>582</v>
      </c>
      <c r="C18" s="393">
        <v>5842393.6011559982</v>
      </c>
    </row>
    <row r="19" spans="1:3">
      <c r="A19" s="380"/>
      <c r="B19" s="380" t="s">
        <v>583</v>
      </c>
      <c r="C19" s="400"/>
    </row>
    <row r="20" spans="1:3">
      <c r="A20" s="382">
        <v>12</v>
      </c>
      <c r="B20" s="395" t="s">
        <v>584</v>
      </c>
      <c r="C20" s="391"/>
    </row>
    <row r="21" spans="1:3">
      <c r="A21" s="382">
        <v>13</v>
      </c>
      <c r="B21" s="395" t="s">
        <v>585</v>
      </c>
      <c r="C21" s="391"/>
    </row>
    <row r="22" spans="1:3">
      <c r="A22" s="382">
        <v>14</v>
      </c>
      <c r="B22" s="395" t="s">
        <v>586</v>
      </c>
      <c r="C22" s="391"/>
    </row>
    <row r="23" spans="1:3" ht="24">
      <c r="A23" s="382" t="s">
        <v>587</v>
      </c>
      <c r="B23" s="395" t="s">
        <v>588</v>
      </c>
      <c r="C23" s="391"/>
    </row>
    <row r="24" spans="1:3">
      <c r="A24" s="382">
        <v>15</v>
      </c>
      <c r="B24" s="395" t="s">
        <v>589</v>
      </c>
      <c r="C24" s="391"/>
    </row>
    <row r="25" spans="1:3">
      <c r="A25" s="382" t="s">
        <v>590</v>
      </c>
      <c r="B25" s="390" t="s">
        <v>591</v>
      </c>
      <c r="C25" s="391"/>
    </row>
    <row r="26" spans="1:3">
      <c r="A26" s="384">
        <v>16</v>
      </c>
      <c r="B26" s="399" t="s">
        <v>592</v>
      </c>
      <c r="C26" s="393">
        <v>0</v>
      </c>
    </row>
    <row r="27" spans="1:3">
      <c r="A27" s="380"/>
      <c r="B27" s="380" t="s">
        <v>593</v>
      </c>
      <c r="C27" s="394"/>
    </row>
    <row r="28" spans="1:3">
      <c r="A28" s="381">
        <v>17</v>
      </c>
      <c r="B28" s="390" t="s">
        <v>594</v>
      </c>
      <c r="C28" s="391">
        <v>244460746.71872005</v>
      </c>
    </row>
    <row r="29" spans="1:3">
      <c r="A29" s="381">
        <v>18</v>
      </c>
      <c r="B29" s="390" t="s">
        <v>595</v>
      </c>
      <c r="C29" s="391">
        <v>-107965064.94136003</v>
      </c>
    </row>
    <row r="30" spans="1:3">
      <c r="A30" s="384">
        <v>19</v>
      </c>
      <c r="B30" s="399" t="s">
        <v>596</v>
      </c>
      <c r="C30" s="393">
        <v>136495681.77736002</v>
      </c>
    </row>
    <row r="31" spans="1:3">
      <c r="A31" s="385"/>
      <c r="B31" s="380" t="s">
        <v>597</v>
      </c>
      <c r="C31" s="394"/>
    </row>
    <row r="32" spans="1:3">
      <c r="A32" s="381" t="s">
        <v>598</v>
      </c>
      <c r="B32" s="395" t="s">
        <v>599</v>
      </c>
      <c r="C32" s="401"/>
    </row>
    <row r="33" spans="1:3">
      <c r="A33" s="381" t="s">
        <v>600</v>
      </c>
      <c r="B33" s="396" t="s">
        <v>601</v>
      </c>
      <c r="C33" s="401"/>
    </row>
    <row r="34" spans="1:3">
      <c r="A34" s="380"/>
      <c r="B34" s="380" t="s">
        <v>602</v>
      </c>
      <c r="C34" s="394"/>
    </row>
    <row r="35" spans="1:3">
      <c r="A35" s="384">
        <v>20</v>
      </c>
      <c r="B35" s="399" t="s">
        <v>95</v>
      </c>
      <c r="C35" s="393">
        <v>190351774.52000001</v>
      </c>
    </row>
    <row r="36" spans="1:3">
      <c r="A36" s="384">
        <v>21</v>
      </c>
      <c r="B36" s="399" t="s">
        <v>603</v>
      </c>
      <c r="C36" s="393">
        <v>2091961586.2275159</v>
      </c>
    </row>
    <row r="37" spans="1:3">
      <c r="A37" s="386"/>
      <c r="B37" s="386" t="s">
        <v>568</v>
      </c>
      <c r="C37" s="394"/>
    </row>
    <row r="38" spans="1:3">
      <c r="A38" s="384">
        <v>22</v>
      </c>
      <c r="B38" s="399" t="s">
        <v>568</v>
      </c>
      <c r="C38" s="524">
        <f>C35/C36</f>
        <v>9.0992002804060029E-2</v>
      </c>
    </row>
    <row r="39" spans="1:3">
      <c r="A39" s="386"/>
      <c r="B39" s="386" t="s">
        <v>604</v>
      </c>
      <c r="C39" s="520"/>
    </row>
    <row r="40" spans="1:3">
      <c r="A40" s="387" t="s">
        <v>605</v>
      </c>
      <c r="B40" s="395" t="s">
        <v>606</v>
      </c>
      <c r="C40" s="401"/>
    </row>
    <row r="41" spans="1:3">
      <c r="A41" s="388" t="s">
        <v>607</v>
      </c>
      <c r="B41" s="396" t="s">
        <v>608</v>
      </c>
      <c r="C41" s="401"/>
    </row>
    <row r="43" spans="1:3">
      <c r="B43" s="521" t="s">
        <v>649</v>
      </c>
    </row>
  </sheetData>
  <pageMargins left="0.7" right="0.7" top="0.75" bottom="0.75" header="0.3" footer="0.3"/>
  <pageSetup paperSize="9" scale="7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11"/>
  <sheetViews>
    <sheetView showGridLines="0" topLeftCell="A29" zoomScale="85" zoomScaleNormal="85" workbookViewId="0">
      <selection activeCell="A95" sqref="A1:XFD1048576"/>
    </sheetView>
  </sheetViews>
  <sheetFormatPr defaultColWidth="43.5703125" defaultRowHeight="11.25"/>
  <cols>
    <col min="1" max="1" width="5.28515625" style="237" customWidth="1"/>
    <col min="2" max="2" width="66.140625" style="238" customWidth="1"/>
    <col min="3" max="3" width="132.7109375" style="239" customWidth="1"/>
    <col min="4" max="5" width="10.28515625" style="230" customWidth="1"/>
    <col min="6" max="16384" width="43.5703125" style="230"/>
  </cols>
  <sheetData>
    <row r="1" spans="1:3" ht="12.75" thickTop="1" thickBot="1">
      <c r="A1" s="587" t="s">
        <v>335</v>
      </c>
      <c r="B1" s="588"/>
      <c r="C1" s="589"/>
    </row>
    <row r="2" spans="1:3" ht="26.25" customHeight="1">
      <c r="A2" s="522"/>
      <c r="B2" s="579" t="s">
        <v>336</v>
      </c>
      <c r="C2" s="579"/>
    </row>
    <row r="3" spans="1:3" s="235" customFormat="1" ht="11.25" customHeight="1">
      <c r="A3" s="234"/>
      <c r="B3" s="579" t="s">
        <v>429</v>
      </c>
      <c r="C3" s="579"/>
    </row>
    <row r="4" spans="1:3" ht="12" customHeight="1" thickBot="1">
      <c r="A4" s="580" t="s">
        <v>433</v>
      </c>
      <c r="B4" s="581"/>
      <c r="C4" s="582"/>
    </row>
    <row r="5" spans="1:3" ht="12" thickTop="1">
      <c r="A5" s="231"/>
      <c r="B5" s="590" t="s">
        <v>337</v>
      </c>
      <c r="C5" s="591"/>
    </row>
    <row r="6" spans="1:3">
      <c r="A6" s="522"/>
      <c r="B6" s="577" t="s">
        <v>430</v>
      </c>
      <c r="C6" s="578"/>
    </row>
    <row r="7" spans="1:3">
      <c r="A7" s="522"/>
      <c r="B7" s="577" t="s">
        <v>338</v>
      </c>
      <c r="C7" s="578"/>
    </row>
    <row r="8" spans="1:3">
      <c r="A8" s="522"/>
      <c r="B8" s="577" t="s">
        <v>431</v>
      </c>
      <c r="C8" s="578"/>
    </row>
    <row r="9" spans="1:3">
      <c r="A9" s="522"/>
      <c r="B9" s="585" t="s">
        <v>432</v>
      </c>
      <c r="C9" s="586"/>
    </row>
    <row r="10" spans="1:3">
      <c r="A10" s="522"/>
      <c r="B10" s="583" t="s">
        <v>339</v>
      </c>
      <c r="C10" s="584" t="s">
        <v>339</v>
      </c>
    </row>
    <row r="11" spans="1:3">
      <c r="A11" s="522"/>
      <c r="B11" s="583" t="s">
        <v>340</v>
      </c>
      <c r="C11" s="584" t="s">
        <v>340</v>
      </c>
    </row>
    <row r="12" spans="1:3">
      <c r="A12" s="522"/>
      <c r="B12" s="583" t="s">
        <v>341</v>
      </c>
      <c r="C12" s="584" t="s">
        <v>341</v>
      </c>
    </row>
    <row r="13" spans="1:3">
      <c r="A13" s="522"/>
      <c r="B13" s="583" t="s">
        <v>342</v>
      </c>
      <c r="C13" s="584" t="s">
        <v>342</v>
      </c>
    </row>
    <row r="14" spans="1:3">
      <c r="A14" s="522"/>
      <c r="B14" s="583" t="s">
        <v>343</v>
      </c>
      <c r="C14" s="584" t="s">
        <v>343</v>
      </c>
    </row>
    <row r="15" spans="1:3" ht="21.75" customHeight="1">
      <c r="A15" s="522"/>
      <c r="B15" s="583" t="s">
        <v>344</v>
      </c>
      <c r="C15" s="584" t="s">
        <v>344</v>
      </c>
    </row>
    <row r="16" spans="1:3">
      <c r="A16" s="522"/>
      <c r="B16" s="583" t="s">
        <v>345</v>
      </c>
      <c r="C16" s="584" t="s">
        <v>346</v>
      </c>
    </row>
    <row r="17" spans="1:3">
      <c r="A17" s="522"/>
      <c r="B17" s="583" t="s">
        <v>347</v>
      </c>
      <c r="C17" s="584" t="s">
        <v>348</v>
      </c>
    </row>
    <row r="18" spans="1:3">
      <c r="A18" s="522"/>
      <c r="B18" s="583" t="s">
        <v>349</v>
      </c>
      <c r="C18" s="584" t="s">
        <v>350</v>
      </c>
    </row>
    <row r="19" spans="1:3">
      <c r="A19" s="522"/>
      <c r="B19" s="583" t="s">
        <v>351</v>
      </c>
      <c r="C19" s="584" t="s">
        <v>351</v>
      </c>
    </row>
    <row r="20" spans="1:3">
      <c r="A20" s="522"/>
      <c r="B20" s="583" t="s">
        <v>352</v>
      </c>
      <c r="C20" s="584" t="s">
        <v>352</v>
      </c>
    </row>
    <row r="21" spans="1:3">
      <c r="A21" s="522"/>
      <c r="B21" s="583" t="s">
        <v>353</v>
      </c>
      <c r="C21" s="584" t="s">
        <v>353</v>
      </c>
    </row>
    <row r="22" spans="1:3" ht="23.25" customHeight="1">
      <c r="A22" s="522"/>
      <c r="B22" s="583" t="s">
        <v>354</v>
      </c>
      <c r="C22" s="584" t="s">
        <v>355</v>
      </c>
    </row>
    <row r="23" spans="1:3">
      <c r="A23" s="522"/>
      <c r="B23" s="583" t="s">
        <v>356</v>
      </c>
      <c r="C23" s="584" t="s">
        <v>356</v>
      </c>
    </row>
    <row r="24" spans="1:3">
      <c r="A24" s="522"/>
      <c r="B24" s="583" t="s">
        <v>357</v>
      </c>
      <c r="C24" s="584" t="s">
        <v>358</v>
      </c>
    </row>
    <row r="25" spans="1:3" ht="12" thickBot="1">
      <c r="A25" s="232"/>
      <c r="B25" s="596" t="s">
        <v>359</v>
      </c>
      <c r="C25" s="597"/>
    </row>
    <row r="26" spans="1:3" ht="12.75" thickTop="1" thickBot="1">
      <c r="A26" s="580" t="s">
        <v>443</v>
      </c>
      <c r="B26" s="581"/>
      <c r="C26" s="582"/>
    </row>
    <row r="27" spans="1:3" ht="12.75" thickTop="1" thickBot="1">
      <c r="A27" s="233"/>
      <c r="B27" s="598" t="s">
        <v>360</v>
      </c>
      <c r="C27" s="599"/>
    </row>
    <row r="28" spans="1:3" ht="12.75" thickTop="1" thickBot="1">
      <c r="A28" s="580" t="s">
        <v>434</v>
      </c>
      <c r="B28" s="581"/>
      <c r="C28" s="582"/>
    </row>
    <row r="29" spans="1:3" ht="12" thickTop="1">
      <c r="A29" s="231"/>
      <c r="B29" s="592" t="s">
        <v>361</v>
      </c>
      <c r="C29" s="593" t="s">
        <v>362</v>
      </c>
    </row>
    <row r="30" spans="1:3">
      <c r="A30" s="522"/>
      <c r="B30" s="594" t="s">
        <v>363</v>
      </c>
      <c r="C30" s="595" t="s">
        <v>364</v>
      </c>
    </row>
    <row r="31" spans="1:3">
      <c r="A31" s="522"/>
      <c r="B31" s="594" t="s">
        <v>365</v>
      </c>
      <c r="C31" s="595" t="s">
        <v>366</v>
      </c>
    </row>
    <row r="32" spans="1:3">
      <c r="A32" s="522"/>
      <c r="B32" s="594" t="s">
        <v>367</v>
      </c>
      <c r="C32" s="595" t="s">
        <v>368</v>
      </c>
    </row>
    <row r="33" spans="1:3">
      <c r="A33" s="522"/>
      <c r="B33" s="594" t="s">
        <v>369</v>
      </c>
      <c r="C33" s="595" t="s">
        <v>370</v>
      </c>
    </row>
    <row r="34" spans="1:3">
      <c r="A34" s="522"/>
      <c r="B34" s="594" t="s">
        <v>371</v>
      </c>
      <c r="C34" s="595" t="s">
        <v>372</v>
      </c>
    </row>
    <row r="35" spans="1:3" ht="23.25" customHeight="1">
      <c r="A35" s="522"/>
      <c r="B35" s="594" t="s">
        <v>373</v>
      </c>
      <c r="C35" s="595" t="s">
        <v>374</v>
      </c>
    </row>
    <row r="36" spans="1:3" ht="24" customHeight="1">
      <c r="A36" s="522"/>
      <c r="B36" s="594" t="s">
        <v>375</v>
      </c>
      <c r="C36" s="595" t="s">
        <v>376</v>
      </c>
    </row>
    <row r="37" spans="1:3" ht="24.75" customHeight="1">
      <c r="A37" s="522"/>
      <c r="B37" s="594" t="s">
        <v>377</v>
      </c>
      <c r="C37" s="595" t="s">
        <v>378</v>
      </c>
    </row>
    <row r="38" spans="1:3" ht="23.25" customHeight="1">
      <c r="A38" s="522"/>
      <c r="B38" s="594" t="s">
        <v>435</v>
      </c>
      <c r="C38" s="595" t="s">
        <v>379</v>
      </c>
    </row>
    <row r="39" spans="1:3" ht="39.75" customHeight="1">
      <c r="A39" s="522"/>
      <c r="B39" s="583" t="s">
        <v>450</v>
      </c>
      <c r="C39" s="584" t="s">
        <v>380</v>
      </c>
    </row>
    <row r="40" spans="1:3" ht="12" customHeight="1">
      <c r="A40" s="522"/>
      <c r="B40" s="594" t="s">
        <v>381</v>
      </c>
      <c r="C40" s="595" t="s">
        <v>382</v>
      </c>
    </row>
    <row r="41" spans="1:3" ht="27" customHeight="1" thickBot="1">
      <c r="A41" s="232"/>
      <c r="B41" s="600" t="s">
        <v>383</v>
      </c>
      <c r="C41" s="601" t="s">
        <v>384</v>
      </c>
    </row>
    <row r="42" spans="1:3" ht="12.75" thickTop="1" thickBot="1">
      <c r="A42" s="580" t="s">
        <v>436</v>
      </c>
      <c r="B42" s="581"/>
      <c r="C42" s="582"/>
    </row>
    <row r="43" spans="1:3" ht="12" thickTop="1">
      <c r="A43" s="231"/>
      <c r="B43" s="590" t="s">
        <v>472</v>
      </c>
      <c r="C43" s="591" t="s">
        <v>385</v>
      </c>
    </row>
    <row r="44" spans="1:3">
      <c r="A44" s="522"/>
      <c r="B44" s="577" t="s">
        <v>471</v>
      </c>
      <c r="C44" s="578"/>
    </row>
    <row r="45" spans="1:3" ht="23.25" customHeight="1" thickBot="1">
      <c r="A45" s="232"/>
      <c r="B45" s="602" t="s">
        <v>386</v>
      </c>
      <c r="C45" s="603" t="s">
        <v>387</v>
      </c>
    </row>
    <row r="46" spans="1:3" ht="11.25" customHeight="1" thickTop="1" thickBot="1">
      <c r="A46" s="580" t="s">
        <v>437</v>
      </c>
      <c r="B46" s="581"/>
      <c r="C46" s="582"/>
    </row>
    <row r="47" spans="1:3" ht="26.25" customHeight="1" thickTop="1">
      <c r="A47" s="522"/>
      <c r="B47" s="577" t="s">
        <v>438</v>
      </c>
      <c r="C47" s="578"/>
    </row>
    <row r="48" spans="1:3" ht="12" thickBot="1">
      <c r="A48" s="580" t="s">
        <v>439</v>
      </c>
      <c r="B48" s="581"/>
      <c r="C48" s="582"/>
    </row>
    <row r="49" spans="1:3" ht="12" thickTop="1">
      <c r="A49" s="231"/>
      <c r="B49" s="590" t="s">
        <v>388</v>
      </c>
      <c r="C49" s="591" t="s">
        <v>388</v>
      </c>
    </row>
    <row r="50" spans="1:3" ht="11.25" customHeight="1">
      <c r="A50" s="522"/>
      <c r="B50" s="577" t="s">
        <v>389</v>
      </c>
      <c r="C50" s="578" t="s">
        <v>389</v>
      </c>
    </row>
    <row r="51" spans="1:3">
      <c r="A51" s="522"/>
      <c r="B51" s="577" t="s">
        <v>390</v>
      </c>
      <c r="C51" s="578" t="s">
        <v>390</v>
      </c>
    </row>
    <row r="52" spans="1:3" ht="11.25" customHeight="1">
      <c r="A52" s="522"/>
      <c r="B52" s="577" t="s">
        <v>499</v>
      </c>
      <c r="C52" s="578" t="s">
        <v>391</v>
      </c>
    </row>
    <row r="53" spans="1:3" ht="33.6" customHeight="1">
      <c r="A53" s="522"/>
      <c r="B53" s="577" t="s">
        <v>392</v>
      </c>
      <c r="C53" s="578" t="s">
        <v>392</v>
      </c>
    </row>
    <row r="54" spans="1:3" ht="11.25" customHeight="1">
      <c r="A54" s="522"/>
      <c r="B54" s="577" t="s">
        <v>492</v>
      </c>
      <c r="C54" s="578" t="s">
        <v>393</v>
      </c>
    </row>
    <row r="55" spans="1:3" ht="11.25" customHeight="1" thickBot="1">
      <c r="A55" s="580" t="s">
        <v>440</v>
      </c>
      <c r="B55" s="581"/>
      <c r="C55" s="582"/>
    </row>
    <row r="56" spans="1:3" ht="12" thickTop="1">
      <c r="A56" s="231"/>
      <c r="B56" s="590" t="s">
        <v>388</v>
      </c>
      <c r="C56" s="591" t="s">
        <v>388</v>
      </c>
    </row>
    <row r="57" spans="1:3">
      <c r="A57" s="522"/>
      <c r="B57" s="577" t="s">
        <v>394</v>
      </c>
      <c r="C57" s="578" t="s">
        <v>394</v>
      </c>
    </row>
    <row r="58" spans="1:3">
      <c r="A58" s="522"/>
      <c r="B58" s="577" t="s">
        <v>446</v>
      </c>
      <c r="C58" s="578" t="s">
        <v>395</v>
      </c>
    </row>
    <row r="59" spans="1:3">
      <c r="A59" s="522"/>
      <c r="B59" s="577" t="s">
        <v>396</v>
      </c>
      <c r="C59" s="578" t="s">
        <v>396</v>
      </c>
    </row>
    <row r="60" spans="1:3">
      <c r="A60" s="522"/>
      <c r="B60" s="577" t="s">
        <v>397</v>
      </c>
      <c r="C60" s="578" t="s">
        <v>397</v>
      </c>
    </row>
    <row r="61" spans="1:3">
      <c r="A61" s="522"/>
      <c r="B61" s="577" t="s">
        <v>398</v>
      </c>
      <c r="C61" s="578" t="s">
        <v>398</v>
      </c>
    </row>
    <row r="62" spans="1:3">
      <c r="A62" s="522"/>
      <c r="B62" s="577" t="s">
        <v>447</v>
      </c>
      <c r="C62" s="578" t="s">
        <v>399</v>
      </c>
    </row>
    <row r="63" spans="1:3">
      <c r="A63" s="522"/>
      <c r="B63" s="577" t="s">
        <v>400</v>
      </c>
      <c r="C63" s="578" t="s">
        <v>400</v>
      </c>
    </row>
    <row r="64" spans="1:3" ht="12" thickBot="1">
      <c r="A64" s="232"/>
      <c r="B64" s="602" t="s">
        <v>401</v>
      </c>
      <c r="C64" s="603" t="s">
        <v>401</v>
      </c>
    </row>
    <row r="65" spans="1:3" ht="11.25" customHeight="1" thickTop="1">
      <c r="A65" s="604" t="s">
        <v>441</v>
      </c>
      <c r="B65" s="605"/>
      <c r="C65" s="606"/>
    </row>
    <row r="66" spans="1:3" ht="12" thickBot="1">
      <c r="A66" s="232"/>
      <c r="B66" s="602" t="s">
        <v>402</v>
      </c>
      <c r="C66" s="603" t="s">
        <v>402</v>
      </c>
    </row>
    <row r="67" spans="1:3" ht="11.25" customHeight="1" thickTop="1" thickBot="1">
      <c r="A67" s="580" t="s">
        <v>442</v>
      </c>
      <c r="B67" s="581"/>
      <c r="C67" s="582"/>
    </row>
    <row r="68" spans="1:3" ht="12" thickTop="1">
      <c r="A68" s="231"/>
      <c r="B68" s="590" t="s">
        <v>403</v>
      </c>
      <c r="C68" s="591" t="s">
        <v>403</v>
      </c>
    </row>
    <row r="69" spans="1:3">
      <c r="A69" s="522"/>
      <c r="B69" s="577" t="s">
        <v>404</v>
      </c>
      <c r="C69" s="578" t="s">
        <v>404</v>
      </c>
    </row>
    <row r="70" spans="1:3">
      <c r="A70" s="522"/>
      <c r="B70" s="577" t="s">
        <v>405</v>
      </c>
      <c r="C70" s="578" t="s">
        <v>405</v>
      </c>
    </row>
    <row r="71" spans="1:3" ht="38.25" customHeight="1">
      <c r="A71" s="522"/>
      <c r="B71" s="613" t="s">
        <v>449</v>
      </c>
      <c r="C71" s="614" t="s">
        <v>406</v>
      </c>
    </row>
    <row r="72" spans="1:3" ht="33.75" customHeight="1">
      <c r="A72" s="522"/>
      <c r="B72" s="613" t="s">
        <v>451</v>
      </c>
      <c r="C72" s="614" t="s">
        <v>407</v>
      </c>
    </row>
    <row r="73" spans="1:3" ht="15.75" customHeight="1">
      <c r="A73" s="522"/>
      <c r="B73" s="613" t="s">
        <v>448</v>
      </c>
      <c r="C73" s="614" t="s">
        <v>408</v>
      </c>
    </row>
    <row r="74" spans="1:3">
      <c r="A74" s="522"/>
      <c r="B74" s="577" t="s">
        <v>409</v>
      </c>
      <c r="C74" s="578" t="s">
        <v>409</v>
      </c>
    </row>
    <row r="75" spans="1:3" ht="12" thickBot="1">
      <c r="A75" s="232"/>
      <c r="B75" s="602" t="s">
        <v>410</v>
      </c>
      <c r="C75" s="603" t="s">
        <v>410</v>
      </c>
    </row>
    <row r="76" spans="1:3" ht="12" thickTop="1">
      <c r="A76" s="604" t="s">
        <v>475</v>
      </c>
      <c r="B76" s="605"/>
      <c r="C76" s="606"/>
    </row>
    <row r="77" spans="1:3">
      <c r="A77" s="522"/>
      <c r="B77" s="577" t="s">
        <v>402</v>
      </c>
      <c r="C77" s="578"/>
    </row>
    <row r="78" spans="1:3">
      <c r="A78" s="522"/>
      <c r="B78" s="577" t="s">
        <v>473</v>
      </c>
      <c r="C78" s="578"/>
    </row>
    <row r="79" spans="1:3">
      <c r="A79" s="522"/>
      <c r="B79" s="577" t="s">
        <v>474</v>
      </c>
      <c r="C79" s="578"/>
    </row>
    <row r="80" spans="1:3">
      <c r="A80" s="604" t="s">
        <v>476</v>
      </c>
      <c r="B80" s="605"/>
      <c r="C80" s="606"/>
    </row>
    <row r="81" spans="1:3">
      <c r="A81" s="522"/>
      <c r="B81" s="577" t="s">
        <v>402</v>
      </c>
      <c r="C81" s="578"/>
    </row>
    <row r="82" spans="1:3">
      <c r="A82" s="522"/>
      <c r="B82" s="577" t="s">
        <v>477</v>
      </c>
      <c r="C82" s="578"/>
    </row>
    <row r="83" spans="1:3" ht="76.5" customHeight="1">
      <c r="A83" s="522"/>
      <c r="B83" s="577" t="s">
        <v>491</v>
      </c>
      <c r="C83" s="578"/>
    </row>
    <row r="84" spans="1:3" ht="53.25" customHeight="1">
      <c r="A84" s="522"/>
      <c r="B84" s="577" t="s">
        <v>490</v>
      </c>
      <c r="C84" s="578"/>
    </row>
    <row r="85" spans="1:3">
      <c r="A85" s="522"/>
      <c r="B85" s="577" t="s">
        <v>478</v>
      </c>
      <c r="C85" s="578"/>
    </row>
    <row r="86" spans="1:3">
      <c r="A86" s="522"/>
      <c r="B86" s="577" t="s">
        <v>479</v>
      </c>
      <c r="C86" s="578"/>
    </row>
    <row r="87" spans="1:3">
      <c r="A87" s="522"/>
      <c r="B87" s="577" t="s">
        <v>480</v>
      </c>
      <c r="C87" s="578"/>
    </row>
    <row r="88" spans="1:3">
      <c r="A88" s="604" t="s">
        <v>481</v>
      </c>
      <c r="B88" s="605"/>
      <c r="C88" s="606"/>
    </row>
    <row r="89" spans="1:3">
      <c r="A89" s="522"/>
      <c r="B89" s="577" t="s">
        <v>402</v>
      </c>
      <c r="C89" s="578"/>
    </row>
    <row r="90" spans="1:3">
      <c r="A90" s="522"/>
      <c r="B90" s="577" t="s">
        <v>483</v>
      </c>
      <c r="C90" s="578"/>
    </row>
    <row r="91" spans="1:3" ht="12" customHeight="1">
      <c r="A91" s="522"/>
      <c r="B91" s="577" t="s">
        <v>484</v>
      </c>
      <c r="C91" s="578"/>
    </row>
    <row r="92" spans="1:3">
      <c r="A92" s="522"/>
      <c r="B92" s="577" t="s">
        <v>485</v>
      </c>
      <c r="C92" s="578"/>
    </row>
    <row r="93" spans="1:3" ht="24.75" customHeight="1">
      <c r="A93" s="522"/>
      <c r="B93" s="611" t="s">
        <v>527</v>
      </c>
      <c r="C93" s="612"/>
    </row>
    <row r="94" spans="1:3" ht="24" customHeight="1">
      <c r="A94" s="522"/>
      <c r="B94" s="611" t="s">
        <v>528</v>
      </c>
      <c r="C94" s="612"/>
    </row>
    <row r="95" spans="1:3" ht="13.5" customHeight="1">
      <c r="A95" s="522"/>
      <c r="B95" s="594" t="s">
        <v>486</v>
      </c>
      <c r="C95" s="595"/>
    </row>
    <row r="96" spans="1:3" ht="11.25" customHeight="1" thickBot="1">
      <c r="A96" s="607" t="s">
        <v>523</v>
      </c>
      <c r="B96" s="608"/>
      <c r="C96" s="609"/>
    </row>
    <row r="97" spans="1:3" ht="12.75" thickTop="1" thickBot="1">
      <c r="A97" s="610" t="s">
        <v>411</v>
      </c>
      <c r="B97" s="610"/>
      <c r="C97" s="610"/>
    </row>
    <row r="98" spans="1:3">
      <c r="A98" s="315">
        <v>2</v>
      </c>
      <c r="B98" s="312" t="s">
        <v>503</v>
      </c>
      <c r="C98" s="312" t="s">
        <v>524</v>
      </c>
    </row>
    <row r="99" spans="1:3">
      <c r="A99" s="236">
        <v>3</v>
      </c>
      <c r="B99" s="313" t="s">
        <v>504</v>
      </c>
      <c r="C99" s="314" t="s">
        <v>525</v>
      </c>
    </row>
    <row r="100" spans="1:3">
      <c r="A100" s="236">
        <v>4</v>
      </c>
      <c r="B100" s="313" t="s">
        <v>505</v>
      </c>
      <c r="C100" s="314" t="s">
        <v>529</v>
      </c>
    </row>
    <row r="101" spans="1:3" ht="11.25" customHeight="1">
      <c r="A101" s="236">
        <v>5</v>
      </c>
      <c r="B101" s="313" t="s">
        <v>506</v>
      </c>
      <c r="C101" s="314" t="s">
        <v>526</v>
      </c>
    </row>
    <row r="102" spans="1:3" ht="12" customHeight="1">
      <c r="A102" s="236">
        <v>6</v>
      </c>
      <c r="B102" s="313" t="s">
        <v>521</v>
      </c>
      <c r="C102" s="314" t="s">
        <v>507</v>
      </c>
    </row>
    <row r="103" spans="1:3" ht="12" customHeight="1">
      <c r="A103" s="236">
        <v>7</v>
      </c>
      <c r="B103" s="313" t="s">
        <v>508</v>
      </c>
      <c r="C103" s="314" t="s">
        <v>522</v>
      </c>
    </row>
    <row r="104" spans="1:3">
      <c r="A104" s="236">
        <v>8</v>
      </c>
      <c r="B104" s="313" t="s">
        <v>513</v>
      </c>
      <c r="C104" s="314" t="s">
        <v>533</v>
      </c>
    </row>
    <row r="105" spans="1:3" ht="11.25" customHeight="1">
      <c r="A105" s="604" t="s">
        <v>487</v>
      </c>
      <c r="B105" s="605"/>
      <c r="C105" s="606"/>
    </row>
    <row r="106" spans="1:3" ht="27.6" customHeight="1">
      <c r="A106" s="522"/>
      <c r="B106" s="577" t="s">
        <v>402</v>
      </c>
      <c r="C106" s="578"/>
    </row>
    <row r="107" spans="1:3">
      <c r="A107" s="230"/>
      <c r="B107" s="230"/>
      <c r="C107" s="230"/>
    </row>
    <row r="108" spans="1:3">
      <c r="A108" s="230"/>
      <c r="B108" s="230"/>
      <c r="C108" s="230"/>
    </row>
    <row r="109" spans="1:3">
      <c r="A109" s="230"/>
      <c r="B109" s="230"/>
      <c r="C109" s="230"/>
    </row>
    <row r="110" spans="1:3">
      <c r="A110" s="230"/>
      <c r="B110" s="230"/>
      <c r="C110" s="230"/>
    </row>
    <row r="111" spans="1:3">
      <c r="A111" s="230"/>
      <c r="B111" s="230"/>
      <c r="C111" s="230"/>
    </row>
  </sheetData>
  <mergeCells count="99">
    <mergeCell ref="B84:C84"/>
    <mergeCell ref="B87:C87"/>
    <mergeCell ref="A88:C88"/>
    <mergeCell ref="B89:C89"/>
    <mergeCell ref="B93:C93"/>
    <mergeCell ref="B90:C90"/>
    <mergeCell ref="B91:C91"/>
    <mergeCell ref="B92:C92"/>
    <mergeCell ref="B73:C73"/>
    <mergeCell ref="B74:C74"/>
    <mergeCell ref="B75:C75"/>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66:C66"/>
    <mergeCell ref="A55:C55"/>
    <mergeCell ref="B56:C56"/>
    <mergeCell ref="B57:C57"/>
    <mergeCell ref="B58:C58"/>
    <mergeCell ref="B59:C59"/>
    <mergeCell ref="B60:C60"/>
    <mergeCell ref="B61:C61"/>
    <mergeCell ref="B62:C62"/>
    <mergeCell ref="B63:C63"/>
    <mergeCell ref="B64:C64"/>
    <mergeCell ref="A65:C65"/>
    <mergeCell ref="B52:C52"/>
    <mergeCell ref="B53:C53"/>
    <mergeCell ref="B54:C54"/>
    <mergeCell ref="B44:C44"/>
    <mergeCell ref="B45:C45"/>
    <mergeCell ref="A48:C48"/>
    <mergeCell ref="B49:C49"/>
    <mergeCell ref="B50:C50"/>
    <mergeCell ref="B51:C51"/>
    <mergeCell ref="B43:C43"/>
    <mergeCell ref="B32:C32"/>
    <mergeCell ref="B33:C33"/>
    <mergeCell ref="B34:C34"/>
    <mergeCell ref="B35:C35"/>
    <mergeCell ref="B36:C36"/>
    <mergeCell ref="B37:C37"/>
    <mergeCell ref="B38:C38"/>
    <mergeCell ref="B39:C39"/>
    <mergeCell ref="B40:C40"/>
    <mergeCell ref="B41:C41"/>
    <mergeCell ref="A42:C42"/>
    <mergeCell ref="A28:C28"/>
    <mergeCell ref="B29:C29"/>
    <mergeCell ref="B30:C30"/>
    <mergeCell ref="B31:C31"/>
    <mergeCell ref="B20:C20"/>
    <mergeCell ref="B21:C21"/>
    <mergeCell ref="B22:C22"/>
    <mergeCell ref="B23:C23"/>
    <mergeCell ref="B24:C24"/>
    <mergeCell ref="B25:C25"/>
    <mergeCell ref="A26:C26"/>
    <mergeCell ref="B27:C2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s>
  <pageMargins left="0.25" right="0.25" top="0.75" bottom="0.75" header="0.3" footer="0.3"/>
  <pageSetup scale="3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1"/>
  <sheetViews>
    <sheetView tabSelected="1" zoomScale="80" zoomScaleNormal="80" workbookViewId="0">
      <pane xSplit="1" ySplit="5" topLeftCell="B6" activePane="bottomRight" state="frozen"/>
      <selection pane="topRight" activeCell="B1" sqref="B1"/>
      <selection pane="bottomLeft" activeCell="A6" sqref="A6"/>
      <selection pane="bottomRight" activeCell="C12" sqref="C12:G12"/>
    </sheetView>
  </sheetViews>
  <sheetFormatPr defaultRowHeight="15.75"/>
  <cols>
    <col min="1" max="1" width="15.140625" style="19" customWidth="1"/>
    <col min="2" max="2" width="86" style="16" customWidth="1"/>
    <col min="3" max="3" width="13.85546875" style="16" bestFit="1" customWidth="1"/>
    <col min="4" max="7" width="13.85546875" style="2" bestFit="1" customWidth="1"/>
    <col min="8" max="13" width="6.7109375" customWidth="1"/>
  </cols>
  <sheetData>
    <row r="1" spans="1:8">
      <c r="A1" s="17" t="s">
        <v>196</v>
      </c>
      <c r="B1" s="408" t="str">
        <f>Info!C2</f>
        <v>სს "ვითიბი ბანკი ჯორჯია"</v>
      </c>
    </row>
    <row r="2" spans="1:8">
      <c r="A2" s="17" t="s">
        <v>197</v>
      </c>
      <c r="B2" s="409">
        <v>44104</v>
      </c>
      <c r="C2" s="28"/>
      <c r="D2" s="18"/>
      <c r="E2" s="18"/>
      <c r="F2" s="18"/>
      <c r="G2" s="18"/>
      <c r="H2" s="1"/>
    </row>
    <row r="3" spans="1:8">
      <c r="A3" s="17"/>
      <c r="C3" s="28"/>
      <c r="D3" s="18"/>
      <c r="E3" s="18"/>
      <c r="F3" s="18"/>
      <c r="G3" s="18"/>
      <c r="H3" s="1"/>
    </row>
    <row r="4" spans="1:8" ht="16.5" thickBot="1">
      <c r="A4" s="71" t="s">
        <v>414</v>
      </c>
      <c r="B4" s="210" t="s">
        <v>231</v>
      </c>
      <c r="C4" s="211"/>
      <c r="D4" s="212"/>
      <c r="E4" s="212"/>
      <c r="F4" s="212"/>
      <c r="G4" s="212"/>
      <c r="H4" s="1"/>
    </row>
    <row r="5" spans="1:8" ht="15">
      <c r="A5" s="282" t="s">
        <v>32</v>
      </c>
      <c r="B5" s="283"/>
      <c r="C5" s="284" t="s">
        <v>5</v>
      </c>
      <c r="D5" s="285" t="s">
        <v>6</v>
      </c>
      <c r="E5" s="285" t="s">
        <v>7</v>
      </c>
      <c r="F5" s="285" t="s">
        <v>8</v>
      </c>
      <c r="G5" s="286" t="s">
        <v>9</v>
      </c>
    </row>
    <row r="6" spans="1:8" ht="15">
      <c r="A6" s="123"/>
      <c r="B6" s="30" t="s">
        <v>193</v>
      </c>
      <c r="C6" s="287"/>
      <c r="D6" s="287"/>
      <c r="E6" s="287"/>
      <c r="F6" s="287"/>
      <c r="G6" s="288"/>
    </row>
    <row r="7" spans="1:8" ht="15">
      <c r="A7" s="123"/>
      <c r="B7" s="502" t="s">
        <v>198</v>
      </c>
      <c r="C7" s="287"/>
      <c r="D7" s="287"/>
      <c r="E7" s="287"/>
      <c r="F7" s="287"/>
      <c r="G7" s="288"/>
    </row>
    <row r="8" spans="1:8" ht="15">
      <c r="A8" s="124">
        <v>1</v>
      </c>
      <c r="B8" s="503" t="s">
        <v>29</v>
      </c>
      <c r="C8" s="415">
        <v>177838474.52000001</v>
      </c>
      <c r="D8" s="416">
        <v>174379432.13</v>
      </c>
      <c r="E8" s="416">
        <v>170290552.22999999</v>
      </c>
      <c r="F8" s="416">
        <v>200911180.92000002</v>
      </c>
      <c r="G8" s="417">
        <v>198098025</v>
      </c>
    </row>
    <row r="9" spans="1:8" ht="15">
      <c r="A9" s="124">
        <v>2</v>
      </c>
      <c r="B9" s="503" t="s">
        <v>95</v>
      </c>
      <c r="C9" s="415">
        <v>190351774.52000001</v>
      </c>
      <c r="D9" s="416">
        <v>187490932.13</v>
      </c>
      <c r="E9" s="416">
        <v>182658352.22999999</v>
      </c>
      <c r="F9" s="416">
        <v>214838080.92000002</v>
      </c>
      <c r="G9" s="417">
        <v>211865325</v>
      </c>
    </row>
    <row r="10" spans="1:8" ht="15">
      <c r="A10" s="124">
        <v>3</v>
      </c>
      <c r="B10" s="503" t="s">
        <v>94</v>
      </c>
      <c r="C10" s="415">
        <v>267158623.53451514</v>
      </c>
      <c r="D10" s="416">
        <v>264938069.27008343</v>
      </c>
      <c r="E10" s="416">
        <v>256909766.04426128</v>
      </c>
      <c r="F10" s="416">
        <v>295123566.28228015</v>
      </c>
      <c r="G10" s="417">
        <v>291536873.20411837</v>
      </c>
    </row>
    <row r="11" spans="1:8" ht="15">
      <c r="A11" s="123"/>
      <c r="B11" s="504" t="s">
        <v>194</v>
      </c>
      <c r="C11" s="287"/>
      <c r="D11" s="287"/>
      <c r="E11" s="287"/>
      <c r="F11" s="287"/>
      <c r="G11" s="288"/>
    </row>
    <row r="12" spans="1:8" ht="25.5">
      <c r="A12" s="124">
        <v>4</v>
      </c>
      <c r="B12" s="503" t="s">
        <v>428</v>
      </c>
      <c r="C12" s="418">
        <v>1803914695.9140751</v>
      </c>
      <c r="D12" s="416">
        <v>1638200102.0873952</v>
      </c>
      <c r="E12" s="416">
        <v>1652093979.4879169</v>
      </c>
      <c r="F12" s="416">
        <v>1568503497.6756473</v>
      </c>
      <c r="G12" s="417">
        <v>1578196755.5900638</v>
      </c>
    </row>
    <row r="13" spans="1:8" ht="15">
      <c r="A13" s="123"/>
      <c r="B13" s="504" t="s">
        <v>96</v>
      </c>
      <c r="C13" s="287"/>
      <c r="D13" s="287"/>
      <c r="E13" s="287"/>
      <c r="F13" s="287"/>
      <c r="G13" s="288"/>
    </row>
    <row r="14" spans="1:8" s="3" customFormat="1" ht="15">
      <c r="A14" s="124"/>
      <c r="B14" s="502" t="s">
        <v>536</v>
      </c>
      <c r="C14" s="287"/>
      <c r="D14" s="287"/>
      <c r="E14" s="287"/>
      <c r="F14" s="287"/>
      <c r="G14" s="288"/>
    </row>
    <row r="15" spans="1:8" ht="15">
      <c r="A15" s="122">
        <v>5</v>
      </c>
      <c r="B15" s="505" t="s">
        <v>652</v>
      </c>
      <c r="C15" s="419">
        <v>9.8584747340220616E-2</v>
      </c>
      <c r="D15" s="420">
        <v>0.10644574610134969</v>
      </c>
      <c r="E15" s="420">
        <v>0.10307558428533421</v>
      </c>
      <c r="F15" s="420">
        <v>0.12809099961697801</v>
      </c>
      <c r="G15" s="421">
        <v>0.12552175405146754</v>
      </c>
    </row>
    <row r="16" spans="1:8" ht="15">
      <c r="A16" s="122">
        <v>6</v>
      </c>
      <c r="B16" s="505" t="s">
        <v>653</v>
      </c>
      <c r="C16" s="419">
        <v>0.10552149442052493</v>
      </c>
      <c r="D16" s="420">
        <v>0.11444934711644748</v>
      </c>
      <c r="E16" s="420">
        <v>0.11056172015505847</v>
      </c>
      <c r="F16" s="420">
        <v>0.13697009999554788</v>
      </c>
      <c r="G16" s="421">
        <v>0.13424519106984653</v>
      </c>
    </row>
    <row r="17" spans="1:7" ht="15">
      <c r="A17" s="122">
        <v>7</v>
      </c>
      <c r="B17" s="505" t="s">
        <v>654</v>
      </c>
      <c r="C17" s="419">
        <v>0.14809936641662602</v>
      </c>
      <c r="D17" s="420">
        <v>0.16172509630081164</v>
      </c>
      <c r="E17" s="420">
        <v>0.15550553977800527</v>
      </c>
      <c r="F17" s="420">
        <v>0.18815614164687638</v>
      </c>
      <c r="G17" s="421">
        <v>0.1847278371163025</v>
      </c>
    </row>
    <row r="18" spans="1:7" ht="15">
      <c r="A18" s="123"/>
      <c r="B18" s="504" t="s">
        <v>11</v>
      </c>
      <c r="C18" s="287"/>
      <c r="D18" s="287"/>
      <c r="E18" s="287"/>
      <c r="F18" s="287"/>
      <c r="G18" s="288"/>
    </row>
    <row r="19" spans="1:7" ht="15" customHeight="1">
      <c r="A19" s="125">
        <v>8</v>
      </c>
      <c r="B19" s="506" t="s">
        <v>12</v>
      </c>
      <c r="C19" s="419">
        <v>7.7672136393754906E-2</v>
      </c>
      <c r="D19" s="420">
        <v>7.767352645963603E-2</v>
      </c>
      <c r="E19" s="420">
        <v>8.011840773810941E-2</v>
      </c>
      <c r="F19" s="420">
        <v>7.7065445601816829E-2</v>
      </c>
      <c r="G19" s="421">
        <v>7.5237724876858841E-2</v>
      </c>
    </row>
    <row r="20" spans="1:7" ht="15">
      <c r="A20" s="125">
        <v>9</v>
      </c>
      <c r="B20" s="506" t="s">
        <v>13</v>
      </c>
      <c r="C20" s="419">
        <v>4.6073947875176317E-2</v>
      </c>
      <c r="D20" s="420">
        <v>4.6365249728415957E-2</v>
      </c>
      <c r="E20" s="420">
        <v>4.4008494182466572E-2</v>
      </c>
      <c r="F20" s="420">
        <v>4.1836618312470583E-2</v>
      </c>
      <c r="G20" s="421">
        <v>4.1781949766552758E-2</v>
      </c>
    </row>
    <row r="21" spans="1:7" ht="15">
      <c r="A21" s="125">
        <v>10</v>
      </c>
      <c r="B21" s="506" t="s">
        <v>14</v>
      </c>
      <c r="C21" s="419">
        <v>8.4813600094090329E-3</v>
      </c>
      <c r="D21" s="420">
        <v>1.7776023329303371E-2</v>
      </c>
      <c r="E21" s="420">
        <v>-3.7960754880013728E-2</v>
      </c>
      <c r="F21" s="420">
        <v>2.3165696886641204E-2</v>
      </c>
      <c r="G21" s="421">
        <v>2.3281571662856351E-2</v>
      </c>
    </row>
    <row r="22" spans="1:7" ht="15">
      <c r="A22" s="125">
        <v>11</v>
      </c>
      <c r="B22" s="506" t="s">
        <v>232</v>
      </c>
      <c r="C22" s="419">
        <v>3.1598188518578582E-2</v>
      </c>
      <c r="D22" s="420">
        <v>3.130827673122006E-2</v>
      </c>
      <c r="E22" s="420">
        <v>3.6109913555642838E-2</v>
      </c>
      <c r="F22" s="420">
        <v>3.4880471818683048E-2</v>
      </c>
      <c r="G22" s="421">
        <v>3.3455775110306091E-2</v>
      </c>
    </row>
    <row r="23" spans="1:7" ht="15">
      <c r="A23" s="125">
        <v>12</v>
      </c>
      <c r="B23" s="506" t="s">
        <v>15</v>
      </c>
      <c r="C23" s="419">
        <v>-1.6025743671184183E-2</v>
      </c>
      <c r="D23" s="420">
        <v>-3.0421053179138683E-2</v>
      </c>
      <c r="E23" s="420">
        <v>-7.3457638004210984E-2</v>
      </c>
      <c r="F23" s="420">
        <v>8.4059626200530119E-3</v>
      </c>
      <c r="G23" s="421">
        <v>7.1606871050679619E-3</v>
      </c>
    </row>
    <row r="24" spans="1:7" ht="15">
      <c r="A24" s="125">
        <v>13</v>
      </c>
      <c r="B24" s="506" t="s">
        <v>16</v>
      </c>
      <c r="C24" s="419">
        <v>-0.13906280333306467</v>
      </c>
      <c r="D24" s="420">
        <v>-0.2541859653994285</v>
      </c>
      <c r="E24" s="420">
        <v>-0.5671014579265381</v>
      </c>
      <c r="F24" s="420">
        <v>6.420357921621174E-2</v>
      </c>
      <c r="G24" s="421">
        <v>5.4902846967734363E-2</v>
      </c>
    </row>
    <row r="25" spans="1:7" ht="15">
      <c r="A25" s="123"/>
      <c r="B25" s="504" t="s">
        <v>17</v>
      </c>
      <c r="C25" s="287"/>
      <c r="D25" s="287"/>
      <c r="E25" s="287"/>
      <c r="F25" s="287"/>
      <c r="G25" s="288"/>
    </row>
    <row r="26" spans="1:7" ht="15">
      <c r="A26" s="125">
        <v>14</v>
      </c>
      <c r="B26" s="506" t="s">
        <v>18</v>
      </c>
      <c r="C26" s="419">
        <v>8.5654883844565058E-2</v>
      </c>
      <c r="D26" s="420">
        <v>9.0637520968468444E-2</v>
      </c>
      <c r="E26" s="420">
        <v>6.4674271634469691E-2</v>
      </c>
      <c r="F26" s="420">
        <v>6.2527876085079842E-2</v>
      </c>
      <c r="G26" s="421">
        <v>6.9998653288272136E-2</v>
      </c>
    </row>
    <row r="27" spans="1:7" ht="15" customHeight="1">
      <c r="A27" s="125">
        <v>15</v>
      </c>
      <c r="B27" s="506" t="s">
        <v>19</v>
      </c>
      <c r="C27" s="419">
        <v>8.6012023490511916E-2</v>
      </c>
      <c r="D27" s="420">
        <v>9.1965709839485099E-2</v>
      </c>
      <c r="E27" s="420">
        <v>9.3118190455385871E-2</v>
      </c>
      <c r="F27" s="420">
        <v>6.3329428252012293E-2</v>
      </c>
      <c r="G27" s="421">
        <v>6.3844854838370171E-2</v>
      </c>
    </row>
    <row r="28" spans="1:7" ht="15">
      <c r="A28" s="125">
        <v>16</v>
      </c>
      <c r="B28" s="506" t="s">
        <v>20</v>
      </c>
      <c r="C28" s="419">
        <v>0.48194077858141937</v>
      </c>
      <c r="D28" s="420">
        <v>0.48528635584084234</v>
      </c>
      <c r="E28" s="420">
        <v>0.49947416503852099</v>
      </c>
      <c r="F28" s="420">
        <v>0.46368370139358628</v>
      </c>
      <c r="G28" s="421">
        <v>0.46792653011791446</v>
      </c>
    </row>
    <row r="29" spans="1:7" ht="15" customHeight="1">
      <c r="A29" s="125">
        <v>17</v>
      </c>
      <c r="B29" s="506" t="s">
        <v>21</v>
      </c>
      <c r="C29" s="419">
        <v>0.4849179486395056</v>
      </c>
      <c r="D29" s="420">
        <v>0.45995442141639736</v>
      </c>
      <c r="E29" s="420">
        <v>0.49376868365977794</v>
      </c>
      <c r="F29" s="420">
        <v>0.45964819599393492</v>
      </c>
      <c r="G29" s="421">
        <v>0.48054731903714659</v>
      </c>
    </row>
    <row r="30" spans="1:7" ht="15">
      <c r="A30" s="125">
        <v>18</v>
      </c>
      <c r="B30" s="506" t="s">
        <v>22</v>
      </c>
      <c r="C30" s="419">
        <v>0.15824928376731878</v>
      </c>
      <c r="D30" s="420">
        <v>4.7306819693978E-2</v>
      </c>
      <c r="E30" s="420">
        <v>6.7538893332229386E-2</v>
      </c>
      <c r="F30" s="420">
        <v>4.3736751452615331E-2</v>
      </c>
      <c r="G30" s="421">
        <v>1.4092400107412518E-2</v>
      </c>
    </row>
    <row r="31" spans="1:7" ht="15" customHeight="1">
      <c r="A31" s="123"/>
      <c r="B31" s="504" t="s">
        <v>23</v>
      </c>
      <c r="C31" s="287"/>
      <c r="D31" s="287"/>
      <c r="E31" s="287"/>
      <c r="F31" s="287"/>
      <c r="G31" s="288"/>
    </row>
    <row r="32" spans="1:7" ht="15" customHeight="1">
      <c r="A32" s="125">
        <v>19</v>
      </c>
      <c r="B32" s="506" t="s">
        <v>24</v>
      </c>
      <c r="C32" s="419">
        <v>0.25261516056883715</v>
      </c>
      <c r="D32" s="420">
        <v>0.26024932411186552</v>
      </c>
      <c r="E32" s="420">
        <v>0.24373457260997886</v>
      </c>
      <c r="F32" s="420">
        <v>0.22378165235495659</v>
      </c>
      <c r="G32" s="421">
        <v>0.25703412108308538</v>
      </c>
    </row>
    <row r="33" spans="1:7" ht="15" customHeight="1">
      <c r="A33" s="125">
        <v>20</v>
      </c>
      <c r="B33" s="506" t="s">
        <v>25</v>
      </c>
      <c r="C33" s="419">
        <v>0.58295461918067348</v>
      </c>
      <c r="D33" s="420">
        <v>0.56516524326586937</v>
      </c>
      <c r="E33" s="420">
        <v>0.58518395760657671</v>
      </c>
      <c r="F33" s="420">
        <v>0.5737203857092098</v>
      </c>
      <c r="G33" s="421">
        <v>0.57732629431229221</v>
      </c>
    </row>
    <row r="34" spans="1:7" ht="15" customHeight="1">
      <c r="A34" s="125">
        <v>21</v>
      </c>
      <c r="B34" s="422" t="s">
        <v>26</v>
      </c>
      <c r="C34" s="419">
        <v>0.36521234878718278</v>
      </c>
      <c r="D34" s="420">
        <v>0.33504766220944765</v>
      </c>
      <c r="E34" s="420">
        <v>0.31691791042887785</v>
      </c>
      <c r="F34" s="420">
        <v>0.34434855999121727</v>
      </c>
      <c r="G34" s="421">
        <v>0.38794500459615322</v>
      </c>
    </row>
    <row r="35" spans="1:7" ht="15" customHeight="1">
      <c r="A35" s="289"/>
      <c r="B35" s="504" t="s">
        <v>535</v>
      </c>
      <c r="C35" s="287"/>
      <c r="D35" s="287"/>
      <c r="E35" s="287"/>
      <c r="F35" s="287"/>
      <c r="G35" s="288"/>
    </row>
    <row r="36" spans="1:7" ht="15" customHeight="1">
      <c r="A36" s="125">
        <v>22</v>
      </c>
      <c r="B36" s="507" t="s">
        <v>519</v>
      </c>
      <c r="C36" s="422">
        <v>502103860.82620007</v>
      </c>
      <c r="D36" s="422">
        <v>469207489.11159998</v>
      </c>
      <c r="E36" s="422">
        <v>432548139.37511992</v>
      </c>
      <c r="F36" s="422">
        <v>366390647.60940003</v>
      </c>
      <c r="G36" s="423">
        <v>406025950.17135006</v>
      </c>
    </row>
    <row r="37" spans="1:7" ht="15">
      <c r="A37" s="125">
        <v>23</v>
      </c>
      <c r="B37" s="506" t="s">
        <v>520</v>
      </c>
      <c r="C37" s="422">
        <v>398185240.85547</v>
      </c>
      <c r="D37" s="424">
        <v>330769493.65998697</v>
      </c>
      <c r="E37" s="424">
        <v>302385068.92375851</v>
      </c>
      <c r="F37" s="424">
        <v>326471551.26200199</v>
      </c>
      <c r="G37" s="425">
        <v>343178092.280132</v>
      </c>
    </row>
    <row r="38" spans="1:7" thickBot="1">
      <c r="A38" s="126">
        <v>24</v>
      </c>
      <c r="B38" s="246" t="s">
        <v>518</v>
      </c>
      <c r="C38" s="426">
        <v>1.2609805922175041</v>
      </c>
      <c r="D38" s="426">
        <v>1.4185331419768707</v>
      </c>
      <c r="E38" s="426">
        <v>1.4304546878410187</v>
      </c>
      <c r="F38" s="426">
        <v>1.1222743488462856</v>
      </c>
      <c r="G38" s="427">
        <v>1.1831348192235889</v>
      </c>
    </row>
    <row r="39" spans="1:7">
      <c r="A39" s="20"/>
    </row>
    <row r="40" spans="1:7" ht="48" customHeight="1">
      <c r="B40" s="23" t="s">
        <v>645</v>
      </c>
    </row>
    <row r="41" spans="1:7" ht="68.25" customHeight="1">
      <c r="B41" s="338" t="s">
        <v>534</v>
      </c>
      <c r="D41" s="309"/>
      <c r="E41" s="309"/>
      <c r="F41" s="309"/>
      <c r="G41" s="309"/>
    </row>
  </sheetData>
  <pageMargins left="0.7" right="0.7"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3"/>
  <sheetViews>
    <sheetView zoomScale="80" zoomScaleNormal="80" workbookViewId="0">
      <pane xSplit="1" ySplit="5" topLeftCell="B7" activePane="bottomRight" state="frozen"/>
      <selection activeCell="B3" sqref="B3"/>
      <selection pane="topRight" activeCell="B3" sqref="B3"/>
      <selection pane="bottomLeft" activeCell="B3" sqref="B3"/>
      <selection pane="bottomRight" activeCell="C7" sqref="C7:H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7" t="s">
        <v>196</v>
      </c>
      <c r="B1" s="309" t="str">
        <f>Info!C2</f>
        <v>სს "ვითიბი ბანკი ჯორჯია"</v>
      </c>
    </row>
    <row r="2" spans="1:8" ht="15.75">
      <c r="A2" s="17" t="s">
        <v>197</v>
      </c>
      <c r="B2" s="413">
        <v>44104</v>
      </c>
    </row>
    <row r="3" spans="1:8" ht="15.75">
      <c r="A3" s="17"/>
    </row>
    <row r="4" spans="1:8" ht="16.5" thickBot="1">
      <c r="A4" s="31" t="s">
        <v>415</v>
      </c>
      <c r="B4" s="72" t="s">
        <v>252</v>
      </c>
      <c r="C4" s="31"/>
      <c r="D4" s="32"/>
      <c r="E4" s="32"/>
      <c r="F4" s="33"/>
      <c r="G4" s="33"/>
      <c r="H4" s="34" t="s">
        <v>100</v>
      </c>
    </row>
    <row r="5" spans="1:8" ht="15.75">
      <c r="A5" s="35"/>
      <c r="B5" s="36"/>
      <c r="C5" s="528" t="s">
        <v>202</v>
      </c>
      <c r="D5" s="529"/>
      <c r="E5" s="530"/>
      <c r="F5" s="528" t="s">
        <v>203</v>
      </c>
      <c r="G5" s="529"/>
      <c r="H5" s="531"/>
    </row>
    <row r="6" spans="1:8" ht="15.75">
      <c r="A6" s="37" t="s">
        <v>32</v>
      </c>
      <c r="B6" s="38" t="s">
        <v>160</v>
      </c>
      <c r="C6" s="39" t="s">
        <v>33</v>
      </c>
      <c r="D6" s="39" t="s">
        <v>101</v>
      </c>
      <c r="E6" s="39" t="s">
        <v>74</v>
      </c>
      <c r="F6" s="39" t="s">
        <v>33</v>
      </c>
      <c r="G6" s="39" t="s">
        <v>101</v>
      </c>
      <c r="H6" s="40" t="s">
        <v>74</v>
      </c>
    </row>
    <row r="7" spans="1:8" ht="15.75">
      <c r="A7" s="37">
        <v>1</v>
      </c>
      <c r="B7" s="41" t="s">
        <v>161</v>
      </c>
      <c r="C7" s="428">
        <v>34585332</v>
      </c>
      <c r="D7" s="428">
        <v>29338975</v>
      </c>
      <c r="E7" s="429">
        <v>63924307</v>
      </c>
      <c r="F7" s="430">
        <v>34002401</v>
      </c>
      <c r="G7" s="431">
        <v>19390191</v>
      </c>
      <c r="H7" s="432">
        <v>53392592</v>
      </c>
    </row>
    <row r="8" spans="1:8" ht="15.75">
      <c r="A8" s="37">
        <v>2</v>
      </c>
      <c r="B8" s="41" t="s">
        <v>162</v>
      </c>
      <c r="C8" s="428">
        <v>25331451</v>
      </c>
      <c r="D8" s="428">
        <v>253289777</v>
      </c>
      <c r="E8" s="429">
        <v>278621228</v>
      </c>
      <c r="F8" s="430">
        <v>20678188</v>
      </c>
      <c r="G8" s="431">
        <v>207272461</v>
      </c>
      <c r="H8" s="432">
        <v>227950649</v>
      </c>
    </row>
    <row r="9" spans="1:8" ht="15.75">
      <c r="A9" s="37">
        <v>3</v>
      </c>
      <c r="B9" s="41" t="s">
        <v>163</v>
      </c>
      <c r="C9" s="428">
        <v>141759</v>
      </c>
      <c r="D9" s="428">
        <v>61553636</v>
      </c>
      <c r="E9" s="429">
        <v>61695395</v>
      </c>
      <c r="F9" s="430">
        <v>1962065</v>
      </c>
      <c r="G9" s="431">
        <v>72503713</v>
      </c>
      <c r="H9" s="432">
        <v>74465778</v>
      </c>
    </row>
    <row r="10" spans="1:8" ht="15.75">
      <c r="A10" s="37">
        <v>4</v>
      </c>
      <c r="B10" s="41" t="s">
        <v>192</v>
      </c>
      <c r="C10" s="428">
        <v>0</v>
      </c>
      <c r="D10" s="428">
        <v>0</v>
      </c>
      <c r="E10" s="429">
        <v>0</v>
      </c>
      <c r="F10" s="430">
        <v>0</v>
      </c>
      <c r="G10" s="431">
        <v>0</v>
      </c>
      <c r="H10" s="432">
        <v>0</v>
      </c>
    </row>
    <row r="11" spans="1:8" ht="15.75">
      <c r="A11" s="37">
        <v>5</v>
      </c>
      <c r="B11" s="41" t="s">
        <v>164</v>
      </c>
      <c r="C11" s="428">
        <v>168233936</v>
      </c>
      <c r="D11" s="428">
        <v>0</v>
      </c>
      <c r="E11" s="429">
        <v>168233936</v>
      </c>
      <c r="F11" s="430">
        <v>129968114</v>
      </c>
      <c r="G11" s="431">
        <v>68218</v>
      </c>
      <c r="H11" s="432">
        <v>130036332</v>
      </c>
    </row>
    <row r="12" spans="1:8" ht="15.75">
      <c r="A12" s="37">
        <v>6.1</v>
      </c>
      <c r="B12" s="42" t="s">
        <v>165</v>
      </c>
      <c r="C12" s="428">
        <v>700674622.73000002</v>
      </c>
      <c r="D12" s="428">
        <v>651824461.85606527</v>
      </c>
      <c r="E12" s="429">
        <v>1352499084.5860653</v>
      </c>
      <c r="F12" s="430">
        <v>603660968.89000154</v>
      </c>
      <c r="G12" s="431">
        <v>530883418.4176023</v>
      </c>
      <c r="H12" s="432">
        <v>1134544387.3076038</v>
      </c>
    </row>
    <row r="13" spans="1:8" ht="15.75">
      <c r="A13" s="37">
        <v>6.2</v>
      </c>
      <c r="B13" s="42" t="s">
        <v>166</v>
      </c>
      <c r="C13" s="428">
        <v>-50618583.060207598</v>
      </c>
      <c r="D13" s="428">
        <v>-65712599.974104911</v>
      </c>
      <c r="E13" s="429">
        <v>-116331183.03431252</v>
      </c>
      <c r="F13" s="430">
        <v>-36715713.793603569</v>
      </c>
      <c r="G13" s="431">
        <v>-35719107.921738036</v>
      </c>
      <c r="H13" s="432">
        <v>-72434821.715341598</v>
      </c>
    </row>
    <row r="14" spans="1:8" ht="15.75">
      <c r="A14" s="37">
        <v>6</v>
      </c>
      <c r="B14" s="41" t="s">
        <v>167</v>
      </c>
      <c r="C14" s="429">
        <v>650056039.66979241</v>
      </c>
      <c r="D14" s="429">
        <v>586111861.88196039</v>
      </c>
      <c r="E14" s="429">
        <v>1236167901.5517528</v>
      </c>
      <c r="F14" s="429">
        <v>566945255.096398</v>
      </c>
      <c r="G14" s="429">
        <v>495164310.49586427</v>
      </c>
      <c r="H14" s="432">
        <v>1062109565.5922623</v>
      </c>
    </row>
    <row r="15" spans="1:8" ht="15.75">
      <c r="A15" s="37">
        <v>7</v>
      </c>
      <c r="B15" s="41" t="s">
        <v>168</v>
      </c>
      <c r="C15" s="428">
        <v>20256165</v>
      </c>
      <c r="D15" s="428">
        <v>8687487</v>
      </c>
      <c r="E15" s="429">
        <v>28943652</v>
      </c>
      <c r="F15" s="430">
        <v>6959182</v>
      </c>
      <c r="G15" s="431">
        <v>2561553</v>
      </c>
      <c r="H15" s="432">
        <v>9520735</v>
      </c>
    </row>
    <row r="16" spans="1:8" ht="15.75">
      <c r="A16" s="37">
        <v>8</v>
      </c>
      <c r="B16" s="41" t="s">
        <v>169</v>
      </c>
      <c r="C16" s="428">
        <v>9695734.129999999</v>
      </c>
      <c r="D16" s="428" t="s">
        <v>642</v>
      </c>
      <c r="E16" s="429">
        <v>9695734.129999999</v>
      </c>
      <c r="F16" s="430">
        <v>9114927.7300000004</v>
      </c>
      <c r="G16" s="428" t="s">
        <v>642</v>
      </c>
      <c r="H16" s="432">
        <v>9114927.7300000004</v>
      </c>
    </row>
    <row r="17" spans="1:8" ht="15.75">
      <c r="A17" s="37">
        <v>9</v>
      </c>
      <c r="B17" s="41" t="s">
        <v>170</v>
      </c>
      <c r="C17" s="428">
        <v>54000</v>
      </c>
      <c r="D17" s="428">
        <v>0</v>
      </c>
      <c r="E17" s="429">
        <v>54000</v>
      </c>
      <c r="F17" s="430">
        <v>54000</v>
      </c>
      <c r="G17" s="428">
        <v>0</v>
      </c>
      <c r="H17" s="432">
        <v>54000</v>
      </c>
    </row>
    <row r="18" spans="1:8" ht="15.75">
      <c r="A18" s="37">
        <v>10</v>
      </c>
      <c r="B18" s="41" t="s">
        <v>171</v>
      </c>
      <c r="C18" s="428">
        <v>61772917</v>
      </c>
      <c r="D18" s="428" t="s">
        <v>642</v>
      </c>
      <c r="E18" s="429">
        <v>61772917</v>
      </c>
      <c r="F18" s="430">
        <v>61099496</v>
      </c>
      <c r="G18" s="428" t="s">
        <v>642</v>
      </c>
      <c r="H18" s="432">
        <v>61099496</v>
      </c>
    </row>
    <row r="19" spans="1:8" ht="15.75">
      <c r="A19" s="37">
        <v>11</v>
      </c>
      <c r="B19" s="41" t="s">
        <v>172</v>
      </c>
      <c r="C19" s="428">
        <v>33617248.349999994</v>
      </c>
      <c r="D19" s="428">
        <v>5981813</v>
      </c>
      <c r="E19" s="429">
        <v>39599061.349999994</v>
      </c>
      <c r="F19" s="430">
        <v>39289279.240000002</v>
      </c>
      <c r="G19" s="431">
        <v>7946754.2200000007</v>
      </c>
      <c r="H19" s="432">
        <v>47236033.460000001</v>
      </c>
    </row>
    <row r="20" spans="1:8" ht="15.75">
      <c r="A20" s="37">
        <v>12</v>
      </c>
      <c r="B20" s="43" t="s">
        <v>173</v>
      </c>
      <c r="C20" s="429">
        <v>1003744582.1497924</v>
      </c>
      <c r="D20" s="429">
        <v>944963549.88196039</v>
      </c>
      <c r="E20" s="429">
        <v>1948708132.0317528</v>
      </c>
      <c r="F20" s="429">
        <v>870072908.06639802</v>
      </c>
      <c r="G20" s="429">
        <v>804907200.7158643</v>
      </c>
      <c r="H20" s="432">
        <v>1674980108.7822623</v>
      </c>
    </row>
    <row r="21" spans="1:8" ht="15.75">
      <c r="A21" s="37"/>
      <c r="B21" s="38" t="s">
        <v>190</v>
      </c>
      <c r="C21" s="433"/>
      <c r="D21" s="433"/>
      <c r="E21" s="433"/>
      <c r="F21" s="434"/>
      <c r="G21" s="435"/>
      <c r="H21" s="436"/>
    </row>
    <row r="22" spans="1:8" ht="15.75">
      <c r="A22" s="37">
        <v>13</v>
      </c>
      <c r="B22" s="41" t="s">
        <v>174</v>
      </c>
      <c r="C22" s="428">
        <v>1602387</v>
      </c>
      <c r="D22" s="428">
        <v>14963198</v>
      </c>
      <c r="E22" s="429">
        <v>16565585</v>
      </c>
      <c r="F22" s="430">
        <v>6286228</v>
      </c>
      <c r="G22" s="431">
        <v>239649</v>
      </c>
      <c r="H22" s="432">
        <v>6525877</v>
      </c>
    </row>
    <row r="23" spans="1:8" ht="15.75">
      <c r="A23" s="37">
        <v>14</v>
      </c>
      <c r="B23" s="41" t="s">
        <v>175</v>
      </c>
      <c r="C23" s="428">
        <v>247637788</v>
      </c>
      <c r="D23" s="428">
        <v>247396485</v>
      </c>
      <c r="E23" s="429">
        <v>495034273</v>
      </c>
      <c r="F23" s="430">
        <v>200543114</v>
      </c>
      <c r="G23" s="431">
        <v>191640106</v>
      </c>
      <c r="H23" s="432">
        <v>392183220</v>
      </c>
    </row>
    <row r="24" spans="1:8" ht="15.75">
      <c r="A24" s="37">
        <v>15</v>
      </c>
      <c r="B24" s="41" t="s">
        <v>176</v>
      </c>
      <c r="C24" s="428">
        <v>124795867</v>
      </c>
      <c r="D24" s="428">
        <v>91862134</v>
      </c>
      <c r="E24" s="429">
        <v>216658001</v>
      </c>
      <c r="F24" s="430">
        <v>183207562</v>
      </c>
      <c r="G24" s="431">
        <v>74409384</v>
      </c>
      <c r="H24" s="432">
        <v>257616946</v>
      </c>
    </row>
    <row r="25" spans="1:8" ht="15.75">
      <c r="A25" s="37">
        <v>16</v>
      </c>
      <c r="B25" s="41" t="s">
        <v>177</v>
      </c>
      <c r="C25" s="428">
        <v>237886669</v>
      </c>
      <c r="D25" s="428">
        <v>497327567</v>
      </c>
      <c r="E25" s="429">
        <v>735214236</v>
      </c>
      <c r="F25" s="430">
        <v>167935750</v>
      </c>
      <c r="G25" s="431">
        <v>382363797</v>
      </c>
      <c r="H25" s="432">
        <v>550299547</v>
      </c>
    </row>
    <row r="26" spans="1:8" ht="15.75">
      <c r="A26" s="37">
        <v>17</v>
      </c>
      <c r="B26" s="41" t="s">
        <v>178</v>
      </c>
      <c r="C26" s="433"/>
      <c r="D26" s="433"/>
      <c r="E26" s="429">
        <v>0</v>
      </c>
      <c r="F26" s="434"/>
      <c r="G26" s="435"/>
      <c r="H26" s="432">
        <v>0</v>
      </c>
    </row>
    <row r="27" spans="1:8" ht="15.75">
      <c r="A27" s="37">
        <v>18</v>
      </c>
      <c r="B27" s="41" t="s">
        <v>179</v>
      </c>
      <c r="C27" s="428">
        <v>97000000</v>
      </c>
      <c r="D27" s="428">
        <v>76024801.079999983</v>
      </c>
      <c r="E27" s="429">
        <v>173024801.07999998</v>
      </c>
      <c r="F27" s="430">
        <v>40000000</v>
      </c>
      <c r="G27" s="431">
        <v>96585182.969999999</v>
      </c>
      <c r="H27" s="432">
        <v>136585182.97</v>
      </c>
    </row>
    <row r="28" spans="1:8" ht="15.75">
      <c r="A28" s="37">
        <v>19</v>
      </c>
      <c r="B28" s="41" t="s">
        <v>180</v>
      </c>
      <c r="C28" s="428">
        <v>5603293</v>
      </c>
      <c r="D28" s="428">
        <v>7405467</v>
      </c>
      <c r="E28" s="429">
        <v>13008760</v>
      </c>
      <c r="F28" s="430">
        <v>4284538</v>
      </c>
      <c r="G28" s="431">
        <v>5940911</v>
      </c>
      <c r="H28" s="432">
        <v>10225449</v>
      </c>
    </row>
    <row r="29" spans="1:8" ht="15.75">
      <c r="A29" s="37">
        <v>20</v>
      </c>
      <c r="B29" s="41" t="s">
        <v>102</v>
      </c>
      <c r="C29" s="428">
        <v>14909391.970000003</v>
      </c>
      <c r="D29" s="428">
        <v>15508967.49</v>
      </c>
      <c r="E29" s="429">
        <v>30418359.460000001</v>
      </c>
      <c r="F29" s="430">
        <v>14462546.779999999</v>
      </c>
      <c r="G29" s="431">
        <v>15133968.779999999</v>
      </c>
      <c r="H29" s="432">
        <v>29596515.559999999</v>
      </c>
    </row>
    <row r="30" spans="1:8" ht="15.75">
      <c r="A30" s="37">
        <v>21</v>
      </c>
      <c r="B30" s="41" t="s">
        <v>181</v>
      </c>
      <c r="C30" s="428">
        <v>0</v>
      </c>
      <c r="D30" s="428">
        <v>69131194.079999998</v>
      </c>
      <c r="E30" s="429">
        <v>69131194.079999998</v>
      </c>
      <c r="F30" s="430">
        <v>0</v>
      </c>
      <c r="G30" s="431">
        <v>76059064.210000008</v>
      </c>
      <c r="H30" s="432">
        <v>76059064.210000008</v>
      </c>
    </row>
    <row r="31" spans="1:8" ht="15.75">
      <c r="A31" s="37">
        <v>22</v>
      </c>
      <c r="B31" s="43" t="s">
        <v>182</v>
      </c>
      <c r="C31" s="429">
        <v>729435395.97000003</v>
      </c>
      <c r="D31" s="429">
        <v>1019619813.65</v>
      </c>
      <c r="E31" s="429">
        <v>1749055209.6199999</v>
      </c>
      <c r="F31" s="429">
        <v>616719738.77999997</v>
      </c>
      <c r="G31" s="429">
        <v>842372062.96000004</v>
      </c>
      <c r="H31" s="432">
        <v>1459091801.74</v>
      </c>
    </row>
    <row r="32" spans="1:8" ht="15.75">
      <c r="A32" s="37"/>
      <c r="B32" s="38" t="s">
        <v>191</v>
      </c>
      <c r="C32" s="433"/>
      <c r="D32" s="433"/>
      <c r="E32" s="428"/>
      <c r="F32" s="434"/>
      <c r="G32" s="435"/>
      <c r="H32" s="436"/>
    </row>
    <row r="33" spans="1:8" ht="15.75">
      <c r="A33" s="37">
        <v>23</v>
      </c>
      <c r="B33" s="41" t="s">
        <v>183</v>
      </c>
      <c r="C33" s="428">
        <v>209008277</v>
      </c>
      <c r="D33" s="433" t="s">
        <v>642</v>
      </c>
      <c r="E33" s="429">
        <v>209008277</v>
      </c>
      <c r="F33" s="430">
        <v>209008277</v>
      </c>
      <c r="G33" s="433" t="s">
        <v>642</v>
      </c>
      <c r="H33" s="432">
        <v>209008277</v>
      </c>
    </row>
    <row r="34" spans="1:8" ht="15.75">
      <c r="A34" s="37">
        <v>24</v>
      </c>
      <c r="B34" s="41" t="s">
        <v>184</v>
      </c>
      <c r="C34" s="428">
        <v>0</v>
      </c>
      <c r="D34" s="433" t="s">
        <v>642</v>
      </c>
      <c r="E34" s="429">
        <v>0</v>
      </c>
      <c r="F34" s="430">
        <v>0</v>
      </c>
      <c r="G34" s="433" t="s">
        <v>642</v>
      </c>
      <c r="H34" s="432">
        <v>0</v>
      </c>
    </row>
    <row r="35" spans="1:8" ht="15.75">
      <c r="A35" s="37">
        <v>25</v>
      </c>
      <c r="B35" s="42" t="s">
        <v>185</v>
      </c>
      <c r="C35" s="428">
        <v>0</v>
      </c>
      <c r="D35" s="433" t="s">
        <v>642</v>
      </c>
      <c r="E35" s="429">
        <v>0</v>
      </c>
      <c r="F35" s="430">
        <v>0</v>
      </c>
      <c r="G35" s="433" t="s">
        <v>642</v>
      </c>
      <c r="H35" s="432">
        <v>0</v>
      </c>
    </row>
    <row r="36" spans="1:8" ht="15.75">
      <c r="A36" s="37">
        <v>26</v>
      </c>
      <c r="B36" s="41" t="s">
        <v>186</v>
      </c>
      <c r="C36" s="428">
        <v>0</v>
      </c>
      <c r="D36" s="433" t="s">
        <v>642</v>
      </c>
      <c r="E36" s="429">
        <v>0</v>
      </c>
      <c r="F36" s="430">
        <v>0</v>
      </c>
      <c r="G36" s="433" t="s">
        <v>642</v>
      </c>
      <c r="H36" s="432">
        <v>0</v>
      </c>
    </row>
    <row r="37" spans="1:8" ht="15.75">
      <c r="A37" s="37">
        <v>27</v>
      </c>
      <c r="B37" s="41" t="s">
        <v>187</v>
      </c>
      <c r="C37" s="428">
        <v>0</v>
      </c>
      <c r="D37" s="433" t="s">
        <v>642</v>
      </c>
      <c r="E37" s="429">
        <v>0</v>
      </c>
      <c r="F37" s="430">
        <v>0</v>
      </c>
      <c r="G37" s="433" t="s">
        <v>642</v>
      </c>
      <c r="H37" s="432">
        <v>0</v>
      </c>
    </row>
    <row r="38" spans="1:8" ht="15.75">
      <c r="A38" s="37">
        <v>28</v>
      </c>
      <c r="B38" s="41" t="s">
        <v>188</v>
      </c>
      <c r="C38" s="428">
        <v>-18925103.000000011</v>
      </c>
      <c r="D38" s="433" t="s">
        <v>642</v>
      </c>
      <c r="E38" s="429">
        <v>-18925103.000000011</v>
      </c>
      <c r="F38" s="430">
        <v>-2798935.0000000112</v>
      </c>
      <c r="G38" s="433" t="s">
        <v>642</v>
      </c>
      <c r="H38" s="432">
        <v>-2798935.0000000112</v>
      </c>
    </row>
    <row r="39" spans="1:8" ht="15.75">
      <c r="A39" s="37">
        <v>29</v>
      </c>
      <c r="B39" s="41" t="s">
        <v>204</v>
      </c>
      <c r="C39" s="428">
        <v>9569748</v>
      </c>
      <c r="D39" s="433" t="s">
        <v>642</v>
      </c>
      <c r="E39" s="429">
        <v>9569748</v>
      </c>
      <c r="F39" s="430">
        <v>9678965</v>
      </c>
      <c r="G39" s="433" t="s">
        <v>642</v>
      </c>
      <c r="H39" s="432">
        <v>9678965</v>
      </c>
    </row>
    <row r="40" spans="1:8" ht="15.75">
      <c r="A40" s="37">
        <v>30</v>
      </c>
      <c r="B40" s="43" t="s">
        <v>189</v>
      </c>
      <c r="C40" s="428">
        <v>199652922</v>
      </c>
      <c r="D40" s="433" t="s">
        <v>642</v>
      </c>
      <c r="E40" s="429">
        <v>199652922</v>
      </c>
      <c r="F40" s="430">
        <v>215888307</v>
      </c>
      <c r="G40" s="433" t="s">
        <v>642</v>
      </c>
      <c r="H40" s="432">
        <v>215888307</v>
      </c>
    </row>
    <row r="41" spans="1:8" ht="16.5" thickBot="1">
      <c r="A41" s="44">
        <v>31</v>
      </c>
      <c r="B41" s="45" t="s">
        <v>205</v>
      </c>
      <c r="C41" s="247">
        <v>929088317.97000003</v>
      </c>
      <c r="D41" s="247">
        <v>1019619813.65</v>
      </c>
      <c r="E41" s="247">
        <v>1948708131.6199999</v>
      </c>
      <c r="F41" s="247">
        <v>832608045.77999997</v>
      </c>
      <c r="G41" s="247">
        <v>842372062.96000004</v>
      </c>
      <c r="H41" s="248">
        <v>1674980108.74</v>
      </c>
    </row>
    <row r="43" spans="1:8">
      <c r="B43" s="46"/>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67"/>
  <sheetViews>
    <sheetView workbookViewId="0">
      <pane xSplit="1" ySplit="6" topLeftCell="B55" activePane="bottomRight" state="frozen"/>
      <selection activeCell="B3" sqref="B3"/>
      <selection pane="topRight" activeCell="B3" sqref="B3"/>
      <selection pane="bottomLeft" activeCell="B3" sqref="B3"/>
      <selection pane="bottomRight" activeCell="C8"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196</v>
      </c>
      <c r="B1" s="16" t="str">
        <f>Info!C2</f>
        <v>სს "ვითიბი ბანკი ჯორჯია"</v>
      </c>
      <c r="C1" s="16"/>
    </row>
    <row r="2" spans="1:8" ht="15.75">
      <c r="A2" s="17" t="s">
        <v>197</v>
      </c>
      <c r="B2" s="409">
        <v>44104</v>
      </c>
      <c r="C2" s="28"/>
      <c r="D2" s="18"/>
      <c r="E2" s="18"/>
      <c r="F2" s="18"/>
      <c r="G2" s="18"/>
      <c r="H2" s="18"/>
    </row>
    <row r="3" spans="1:8" ht="15.75">
      <c r="A3" s="17"/>
      <c r="B3" s="16"/>
      <c r="C3" s="28"/>
      <c r="D3" s="18"/>
      <c r="E3" s="18"/>
      <c r="F3" s="18"/>
      <c r="G3" s="18"/>
      <c r="H3" s="18"/>
    </row>
    <row r="4" spans="1:8" ht="16.5" thickBot="1">
      <c r="A4" s="47" t="s">
        <v>416</v>
      </c>
      <c r="B4" s="29" t="s">
        <v>230</v>
      </c>
      <c r="C4" s="33"/>
      <c r="D4" s="33"/>
      <c r="E4" s="33"/>
      <c r="F4" s="47"/>
      <c r="G4" s="47"/>
      <c r="H4" s="48" t="s">
        <v>100</v>
      </c>
    </row>
    <row r="5" spans="1:8" ht="15.75">
      <c r="A5" s="127"/>
      <c r="B5" s="128"/>
      <c r="C5" s="528" t="s">
        <v>202</v>
      </c>
      <c r="D5" s="529"/>
      <c r="E5" s="530"/>
      <c r="F5" s="528" t="s">
        <v>203</v>
      </c>
      <c r="G5" s="529"/>
      <c r="H5" s="531"/>
    </row>
    <row r="6" spans="1:8">
      <c r="A6" s="129" t="s">
        <v>32</v>
      </c>
      <c r="B6" s="49"/>
      <c r="C6" s="50" t="s">
        <v>33</v>
      </c>
      <c r="D6" s="50" t="s">
        <v>103</v>
      </c>
      <c r="E6" s="50" t="s">
        <v>74</v>
      </c>
      <c r="F6" s="50" t="s">
        <v>33</v>
      </c>
      <c r="G6" s="50" t="s">
        <v>103</v>
      </c>
      <c r="H6" s="130" t="s">
        <v>74</v>
      </c>
    </row>
    <row r="7" spans="1:8">
      <c r="A7" s="131"/>
      <c r="B7" s="52" t="s">
        <v>99</v>
      </c>
      <c r="C7" s="53"/>
      <c r="D7" s="53"/>
      <c r="E7" s="53"/>
      <c r="F7" s="53"/>
      <c r="G7" s="53"/>
      <c r="H7" s="132"/>
    </row>
    <row r="8" spans="1:8" ht="15.75">
      <c r="A8" s="131">
        <v>1</v>
      </c>
      <c r="B8" s="54" t="s">
        <v>104</v>
      </c>
      <c r="C8" s="437">
        <v>1749551</v>
      </c>
      <c r="D8" s="437">
        <v>43355</v>
      </c>
      <c r="E8" s="429">
        <v>1792906</v>
      </c>
      <c r="F8" s="437">
        <v>1697478</v>
      </c>
      <c r="G8" s="437">
        <v>833229</v>
      </c>
      <c r="H8" s="438">
        <v>2530707</v>
      </c>
    </row>
    <row r="9" spans="1:8" ht="15.75">
      <c r="A9" s="131">
        <v>2</v>
      </c>
      <c r="B9" s="54" t="s">
        <v>105</v>
      </c>
      <c r="C9" s="439">
        <v>61086705.999999993</v>
      </c>
      <c r="D9" s="439">
        <v>28177736</v>
      </c>
      <c r="E9" s="429">
        <v>89264442</v>
      </c>
      <c r="F9" s="439">
        <v>51839622.999999993</v>
      </c>
      <c r="G9" s="439">
        <v>29712153</v>
      </c>
      <c r="H9" s="438">
        <v>81551776</v>
      </c>
    </row>
    <row r="10" spans="1:8" ht="15.75">
      <c r="A10" s="131">
        <v>2.1</v>
      </c>
      <c r="B10" s="55" t="s">
        <v>106</v>
      </c>
      <c r="C10" s="437">
        <v>0</v>
      </c>
      <c r="D10" s="437">
        <v>0</v>
      </c>
      <c r="E10" s="429">
        <v>0</v>
      </c>
      <c r="F10" s="437">
        <v>156581</v>
      </c>
      <c r="G10" s="437">
        <v>65</v>
      </c>
      <c r="H10" s="438">
        <v>156646</v>
      </c>
    </row>
    <row r="11" spans="1:8" ht="15.75">
      <c r="A11" s="131">
        <v>2.2000000000000002</v>
      </c>
      <c r="B11" s="55" t="s">
        <v>107</v>
      </c>
      <c r="C11" s="437">
        <v>478798.50999999995</v>
      </c>
      <c r="D11" s="437">
        <v>565946.52999999991</v>
      </c>
      <c r="E11" s="429">
        <v>1044745.0399999998</v>
      </c>
      <c r="F11" s="437">
        <v>5742444.0900000008</v>
      </c>
      <c r="G11" s="437">
        <v>11042639.390000001</v>
      </c>
      <c r="H11" s="438">
        <v>16785083.48</v>
      </c>
    </row>
    <row r="12" spans="1:8" ht="15.75">
      <c r="A12" s="131">
        <v>2.2999999999999998</v>
      </c>
      <c r="B12" s="55" t="s">
        <v>108</v>
      </c>
      <c r="C12" s="437">
        <v>16542.09</v>
      </c>
      <c r="D12" s="437">
        <v>70607.540000000008</v>
      </c>
      <c r="E12" s="429">
        <v>87149.63</v>
      </c>
      <c r="F12" s="437">
        <v>1664247.64</v>
      </c>
      <c r="G12" s="437">
        <v>768511.42999999993</v>
      </c>
      <c r="H12" s="438">
        <v>2432759.0699999998</v>
      </c>
    </row>
    <row r="13" spans="1:8" ht="15.75">
      <c r="A13" s="131">
        <v>2.4</v>
      </c>
      <c r="B13" s="55" t="s">
        <v>109</v>
      </c>
      <c r="C13" s="437">
        <v>334600.28000000003</v>
      </c>
      <c r="D13" s="437">
        <v>39077.56</v>
      </c>
      <c r="E13" s="429">
        <v>373677.84</v>
      </c>
      <c r="F13" s="437">
        <v>3451664.13</v>
      </c>
      <c r="G13" s="437">
        <v>1535114.92</v>
      </c>
      <c r="H13" s="438">
        <v>4986779.05</v>
      </c>
    </row>
    <row r="14" spans="1:8" ht="15.75">
      <c r="A14" s="131">
        <v>2.5</v>
      </c>
      <c r="B14" s="55" t="s">
        <v>110</v>
      </c>
      <c r="C14" s="437">
        <v>7410.03</v>
      </c>
      <c r="D14" s="437">
        <v>69449.039999999994</v>
      </c>
      <c r="E14" s="429">
        <v>76859.069999999992</v>
      </c>
      <c r="F14" s="437">
        <v>157293.04</v>
      </c>
      <c r="G14" s="437">
        <v>281164.62</v>
      </c>
      <c r="H14" s="438">
        <v>438457.66000000003</v>
      </c>
    </row>
    <row r="15" spans="1:8" ht="15.75">
      <c r="A15" s="131">
        <v>2.6</v>
      </c>
      <c r="B15" s="55" t="s">
        <v>111</v>
      </c>
      <c r="C15" s="437">
        <v>87201.600000000006</v>
      </c>
      <c r="D15" s="437">
        <v>86182.349999999991</v>
      </c>
      <c r="E15" s="429">
        <v>173383.95</v>
      </c>
      <c r="F15" s="437">
        <v>1646659.2799999998</v>
      </c>
      <c r="G15" s="437">
        <v>2589210.870000001</v>
      </c>
      <c r="H15" s="438">
        <v>4235870.1500000004</v>
      </c>
    </row>
    <row r="16" spans="1:8" ht="15.75">
      <c r="A16" s="131">
        <v>2.7</v>
      </c>
      <c r="B16" s="55" t="s">
        <v>112</v>
      </c>
      <c r="C16" s="437">
        <v>17643.700000000004</v>
      </c>
      <c r="D16" s="437">
        <v>43872.630000000005</v>
      </c>
      <c r="E16" s="429">
        <v>61516.330000000009</v>
      </c>
      <c r="F16" s="437">
        <v>230561.57</v>
      </c>
      <c r="G16" s="437">
        <v>1179165.1299999999</v>
      </c>
      <c r="H16" s="438">
        <v>1409726.7</v>
      </c>
    </row>
    <row r="17" spans="1:8" ht="15.75">
      <c r="A17" s="131">
        <v>2.8</v>
      </c>
      <c r="B17" s="55" t="s">
        <v>113</v>
      </c>
      <c r="C17" s="437">
        <v>37950994</v>
      </c>
      <c r="D17" s="437">
        <v>7013808</v>
      </c>
      <c r="E17" s="429">
        <v>44964802</v>
      </c>
      <c r="F17" s="437">
        <v>35126169</v>
      </c>
      <c r="G17" s="437">
        <v>8428086</v>
      </c>
      <c r="H17" s="438">
        <v>43554255</v>
      </c>
    </row>
    <row r="18" spans="1:8" ht="15.75">
      <c r="A18" s="131">
        <v>2.9</v>
      </c>
      <c r="B18" s="55" t="s">
        <v>114</v>
      </c>
      <c r="C18" s="437">
        <v>22193515.789999992</v>
      </c>
      <c r="D18" s="437">
        <v>20288792.350000001</v>
      </c>
      <c r="E18" s="429">
        <v>42482308.139999993</v>
      </c>
      <c r="F18" s="437">
        <v>3664003.2499999925</v>
      </c>
      <c r="G18" s="437">
        <v>3888195.6400000006</v>
      </c>
      <c r="H18" s="438">
        <v>7552198.8899999931</v>
      </c>
    </row>
    <row r="19" spans="1:8" ht="15.75">
      <c r="A19" s="131">
        <v>3</v>
      </c>
      <c r="B19" s="54" t="s">
        <v>115</v>
      </c>
      <c r="C19" s="437"/>
      <c r="D19" s="437"/>
      <c r="E19" s="429">
        <v>0</v>
      </c>
      <c r="F19" s="437"/>
      <c r="G19" s="437"/>
      <c r="H19" s="438">
        <v>0</v>
      </c>
    </row>
    <row r="20" spans="1:8" ht="15.75">
      <c r="A20" s="131">
        <v>4</v>
      </c>
      <c r="B20" s="54" t="s">
        <v>116</v>
      </c>
      <c r="C20" s="437">
        <v>10260470</v>
      </c>
      <c r="D20" s="437">
        <v>0</v>
      </c>
      <c r="E20" s="429">
        <v>10260470</v>
      </c>
      <c r="F20" s="437">
        <v>6099794</v>
      </c>
      <c r="G20" s="437">
        <v>1957</v>
      </c>
      <c r="H20" s="438">
        <v>6101751</v>
      </c>
    </row>
    <row r="21" spans="1:8" ht="15.75">
      <c r="A21" s="131">
        <v>5</v>
      </c>
      <c r="B21" s="54" t="s">
        <v>117</v>
      </c>
      <c r="C21" s="437">
        <v>1461501.6</v>
      </c>
      <c r="D21" s="437">
        <v>1831</v>
      </c>
      <c r="E21" s="429">
        <v>1463332.6</v>
      </c>
      <c r="F21" s="437">
        <v>895209.42999999993</v>
      </c>
      <c r="G21" s="437">
        <v>182409.52</v>
      </c>
      <c r="H21" s="438">
        <v>1077618.95</v>
      </c>
    </row>
    <row r="22" spans="1:8" ht="15.75">
      <c r="A22" s="131">
        <v>6</v>
      </c>
      <c r="B22" s="56" t="s">
        <v>118</v>
      </c>
      <c r="C22" s="439">
        <v>74558228.599999994</v>
      </c>
      <c r="D22" s="439">
        <v>28222922</v>
      </c>
      <c r="E22" s="429">
        <v>102781150.59999999</v>
      </c>
      <c r="F22" s="439">
        <v>60532104.429999992</v>
      </c>
      <c r="G22" s="439">
        <v>30729748.52</v>
      </c>
      <c r="H22" s="438">
        <v>91261852.949999988</v>
      </c>
    </row>
    <row r="23" spans="1:8" ht="15.75">
      <c r="A23" s="131"/>
      <c r="B23" s="52" t="s">
        <v>97</v>
      </c>
      <c r="C23" s="437"/>
      <c r="D23" s="437"/>
      <c r="E23" s="428"/>
      <c r="F23" s="437"/>
      <c r="G23" s="437"/>
      <c r="H23" s="440"/>
    </row>
    <row r="24" spans="1:8" ht="15.75">
      <c r="A24" s="131">
        <v>7</v>
      </c>
      <c r="B24" s="54" t="s">
        <v>119</v>
      </c>
      <c r="C24" s="437">
        <v>15438512.34</v>
      </c>
      <c r="D24" s="437">
        <v>2014898.13</v>
      </c>
      <c r="E24" s="429">
        <v>17453410.469999999</v>
      </c>
      <c r="F24" s="437">
        <v>12552222.24</v>
      </c>
      <c r="G24" s="437">
        <v>1233118.8599999999</v>
      </c>
      <c r="H24" s="438">
        <v>13785341.1</v>
      </c>
    </row>
    <row r="25" spans="1:8" ht="15.75">
      <c r="A25" s="131">
        <v>8</v>
      </c>
      <c r="B25" s="54" t="s">
        <v>120</v>
      </c>
      <c r="C25" s="437">
        <v>17502450.66</v>
      </c>
      <c r="D25" s="437">
        <v>10066944.870000001</v>
      </c>
      <c r="E25" s="429">
        <v>27569395.530000001</v>
      </c>
      <c r="F25" s="437">
        <v>14294445.76</v>
      </c>
      <c r="G25" s="437">
        <v>8588350.1400000006</v>
      </c>
      <c r="H25" s="438">
        <v>22882795.899999999</v>
      </c>
    </row>
    <row r="26" spans="1:8" ht="15.75">
      <c r="A26" s="131">
        <v>9</v>
      </c>
      <c r="B26" s="54" t="s">
        <v>121</v>
      </c>
      <c r="C26" s="437">
        <v>293808</v>
      </c>
      <c r="D26" s="437">
        <v>202025</v>
      </c>
      <c r="E26" s="429">
        <v>495833</v>
      </c>
      <c r="F26" s="437">
        <v>334823</v>
      </c>
      <c r="G26" s="437">
        <v>2062</v>
      </c>
      <c r="H26" s="438">
        <v>336885</v>
      </c>
    </row>
    <row r="27" spans="1:8" ht="15.75">
      <c r="A27" s="131">
        <v>10</v>
      </c>
      <c r="B27" s="54" t="s">
        <v>122</v>
      </c>
      <c r="C27" s="437">
        <v>0</v>
      </c>
      <c r="D27" s="437">
        <v>0</v>
      </c>
      <c r="E27" s="429">
        <v>0</v>
      </c>
      <c r="F27" s="437">
        <v>0</v>
      </c>
      <c r="G27" s="437">
        <v>0</v>
      </c>
      <c r="H27" s="438">
        <v>0</v>
      </c>
    </row>
    <row r="28" spans="1:8" ht="15.75">
      <c r="A28" s="131">
        <v>11</v>
      </c>
      <c r="B28" s="54" t="s">
        <v>123</v>
      </c>
      <c r="C28" s="437">
        <v>5416906</v>
      </c>
      <c r="D28" s="437">
        <v>9376082</v>
      </c>
      <c r="E28" s="429">
        <v>14792988</v>
      </c>
      <c r="F28" s="437">
        <v>766700</v>
      </c>
      <c r="G28" s="437">
        <v>11922280</v>
      </c>
      <c r="H28" s="438">
        <v>12688980</v>
      </c>
    </row>
    <row r="29" spans="1:8" ht="15.75">
      <c r="A29" s="131">
        <v>12</v>
      </c>
      <c r="B29" s="54" t="s">
        <v>124</v>
      </c>
      <c r="C29" s="437">
        <v>325100</v>
      </c>
      <c r="D29" s="437">
        <v>331512</v>
      </c>
      <c r="E29" s="429">
        <v>656612</v>
      </c>
      <c r="F29" s="437">
        <v>590284</v>
      </c>
      <c r="G29" s="437">
        <v>396382</v>
      </c>
      <c r="H29" s="438">
        <v>986666</v>
      </c>
    </row>
    <row r="30" spans="1:8" ht="15.75">
      <c r="A30" s="131">
        <v>13</v>
      </c>
      <c r="B30" s="57" t="s">
        <v>125</v>
      </c>
      <c r="C30" s="439">
        <v>38976777</v>
      </c>
      <c r="D30" s="439">
        <v>21991462</v>
      </c>
      <c r="E30" s="429">
        <v>60968239</v>
      </c>
      <c r="F30" s="439">
        <v>28538475</v>
      </c>
      <c r="G30" s="439">
        <v>22142193</v>
      </c>
      <c r="H30" s="438">
        <v>50680668</v>
      </c>
    </row>
    <row r="31" spans="1:8" ht="15.75">
      <c r="A31" s="131">
        <v>14</v>
      </c>
      <c r="B31" s="57" t="s">
        <v>126</v>
      </c>
      <c r="C31" s="439">
        <v>35581451.599999994</v>
      </c>
      <c r="D31" s="439">
        <v>6231460</v>
      </c>
      <c r="E31" s="429">
        <v>41812911.599999994</v>
      </c>
      <c r="F31" s="439">
        <v>31993629.429999992</v>
      </c>
      <c r="G31" s="439">
        <v>8587555.5199999996</v>
      </c>
      <c r="H31" s="438">
        <v>40581184.949999988</v>
      </c>
    </row>
    <row r="32" spans="1:8">
      <c r="A32" s="131"/>
      <c r="B32" s="52"/>
      <c r="C32" s="441"/>
      <c r="D32" s="441"/>
      <c r="E32" s="441"/>
      <c r="F32" s="441"/>
      <c r="G32" s="441"/>
      <c r="H32" s="442"/>
    </row>
    <row r="33" spans="1:8" ht="15.75">
      <c r="A33" s="131"/>
      <c r="B33" s="52" t="s">
        <v>127</v>
      </c>
      <c r="C33" s="437"/>
      <c r="D33" s="437"/>
      <c r="E33" s="428"/>
      <c r="F33" s="437"/>
      <c r="G33" s="437"/>
      <c r="H33" s="440"/>
    </row>
    <row r="34" spans="1:8" ht="15.75">
      <c r="A34" s="131">
        <v>15</v>
      </c>
      <c r="B34" s="51" t="s">
        <v>98</v>
      </c>
      <c r="C34" s="443">
        <v>8562466.3699999992</v>
      </c>
      <c r="D34" s="443">
        <v>1513777.65</v>
      </c>
      <c r="E34" s="429">
        <v>10076244.02</v>
      </c>
      <c r="F34" s="443">
        <v>9069755.7200000007</v>
      </c>
      <c r="G34" s="443">
        <v>315088.38999999966</v>
      </c>
      <c r="H34" s="438">
        <v>9384844.1099999994</v>
      </c>
    </row>
    <row r="35" spans="1:8" ht="15.75">
      <c r="A35" s="131">
        <v>15.1</v>
      </c>
      <c r="B35" s="55" t="s">
        <v>128</v>
      </c>
      <c r="C35" s="437">
        <v>9923734.3699999992</v>
      </c>
      <c r="D35" s="437">
        <v>4728217</v>
      </c>
      <c r="E35" s="429">
        <v>14651951.369999999</v>
      </c>
      <c r="F35" s="437">
        <v>10871104.720000001</v>
      </c>
      <c r="G35" s="437">
        <v>5018118.34</v>
      </c>
      <c r="H35" s="438">
        <v>15889223.060000001</v>
      </c>
    </row>
    <row r="36" spans="1:8" ht="15.75">
      <c r="A36" s="131">
        <v>15.2</v>
      </c>
      <c r="B36" s="55" t="s">
        <v>129</v>
      </c>
      <c r="C36" s="437">
        <v>1361268</v>
      </c>
      <c r="D36" s="437">
        <v>3214439.35</v>
      </c>
      <c r="E36" s="429">
        <v>4575707.3499999996</v>
      </c>
      <c r="F36" s="437">
        <v>1801349</v>
      </c>
      <c r="G36" s="437">
        <v>4703029.95</v>
      </c>
      <c r="H36" s="438">
        <v>6504378.9500000002</v>
      </c>
    </row>
    <row r="37" spans="1:8" ht="15.75">
      <c r="A37" s="131">
        <v>16</v>
      </c>
      <c r="B37" s="54" t="s">
        <v>130</v>
      </c>
      <c r="C37" s="437">
        <v>0</v>
      </c>
      <c r="D37" s="437">
        <v>0</v>
      </c>
      <c r="E37" s="429">
        <v>0</v>
      </c>
      <c r="F37" s="437">
        <v>0</v>
      </c>
      <c r="G37" s="437">
        <v>0</v>
      </c>
      <c r="H37" s="438">
        <v>0</v>
      </c>
    </row>
    <row r="38" spans="1:8" ht="15.75">
      <c r="A38" s="131">
        <v>17</v>
      </c>
      <c r="B38" s="54" t="s">
        <v>131</v>
      </c>
      <c r="C38" s="437">
        <v>0</v>
      </c>
      <c r="D38" s="437">
        <v>0</v>
      </c>
      <c r="E38" s="429">
        <v>0</v>
      </c>
      <c r="F38" s="437">
        <v>0</v>
      </c>
      <c r="G38" s="437">
        <v>0</v>
      </c>
      <c r="H38" s="438">
        <v>0</v>
      </c>
    </row>
    <row r="39" spans="1:8" ht="15.75">
      <c r="A39" s="131">
        <v>18</v>
      </c>
      <c r="B39" s="54" t="s">
        <v>132</v>
      </c>
      <c r="C39" s="437">
        <v>0</v>
      </c>
      <c r="D39" s="437">
        <v>0</v>
      </c>
      <c r="E39" s="429">
        <v>0</v>
      </c>
      <c r="F39" s="437">
        <v>0</v>
      </c>
      <c r="G39" s="437">
        <v>0</v>
      </c>
      <c r="H39" s="438">
        <v>0</v>
      </c>
    </row>
    <row r="40" spans="1:8" ht="15.75">
      <c r="A40" s="131">
        <v>19</v>
      </c>
      <c r="B40" s="54" t="s">
        <v>133</v>
      </c>
      <c r="C40" s="437">
        <v>505751</v>
      </c>
      <c r="D40" s="437">
        <v>0</v>
      </c>
      <c r="E40" s="429">
        <v>505751</v>
      </c>
      <c r="F40" s="437">
        <v>21252404</v>
      </c>
      <c r="G40" s="437">
        <v>0</v>
      </c>
      <c r="H40" s="438">
        <v>21252404</v>
      </c>
    </row>
    <row r="41" spans="1:8" ht="15.75">
      <c r="A41" s="131">
        <v>20</v>
      </c>
      <c r="B41" s="54" t="s">
        <v>134</v>
      </c>
      <c r="C41" s="437">
        <v>13534883</v>
      </c>
      <c r="D41" s="437">
        <v>0</v>
      </c>
      <c r="E41" s="429">
        <v>13534883</v>
      </c>
      <c r="F41" s="437">
        <v>-10169788</v>
      </c>
      <c r="G41" s="437">
        <v>0</v>
      </c>
      <c r="H41" s="438">
        <v>-10169788</v>
      </c>
    </row>
    <row r="42" spans="1:8" ht="15.75">
      <c r="A42" s="131">
        <v>21</v>
      </c>
      <c r="B42" s="54" t="s">
        <v>135</v>
      </c>
      <c r="C42" s="437">
        <v>-434442</v>
      </c>
      <c r="D42" s="437">
        <v>0</v>
      </c>
      <c r="E42" s="429">
        <v>-434442</v>
      </c>
      <c r="F42" s="437">
        <v>335010</v>
      </c>
      <c r="G42" s="437">
        <v>0</v>
      </c>
      <c r="H42" s="438">
        <v>335010</v>
      </c>
    </row>
    <row r="43" spans="1:8" ht="15.75">
      <c r="A43" s="131">
        <v>22</v>
      </c>
      <c r="B43" s="54" t="s">
        <v>136</v>
      </c>
      <c r="C43" s="437">
        <v>116967.40000000001</v>
      </c>
      <c r="D43" s="437">
        <v>0</v>
      </c>
      <c r="E43" s="429">
        <v>116967.40000000001</v>
      </c>
      <c r="F43" s="437">
        <v>380608.08</v>
      </c>
      <c r="G43" s="437">
        <v>0</v>
      </c>
      <c r="H43" s="438">
        <v>380608.08</v>
      </c>
    </row>
    <row r="44" spans="1:8" ht="15.75">
      <c r="A44" s="131">
        <v>23</v>
      </c>
      <c r="B44" s="54" t="s">
        <v>137</v>
      </c>
      <c r="C44" s="437">
        <v>2358742.63</v>
      </c>
      <c r="D44" s="437">
        <v>893387</v>
      </c>
      <c r="E44" s="429">
        <v>3252129.63</v>
      </c>
      <c r="F44" s="437">
        <v>2578276.77</v>
      </c>
      <c r="G44" s="437">
        <v>1525796.1400000001</v>
      </c>
      <c r="H44" s="438">
        <v>4104072.91</v>
      </c>
    </row>
    <row r="45" spans="1:8" ht="15.75">
      <c r="A45" s="131">
        <v>24</v>
      </c>
      <c r="B45" s="57" t="s">
        <v>138</v>
      </c>
      <c r="C45" s="439">
        <v>24644368.399999995</v>
      </c>
      <c r="D45" s="439">
        <v>2407164.65</v>
      </c>
      <c r="E45" s="429">
        <v>27051533.049999993</v>
      </c>
      <c r="F45" s="439">
        <v>23446266.569999997</v>
      </c>
      <c r="G45" s="439">
        <v>1840884.5299999998</v>
      </c>
      <c r="H45" s="438">
        <v>25287151.099999998</v>
      </c>
    </row>
    <row r="46" spans="1:8">
      <c r="A46" s="131"/>
      <c r="B46" s="52" t="s">
        <v>139</v>
      </c>
      <c r="C46" s="437"/>
      <c r="D46" s="437"/>
      <c r="E46" s="437"/>
      <c r="F46" s="437"/>
      <c r="G46" s="437"/>
      <c r="H46" s="444"/>
    </row>
    <row r="47" spans="1:8" ht="15.75">
      <c r="A47" s="131">
        <v>25</v>
      </c>
      <c r="B47" s="54" t="s">
        <v>140</v>
      </c>
      <c r="C47" s="437">
        <v>1322046</v>
      </c>
      <c r="D47" s="437">
        <v>1540285.65</v>
      </c>
      <c r="E47" s="429">
        <v>2862331.65</v>
      </c>
      <c r="F47" s="437">
        <v>1576503</v>
      </c>
      <c r="G47" s="437">
        <v>1624908.05</v>
      </c>
      <c r="H47" s="438">
        <v>3201411.05</v>
      </c>
    </row>
    <row r="48" spans="1:8" ht="15.75">
      <c r="A48" s="131">
        <v>26</v>
      </c>
      <c r="B48" s="54" t="s">
        <v>141</v>
      </c>
      <c r="C48" s="437">
        <v>3316864</v>
      </c>
      <c r="D48" s="437">
        <v>468295</v>
      </c>
      <c r="E48" s="429">
        <v>3785159</v>
      </c>
      <c r="F48" s="437">
        <v>3734425</v>
      </c>
      <c r="G48" s="437">
        <v>609507</v>
      </c>
      <c r="H48" s="438">
        <v>4343932</v>
      </c>
    </row>
    <row r="49" spans="1:9" ht="15.75">
      <c r="A49" s="131">
        <v>27</v>
      </c>
      <c r="B49" s="54" t="s">
        <v>142</v>
      </c>
      <c r="C49" s="437">
        <v>26551729</v>
      </c>
      <c r="D49" s="437">
        <v>0</v>
      </c>
      <c r="E49" s="429">
        <v>26551729</v>
      </c>
      <c r="F49" s="437">
        <v>28942443</v>
      </c>
      <c r="G49" s="437">
        <v>0</v>
      </c>
      <c r="H49" s="438">
        <v>28942443</v>
      </c>
    </row>
    <row r="50" spans="1:9" ht="15.75">
      <c r="A50" s="131">
        <v>28</v>
      </c>
      <c r="B50" s="54" t="s">
        <v>280</v>
      </c>
      <c r="C50" s="437">
        <v>458269</v>
      </c>
      <c r="D50" s="437">
        <v>0</v>
      </c>
      <c r="E50" s="429">
        <v>458269</v>
      </c>
      <c r="F50" s="437">
        <v>442868</v>
      </c>
      <c r="G50" s="437">
        <v>0</v>
      </c>
      <c r="H50" s="438">
        <v>442868</v>
      </c>
    </row>
    <row r="51" spans="1:9" ht="15.75">
      <c r="A51" s="131">
        <v>29</v>
      </c>
      <c r="B51" s="54" t="s">
        <v>143</v>
      </c>
      <c r="C51" s="437">
        <v>6306629</v>
      </c>
      <c r="D51" s="437">
        <v>0</v>
      </c>
      <c r="E51" s="429">
        <v>6306629</v>
      </c>
      <c r="F51" s="437">
        <v>6042942</v>
      </c>
      <c r="G51" s="437">
        <v>0</v>
      </c>
      <c r="H51" s="438">
        <v>6042942</v>
      </c>
    </row>
    <row r="52" spans="1:9" ht="15.75">
      <c r="A52" s="131">
        <v>30</v>
      </c>
      <c r="B52" s="54" t="s">
        <v>144</v>
      </c>
      <c r="C52" s="437">
        <v>4432840</v>
      </c>
      <c r="D52" s="437">
        <v>143923</v>
      </c>
      <c r="E52" s="429">
        <v>4576763</v>
      </c>
      <c r="F52" s="437">
        <v>4395034</v>
      </c>
      <c r="G52" s="437">
        <v>94404</v>
      </c>
      <c r="H52" s="438">
        <v>4489438</v>
      </c>
    </row>
    <row r="53" spans="1:9" ht="15.75">
      <c r="A53" s="131">
        <v>31</v>
      </c>
      <c r="B53" s="57" t="s">
        <v>145</v>
      </c>
      <c r="C53" s="439">
        <v>42388377</v>
      </c>
      <c r="D53" s="439">
        <v>2152503.65</v>
      </c>
      <c r="E53" s="429">
        <v>44540880.649999999</v>
      </c>
      <c r="F53" s="439">
        <v>45134215</v>
      </c>
      <c r="G53" s="439">
        <v>2328819.0499999998</v>
      </c>
      <c r="H53" s="438">
        <v>47463034.049999997</v>
      </c>
    </row>
    <row r="54" spans="1:9" ht="15.75">
      <c r="A54" s="131">
        <v>32</v>
      </c>
      <c r="B54" s="57" t="s">
        <v>146</v>
      </c>
      <c r="C54" s="439">
        <v>-17744008.600000005</v>
      </c>
      <c r="D54" s="439">
        <v>254661</v>
      </c>
      <c r="E54" s="429">
        <v>-17489347.600000005</v>
      </c>
      <c r="F54" s="439">
        <v>-21687948.430000003</v>
      </c>
      <c r="G54" s="439">
        <v>-487934.52</v>
      </c>
      <c r="H54" s="438">
        <v>-22175882.950000003</v>
      </c>
    </row>
    <row r="55" spans="1:9">
      <c r="A55" s="131"/>
      <c r="B55" s="52"/>
      <c r="C55" s="441"/>
      <c r="D55" s="441"/>
      <c r="E55" s="441"/>
      <c r="F55" s="441"/>
      <c r="G55" s="441"/>
      <c r="H55" s="442"/>
    </row>
    <row r="56" spans="1:9" ht="15.75">
      <c r="A56" s="131">
        <v>33</v>
      </c>
      <c r="B56" s="57" t="s">
        <v>147</v>
      </c>
      <c r="C56" s="439">
        <v>17837442.999999989</v>
      </c>
      <c r="D56" s="439">
        <v>6486121</v>
      </c>
      <c r="E56" s="429">
        <v>24323563.999999989</v>
      </c>
      <c r="F56" s="439">
        <v>10305680.999999989</v>
      </c>
      <c r="G56" s="439">
        <v>8099621</v>
      </c>
      <c r="H56" s="438">
        <v>18405301.999999989</v>
      </c>
    </row>
    <row r="57" spans="1:9">
      <c r="A57" s="131"/>
      <c r="B57" s="52"/>
      <c r="C57" s="441"/>
      <c r="D57" s="441"/>
      <c r="E57" s="441"/>
      <c r="F57" s="441"/>
      <c r="G57" s="441"/>
      <c r="H57" s="442"/>
    </row>
    <row r="58" spans="1:9" ht="15.75">
      <c r="A58" s="131">
        <v>34</v>
      </c>
      <c r="B58" s="54" t="s">
        <v>148</v>
      </c>
      <c r="C58" s="437">
        <v>38531375</v>
      </c>
      <c r="D58" s="445">
        <v>3046010</v>
      </c>
      <c r="E58" s="429">
        <v>41577385</v>
      </c>
      <c r="F58" s="437">
        <v>8478274</v>
      </c>
      <c r="G58" s="445" t="s">
        <v>642</v>
      </c>
      <c r="H58" s="438">
        <v>8478274</v>
      </c>
    </row>
    <row r="59" spans="1:9" s="209" customFormat="1" ht="15.75">
      <c r="A59" s="131">
        <v>35</v>
      </c>
      <c r="B59" s="51" t="s">
        <v>149</v>
      </c>
      <c r="C59" s="445">
        <v>303000</v>
      </c>
      <c r="D59" s="445" t="s">
        <v>642</v>
      </c>
      <c r="E59" s="446">
        <v>303000</v>
      </c>
      <c r="F59" s="447">
        <v>144000</v>
      </c>
      <c r="G59" s="445" t="s">
        <v>642</v>
      </c>
      <c r="H59" s="448">
        <v>144000</v>
      </c>
      <c r="I59" s="208"/>
    </row>
    <row r="60" spans="1:9" ht="15.75">
      <c r="A60" s="131">
        <v>36</v>
      </c>
      <c r="B60" s="54" t="s">
        <v>150</v>
      </c>
      <c r="C60" s="437">
        <v>3566887</v>
      </c>
      <c r="D60" s="445">
        <v>-35802</v>
      </c>
      <c r="E60" s="429">
        <v>3531085</v>
      </c>
      <c r="F60" s="437">
        <v>142208</v>
      </c>
      <c r="G60" s="445" t="s">
        <v>642</v>
      </c>
      <c r="H60" s="438">
        <v>142208</v>
      </c>
    </row>
    <row r="61" spans="1:9" ht="15.75">
      <c r="A61" s="131">
        <v>37</v>
      </c>
      <c r="B61" s="57" t="s">
        <v>151</v>
      </c>
      <c r="C61" s="439">
        <v>42401262</v>
      </c>
      <c r="D61" s="439">
        <v>3010208</v>
      </c>
      <c r="E61" s="429">
        <v>45411470</v>
      </c>
      <c r="F61" s="439">
        <v>8764482</v>
      </c>
      <c r="G61" s="439">
        <v>0</v>
      </c>
      <c r="H61" s="438">
        <v>8764482</v>
      </c>
    </row>
    <row r="62" spans="1:9">
      <c r="A62" s="131"/>
      <c r="B62" s="58"/>
      <c r="C62" s="437"/>
      <c r="D62" s="437"/>
      <c r="E62" s="437"/>
      <c r="F62" s="437"/>
      <c r="G62" s="437"/>
      <c r="H62" s="444"/>
    </row>
    <row r="63" spans="1:9" ht="15.75">
      <c r="A63" s="131">
        <v>38</v>
      </c>
      <c r="B63" s="59" t="s">
        <v>281</v>
      </c>
      <c r="C63" s="439">
        <v>-24563819.000000011</v>
      </c>
      <c r="D63" s="439">
        <v>3475913</v>
      </c>
      <c r="E63" s="429">
        <v>-21087906.000000011</v>
      </c>
      <c r="F63" s="439">
        <v>1541198.9999999888</v>
      </c>
      <c r="G63" s="439">
        <v>8099621</v>
      </c>
      <c r="H63" s="438">
        <v>9640819.9999999888</v>
      </c>
    </row>
    <row r="64" spans="1:9" ht="15.75">
      <c r="A64" s="129">
        <v>39</v>
      </c>
      <c r="B64" s="54" t="s">
        <v>152</v>
      </c>
      <c r="C64" s="449">
        <v>118468</v>
      </c>
      <c r="D64" s="449">
        <v>0</v>
      </c>
      <c r="E64" s="429">
        <v>118468</v>
      </c>
      <c r="F64" s="449">
        <v>955050</v>
      </c>
      <c r="G64" s="449">
        <v>0</v>
      </c>
      <c r="H64" s="438">
        <v>955050</v>
      </c>
    </row>
    <row r="65" spans="1:8" ht="15.75">
      <c r="A65" s="131">
        <v>40</v>
      </c>
      <c r="B65" s="57" t="s">
        <v>153</v>
      </c>
      <c r="C65" s="439">
        <v>-24682287.000000011</v>
      </c>
      <c r="D65" s="439">
        <v>3475913</v>
      </c>
      <c r="E65" s="429">
        <v>-21206374.000000011</v>
      </c>
      <c r="F65" s="439">
        <v>586148.99999998882</v>
      </c>
      <c r="G65" s="439">
        <v>8099621</v>
      </c>
      <c r="H65" s="438">
        <v>8685769.9999999888</v>
      </c>
    </row>
    <row r="66" spans="1:8" ht="15.75">
      <c r="A66" s="129">
        <v>41</v>
      </c>
      <c r="B66" s="54" t="s">
        <v>154</v>
      </c>
      <c r="C66" s="449">
        <v>0</v>
      </c>
      <c r="D66" s="449"/>
      <c r="E66" s="429">
        <v>0</v>
      </c>
      <c r="F66" s="449"/>
      <c r="G66" s="449"/>
      <c r="H66" s="438">
        <v>0</v>
      </c>
    </row>
    <row r="67" spans="1:8" ht="16.5" thickBot="1">
      <c r="A67" s="133">
        <v>42</v>
      </c>
      <c r="B67" s="134" t="s">
        <v>155</v>
      </c>
      <c r="C67" s="249">
        <v>-24682287.000000011</v>
      </c>
      <c r="D67" s="249">
        <v>3475913</v>
      </c>
      <c r="E67" s="247">
        <v>-21206374.000000011</v>
      </c>
      <c r="F67" s="249">
        <v>586148.99999998882</v>
      </c>
      <c r="G67" s="249">
        <v>8099621</v>
      </c>
      <c r="H67" s="250">
        <v>8685769.9999999888</v>
      </c>
    </row>
  </sheetData>
  <mergeCells count="2">
    <mergeCell ref="C5:E5"/>
    <mergeCell ref="F5:H5"/>
  </mergeCells>
  <pageMargins left="0.7" right="0.7" top="0.75" bottom="0.75" header="0.3" footer="0.3"/>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90" zoomScaleNormal="90" workbookViewId="0">
      <selection activeCell="C7" sqref="C7:H52"/>
    </sheetView>
  </sheetViews>
  <sheetFormatPr defaultRowHeight="15"/>
  <cols>
    <col min="1" max="1" width="9.5703125" bestFit="1" customWidth="1"/>
    <col min="2" max="2" width="72.28515625" customWidth="1"/>
    <col min="3" max="3" width="11.28515625" bestFit="1" customWidth="1"/>
    <col min="4" max="5" width="13.85546875" bestFit="1" customWidth="1"/>
    <col min="6" max="6" width="11.28515625" bestFit="1" customWidth="1"/>
    <col min="7" max="8" width="13.85546875" bestFit="1" customWidth="1"/>
  </cols>
  <sheetData>
    <row r="1" spans="1:8">
      <c r="A1" s="2" t="s">
        <v>196</v>
      </c>
      <c r="B1" t="str">
        <f>Info!C2</f>
        <v>სს "ვითიბი ბანკი ჯორჯია"</v>
      </c>
    </row>
    <row r="2" spans="1:8">
      <c r="A2" s="2" t="s">
        <v>197</v>
      </c>
      <c r="B2" s="410">
        <v>44104</v>
      </c>
    </row>
    <row r="3" spans="1:8">
      <c r="A3" s="2"/>
    </row>
    <row r="4" spans="1:8" ht="16.5" thickBot="1">
      <c r="A4" s="2" t="s">
        <v>417</v>
      </c>
      <c r="B4" s="2"/>
      <c r="C4" s="220"/>
      <c r="D4" s="220"/>
      <c r="E4" s="220"/>
      <c r="F4" s="221"/>
      <c r="G4" s="221"/>
      <c r="H4" s="222" t="s">
        <v>100</v>
      </c>
    </row>
    <row r="5" spans="1:8" ht="15.75">
      <c r="A5" s="532" t="s">
        <v>32</v>
      </c>
      <c r="B5" s="534" t="s">
        <v>253</v>
      </c>
      <c r="C5" s="536" t="s">
        <v>202</v>
      </c>
      <c r="D5" s="536"/>
      <c r="E5" s="536"/>
      <c r="F5" s="536" t="s">
        <v>203</v>
      </c>
      <c r="G5" s="536"/>
      <c r="H5" s="537"/>
    </row>
    <row r="6" spans="1:8">
      <c r="A6" s="533"/>
      <c r="B6" s="535"/>
      <c r="C6" s="39" t="s">
        <v>33</v>
      </c>
      <c r="D6" s="39" t="s">
        <v>101</v>
      </c>
      <c r="E6" s="39" t="s">
        <v>74</v>
      </c>
      <c r="F6" s="39" t="s">
        <v>33</v>
      </c>
      <c r="G6" s="39" t="s">
        <v>101</v>
      </c>
      <c r="H6" s="40" t="s">
        <v>74</v>
      </c>
    </row>
    <row r="7" spans="1:8" s="3" customFormat="1" ht="15.75">
      <c r="A7" s="223">
        <v>1</v>
      </c>
      <c r="B7" s="224" t="s">
        <v>493</v>
      </c>
      <c r="C7" s="431">
        <v>87994138</v>
      </c>
      <c r="D7" s="431">
        <v>156554149</v>
      </c>
      <c r="E7" s="450">
        <v>244548287</v>
      </c>
      <c r="F7" s="431">
        <v>66385757</v>
      </c>
      <c r="G7" s="431">
        <v>93185995</v>
      </c>
      <c r="H7" s="432">
        <v>159571752</v>
      </c>
    </row>
    <row r="8" spans="1:8" s="3" customFormat="1" ht="15.75">
      <c r="A8" s="223">
        <v>1.1000000000000001</v>
      </c>
      <c r="B8" s="225" t="s">
        <v>285</v>
      </c>
      <c r="C8" s="431">
        <v>25355925</v>
      </c>
      <c r="D8" s="431">
        <v>61047161</v>
      </c>
      <c r="E8" s="450">
        <v>86403086</v>
      </c>
      <c r="F8" s="431">
        <v>36351644</v>
      </c>
      <c r="G8" s="431">
        <v>55309430</v>
      </c>
      <c r="H8" s="432">
        <v>91661074</v>
      </c>
    </row>
    <row r="9" spans="1:8" s="3" customFormat="1" ht="15.75">
      <c r="A9" s="223">
        <v>1.2</v>
      </c>
      <c r="B9" s="225" t="s">
        <v>286</v>
      </c>
      <c r="C9" s="431">
        <v>0</v>
      </c>
      <c r="D9" s="431">
        <v>21254640.66</v>
      </c>
      <c r="E9" s="450">
        <v>21254640.66</v>
      </c>
      <c r="F9" s="431">
        <v>0</v>
      </c>
      <c r="G9" s="431">
        <v>14613611.76</v>
      </c>
      <c r="H9" s="432">
        <v>14613611.76</v>
      </c>
    </row>
    <row r="10" spans="1:8" s="3" customFormat="1" ht="15.75">
      <c r="A10" s="223">
        <v>1.3</v>
      </c>
      <c r="B10" s="225" t="s">
        <v>287</v>
      </c>
      <c r="C10" s="431">
        <v>62638213</v>
      </c>
      <c r="D10" s="431">
        <v>74252347.340000004</v>
      </c>
      <c r="E10" s="450">
        <v>136890560.34</v>
      </c>
      <c r="F10" s="431">
        <v>30034113</v>
      </c>
      <c r="G10" s="431">
        <v>23262953.240000002</v>
      </c>
      <c r="H10" s="432">
        <v>53297066.240000002</v>
      </c>
    </row>
    <row r="11" spans="1:8" s="3" customFormat="1" ht="15.75">
      <c r="A11" s="223">
        <v>1.4</v>
      </c>
      <c r="B11" s="225" t="s">
        <v>288</v>
      </c>
      <c r="C11" s="431">
        <v>0</v>
      </c>
      <c r="D11" s="431">
        <v>0</v>
      </c>
      <c r="E11" s="450">
        <v>0</v>
      </c>
      <c r="F11" s="431">
        <v>12800</v>
      </c>
      <c r="G11" s="431">
        <v>0</v>
      </c>
      <c r="H11" s="432">
        <v>12800</v>
      </c>
    </row>
    <row r="12" spans="1:8" s="3" customFormat="1" ht="29.25" customHeight="1">
      <c r="A12" s="223">
        <v>2</v>
      </c>
      <c r="B12" s="224" t="s">
        <v>289</v>
      </c>
      <c r="C12" s="431">
        <v>0</v>
      </c>
      <c r="D12" s="431">
        <v>0</v>
      </c>
      <c r="E12" s="450">
        <v>0</v>
      </c>
      <c r="F12" s="431">
        <v>0</v>
      </c>
      <c r="G12" s="431">
        <v>0</v>
      </c>
      <c r="H12" s="432">
        <v>0</v>
      </c>
    </row>
    <row r="13" spans="1:8" s="3" customFormat="1" ht="25.5">
      <c r="A13" s="223">
        <v>3</v>
      </c>
      <c r="B13" s="224" t="s">
        <v>290</v>
      </c>
      <c r="C13" s="431">
        <v>107330000</v>
      </c>
      <c r="D13" s="431">
        <v>0</v>
      </c>
      <c r="E13" s="450">
        <v>107330000</v>
      </c>
      <c r="F13" s="431">
        <v>47422000</v>
      </c>
      <c r="G13" s="431">
        <v>0</v>
      </c>
      <c r="H13" s="432">
        <v>47422000</v>
      </c>
    </row>
    <row r="14" spans="1:8" s="3" customFormat="1" ht="15.75">
      <c r="A14" s="223">
        <v>3.1</v>
      </c>
      <c r="B14" s="225" t="s">
        <v>291</v>
      </c>
      <c r="C14" s="431">
        <v>107330000</v>
      </c>
      <c r="D14" s="431">
        <v>0</v>
      </c>
      <c r="E14" s="450">
        <v>107330000</v>
      </c>
      <c r="F14" s="431">
        <v>47422000</v>
      </c>
      <c r="G14" s="431">
        <v>0</v>
      </c>
      <c r="H14" s="432">
        <v>47422000</v>
      </c>
    </row>
    <row r="15" spans="1:8" s="3" customFormat="1" ht="15.75">
      <c r="A15" s="223">
        <v>3.2</v>
      </c>
      <c r="B15" s="225" t="s">
        <v>292</v>
      </c>
      <c r="C15" s="431">
        <v>0</v>
      </c>
      <c r="D15" s="431">
        <v>0</v>
      </c>
      <c r="E15" s="450">
        <v>0</v>
      </c>
      <c r="F15" s="431">
        <v>0</v>
      </c>
      <c r="G15" s="431">
        <v>0</v>
      </c>
      <c r="H15" s="432">
        <v>0</v>
      </c>
    </row>
    <row r="16" spans="1:8" s="3" customFormat="1" ht="15.75">
      <c r="A16" s="223">
        <v>4</v>
      </c>
      <c r="B16" s="224" t="s">
        <v>293</v>
      </c>
      <c r="C16" s="431">
        <v>272120467</v>
      </c>
      <c r="D16" s="431">
        <v>38711541387</v>
      </c>
      <c r="E16" s="450">
        <v>38983661854</v>
      </c>
      <c r="F16" s="431">
        <v>315378964</v>
      </c>
      <c r="G16" s="431">
        <v>32938454559</v>
      </c>
      <c r="H16" s="432">
        <v>33253833523</v>
      </c>
    </row>
    <row r="17" spans="1:8" s="3" customFormat="1" ht="15.75">
      <c r="A17" s="223">
        <v>4.0999999999999996</v>
      </c>
      <c r="B17" s="225" t="s">
        <v>294</v>
      </c>
      <c r="C17" s="431">
        <v>272120467</v>
      </c>
      <c r="D17" s="431">
        <v>38622871485.707199</v>
      </c>
      <c r="E17" s="450">
        <v>38894991952.707199</v>
      </c>
      <c r="F17" s="431">
        <v>315378964</v>
      </c>
      <c r="G17" s="431">
        <v>32862818667.91</v>
      </c>
      <c r="H17" s="432">
        <v>33178197631.91</v>
      </c>
    </row>
    <row r="18" spans="1:8" s="3" customFormat="1" ht="15.75">
      <c r="A18" s="223">
        <v>4.2</v>
      </c>
      <c r="B18" s="225" t="s">
        <v>295</v>
      </c>
      <c r="C18" s="431">
        <v>0</v>
      </c>
      <c r="D18" s="431">
        <v>88669901.292799994</v>
      </c>
      <c r="E18" s="450">
        <v>88669901.292799994</v>
      </c>
      <c r="F18" s="431">
        <v>0</v>
      </c>
      <c r="G18" s="431">
        <v>75635891.089999989</v>
      </c>
      <c r="H18" s="432">
        <v>75635891.089999989</v>
      </c>
    </row>
    <row r="19" spans="1:8" s="3" customFormat="1" ht="25.5">
      <c r="A19" s="223">
        <v>5</v>
      </c>
      <c r="B19" s="224" t="s">
        <v>296</v>
      </c>
      <c r="C19" s="431">
        <v>158240219.25</v>
      </c>
      <c r="D19" s="431">
        <v>5933526137.5597992</v>
      </c>
      <c r="E19" s="450">
        <v>6091766356.8097992</v>
      </c>
      <c r="F19" s="431">
        <v>166706197.63999999</v>
      </c>
      <c r="G19" s="431">
        <v>4878044267.9758997</v>
      </c>
      <c r="H19" s="432">
        <v>5044750465.6159</v>
      </c>
    </row>
    <row r="20" spans="1:8" s="3" customFormat="1" ht="15.75">
      <c r="A20" s="223">
        <v>5.0999999999999996</v>
      </c>
      <c r="B20" s="225" t="s">
        <v>297</v>
      </c>
      <c r="C20" s="431">
        <v>9118161.7699999996</v>
      </c>
      <c r="D20" s="431">
        <v>39290234.233000003</v>
      </c>
      <c r="E20" s="450">
        <v>48408396.003000006</v>
      </c>
      <c r="F20" s="431">
        <v>10016598.039999999</v>
      </c>
      <c r="G20" s="431">
        <v>43895840.593699999</v>
      </c>
      <c r="H20" s="432">
        <v>53912438.633699998</v>
      </c>
    </row>
    <row r="21" spans="1:8" s="3" customFormat="1" ht="15.75">
      <c r="A21" s="223">
        <v>5.2</v>
      </c>
      <c r="B21" s="225" t="s">
        <v>298</v>
      </c>
      <c r="C21" s="431">
        <v>1</v>
      </c>
      <c r="D21" s="431">
        <v>23118452.166299999</v>
      </c>
      <c r="E21" s="450">
        <v>23118453.166299999</v>
      </c>
      <c r="F21" s="431">
        <v>1</v>
      </c>
      <c r="G21" s="431">
        <v>18580013.969100002</v>
      </c>
      <c r="H21" s="432">
        <v>18580014.969100002</v>
      </c>
    </row>
    <row r="22" spans="1:8" s="3" customFormat="1" ht="15.75">
      <c r="A22" s="223">
        <v>5.3</v>
      </c>
      <c r="B22" s="225" t="s">
        <v>299</v>
      </c>
      <c r="C22" s="431">
        <v>98020284.300000012</v>
      </c>
      <c r="D22" s="431">
        <v>4396068875.7635994</v>
      </c>
      <c r="E22" s="450">
        <v>4494089160.0635996</v>
      </c>
      <c r="F22" s="431">
        <v>127784765.69999999</v>
      </c>
      <c r="G22" s="431">
        <v>3597059866.8543</v>
      </c>
      <c r="H22" s="432">
        <v>3724844632.5542998</v>
      </c>
    </row>
    <row r="23" spans="1:8" s="3" customFormat="1" ht="15.75">
      <c r="A23" s="223" t="s">
        <v>300</v>
      </c>
      <c r="B23" s="226" t="s">
        <v>301</v>
      </c>
      <c r="C23" s="431">
        <v>6449343.6299999999</v>
      </c>
      <c r="D23" s="431">
        <v>1492889856.29</v>
      </c>
      <c r="E23" s="450">
        <v>1499339199.9200001</v>
      </c>
      <c r="F23" s="431">
        <v>6088415.4000000004</v>
      </c>
      <c r="G23" s="431">
        <v>1234472498.3733001</v>
      </c>
      <c r="H23" s="432">
        <v>1240560913.7733002</v>
      </c>
    </row>
    <row r="24" spans="1:8" s="3" customFormat="1" ht="15.75">
      <c r="A24" s="223" t="s">
        <v>302</v>
      </c>
      <c r="B24" s="226" t="s">
        <v>303</v>
      </c>
      <c r="C24" s="431">
        <v>30453328</v>
      </c>
      <c r="D24" s="431">
        <v>1803499969.3564999</v>
      </c>
      <c r="E24" s="450">
        <v>1833953297.3564999</v>
      </c>
      <c r="F24" s="431">
        <v>28590778</v>
      </c>
      <c r="G24" s="431">
        <v>1378506855.6696</v>
      </c>
      <c r="H24" s="432">
        <v>1407097633.6696</v>
      </c>
    </row>
    <row r="25" spans="1:8" s="3" customFormat="1" ht="15.75">
      <c r="A25" s="223" t="s">
        <v>304</v>
      </c>
      <c r="B25" s="227" t="s">
        <v>305</v>
      </c>
      <c r="C25" s="431">
        <v>0</v>
      </c>
      <c r="D25" s="431">
        <v>42997134.947400004</v>
      </c>
      <c r="E25" s="450">
        <v>42997134.947400004</v>
      </c>
      <c r="F25" s="431">
        <v>0</v>
      </c>
      <c r="G25" s="431">
        <v>37879112.321599998</v>
      </c>
      <c r="H25" s="432">
        <v>37879112.321599998</v>
      </c>
    </row>
    <row r="26" spans="1:8" s="3" customFormat="1" ht="15.75">
      <c r="A26" s="223" t="s">
        <v>306</v>
      </c>
      <c r="B26" s="226" t="s">
        <v>307</v>
      </c>
      <c r="C26" s="431">
        <v>888819.67</v>
      </c>
      <c r="D26" s="431">
        <v>520606901.0905</v>
      </c>
      <c r="E26" s="450">
        <v>521495720.76050001</v>
      </c>
      <c r="F26" s="431">
        <v>7043027.2999999998</v>
      </c>
      <c r="G26" s="431">
        <v>462522400.949</v>
      </c>
      <c r="H26" s="432">
        <v>469565428.24900001</v>
      </c>
    </row>
    <row r="27" spans="1:8" s="3" customFormat="1" ht="15.75">
      <c r="A27" s="223" t="s">
        <v>308</v>
      </c>
      <c r="B27" s="226" t="s">
        <v>309</v>
      </c>
      <c r="C27" s="431">
        <v>60228793</v>
      </c>
      <c r="D27" s="431">
        <v>536075014.07920003</v>
      </c>
      <c r="E27" s="450">
        <v>596303807.07920003</v>
      </c>
      <c r="F27" s="431">
        <v>86062545</v>
      </c>
      <c r="G27" s="431">
        <v>483678999.54079998</v>
      </c>
      <c r="H27" s="432">
        <v>569741544.54079998</v>
      </c>
    </row>
    <row r="28" spans="1:8" s="3" customFormat="1" ht="15.75">
      <c r="A28" s="223">
        <v>5.4</v>
      </c>
      <c r="B28" s="225" t="s">
        <v>310</v>
      </c>
      <c r="C28" s="431">
        <v>45765097.18</v>
      </c>
      <c r="D28" s="431">
        <v>531007686.85439998</v>
      </c>
      <c r="E28" s="450">
        <v>576772784.03439999</v>
      </c>
      <c r="F28" s="431">
        <v>25420667.899999999</v>
      </c>
      <c r="G28" s="431">
        <v>384569449.2536</v>
      </c>
      <c r="H28" s="432">
        <v>409990117.15359998</v>
      </c>
    </row>
    <row r="29" spans="1:8" s="3" customFormat="1" ht="15.75">
      <c r="A29" s="223">
        <v>5.5</v>
      </c>
      <c r="B29" s="225" t="s">
        <v>311</v>
      </c>
      <c r="C29" s="431">
        <v>1931572</v>
      </c>
      <c r="D29" s="431">
        <v>822057382.57280004</v>
      </c>
      <c r="E29" s="450">
        <v>823988954.57280004</v>
      </c>
      <c r="F29" s="431">
        <v>12</v>
      </c>
      <c r="G29" s="431">
        <v>709114046.33969998</v>
      </c>
      <c r="H29" s="432">
        <v>709114058.33969998</v>
      </c>
    </row>
    <row r="30" spans="1:8" s="3" customFormat="1" ht="15.75">
      <c r="A30" s="223">
        <v>5.6</v>
      </c>
      <c r="B30" s="225" t="s">
        <v>312</v>
      </c>
      <c r="C30" s="431">
        <v>0</v>
      </c>
      <c r="D30" s="431">
        <v>51385060.623300001</v>
      </c>
      <c r="E30" s="450">
        <v>51385060.623300001</v>
      </c>
      <c r="F30" s="431">
        <v>0</v>
      </c>
      <c r="G30" s="431">
        <v>61362209.992299996</v>
      </c>
      <c r="H30" s="432">
        <v>61362209.992299996</v>
      </c>
    </row>
    <row r="31" spans="1:8" s="3" customFormat="1" ht="15.75">
      <c r="A31" s="223">
        <v>5.7</v>
      </c>
      <c r="B31" s="225" t="s">
        <v>313</v>
      </c>
      <c r="C31" s="431">
        <v>3405103</v>
      </c>
      <c r="D31" s="431">
        <v>70598445.346399993</v>
      </c>
      <c r="E31" s="450">
        <v>74003548.346399993</v>
      </c>
      <c r="F31" s="431">
        <v>3484153</v>
      </c>
      <c r="G31" s="431">
        <v>63462840.973200001</v>
      </c>
      <c r="H31" s="432">
        <v>66946993.973200001</v>
      </c>
    </row>
    <row r="32" spans="1:8" s="3" customFormat="1" ht="15.75">
      <c r="A32" s="223">
        <v>6</v>
      </c>
      <c r="B32" s="224" t="s">
        <v>314</v>
      </c>
      <c r="C32" s="431">
        <v>25355925</v>
      </c>
      <c r="D32" s="431">
        <v>61047161</v>
      </c>
      <c r="E32" s="450">
        <v>86403086</v>
      </c>
      <c r="F32" s="431">
        <v>1448632</v>
      </c>
      <c r="G32" s="431">
        <v>422061289</v>
      </c>
      <c r="H32" s="432">
        <v>423509921</v>
      </c>
    </row>
    <row r="33" spans="1:8" s="3" customFormat="1" ht="25.5">
      <c r="A33" s="223">
        <v>6.1</v>
      </c>
      <c r="B33" s="225" t="s">
        <v>494</v>
      </c>
      <c r="C33" s="431">
        <v>0</v>
      </c>
      <c r="D33" s="431">
        <v>0</v>
      </c>
      <c r="E33" s="450">
        <v>0</v>
      </c>
      <c r="F33" s="431">
        <v>0</v>
      </c>
      <c r="G33" s="431">
        <v>215177866</v>
      </c>
      <c r="H33" s="432">
        <v>215177866</v>
      </c>
    </row>
    <row r="34" spans="1:8" s="3" customFormat="1" ht="25.5">
      <c r="A34" s="223">
        <v>6.2</v>
      </c>
      <c r="B34" s="225" t="s">
        <v>315</v>
      </c>
      <c r="C34" s="431">
        <v>25355925</v>
      </c>
      <c r="D34" s="431">
        <v>61047161</v>
      </c>
      <c r="E34" s="450">
        <v>86403086</v>
      </c>
      <c r="F34" s="431">
        <v>1448632</v>
      </c>
      <c r="G34" s="431">
        <v>206883423</v>
      </c>
      <c r="H34" s="432">
        <v>208332055</v>
      </c>
    </row>
    <row r="35" spans="1:8" s="3" customFormat="1" ht="25.5">
      <c r="A35" s="223">
        <v>6.3</v>
      </c>
      <c r="B35" s="225" t="s">
        <v>316</v>
      </c>
      <c r="C35" s="431">
        <v>0</v>
      </c>
      <c r="D35" s="431">
        <v>0</v>
      </c>
      <c r="E35" s="450">
        <v>0</v>
      </c>
      <c r="F35" s="431">
        <v>0</v>
      </c>
      <c r="G35" s="431">
        <v>0</v>
      </c>
      <c r="H35" s="432">
        <v>0</v>
      </c>
    </row>
    <row r="36" spans="1:8" s="3" customFormat="1" ht="15.75">
      <c r="A36" s="223">
        <v>6.4</v>
      </c>
      <c r="B36" s="225" t="s">
        <v>317</v>
      </c>
      <c r="C36" s="431">
        <v>0</v>
      </c>
      <c r="D36" s="431">
        <v>0</v>
      </c>
      <c r="E36" s="450">
        <v>0</v>
      </c>
      <c r="F36" s="431">
        <v>0</v>
      </c>
      <c r="G36" s="431">
        <v>0</v>
      </c>
      <c r="H36" s="432">
        <v>0</v>
      </c>
    </row>
    <row r="37" spans="1:8" s="3" customFormat="1" ht="15.75">
      <c r="A37" s="223">
        <v>6.5</v>
      </c>
      <c r="B37" s="225" t="s">
        <v>318</v>
      </c>
      <c r="C37" s="431">
        <v>0</v>
      </c>
      <c r="D37" s="431">
        <v>0</v>
      </c>
      <c r="E37" s="450">
        <v>0</v>
      </c>
      <c r="F37" s="431">
        <v>0</v>
      </c>
      <c r="G37" s="431">
        <v>0</v>
      </c>
      <c r="H37" s="432">
        <v>0</v>
      </c>
    </row>
    <row r="38" spans="1:8" s="3" customFormat="1" ht="25.5">
      <c r="A38" s="223">
        <v>6.6</v>
      </c>
      <c r="B38" s="225" t="s">
        <v>319</v>
      </c>
      <c r="C38" s="431">
        <v>0</v>
      </c>
      <c r="D38" s="431">
        <v>0</v>
      </c>
      <c r="E38" s="450">
        <v>0</v>
      </c>
      <c r="F38" s="431">
        <v>0</v>
      </c>
      <c r="G38" s="431">
        <v>0</v>
      </c>
      <c r="H38" s="432">
        <v>0</v>
      </c>
    </row>
    <row r="39" spans="1:8" s="3" customFormat="1" ht="25.5">
      <c r="A39" s="223">
        <v>6.7</v>
      </c>
      <c r="B39" s="225" t="s">
        <v>320</v>
      </c>
      <c r="C39" s="431">
        <v>0</v>
      </c>
      <c r="D39" s="431">
        <v>0</v>
      </c>
      <c r="E39" s="450">
        <v>0</v>
      </c>
      <c r="F39" s="431">
        <v>0</v>
      </c>
      <c r="G39" s="431">
        <v>0</v>
      </c>
      <c r="H39" s="432">
        <v>0</v>
      </c>
    </row>
    <row r="40" spans="1:8" s="3" customFormat="1" ht="15.75">
      <c r="A40" s="223">
        <v>7</v>
      </c>
      <c r="B40" s="224" t="s">
        <v>321</v>
      </c>
      <c r="C40" s="431">
        <v>13886306</v>
      </c>
      <c r="D40" s="431">
        <v>11901808</v>
      </c>
      <c r="E40" s="450">
        <v>25788114</v>
      </c>
      <c r="F40" s="431">
        <v>11267620.370000001</v>
      </c>
      <c r="G40" s="431">
        <v>12914773.220000004</v>
      </c>
      <c r="H40" s="432">
        <v>24182393.590000004</v>
      </c>
    </row>
    <row r="41" spans="1:8" s="3" customFormat="1" ht="25.5">
      <c r="A41" s="223">
        <v>7.1</v>
      </c>
      <c r="B41" s="225" t="s">
        <v>322</v>
      </c>
      <c r="C41" s="431">
        <v>1156564.069999998</v>
      </c>
      <c r="D41" s="431">
        <v>118990.93393792996</v>
      </c>
      <c r="E41" s="450">
        <v>1275555.003937928</v>
      </c>
      <c r="F41" s="431">
        <v>59120.24</v>
      </c>
      <c r="G41" s="431">
        <v>86829.272672000006</v>
      </c>
      <c r="H41" s="432">
        <v>145949.51267200001</v>
      </c>
    </row>
    <row r="42" spans="1:8" s="3" customFormat="1" ht="25.5">
      <c r="A42" s="223">
        <v>7.2</v>
      </c>
      <c r="B42" s="225" t="s">
        <v>323</v>
      </c>
      <c r="C42" s="431">
        <v>3838.0000000000041</v>
      </c>
      <c r="D42" s="431">
        <v>35.49</v>
      </c>
      <c r="E42" s="450">
        <v>3873.4900000000039</v>
      </c>
      <c r="F42" s="431">
        <v>131.35</v>
      </c>
      <c r="G42" s="431">
        <v>9.11</v>
      </c>
      <c r="H42" s="432">
        <v>140.45999999999998</v>
      </c>
    </row>
    <row r="43" spans="1:8" s="3" customFormat="1" ht="25.5">
      <c r="A43" s="223">
        <v>7.3</v>
      </c>
      <c r="B43" s="225" t="s">
        <v>324</v>
      </c>
      <c r="C43" s="431">
        <v>8135950</v>
      </c>
      <c r="D43" s="431">
        <v>6098530</v>
      </c>
      <c r="E43" s="450">
        <v>14234480</v>
      </c>
      <c r="F43" s="431">
        <v>6456373.3399999999</v>
      </c>
      <c r="G43" s="431">
        <v>7299291.0900000036</v>
      </c>
      <c r="H43" s="432">
        <v>13755664.430000003</v>
      </c>
    </row>
    <row r="44" spans="1:8" s="3" customFormat="1" ht="25.5">
      <c r="A44" s="223">
        <v>7.4</v>
      </c>
      <c r="B44" s="225" t="s">
        <v>325</v>
      </c>
      <c r="C44" s="431">
        <v>5750356</v>
      </c>
      <c r="D44" s="431">
        <v>5803278</v>
      </c>
      <c r="E44" s="450">
        <v>11553634</v>
      </c>
      <c r="F44" s="431">
        <v>4811247.03</v>
      </c>
      <c r="G44" s="431">
        <v>5615482.1300000008</v>
      </c>
      <c r="H44" s="432">
        <v>10426729.16</v>
      </c>
    </row>
    <row r="45" spans="1:8" s="3" customFormat="1" ht="15.75">
      <c r="A45" s="223">
        <v>8</v>
      </c>
      <c r="B45" s="224" t="s">
        <v>326</v>
      </c>
      <c r="C45" s="431">
        <v>0</v>
      </c>
      <c r="D45" s="431">
        <v>3320257.3292777995</v>
      </c>
      <c r="E45" s="450">
        <v>3320257.3292777995</v>
      </c>
      <c r="F45" s="431">
        <v>17292.8</v>
      </c>
      <c r="G45" s="431">
        <v>4608664.9242607998</v>
      </c>
      <c r="H45" s="432">
        <v>4625957.7242607996</v>
      </c>
    </row>
    <row r="46" spans="1:8" s="3" customFormat="1" ht="15.75">
      <c r="A46" s="223">
        <v>8.1</v>
      </c>
      <c r="B46" s="225" t="s">
        <v>327</v>
      </c>
      <c r="C46" s="431">
        <v>0</v>
      </c>
      <c r="D46" s="431">
        <v>0</v>
      </c>
      <c r="E46" s="450">
        <v>0</v>
      </c>
      <c r="F46" s="431">
        <v>0</v>
      </c>
      <c r="G46" s="431">
        <v>0</v>
      </c>
      <c r="H46" s="432">
        <v>0</v>
      </c>
    </row>
    <row r="47" spans="1:8" s="3" customFormat="1" ht="15.75">
      <c r="A47" s="223">
        <v>8.1999999999999993</v>
      </c>
      <c r="B47" s="225" t="s">
        <v>328</v>
      </c>
      <c r="C47" s="431">
        <v>0</v>
      </c>
      <c r="D47" s="431">
        <v>1277761.4299973333</v>
      </c>
      <c r="E47" s="450">
        <v>1277761.4299973333</v>
      </c>
      <c r="F47" s="431">
        <v>2688</v>
      </c>
      <c r="G47" s="431">
        <v>1258008.5840426667</v>
      </c>
      <c r="H47" s="432">
        <v>1260696.5840426667</v>
      </c>
    </row>
    <row r="48" spans="1:8" s="3" customFormat="1" ht="15.75">
      <c r="A48" s="223">
        <v>8.3000000000000007</v>
      </c>
      <c r="B48" s="225" t="s">
        <v>329</v>
      </c>
      <c r="C48" s="431">
        <v>0</v>
      </c>
      <c r="D48" s="431">
        <v>966202.89680713322</v>
      </c>
      <c r="E48" s="450">
        <v>966202.89680713322</v>
      </c>
      <c r="F48" s="431">
        <v>2688</v>
      </c>
      <c r="G48" s="431">
        <v>1226714.986176</v>
      </c>
      <c r="H48" s="432">
        <v>1229402.986176</v>
      </c>
    </row>
    <row r="49" spans="1:8" s="3" customFormat="1" ht="15.75">
      <c r="A49" s="223">
        <v>8.4</v>
      </c>
      <c r="B49" s="225" t="s">
        <v>330</v>
      </c>
      <c r="C49" s="431">
        <v>0</v>
      </c>
      <c r="D49" s="431">
        <v>454008.35663999995</v>
      </c>
      <c r="E49" s="450">
        <v>454008.35663999995</v>
      </c>
      <c r="F49" s="431">
        <v>2688</v>
      </c>
      <c r="G49" s="431">
        <v>964908.62391946686</v>
      </c>
      <c r="H49" s="432">
        <v>967596.62391946686</v>
      </c>
    </row>
    <row r="50" spans="1:8" s="3" customFormat="1" ht="15.75">
      <c r="A50" s="223">
        <v>8.5</v>
      </c>
      <c r="B50" s="225" t="s">
        <v>331</v>
      </c>
      <c r="C50" s="431">
        <v>0</v>
      </c>
      <c r="D50" s="431">
        <v>390663.4099733333</v>
      </c>
      <c r="E50" s="450">
        <v>390663.4099733333</v>
      </c>
      <c r="F50" s="431">
        <v>2688</v>
      </c>
      <c r="G50" s="431">
        <v>494076.34175999998</v>
      </c>
      <c r="H50" s="432">
        <v>496764.34175999998</v>
      </c>
    </row>
    <row r="51" spans="1:8" s="3" customFormat="1" ht="15.75">
      <c r="A51" s="223">
        <v>8.6</v>
      </c>
      <c r="B51" s="225" t="s">
        <v>332</v>
      </c>
      <c r="C51" s="431">
        <v>0</v>
      </c>
      <c r="D51" s="431">
        <v>231621.23586000002</v>
      </c>
      <c r="E51" s="450">
        <v>231621.23586000002</v>
      </c>
      <c r="F51" s="431">
        <v>2688</v>
      </c>
      <c r="G51" s="431">
        <v>438262.46442666667</v>
      </c>
      <c r="H51" s="432">
        <v>440950.46442666667</v>
      </c>
    </row>
    <row r="52" spans="1:8" s="3" customFormat="1" ht="15.75">
      <c r="A52" s="223">
        <v>8.6999999999999993</v>
      </c>
      <c r="B52" s="225" t="s">
        <v>333</v>
      </c>
      <c r="C52" s="431">
        <v>0</v>
      </c>
      <c r="D52" s="431">
        <v>0</v>
      </c>
      <c r="E52" s="450">
        <v>0</v>
      </c>
      <c r="F52" s="431">
        <v>3852.8000000000006</v>
      </c>
      <c r="G52" s="431">
        <v>226693.92393599992</v>
      </c>
      <c r="H52" s="432">
        <v>230546.72393599991</v>
      </c>
    </row>
    <row r="53" spans="1:8" s="3" customFormat="1" ht="26.25" thickBot="1">
      <c r="A53" s="228">
        <v>9</v>
      </c>
      <c r="B53" s="229" t="s">
        <v>334</v>
      </c>
      <c r="C53" s="251"/>
      <c r="D53" s="251"/>
      <c r="E53" s="252">
        <v>0</v>
      </c>
      <c r="F53" s="251"/>
      <c r="G53" s="251"/>
      <c r="H53" s="248">
        <v>0</v>
      </c>
    </row>
  </sheetData>
  <mergeCells count="4">
    <mergeCell ref="A5:A6"/>
    <mergeCell ref="B5:B6"/>
    <mergeCell ref="C5:E5"/>
    <mergeCell ref="F5:H5"/>
  </mergeCells>
  <pageMargins left="0.7" right="0.7" top="0.75" bottom="0.75"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18"/>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6" sqref="C6:D13"/>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7" t="s">
        <v>196</v>
      </c>
      <c r="B1" s="16" t="str">
        <f>Info!C2</f>
        <v>სს "ვითიბი ბანკი ჯორჯია"</v>
      </c>
      <c r="C1" s="16"/>
      <c r="D1" s="309"/>
    </row>
    <row r="2" spans="1:8" ht="15">
      <c r="A2" s="17" t="s">
        <v>197</v>
      </c>
      <c r="B2" s="409">
        <v>44104</v>
      </c>
      <c r="C2" s="28"/>
      <c r="D2" s="18"/>
      <c r="E2" s="12"/>
      <c r="F2" s="12"/>
      <c r="G2" s="12"/>
      <c r="H2" s="12"/>
    </row>
    <row r="3" spans="1:8" ht="15">
      <c r="A3" s="17"/>
      <c r="B3" s="16"/>
      <c r="C3" s="28"/>
      <c r="D3" s="18"/>
      <c r="E3" s="12"/>
      <c r="F3" s="12"/>
      <c r="G3" s="12"/>
      <c r="H3" s="12"/>
    </row>
    <row r="4" spans="1:8" ht="15" customHeight="1" thickBot="1">
      <c r="A4" s="217" t="s">
        <v>418</v>
      </c>
      <c r="B4" s="218" t="s">
        <v>195</v>
      </c>
      <c r="C4" s="217"/>
      <c r="D4" s="219" t="s">
        <v>100</v>
      </c>
    </row>
    <row r="5" spans="1:8" ht="15" customHeight="1">
      <c r="A5" s="213" t="s">
        <v>32</v>
      </c>
      <c r="B5" s="214"/>
      <c r="C5" s="215" t="s">
        <v>5</v>
      </c>
      <c r="D5" s="216" t="s">
        <v>6</v>
      </c>
    </row>
    <row r="6" spans="1:8" ht="15" customHeight="1">
      <c r="A6" s="355">
        <v>1</v>
      </c>
      <c r="B6" s="356" t="s">
        <v>200</v>
      </c>
      <c r="C6" s="357">
        <f>C7+C9+C10</f>
        <v>1615116394.7612092</v>
      </c>
      <c r="D6" s="357">
        <f>D7+D9+D10</f>
        <v>1449809357.6066737</v>
      </c>
    </row>
    <row r="7" spans="1:8" ht="15" customHeight="1">
      <c r="A7" s="355">
        <v>1.1000000000000001</v>
      </c>
      <c r="B7" s="358" t="s">
        <v>27</v>
      </c>
      <c r="C7" s="359">
        <v>1483096169.139291</v>
      </c>
      <c r="D7" s="360">
        <v>1356906827.9112403</v>
      </c>
    </row>
    <row r="8" spans="1:8" ht="25.5">
      <c r="A8" s="355" t="s">
        <v>260</v>
      </c>
      <c r="B8" s="361" t="s">
        <v>412</v>
      </c>
      <c r="C8" s="359">
        <v>2318568.4500000002</v>
      </c>
      <c r="D8" s="360">
        <v>1549222.5</v>
      </c>
    </row>
    <row r="9" spans="1:8" ht="15" customHeight="1">
      <c r="A9" s="355">
        <v>1.2</v>
      </c>
      <c r="B9" s="358" t="s">
        <v>28</v>
      </c>
      <c r="C9" s="359">
        <v>126177832.02076223</v>
      </c>
      <c r="D9" s="360">
        <v>87182007.070493504</v>
      </c>
    </row>
    <row r="10" spans="1:8" ht="15" customHeight="1">
      <c r="A10" s="355">
        <v>1.3</v>
      </c>
      <c r="B10" s="363" t="s">
        <v>83</v>
      </c>
      <c r="C10" s="362">
        <v>5842393.6011559982</v>
      </c>
      <c r="D10" s="360">
        <v>5720522.6249400005</v>
      </c>
    </row>
    <row r="11" spans="1:8" ht="15" customHeight="1">
      <c r="A11" s="355">
        <v>2</v>
      </c>
      <c r="B11" s="356" t="s">
        <v>201</v>
      </c>
      <c r="C11" s="359">
        <v>15960050.433609659</v>
      </c>
      <c r="D11" s="360">
        <v>15552493.761465343</v>
      </c>
    </row>
    <row r="12" spans="1:8" ht="15" customHeight="1">
      <c r="A12" s="374">
        <v>3</v>
      </c>
      <c r="B12" s="375" t="s">
        <v>199</v>
      </c>
      <c r="C12" s="362">
        <v>172838250.71925625</v>
      </c>
      <c r="D12" s="376">
        <v>172838250.71925625</v>
      </c>
    </row>
    <row r="13" spans="1:8" ht="15" customHeight="1" thickBot="1">
      <c r="A13" s="136">
        <v>4</v>
      </c>
      <c r="B13" s="137" t="s">
        <v>261</v>
      </c>
      <c r="C13" s="615">
        <f>C6+C11+C12</f>
        <v>1803914695.9140751</v>
      </c>
      <c r="D13" s="253">
        <f>D6+D11+D12</f>
        <v>1638200102.0873952</v>
      </c>
    </row>
    <row r="14" spans="1:8">
      <c r="B14" s="23"/>
    </row>
    <row r="15" spans="1:8" ht="25.5">
      <c r="B15" s="105" t="s">
        <v>647</v>
      </c>
    </row>
    <row r="16" spans="1:8">
      <c r="B16" s="105"/>
    </row>
    <row r="17" spans="2:2">
      <c r="B17" s="105"/>
    </row>
    <row r="18" spans="2:2">
      <c r="B18" s="105"/>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0"/>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B17" sqref="B17"/>
    </sheetView>
  </sheetViews>
  <sheetFormatPr defaultRowHeight="15"/>
  <cols>
    <col min="1" max="1" width="9.5703125" style="2" bestFit="1" customWidth="1"/>
    <col min="2" max="2" width="90.42578125" style="2" bestFit="1" customWidth="1"/>
    <col min="3" max="3" width="9.140625" style="2"/>
  </cols>
  <sheetData>
    <row r="1" spans="1:8">
      <c r="A1" s="2" t="s">
        <v>196</v>
      </c>
      <c r="B1" s="309" t="str">
        <f>Info!C2</f>
        <v>სს "ვითიბი ბანკი ჯორჯია"</v>
      </c>
    </row>
    <row r="2" spans="1:8">
      <c r="A2" s="2" t="s">
        <v>197</v>
      </c>
      <c r="B2" s="413">
        <v>44104</v>
      </c>
    </row>
    <row r="4" spans="1:8" ht="16.5" customHeight="1" thickBot="1">
      <c r="A4" s="240" t="s">
        <v>419</v>
      </c>
      <c r="B4" s="61" t="s">
        <v>156</v>
      </c>
      <c r="C4" s="14"/>
    </row>
    <row r="5" spans="1:8" ht="15.75">
      <c r="A5" s="11"/>
      <c r="B5" s="538" t="s">
        <v>157</v>
      </c>
      <c r="C5" s="539"/>
    </row>
    <row r="6" spans="1:8">
      <c r="A6" s="451">
        <v>1</v>
      </c>
      <c r="B6" s="452" t="s">
        <v>618</v>
      </c>
      <c r="C6" s="63"/>
    </row>
    <row r="7" spans="1:8">
      <c r="A7" s="451">
        <v>2</v>
      </c>
      <c r="B7" s="452" t="s">
        <v>617</v>
      </c>
      <c r="C7" s="63"/>
    </row>
    <row r="8" spans="1:8">
      <c r="A8" s="451">
        <v>3</v>
      </c>
      <c r="B8" s="452" t="s">
        <v>643</v>
      </c>
      <c r="C8" s="63"/>
    </row>
    <row r="9" spans="1:8">
      <c r="A9" s="451">
        <v>4</v>
      </c>
      <c r="B9" s="452" t="s">
        <v>644</v>
      </c>
      <c r="C9" s="63"/>
    </row>
    <row r="10" spans="1:8">
      <c r="A10" s="451">
        <v>5</v>
      </c>
      <c r="B10" s="452" t="s">
        <v>619</v>
      </c>
      <c r="C10" s="63"/>
    </row>
    <row r="11" spans="1:8">
      <c r="A11" s="451">
        <v>6</v>
      </c>
      <c r="B11" s="452" t="s">
        <v>620</v>
      </c>
      <c r="C11" s="63"/>
    </row>
    <row r="12" spans="1:8">
      <c r="A12" s="451"/>
      <c r="B12" s="540"/>
      <c r="C12" s="541"/>
    </row>
    <row r="13" spans="1:8" ht="15.75">
      <c r="A13" s="451"/>
      <c r="B13" s="542" t="s">
        <v>158</v>
      </c>
      <c r="C13" s="543"/>
    </row>
    <row r="14" spans="1:8" ht="15.75">
      <c r="A14" s="451">
        <v>1</v>
      </c>
      <c r="B14" s="453" t="s">
        <v>621</v>
      </c>
      <c r="C14" s="62"/>
      <c r="H14" s="4"/>
    </row>
    <row r="15" spans="1:8" ht="15.75">
      <c r="A15" s="451">
        <v>2</v>
      </c>
      <c r="B15" s="453" t="s">
        <v>622</v>
      </c>
      <c r="C15" s="62"/>
    </row>
    <row r="16" spans="1:8" ht="15.75">
      <c r="A16" s="451">
        <v>3</v>
      </c>
      <c r="B16" s="453" t="s">
        <v>623</v>
      </c>
      <c r="C16" s="62"/>
    </row>
    <row r="17" spans="1:3" ht="15.75">
      <c r="A17" s="451">
        <v>4</v>
      </c>
      <c r="B17" s="453" t="s">
        <v>624</v>
      </c>
      <c r="C17" s="62"/>
    </row>
    <row r="18" spans="1:3" ht="15.75">
      <c r="A18" s="451">
        <v>5</v>
      </c>
      <c r="B18" s="453" t="s">
        <v>625</v>
      </c>
      <c r="C18" s="62"/>
    </row>
    <row r="19" spans="1:3" ht="15.75">
      <c r="A19" s="451">
        <v>6</v>
      </c>
      <c r="B19" s="453" t="s">
        <v>626</v>
      </c>
      <c r="C19" s="62"/>
    </row>
    <row r="20" spans="1:3" ht="15.75">
      <c r="A20" s="451"/>
      <c r="B20" s="453"/>
      <c r="C20" s="27"/>
    </row>
    <row r="21" spans="1:3">
      <c r="A21" s="451"/>
      <c r="B21" s="544" t="s">
        <v>159</v>
      </c>
      <c r="C21" s="545"/>
    </row>
    <row r="22" spans="1:3">
      <c r="A22" s="451">
        <v>1</v>
      </c>
      <c r="B22" s="452" t="s">
        <v>651</v>
      </c>
      <c r="C22" s="454">
        <v>0.97384321770185212</v>
      </c>
    </row>
    <row r="23" spans="1:3" ht="15" customHeight="1">
      <c r="A23" s="451">
        <v>2</v>
      </c>
      <c r="B23" s="452" t="s">
        <v>627</v>
      </c>
      <c r="C23" s="454">
        <v>1.472765597699272E-2</v>
      </c>
    </row>
    <row r="24" spans="1:3">
      <c r="A24" s="451"/>
      <c r="B24" s="452"/>
      <c r="C24" s="63"/>
    </row>
    <row r="25" spans="1:3">
      <c r="A25" s="451"/>
      <c r="B25" s="544" t="s">
        <v>282</v>
      </c>
      <c r="C25" s="545"/>
    </row>
    <row r="26" spans="1:3">
      <c r="A26" s="451">
        <v>1</v>
      </c>
      <c r="B26" s="452" t="s">
        <v>628</v>
      </c>
      <c r="C26" s="454">
        <v>0.59336267254573849</v>
      </c>
    </row>
    <row r="27" spans="1:3" ht="15" customHeight="1" thickBot="1">
      <c r="A27" s="15"/>
      <c r="B27" s="64"/>
      <c r="C27" s="65"/>
    </row>
    <row r="28" spans="1:3">
      <c r="A28" s="309"/>
      <c r="B28" s="309"/>
      <c r="C28" s="309"/>
    </row>
    <row r="29" spans="1:3" ht="15.75" customHeight="1">
      <c r="A29" s="309"/>
      <c r="B29" s="309"/>
      <c r="C29" s="309"/>
    </row>
    <row r="30" spans="1:3">
      <c r="A30" s="309"/>
      <c r="B30" s="309"/>
      <c r="C30" s="309"/>
    </row>
    <row r="31" spans="1:3">
      <c r="A31" s="309"/>
      <c r="B31" s="309"/>
      <c r="C31" s="309"/>
    </row>
    <row r="32" spans="1:3">
      <c r="A32" s="309"/>
      <c r="B32" s="309"/>
      <c r="C32" s="309"/>
    </row>
    <row r="33" spans="1:3">
      <c r="A33" s="309"/>
      <c r="B33" s="309"/>
      <c r="C33" s="309"/>
    </row>
    <row r="34" spans="1:3">
      <c r="A34" s="309"/>
      <c r="B34" s="309"/>
      <c r="C34" s="309"/>
    </row>
    <row r="35" spans="1:3">
      <c r="A35" s="309"/>
      <c r="B35" s="309"/>
      <c r="C35" s="309"/>
    </row>
    <row r="36" spans="1:3">
      <c r="A36" s="309"/>
      <c r="B36" s="309"/>
      <c r="C36" s="309"/>
    </row>
    <row r="37" spans="1:3">
      <c r="A37" s="309"/>
      <c r="B37" s="309"/>
      <c r="C37" s="309"/>
    </row>
    <row r="38" spans="1:3">
      <c r="A38" s="309"/>
      <c r="B38" s="309"/>
      <c r="C38" s="309"/>
    </row>
    <row r="39" spans="1:3">
      <c r="A39" s="309"/>
      <c r="B39" s="309"/>
      <c r="C39" s="309"/>
    </row>
    <row r="40" spans="1:3">
      <c r="A40" s="309"/>
      <c r="B40" s="309"/>
      <c r="C40" s="309"/>
    </row>
  </sheetData>
  <mergeCells count="5">
    <mergeCell ref="B5:C5"/>
    <mergeCell ref="B12:C12"/>
    <mergeCell ref="B13:C13"/>
    <mergeCell ref="B21:C21"/>
    <mergeCell ref="B25:C25"/>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G37"/>
  <sheetViews>
    <sheetView zoomScale="60" zoomScaleNormal="60" workbookViewId="0">
      <pane xSplit="1" ySplit="5" topLeftCell="B6" activePane="bottomRight" state="frozen"/>
      <selection activeCell="B3" sqref="B3"/>
      <selection pane="topRight" activeCell="B3" sqref="B3"/>
      <selection pane="bottomLeft" activeCell="B3" sqref="B3"/>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196</v>
      </c>
      <c r="B1" s="16" t="str">
        <f>Info!C2</f>
        <v>სს "ვითიბი ბანკი ჯორჯია"</v>
      </c>
    </row>
    <row r="2" spans="1:7" s="21" customFormat="1" ht="15.75" customHeight="1">
      <c r="A2" s="21" t="s">
        <v>197</v>
      </c>
      <c r="B2" s="414">
        <v>44104</v>
      </c>
    </row>
    <row r="3" spans="1:7" s="21" customFormat="1" ht="15.75" customHeight="1"/>
    <row r="4" spans="1:7" s="21" customFormat="1" ht="15.75" customHeight="1" thickBot="1">
      <c r="A4" s="241" t="s">
        <v>420</v>
      </c>
      <c r="B4" s="242" t="s">
        <v>271</v>
      </c>
      <c r="C4" s="192"/>
      <c r="D4" s="192"/>
      <c r="E4" s="193" t="s">
        <v>100</v>
      </c>
    </row>
    <row r="5" spans="1:7" s="120" customFormat="1" ht="17.45" customHeight="1">
      <c r="A5" s="325"/>
      <c r="B5" s="326"/>
      <c r="C5" s="191" t="s">
        <v>0</v>
      </c>
      <c r="D5" s="191" t="s">
        <v>1</v>
      </c>
      <c r="E5" s="327" t="s">
        <v>2</v>
      </c>
    </row>
    <row r="6" spans="1:7" s="158" customFormat="1" ht="14.45" customHeight="1">
      <c r="A6" s="328"/>
      <c r="B6" s="546" t="s">
        <v>239</v>
      </c>
      <c r="C6" s="546" t="s">
        <v>238</v>
      </c>
      <c r="D6" s="547" t="s">
        <v>237</v>
      </c>
      <c r="E6" s="548"/>
      <c r="G6"/>
    </row>
    <row r="7" spans="1:7" s="158" customFormat="1" ht="99.6" customHeight="1">
      <c r="A7" s="328"/>
      <c r="B7" s="546"/>
      <c r="C7" s="546"/>
      <c r="D7" s="322" t="s">
        <v>236</v>
      </c>
      <c r="E7" s="323" t="s">
        <v>532</v>
      </c>
      <c r="G7"/>
    </row>
    <row r="8" spans="1:7">
      <c r="A8" s="329">
        <v>1</v>
      </c>
      <c r="B8" s="330" t="s">
        <v>161</v>
      </c>
      <c r="C8" s="331">
        <v>63924307</v>
      </c>
      <c r="D8" s="331"/>
      <c r="E8" s="332">
        <v>63924307</v>
      </c>
    </row>
    <row r="9" spans="1:7">
      <c r="A9" s="329">
        <v>2</v>
      </c>
      <c r="B9" s="330" t="s">
        <v>162</v>
      </c>
      <c r="C9" s="331">
        <v>278621228</v>
      </c>
      <c r="D9" s="331"/>
      <c r="E9" s="332">
        <v>278621228</v>
      </c>
    </row>
    <row r="10" spans="1:7">
      <c r="A10" s="329">
        <v>3</v>
      </c>
      <c r="B10" s="330" t="s">
        <v>235</v>
      </c>
      <c r="C10" s="331">
        <v>61695395</v>
      </c>
      <c r="D10" s="331"/>
      <c r="E10" s="332">
        <v>61695395</v>
      </c>
    </row>
    <row r="11" spans="1:7" ht="25.5">
      <c r="A11" s="329">
        <v>4</v>
      </c>
      <c r="B11" s="330" t="s">
        <v>192</v>
      </c>
      <c r="C11" s="331">
        <v>0</v>
      </c>
      <c r="D11" s="331"/>
      <c r="E11" s="332">
        <v>0</v>
      </c>
    </row>
    <row r="12" spans="1:7">
      <c r="A12" s="329">
        <v>5</v>
      </c>
      <c r="B12" s="330" t="s">
        <v>164</v>
      </c>
      <c r="C12" s="331">
        <v>168233936</v>
      </c>
      <c r="D12" s="331"/>
      <c r="E12" s="332">
        <v>168233936</v>
      </c>
    </row>
    <row r="13" spans="1:7">
      <c r="A13" s="329">
        <v>6.1</v>
      </c>
      <c r="B13" s="330" t="s">
        <v>165</v>
      </c>
      <c r="C13" s="333">
        <v>1352499084.5860653</v>
      </c>
      <c r="D13" s="331"/>
      <c r="E13" s="332">
        <v>1352499084.5860653</v>
      </c>
    </row>
    <row r="14" spans="1:7">
      <c r="A14" s="329">
        <v>6.2</v>
      </c>
      <c r="B14" s="334" t="s">
        <v>166</v>
      </c>
      <c r="C14" s="333">
        <v>-116331183.03431252</v>
      </c>
      <c r="D14" s="331"/>
      <c r="E14" s="332">
        <v>-116331183.03431252</v>
      </c>
    </row>
    <row r="15" spans="1:7">
      <c r="A15" s="329">
        <v>6</v>
      </c>
      <c r="B15" s="330" t="s">
        <v>234</v>
      </c>
      <c r="C15" s="331">
        <v>1236167901.5517528</v>
      </c>
      <c r="D15" s="331"/>
      <c r="E15" s="332">
        <v>1236167901.5517528</v>
      </c>
    </row>
    <row r="16" spans="1:7" ht="25.5">
      <c r="A16" s="329">
        <v>7</v>
      </c>
      <c r="B16" s="330" t="s">
        <v>168</v>
      </c>
      <c r="C16" s="331">
        <v>28943652</v>
      </c>
      <c r="D16" s="331"/>
      <c r="E16" s="332">
        <v>28943652</v>
      </c>
    </row>
    <row r="17" spans="1:7">
      <c r="A17" s="329">
        <v>8</v>
      </c>
      <c r="B17" s="330" t="s">
        <v>169</v>
      </c>
      <c r="C17" s="331">
        <v>9695734.129999999</v>
      </c>
      <c r="D17" s="331"/>
      <c r="E17" s="332">
        <v>9695734.129999999</v>
      </c>
      <c r="F17" s="6"/>
      <c r="G17" s="6"/>
    </row>
    <row r="18" spans="1:7">
      <c r="A18" s="329">
        <v>9</v>
      </c>
      <c r="B18" s="330" t="s">
        <v>170</v>
      </c>
      <c r="C18" s="331">
        <v>54000</v>
      </c>
      <c r="D18" s="331"/>
      <c r="E18" s="332">
        <v>54000</v>
      </c>
      <c r="G18" s="6"/>
    </row>
    <row r="19" spans="1:7" ht="25.5">
      <c r="A19" s="329">
        <v>10</v>
      </c>
      <c r="B19" s="330" t="s">
        <v>171</v>
      </c>
      <c r="C19" s="331">
        <v>61772917</v>
      </c>
      <c r="D19" s="331">
        <v>12497813.859999999</v>
      </c>
      <c r="E19" s="332">
        <v>49275103.140000001</v>
      </c>
      <c r="G19" s="6"/>
    </row>
    <row r="20" spans="1:7">
      <c r="A20" s="329">
        <v>11</v>
      </c>
      <c r="B20" s="330" t="s">
        <v>172</v>
      </c>
      <c r="C20" s="331">
        <v>39599061.349999994</v>
      </c>
      <c r="D20" s="331"/>
      <c r="E20" s="332">
        <v>39599061.349999994</v>
      </c>
    </row>
    <row r="21" spans="1:7" ht="51.75" thickBot="1">
      <c r="A21" s="335"/>
      <c r="B21" s="336" t="s">
        <v>495</v>
      </c>
      <c r="C21" s="281">
        <f>SUM(C8:C12, C15:C20)</f>
        <v>1948708132.0317528</v>
      </c>
      <c r="D21" s="281">
        <f>SUM(D8:D12, D15:D20)</f>
        <v>12497813.859999999</v>
      </c>
      <c r="E21" s="337">
        <f>SUM(E8:E12, E15:E20)</f>
        <v>1936210318.1717529</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33"/>
  <sheetViews>
    <sheetView zoomScale="80" zoomScaleNormal="80" workbookViewId="0">
      <pane xSplit="1" ySplit="4" topLeftCell="B5" activePane="bottomRight" state="frozen"/>
      <selection activeCell="B3" sqref="B3"/>
      <selection pane="topRight" activeCell="B3" sqref="B3"/>
      <selection pane="bottomLeft" activeCell="B3" sqref="B3"/>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196</v>
      </c>
      <c r="B1" s="16" t="str">
        <f>Info!C2</f>
        <v>სს "ვითიბი ბანკი ჯორჯია"</v>
      </c>
    </row>
    <row r="2" spans="1:6" s="21" customFormat="1" ht="15.75" customHeight="1">
      <c r="A2" s="21" t="s">
        <v>197</v>
      </c>
      <c r="B2" s="414">
        <v>44104</v>
      </c>
      <c r="C2"/>
      <c r="D2"/>
      <c r="E2"/>
      <c r="F2"/>
    </row>
    <row r="3" spans="1:6" s="21" customFormat="1" ht="15.75" customHeight="1">
      <c r="C3"/>
      <c r="D3"/>
      <c r="E3"/>
      <c r="F3"/>
    </row>
    <row r="4" spans="1:6" s="21" customFormat="1" ht="26.25" thickBot="1">
      <c r="A4" s="21" t="s">
        <v>421</v>
      </c>
      <c r="B4" s="199" t="s">
        <v>275</v>
      </c>
      <c r="C4" s="193" t="s">
        <v>100</v>
      </c>
      <c r="D4"/>
      <c r="E4"/>
      <c r="F4"/>
    </row>
    <row r="5" spans="1:6" ht="26.25">
      <c r="A5" s="194">
        <v>1</v>
      </c>
      <c r="B5" s="195" t="s">
        <v>444</v>
      </c>
      <c r="C5" s="254">
        <f>'7. LI1'!E21</f>
        <v>1936210318.1717529</v>
      </c>
    </row>
    <row r="6" spans="1:6" s="184" customFormat="1">
      <c r="A6" s="119">
        <v>2.1</v>
      </c>
      <c r="B6" s="201" t="s">
        <v>276</v>
      </c>
      <c r="C6" s="508">
        <v>244460746.71871999</v>
      </c>
    </row>
    <row r="7" spans="1:6" s="4" customFormat="1" ht="25.5" outlineLevel="1">
      <c r="A7" s="200">
        <v>2.2000000000000002</v>
      </c>
      <c r="B7" s="196" t="s">
        <v>277</v>
      </c>
      <c r="C7" s="509">
        <v>183893460.39039999</v>
      </c>
    </row>
    <row r="8" spans="1:6" s="4" customFormat="1" ht="26.25">
      <c r="A8" s="200">
        <v>3</v>
      </c>
      <c r="B8" s="197" t="s">
        <v>445</v>
      </c>
      <c r="C8" s="510">
        <f>SUM(C5:C7)</f>
        <v>2364564525.2808728</v>
      </c>
    </row>
    <row r="9" spans="1:6" s="184" customFormat="1">
      <c r="A9" s="119">
        <v>4</v>
      </c>
      <c r="B9" s="204" t="s">
        <v>272</v>
      </c>
      <c r="C9" s="508">
        <v>22476713.908708822</v>
      </c>
    </row>
    <row r="10" spans="1:6" s="4" customFormat="1" ht="25.5" outlineLevel="1">
      <c r="A10" s="200">
        <v>5.0999999999999996</v>
      </c>
      <c r="B10" s="196" t="s">
        <v>283</v>
      </c>
      <c r="C10" s="509">
        <v>-107965064.94136003</v>
      </c>
    </row>
    <row r="11" spans="1:6" s="4" customFormat="1" ht="25.5" outlineLevel="1">
      <c r="A11" s="200">
        <v>5.2</v>
      </c>
      <c r="B11" s="196" t="s">
        <v>284</v>
      </c>
      <c r="C11" s="509">
        <v>-178051066.789244</v>
      </c>
    </row>
    <row r="12" spans="1:6" s="4" customFormat="1">
      <c r="A12" s="200">
        <v>6</v>
      </c>
      <c r="B12" s="202" t="s">
        <v>273</v>
      </c>
      <c r="C12" s="509">
        <v>20252599.379999999</v>
      </c>
    </row>
    <row r="13" spans="1:6" s="4" customFormat="1" ht="15.75" thickBot="1">
      <c r="A13" s="203">
        <v>7</v>
      </c>
      <c r="B13" s="198" t="s">
        <v>274</v>
      </c>
      <c r="C13" s="255">
        <f>SUM(C8:C12)</f>
        <v>2121277706.8389781</v>
      </c>
    </row>
    <row r="15" spans="1:6" ht="26.25">
      <c r="B15" s="23" t="s">
        <v>648</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scale="91" orientation="landscape"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1VXgk/lH9JqsQkDrch385Q3MKYuGefccOiw62+9/KbI=</DigestValue>
    </Reference>
    <Reference Type="http://www.w3.org/2000/09/xmldsig#Object" URI="#idOfficeObject">
      <DigestMethod Algorithm="http://www.w3.org/2001/04/xmlenc#sha256"/>
      <DigestValue>NW8mVOry8ZNg3GHF/AYvzC8oFMZGchxW/yX/x6+8PyY=</DigestValue>
    </Reference>
    <Reference Type="http://uri.etsi.org/01903#SignedProperties" URI="#idSignedProperties">
      <Transforms>
        <Transform Algorithm="http://www.w3.org/TR/2001/REC-xml-c14n-20010315"/>
      </Transforms>
      <DigestMethod Algorithm="http://www.w3.org/2001/04/xmlenc#sha256"/>
      <DigestValue>K94qotDMevjG6XqFQaVMcRT4cnJg3bGHb26rfX0K3JI=</DigestValue>
    </Reference>
  </SignedInfo>
  <SignatureValue>Y0f2t5zeEQN43YVvBnvQopX7JAWcBaZOMPyz7lbi27bWMM2n9tPOBKK04Sj+S5siYW9I4GSMQeaE
kpBujD5/DJwE6eokIo6z+D9uStgDhdQne42gxpWYQM/G6U6DF3p8aySzFNk4SgTNboPh6TYg7T4r
vetaCwWoIEq5Mye89QGxeTODRWViu4jPztB6zR8C0KaPyiNf3Wj2dPq1nZKWJKHFvccEJH+elgOO
R3C6S5+mMYecXDq8Ln1lGWxhhfTfcfWiVRpsCPzwVAoWqCzGM1QGTyCXI9kDZWi2coNA36C0fsmg
Lbd5g0Z/FtM6mOYuseSGmZGWRqv1WLHiSA8dVw==</SignatureValue>
  <KeyInfo>
    <X509Data>
      <X509Certificate>MIIGRjCCBS6gAwIBAgIKTO4PgAACAAEM3TANBgkqhkiG9w0BAQsFADBKMRIwEAYKCZImiZPyLGQBGRYCZ2UxEzARBgoJkiaJk/IsZAEZFgNuYmcxHzAdBgNVBAMTFk5CRyBDbGFzcyAyIElOVCBTdWIgQ0EwHhcNMTkwMjE5MDgxMzM2WhcNMjEwMjE4MDgxMzM2WjBEMR0wGwYDVQQKExRKU0MgVlRCIEJhbmsgR2VvcmdpYTEjMCEGA1UEAxMaQlZUIC0gSXJha2xpIENoYWtobmFzaHZpbGkwggEiMA0GCSqGSIb3DQEBAQUAA4IBDwAwggEKAoIBAQCqhFDNErPfDMHbS5AZZWRsOnDBK587Mg6sBijBeajpG4lbuN5atOzbYw3oGuX4VfvpkptaJtK6EOghBOzR299lHXilHBF3JeUdg7XA4S9JLix/f9sC2MBcMWyR1xmL8qwrHB9aVVH/mcbOwmlGviBLHYFTWQtSKBORdvoY7CPBTJ1tYAmgKmUi31hAmrkr0BKY4i/h62vNmsOdpwxtr/9zHiRf3s1YXaK/O4qkPuEmJp6LXpQNH/2oGy/Kb51OPN7bpsi9H9zeyVGOeRBp6Lvf48FpJ7xutZqhqJD9mraJCUeiVHeHb1HdhXXvJDhJPWbpqOJi+ffkZfZL6uAF1mwdAgMBAAGjggMyMIIDLjA8BgkrBgEEAYI3FQcELzAtBiUrBgEEAYI3FQjmsmCDjfVEhoGZCYO4oUqDvoRxBIHPkBGGr54RAgFkAgEbMB0GA1UdJQQWMBQGCCsGAQUFBwMCBggrBgEFBQcDBDALBgNVHQ8EBAMCB4AwJwYJKwYBBAGCNxUKBBowGDAKBggrBgEFBQcDAjAKBggrBgEFBQcDBDAdBgNVHQ4EFgQUxrvSkmZbZmfpIvFEb/Svag+YutQ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AonRBolxNcbqGwVjOMSHrt//wM7tD7cD9NaBlaeaL+kBu7oSANuCOiG3sBcxoeCo5jpvtQMC5BYHBpXnmA/wYC+zNTGJ2pKzjLeg4y4lWeR56HFf9xSJJa3RXLeS14V2FaFGhr8f34TqtY4SXEFiL1JmuquTAt1xLTC77BQ/rQHYC0QKqnVbex0Rr7OisquKJAAdF/GxbBcrJJpnnjB+F6+R7TPEBh/Hi5FaLuJYI8hvdZINqZdS5pcukQXSv+adRr4cqk2DUwUE4X9cLM22OOiN9YdouLwnXvWRx7fdNHzlpHQUqlETGbs4x/CJe16Ocd6pEzgn9Gtx6GwR7yH4K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/eGSyNQ+CmiBLu6Q0e6YM8xJKGUHLQo6twI6HtJS9z8=</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3QNbyFhuHUAABjPMoPr5++g9+9+ZfjhCH3R1jxT7iIo=</DigestValue>
      </Reference>
      <Reference URI="/xl/printerSettings/printerSettings10.bin?ContentType=application/vnd.openxmlformats-officedocument.spreadsheetml.printerSettings">
        <DigestMethod Algorithm="http://www.w3.org/2001/04/xmlenc#sha256"/>
        <DigestValue>3QNbyFhuHUAABjPMoPr5++g9+9+ZfjhCH3R1jxT7iIo=</DigestValue>
      </Reference>
      <Reference URI="/xl/printerSettings/printerSettings11.bin?ContentType=application/vnd.openxmlformats-officedocument.spreadsheetml.printerSettings">
        <DigestMethod Algorithm="http://www.w3.org/2001/04/xmlenc#sha256"/>
        <DigestValue>3QNbyFhuHUAABjPMoPr5++g9+9+ZfjhCH3R1jxT7iIo=</DigestValue>
      </Reference>
      <Reference URI="/xl/printerSettings/printerSettings12.bin?ContentType=application/vnd.openxmlformats-officedocument.spreadsheetml.printerSettings">
        <DigestMethod Algorithm="http://www.w3.org/2001/04/xmlenc#sha256"/>
        <DigestValue>3QNbyFhuHUAABjPMoPr5++g9+9+ZfjhCH3R1jxT7iIo=</DigestValue>
      </Reference>
      <Reference URI="/xl/printerSettings/printerSettings13.bin?ContentType=application/vnd.openxmlformats-officedocument.spreadsheetml.printerSettings">
        <DigestMethod Algorithm="http://www.w3.org/2001/04/xmlenc#sha256"/>
        <DigestValue>3QNbyFhuHUAABjPMoPr5++g9+9+ZfjhCH3R1jxT7iIo=</DigestValue>
      </Reference>
      <Reference URI="/xl/printerSettings/printerSettings14.bin?ContentType=application/vnd.openxmlformats-officedocument.spreadsheetml.printerSettings">
        <DigestMethod Algorithm="http://www.w3.org/2001/04/xmlenc#sha256"/>
        <DigestValue>3QNbyFhuHUAABjPMoPr5++g9+9+ZfjhCH3R1jxT7iIo=</DigestValue>
      </Reference>
      <Reference URI="/xl/printerSettings/printerSettings15.bin?ContentType=application/vnd.openxmlformats-officedocument.spreadsheetml.printerSettings">
        <DigestMethod Algorithm="http://www.w3.org/2001/04/xmlenc#sha256"/>
        <DigestValue>3QNbyFhuHUAABjPMoPr5++g9+9+ZfjhCH3R1jxT7iIo=</DigestValue>
      </Reference>
      <Reference URI="/xl/printerSettings/printerSettings16.bin?ContentType=application/vnd.openxmlformats-officedocument.spreadsheetml.printerSettings">
        <DigestMethod Algorithm="http://www.w3.org/2001/04/xmlenc#sha256"/>
        <DigestValue>3QNbyFhuHUAABjPMoPr5++g9+9+ZfjhCH3R1jxT7iIo=</DigestValue>
      </Reference>
      <Reference URI="/xl/printerSettings/printerSettings17.bin?ContentType=application/vnd.openxmlformats-officedocument.spreadsheetml.printerSettings">
        <DigestMethod Algorithm="http://www.w3.org/2001/04/xmlenc#sha256"/>
        <DigestValue>3QNbyFhuHUAABjPMoPr5++g9+9+ZfjhCH3R1jxT7iIo=</DigestValue>
      </Reference>
      <Reference URI="/xl/printerSettings/printerSettings18.bin?ContentType=application/vnd.openxmlformats-officedocument.spreadsheetml.printerSettings">
        <DigestMethod Algorithm="http://www.w3.org/2001/04/xmlenc#sha256"/>
        <DigestValue>3QNbyFhuHUAABjPMoPr5++g9+9+ZfjhCH3R1jxT7iIo=</DigestValue>
      </Reference>
      <Reference URI="/xl/printerSettings/printerSettings19.bin?ContentType=application/vnd.openxmlformats-officedocument.spreadsheetml.printerSettings">
        <DigestMethod Algorithm="http://www.w3.org/2001/04/xmlenc#sha256"/>
        <DigestValue>yq741iUxKc3WyW8Gs0tEU0HDfob9x8G3uOoh5dY9ILc=</DigestValue>
      </Reference>
      <Reference URI="/xl/printerSettings/printerSettings2.bin?ContentType=application/vnd.openxmlformats-officedocument.spreadsheetml.printerSettings">
        <DigestMethod Algorithm="http://www.w3.org/2001/04/xmlenc#sha256"/>
        <DigestValue>3QNbyFhuHUAABjPMoPr5++g9+9+ZfjhCH3R1jxT7iIo=</DigestValue>
      </Reference>
      <Reference URI="/xl/printerSettings/printerSettings3.bin?ContentType=application/vnd.openxmlformats-officedocument.spreadsheetml.printerSettings">
        <DigestMethod Algorithm="http://www.w3.org/2001/04/xmlenc#sha256"/>
        <DigestValue>3QNbyFhuHUAABjPMoPr5++g9+9+ZfjhCH3R1jxT7iIo=</DigestValue>
      </Reference>
      <Reference URI="/xl/printerSettings/printerSettings4.bin?ContentType=application/vnd.openxmlformats-officedocument.spreadsheetml.printerSettings">
        <DigestMethod Algorithm="http://www.w3.org/2001/04/xmlenc#sha256"/>
        <DigestValue>3QNbyFhuHUAABjPMoPr5++g9+9+ZfjhCH3R1jxT7iIo=</DigestValue>
      </Reference>
      <Reference URI="/xl/printerSettings/printerSettings5.bin?ContentType=application/vnd.openxmlformats-officedocument.spreadsheetml.printerSettings">
        <DigestMethod Algorithm="http://www.w3.org/2001/04/xmlenc#sha256"/>
        <DigestValue>3QNbyFhuHUAABjPMoPr5++g9+9+ZfjhCH3R1jxT7iIo=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3QNbyFhuHUAABjPMoPr5++g9+9+ZfjhCH3R1jxT7iIo=</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3QNbyFhuHUAABjPMoPr5++g9+9+ZfjhCH3R1jxT7iIo=</DigestValue>
      </Reference>
      <Reference URI="/xl/sharedStrings.xml?ContentType=application/vnd.openxmlformats-officedocument.spreadsheetml.sharedStrings+xml">
        <DigestMethod Algorithm="http://www.w3.org/2001/04/xmlenc#sha256"/>
        <DigestValue>EdeyU4earfwb2Ad/TEHEQ1EKujQHhBBNatu3R/Necb0=</DigestValue>
      </Reference>
      <Reference URI="/xl/styles.xml?ContentType=application/vnd.openxmlformats-officedocument.spreadsheetml.styles+xml">
        <DigestMethod Algorithm="http://www.w3.org/2001/04/xmlenc#sha256"/>
        <DigestValue>ol2EoMaZVSKi2J81kr7Dwbd1NLxA1OGk7iVsAn3drR0=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JsiIuS+ArfnG1wGcnnzSQaFN8MKD/JU+ZoQ3nqC9Twg=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RJJJMCRi0V/4gSd/8wbyrlMr8FtRtFHDAWfECedZQqs=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MwC77QWKWWrnSiOvT2Hdw72QYV5B0/ErZzOS2VyOOyg=</DigestValue>
      </Reference>
      <Reference URI="/xl/worksheets/sheet10.xml?ContentType=application/vnd.openxmlformats-officedocument.spreadsheetml.worksheet+xml">
        <DigestMethod Algorithm="http://www.w3.org/2001/04/xmlenc#sha256"/>
        <DigestValue>1UYMlwo+9kYGPHTD3I2XvZwarpNqKQtX+misbgvCRP0=</DigestValue>
      </Reference>
      <Reference URI="/xl/worksheets/sheet11.xml?ContentType=application/vnd.openxmlformats-officedocument.spreadsheetml.worksheet+xml">
        <DigestMethod Algorithm="http://www.w3.org/2001/04/xmlenc#sha256"/>
        <DigestValue>OZx+LHqn0RtjA0c/dsTmmh/LKShR3st94AmdxNYWcho=</DigestValue>
      </Reference>
      <Reference URI="/xl/worksheets/sheet12.xml?ContentType=application/vnd.openxmlformats-officedocument.spreadsheetml.worksheet+xml">
        <DigestMethod Algorithm="http://www.w3.org/2001/04/xmlenc#sha256"/>
        <DigestValue>sTUS/GrVZYhHwTSyln2AAuAMfGUzOkUE/C9Y7E0naNg=</DigestValue>
      </Reference>
      <Reference URI="/xl/worksheets/sheet13.xml?ContentType=application/vnd.openxmlformats-officedocument.spreadsheetml.worksheet+xml">
        <DigestMethod Algorithm="http://www.w3.org/2001/04/xmlenc#sha256"/>
        <DigestValue>abzsZ5DlEjA1ua3/CfY38s1nD7OJw6Qq8HO5zF4iCJ0=</DigestValue>
      </Reference>
      <Reference URI="/xl/worksheets/sheet14.xml?ContentType=application/vnd.openxmlformats-officedocument.spreadsheetml.worksheet+xml">
        <DigestMethod Algorithm="http://www.w3.org/2001/04/xmlenc#sha256"/>
        <DigestValue>Ag2Ku7cvZjHvcddh9oim9J3sc8LikunmqJb465QSbok=</DigestValue>
      </Reference>
      <Reference URI="/xl/worksheets/sheet15.xml?ContentType=application/vnd.openxmlformats-officedocument.spreadsheetml.worksheet+xml">
        <DigestMethod Algorithm="http://www.w3.org/2001/04/xmlenc#sha256"/>
        <DigestValue>Fesh5GQfYNMl/xOX5qyuWTP2zomUPB+dvauWJV5WF0w=</DigestValue>
      </Reference>
      <Reference URI="/xl/worksheets/sheet16.xml?ContentType=application/vnd.openxmlformats-officedocument.spreadsheetml.worksheet+xml">
        <DigestMethod Algorithm="http://www.w3.org/2001/04/xmlenc#sha256"/>
        <DigestValue>G5F6te45WGpdJUUkDhcf6iy4gAoHlaVCGJjh1X4Bo5Y=</DigestValue>
      </Reference>
      <Reference URI="/xl/worksheets/sheet17.xml?ContentType=application/vnd.openxmlformats-officedocument.spreadsheetml.worksheet+xml">
        <DigestMethod Algorithm="http://www.w3.org/2001/04/xmlenc#sha256"/>
        <DigestValue>mAt0y5ditoy9434apDsJ80lp2lJ5PSDSz4Rjptq9HFY=</DigestValue>
      </Reference>
      <Reference URI="/xl/worksheets/sheet18.xml?ContentType=application/vnd.openxmlformats-officedocument.spreadsheetml.worksheet+xml">
        <DigestMethod Algorithm="http://www.w3.org/2001/04/xmlenc#sha256"/>
        <DigestValue>K8jnjsJ2mQCRFHI4cp3vyYgZ+zqkUyZOhrmDQz43ePg=</DigestValue>
      </Reference>
      <Reference URI="/xl/worksheets/sheet19.xml?ContentType=application/vnd.openxmlformats-officedocument.spreadsheetml.worksheet+xml">
        <DigestMethod Algorithm="http://www.w3.org/2001/04/xmlenc#sha256"/>
        <DigestValue>G3zDPJNOGMuzF8YYuWZld67HvPaVU4rmYTkD3Brir0Q=</DigestValue>
      </Reference>
      <Reference URI="/xl/worksheets/sheet2.xml?ContentType=application/vnd.openxmlformats-officedocument.spreadsheetml.worksheet+xml">
        <DigestMethod Algorithm="http://www.w3.org/2001/04/xmlenc#sha256"/>
        <DigestValue>Og7xzvJRuPnjFMSSdMoegp4lulhj6W5OiWa0SAVMQTU=</DigestValue>
      </Reference>
      <Reference URI="/xl/worksheets/sheet3.xml?ContentType=application/vnd.openxmlformats-officedocument.spreadsheetml.worksheet+xml">
        <DigestMethod Algorithm="http://www.w3.org/2001/04/xmlenc#sha256"/>
        <DigestValue>u7fkccg52r4cchHqIR1erjq9PK0D2UfmBBEQkvS6AJ4=</DigestValue>
      </Reference>
      <Reference URI="/xl/worksheets/sheet4.xml?ContentType=application/vnd.openxmlformats-officedocument.spreadsheetml.worksheet+xml">
        <DigestMethod Algorithm="http://www.w3.org/2001/04/xmlenc#sha256"/>
        <DigestValue>TAKmxgH9UYcYG28oNtAAwqHIzwqeuhsZg+HyIazCWE0=</DigestValue>
      </Reference>
      <Reference URI="/xl/worksheets/sheet5.xml?ContentType=application/vnd.openxmlformats-officedocument.spreadsheetml.worksheet+xml">
        <DigestMethod Algorithm="http://www.w3.org/2001/04/xmlenc#sha256"/>
        <DigestValue>1yL1u5sHce2haStsGPuZUM+0yAZhkmz+JMfGc/+IS2g=</DigestValue>
      </Reference>
      <Reference URI="/xl/worksheets/sheet6.xml?ContentType=application/vnd.openxmlformats-officedocument.spreadsheetml.worksheet+xml">
        <DigestMethod Algorithm="http://www.w3.org/2001/04/xmlenc#sha256"/>
        <DigestValue>QhDg88Ge6atrLLC5OmNMuQILiDUHGltSShEgv2QWlng=</DigestValue>
      </Reference>
      <Reference URI="/xl/worksheets/sheet7.xml?ContentType=application/vnd.openxmlformats-officedocument.spreadsheetml.worksheet+xml">
        <DigestMethod Algorithm="http://www.w3.org/2001/04/xmlenc#sha256"/>
        <DigestValue>910QdkNYlY/Y3ZYKBYA77Q10ObzK9fZnh/IO8wEy9KM=</DigestValue>
      </Reference>
      <Reference URI="/xl/worksheets/sheet8.xml?ContentType=application/vnd.openxmlformats-officedocument.spreadsheetml.worksheet+xml">
        <DigestMethod Algorithm="http://www.w3.org/2001/04/xmlenc#sha256"/>
        <DigestValue>vecsyhGfO0DBW37kxL7oZtYiTD7Qdn/zYjQw3A4Ihr0=</DigestValue>
      </Reference>
      <Reference URI="/xl/worksheets/sheet9.xml?ContentType=application/vnd.openxmlformats-officedocument.spreadsheetml.worksheet+xml">
        <DigestMethod Algorithm="http://www.w3.org/2001/04/xmlenc#sha256"/>
        <DigestValue>5Q7u89sf8i6s8iB4kWLmZk9CxHC8wcNiWPjSKmyVt4U=</DigestValue>
      </Reference>
    </Manifest>
    <SignatureProperties>
      <SignatureProperty Id="idSignatureTime" Target="#idPackageSignature">
        <mdssi:SignatureTime xmlns:mdssi="http://schemas.openxmlformats.org/package/2006/digital-signature">
          <mdssi:Format>YYYY-MM-DDThh:mm:ssTZD</mdssi:Format>
          <mdssi:Value>2020-10-28T12:28:01Z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gamcvirvaloba</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2020-10-28T12:28:01Z</xd:SigningTime>
          <xd:SigningCertificate>
            <xd:Cert>
              <xd:CertDigest>
                <DigestMethod Algorithm="http://www.w3.org/2001/04/xmlenc#sha256"/>
                <DigestValue>Jnv2OP4LTP13Cunhnc33juvYdn41gFJ8h8kbiCzkvsQ=</DigestValue>
              </xd:CertDigest>
              <xd:IssuerSerial>
                <X509IssuerName>CN=NBG Class 2 INT Sub CA, DC=nbg, DC=ge</X509IssuerName>
                <X509SerialNumber>363291294680352087411933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gamcvirvaloba</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yMvjjhN4dgoXcFFXDQoPBnOmF/zy8KsoP3CJMXSLIUc=</DigestValue>
    </Reference>
    <Reference Type="http://www.w3.org/2000/09/xmldsig#Object" URI="#idOfficeObject">
      <DigestMethod Algorithm="http://www.w3.org/2001/04/xmlenc#sha256"/>
      <DigestValue>BR08jyT710KAjWELrcMIqvLtxKLTHFqeHtHIi8EX/tQ=</DigestValue>
    </Reference>
    <Reference Type="http://uri.etsi.org/01903#SignedProperties" URI="#idSignedProperties">
      <Transforms>
        <Transform Algorithm="http://www.w3.org/TR/2001/REC-xml-c14n-20010315"/>
      </Transforms>
      <DigestMethod Algorithm="http://www.w3.org/2001/04/xmlenc#sha256"/>
      <DigestValue>DVOI7SMvxZNiaJVNtoSacwAuyAMi/0aP7XzzBdXmtpo=</DigestValue>
    </Reference>
  </SignedInfo>
  <SignatureValue>hyggWJ5YuWsu34rE4AXJWFwv7bV75vB3HSbAc9LEw9bwV8YzCtrI3yK8DIeXITHmxtT9DGhzLZXr
0AwwyQORg6tlIPlUoUGGzUEg6H87DLCRipu2ZnPVmkDDyjxr7oXIMKKBHUe50WArNbOWZsZm1a5V
PjrJgy1kQPc07/Wcv+KYNbRLxLwNIIuYp7j8bYbtTsJYrz+Mj8uexR+N4z0Ivvo4h3b906t9XoBb
QRP/kQYXOz9mmsU3+VhSifQq78rLFx2UTyAQlLtwVcKhWKOG5Bgne8ZXtEp0j9vjQec+POjhhZKa
2cWzcTq2UuscOaeTxgMEyWHhcgQJFOPm5EeXfA==</SignatureValue>
  <KeyInfo>
    <X509Data>
      <X509Certificate>MIIGRzCCBS+gAwIBAgIKTPJyGQACAAEM3jANBgkqhkiG9w0BAQsFADBKMRIwEAYKCZImiZPyLGQBGRYCZ2UxEzARBgoJkiaJk/IsZAEZFgNuYmcxHzAdBgNVBAMTFk5CRyBDbGFzcyAyIElOVCBTdWIgQ0EwHhcNMTkwMjE5MDgxODI0WhcNMjEwMjE4MDgxODI0WjBFMR0wGwYDVQQKExRKU0MgVlRCIEJhbmsgR2VvcmdpYTEkMCIGA1UEAxMbQlZUIC0gTWFtdWthIE1lbnRlc2hhc2h2aWxpMIIBIjANBgkqhkiG9w0BAQEFAAOCAQ8AMIIBCgKCAQEApO2X1i1LGF3GottHgSatrJ/Ae7kTt87/snTzJoLc3O+bFbEOtwx+LwHPTTztyTsIMmseBiXxa/281RNcxhpBxjmXDtCtzQR9ElNahOPjcLHZzt5DO3QAZzfU4jwzsU1PDhd5EVEUWFGoSGED2R5MCCEiHszJ9THCAAGcu/c3d0+QCr1HU8L/680R7qCmWg09yMej7xzXF9/9H9dc491ZSbXRjgdsV+0q3E0DIfe6fK50s59jRp8ToHazL9ZQZ6bVdc2HL8amGGahwR7Vbaa8QAWoTq0NWwN8nXFH0VoDm784z6RcuavHeKhOSZ3LE2qppUCYYM8n8e4yPwlGePvjaQIDAQABo4IDMjCCAy4wPAYJKwYBBAGCNxUHBC8wLQYlKwYBBAGCNxUI5rJgg431RIaBmQmDuKFKg76EcQSBz5ARhq+eEQIBZAIBGzAdBgNVHSUEFjAUBggrBgEFBQcDAgYIKwYBBQUHAwQwCwYDVR0PBAQDAgeAMCcGCSsGAQQBgjcVCgQaMBgwCgYIKwYBBQUHAwIwCgYIKwYBBQUHAwQwHQYDVR0OBBYEFPUHv51KuSez548hCmlZxO7rMdZ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CCSDpExwYFdgX5Hg9G1dx93SgWUJ8oWhVNOvkiC9nd4bQ1wScq54EMCoJwMEm3AOWXA048G+fHbAiWOYEE+Q1l51HtmHEhFxiPbtH2q0iBeFxjKFvrYQfrNlihcnOWcHrBb3S5tIci2JfmWnZtDBAtes67L0X9gAEyGR5n4G1KZjjFJPFNln9+jUdf7qMhLW62R7XDq0Z9hM7LbjeEkw602gNcsW+YxJawxGqrprvKn+Jfxin5Xulmxi1CicSGPsb7YIAnIKuahcG0ebYUmhw/Uo1FyJSJf0139Txba16249siZmkJIUZx5h6ECPetikE+stYJKESj7V06spugRs2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/eGSyNQ+CmiBLu6Q0e6YM8xJKGUHLQo6twI6HtJS9z8=</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3QNbyFhuHUAABjPMoPr5++g9+9+ZfjhCH3R1jxT7iIo=</DigestValue>
      </Reference>
      <Reference URI="/xl/printerSettings/printerSettings10.bin?ContentType=application/vnd.openxmlformats-officedocument.spreadsheetml.printerSettings">
        <DigestMethod Algorithm="http://www.w3.org/2001/04/xmlenc#sha256"/>
        <DigestValue>3QNbyFhuHUAABjPMoPr5++g9+9+ZfjhCH3R1jxT7iIo=</DigestValue>
      </Reference>
      <Reference URI="/xl/printerSettings/printerSettings11.bin?ContentType=application/vnd.openxmlformats-officedocument.spreadsheetml.printerSettings">
        <DigestMethod Algorithm="http://www.w3.org/2001/04/xmlenc#sha256"/>
        <DigestValue>3QNbyFhuHUAABjPMoPr5++g9+9+ZfjhCH3R1jxT7iIo=</DigestValue>
      </Reference>
      <Reference URI="/xl/printerSettings/printerSettings12.bin?ContentType=application/vnd.openxmlformats-officedocument.spreadsheetml.printerSettings">
        <DigestMethod Algorithm="http://www.w3.org/2001/04/xmlenc#sha256"/>
        <DigestValue>3QNbyFhuHUAABjPMoPr5++g9+9+ZfjhCH3R1jxT7iIo=</DigestValue>
      </Reference>
      <Reference URI="/xl/printerSettings/printerSettings13.bin?ContentType=application/vnd.openxmlformats-officedocument.spreadsheetml.printerSettings">
        <DigestMethod Algorithm="http://www.w3.org/2001/04/xmlenc#sha256"/>
        <DigestValue>3QNbyFhuHUAABjPMoPr5++g9+9+ZfjhCH3R1jxT7iIo=</DigestValue>
      </Reference>
      <Reference URI="/xl/printerSettings/printerSettings14.bin?ContentType=application/vnd.openxmlformats-officedocument.spreadsheetml.printerSettings">
        <DigestMethod Algorithm="http://www.w3.org/2001/04/xmlenc#sha256"/>
        <DigestValue>3QNbyFhuHUAABjPMoPr5++g9+9+ZfjhCH3R1jxT7iIo=</DigestValue>
      </Reference>
      <Reference URI="/xl/printerSettings/printerSettings15.bin?ContentType=application/vnd.openxmlformats-officedocument.spreadsheetml.printerSettings">
        <DigestMethod Algorithm="http://www.w3.org/2001/04/xmlenc#sha256"/>
        <DigestValue>3QNbyFhuHUAABjPMoPr5++g9+9+ZfjhCH3R1jxT7iIo=</DigestValue>
      </Reference>
      <Reference URI="/xl/printerSettings/printerSettings16.bin?ContentType=application/vnd.openxmlformats-officedocument.spreadsheetml.printerSettings">
        <DigestMethod Algorithm="http://www.w3.org/2001/04/xmlenc#sha256"/>
        <DigestValue>3QNbyFhuHUAABjPMoPr5++g9+9+ZfjhCH3R1jxT7iIo=</DigestValue>
      </Reference>
      <Reference URI="/xl/printerSettings/printerSettings17.bin?ContentType=application/vnd.openxmlformats-officedocument.spreadsheetml.printerSettings">
        <DigestMethod Algorithm="http://www.w3.org/2001/04/xmlenc#sha256"/>
        <DigestValue>3QNbyFhuHUAABjPMoPr5++g9+9+ZfjhCH3R1jxT7iIo=</DigestValue>
      </Reference>
      <Reference URI="/xl/printerSettings/printerSettings18.bin?ContentType=application/vnd.openxmlformats-officedocument.spreadsheetml.printerSettings">
        <DigestMethod Algorithm="http://www.w3.org/2001/04/xmlenc#sha256"/>
        <DigestValue>3QNbyFhuHUAABjPMoPr5++g9+9+ZfjhCH3R1jxT7iIo=</DigestValue>
      </Reference>
      <Reference URI="/xl/printerSettings/printerSettings19.bin?ContentType=application/vnd.openxmlformats-officedocument.spreadsheetml.printerSettings">
        <DigestMethod Algorithm="http://www.w3.org/2001/04/xmlenc#sha256"/>
        <DigestValue>yq741iUxKc3WyW8Gs0tEU0HDfob9x8G3uOoh5dY9ILc=</DigestValue>
      </Reference>
      <Reference URI="/xl/printerSettings/printerSettings2.bin?ContentType=application/vnd.openxmlformats-officedocument.spreadsheetml.printerSettings">
        <DigestMethod Algorithm="http://www.w3.org/2001/04/xmlenc#sha256"/>
        <DigestValue>3QNbyFhuHUAABjPMoPr5++g9+9+ZfjhCH3R1jxT7iIo=</DigestValue>
      </Reference>
      <Reference URI="/xl/printerSettings/printerSettings3.bin?ContentType=application/vnd.openxmlformats-officedocument.spreadsheetml.printerSettings">
        <DigestMethod Algorithm="http://www.w3.org/2001/04/xmlenc#sha256"/>
        <DigestValue>3QNbyFhuHUAABjPMoPr5++g9+9+ZfjhCH3R1jxT7iIo=</DigestValue>
      </Reference>
      <Reference URI="/xl/printerSettings/printerSettings4.bin?ContentType=application/vnd.openxmlformats-officedocument.spreadsheetml.printerSettings">
        <DigestMethod Algorithm="http://www.w3.org/2001/04/xmlenc#sha256"/>
        <DigestValue>3QNbyFhuHUAABjPMoPr5++g9+9+ZfjhCH3R1jxT7iIo=</DigestValue>
      </Reference>
      <Reference URI="/xl/printerSettings/printerSettings5.bin?ContentType=application/vnd.openxmlformats-officedocument.spreadsheetml.printerSettings">
        <DigestMethod Algorithm="http://www.w3.org/2001/04/xmlenc#sha256"/>
        <DigestValue>3QNbyFhuHUAABjPMoPr5++g9+9+ZfjhCH3R1jxT7iIo=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3QNbyFhuHUAABjPMoPr5++g9+9+ZfjhCH3R1jxT7iIo=</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3QNbyFhuHUAABjPMoPr5++g9+9+ZfjhCH3R1jxT7iIo=</DigestValue>
      </Reference>
      <Reference URI="/xl/sharedStrings.xml?ContentType=application/vnd.openxmlformats-officedocument.spreadsheetml.sharedStrings+xml">
        <DigestMethod Algorithm="http://www.w3.org/2001/04/xmlenc#sha256"/>
        <DigestValue>EdeyU4earfwb2Ad/TEHEQ1EKujQHhBBNatu3R/Necb0=</DigestValue>
      </Reference>
      <Reference URI="/xl/styles.xml?ContentType=application/vnd.openxmlformats-officedocument.spreadsheetml.styles+xml">
        <DigestMethod Algorithm="http://www.w3.org/2001/04/xmlenc#sha256"/>
        <DigestValue>ol2EoMaZVSKi2J81kr7Dwbd1NLxA1OGk7iVsAn3drR0=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JsiIuS+ArfnG1wGcnnzSQaFN8MKD/JU+ZoQ3nqC9Twg=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RJJJMCRi0V/4gSd/8wbyrlMr8FtRtFHDAWfECedZQqs=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MwC77QWKWWrnSiOvT2Hdw72QYV5B0/ErZzOS2VyOOyg=</DigestValue>
      </Reference>
      <Reference URI="/xl/worksheets/sheet10.xml?ContentType=application/vnd.openxmlformats-officedocument.spreadsheetml.worksheet+xml">
        <DigestMethod Algorithm="http://www.w3.org/2001/04/xmlenc#sha256"/>
        <DigestValue>1UYMlwo+9kYGPHTD3I2XvZwarpNqKQtX+misbgvCRP0=</DigestValue>
      </Reference>
      <Reference URI="/xl/worksheets/sheet11.xml?ContentType=application/vnd.openxmlformats-officedocument.spreadsheetml.worksheet+xml">
        <DigestMethod Algorithm="http://www.w3.org/2001/04/xmlenc#sha256"/>
        <DigestValue>OZx+LHqn0RtjA0c/dsTmmh/LKShR3st94AmdxNYWcho=</DigestValue>
      </Reference>
      <Reference URI="/xl/worksheets/sheet12.xml?ContentType=application/vnd.openxmlformats-officedocument.spreadsheetml.worksheet+xml">
        <DigestMethod Algorithm="http://www.w3.org/2001/04/xmlenc#sha256"/>
        <DigestValue>sTUS/GrVZYhHwTSyln2AAuAMfGUzOkUE/C9Y7E0naNg=</DigestValue>
      </Reference>
      <Reference URI="/xl/worksheets/sheet13.xml?ContentType=application/vnd.openxmlformats-officedocument.spreadsheetml.worksheet+xml">
        <DigestMethod Algorithm="http://www.w3.org/2001/04/xmlenc#sha256"/>
        <DigestValue>abzsZ5DlEjA1ua3/CfY38s1nD7OJw6Qq8HO5zF4iCJ0=</DigestValue>
      </Reference>
      <Reference URI="/xl/worksheets/sheet14.xml?ContentType=application/vnd.openxmlformats-officedocument.spreadsheetml.worksheet+xml">
        <DigestMethod Algorithm="http://www.w3.org/2001/04/xmlenc#sha256"/>
        <DigestValue>Ag2Ku7cvZjHvcddh9oim9J3sc8LikunmqJb465QSbok=</DigestValue>
      </Reference>
      <Reference URI="/xl/worksheets/sheet15.xml?ContentType=application/vnd.openxmlformats-officedocument.spreadsheetml.worksheet+xml">
        <DigestMethod Algorithm="http://www.w3.org/2001/04/xmlenc#sha256"/>
        <DigestValue>Fesh5GQfYNMl/xOX5qyuWTP2zomUPB+dvauWJV5WF0w=</DigestValue>
      </Reference>
      <Reference URI="/xl/worksheets/sheet16.xml?ContentType=application/vnd.openxmlformats-officedocument.spreadsheetml.worksheet+xml">
        <DigestMethod Algorithm="http://www.w3.org/2001/04/xmlenc#sha256"/>
        <DigestValue>G5F6te45WGpdJUUkDhcf6iy4gAoHlaVCGJjh1X4Bo5Y=</DigestValue>
      </Reference>
      <Reference URI="/xl/worksheets/sheet17.xml?ContentType=application/vnd.openxmlformats-officedocument.spreadsheetml.worksheet+xml">
        <DigestMethod Algorithm="http://www.w3.org/2001/04/xmlenc#sha256"/>
        <DigestValue>mAt0y5ditoy9434apDsJ80lp2lJ5PSDSz4Rjptq9HFY=</DigestValue>
      </Reference>
      <Reference URI="/xl/worksheets/sheet18.xml?ContentType=application/vnd.openxmlformats-officedocument.spreadsheetml.worksheet+xml">
        <DigestMethod Algorithm="http://www.w3.org/2001/04/xmlenc#sha256"/>
        <DigestValue>K8jnjsJ2mQCRFHI4cp3vyYgZ+zqkUyZOhrmDQz43ePg=</DigestValue>
      </Reference>
      <Reference URI="/xl/worksheets/sheet19.xml?ContentType=application/vnd.openxmlformats-officedocument.spreadsheetml.worksheet+xml">
        <DigestMethod Algorithm="http://www.w3.org/2001/04/xmlenc#sha256"/>
        <DigestValue>G3zDPJNOGMuzF8YYuWZld67HvPaVU4rmYTkD3Brir0Q=</DigestValue>
      </Reference>
      <Reference URI="/xl/worksheets/sheet2.xml?ContentType=application/vnd.openxmlformats-officedocument.spreadsheetml.worksheet+xml">
        <DigestMethod Algorithm="http://www.w3.org/2001/04/xmlenc#sha256"/>
        <DigestValue>Og7xzvJRuPnjFMSSdMoegp4lulhj6W5OiWa0SAVMQTU=</DigestValue>
      </Reference>
      <Reference URI="/xl/worksheets/sheet3.xml?ContentType=application/vnd.openxmlformats-officedocument.spreadsheetml.worksheet+xml">
        <DigestMethod Algorithm="http://www.w3.org/2001/04/xmlenc#sha256"/>
        <DigestValue>u7fkccg52r4cchHqIR1erjq9PK0D2UfmBBEQkvS6AJ4=</DigestValue>
      </Reference>
      <Reference URI="/xl/worksheets/sheet4.xml?ContentType=application/vnd.openxmlformats-officedocument.spreadsheetml.worksheet+xml">
        <DigestMethod Algorithm="http://www.w3.org/2001/04/xmlenc#sha256"/>
        <DigestValue>TAKmxgH9UYcYG28oNtAAwqHIzwqeuhsZg+HyIazCWE0=</DigestValue>
      </Reference>
      <Reference URI="/xl/worksheets/sheet5.xml?ContentType=application/vnd.openxmlformats-officedocument.spreadsheetml.worksheet+xml">
        <DigestMethod Algorithm="http://www.w3.org/2001/04/xmlenc#sha256"/>
        <DigestValue>1yL1u5sHce2haStsGPuZUM+0yAZhkmz+JMfGc/+IS2g=</DigestValue>
      </Reference>
      <Reference URI="/xl/worksheets/sheet6.xml?ContentType=application/vnd.openxmlformats-officedocument.spreadsheetml.worksheet+xml">
        <DigestMethod Algorithm="http://www.w3.org/2001/04/xmlenc#sha256"/>
        <DigestValue>QhDg88Ge6atrLLC5OmNMuQILiDUHGltSShEgv2QWlng=</DigestValue>
      </Reference>
      <Reference URI="/xl/worksheets/sheet7.xml?ContentType=application/vnd.openxmlformats-officedocument.spreadsheetml.worksheet+xml">
        <DigestMethod Algorithm="http://www.w3.org/2001/04/xmlenc#sha256"/>
        <DigestValue>910QdkNYlY/Y3ZYKBYA77Q10ObzK9fZnh/IO8wEy9KM=</DigestValue>
      </Reference>
      <Reference URI="/xl/worksheets/sheet8.xml?ContentType=application/vnd.openxmlformats-officedocument.spreadsheetml.worksheet+xml">
        <DigestMethod Algorithm="http://www.w3.org/2001/04/xmlenc#sha256"/>
        <DigestValue>vecsyhGfO0DBW37kxL7oZtYiTD7Qdn/zYjQw3A4Ihr0=</DigestValue>
      </Reference>
      <Reference URI="/xl/worksheets/sheet9.xml?ContentType=application/vnd.openxmlformats-officedocument.spreadsheetml.worksheet+xml">
        <DigestMethod Algorithm="http://www.w3.org/2001/04/xmlenc#sha256"/>
        <DigestValue>5Q7u89sf8i6s8iB4kWLmZk9CxHC8wcNiWPjSKmyVt4U=</DigestValue>
      </Reference>
    </Manifest>
    <SignatureProperties>
      <SignatureProperty Id="idSignatureTime" Target="#idPackageSignature">
        <mdssi:SignatureTime xmlns:mdssi="http://schemas.openxmlformats.org/package/2006/digital-signature">
          <mdssi:Format>YYYY-MM-DDThh:mm:ssTZD</mdssi:Format>
          <mdssi:Value>2020-10-28T12:30:40Z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pillar3</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2020-10-28T12:30:40Z</xd:SigningTime>
          <xd:SigningCertificate>
            <xd:Cert>
              <xd:CertDigest>
                <DigestMethod Algorithm="http://www.w3.org/2001/04/xmlenc#sha256"/>
                <DigestValue>NL6GuOtTVVo8jmyMP7Cf9Xf9f0ANN3GbELxl4sWaqZ4=</DigestValue>
              </xd:CertDigest>
              <xd:IssuerSerial>
                <X509IssuerName>CN=NBG Class 2 INT Sub CA, DC=nbg, DC=ge</X509IssuerName>
                <X509SerialNumber>363372186366534079286494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pillar3</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12. CRM</vt:lpstr>
      <vt:lpstr>11. CRWA</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2020-10-28T10:09:08Z</dcterms:modified>
</cp:coreProperties>
</file>