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9" i="77" l="1"/>
  <c r="F24" i="36" l="1"/>
  <c r="F23" i="36"/>
  <c r="K24" i="36"/>
  <c r="J24" i="36"/>
  <c r="I24" i="36"/>
  <c r="H24" i="36"/>
  <c r="G24" i="36"/>
  <c r="K23" i="36"/>
  <c r="J23" i="36"/>
  <c r="I23" i="36"/>
  <c r="H23" i="36"/>
  <c r="G23" i="36"/>
  <c r="J25" i="36" l="1"/>
  <c r="K25" i="36"/>
  <c r="F25" i="36"/>
  <c r="G25" i="36"/>
  <c r="H25" i="36"/>
  <c r="I25" i="36"/>
  <c r="C8" i="79"/>
  <c r="B1" i="35" l="1"/>
  <c r="C30" i="79" l="1"/>
  <c r="C26" i="79"/>
  <c r="C18" i="79"/>
  <c r="K7" i="37"/>
  <c r="C7" i="37"/>
  <c r="F22" i="74"/>
  <c r="E22" i="74"/>
  <c r="D22" i="74"/>
  <c r="C22" i="74"/>
  <c r="H21" i="74"/>
  <c r="H20" i="74"/>
  <c r="H19" i="74"/>
  <c r="H18" i="74"/>
  <c r="H17" i="74"/>
  <c r="H16" i="74"/>
  <c r="H15" i="74"/>
  <c r="H14" i="74"/>
  <c r="H13" i="74"/>
  <c r="H12" i="74"/>
  <c r="H11" i="74"/>
  <c r="H10" i="74"/>
  <c r="H9" i="74"/>
  <c r="H8" i="74"/>
  <c r="C51" i="69"/>
  <c r="C41" i="69"/>
  <c r="C28" i="69"/>
  <c r="C17" i="69"/>
  <c r="C47" i="28"/>
  <c r="C43" i="28"/>
  <c r="C52" i="28" s="1"/>
  <c r="C35" i="28"/>
  <c r="C31" i="28"/>
  <c r="C30" i="28" s="1"/>
  <c r="C41" i="28" s="1"/>
  <c r="C12" i="28"/>
  <c r="C38" i="79" l="1"/>
  <c r="B1" i="79"/>
  <c r="B1" i="37"/>
  <c r="B1" i="36"/>
  <c r="B1" i="74"/>
  <c r="B1" i="64"/>
  <c r="B1" i="69"/>
  <c r="B1" i="77"/>
  <c r="B1" i="28"/>
  <c r="B1" i="73"/>
  <c r="B1" i="72"/>
  <c r="B1" i="52"/>
  <c r="B1" i="71"/>
  <c r="B1" i="75"/>
  <c r="B1" i="53"/>
  <c r="B1" i="62"/>
  <c r="B1" i="6"/>
  <c r="B16" i="6" l="1"/>
  <c r="B15" i="6"/>
  <c r="B17" i="6" l="1"/>
  <c r="D6" i="71"/>
  <c r="D13" i="71" s="1"/>
  <c r="C6" i="71"/>
  <c r="C13" i="71" s="1"/>
  <c r="D21" i="77" l="1"/>
  <c r="D20" i="77"/>
  <c r="D13"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C28" i="28" s="1"/>
</calcChain>
</file>

<file path=xl/sharedStrings.xml><?xml version="1.0" encoding="utf-8"?>
<sst xmlns="http://schemas.openxmlformats.org/spreadsheetml/2006/main" count="1262" uniqueCount="950">
  <si>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</si>
  <si>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</si>
  <si>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</si>
  <si>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</si>
  <si>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</si>
  <si>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</si>
  <si>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</si>
  <si>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</si>
  <si>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</si>
  <si>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</si>
  <si>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</si>
  <si>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</si>
  <si>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</si>
  <si>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</si>
  <si>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</si>
  <si>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</si>
  <si>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</si>
  <si>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</si>
  <si>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</si>
  <si>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</si>
  <si>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</si>
  <si>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</si>
  <si>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</si>
  <si>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</si>
  <si>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</si>
  <si>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</si>
  <si>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</si>
  <si>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</si>
  <si>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</si>
  <si>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</si>
  <si>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</si>
  <si>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</si>
  <si>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</si>
  <si>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</si>
  <si>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</si>
  <si>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</si>
  <si>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</si>
  <si>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</si>
  <si>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</si>
  <si>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</si>
  <si>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</si>
  <si>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</si>
  <si>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</si>
  <si>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</si>
  <si>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</si>
  <si>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</si>
  <si>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</si>
  <si>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</si>
  <si>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</si>
  <si>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</si>
  <si>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</si>
  <si>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</si>
  <si>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</si>
  <si>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</si>
  <si>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</si>
  <si>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</si>
  <si>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</si>
  <si>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</si>
  <si>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</si>
  <si>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</si>
  <si>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</si>
  <si>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</si>
  <si>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</si>
  <si>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</si>
  <si>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</si>
  <si>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</si>
  <si>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</si>
  <si>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</si>
  <si>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</si>
  <si>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</si>
  <si>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</si>
  <si>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</si>
  <si>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</si>
  <si>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</si>
  <si>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</si>
  <si>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</si>
  <si>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</si>
  <si>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</si>
  <si>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</si>
  <si>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</si>
  <si>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</si>
  <si>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</si>
  <si>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</si>
  <si>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</si>
  <si>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</si>
  <si>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</si>
  <si>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</si>
  <si>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</si>
  <si>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</si>
  <si>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</si>
  <si>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</si>
  <si>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</si>
  <si>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</si>
  <si>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</si>
  <si>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</si>
  <si>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</si>
  <si>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</si>
  <si>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</si>
  <si>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</si>
  <si>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</si>
  <si>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</si>
  <si>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</si>
  <si>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</si>
  <si>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</si>
  <si>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</si>
  <si>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</si>
  <si>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</si>
  <si>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</si>
  <si>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</si>
  <si>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</si>
  <si>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</si>
  <si>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</si>
  <si>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</si>
  <si>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</si>
  <si>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</si>
  <si>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</si>
  <si>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</si>
  <si>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</si>
  <si>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</si>
  <si>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</si>
  <si>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</si>
  <si>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</si>
  <si>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</si>
  <si>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</si>
  <si>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</si>
  <si>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</si>
  <si>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</si>
  <si>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</si>
  <si>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</si>
  <si>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</si>
  <si>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</si>
  <si>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</si>
  <si>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</si>
  <si>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</si>
  <si>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</si>
  <si>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</si>
  <si>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</si>
  <si>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</si>
  <si>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</si>
  <si>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</si>
  <si>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</si>
  <si>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</si>
  <si>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</si>
  <si>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</si>
  <si>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</si>
  <si>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</si>
  <si>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</si>
  <si>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</si>
  <si>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</si>
  <si>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</si>
  <si>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</si>
  <si>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</si>
  <si>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</si>
  <si>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</si>
  <si>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</si>
  <si>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</si>
  <si>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</si>
  <si>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</si>
  <si>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</si>
  <si>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</si>
  <si>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</si>
  <si>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</si>
  <si>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</si>
  <si>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</si>
  <si>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</si>
  <si>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</si>
  <si>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</si>
  <si>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</si>
  <si>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</si>
  <si>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</si>
  <si>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</si>
  <si>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</si>
  <si>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</si>
  <si>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</si>
  <si>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</si>
  <si>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</si>
  <si>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</si>
  <si>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</si>
  <si>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</si>
  <si>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</si>
  <si>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</si>
  <si>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</si>
  <si>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</si>
  <si>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</si>
  <si>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</si>
  <si>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</si>
  <si>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</si>
  <si>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</si>
  <si>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</si>
  <si>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</si>
  <si>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</si>
  <si>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</si>
  <si>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</si>
  <si>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</si>
  <si>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</si>
  <si>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</si>
  <si>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</si>
  <si>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</si>
  <si>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</si>
  <si>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</si>
  <si>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</si>
  <si>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</si>
  <si>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</si>
  <si>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</si>
  <si>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</si>
  <si>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</si>
  <si>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</si>
  <si>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</si>
  <si>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</si>
  <si>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</si>
  <si>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</si>
  <si>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</si>
  <si>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</si>
  <si>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</si>
  <si>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</si>
  <si>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</si>
  <si>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</si>
  <si>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</si>
  <si>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</si>
  <si>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</si>
  <si>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</si>
  <si>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</si>
  <si>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</si>
  <si>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</si>
  <si>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</si>
  <si>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</si>
  <si>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</si>
  <si>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</si>
  <si>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</si>
  <si>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</si>
  <si>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</si>
  <si>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</si>
  <si>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</si>
  <si>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</si>
  <si>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</si>
  <si>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</si>
  <si>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</si>
  <si>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</si>
  <si>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</si>
  <si>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</si>
  <si>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</si>
  <si>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</si>
  <si>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</si>
  <si>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</si>
  <si>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</si>
  <si>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</si>
  <si>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</si>
  <si>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</si>
  <si>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</si>
  <si>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</si>
  <si>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</si>
  <si>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</si>
  <si>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</si>
  <si>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</si>
  <si>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</si>
  <si>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</si>
  <si>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</si>
  <si>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</si>
  <si>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</si>
  <si>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</si>
  <si>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</si>
  <si>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</si>
  <si>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</si>
  <si>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</si>
  <si>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</si>
  <si>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</si>
  <si>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</si>
  <si>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</si>
  <si>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</si>
  <si>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</si>
  <si>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</si>
  <si>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</si>
  <si>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</si>
  <si>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</si>
  <si>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</si>
  <si>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</si>
  <si>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</si>
  <si>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</si>
  <si>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</si>
  <si>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</si>
  <si>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</si>
  <si>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</si>
  <si>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</si>
  <si>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</si>
  <si>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</si>
  <si>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</si>
  <si>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</si>
  <si>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</si>
  <si>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</si>
  <si>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</si>
  <si>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</si>
  <si>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</si>
  <si>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</si>
  <si>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</si>
  <si>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</si>
  <si>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</si>
  <si>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</si>
  <si>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</si>
  <si>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</si>
  <si>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</si>
  <si>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</si>
  <si>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</si>
  <si>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</si>
  <si>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</si>
  <si>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</si>
  <si>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</si>
  <si>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</si>
  <si>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</si>
  <si>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</si>
  <si>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</si>
  <si>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</si>
  <si>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</si>
  <si>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</si>
  <si>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</si>
  <si>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</si>
  <si>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</si>
  <si>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</si>
  <si>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</si>
  <si>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</si>
  <si>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</si>
  <si>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</si>
  <si>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</si>
  <si>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</si>
  <si>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</si>
  <si>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</si>
  <si>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</si>
  <si>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</si>
  <si>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</si>
  <si>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</si>
  <si>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</si>
  <si>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</si>
  <si>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</si>
  <si>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</si>
  <si>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</si>
  <si>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</si>
  <si>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</si>
  <si>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</si>
  <si>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</si>
  <si>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</si>
  <si>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</si>
  <si>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</si>
  <si>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</si>
  <si>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</si>
  <si>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</si>
  <si>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</si>
  <si>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</si>
  <si>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</si>
  <si>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</si>
  <si>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</si>
  <si>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</si>
  <si>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</si>
  <si>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</si>
  <si>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</si>
  <si>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</si>
  <si>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</si>
  <si>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</si>
  <si>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</si>
  <si>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</si>
  <si>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</si>
  <si>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</si>
  <si>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</si>
  <si>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</si>
  <si>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</si>
  <si>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</si>
  <si>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</si>
  <si>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</si>
  <si>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</si>
  <si>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</si>
  <si>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</si>
  <si>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</si>
  <si>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</si>
  <si>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</si>
  <si>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</si>
  <si>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</si>
  <si>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</si>
  <si>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</si>
  <si>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</si>
  <si>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</si>
  <si>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</si>
  <si>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</si>
  <si>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</si>
  <si>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</si>
  <si>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</si>
  <si>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</si>
  <si>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</si>
  <si>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</si>
  <si>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</si>
  <si>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</si>
  <si>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</si>
  <si>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</si>
  <si>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</si>
  <si>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</si>
  <si>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</si>
  <si>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</si>
  <si>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</si>
  <si>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</si>
  <si>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</si>
  <si>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</si>
  <si>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</si>
  <si>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</si>
  <si>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</si>
  <si>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</si>
  <si>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</si>
  <si>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</si>
  <si>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</si>
  <si>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</si>
  <si>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</si>
  <si>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</si>
  <si>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</si>
  <si>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</si>
  <si>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</si>
  <si>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</si>
  <si>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</si>
  <si>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</si>
  <si>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</si>
  <si>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</si>
  <si>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</si>
  <si>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</si>
  <si>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</si>
  <si>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</si>
  <si>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</si>
  <si>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</si>
  <si>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</si>
  <si>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</si>
  <si>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</si>
  <si>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</si>
  <si>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</si>
  <si>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</si>
  <si>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</si>
  <si>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</si>
  <si>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</si>
  <si>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</si>
  <si>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</si>
  <si>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</si>
  <si>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</si>
  <si>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</si>
  <si>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</si>
  <si>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</si>
  <si>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</si>
  <si>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</si>
  <si>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</si>
  <si>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</si>
  <si>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</si>
  <si>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</si>
  <si>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</si>
  <si>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</si>
  <si>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</si>
  <si>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</si>
  <si>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</si>
  <si>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</si>
  <si>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</si>
  <si>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</si>
  <si>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</si>
  <si>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</si>
  <si>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</si>
  <si>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</si>
  <si>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</si>
  <si>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</si>
  <si>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</si>
  <si>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</si>
  <si>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</si>
  <si>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</si>
  <si>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</si>
  <si>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</si>
  <si>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</si>
  <si>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</si>
  <si>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</si>
  <si>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</si>
  <si>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</si>
  <si>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</si>
  <si>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</si>
  <si>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</si>
  <si>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</si>
  <si>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</si>
  <si>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</si>
  <si>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</si>
  <si>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</si>
  <si>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</si>
  <si>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</si>
  <si>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</si>
  <si>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</si>
  <si>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</si>
  <si>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</si>
  <si>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</si>
  <si>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</si>
  <si>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</si>
  <si>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</si>
  <si>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</si>
  <si>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</si>
  <si>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</si>
  <si>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</si>
  <si>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</si>
  <si>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</si>
  <si>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</si>
  <si>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</si>
  <si>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</si>
  <si>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</si>
  <si>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</si>
  <si>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</si>
  <si>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</si>
  <si>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</si>
  <si>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</si>
  <si>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</si>
  <si>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</si>
  <si>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</si>
  <si>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</si>
  <si>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</si>
  <si>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</si>
  <si>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</si>
  <si>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</si>
  <si>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</si>
  <si>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</si>
  <si>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</si>
  <si>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</si>
  <si>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</si>
  <si>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</si>
  <si>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</si>
  <si>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</si>
  <si>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</si>
  <si>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</si>
  <si>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</si>
  <si>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</si>
  <si>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</si>
  <si>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</si>
  <si>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</si>
  <si>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</si>
  <si>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</si>
  <si>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</si>
  <si>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</si>
  <si>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</si>
  <si>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</si>
  <si>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</si>
  <si>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</si>
  <si>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</si>
  <si>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</si>
  <si>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</si>
  <si>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</si>
  <si>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</si>
  <si>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</si>
  <si>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</si>
  <si>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</si>
  <si>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</si>
  <si>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</si>
  <si>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</si>
  <si>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</si>
  <si>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</si>
  <si>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</si>
  <si>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</si>
  <si>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</si>
  <si>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</si>
  <si>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</si>
  <si>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</si>
  <si>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</si>
  <si>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</si>
  <si>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</si>
  <si>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</si>
  <si>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</si>
  <si>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</si>
  <si>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</si>
  <si>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</si>
  <si>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</si>
  <si>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</si>
  <si>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</si>
  <si>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</si>
  <si>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</si>
  <si>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</si>
  <si>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</si>
  <si>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</si>
  <si>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</si>
  <si>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</si>
  <si>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</si>
  <si>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</si>
  <si>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</si>
  <si>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</si>
  <si>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</si>
  <si>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</si>
  <si>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</si>
  <si>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</si>
  <si>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</si>
  <si>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</si>
  <si>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</si>
  <si>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</si>
  <si>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</si>
  <si>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</si>
  <si>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</si>
  <si>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</si>
  <si>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</si>
  <si>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</si>
  <si>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</si>
  <si>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</si>
  <si>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</si>
  <si>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</si>
  <si>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</si>
  <si>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</si>
  <si>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</si>
  <si>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</si>
  <si>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</si>
  <si>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</si>
  <si>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</si>
  <si>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</si>
  <si>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</si>
  <si>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</si>
  <si>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</si>
  <si>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</si>
  <si>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</si>
  <si>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</si>
  <si>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</si>
  <si>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</si>
  <si>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</si>
  <si>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</si>
  <si>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</si>
  <si>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</si>
  <si>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</si>
  <si>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</si>
  <si>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</si>
  <si>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</si>
  <si>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</si>
  <si>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</si>
  <si>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</si>
  <si>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</si>
  <si>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</si>
  <si>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</si>
  <si>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</si>
  <si>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</si>
  <si>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</si>
  <si>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</si>
  <si>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</si>
  <si>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</si>
  <si>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</si>
  <si>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</si>
  <si>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</si>
  <si>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</si>
  <si>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</si>
  <si>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</si>
  <si>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</si>
  <si>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</si>
  <si>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</si>
  <si>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</si>
  <si>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</si>
  <si>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</si>
  <si>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</si>
  <si>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</si>
  <si>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</si>
  <si>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</si>
  <si>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</si>
  <si>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</si>
  <si>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</si>
  <si>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</si>
  <si>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</si>
  <si>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</si>
  <si>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</si>
  <si>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</si>
  <si>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</si>
  <si>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</si>
  <si>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</si>
  <si>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</si>
  <si>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</si>
  <si>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</si>
  <si>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</si>
  <si>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</si>
  <si>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</si>
  <si>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</si>
  <si>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</si>
  <si>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</si>
  <si>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</si>
  <si>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</si>
  <si>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</si>
  <si>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</si>
  <si>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</si>
  <si>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</si>
  <si>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</si>
  <si>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</si>
  <si>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</si>
  <si>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</si>
  <si>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</si>
  <si>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</si>
  <si>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</si>
  <si>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</si>
  <si>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</si>
  <si>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</si>
  <si>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</si>
  <si>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</si>
  <si>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</si>
  <si>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</si>
  <si>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</si>
  <si>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</si>
  <si>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</si>
  <si>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</si>
  <si>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</si>
  <si>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</si>
  <si>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</si>
  <si>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</si>
  <si>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</si>
  <si>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</si>
  <si>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</si>
  <si>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</si>
  <si>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</si>
  <si>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</si>
  <si>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</si>
  <si>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</si>
  <si>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</si>
  <si>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</si>
  <si>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</si>
  <si>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</si>
  <si>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</si>
  <si>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</si>
  <si>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</si>
  <si>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</si>
  <si>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</si>
  <si>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</si>
  <si>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</si>
  <si>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</si>
  <si>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</si>
  <si>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</si>
  <si>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</si>
  <si>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</si>
  <si>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</si>
  <si>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</si>
  <si>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</si>
  <si>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</si>
  <si>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</si>
  <si>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</si>
  <si>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</si>
  <si>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</si>
  <si>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</si>
  <si>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</si>
  <si>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</si>
  <si>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</si>
  <si>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</si>
  <si>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</si>
  <si>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</si>
  <si>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</si>
  <si>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</si>
  <si>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</si>
  <si>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</si>
  <si>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</si>
  <si>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</si>
  <si>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</si>
  <si>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</si>
  <si>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</si>
  <si>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</si>
  <si>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</si>
  <si>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</si>
  <si>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</si>
  <si>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</si>
  <si>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</si>
  <si>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</si>
  <si>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</si>
  <si>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</si>
  <si>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</si>
  <si>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</si>
  <si>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</si>
  <si>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</si>
  <si>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</si>
  <si>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</si>
  <si>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</si>
  <si>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</si>
  <si>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</si>
  <si>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</si>
  <si>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</si>
  <si>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</si>
  <si>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</si>
  <si>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</si>
  <si>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</si>
  <si>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</si>
  <si>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</si>
  <si>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</si>
  <si>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</si>
  <si>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</si>
  <si>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</si>
  <si>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</si>
  <si>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</si>
  <si>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</si>
  <si>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</si>
  <si>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</si>
  <si>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</si>
  <si>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</si>
  <si>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</si>
  <si>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</si>
  <si>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</si>
  <si>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</si>
  <si>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</si>
  <si>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</si>
  <si>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</si>
  <si>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</si>
  <si>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</si>
  <si>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</si>
  <si>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</si>
  <si>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</si>
  <si>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</si>
  <si>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</si>
  <si>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</si>
  <si>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</si>
  <si>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</si>
  <si>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</si>
  <si>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</si>
  <si>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</si>
  <si>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</si>
  <si>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</si>
  <si>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</si>
  <si>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</si>
  <si>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</si>
  <si>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</si>
  <si>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</si>
  <si>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</si>
  <si>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</si>
  <si>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</si>
  <si>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</si>
  <si>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</si>
  <si>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</si>
  <si>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</si>
  <si>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</si>
  <si>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</si>
  <si>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</si>
  <si>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</si>
  <si>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</si>
  <si>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</si>
  <si>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</si>
  <si>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</si>
  <si>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</si>
  <si>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</si>
  <si>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</si>
  <si>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</si>
  <si>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</si>
  <si>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</si>
  <si>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</si>
  <si>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</si>
  <si>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</si>
  <si>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</si>
  <si>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</si>
  <si>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</si>
  <si>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</si>
  <si>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</si>
  <si>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</si>
  <si>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</si>
  <si>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</si>
  <si>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</si>
  <si>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</si>
  <si>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</si>
  <si>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</si>
  <si>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</si>
  <si>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</si>
  <si>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</si>
  <si>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</si>
  <si>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</si>
  <si>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</si>
  <si>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</si>
  <si>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</si>
  <si>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</si>
  <si>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</si>
  <si>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</si>
  <si>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</si>
  <si>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</si>
  <si>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</si>
  <si>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</si>
  <si>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</si>
  <si>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</si>
  <si>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</si>
  <si>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</si>
  <si>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</si>
  <si>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</si>
  <si>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</si>
  <si>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</si>
  <si>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</si>
  <si>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</si>
  <si>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</si>
  <si>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</si>
  <si>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</si>
  <si>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</si>
  <si>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</si>
  <si>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</si>
  <si>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</si>
  <si>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</si>
  <si>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</si>
  <si>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</si>
  <si>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</si>
  <si>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</si>
  <si>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</si>
  <si>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</si>
  <si>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</si>
  <si>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</si>
  <si>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</si>
  <si>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</si>
  <si>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</si>
  <si>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</si>
  <si>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</si>
  <si>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</si>
  <si>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</si>
  <si>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</si>
  <si>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</si>
  <si>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</si>
  <si>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</si>
  <si>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</si>
  <si>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</si>
  <si>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</si>
  <si>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</si>
  <si>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</si>
  <si>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</si>
  <si>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</si>
  <si>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</si>
  <si>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</si>
  <si>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</si>
  <si>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</si>
  <si>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</si>
  <si>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</si>
  <si>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</si>
  <si>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</si>
  <si>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</si>
  <si>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</si>
  <si>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</si>
  <si>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</si>
  <si>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</si>
  <si>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</si>
  <si>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</si>
  <si>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</si>
  <si>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</si>
  <si>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</si>
  <si>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</si>
  <si>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ო. სმირნოვი</t>
  </si>
  <si>
    <t>ა. კონცელიძე</t>
  </si>
  <si>
    <t>www.vtb.ge</t>
  </si>
  <si>
    <t>ოლეგ სმირნოვი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</si>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</sst>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0.0000%"/>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71" fontId="28" fillId="37" borderId="0"/>
    <xf numFmtId="172" fontId="28" fillId="37" borderId="0"/>
    <xf numFmtId="171" fontId="28" fillId="37" borderId="0"/>
    <xf numFmtId="0" fontId="29" fillId="38"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0" fontId="34" fillId="39" borderId="0" applyNumberFormat="0" applyBorder="0" applyAlignment="0" applyProtection="0"/>
    <xf numFmtId="173" fontId="37"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4" fontId="39" fillId="0" borderId="0" applyFill="0" applyBorder="0" applyAlignment="0"/>
    <xf numFmtId="174" fontId="39"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5" fontId="39"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2"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0" fontId="43"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0" fontId="44" fillId="10" borderId="38"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5" fontId="39"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3"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0" fontId="50" fillId="0" borderId="0" applyNumberFormat="0" applyFill="0" applyBorder="0" applyAlignment="0" applyProtection="0"/>
    <xf numFmtId="171" fontId="2" fillId="0" borderId="0"/>
    <xf numFmtId="0" fontId="2" fillId="0" borderId="0"/>
    <xf numFmtId="171"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71"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71" fontId="56" fillId="0" borderId="9">
      <alignment horizontal="left" vertical="center"/>
    </xf>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72"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0" fontId="59" fillId="0" borderId="0" applyNumberFormat="0" applyFill="0" applyBorder="0" applyAlignment="0" applyProtection="0"/>
    <xf numFmtId="37" fontId="60" fillId="0" borderId="0"/>
    <xf numFmtId="171" fontId="61" fillId="0" borderId="0"/>
    <xf numFmtId="0" fontId="61" fillId="0" borderId="0"/>
    <xf numFmtId="171" fontId="61" fillId="0" borderId="0"/>
    <xf numFmtId="171" fontId="56" fillId="0" borderId="0"/>
    <xf numFmtId="0" fontId="56" fillId="0" borderId="0"/>
    <xf numFmtId="171" fontId="56" fillId="0" borderId="0"/>
    <xf numFmtId="171" fontId="62" fillId="0" borderId="0"/>
    <xf numFmtId="0" fontId="62" fillId="0" borderId="0"/>
    <xf numFmtId="171" fontId="62" fillId="0" borderId="0"/>
    <xf numFmtId="171" fontId="63" fillId="0" borderId="0"/>
    <xf numFmtId="0" fontId="63" fillId="0" borderId="0"/>
    <xf numFmtId="171" fontId="63" fillId="0" borderId="0"/>
    <xf numFmtId="171" fontId="64" fillId="0" borderId="0"/>
    <xf numFmtId="0" fontId="64" fillId="0" borderId="0"/>
    <xf numFmtId="171" fontId="64" fillId="0" borderId="0"/>
    <xf numFmtId="171" fontId="65" fillId="0" borderId="0"/>
    <xf numFmtId="0" fontId="65" fillId="0" borderId="0"/>
    <xf numFmtId="171"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6" fillId="0" borderId="0" applyNumberFormat="0" applyFill="0" applyBorder="0" applyAlignment="0" applyProtection="0">
      <alignment vertical="top"/>
      <protection locked="0"/>
    </xf>
    <xf numFmtId="172" fontId="66" fillId="0" borderId="0" applyNumberFormat="0" applyFill="0" applyBorder="0" applyAlignment="0" applyProtection="0">
      <alignment vertical="top"/>
      <protection locked="0"/>
    </xf>
    <xf numFmtId="171" fontId="66" fillId="0" borderId="0" applyNumberFormat="0" applyFill="0" applyBorder="0" applyAlignment="0" applyProtection="0">
      <alignment vertical="top"/>
      <protection locked="0"/>
    </xf>
    <xf numFmtId="171"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2"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0" fontId="71" fillId="0" borderId="48"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0" fontId="74" fillId="73" borderId="0" applyNumberFormat="0" applyBorder="0" applyAlignment="0" applyProtection="0"/>
    <xf numFmtId="1" fontId="77" fillId="0" borderId="0" applyProtection="0"/>
    <xf numFmtId="171" fontId="28" fillId="0" borderId="49"/>
    <xf numFmtId="172" fontId="28" fillId="0" borderId="49"/>
    <xf numFmtId="171"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8" fillId="0" borderId="0"/>
    <xf numFmtId="184" fontId="2"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9" fillId="0" borderId="0"/>
    <xf numFmtId="0" fontId="79" fillId="0" borderId="0"/>
    <xf numFmtId="0" fontId="78" fillId="0" borderId="0"/>
    <xf numFmtId="182" fontId="30" fillId="0" borderId="0"/>
    <xf numFmtId="182" fontId="2" fillId="0" borderId="0"/>
    <xf numFmtId="182" fontId="2" fillId="0" borderId="0"/>
    <xf numFmtId="0" fontId="2" fillId="0" borderId="0"/>
    <xf numFmtId="0" fontId="2"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30"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0" fillId="0" borderId="0"/>
    <xf numFmtId="0" fontId="30" fillId="0" borderId="0"/>
    <xf numFmtId="171"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71" fontId="30" fillId="0" borderId="0"/>
    <xf numFmtId="0" fontId="30" fillId="0" borderId="0"/>
    <xf numFmtId="0" fontId="30"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182" fontId="30" fillId="0" borderId="0"/>
    <xf numFmtId="182" fontId="30"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30" fillId="0" borderId="0"/>
    <xf numFmtId="182" fontId="30" fillId="0" borderId="0"/>
    <xf numFmtId="182" fontId="30" fillId="0" borderId="0"/>
    <xf numFmtId="182"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82"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30" fillId="0" borderId="0"/>
    <xf numFmtId="0" fontId="2" fillId="0" borderId="0"/>
    <xf numFmtId="0" fontId="29" fillId="0" borderId="0"/>
    <xf numFmtId="171" fontId="27" fillId="0" borderId="0"/>
    <xf numFmtId="0" fontId="2"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30" fillId="0" borderId="0"/>
    <xf numFmtId="0" fontId="30" fillId="0" borderId="0"/>
    <xf numFmtId="171" fontId="27" fillId="0" borderId="0"/>
    <xf numFmtId="0" fontId="67" fillId="0" borderId="0"/>
    <xf numFmtId="0" fontId="2" fillId="0" borderId="0"/>
    <xf numFmtId="171" fontId="27" fillId="0" borderId="0"/>
    <xf numFmtId="0" fontId="1"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182" fontId="2" fillId="0" borderId="0"/>
    <xf numFmtId="0" fontId="2" fillId="0" borderId="0"/>
    <xf numFmtId="182" fontId="2" fillId="0" borderId="0"/>
    <xf numFmtId="0" fontId="2" fillId="0" borderId="0"/>
    <xf numFmtId="182"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182"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82" fontId="2"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8" fillId="0" borderId="0"/>
    <xf numFmtId="0" fontId="8"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82" fontId="8" fillId="0" borderId="0"/>
    <xf numFmtId="0" fontId="28" fillId="0" borderId="0"/>
    <xf numFmtId="182"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8" fillId="0" borderId="0"/>
    <xf numFmtId="182" fontId="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71" fontId="28" fillId="0" borderId="0"/>
    <xf numFmtId="0" fontId="78"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71" fontId="8" fillId="0" borderId="0"/>
    <xf numFmtId="0" fontId="78" fillId="0" borderId="0"/>
    <xf numFmtId="171"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82"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82"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182" fontId="28" fillId="0" borderId="0"/>
    <xf numFmtId="182" fontId="2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6" fillId="0" borderId="0"/>
    <xf numFmtId="0" fontId="2" fillId="0" borderId="0"/>
    <xf numFmtId="0" fontId="78" fillId="0" borderId="0"/>
    <xf numFmtId="171" fontId="46"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2"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2"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71"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71"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71"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72"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72"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171" fontId="2" fillId="0" borderId="0"/>
    <xf numFmtId="171"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3"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4" fillId="0" borderId="0"/>
    <xf numFmtId="0" fontId="84" fillId="0" borderId="0"/>
    <xf numFmtId="171"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2"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27" fillId="0" borderId="0"/>
    <xf numFmtId="178" fontId="39" fillId="0" borderId="0" applyFont="0" applyFill="0" applyBorder="0" applyAlignment="0" applyProtection="0"/>
    <xf numFmtId="189"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xf numFmtId="0" fontId="2" fillId="0" borderId="0"/>
    <xf numFmtId="171" fontId="2" fillId="0" borderId="0"/>
    <xf numFmtId="190"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90" fillId="0" borderId="0"/>
    <xf numFmtId="0" fontId="27" fillId="0" borderId="0"/>
    <xf numFmtId="0" fontId="91" fillId="0" borderId="0"/>
    <xf numFmtId="0" fontId="91" fillId="0" borderId="0"/>
    <xf numFmtId="171" fontId="27" fillId="0" borderId="0"/>
    <xf numFmtId="171"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92" fontId="39" fillId="0" borderId="0" applyFill="0" applyBorder="0" applyAlignment="0"/>
    <xf numFmtId="193" fontId="39" fillId="0" borderId="0" applyFill="0" applyBorder="0" applyAlignment="0"/>
    <xf numFmtId="0" fontId="94" fillId="0" borderId="0">
      <alignment horizontal="center" vertical="top"/>
    </xf>
    <xf numFmtId="0" fontId="95" fillId="0" borderId="0" applyNumberFormat="0" applyFill="0" applyBorder="0" applyAlignment="0" applyProtection="0"/>
    <xf numFmtId="172" fontId="95" fillId="0" borderId="0" applyNumberFormat="0" applyFill="0" applyBorder="0" applyAlignment="0" applyProtection="0"/>
    <xf numFmtId="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2"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27" fillId="0" borderId="53"/>
    <xf numFmtId="188" fontId="83"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8" fillId="0" borderId="0" applyFont="0" applyFill="0" applyBorder="0" applyAlignment="0" applyProtection="0"/>
    <xf numFmtId="195"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165" fontId="100" fillId="0" borderId="0" applyFont="0" applyFill="0" applyBorder="0" applyAlignment="0" applyProtection="0"/>
    <xf numFmtId="166"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72"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71"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71"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91" fontId="2" fillId="70" borderId="114" applyFont="0">
      <alignment horizontal="right" vertical="center"/>
    </xf>
    <xf numFmtId="3" fontId="2" fillId="70" borderId="114" applyFont="0">
      <alignment horizontal="right" vertical="center"/>
    </xf>
    <xf numFmtId="0" fontId="85"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72"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71"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71"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3" fontId="2" fillId="75" borderId="114"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3" fontId="2" fillId="72" borderId="114" applyFont="0">
      <alignment horizontal="right" vertical="center"/>
      <protection locked="0"/>
    </xf>
    <xf numFmtId="0" fontId="68"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72"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71"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71"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4" fillId="70" borderId="115" applyFont="0" applyBorder="0">
      <alignment horizontal="center" wrapText="1"/>
    </xf>
    <xf numFmtId="171" fontId="56" fillId="0" borderId="112">
      <alignment horizontal="left" vertical="center"/>
    </xf>
    <xf numFmtId="0" fontId="56" fillId="0" borderId="112">
      <alignment horizontal="left" vertical="center"/>
    </xf>
    <xf numFmtId="0" fontId="56" fillId="0" borderId="112">
      <alignment horizontal="left" vertical="center"/>
    </xf>
    <xf numFmtId="0" fontId="2" fillId="69" borderId="114" applyNumberFormat="0" applyFont="0" applyBorder="0" applyProtection="0">
      <alignment horizontal="center" vertical="center"/>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40"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72"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71"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71"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1" fillId="0" borderId="0"/>
    <xf numFmtId="172" fontId="28" fillId="37" borderId="0"/>
    <xf numFmtId="0" fontId="2" fillId="0" borderId="0">
      <alignment vertical="center"/>
    </xf>
  </cellStyleXfs>
  <cellXfs count="66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0" fillId="0" borderId="0" xfId="0" applyNumberFormat="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22" xfId="1" applyNumberFormat="1" applyFont="1" applyFill="1" applyBorder="1" applyAlignment="1" applyProtection="1">
      <alignment horizontal="center" vertical="center" wrapText="1"/>
      <protection locked="0"/>
    </xf>
    <xf numFmtId="167"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70" fontId="25" fillId="0" borderId="65" xfId="0" applyNumberFormat="1" applyFont="1" applyBorder="1" applyAlignment="1">
      <alignment horizontal="center"/>
    </xf>
    <xf numFmtId="170" fontId="19" fillId="0" borderId="65" xfId="0" applyNumberFormat="1" applyFont="1" applyBorder="1" applyAlignment="1">
      <alignment horizontal="center"/>
    </xf>
    <xf numFmtId="170" fontId="25" fillId="0" borderId="67" xfId="0" applyNumberFormat="1" applyFont="1" applyBorder="1" applyAlignment="1">
      <alignment horizontal="center"/>
    </xf>
    <xf numFmtId="170" fontId="24" fillId="36" borderId="60" xfId="0" applyNumberFormat="1" applyFont="1" applyFill="1" applyBorder="1" applyAlignment="1">
      <alignment horizontal="center"/>
    </xf>
    <xf numFmtId="170"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70"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7"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70"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6" fontId="9" fillId="2" borderId="3" xfId="0" applyNumberFormat="1" applyFont="1" applyFill="1" applyBorder="1" applyAlignment="1" applyProtection="1">
      <alignment vertical="center"/>
      <protection locked="0"/>
    </xf>
    <xf numFmtId="196" fontId="9" fillId="2" borderId="26" xfId="0" applyNumberFormat="1" applyFont="1" applyFill="1" applyBorder="1" applyAlignment="1" applyProtection="1">
      <alignment vertical="center"/>
      <protection locked="0"/>
    </xf>
    <xf numFmtId="196" fontId="9" fillId="36" borderId="26" xfId="7" applyNumberFormat="1" applyFont="1" applyFill="1" applyBorder="1" applyAlignment="1" applyProtection="1">
      <alignment horizontal="right"/>
    </xf>
    <xf numFmtId="196" fontId="9" fillId="36" borderId="27" xfId="0" applyNumberFormat="1" applyFont="1" applyFill="1" applyBorder="1" applyAlignment="1" applyProtection="1">
      <alignment horizontal="right"/>
    </xf>
    <xf numFmtId="196" fontId="20" fillId="36" borderId="26" xfId="0" applyNumberFormat="1" applyFont="1" applyFill="1" applyBorder="1" applyAlignment="1">
      <alignment horizontal="right"/>
    </xf>
    <xf numFmtId="196" fontId="9" fillId="36" borderId="27" xfId="7" applyNumberFormat="1" applyFont="1" applyFill="1" applyBorder="1" applyAlignment="1" applyProtection="1">
      <alignment horizontal="right"/>
    </xf>
    <xf numFmtId="196" fontId="9" fillId="0" borderId="26" xfId="0" applyNumberFormat="1" applyFont="1" applyFill="1" applyBorder="1" applyAlignment="1" applyProtection="1">
      <alignment horizontal="right"/>
    </xf>
    <xf numFmtId="196"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6" fontId="0" fillId="36" borderId="21" xfId="0" applyNumberFormat="1" applyFill="1" applyBorder="1" applyAlignment="1">
      <alignment horizontal="center" vertical="center"/>
    </xf>
    <xf numFmtId="196" fontId="0" fillId="36" borderId="23" xfId="0" applyNumberFormat="1" applyFill="1" applyBorder="1" applyAlignment="1">
      <alignment horizontal="center" vertical="center" wrapText="1"/>
    </xf>
    <xf numFmtId="196" fontId="0" fillId="36" borderId="27" xfId="0" applyNumberFormat="1" applyFill="1" applyBorder="1" applyAlignment="1">
      <alignment horizontal="center" vertical="center" wrapText="1"/>
    </xf>
    <xf numFmtId="196" fontId="7" fillId="36" borderId="23" xfId="2" applyNumberFormat="1" applyFont="1" applyFill="1" applyBorder="1" applyAlignment="1" applyProtection="1">
      <alignment vertical="top"/>
    </xf>
    <xf numFmtId="196" fontId="7" fillId="36" borderId="27" xfId="2" applyNumberFormat="1" applyFont="1" applyFill="1" applyBorder="1" applyAlignment="1" applyProtection="1">
      <alignment vertical="top" wrapText="1"/>
    </xf>
    <xf numFmtId="196" fontId="4" fillId="0" borderId="3" xfId="0" applyNumberFormat="1" applyFont="1" applyBorder="1" applyAlignment="1"/>
    <xf numFmtId="196" fontId="4" fillId="36" borderId="26" xfId="0" applyNumberFormat="1" applyFont="1" applyFill="1" applyBorder="1"/>
    <xf numFmtId="196" fontId="4" fillId="0" borderId="22" xfId="0" applyNumberFormat="1" applyFont="1" applyBorder="1" applyAlignment="1"/>
    <xf numFmtId="196" fontId="4" fillId="0" borderId="23" xfId="0" applyNumberFormat="1" applyFont="1" applyBorder="1" applyAlignment="1"/>
    <xf numFmtId="196" fontId="4" fillId="36" borderId="55" xfId="0" applyNumberFormat="1" applyFont="1" applyFill="1" applyBorder="1" applyAlignment="1"/>
    <xf numFmtId="196" fontId="4" fillId="36" borderId="25" xfId="0" applyNumberFormat="1" applyFont="1" applyFill="1" applyBorder="1"/>
    <xf numFmtId="196" fontId="4" fillId="36" borderId="27" xfId="0" applyNumberFormat="1" applyFont="1" applyFill="1" applyBorder="1"/>
    <xf numFmtId="196" fontId="4" fillId="36" borderId="56" xfId="0" applyNumberFormat="1" applyFont="1" applyFill="1" applyBorder="1"/>
    <xf numFmtId="196" fontId="4" fillId="0" borderId="3" xfId="0" applyNumberFormat="1" applyFont="1" applyBorder="1"/>
    <xf numFmtId="196" fontId="4" fillId="0" borderId="3"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6"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6" xfId="1" applyNumberFormat="1" applyFont="1" applyFill="1" applyBorder="1" applyAlignment="1" applyProtection="1">
      <protection locked="0"/>
    </xf>
    <xf numFmtId="196" fontId="9" fillId="3" borderId="26" xfId="5" applyNumberFormat="1" applyFont="1" applyFill="1" applyBorder="1" applyProtection="1">
      <protection locked="0"/>
    </xf>
    <xf numFmtId="196"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6" fontId="4" fillId="0" borderId="8" xfId="0" applyNumberFormat="1" applyFont="1" applyBorder="1"/>
    <xf numFmtId="196" fontId="4" fillId="0" borderId="24" xfId="0" applyNumberFormat="1" applyFont="1" applyBorder="1" applyAlignment="1"/>
    <xf numFmtId="196"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70"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2" fontId="28" fillId="37" borderId="0" xfId="20" applyBorder="1"/>
    <xf numFmtId="172" fontId="28" fillId="37" borderId="108"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4" xfId="0" applyFont="1" applyFill="1" applyBorder="1" applyAlignment="1">
      <alignment vertical="center"/>
    </xf>
    <xf numFmtId="0" fontId="6" fillId="0" borderId="114" xfId="0" applyFont="1" applyFill="1" applyBorder="1" applyAlignment="1">
      <alignment vertical="center"/>
    </xf>
    <xf numFmtId="0" fontId="4" fillId="0" borderId="20" xfId="0"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0" fontId="4" fillId="0" borderId="19"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172" fontId="28" fillId="37" borderId="34" xfId="20" applyBorder="1"/>
    <xf numFmtId="172" fontId="28" fillId="37" borderId="124" xfId="20" applyBorder="1"/>
    <xf numFmtId="172" fontId="28" fillId="37" borderId="116" xfId="20" applyBorder="1"/>
    <xf numFmtId="172"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2" xfId="0" applyFont="1" applyFill="1" applyBorder="1" applyAlignment="1">
      <alignment vertical="center"/>
    </xf>
    <xf numFmtId="0" fontId="14" fillId="3" borderId="125" xfId="0" applyFont="1" applyFill="1" applyBorder="1" applyAlignment="1">
      <alignment horizontal="left"/>
    </xf>
    <xf numFmtId="0" fontId="14" fillId="3" borderId="126" xfId="0" applyFont="1" applyFill="1" applyBorder="1" applyAlignment="1">
      <alignment horizontal="left"/>
    </xf>
    <xf numFmtId="0" fontId="4" fillId="0" borderId="0" xfId="0" applyFont="1"/>
    <xf numFmtId="0" fontId="4" fillId="0" borderId="0" xfId="0" applyFont="1" applyFill="1"/>
    <xf numFmtId="0" fontId="4" fillId="0" borderId="114"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0" xfId="0" applyFont="1" applyFill="1" applyBorder="1" applyAlignment="1">
      <alignment horizontal="center" vertical="center" wrapText="1"/>
    </xf>
    <xf numFmtId="0" fontId="6" fillId="3" borderId="131" xfId="0" applyFont="1" applyFill="1" applyBorder="1" applyAlignment="1">
      <alignment vertical="center"/>
    </xf>
    <xf numFmtId="0" fontId="4" fillId="3" borderId="24" xfId="0" applyFont="1" applyFill="1" applyBorder="1" applyAlignment="1">
      <alignment vertical="center"/>
    </xf>
    <xf numFmtId="0" fontId="4" fillId="0" borderId="132" xfId="0" applyFont="1" applyFill="1" applyBorder="1" applyAlignment="1">
      <alignment horizontal="center" vertical="center"/>
    </xf>
    <xf numFmtId="0" fontId="6" fillId="0" borderId="26" xfId="0" applyFont="1" applyFill="1" applyBorder="1" applyAlignment="1">
      <alignment vertical="center"/>
    </xf>
    <xf numFmtId="172"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6"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4" fillId="0" borderId="113" xfId="0" applyFont="1" applyBorder="1" applyAlignment="1">
      <alignment vertical="center" wrapText="1"/>
    </xf>
    <xf numFmtId="170" fontId="4" fillId="0" borderId="114" xfId="0" applyNumberFormat="1" applyFont="1" applyBorder="1" applyAlignment="1">
      <alignment horizontal="center" vertical="center"/>
    </xf>
    <xf numFmtId="170" fontId="4" fillId="0" borderId="130" xfId="0" applyNumberFormat="1" applyFont="1" applyBorder="1" applyAlignment="1">
      <alignment horizontal="center" vertical="center"/>
    </xf>
    <xf numFmtId="170" fontId="14" fillId="0" borderId="114" xfId="0" applyNumberFormat="1" applyFont="1" applyBorder="1" applyAlignment="1">
      <alignment horizontal="center" vertical="center"/>
    </xf>
    <xf numFmtId="0" fontId="14" fillId="0" borderId="113" xfId="0" applyFont="1" applyBorder="1" applyAlignment="1">
      <alignment vertical="center" wrapText="1"/>
    </xf>
    <xf numFmtId="0" fontId="0" fillId="0" borderId="25" xfId="0" applyBorder="1"/>
    <xf numFmtId="0" fontId="6" fillId="36" borderId="133" xfId="0" applyFont="1" applyFill="1" applyBorder="1" applyAlignment="1">
      <alignment vertical="center" wrapText="1"/>
    </xf>
    <xf numFmtId="170"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2"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6" fillId="36" borderId="130" xfId="0" applyFont="1" applyFill="1" applyBorder="1" applyAlignment="1">
      <alignment horizontal="left" vertical="center" wrapText="1"/>
    </xf>
    <xf numFmtId="0" fontId="4" fillId="0" borderId="132" xfId="0" applyFont="1" applyFill="1" applyBorder="1" applyAlignment="1">
      <alignment horizontal="right" vertical="center" wrapText="1"/>
    </xf>
    <xf numFmtId="0" fontId="4" fillId="0" borderId="114" xfId="0" applyFont="1" applyFill="1" applyBorder="1" applyAlignment="1">
      <alignment horizontal="left" vertical="center" wrapText="1"/>
    </xf>
    <xf numFmtId="0" fontId="112" fillId="0" borderId="132" xfId="0" applyFont="1" applyFill="1" applyBorder="1" applyAlignment="1">
      <alignment horizontal="right" vertical="center" wrapText="1"/>
    </xf>
    <xf numFmtId="0" fontId="112" fillId="0" borderId="114"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2" xfId="0" applyFont="1" applyBorder="1" applyAlignment="1">
      <alignment horizontal="center" vertical="center" wrapText="1"/>
    </xf>
    <xf numFmtId="0" fontId="22" fillId="0" borderId="114" xfId="0" applyFont="1" applyBorder="1" applyAlignment="1">
      <alignment vertical="center" wrapText="1"/>
    </xf>
    <xf numFmtId="3" fontId="23" fillId="36" borderId="114" xfId="0" applyNumberFormat="1" applyFont="1" applyFill="1" applyBorder="1" applyAlignment="1">
      <alignment vertical="center" wrapText="1"/>
    </xf>
    <xf numFmtId="3" fontId="23" fillId="36" borderId="130" xfId="0" applyNumberFormat="1" applyFont="1" applyFill="1" applyBorder="1" applyAlignment="1">
      <alignment vertical="center" wrapText="1"/>
    </xf>
    <xf numFmtId="14" fontId="7" fillId="3" borderId="114" xfId="8" quotePrefix="1" applyNumberFormat="1" applyFont="1" applyFill="1" applyBorder="1" applyAlignment="1" applyProtection="1">
      <alignment horizontal="left" vertical="center" wrapText="1" indent="2"/>
      <protection locked="0"/>
    </xf>
    <xf numFmtId="3" fontId="23" fillId="0" borderId="114" xfId="0" applyNumberFormat="1" applyFont="1" applyBorder="1" applyAlignment="1">
      <alignment vertical="center" wrapText="1"/>
    </xf>
    <xf numFmtId="3" fontId="23" fillId="0" borderId="130" xfId="0" applyNumberFormat="1"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3"/>
      <protection locked="0"/>
    </xf>
    <xf numFmtId="3" fontId="23" fillId="0" borderId="114" xfId="0" applyNumberFormat="1" applyFont="1" applyFill="1" applyBorder="1" applyAlignment="1">
      <alignment vertical="center" wrapText="1"/>
    </xf>
    <xf numFmtId="0" fontId="22" fillId="0" borderId="114" xfId="0" applyFont="1" applyFill="1" applyBorder="1" applyAlignment="1">
      <alignment horizontal="left" vertical="center" wrapText="1" indent="2"/>
    </xf>
    <xf numFmtId="0" fontId="11" fillId="0" borderId="114" xfId="17" applyFill="1" applyBorder="1" applyAlignment="1" applyProtection="1"/>
    <xf numFmtId="49" fontId="112" fillId="0" borderId="132" xfId="0" applyNumberFormat="1" applyFont="1" applyFill="1" applyBorder="1" applyAlignment="1">
      <alignment horizontal="right" vertical="center" wrapText="1"/>
    </xf>
    <xf numFmtId="0" fontId="7" fillId="3" borderId="114" xfId="20960" applyFont="1" applyFill="1" applyBorder="1" applyAlignment="1" applyProtection="1"/>
    <xf numFmtId="0" fontId="105" fillId="0" borderId="114" xfId="20960" applyFont="1" applyFill="1" applyBorder="1" applyAlignment="1" applyProtection="1">
      <alignment horizontal="center" vertical="center"/>
    </xf>
    <xf numFmtId="0" fontId="4" fillId="0" borderId="114" xfId="0" applyFont="1" applyBorder="1"/>
    <xf numFmtId="0" fontId="11" fillId="0" borderId="114" xfId="17" applyFill="1" applyBorder="1" applyAlignment="1" applyProtection="1">
      <alignment horizontal="left" vertical="center" wrapText="1"/>
    </xf>
    <xf numFmtId="49" fontId="112" fillId="0" borderId="114" xfId="0" applyNumberFormat="1" applyFont="1" applyFill="1" applyBorder="1" applyAlignment="1">
      <alignment horizontal="right" vertical="center" wrapText="1"/>
    </xf>
    <xf numFmtId="0" fontId="11" fillId="0" borderId="114" xfId="17" applyFill="1" applyBorder="1" applyAlignment="1" applyProtection="1">
      <alignment horizontal="left" vertical="center"/>
    </xf>
    <xf numFmtId="0" fontId="11" fillId="0" borderId="114" xfId="17" applyBorder="1" applyAlignment="1" applyProtection="1"/>
    <xf numFmtId="0" fontId="4" fillId="0" borderId="114" xfId="0" applyFont="1" applyFill="1" applyBorder="1"/>
    <xf numFmtId="0" fontId="22" fillId="0" borderId="132" xfId="0" applyFont="1" applyFill="1" applyBorder="1" applyAlignment="1">
      <alignment horizontal="center" vertical="center" wrapText="1"/>
    </xf>
    <xf numFmtId="0" fontId="22" fillId="0" borderId="114" xfId="0" applyFont="1" applyFill="1" applyBorder="1" applyAlignment="1">
      <alignment vertical="center" wrapText="1"/>
    </xf>
    <xf numFmtId="3" fontId="23" fillId="0" borderId="130" xfId="0" applyNumberFormat="1" applyFont="1" applyFill="1" applyBorder="1" applyAlignment="1">
      <alignment vertical="center" wrapText="1"/>
    </xf>
    <xf numFmtId="0" fontId="115" fillId="79" borderId="115" xfId="21412" applyFont="1" applyFill="1" applyBorder="1" applyAlignment="1" applyProtection="1">
      <alignment vertical="center" wrapText="1"/>
      <protection locked="0"/>
    </xf>
    <xf numFmtId="0" fontId="116" fillId="70" borderId="110" xfId="21412" applyFont="1" applyFill="1" applyBorder="1" applyAlignment="1" applyProtection="1">
      <alignment horizontal="center" vertical="center"/>
      <protection locked="0"/>
    </xf>
    <xf numFmtId="0" fontId="115"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vertical="center"/>
      <protection locked="0"/>
    </xf>
    <xf numFmtId="0" fontId="117" fillId="70" borderId="110" xfId="21412" applyFont="1" applyFill="1" applyBorder="1" applyAlignment="1" applyProtection="1">
      <alignment horizontal="center" vertical="center"/>
      <protection locked="0"/>
    </xf>
    <xf numFmtId="0" fontId="117" fillId="3" borderId="110" xfId="21412" applyFont="1" applyFill="1" applyBorder="1" applyAlignment="1" applyProtection="1">
      <alignment horizontal="center" vertical="center"/>
      <protection locked="0"/>
    </xf>
    <xf numFmtId="0" fontId="117" fillId="0" borderId="110" xfId="21412" applyFont="1" applyFill="1" applyBorder="1" applyAlignment="1" applyProtection="1">
      <alignment horizontal="center" vertical="center"/>
      <protection locked="0"/>
    </xf>
    <xf numFmtId="0" fontId="118"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horizontal="center" vertical="center"/>
      <protection locked="0"/>
    </xf>
    <xf numFmtId="0" fontId="64" fillId="79" borderId="115"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38" fillId="70" borderId="114"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6" fillId="0" borderId="113" xfId="21412" applyFont="1" applyFill="1" applyBorder="1" applyAlignment="1" applyProtection="1">
      <alignment horizontal="left" vertical="center" wrapText="1"/>
      <protection locked="0"/>
    </xf>
    <xf numFmtId="167" fontId="116" fillId="0" borderId="114" xfId="948" applyNumberFormat="1" applyFont="1" applyFill="1" applyBorder="1" applyAlignment="1" applyProtection="1">
      <alignment horizontal="right" vertical="center"/>
      <protection locked="0"/>
    </xf>
    <xf numFmtId="0" fontId="115" fillId="80" borderId="113" xfId="21412" applyFont="1" applyFill="1" applyBorder="1" applyAlignment="1" applyProtection="1">
      <alignment vertical="top" wrapText="1"/>
      <protection locked="0"/>
    </xf>
    <xf numFmtId="167" fontId="116" fillId="80" borderId="114" xfId="948" applyNumberFormat="1" applyFont="1" applyFill="1" applyBorder="1" applyAlignment="1" applyProtection="1">
      <alignment horizontal="right" vertical="center"/>
    </xf>
    <xf numFmtId="167" fontId="64" fillId="79" borderId="113" xfId="948" applyNumberFormat="1" applyFont="1" applyFill="1" applyBorder="1" applyAlignment="1" applyProtection="1">
      <alignment horizontal="right" vertical="center"/>
      <protection locked="0"/>
    </xf>
    <xf numFmtId="0" fontId="116" fillId="70" borderId="113" xfId="21412" applyFont="1" applyFill="1" applyBorder="1" applyAlignment="1" applyProtection="1">
      <alignment vertical="center" wrapText="1"/>
      <protection locked="0"/>
    </xf>
    <xf numFmtId="0" fontId="116" fillId="70" borderId="113" xfId="21412" applyFont="1" applyFill="1" applyBorder="1" applyAlignment="1" applyProtection="1">
      <alignment horizontal="left" vertical="center" wrapText="1"/>
      <protection locked="0"/>
    </xf>
    <xf numFmtId="0" fontId="116" fillId="0" borderId="113" xfId="21412" applyFont="1" applyFill="1" applyBorder="1" applyAlignment="1" applyProtection="1">
      <alignment vertical="center" wrapText="1"/>
      <protection locked="0"/>
    </xf>
    <xf numFmtId="0" fontId="116" fillId="3" borderId="113" xfId="21412" applyFont="1" applyFill="1" applyBorder="1" applyAlignment="1" applyProtection="1">
      <alignment horizontal="left" vertical="center" wrapText="1"/>
      <protection locked="0"/>
    </xf>
    <xf numFmtId="0" fontId="115" fillId="80" borderId="113" xfId="21412" applyFont="1" applyFill="1" applyBorder="1" applyAlignment="1" applyProtection="1">
      <alignment vertical="center" wrapText="1"/>
      <protection locked="0"/>
    </xf>
    <xf numFmtId="167" fontId="115" fillId="79" borderId="113" xfId="948" applyNumberFormat="1" applyFont="1" applyFill="1" applyBorder="1" applyAlignment="1" applyProtection="1">
      <alignment horizontal="right" vertical="center"/>
      <protection locked="0"/>
    </xf>
    <xf numFmtId="167" fontId="116" fillId="3" borderId="114" xfId="948" applyNumberFormat="1" applyFont="1" applyFill="1" applyBorder="1" applyAlignment="1" applyProtection="1">
      <alignment horizontal="right" vertical="center"/>
      <protection locked="0"/>
    </xf>
    <xf numFmtId="10" fontId="7" fillId="0" borderId="114" xfId="20961" applyNumberFormat="1" applyFont="1" applyFill="1" applyBorder="1" applyAlignment="1">
      <alignment horizontal="left" vertical="center" wrapText="1"/>
    </xf>
    <xf numFmtId="10" fontId="4" fillId="0"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left" vertical="center" wrapText="1"/>
    </xf>
    <xf numFmtId="10" fontId="112" fillId="0" borderId="114" xfId="20961" applyNumberFormat="1" applyFont="1" applyFill="1" applyBorder="1" applyAlignment="1">
      <alignment horizontal="left" vertical="center" wrapText="1"/>
    </xf>
    <xf numFmtId="10" fontId="6" fillId="36"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6" fontId="7" fillId="0" borderId="114" xfId="0" applyNumberFormat="1" applyFont="1" applyFill="1" applyBorder="1" applyAlignment="1" applyProtection="1">
      <alignment vertical="center" wrapText="1"/>
      <protection locked="0"/>
    </xf>
    <xf numFmtId="196" fontId="4" fillId="0" borderId="114" xfId="0" applyNumberFormat="1" applyFont="1" applyFill="1" applyBorder="1" applyAlignment="1" applyProtection="1">
      <alignment vertical="center" wrapText="1"/>
      <protection locked="0"/>
    </xf>
    <xf numFmtId="196" fontId="4" fillId="0" borderId="130" xfId="0" applyNumberFormat="1" applyFont="1" applyFill="1" applyBorder="1" applyAlignment="1" applyProtection="1">
      <alignment vertical="center" wrapText="1"/>
      <protection locked="0"/>
    </xf>
    <xf numFmtId="196" fontId="7" fillId="0" borderId="114" xfId="0" applyNumberFormat="1" applyFont="1" applyFill="1" applyBorder="1" applyAlignment="1" applyProtection="1">
      <alignment horizontal="right" vertical="center" wrapText="1"/>
      <protection locked="0"/>
    </xf>
    <xf numFmtId="10" fontId="4" fillId="0" borderId="114" xfId="20961" applyNumberFormat="1" applyFont="1" applyFill="1" applyBorder="1" applyAlignment="1" applyProtection="1">
      <alignment horizontal="right" vertical="center" wrapText="1"/>
      <protection locked="0"/>
    </xf>
    <xf numFmtId="10" fontId="4" fillId="0" borderId="114" xfId="20961" applyNumberFormat="1" applyFont="1" applyBorder="1" applyAlignment="1" applyProtection="1">
      <alignment vertical="center" wrapText="1"/>
      <protection locked="0"/>
    </xf>
    <xf numFmtId="10" fontId="4" fillId="0" borderId="130" xfId="20961" applyNumberFormat="1" applyFont="1" applyBorder="1" applyAlignment="1" applyProtection="1">
      <alignment vertical="center" wrapText="1"/>
      <protection locked="0"/>
    </xf>
    <xf numFmtId="196" fontId="9" fillId="2" borderId="114" xfId="0" applyNumberFormat="1" applyFont="1" applyFill="1" applyBorder="1" applyAlignment="1" applyProtection="1">
      <alignment vertical="center"/>
      <protection locked="0"/>
    </xf>
    <xf numFmtId="196" fontId="9" fillId="2" borderId="130" xfId="0" applyNumberFormat="1" applyFont="1" applyFill="1" applyBorder="1" applyAlignment="1" applyProtection="1">
      <alignment vertical="center"/>
      <protection locked="0"/>
    </xf>
    <xf numFmtId="196" fontId="17" fillId="2" borderId="114" xfId="0" applyNumberFormat="1" applyFont="1" applyFill="1" applyBorder="1" applyAlignment="1" applyProtection="1">
      <alignment vertical="center"/>
      <protection locked="0"/>
    </xf>
    <xf numFmtId="196" fontId="17" fillId="2" borderId="130"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6" fontId="9" fillId="0" borderId="114" xfId="7" applyNumberFormat="1" applyFont="1" applyFill="1" applyBorder="1" applyAlignment="1" applyProtection="1">
      <alignment horizontal="right"/>
    </xf>
    <xf numFmtId="196" fontId="9" fillId="36" borderId="114" xfId="7" applyNumberFormat="1" applyFont="1" applyFill="1" applyBorder="1" applyAlignment="1" applyProtection="1">
      <alignment horizontal="right"/>
    </xf>
    <xf numFmtId="196" fontId="9" fillId="0" borderId="113" xfId="0" applyNumberFormat="1" applyFont="1" applyFill="1" applyBorder="1" applyAlignment="1" applyProtection="1">
      <alignment horizontal="right"/>
    </xf>
    <xf numFmtId="196" fontId="9" fillId="0" borderId="114" xfId="0" applyNumberFormat="1" applyFont="1" applyFill="1" applyBorder="1" applyAlignment="1" applyProtection="1">
      <alignment horizontal="right"/>
    </xf>
    <xf numFmtId="196" fontId="9" fillId="36" borderId="130" xfId="0" applyNumberFormat="1" applyFont="1" applyFill="1" applyBorder="1" applyAlignment="1" applyProtection="1">
      <alignment horizontal="right"/>
    </xf>
    <xf numFmtId="196" fontId="9" fillId="0" borderId="114" xfId="7" applyNumberFormat="1" applyFont="1" applyFill="1" applyBorder="1" applyAlignment="1" applyProtection="1">
      <alignment horizontal="right"/>
      <protection locked="0"/>
    </xf>
    <xf numFmtId="196" fontId="9" fillId="0" borderId="113" xfId="0" applyNumberFormat="1" applyFont="1" applyFill="1" applyBorder="1" applyAlignment="1" applyProtection="1">
      <alignment horizontal="right"/>
      <protection locked="0"/>
    </xf>
    <xf numFmtId="196" fontId="9" fillId="0" borderId="114" xfId="0" applyNumberFormat="1" applyFont="1" applyFill="1" applyBorder="1" applyAlignment="1" applyProtection="1">
      <alignment horizontal="right"/>
      <protection locked="0"/>
    </xf>
    <xf numFmtId="196" fontId="9" fillId="0" borderId="130" xfId="0" applyNumberFormat="1" applyFont="1" applyFill="1" applyBorder="1" applyAlignment="1" applyProtection="1">
      <alignment horizontal="right"/>
    </xf>
    <xf numFmtId="196" fontId="20" fillId="0" borderId="114" xfId="0" applyNumberFormat="1" applyFont="1" applyFill="1" applyBorder="1" applyAlignment="1" applyProtection="1">
      <alignment horizontal="right"/>
      <protection locked="0"/>
    </xf>
    <xf numFmtId="196" fontId="9" fillId="36" borderId="130" xfId="7" applyNumberFormat="1" applyFont="1" applyFill="1" applyBorder="1" applyAlignment="1" applyProtection="1">
      <alignment horizontal="right"/>
    </xf>
    <xf numFmtId="196" fontId="20" fillId="36" borderId="114" xfId="0" applyNumberFormat="1" applyFont="1" applyFill="1" applyBorder="1" applyAlignment="1">
      <alignment horizontal="right"/>
    </xf>
    <xf numFmtId="196" fontId="9" fillId="0" borderId="130" xfId="7" applyNumberFormat="1" applyFont="1" applyFill="1" applyBorder="1" applyAlignment="1" applyProtection="1">
      <alignment horizontal="right"/>
    </xf>
    <xf numFmtId="196" fontId="21" fillId="0" borderId="114" xfId="0" applyNumberFormat="1" applyFont="1" applyFill="1" applyBorder="1" applyAlignment="1">
      <alignment horizontal="center"/>
    </xf>
    <xf numFmtId="196" fontId="21" fillId="0" borderId="130" xfId="0" applyNumberFormat="1" applyFont="1" applyFill="1" applyBorder="1" applyAlignment="1">
      <alignment horizontal="center"/>
    </xf>
    <xf numFmtId="196" fontId="20" fillId="36" borderId="114" xfId="0" applyNumberFormat="1" applyFont="1" applyFill="1" applyBorder="1" applyAlignment="1" applyProtection="1">
      <alignment horizontal="right"/>
    </xf>
    <xf numFmtId="196" fontId="20" fillId="0" borderId="130" xfId="0" applyNumberFormat="1" applyFont="1" applyFill="1" applyBorder="1" applyAlignment="1" applyProtection="1">
      <alignment horizontal="right"/>
      <protection locked="0"/>
    </xf>
    <xf numFmtId="196" fontId="20" fillId="0" borderId="114" xfId="0" applyNumberFormat="1" applyFont="1" applyFill="1" applyBorder="1" applyAlignment="1" applyProtection="1">
      <alignment horizontal="right" indent="1"/>
      <protection locked="0"/>
    </xf>
    <xf numFmtId="196" fontId="9" fillId="36" borderId="114" xfId="7" applyNumberFormat="1" applyFont="1" applyFill="1" applyBorder="1" applyAlignment="1" applyProtection="1"/>
    <xf numFmtId="196" fontId="20" fillId="0" borderId="114" xfId="0" applyNumberFormat="1" applyFont="1" applyFill="1" applyBorder="1" applyAlignment="1" applyProtection="1">
      <protection locked="0"/>
    </xf>
    <xf numFmtId="196" fontId="9" fillId="36" borderId="130" xfId="7" applyNumberFormat="1" applyFont="1" applyFill="1" applyBorder="1" applyAlignment="1" applyProtection="1"/>
    <xf numFmtId="196" fontId="20" fillId="0" borderId="114" xfId="0" applyNumberFormat="1" applyFont="1" applyFill="1" applyBorder="1" applyAlignment="1" applyProtection="1">
      <alignment horizontal="right" vertical="center"/>
      <protection locked="0"/>
    </xf>
    <xf numFmtId="196" fontId="9" fillId="36" borderId="114" xfId="0" applyNumberFormat="1" applyFont="1" applyFill="1" applyBorder="1" applyAlignment="1" applyProtection="1">
      <alignment horizontal="right"/>
    </xf>
    <xf numFmtId="0" fontId="9" fillId="0" borderId="132" xfId="0" applyFont="1" applyBorder="1" applyAlignment="1">
      <alignment vertical="center"/>
    </xf>
    <xf numFmtId="0" fontId="13" fillId="0" borderId="115" xfId="0" applyFont="1" applyBorder="1" applyAlignment="1">
      <alignment wrapText="1"/>
    </xf>
    <xf numFmtId="0" fontId="9" fillId="0" borderId="115" xfId="0" applyFont="1" applyBorder="1" applyAlignment="1">
      <alignment wrapText="1"/>
    </xf>
    <xf numFmtId="10" fontId="4" fillId="0" borderId="24" xfId="20961" applyNumberFormat="1" applyFont="1" applyBorder="1" applyAlignment="1"/>
    <xf numFmtId="196" fontId="0" fillId="0" borderId="130" xfId="0" applyNumberFormat="1" applyBorder="1" applyAlignment="1"/>
    <xf numFmtId="196" fontId="0" fillId="0" borderId="130" xfId="0" applyNumberFormat="1" applyBorder="1" applyAlignment="1">
      <alignment wrapText="1"/>
    </xf>
    <xf numFmtId="196" fontId="0" fillId="0" borderId="130" xfId="0" applyNumberFormat="1" applyFill="1" applyBorder="1" applyAlignment="1">
      <alignment wrapText="1"/>
    </xf>
    <xf numFmtId="196" fontId="7" fillId="3" borderId="130" xfId="2" applyNumberFormat="1" applyFont="1" applyFill="1" applyBorder="1" applyAlignment="1" applyProtection="1">
      <alignment vertical="top"/>
      <protection locked="0"/>
    </xf>
    <xf numFmtId="196" fontId="7" fillId="36" borderId="130" xfId="2" applyNumberFormat="1" applyFont="1" applyFill="1" applyBorder="1" applyAlignment="1" applyProtection="1">
      <alignment vertical="top" wrapText="1"/>
    </xf>
    <xf numFmtId="196" fontId="7" fillId="3" borderId="130" xfId="2" applyNumberFormat="1" applyFont="1" applyFill="1" applyBorder="1" applyAlignment="1" applyProtection="1">
      <alignment vertical="top" wrapText="1"/>
      <protection locked="0"/>
    </xf>
    <xf numFmtId="196" fontId="7" fillId="36" borderId="130" xfId="2" applyNumberFormat="1" applyFont="1" applyFill="1" applyBorder="1" applyAlignment="1" applyProtection="1">
      <alignment vertical="top" wrapText="1"/>
      <protection locked="0"/>
    </xf>
    <xf numFmtId="167" fontId="4" fillId="0" borderId="130" xfId="7" applyNumberFormat="1" applyFont="1" applyFill="1" applyBorder="1" applyAlignment="1">
      <alignment horizontal="right" vertical="center" wrapText="1"/>
    </xf>
    <xf numFmtId="167" fontId="7" fillId="0" borderId="27" xfId="7" applyNumberFormat="1" applyFont="1" applyFill="1" applyBorder="1" applyAlignment="1" applyProtection="1">
      <alignment horizontal="right" vertical="center"/>
    </xf>
    <xf numFmtId="167" fontId="6" fillId="36" borderId="130" xfId="7" applyNumberFormat="1" applyFont="1" applyFill="1" applyBorder="1" applyAlignment="1">
      <alignment horizontal="right" vertical="center" wrapText="1"/>
    </xf>
    <xf numFmtId="167" fontId="112" fillId="0" borderId="130" xfId="7" applyNumberFormat="1" applyFont="1" applyFill="1" applyBorder="1" applyAlignment="1">
      <alignment horizontal="right" vertical="center" wrapText="1"/>
    </xf>
    <xf numFmtId="167" fontId="6" fillId="36" borderId="130" xfId="7" applyNumberFormat="1" applyFont="1" applyFill="1" applyBorder="1" applyAlignment="1">
      <alignment horizontal="center" vertical="center" wrapText="1"/>
    </xf>
    <xf numFmtId="196" fontId="119" fillId="0" borderId="135" xfId="0" applyNumberFormat="1" applyFont="1" applyBorder="1" applyAlignment="1">
      <alignment vertical="center"/>
    </xf>
    <xf numFmtId="196" fontId="119" fillId="0" borderId="14" xfId="0" applyNumberFormat="1" applyFont="1" applyBorder="1" applyAlignment="1">
      <alignment vertical="center"/>
    </xf>
    <xf numFmtId="196" fontId="120" fillId="0" borderId="14" xfId="0" applyNumberFormat="1" applyFont="1" applyBorder="1" applyAlignment="1">
      <alignment vertical="center"/>
    </xf>
    <xf numFmtId="196" fontId="121" fillId="36" borderId="14" xfId="0" applyNumberFormat="1" applyFont="1" applyFill="1" applyBorder="1" applyAlignment="1">
      <alignment vertical="center"/>
    </xf>
    <xf numFmtId="196" fontId="119" fillId="0" borderId="15" xfId="0" applyNumberFormat="1" applyFont="1" applyBorder="1" applyAlignment="1">
      <alignment vertical="center"/>
    </xf>
    <xf numFmtId="196" fontId="119" fillId="0" borderId="136" xfId="0" applyNumberFormat="1" applyFont="1" applyBorder="1" applyAlignment="1">
      <alignment vertical="center"/>
    </xf>
    <xf numFmtId="196" fontId="121" fillId="36" borderId="17" xfId="0" applyNumberFormat="1" applyFont="1" applyFill="1" applyBorder="1" applyAlignment="1">
      <alignment vertical="center"/>
    </xf>
    <xf numFmtId="196" fontId="119" fillId="0" borderId="18" xfId="0" applyNumberFormat="1" applyFont="1" applyBorder="1" applyAlignment="1">
      <alignment vertical="center"/>
    </xf>
    <xf numFmtId="196" fontId="120" fillId="0" borderId="15" xfId="0" applyNumberFormat="1" applyFont="1" applyBorder="1" applyAlignment="1">
      <alignment vertical="center"/>
    </xf>
    <xf numFmtId="196" fontId="120" fillId="0" borderId="136" xfId="0" applyNumberFormat="1" applyFont="1" applyBorder="1" applyAlignment="1">
      <alignment vertical="center"/>
    </xf>
    <xf numFmtId="196" fontId="121" fillId="36" borderId="62" xfId="0" applyNumberFormat="1" applyFont="1" applyFill="1" applyBorder="1" applyAlignment="1">
      <alignment vertical="center"/>
    </xf>
    <xf numFmtId="0" fontId="25" fillId="0" borderId="132" xfId="0" applyFont="1" applyBorder="1" applyAlignment="1">
      <alignment horizontal="center"/>
    </xf>
    <xf numFmtId="0" fontId="25" fillId="0" borderId="137" xfId="0" applyFont="1" applyBorder="1" applyAlignment="1">
      <alignment wrapText="1"/>
    </xf>
    <xf numFmtId="170" fontId="25" fillId="0" borderId="138"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22" xfId="0" applyFont="1" applyBorder="1" applyAlignment="1">
      <alignment horizontal="center"/>
    </xf>
    <xf numFmtId="196" fontId="119" fillId="0" borderId="114" xfId="0" applyNumberFormat="1" applyFont="1" applyBorder="1" applyAlignment="1"/>
    <xf numFmtId="170" fontId="119" fillId="0" borderId="114" xfId="0" applyNumberFormat="1" applyFont="1" applyBorder="1" applyAlignment="1"/>
    <xf numFmtId="167" fontId="7" fillId="3" borderId="25" xfId="7" applyNumberFormat="1" applyFont="1" applyFill="1" applyBorder="1" applyAlignment="1" applyProtection="1">
      <alignment horizontal="left" vertical="center"/>
      <protection locked="0"/>
    </xf>
    <xf numFmtId="167" fontId="15" fillId="3" borderId="26" xfId="7" applyNumberFormat="1" applyFont="1" applyFill="1" applyBorder="1" applyAlignment="1" applyProtection="1">
      <protection locked="0"/>
    </xf>
    <xf numFmtId="167" fontId="4" fillId="36" borderId="26" xfId="7" applyNumberFormat="1" applyFont="1" applyFill="1" applyBorder="1"/>
    <xf numFmtId="167" fontId="4" fillId="36" borderId="27" xfId="7" applyNumberFormat="1" applyFont="1" applyFill="1" applyBorder="1"/>
    <xf numFmtId="167" fontId="12" fillId="0" borderId="0" xfId="7" applyNumberFormat="1" applyFont="1"/>
    <xf numFmtId="9" fontId="4" fillId="0" borderId="130" xfId="20961" applyFont="1" applyBorder="1"/>
    <xf numFmtId="196" fontId="9" fillId="36" borderId="114" xfId="5" applyNumberFormat="1" applyFont="1" applyFill="1" applyBorder="1" applyProtection="1">
      <protection locked="0"/>
    </xf>
    <xf numFmtId="196" fontId="9" fillId="3" borderId="114" xfId="5" applyNumberFormat="1" applyFont="1" applyFill="1" applyBorder="1" applyProtection="1">
      <protection locked="0"/>
    </xf>
    <xf numFmtId="14" fontId="1" fillId="0" borderId="0" xfId="0" applyNumberFormat="1" applyFont="1"/>
    <xf numFmtId="167" fontId="28" fillId="37" borderId="0" xfId="7" applyNumberFormat="1" applyFont="1" applyFill="1" applyBorder="1"/>
    <xf numFmtId="167" fontId="4" fillId="0" borderId="57" xfId="7" applyNumberFormat="1" applyFont="1" applyFill="1" applyBorder="1" applyAlignment="1">
      <alignment vertical="center"/>
    </xf>
    <xf numFmtId="167" fontId="4" fillId="0" borderId="69" xfId="7" applyNumberFormat="1" applyFont="1" applyFill="1" applyBorder="1" applyAlignment="1">
      <alignment vertical="center"/>
    </xf>
    <xf numFmtId="167" fontId="4" fillId="3" borderId="112" xfId="7" applyNumberFormat="1" applyFont="1" applyFill="1" applyBorder="1" applyAlignment="1">
      <alignment vertical="center"/>
    </xf>
    <xf numFmtId="167" fontId="4" fillId="0" borderId="114" xfId="7" applyNumberFormat="1" applyFont="1" applyFill="1" applyBorder="1" applyAlignment="1">
      <alignment vertical="center"/>
    </xf>
    <xf numFmtId="167" fontId="4" fillId="0" borderId="115" xfId="7" applyNumberFormat="1" applyFont="1" applyFill="1" applyBorder="1" applyAlignment="1">
      <alignment vertical="center"/>
    </xf>
    <xf numFmtId="167" fontId="4" fillId="0" borderId="130"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28" xfId="7" applyNumberFormat="1" applyFont="1" applyFill="1" applyBorder="1" applyAlignment="1">
      <alignment vertical="center"/>
    </xf>
    <xf numFmtId="167" fontId="4" fillId="0" borderId="27" xfId="7" applyNumberFormat="1" applyFont="1" applyFill="1" applyBorder="1" applyAlignment="1">
      <alignment vertical="center"/>
    </xf>
    <xf numFmtId="0" fontId="4" fillId="3" borderId="24" xfId="7" applyNumberFormat="1" applyFont="1" applyFill="1" applyBorder="1" applyAlignment="1">
      <alignment vertical="center"/>
    </xf>
    <xf numFmtId="0" fontId="4" fillId="3" borderId="112" xfId="7" applyNumberFormat="1" applyFont="1" applyFill="1" applyBorder="1" applyAlignment="1">
      <alignment vertical="center"/>
    </xf>
    <xf numFmtId="197" fontId="116" fillId="80" borderId="114" xfId="20961" applyNumberFormat="1" applyFont="1" applyFill="1" applyBorder="1" applyAlignment="1" applyProtection="1">
      <alignment horizontal="right" vertical="center"/>
    </xf>
    <xf numFmtId="167" fontId="4" fillId="3" borderId="115" xfId="7" applyNumberFormat="1" applyFont="1" applyFill="1" applyBorder="1" applyAlignment="1">
      <alignment vertical="center"/>
    </xf>
    <xf numFmtId="167" fontId="4" fillId="3" borderId="114" xfId="7" applyNumberFormat="1" applyFont="1" applyFill="1" applyBorder="1" applyAlignment="1">
      <alignment vertical="center"/>
    </xf>
    <xf numFmtId="10" fontId="4" fillId="3" borderId="109" xfId="20961" applyNumberFormat="1" applyFont="1" applyFill="1" applyBorder="1" applyAlignment="1">
      <alignment vertical="center"/>
    </xf>
    <xf numFmtId="10" fontId="4" fillId="3" borderId="111" xfId="20961" applyNumberFormat="1" applyFont="1" applyFill="1" applyBorder="1" applyAlignment="1">
      <alignment vertical="center"/>
    </xf>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0" fillId="0" borderId="115"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14" xfId="0" applyFont="1" applyBorder="1" applyAlignment="1">
      <alignment wrapText="1"/>
    </xf>
    <xf numFmtId="0" fontId="4" fillId="0" borderId="130" xfId="0" applyFont="1" applyBorder="1" applyAlignment="1"/>
    <xf numFmtId="0" fontId="10" fillId="0" borderId="115" xfId="0" applyFont="1" applyBorder="1" applyAlignment="1">
      <alignment horizontal="center" wrapText="1"/>
    </xf>
    <xf numFmtId="0" fontId="9" fillId="0" borderId="24" xfId="0" applyFont="1" applyBorder="1" applyAlignment="1">
      <alignment horizontal="center"/>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xf>
    <xf numFmtId="0" fontId="4" fillId="0" borderId="24" xfId="0" applyFont="1" applyFill="1" applyBorder="1" applyAlignment="1">
      <alignment horizontal="center"/>
    </xf>
    <xf numFmtId="0" fontId="6" fillId="36" borderId="13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1"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9" xfId="1" applyNumberFormat="1" applyFont="1" applyFill="1" applyBorder="1" applyAlignment="1" applyProtection="1">
      <alignment horizontal="center"/>
      <protection locked="0"/>
    </xf>
    <xf numFmtId="167" fontId="15" fillId="3" borderId="20" xfId="1" applyNumberFormat="1" applyFont="1" applyFill="1" applyBorder="1" applyAlignment="1" applyProtection="1">
      <alignment horizontal="center"/>
      <protection locked="0"/>
    </xf>
    <xf numFmtId="167"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7" fontId="15" fillId="0" borderId="106" xfId="1" applyNumberFormat="1" applyFont="1" applyFill="1" applyBorder="1" applyAlignment="1" applyProtection="1">
      <alignment horizontal="center" vertical="center" wrapText="1"/>
      <protection locked="0"/>
    </xf>
    <xf numFmtId="167"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7" fillId="0" borderId="98" xfId="0" applyFont="1" applyFill="1" applyBorder="1" applyAlignment="1">
      <alignment horizontal="center" vertical="center"/>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27" xfId="0" applyFont="1" applyFill="1" applyBorder="1" applyAlignment="1">
      <alignment horizontal="center" vertical="center" wrapText="1"/>
    </xf>
    <xf numFmtId="0" fontId="107" fillId="76" borderId="128" xfId="0" applyFont="1" applyFill="1" applyBorder="1" applyAlignment="1">
      <alignment horizontal="center" vertical="center" wrapText="1"/>
    </xf>
    <xf numFmtId="0" fontId="107" fillId="76" borderId="129" xfId="0" applyFont="1" applyFill="1" applyBorder="1" applyAlignment="1">
      <alignment horizontal="center" vertical="center" wrapText="1"/>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115" xfId="0" applyFont="1" applyFill="1" applyBorder="1" applyAlignment="1">
      <alignment horizontal="left" vertical="center" wrapText="1"/>
    </xf>
    <xf numFmtId="0" fontId="108" fillId="0" borderId="113" xfId="0" applyFont="1" applyFill="1" applyBorder="1" applyAlignment="1">
      <alignment horizontal="left"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workbookViewId="0">
      <pane xSplit="1" ySplit="7" topLeftCell="B8" activePane="bottomRight" state="frozen"/>
      <selection activeCell="C8" sqref="C8:G38"/>
      <selection pane="topRight" activeCell="C8" sqref="C8:G38"/>
      <selection pane="bottomLeft" activeCell="C8" sqref="C8:G38"/>
      <selection pane="bottomRight" activeCell="D3" sqref="D3"/>
    </sheetView>
  </sheetViews>
  <sheetFormatPr defaultRowHeight="15"/>
  <cols>
    <col min="1" max="1" width="10.28515625" style="2" customWidth="1"/>
    <col min="2" max="2" width="134.7109375" bestFit="1" customWidth="1"/>
    <col min="3" max="3" width="39.42578125" customWidth="1"/>
    <col min="4" max="4" width="10.7109375" bestFit="1" customWidth="1"/>
    <col min="7" max="7" width="25" customWidth="1"/>
  </cols>
  <sheetData>
    <row r="1" spans="1:4" ht="15.75">
      <c r="A1" s="10"/>
      <c r="B1" s="191" t="s">
        <v>297</v>
      </c>
      <c r="C1" s="96"/>
    </row>
    <row r="2" spans="1:4" s="188" customFormat="1" ht="15.75">
      <c r="A2" s="259">
        <v>1</v>
      </c>
      <c r="B2" s="189" t="s">
        <v>298</v>
      </c>
      <c r="C2" s="186" t="s">
        <v>917</v>
      </c>
      <c r="D2" s="533">
        <v>43738</v>
      </c>
    </row>
    <row r="3" spans="1:4" s="188" customFormat="1" ht="15.75">
      <c r="A3" s="259">
        <v>2</v>
      </c>
      <c r="B3" s="190" t="s">
        <v>299</v>
      </c>
      <c r="C3" s="186" t="s">
        <v>918</v>
      </c>
    </row>
    <row r="4" spans="1:4" s="188" customFormat="1" ht="15.75">
      <c r="A4" s="259">
        <v>3</v>
      </c>
      <c r="B4" s="190" t="s">
        <v>300</v>
      </c>
      <c r="C4" s="186" t="s">
        <v>919</v>
      </c>
    </row>
    <row r="5" spans="1:4" s="188" customFormat="1" ht="15.75">
      <c r="A5" s="260">
        <v>4</v>
      </c>
      <c r="B5" s="193" t="s">
        <v>301</v>
      </c>
      <c r="C5" s="186" t="s">
        <v>920</v>
      </c>
    </row>
    <row r="6" spans="1:4" s="192" customFormat="1" ht="65.25" customHeight="1">
      <c r="A6" s="551" t="s">
        <v>802</v>
      </c>
      <c r="B6" s="552"/>
      <c r="C6" s="552"/>
    </row>
    <row r="7" spans="1:4">
      <c r="A7" s="404" t="s">
        <v>652</v>
      </c>
      <c r="B7" s="405" t="s">
        <v>302</v>
      </c>
    </row>
    <row r="8" spans="1:4">
      <c r="A8" s="406">
        <v>1</v>
      </c>
      <c r="B8" s="402" t="s">
        <v>266</v>
      </c>
    </row>
    <row r="9" spans="1:4">
      <c r="A9" s="406">
        <v>2</v>
      </c>
      <c r="B9" s="402" t="s">
        <v>303</v>
      </c>
    </row>
    <row r="10" spans="1:4">
      <c r="A10" s="406">
        <v>3</v>
      </c>
      <c r="B10" s="402" t="s">
        <v>304</v>
      </c>
    </row>
    <row r="11" spans="1:4">
      <c r="A11" s="406">
        <v>4</v>
      </c>
      <c r="B11" s="402" t="s">
        <v>305</v>
      </c>
      <c r="C11" s="187"/>
    </row>
    <row r="12" spans="1:4">
      <c r="A12" s="406">
        <v>5</v>
      </c>
      <c r="B12" s="402" t="s">
        <v>230</v>
      </c>
    </row>
    <row r="13" spans="1:4">
      <c r="A13" s="406">
        <v>6</v>
      </c>
      <c r="B13" s="407" t="s">
        <v>191</v>
      </c>
    </row>
    <row r="14" spans="1:4">
      <c r="A14" s="406">
        <v>7</v>
      </c>
      <c r="B14" s="402" t="s">
        <v>306</v>
      </c>
    </row>
    <row r="15" spans="1:4">
      <c r="A15" s="406">
        <v>8</v>
      </c>
      <c r="B15" s="402" t="s">
        <v>310</v>
      </c>
    </row>
    <row r="16" spans="1:4">
      <c r="A16" s="406">
        <v>9</v>
      </c>
      <c r="B16" s="402" t="s">
        <v>94</v>
      </c>
    </row>
    <row r="17" spans="1:2">
      <c r="A17" s="408" t="s">
        <v>862</v>
      </c>
      <c r="B17" s="402" t="s">
        <v>841</v>
      </c>
    </row>
    <row r="18" spans="1:2">
      <c r="A18" s="406">
        <v>10</v>
      </c>
      <c r="B18" s="402" t="s">
        <v>313</v>
      </c>
    </row>
    <row r="19" spans="1:2">
      <c r="A19" s="406">
        <v>11</v>
      </c>
      <c r="B19" s="407" t="s">
        <v>293</v>
      </c>
    </row>
    <row r="20" spans="1:2">
      <c r="A20" s="406">
        <v>12</v>
      </c>
      <c r="B20" s="407" t="s">
        <v>290</v>
      </c>
    </row>
    <row r="21" spans="1:2">
      <c r="A21" s="406">
        <v>13</v>
      </c>
      <c r="B21" s="409" t="s">
        <v>772</v>
      </c>
    </row>
    <row r="22" spans="1:2">
      <c r="A22" s="406">
        <v>14</v>
      </c>
      <c r="B22" s="410" t="s">
        <v>832</v>
      </c>
    </row>
    <row r="23" spans="1:2">
      <c r="A23" s="411">
        <v>15</v>
      </c>
      <c r="B23" s="407" t="s">
        <v>83</v>
      </c>
    </row>
    <row r="24" spans="1:2">
      <c r="A24" s="411">
        <v>15.1</v>
      </c>
      <c r="B24" s="402"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7" t="s">
        <v>231</v>
      </c>
      <c r="B1" s="16" t="str">
        <f>Info!C2</f>
        <v>სს "ვითიბი ბანკი ჯორჯია"</v>
      </c>
      <c r="D1" s="2"/>
      <c r="E1" s="2"/>
      <c r="F1" s="2"/>
    </row>
    <row r="2" spans="1:6" s="21" customFormat="1" ht="15.75" customHeight="1">
      <c r="A2" s="21" t="s">
        <v>232</v>
      </c>
      <c r="B2" s="453">
        <v>43738</v>
      </c>
    </row>
    <row r="3" spans="1:6" s="21" customFormat="1" ht="15.75" customHeight="1"/>
    <row r="4" spans="1:6" ht="15.75" thickBot="1">
      <c r="A4" s="5" t="s">
        <v>661</v>
      </c>
      <c r="B4" s="63" t="s">
        <v>94</v>
      </c>
    </row>
    <row r="5" spans="1:6">
      <c r="A5" s="142" t="s">
        <v>32</v>
      </c>
      <c r="B5" s="143"/>
      <c r="C5" s="144" t="s">
        <v>33</v>
      </c>
    </row>
    <row r="6" spans="1:6">
      <c r="A6" s="145">
        <v>1</v>
      </c>
      <c r="B6" s="86" t="s">
        <v>34</v>
      </c>
      <c r="C6" s="284">
        <f>SUM(C7:C11)</f>
        <v>215888307</v>
      </c>
    </row>
    <row r="7" spans="1:6">
      <c r="A7" s="145">
        <v>2</v>
      </c>
      <c r="B7" s="83" t="s">
        <v>35</v>
      </c>
      <c r="C7" s="497">
        <v>209008277</v>
      </c>
    </row>
    <row r="8" spans="1:6">
      <c r="A8" s="145">
        <v>3</v>
      </c>
      <c r="B8" s="77" t="s">
        <v>36</v>
      </c>
      <c r="C8" s="497"/>
    </row>
    <row r="9" spans="1:6">
      <c r="A9" s="145">
        <v>4</v>
      </c>
      <c r="B9" s="77" t="s">
        <v>37</v>
      </c>
      <c r="C9" s="497">
        <v>9678965</v>
      </c>
    </row>
    <row r="10" spans="1:6">
      <c r="A10" s="145">
        <v>5</v>
      </c>
      <c r="B10" s="77" t="s">
        <v>38</v>
      </c>
      <c r="C10" s="497"/>
    </row>
    <row r="11" spans="1:6">
      <c r="A11" s="145">
        <v>6</v>
      </c>
      <c r="B11" s="84" t="s">
        <v>39</v>
      </c>
      <c r="C11" s="497">
        <v>-2798935.0000000112</v>
      </c>
    </row>
    <row r="12" spans="1:6" s="4" customFormat="1">
      <c r="A12" s="145">
        <v>7</v>
      </c>
      <c r="B12" s="86" t="s">
        <v>40</v>
      </c>
      <c r="C12" s="498">
        <f>SUM(C13:C27)</f>
        <v>17790282</v>
      </c>
    </row>
    <row r="13" spans="1:6" s="4" customFormat="1">
      <c r="A13" s="145">
        <v>8</v>
      </c>
      <c r="B13" s="85" t="s">
        <v>41</v>
      </c>
      <c r="C13" s="499">
        <v>9678965</v>
      </c>
    </row>
    <row r="14" spans="1:6" s="4" customFormat="1" ht="25.5">
      <c r="A14" s="145">
        <v>9</v>
      </c>
      <c r="B14" s="78" t="s">
        <v>42</v>
      </c>
      <c r="C14" s="499"/>
    </row>
    <row r="15" spans="1:6" s="4" customFormat="1">
      <c r="A15" s="145">
        <v>10</v>
      </c>
      <c r="B15" s="79" t="s">
        <v>43</v>
      </c>
      <c r="C15" s="499">
        <v>8111317</v>
      </c>
    </row>
    <row r="16" spans="1:6" s="4" customFormat="1">
      <c r="A16" s="145">
        <v>11</v>
      </c>
      <c r="B16" s="80" t="s">
        <v>44</v>
      </c>
      <c r="C16" s="499"/>
    </row>
    <row r="17" spans="1:3" s="4" customFormat="1">
      <c r="A17" s="145">
        <v>12</v>
      </c>
      <c r="B17" s="79" t="s">
        <v>45</v>
      </c>
      <c r="C17" s="499"/>
    </row>
    <row r="18" spans="1:3" s="4" customFormat="1">
      <c r="A18" s="145">
        <v>13</v>
      </c>
      <c r="B18" s="79" t="s">
        <v>46</v>
      </c>
      <c r="C18" s="499"/>
    </row>
    <row r="19" spans="1:3" s="4" customFormat="1">
      <c r="A19" s="145">
        <v>14</v>
      </c>
      <c r="B19" s="79" t="s">
        <v>47</v>
      </c>
      <c r="C19" s="499"/>
    </row>
    <row r="20" spans="1:3" s="4" customFormat="1" ht="25.5">
      <c r="A20" s="145">
        <v>15</v>
      </c>
      <c r="B20" s="79" t="s">
        <v>48</v>
      </c>
      <c r="C20" s="499"/>
    </row>
    <row r="21" spans="1:3" s="4" customFormat="1" ht="25.5">
      <c r="A21" s="145">
        <v>16</v>
      </c>
      <c r="B21" s="78" t="s">
        <v>49</v>
      </c>
      <c r="C21" s="499"/>
    </row>
    <row r="22" spans="1:3" s="4" customFormat="1">
      <c r="A22" s="145">
        <v>17</v>
      </c>
      <c r="B22" s="146" t="s">
        <v>50</v>
      </c>
      <c r="C22" s="499"/>
    </row>
    <row r="23" spans="1:3" s="4" customFormat="1" ht="25.5">
      <c r="A23" s="145">
        <v>18</v>
      </c>
      <c r="B23" s="78" t="s">
        <v>51</v>
      </c>
      <c r="C23" s="499"/>
    </row>
    <row r="24" spans="1:3" s="4" customFormat="1" ht="25.5">
      <c r="A24" s="145">
        <v>19</v>
      </c>
      <c r="B24" s="78" t="s">
        <v>52</v>
      </c>
      <c r="C24" s="499"/>
    </row>
    <row r="25" spans="1:3" s="4" customFormat="1" ht="25.5">
      <c r="A25" s="145">
        <v>20</v>
      </c>
      <c r="B25" s="81" t="s">
        <v>53</v>
      </c>
      <c r="C25" s="499"/>
    </row>
    <row r="26" spans="1:3" s="4" customFormat="1">
      <c r="A26" s="145">
        <v>21</v>
      </c>
      <c r="B26" s="81" t="s">
        <v>54</v>
      </c>
      <c r="C26" s="499"/>
    </row>
    <row r="27" spans="1:3" s="4" customFormat="1" ht="25.5">
      <c r="A27" s="145">
        <v>22</v>
      </c>
      <c r="B27" s="81" t="s">
        <v>55</v>
      </c>
      <c r="C27" s="499"/>
    </row>
    <row r="28" spans="1:3" s="4" customFormat="1">
      <c r="A28" s="145">
        <v>23</v>
      </c>
      <c r="B28" s="87" t="s">
        <v>29</v>
      </c>
      <c r="C28" s="498">
        <f>C6-C12</f>
        <v>198098025</v>
      </c>
    </row>
    <row r="29" spans="1:3" s="4" customFormat="1">
      <c r="A29" s="147"/>
      <c r="B29" s="82"/>
      <c r="C29" s="499"/>
    </row>
    <row r="30" spans="1:3" s="4" customFormat="1">
      <c r="A30" s="147">
        <v>24</v>
      </c>
      <c r="B30" s="87" t="s">
        <v>56</v>
      </c>
      <c r="C30" s="498">
        <f>C31+C34</f>
        <v>13767300</v>
      </c>
    </row>
    <row r="31" spans="1:3" s="4" customFormat="1">
      <c r="A31" s="147">
        <v>25</v>
      </c>
      <c r="B31" s="77" t="s">
        <v>57</v>
      </c>
      <c r="C31" s="500">
        <f>C32+C33</f>
        <v>13767300</v>
      </c>
    </row>
    <row r="32" spans="1:3" s="4" customFormat="1">
      <c r="A32" s="147">
        <v>26</v>
      </c>
      <c r="B32" s="184" t="s">
        <v>58</v>
      </c>
      <c r="C32" s="499"/>
    </row>
    <row r="33" spans="1:3" s="4" customFormat="1">
      <c r="A33" s="147">
        <v>27</v>
      </c>
      <c r="B33" s="184" t="s">
        <v>59</v>
      </c>
      <c r="C33" s="499">
        <v>13767300</v>
      </c>
    </row>
    <row r="34" spans="1:3" s="4" customFormat="1">
      <c r="A34" s="147">
        <v>28</v>
      </c>
      <c r="B34" s="77" t="s">
        <v>60</v>
      </c>
      <c r="C34" s="499"/>
    </row>
    <row r="35" spans="1:3" s="4" customFormat="1">
      <c r="A35" s="147">
        <v>29</v>
      </c>
      <c r="B35" s="87" t="s">
        <v>61</v>
      </c>
      <c r="C35" s="498">
        <f>SUM(C36:C40)</f>
        <v>0</v>
      </c>
    </row>
    <row r="36" spans="1:3" s="4" customFormat="1">
      <c r="A36" s="147">
        <v>30</v>
      </c>
      <c r="B36" s="78" t="s">
        <v>62</v>
      </c>
      <c r="C36" s="499"/>
    </row>
    <row r="37" spans="1:3" s="4" customFormat="1">
      <c r="A37" s="147">
        <v>31</v>
      </c>
      <c r="B37" s="79" t="s">
        <v>63</v>
      </c>
      <c r="C37" s="499"/>
    </row>
    <row r="38" spans="1:3" s="4" customFormat="1" ht="25.5">
      <c r="A38" s="147">
        <v>32</v>
      </c>
      <c r="B38" s="78" t="s">
        <v>64</v>
      </c>
      <c r="C38" s="499"/>
    </row>
    <row r="39" spans="1:3" s="4" customFormat="1" ht="25.5">
      <c r="A39" s="147">
        <v>33</v>
      </c>
      <c r="B39" s="78" t="s">
        <v>52</v>
      </c>
      <c r="C39" s="499"/>
    </row>
    <row r="40" spans="1:3" s="4" customFormat="1" ht="25.5">
      <c r="A40" s="147">
        <v>34</v>
      </c>
      <c r="B40" s="81" t="s">
        <v>65</v>
      </c>
      <c r="C40" s="499"/>
    </row>
    <row r="41" spans="1:3" s="4" customFormat="1">
      <c r="A41" s="147">
        <v>35</v>
      </c>
      <c r="B41" s="87" t="s">
        <v>30</v>
      </c>
      <c r="C41" s="498">
        <f>C30-C35</f>
        <v>13767300</v>
      </c>
    </row>
    <row r="42" spans="1:3" s="4" customFormat="1">
      <c r="A42" s="147"/>
      <c r="B42" s="82"/>
      <c r="C42" s="499"/>
    </row>
    <row r="43" spans="1:3" s="4" customFormat="1">
      <c r="A43" s="147">
        <v>36</v>
      </c>
      <c r="B43" s="88" t="s">
        <v>66</v>
      </c>
      <c r="C43" s="498">
        <f>SUM(C44:C46)</f>
        <v>79671548.204118356</v>
      </c>
    </row>
    <row r="44" spans="1:3" s="4" customFormat="1">
      <c r="A44" s="147">
        <v>37</v>
      </c>
      <c r="B44" s="77" t="s">
        <v>67</v>
      </c>
      <c r="C44" s="499">
        <v>62291764.210000008</v>
      </c>
    </row>
    <row r="45" spans="1:3" s="4" customFormat="1">
      <c r="A45" s="147">
        <v>38</v>
      </c>
      <c r="B45" s="77" t="s">
        <v>68</v>
      </c>
      <c r="C45" s="499"/>
    </row>
    <row r="46" spans="1:3" s="4" customFormat="1">
      <c r="A46" s="147">
        <v>39</v>
      </c>
      <c r="B46" s="77" t="s">
        <v>69</v>
      </c>
      <c r="C46" s="499">
        <v>17379783.994118351</v>
      </c>
    </row>
    <row r="47" spans="1:3" s="4" customFormat="1">
      <c r="A47" s="147">
        <v>40</v>
      </c>
      <c r="B47" s="88" t="s">
        <v>70</v>
      </c>
      <c r="C47" s="498">
        <f>SUM(C48:C51)</f>
        <v>0</v>
      </c>
    </row>
    <row r="48" spans="1:3" s="4" customFormat="1">
      <c r="A48" s="147">
        <v>41</v>
      </c>
      <c r="B48" s="78" t="s">
        <v>71</v>
      </c>
      <c r="C48" s="499"/>
    </row>
    <row r="49" spans="1:3" s="4" customFormat="1">
      <c r="A49" s="147">
        <v>42</v>
      </c>
      <c r="B49" s="79" t="s">
        <v>72</v>
      </c>
      <c r="C49" s="499"/>
    </row>
    <row r="50" spans="1:3" s="4" customFormat="1" ht="25.5">
      <c r="A50" s="147">
        <v>43</v>
      </c>
      <c r="B50" s="78" t="s">
        <v>73</v>
      </c>
      <c r="C50" s="499"/>
    </row>
    <row r="51" spans="1:3" s="4" customFormat="1" ht="25.5">
      <c r="A51" s="147">
        <v>44</v>
      </c>
      <c r="B51" s="78" t="s">
        <v>52</v>
      </c>
      <c r="C51" s="499"/>
    </row>
    <row r="52" spans="1:3" s="4" customFormat="1" ht="15.75" thickBot="1">
      <c r="A52" s="148">
        <v>45</v>
      </c>
      <c r="B52" s="149" t="s">
        <v>31</v>
      </c>
      <c r="C52" s="285">
        <f>C43-C47</f>
        <v>79671548.204118356</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2"/>
  <sheetViews>
    <sheetView workbookViewId="0">
      <selection activeCell="D7" sqref="D7"/>
    </sheetView>
  </sheetViews>
  <sheetFormatPr defaultColWidth="9.140625" defaultRowHeight="12.75"/>
  <cols>
    <col min="1" max="1" width="10.85546875" style="346" bestFit="1" customWidth="1"/>
    <col min="2" max="2" width="59" style="346" customWidth="1"/>
    <col min="3" max="3" width="16.7109375" style="346" bestFit="1" customWidth="1"/>
    <col min="4" max="4" width="22.140625" style="346" customWidth="1"/>
    <col min="5" max="16384" width="9.140625" style="346"/>
  </cols>
  <sheetData>
    <row r="1" spans="1:4" ht="15">
      <c r="A1" s="17" t="s">
        <v>231</v>
      </c>
      <c r="B1" s="16" t="str">
        <f>Info!C2</f>
        <v>სს "ვითიბი ბანკი ჯორჯია"</v>
      </c>
    </row>
    <row r="2" spans="1:4" s="21" customFormat="1" ht="15.75" customHeight="1">
      <c r="A2" s="21" t="s">
        <v>232</v>
      </c>
      <c r="B2" s="453">
        <v>43738</v>
      </c>
    </row>
    <row r="3" spans="1:4" s="21" customFormat="1" ht="15.75" customHeight="1"/>
    <row r="4" spans="1:4" ht="13.5" thickBot="1">
      <c r="A4" s="347" t="s">
        <v>840</v>
      </c>
      <c r="B4" s="386" t="s">
        <v>841</v>
      </c>
    </row>
    <row r="5" spans="1:4" s="387" customFormat="1">
      <c r="A5" s="574" t="s">
        <v>842</v>
      </c>
      <c r="B5" s="575"/>
      <c r="C5" s="376" t="s">
        <v>843</v>
      </c>
      <c r="D5" s="377" t="s">
        <v>844</v>
      </c>
    </row>
    <row r="6" spans="1:4" s="388" customFormat="1">
      <c r="A6" s="378">
        <v>1</v>
      </c>
      <c r="B6" s="379" t="s">
        <v>845</v>
      </c>
      <c r="C6" s="379"/>
      <c r="D6" s="380"/>
    </row>
    <row r="7" spans="1:4" s="388" customFormat="1">
      <c r="A7" s="381" t="s">
        <v>846</v>
      </c>
      <c r="B7" s="382" t="s">
        <v>847</v>
      </c>
      <c r="C7" s="440">
        <v>4.4999999999999998E-2</v>
      </c>
      <c r="D7" s="501">
        <v>71018854.001552865</v>
      </c>
    </row>
    <row r="8" spans="1:4" s="388" customFormat="1">
      <c r="A8" s="381" t="s">
        <v>848</v>
      </c>
      <c r="B8" s="382" t="s">
        <v>849</v>
      </c>
      <c r="C8" s="441">
        <v>0.06</v>
      </c>
      <c r="D8" s="501">
        <v>94691805.33540383</v>
      </c>
    </row>
    <row r="9" spans="1:4" s="388" customFormat="1">
      <c r="A9" s="381" t="s">
        <v>850</v>
      </c>
      <c r="B9" s="382" t="s">
        <v>851</v>
      </c>
      <c r="C9" s="441">
        <v>0.08</v>
      </c>
      <c r="D9" s="501">
        <v>126255740.44720511</v>
      </c>
    </row>
    <row r="10" spans="1:4" s="388" customFormat="1">
      <c r="A10" s="378" t="s">
        <v>852</v>
      </c>
      <c r="B10" s="379" t="s">
        <v>853</v>
      </c>
      <c r="C10" s="442"/>
      <c r="D10" s="503"/>
    </row>
    <row r="11" spans="1:4" s="389" customFormat="1">
      <c r="A11" s="383" t="s">
        <v>854</v>
      </c>
      <c r="B11" s="384" t="s">
        <v>855</v>
      </c>
      <c r="C11" s="443">
        <v>2.5000000000000001E-2</v>
      </c>
      <c r="D11" s="504">
        <v>39454918.889751598</v>
      </c>
    </row>
    <row r="12" spans="1:4" s="389" customFormat="1">
      <c r="A12" s="383" t="s">
        <v>856</v>
      </c>
      <c r="B12" s="384" t="s">
        <v>857</v>
      </c>
      <c r="C12" s="443">
        <v>0</v>
      </c>
      <c r="D12" s="504">
        <v>0</v>
      </c>
    </row>
    <row r="13" spans="1:4" s="389" customFormat="1">
      <c r="A13" s="383" t="s">
        <v>858</v>
      </c>
      <c r="B13" s="384" t="s">
        <v>859</v>
      </c>
      <c r="C13" s="443"/>
      <c r="D13" s="504">
        <f>C13*'5. RWA'!$C$13</f>
        <v>0</v>
      </c>
    </row>
    <row r="14" spans="1:4" s="388" customFormat="1">
      <c r="A14" s="378" t="s">
        <v>860</v>
      </c>
      <c r="B14" s="379" t="s">
        <v>915</v>
      </c>
      <c r="C14" s="444"/>
      <c r="D14" s="503"/>
    </row>
    <row r="15" spans="1:4" s="388" customFormat="1">
      <c r="A15" s="403" t="s">
        <v>863</v>
      </c>
      <c r="B15" s="384" t="s">
        <v>916</v>
      </c>
      <c r="C15" s="443">
        <v>1.7273928179665332E-2</v>
      </c>
      <c r="D15" s="504">
        <v>27261657.409443602</v>
      </c>
    </row>
    <row r="16" spans="1:4" s="388" customFormat="1">
      <c r="A16" s="403" t="s">
        <v>864</v>
      </c>
      <c r="B16" s="384" t="s">
        <v>866</v>
      </c>
      <c r="C16" s="443">
        <v>2.3092176171744611E-2</v>
      </c>
      <c r="D16" s="504">
        <v>36443997.51376152</v>
      </c>
    </row>
    <row r="17" spans="1:6" s="388" customFormat="1">
      <c r="A17" s="403" t="s">
        <v>865</v>
      </c>
      <c r="B17" s="384" t="s">
        <v>913</v>
      </c>
      <c r="C17" s="443">
        <v>6.5736536801282178E-2</v>
      </c>
      <c r="D17" s="504">
        <v>103745189.10351036</v>
      </c>
    </row>
    <row r="18" spans="1:6" s="387" customFormat="1">
      <c r="A18" s="576" t="s">
        <v>914</v>
      </c>
      <c r="B18" s="577"/>
      <c r="C18" s="445" t="s">
        <v>843</v>
      </c>
      <c r="D18" s="505" t="s">
        <v>844</v>
      </c>
    </row>
    <row r="19" spans="1:6" s="388" customFormat="1">
      <c r="A19" s="385">
        <v>4</v>
      </c>
      <c r="B19" s="384" t="s">
        <v>29</v>
      </c>
      <c r="C19" s="443">
        <v>8.7273928179665339E-2</v>
      </c>
      <c r="D19" s="501">
        <f>C19*'5. RWA'!$C$13</f>
        <v>137735430.30074808</v>
      </c>
    </row>
    <row r="20" spans="1:6" s="388" customFormat="1">
      <c r="A20" s="385">
        <v>5</v>
      </c>
      <c r="B20" s="384" t="s">
        <v>130</v>
      </c>
      <c r="C20" s="443">
        <v>0.1080921761717446</v>
      </c>
      <c r="D20" s="501">
        <f>C20*'5. RWA'!$C$13</f>
        <v>170590721.73891693</v>
      </c>
    </row>
    <row r="21" spans="1:6" s="388" customFormat="1" ht="13.5" thickBot="1">
      <c r="A21" s="390" t="s">
        <v>861</v>
      </c>
      <c r="B21" s="391" t="s">
        <v>94</v>
      </c>
      <c r="C21" s="446">
        <v>0.1707365368012822</v>
      </c>
      <c r="D21" s="502">
        <f>C21*'5. RWA'!$C$13</f>
        <v>269455848.44046712</v>
      </c>
    </row>
    <row r="22" spans="1:6">
      <c r="F22" s="34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1"/>
  <sheetViews>
    <sheetView zoomScale="80" zoomScaleNormal="80" workbookViewId="0">
      <pane xSplit="1" ySplit="5" topLeftCell="B21" activePane="bottomRight" state="frozen"/>
      <selection activeCell="B3" sqref="B3"/>
      <selection pane="topRight" activeCell="B3" sqref="B3"/>
      <selection pane="bottomLeft" activeCell="B3" sqref="B3"/>
      <selection pane="bottomRight" activeCell="C42" sqref="C42:C50"/>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6">
      <c r="A1" s="17" t="s">
        <v>231</v>
      </c>
      <c r="B1" s="19" t="str">
        <f>Info!C2</f>
        <v>სს "ვითიბი ბანკი ჯორჯია"</v>
      </c>
      <c r="E1" s="2"/>
      <c r="F1" s="2"/>
    </row>
    <row r="2" spans="1:6" s="21" customFormat="1" ht="15.75" customHeight="1">
      <c r="A2" s="21" t="s">
        <v>232</v>
      </c>
      <c r="B2" s="453">
        <v>43738</v>
      </c>
    </row>
    <row r="3" spans="1:6" s="21" customFormat="1" ht="15.75" customHeight="1">
      <c r="A3" s="26"/>
    </row>
    <row r="4" spans="1:6" s="21" customFormat="1" ht="15.75" customHeight="1" thickBot="1">
      <c r="A4" s="21" t="s">
        <v>662</v>
      </c>
      <c r="B4" s="208" t="s">
        <v>313</v>
      </c>
      <c r="D4" s="210" t="s">
        <v>135</v>
      </c>
    </row>
    <row r="5" spans="1:6" ht="38.25">
      <c r="A5" s="158" t="s">
        <v>32</v>
      </c>
      <c r="B5" s="159" t="s">
        <v>274</v>
      </c>
      <c r="C5" s="160" t="s">
        <v>280</v>
      </c>
      <c r="D5" s="209" t="s">
        <v>314</v>
      </c>
    </row>
    <row r="6" spans="1:6">
      <c r="A6" s="517">
        <v>1</v>
      </c>
      <c r="B6" s="518" t="s">
        <v>196</v>
      </c>
      <c r="C6" s="506">
        <v>53392592</v>
      </c>
      <c r="D6" s="519"/>
      <c r="E6" s="8"/>
    </row>
    <row r="7" spans="1:6">
      <c r="A7" s="517">
        <v>2</v>
      </c>
      <c r="B7" s="89" t="s">
        <v>197</v>
      </c>
      <c r="C7" s="507">
        <v>227950649</v>
      </c>
      <c r="D7" s="150"/>
      <c r="E7" s="8"/>
    </row>
    <row r="8" spans="1:6">
      <c r="A8" s="517">
        <v>3</v>
      </c>
      <c r="B8" s="89" t="s">
        <v>198</v>
      </c>
      <c r="C8" s="507">
        <v>74465778</v>
      </c>
      <c r="D8" s="150"/>
      <c r="E8" s="8"/>
    </row>
    <row r="9" spans="1:6">
      <c r="A9" s="517">
        <v>4</v>
      </c>
      <c r="B9" s="89" t="s">
        <v>227</v>
      </c>
      <c r="C9" s="507"/>
      <c r="D9" s="150"/>
      <c r="E9" s="8"/>
    </row>
    <row r="10" spans="1:6">
      <c r="A10" s="517">
        <v>5.0999999999999996</v>
      </c>
      <c r="B10" s="89" t="s">
        <v>199</v>
      </c>
      <c r="C10" s="507">
        <v>130405332</v>
      </c>
      <c r="D10" s="150"/>
      <c r="E10" s="8"/>
    </row>
    <row r="11" spans="1:6">
      <c r="A11" s="517">
        <v>5.2</v>
      </c>
      <c r="B11" s="89" t="s">
        <v>936</v>
      </c>
      <c r="C11" s="507">
        <v>-369000</v>
      </c>
      <c r="D11" s="150"/>
      <c r="E11" s="9"/>
    </row>
    <row r="12" spans="1:6">
      <c r="A12" s="517" t="s">
        <v>937</v>
      </c>
      <c r="B12" s="520" t="s">
        <v>938</v>
      </c>
      <c r="C12" s="507">
        <v>369000</v>
      </c>
      <c r="D12" s="266" t="s">
        <v>939</v>
      </c>
      <c r="E12" s="9"/>
    </row>
    <row r="13" spans="1:6">
      <c r="A13" s="517">
        <v>5</v>
      </c>
      <c r="B13" s="89" t="s">
        <v>940</v>
      </c>
      <c r="C13" s="507">
        <v>130036332</v>
      </c>
      <c r="D13" s="151"/>
      <c r="E13" s="9"/>
    </row>
    <row r="14" spans="1:6">
      <c r="A14" s="517">
        <v>6.1</v>
      </c>
      <c r="B14" s="89" t="s">
        <v>200</v>
      </c>
      <c r="C14" s="508">
        <v>1134544387.3076038</v>
      </c>
      <c r="D14" s="151"/>
      <c r="E14" s="8"/>
    </row>
    <row r="15" spans="1:6">
      <c r="A15" s="517">
        <v>6.2</v>
      </c>
      <c r="B15" s="90" t="s">
        <v>201</v>
      </c>
      <c r="C15" s="508">
        <v>-72434821.715341598</v>
      </c>
      <c r="D15" s="151"/>
      <c r="E15" s="8"/>
    </row>
    <row r="16" spans="1:6">
      <c r="A16" s="517" t="s">
        <v>799</v>
      </c>
      <c r="B16" s="91" t="s">
        <v>800</v>
      </c>
      <c r="C16" s="508">
        <v>17010783.994118351</v>
      </c>
      <c r="D16" s="266" t="s">
        <v>939</v>
      </c>
      <c r="E16" s="8"/>
    </row>
    <row r="17" spans="1:5">
      <c r="A17" s="517">
        <v>6</v>
      </c>
      <c r="B17" s="89" t="s">
        <v>202</v>
      </c>
      <c r="C17" s="509">
        <f>C14+C15</f>
        <v>1062109565.5922623</v>
      </c>
      <c r="D17" s="151"/>
      <c r="E17" s="8"/>
    </row>
    <row r="18" spans="1:5">
      <c r="A18" s="517">
        <v>7</v>
      </c>
      <c r="B18" s="89" t="s">
        <v>203</v>
      </c>
      <c r="C18" s="507">
        <v>9520735</v>
      </c>
      <c r="D18" s="150"/>
      <c r="E18" s="8"/>
    </row>
    <row r="19" spans="1:5">
      <c r="A19" s="517">
        <v>8</v>
      </c>
      <c r="B19" s="89" t="s">
        <v>204</v>
      </c>
      <c r="C19" s="507">
        <v>9114927.7300000004</v>
      </c>
      <c r="D19" s="150"/>
      <c r="E19" s="8"/>
    </row>
    <row r="20" spans="1:5">
      <c r="A20" s="517">
        <v>9</v>
      </c>
      <c r="B20" s="89" t="s">
        <v>205</v>
      </c>
      <c r="C20" s="507">
        <v>54000</v>
      </c>
      <c r="D20" s="150"/>
      <c r="E20" s="8"/>
    </row>
    <row r="21" spans="1:5">
      <c r="A21" s="517">
        <v>9.1</v>
      </c>
      <c r="B21" s="91" t="s">
        <v>289</v>
      </c>
      <c r="C21" s="508"/>
      <c r="D21" s="150"/>
      <c r="E21" s="8"/>
    </row>
    <row r="22" spans="1:5">
      <c r="A22" s="517">
        <v>9.1999999999999993</v>
      </c>
      <c r="B22" s="91" t="s">
        <v>279</v>
      </c>
      <c r="C22" s="508"/>
      <c r="D22" s="150"/>
      <c r="E22" s="8"/>
    </row>
    <row r="23" spans="1:5">
      <c r="A23" s="517">
        <v>9.3000000000000007</v>
      </c>
      <c r="B23" s="91" t="s">
        <v>278</v>
      </c>
      <c r="C23" s="508"/>
      <c r="D23" s="150"/>
      <c r="E23" s="8"/>
    </row>
    <row r="24" spans="1:5">
      <c r="A24" s="517">
        <v>10</v>
      </c>
      <c r="B24" s="89" t="s">
        <v>206</v>
      </c>
      <c r="C24" s="507">
        <v>61099496</v>
      </c>
      <c r="D24" s="150"/>
      <c r="E24" s="7"/>
    </row>
    <row r="25" spans="1:5">
      <c r="A25" s="517">
        <v>10.1</v>
      </c>
      <c r="B25" s="91" t="s">
        <v>277</v>
      </c>
      <c r="C25" s="507">
        <v>8454591</v>
      </c>
      <c r="D25" s="266" t="s">
        <v>941</v>
      </c>
      <c r="E25" s="8"/>
    </row>
    <row r="26" spans="1:5">
      <c r="A26" s="517">
        <v>11</v>
      </c>
      <c r="B26" s="92" t="s">
        <v>207</v>
      </c>
      <c r="C26" s="510">
        <v>47236033.460000001</v>
      </c>
      <c r="D26" s="152"/>
      <c r="E26" s="8"/>
    </row>
    <row r="27" spans="1:5">
      <c r="A27" s="517">
        <v>11.1</v>
      </c>
      <c r="B27" s="91" t="s">
        <v>942</v>
      </c>
      <c r="C27" s="511">
        <v>-343274</v>
      </c>
      <c r="D27" s="266" t="s">
        <v>941</v>
      </c>
      <c r="E27" s="8"/>
    </row>
    <row r="28" spans="1:5">
      <c r="A28" s="517">
        <v>12</v>
      </c>
      <c r="B28" s="94" t="s">
        <v>208</v>
      </c>
      <c r="C28" s="512">
        <f>SUM(C6:C11,C17:C20,C24,C26)</f>
        <v>1674980108.7822623</v>
      </c>
      <c r="D28" s="153"/>
      <c r="E28" s="8"/>
    </row>
    <row r="29" spans="1:5">
      <c r="A29" s="517">
        <v>13</v>
      </c>
      <c r="B29" s="89" t="s">
        <v>209</v>
      </c>
      <c r="C29" s="513">
        <v>6525877</v>
      </c>
      <c r="D29" s="154"/>
      <c r="E29" s="8"/>
    </row>
    <row r="30" spans="1:5">
      <c r="A30" s="517">
        <v>14</v>
      </c>
      <c r="B30" s="89" t="s">
        <v>210</v>
      </c>
      <c r="C30" s="507">
        <v>392183220</v>
      </c>
      <c r="D30" s="150"/>
      <c r="E30" s="8"/>
    </row>
    <row r="31" spans="1:5">
      <c r="A31" s="517">
        <v>15</v>
      </c>
      <c r="B31" s="89" t="s">
        <v>211</v>
      </c>
      <c r="C31" s="507">
        <v>257616946</v>
      </c>
      <c r="D31" s="150"/>
      <c r="E31" s="8"/>
    </row>
    <row r="32" spans="1:5">
      <c r="A32" s="517">
        <v>16</v>
      </c>
      <c r="B32" s="89" t="s">
        <v>212</v>
      </c>
      <c r="C32" s="507">
        <v>550299547</v>
      </c>
      <c r="D32" s="150"/>
      <c r="E32" s="8"/>
    </row>
    <row r="33" spans="1:5">
      <c r="A33" s="517">
        <v>17</v>
      </c>
      <c r="B33" s="89" t="s">
        <v>213</v>
      </c>
      <c r="C33" s="507">
        <v>0</v>
      </c>
      <c r="D33" s="150"/>
      <c r="E33" s="8"/>
    </row>
    <row r="34" spans="1:5">
      <c r="A34" s="517">
        <v>18</v>
      </c>
      <c r="B34" s="89" t="s">
        <v>214</v>
      </c>
      <c r="C34" s="507">
        <v>136585182.97</v>
      </c>
      <c r="D34" s="150"/>
      <c r="E34" s="8"/>
    </row>
    <row r="35" spans="1:5">
      <c r="A35" s="517">
        <v>19</v>
      </c>
      <c r="B35" s="89" t="s">
        <v>215</v>
      </c>
      <c r="C35" s="507">
        <v>10225449</v>
      </c>
      <c r="D35" s="150"/>
      <c r="E35" s="8"/>
    </row>
    <row r="36" spans="1:5">
      <c r="A36" s="517">
        <v>20</v>
      </c>
      <c r="B36" s="89" t="s">
        <v>137</v>
      </c>
      <c r="C36" s="507">
        <v>29596515.559999999</v>
      </c>
      <c r="D36" s="150"/>
      <c r="E36" s="7"/>
    </row>
    <row r="37" spans="1:5">
      <c r="A37" s="517">
        <v>20.100000000000001</v>
      </c>
      <c r="B37" s="93" t="s">
        <v>798</v>
      </c>
      <c r="C37" s="510">
        <v>0</v>
      </c>
      <c r="D37" s="266" t="s">
        <v>939</v>
      </c>
      <c r="E37" s="8"/>
    </row>
    <row r="38" spans="1:5">
      <c r="A38" s="517">
        <v>21</v>
      </c>
      <c r="B38" s="92" t="s">
        <v>216</v>
      </c>
      <c r="C38" s="510">
        <v>76059064.210000008</v>
      </c>
      <c r="D38" s="150"/>
      <c r="E38" s="8"/>
    </row>
    <row r="39" spans="1:5">
      <c r="A39" s="517">
        <v>21.1</v>
      </c>
      <c r="B39" s="93" t="s">
        <v>276</v>
      </c>
      <c r="C39" s="514">
        <v>62291764.210000008</v>
      </c>
      <c r="D39" s="266" t="s">
        <v>943</v>
      </c>
      <c r="E39" s="8"/>
    </row>
    <row r="40" spans="1:5" ht="30">
      <c r="A40" s="517">
        <v>21.2</v>
      </c>
      <c r="B40" s="521" t="s">
        <v>59</v>
      </c>
      <c r="C40" s="515">
        <v>13767300</v>
      </c>
      <c r="D40" s="266" t="s">
        <v>944</v>
      </c>
      <c r="E40" s="8"/>
    </row>
    <row r="41" spans="1:5">
      <c r="A41" s="517">
        <v>22</v>
      </c>
      <c r="B41" s="94" t="s">
        <v>217</v>
      </c>
      <c r="C41" s="512">
        <f>SUM(C29:C38)</f>
        <v>1459091801.74</v>
      </c>
      <c r="D41" s="153"/>
      <c r="E41" s="8"/>
    </row>
    <row r="42" spans="1:5">
      <c r="A42" s="517">
        <v>23</v>
      </c>
      <c r="B42" s="92" t="s">
        <v>218</v>
      </c>
      <c r="C42" s="507">
        <v>209008277</v>
      </c>
      <c r="D42" s="266" t="s">
        <v>945</v>
      </c>
      <c r="E42" s="8"/>
    </row>
    <row r="43" spans="1:5">
      <c r="A43" s="517">
        <v>24</v>
      </c>
      <c r="B43" s="92" t="s">
        <v>219</v>
      </c>
      <c r="C43" s="507"/>
      <c r="D43" s="150"/>
      <c r="E43" s="8"/>
    </row>
    <row r="44" spans="1:5">
      <c r="A44" s="517">
        <v>25</v>
      </c>
      <c r="B44" s="92" t="s">
        <v>275</v>
      </c>
      <c r="C44" s="507"/>
      <c r="D44" s="150"/>
      <c r="E44" s="7"/>
    </row>
    <row r="45" spans="1:5">
      <c r="A45" s="517">
        <v>26</v>
      </c>
      <c r="B45" s="92" t="s">
        <v>221</v>
      </c>
      <c r="C45" s="507"/>
      <c r="D45" s="150"/>
    </row>
    <row r="46" spans="1:5">
      <c r="A46" s="517">
        <v>27</v>
      </c>
      <c r="B46" s="92" t="s">
        <v>222</v>
      </c>
      <c r="C46" s="507">
        <v>0</v>
      </c>
      <c r="D46" s="150"/>
    </row>
    <row r="47" spans="1:5">
      <c r="A47" s="517">
        <v>28</v>
      </c>
      <c r="B47" s="92" t="s">
        <v>223</v>
      </c>
      <c r="C47" s="507">
        <v>-2798935.0000000112</v>
      </c>
      <c r="D47" s="266" t="s">
        <v>946</v>
      </c>
    </row>
    <row r="48" spans="1:5">
      <c r="A48" s="517">
        <v>29</v>
      </c>
      <c r="B48" s="92" t="s">
        <v>41</v>
      </c>
      <c r="C48" s="507">
        <v>9678965</v>
      </c>
      <c r="D48" s="150"/>
    </row>
    <row r="49" spans="1:4">
      <c r="A49" s="522">
        <v>29.1</v>
      </c>
      <c r="B49" s="92" t="s">
        <v>37</v>
      </c>
      <c r="C49" s="511">
        <v>9678965</v>
      </c>
      <c r="D49" s="266" t="s">
        <v>947</v>
      </c>
    </row>
    <row r="50" spans="1:4">
      <c r="A50" s="522">
        <v>29.2</v>
      </c>
      <c r="B50" s="92" t="s">
        <v>41</v>
      </c>
      <c r="C50" s="511">
        <v>-9678965</v>
      </c>
      <c r="D50" s="266" t="s">
        <v>948</v>
      </c>
    </row>
    <row r="51" spans="1:4" ht="16.5" thickBot="1">
      <c r="A51" s="155">
        <v>30</v>
      </c>
      <c r="B51" s="156" t="s">
        <v>224</v>
      </c>
      <c r="C51" s="516">
        <f>SUM(C42:C48)</f>
        <v>215888307</v>
      </c>
      <c r="D51" s="157"/>
    </row>
  </sheetData>
  <pageMargins left="0.7" right="0.7" top="0.75" bottom="0.75" header="0.3" footer="0.3"/>
  <pageSetup paperSize="9" scale="5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activeCell="B3" sqref="B3"/>
      <selection pane="topRight" activeCell="B3" sqref="B3"/>
      <selection pane="bottomLeft" activeCell="B3" sqref="B3"/>
      <selection pane="bottomRight" activeCell="C8" sqref="C8:S21"/>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231</v>
      </c>
      <c r="B1" s="346" t="str">
        <f>Info!C2</f>
        <v>სს "ვითიბი ბანკი ჯორჯია"</v>
      </c>
    </row>
    <row r="2" spans="1:19">
      <c r="A2" s="2" t="s">
        <v>232</v>
      </c>
      <c r="B2" s="452">
        <v>43738</v>
      </c>
    </row>
    <row r="4" spans="1:19" ht="39" thickBot="1">
      <c r="A4" s="72" t="s">
        <v>663</v>
      </c>
      <c r="B4" s="312"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04" t="s">
        <v>759</v>
      </c>
      <c r="S5" s="121" t="s">
        <v>760</v>
      </c>
    </row>
    <row r="6" spans="1:19" ht="46.5" customHeight="1">
      <c r="A6" s="162"/>
      <c r="B6" s="582" t="s">
        <v>761</v>
      </c>
      <c r="C6" s="580">
        <v>0</v>
      </c>
      <c r="D6" s="581"/>
      <c r="E6" s="580">
        <v>0.2</v>
      </c>
      <c r="F6" s="581"/>
      <c r="G6" s="580">
        <v>0.35</v>
      </c>
      <c r="H6" s="581"/>
      <c r="I6" s="580">
        <v>0.5</v>
      </c>
      <c r="J6" s="581"/>
      <c r="K6" s="580">
        <v>0.75</v>
      </c>
      <c r="L6" s="581"/>
      <c r="M6" s="580">
        <v>1</v>
      </c>
      <c r="N6" s="581"/>
      <c r="O6" s="580">
        <v>1.5</v>
      </c>
      <c r="P6" s="581"/>
      <c r="Q6" s="580">
        <v>2.5</v>
      </c>
      <c r="R6" s="581"/>
      <c r="S6" s="578" t="s">
        <v>294</v>
      </c>
    </row>
    <row r="7" spans="1:19">
      <c r="A7" s="162"/>
      <c r="B7" s="583"/>
      <c r="C7" s="311" t="s">
        <v>754</v>
      </c>
      <c r="D7" s="311" t="s">
        <v>755</v>
      </c>
      <c r="E7" s="311" t="s">
        <v>754</v>
      </c>
      <c r="F7" s="311" t="s">
        <v>755</v>
      </c>
      <c r="G7" s="311" t="s">
        <v>754</v>
      </c>
      <c r="H7" s="311" t="s">
        <v>755</v>
      </c>
      <c r="I7" s="311" t="s">
        <v>754</v>
      </c>
      <c r="J7" s="311" t="s">
        <v>755</v>
      </c>
      <c r="K7" s="311" t="s">
        <v>754</v>
      </c>
      <c r="L7" s="311" t="s">
        <v>755</v>
      </c>
      <c r="M7" s="311" t="s">
        <v>754</v>
      </c>
      <c r="N7" s="311" t="s">
        <v>755</v>
      </c>
      <c r="O7" s="311" t="s">
        <v>754</v>
      </c>
      <c r="P7" s="311" t="s">
        <v>755</v>
      </c>
      <c r="Q7" s="311" t="s">
        <v>754</v>
      </c>
      <c r="R7" s="311" t="s">
        <v>755</v>
      </c>
      <c r="S7" s="579"/>
    </row>
    <row r="8" spans="1:19" s="166" customFormat="1">
      <c r="A8" s="124">
        <v>1</v>
      </c>
      <c r="B8" s="183" t="s">
        <v>259</v>
      </c>
      <c r="C8" s="523">
        <v>132761610</v>
      </c>
      <c r="D8" s="523"/>
      <c r="E8" s="523">
        <v>0</v>
      </c>
      <c r="F8" s="523"/>
      <c r="G8" s="523">
        <v>0</v>
      </c>
      <c r="H8" s="523"/>
      <c r="I8" s="523">
        <v>70622</v>
      </c>
      <c r="J8" s="523"/>
      <c r="K8" s="523">
        <v>0</v>
      </c>
      <c r="L8" s="523"/>
      <c r="M8" s="523">
        <v>207267281.60440001</v>
      </c>
      <c r="N8" s="523"/>
      <c r="O8" s="523">
        <v>0</v>
      </c>
      <c r="P8" s="523"/>
      <c r="Q8" s="523">
        <v>0</v>
      </c>
      <c r="R8" s="523"/>
      <c r="S8" s="524">
        <v>207302592.60440001</v>
      </c>
    </row>
    <row r="9" spans="1:19" s="166" customFormat="1">
      <c r="A9" s="124">
        <v>2</v>
      </c>
      <c r="B9" s="183" t="s">
        <v>260</v>
      </c>
      <c r="C9" s="523">
        <v>0</v>
      </c>
      <c r="D9" s="523"/>
      <c r="E9" s="523">
        <v>0</v>
      </c>
      <c r="F9" s="523"/>
      <c r="G9" s="523">
        <v>0</v>
      </c>
      <c r="H9" s="523"/>
      <c r="I9" s="523">
        <v>0</v>
      </c>
      <c r="J9" s="523"/>
      <c r="K9" s="523">
        <v>0</v>
      </c>
      <c r="L9" s="523"/>
      <c r="M9" s="523">
        <v>0</v>
      </c>
      <c r="N9" s="523"/>
      <c r="O9" s="523">
        <v>0</v>
      </c>
      <c r="P9" s="523"/>
      <c r="Q9" s="523">
        <v>0</v>
      </c>
      <c r="R9" s="523"/>
      <c r="S9" s="524">
        <v>0</v>
      </c>
    </row>
    <row r="10" spans="1:19" s="166" customFormat="1">
      <c r="A10" s="124">
        <v>3</v>
      </c>
      <c r="B10" s="183" t="s">
        <v>261</v>
      </c>
      <c r="C10" s="523">
        <v>0</v>
      </c>
      <c r="D10" s="523"/>
      <c r="E10" s="523">
        <v>0</v>
      </c>
      <c r="F10" s="523"/>
      <c r="G10" s="523">
        <v>0</v>
      </c>
      <c r="H10" s="523"/>
      <c r="I10" s="523">
        <v>0</v>
      </c>
      <c r="J10" s="523"/>
      <c r="K10" s="523">
        <v>0</v>
      </c>
      <c r="L10" s="523"/>
      <c r="M10" s="523">
        <v>0</v>
      </c>
      <c r="N10" s="523"/>
      <c r="O10" s="523">
        <v>0</v>
      </c>
      <c r="P10" s="523"/>
      <c r="Q10" s="523">
        <v>0</v>
      </c>
      <c r="R10" s="523"/>
      <c r="S10" s="524">
        <v>0</v>
      </c>
    </row>
    <row r="11" spans="1:19" s="166" customFormat="1">
      <c r="A11" s="124">
        <v>4</v>
      </c>
      <c r="B11" s="183" t="s">
        <v>262</v>
      </c>
      <c r="C11" s="523">
        <v>0</v>
      </c>
      <c r="D11" s="523"/>
      <c r="E11" s="523">
        <v>0</v>
      </c>
      <c r="F11" s="523"/>
      <c r="G11" s="523">
        <v>0</v>
      </c>
      <c r="H11" s="523"/>
      <c r="I11" s="523">
        <v>0</v>
      </c>
      <c r="J11" s="523"/>
      <c r="K11" s="523">
        <v>0</v>
      </c>
      <c r="L11" s="523"/>
      <c r="M11" s="523">
        <v>0</v>
      </c>
      <c r="N11" s="523"/>
      <c r="O11" s="523">
        <v>0</v>
      </c>
      <c r="P11" s="523"/>
      <c r="Q11" s="523">
        <v>0</v>
      </c>
      <c r="R11" s="523"/>
      <c r="S11" s="524">
        <v>0</v>
      </c>
    </row>
    <row r="12" spans="1:19" s="166" customFormat="1">
      <c r="A12" s="124">
        <v>5</v>
      </c>
      <c r="B12" s="183" t="s">
        <v>263</v>
      </c>
      <c r="C12" s="523">
        <v>0</v>
      </c>
      <c r="D12" s="523"/>
      <c r="E12" s="523">
        <v>0</v>
      </c>
      <c r="F12" s="523"/>
      <c r="G12" s="523">
        <v>0</v>
      </c>
      <c r="H12" s="523"/>
      <c r="I12" s="523">
        <v>0</v>
      </c>
      <c r="J12" s="523"/>
      <c r="K12" s="523">
        <v>0</v>
      </c>
      <c r="L12" s="523"/>
      <c r="M12" s="523">
        <v>0</v>
      </c>
      <c r="N12" s="523"/>
      <c r="O12" s="523">
        <v>0</v>
      </c>
      <c r="P12" s="523"/>
      <c r="Q12" s="523">
        <v>0</v>
      </c>
      <c r="R12" s="523"/>
      <c r="S12" s="524">
        <v>0</v>
      </c>
    </row>
    <row r="13" spans="1:19" s="166" customFormat="1">
      <c r="A13" s="124">
        <v>6</v>
      </c>
      <c r="B13" s="183" t="s">
        <v>264</v>
      </c>
      <c r="C13" s="523">
        <v>0</v>
      </c>
      <c r="D13" s="523"/>
      <c r="E13" s="523">
        <v>20847835.499399997</v>
      </c>
      <c r="F13" s="523"/>
      <c r="G13" s="523">
        <v>0</v>
      </c>
      <c r="H13" s="523"/>
      <c r="I13" s="523">
        <v>53409067.67310001</v>
      </c>
      <c r="J13" s="523"/>
      <c r="K13" s="523">
        <v>0</v>
      </c>
      <c r="L13" s="523"/>
      <c r="M13" s="523">
        <v>208874.2231</v>
      </c>
      <c r="N13" s="523">
        <v>4392944.7463999996</v>
      </c>
      <c r="O13" s="523">
        <v>0</v>
      </c>
      <c r="P13" s="523"/>
      <c r="Q13" s="523">
        <v>0</v>
      </c>
      <c r="R13" s="523"/>
      <c r="S13" s="524">
        <v>35475919.905930005</v>
      </c>
    </row>
    <row r="14" spans="1:19" s="166" customFormat="1">
      <c r="A14" s="124">
        <v>7</v>
      </c>
      <c r="B14" s="183" t="s">
        <v>79</v>
      </c>
      <c r="C14" s="523">
        <v>0</v>
      </c>
      <c r="D14" s="523">
        <v>0</v>
      </c>
      <c r="E14" s="523">
        <v>0</v>
      </c>
      <c r="F14" s="523">
        <v>0</v>
      </c>
      <c r="G14" s="523">
        <v>0</v>
      </c>
      <c r="H14" s="523"/>
      <c r="I14" s="523">
        <v>0</v>
      </c>
      <c r="J14" s="523">
        <v>0</v>
      </c>
      <c r="K14" s="523">
        <v>0</v>
      </c>
      <c r="L14" s="523"/>
      <c r="M14" s="523">
        <v>518531998.06139994</v>
      </c>
      <c r="N14" s="523">
        <v>70371511.584285006</v>
      </c>
      <c r="O14" s="523">
        <v>8007585.7017499991</v>
      </c>
      <c r="P14" s="523">
        <v>106825.53697</v>
      </c>
      <c r="Q14" s="523">
        <v>0</v>
      </c>
      <c r="R14" s="523">
        <v>0</v>
      </c>
      <c r="S14" s="524">
        <v>601075126.50376499</v>
      </c>
    </row>
    <row r="15" spans="1:19" s="166" customFormat="1">
      <c r="A15" s="124">
        <v>8</v>
      </c>
      <c r="B15" s="183" t="s">
        <v>80</v>
      </c>
      <c r="C15" s="523">
        <v>0</v>
      </c>
      <c r="D15" s="523"/>
      <c r="E15" s="523">
        <v>0</v>
      </c>
      <c r="F15" s="523"/>
      <c r="G15" s="523">
        <v>0</v>
      </c>
      <c r="H15" s="523"/>
      <c r="I15" s="523">
        <v>0</v>
      </c>
      <c r="J15" s="523"/>
      <c r="K15" s="523">
        <v>249188380.27338004</v>
      </c>
      <c r="L15" s="523">
        <v>13611895.528995</v>
      </c>
      <c r="M15" s="523">
        <v>35953304.031369999</v>
      </c>
      <c r="N15" s="523">
        <v>371257.27797499992</v>
      </c>
      <c r="O15" s="523">
        <v>90563538.574450016</v>
      </c>
      <c r="P15" s="523">
        <v>1836592.8011149997</v>
      </c>
      <c r="Q15" s="523">
        <v>0</v>
      </c>
      <c r="R15" s="523"/>
      <c r="S15" s="524">
        <v>372024965.22447383</v>
      </c>
    </row>
    <row r="16" spans="1:19" s="166" customFormat="1">
      <c r="A16" s="124">
        <v>9</v>
      </c>
      <c r="B16" s="183" t="s">
        <v>81</v>
      </c>
      <c r="C16" s="523">
        <v>0</v>
      </c>
      <c r="D16" s="523"/>
      <c r="E16" s="523">
        <v>0</v>
      </c>
      <c r="F16" s="523"/>
      <c r="G16" s="523">
        <v>170885384.53545997</v>
      </c>
      <c r="H16" s="523">
        <v>373121.87639999995</v>
      </c>
      <c r="I16" s="523">
        <v>0</v>
      </c>
      <c r="J16" s="523"/>
      <c r="K16" s="523">
        <v>0</v>
      </c>
      <c r="L16" s="523"/>
      <c r="M16" s="523">
        <v>0</v>
      </c>
      <c r="N16" s="523"/>
      <c r="O16" s="523">
        <v>0</v>
      </c>
      <c r="P16" s="523"/>
      <c r="Q16" s="523">
        <v>0</v>
      </c>
      <c r="R16" s="523"/>
      <c r="S16" s="524">
        <v>59940477.244150981</v>
      </c>
    </row>
    <row r="17" spans="1:19" s="166" customFormat="1">
      <c r="A17" s="124">
        <v>10</v>
      </c>
      <c r="B17" s="183" t="s">
        <v>75</v>
      </c>
      <c r="C17" s="523">
        <v>0</v>
      </c>
      <c r="D17" s="523"/>
      <c r="E17" s="523">
        <v>0</v>
      </c>
      <c r="F17" s="523"/>
      <c r="G17" s="523">
        <v>0</v>
      </c>
      <c r="H17" s="523"/>
      <c r="I17" s="523">
        <v>1933001.1571000002</v>
      </c>
      <c r="J17" s="523"/>
      <c r="K17" s="523">
        <v>0</v>
      </c>
      <c r="L17" s="523"/>
      <c r="M17" s="523">
        <v>14869780.102929998</v>
      </c>
      <c r="N17" s="523"/>
      <c r="O17" s="523">
        <v>70760.879199999996</v>
      </c>
      <c r="P17" s="523"/>
      <c r="Q17" s="523">
        <v>0</v>
      </c>
      <c r="R17" s="523"/>
      <c r="S17" s="524">
        <v>15942422.000279998</v>
      </c>
    </row>
    <row r="18" spans="1:19" s="166" customFormat="1">
      <c r="A18" s="124">
        <v>11</v>
      </c>
      <c r="B18" s="183" t="s">
        <v>76</v>
      </c>
      <c r="C18" s="523">
        <v>0</v>
      </c>
      <c r="D18" s="523"/>
      <c r="E18" s="523">
        <v>0</v>
      </c>
      <c r="F18" s="523"/>
      <c r="G18" s="523">
        <v>0</v>
      </c>
      <c r="H18" s="523"/>
      <c r="I18" s="523">
        <v>0</v>
      </c>
      <c r="J18" s="523"/>
      <c r="K18" s="523">
        <v>0</v>
      </c>
      <c r="L18" s="523"/>
      <c r="M18" s="523">
        <v>0</v>
      </c>
      <c r="N18" s="523"/>
      <c r="O18" s="523">
        <v>0</v>
      </c>
      <c r="P18" s="523"/>
      <c r="Q18" s="523">
        <v>0</v>
      </c>
      <c r="R18" s="523"/>
      <c r="S18" s="524">
        <v>0</v>
      </c>
    </row>
    <row r="19" spans="1:19" s="166" customFormat="1">
      <c r="A19" s="124">
        <v>12</v>
      </c>
      <c r="B19" s="183" t="s">
        <v>77</v>
      </c>
      <c r="C19" s="523">
        <v>0</v>
      </c>
      <c r="D19" s="523"/>
      <c r="E19" s="523">
        <v>0</v>
      </c>
      <c r="F19" s="523"/>
      <c r="G19" s="523">
        <v>0</v>
      </c>
      <c r="H19" s="523"/>
      <c r="I19" s="523">
        <v>0</v>
      </c>
      <c r="J19" s="523"/>
      <c r="K19" s="523">
        <v>0</v>
      </c>
      <c r="L19" s="523"/>
      <c r="M19" s="523">
        <v>0</v>
      </c>
      <c r="N19" s="523"/>
      <c r="O19" s="523">
        <v>0</v>
      </c>
      <c r="P19" s="523"/>
      <c r="Q19" s="523">
        <v>0</v>
      </c>
      <c r="R19" s="523"/>
      <c r="S19" s="524">
        <v>0</v>
      </c>
    </row>
    <row r="20" spans="1:19" s="166" customFormat="1">
      <c r="A20" s="124">
        <v>13</v>
      </c>
      <c r="B20" s="183" t="s">
        <v>78</v>
      </c>
      <c r="C20" s="523">
        <v>0</v>
      </c>
      <c r="D20" s="523"/>
      <c r="E20" s="523">
        <v>0</v>
      </c>
      <c r="F20" s="523"/>
      <c r="G20" s="523">
        <v>0</v>
      </c>
      <c r="H20" s="523"/>
      <c r="I20" s="523">
        <v>0</v>
      </c>
      <c r="J20" s="523"/>
      <c r="K20" s="523">
        <v>0</v>
      </c>
      <c r="L20" s="523"/>
      <c r="M20" s="523">
        <v>0</v>
      </c>
      <c r="N20" s="523"/>
      <c r="O20" s="523">
        <v>0</v>
      </c>
      <c r="P20" s="523"/>
      <c r="Q20" s="523">
        <v>0</v>
      </c>
      <c r="R20" s="523"/>
      <c r="S20" s="524">
        <v>0</v>
      </c>
    </row>
    <row r="21" spans="1:19" s="166" customFormat="1">
      <c r="A21" s="124">
        <v>14</v>
      </c>
      <c r="B21" s="183" t="s">
        <v>292</v>
      </c>
      <c r="C21" s="523">
        <v>53392592</v>
      </c>
      <c r="D21" s="523"/>
      <c r="E21" s="523">
        <v>0</v>
      </c>
      <c r="F21" s="523"/>
      <c r="G21" s="523">
        <v>0</v>
      </c>
      <c r="H21" s="523"/>
      <c r="I21" s="523">
        <v>0</v>
      </c>
      <c r="J21" s="523"/>
      <c r="K21" s="523">
        <v>0</v>
      </c>
      <c r="L21" s="523"/>
      <c r="M21" s="523">
        <v>128043006.221</v>
      </c>
      <c r="N21" s="523"/>
      <c r="O21" s="523">
        <v>0</v>
      </c>
      <c r="P21" s="523"/>
      <c r="Q21" s="523">
        <v>851283</v>
      </c>
      <c r="R21" s="523"/>
      <c r="S21" s="524">
        <v>130171213.721</v>
      </c>
    </row>
    <row r="22" spans="1:19" s="529" customFormat="1" ht="13.5" thickBot="1">
      <c r="A22" s="525"/>
      <c r="B22" s="526" t="s">
        <v>74</v>
      </c>
      <c r="C22" s="527">
        <f>SUM(C8:C21)</f>
        <v>186154202</v>
      </c>
      <c r="D22" s="527">
        <f t="shared" ref="D22:S22" si="0">SUM(D8:D21)</f>
        <v>0</v>
      </c>
      <c r="E22" s="527">
        <f t="shared" si="0"/>
        <v>20847835.499399997</v>
      </c>
      <c r="F22" s="527">
        <f t="shared" si="0"/>
        <v>0</v>
      </c>
      <c r="G22" s="527">
        <f t="shared" si="0"/>
        <v>170885384.53545997</v>
      </c>
      <c r="H22" s="527">
        <f t="shared" si="0"/>
        <v>373121.87639999995</v>
      </c>
      <c r="I22" s="527">
        <f t="shared" si="0"/>
        <v>55412690.830200009</v>
      </c>
      <c r="J22" s="527">
        <f t="shared" si="0"/>
        <v>0</v>
      </c>
      <c r="K22" s="527">
        <f t="shared" si="0"/>
        <v>249188380.27338004</v>
      </c>
      <c r="L22" s="527">
        <f t="shared" si="0"/>
        <v>13611895.528995</v>
      </c>
      <c r="M22" s="527">
        <f t="shared" si="0"/>
        <v>904874244.24419987</v>
      </c>
      <c r="N22" s="527">
        <f t="shared" si="0"/>
        <v>75135713.608659998</v>
      </c>
      <c r="O22" s="527">
        <f t="shared" si="0"/>
        <v>98641885.155400008</v>
      </c>
      <c r="P22" s="527">
        <f t="shared" si="0"/>
        <v>1943418.3380849997</v>
      </c>
      <c r="Q22" s="527">
        <f t="shared" si="0"/>
        <v>851283</v>
      </c>
      <c r="R22" s="527">
        <f t="shared" si="0"/>
        <v>0</v>
      </c>
      <c r="S22" s="528">
        <f t="shared" si="0"/>
        <v>1421932717.2039995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C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346" t="str">
        <f>Info!C2</f>
        <v>სს "ვითიბი ბანკი ჯორჯია"</v>
      </c>
    </row>
    <row r="2" spans="1:22">
      <c r="A2" s="2" t="s">
        <v>232</v>
      </c>
      <c r="B2" s="452">
        <v>43738</v>
      </c>
    </row>
    <row r="4" spans="1:22" ht="27.75" thickBot="1">
      <c r="A4" s="2" t="s">
        <v>664</v>
      </c>
      <c r="B4" s="313" t="s">
        <v>770</v>
      </c>
      <c r="V4" s="210" t="s">
        <v>135</v>
      </c>
    </row>
    <row r="5" spans="1:22">
      <c r="A5" s="104"/>
      <c r="B5" s="105"/>
      <c r="C5" s="584" t="s">
        <v>241</v>
      </c>
      <c r="D5" s="585"/>
      <c r="E5" s="585"/>
      <c r="F5" s="585"/>
      <c r="G5" s="585"/>
      <c r="H5" s="585"/>
      <c r="I5" s="585"/>
      <c r="J5" s="585"/>
      <c r="K5" s="585"/>
      <c r="L5" s="586"/>
      <c r="M5" s="584" t="s">
        <v>242</v>
      </c>
      <c r="N5" s="585"/>
      <c r="O5" s="585"/>
      <c r="P5" s="585"/>
      <c r="Q5" s="585"/>
      <c r="R5" s="585"/>
      <c r="S5" s="586"/>
      <c r="T5" s="589" t="s">
        <v>768</v>
      </c>
      <c r="U5" s="589" t="s">
        <v>767</v>
      </c>
      <c r="V5" s="587" t="s">
        <v>243</v>
      </c>
    </row>
    <row r="6" spans="1:22" s="72" customFormat="1" ht="140.25">
      <c r="A6" s="122"/>
      <c r="B6" s="185"/>
      <c r="C6" s="102" t="s">
        <v>244</v>
      </c>
      <c r="D6" s="101" t="s">
        <v>245</v>
      </c>
      <c r="E6" s="98" t="s">
        <v>246</v>
      </c>
      <c r="F6" s="314"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590"/>
      <c r="U6" s="590"/>
      <c r="V6" s="588"/>
    </row>
    <row r="7" spans="1:22" s="166" customFormat="1">
      <c r="A7" s="167">
        <v>1</v>
      </c>
      <c r="B7" s="165" t="s">
        <v>259</v>
      </c>
      <c r="C7" s="288"/>
      <c r="D7" s="286">
        <v>0</v>
      </c>
      <c r="E7" s="286"/>
      <c r="F7" s="286"/>
      <c r="G7" s="286"/>
      <c r="H7" s="286"/>
      <c r="I7" s="286"/>
      <c r="J7" s="286">
        <v>0</v>
      </c>
      <c r="K7" s="286"/>
      <c r="L7" s="289"/>
      <c r="M7" s="288"/>
      <c r="N7" s="286"/>
      <c r="O7" s="286"/>
      <c r="P7" s="286"/>
      <c r="Q7" s="286"/>
      <c r="R7" s="286"/>
      <c r="S7" s="289"/>
      <c r="T7" s="308">
        <v>0</v>
      </c>
      <c r="U7" s="307"/>
      <c r="V7" s="290">
        <f>SUM(C7:S7)</f>
        <v>0</v>
      </c>
    </row>
    <row r="8" spans="1:22" s="166" customFormat="1">
      <c r="A8" s="167">
        <v>2</v>
      </c>
      <c r="B8" s="165" t="s">
        <v>260</v>
      </c>
      <c r="C8" s="288"/>
      <c r="D8" s="286">
        <v>0</v>
      </c>
      <c r="E8" s="286"/>
      <c r="F8" s="286"/>
      <c r="G8" s="286"/>
      <c r="H8" s="286"/>
      <c r="I8" s="286"/>
      <c r="J8" s="286">
        <v>0</v>
      </c>
      <c r="K8" s="286"/>
      <c r="L8" s="289"/>
      <c r="M8" s="288"/>
      <c r="N8" s="286"/>
      <c r="O8" s="286"/>
      <c r="P8" s="286"/>
      <c r="Q8" s="286"/>
      <c r="R8" s="286"/>
      <c r="S8" s="289"/>
      <c r="T8" s="307">
        <v>0</v>
      </c>
      <c r="U8" s="307"/>
      <c r="V8" s="290">
        <f t="shared" ref="V8:V20" si="0">SUM(C8:S8)</f>
        <v>0</v>
      </c>
    </row>
    <row r="9" spans="1:22" s="166" customFormat="1">
      <c r="A9" s="167">
        <v>3</v>
      </c>
      <c r="B9" s="165" t="s">
        <v>261</v>
      </c>
      <c r="C9" s="288"/>
      <c r="D9" s="286">
        <v>0</v>
      </c>
      <c r="E9" s="286"/>
      <c r="F9" s="286"/>
      <c r="G9" s="286"/>
      <c r="H9" s="286"/>
      <c r="I9" s="286"/>
      <c r="J9" s="286">
        <v>0</v>
      </c>
      <c r="K9" s="286"/>
      <c r="L9" s="289"/>
      <c r="M9" s="288"/>
      <c r="N9" s="286"/>
      <c r="O9" s="286"/>
      <c r="P9" s="286"/>
      <c r="Q9" s="286"/>
      <c r="R9" s="286"/>
      <c r="S9" s="289"/>
      <c r="T9" s="307">
        <v>0</v>
      </c>
      <c r="U9" s="307"/>
      <c r="V9" s="290">
        <f>SUM(C9:S9)</f>
        <v>0</v>
      </c>
    </row>
    <row r="10" spans="1:22" s="166" customFormat="1">
      <c r="A10" s="167">
        <v>4</v>
      </c>
      <c r="B10" s="165" t="s">
        <v>262</v>
      </c>
      <c r="C10" s="288"/>
      <c r="D10" s="286">
        <v>0</v>
      </c>
      <c r="E10" s="286"/>
      <c r="F10" s="286"/>
      <c r="G10" s="286"/>
      <c r="H10" s="286"/>
      <c r="I10" s="286"/>
      <c r="J10" s="286">
        <v>0</v>
      </c>
      <c r="K10" s="286"/>
      <c r="L10" s="289"/>
      <c r="M10" s="288"/>
      <c r="N10" s="286"/>
      <c r="O10" s="286"/>
      <c r="P10" s="286"/>
      <c r="Q10" s="286"/>
      <c r="R10" s="286"/>
      <c r="S10" s="289"/>
      <c r="T10" s="307">
        <v>0</v>
      </c>
      <c r="U10" s="307"/>
      <c r="V10" s="290">
        <f t="shared" si="0"/>
        <v>0</v>
      </c>
    </row>
    <row r="11" spans="1:22" s="166" customFormat="1">
      <c r="A11" s="167">
        <v>5</v>
      </c>
      <c r="B11" s="165" t="s">
        <v>263</v>
      </c>
      <c r="C11" s="288"/>
      <c r="D11" s="286">
        <v>0</v>
      </c>
      <c r="E11" s="286"/>
      <c r="F11" s="286"/>
      <c r="G11" s="286"/>
      <c r="H11" s="286"/>
      <c r="I11" s="286"/>
      <c r="J11" s="286">
        <v>0</v>
      </c>
      <c r="K11" s="286"/>
      <c r="L11" s="289"/>
      <c r="M11" s="288"/>
      <c r="N11" s="286"/>
      <c r="O11" s="286"/>
      <c r="P11" s="286"/>
      <c r="Q11" s="286"/>
      <c r="R11" s="286"/>
      <c r="S11" s="289"/>
      <c r="T11" s="307">
        <v>0</v>
      </c>
      <c r="U11" s="307"/>
      <c r="V11" s="290">
        <f t="shared" si="0"/>
        <v>0</v>
      </c>
    </row>
    <row r="12" spans="1:22" s="166" customFormat="1">
      <c r="A12" s="167">
        <v>6</v>
      </c>
      <c r="B12" s="165" t="s">
        <v>264</v>
      </c>
      <c r="C12" s="288"/>
      <c r="D12" s="286">
        <v>0</v>
      </c>
      <c r="E12" s="286"/>
      <c r="F12" s="286"/>
      <c r="G12" s="286"/>
      <c r="H12" s="286"/>
      <c r="I12" s="286"/>
      <c r="J12" s="286">
        <v>0</v>
      </c>
      <c r="K12" s="286"/>
      <c r="L12" s="289"/>
      <c r="M12" s="288"/>
      <c r="N12" s="286"/>
      <c r="O12" s="286"/>
      <c r="P12" s="286"/>
      <c r="Q12" s="286"/>
      <c r="R12" s="286"/>
      <c r="S12" s="289"/>
      <c r="T12" s="307">
        <v>0</v>
      </c>
      <c r="U12" s="307"/>
      <c r="V12" s="290">
        <f t="shared" si="0"/>
        <v>0</v>
      </c>
    </row>
    <row r="13" spans="1:22" s="166" customFormat="1">
      <c r="A13" s="167">
        <v>7</v>
      </c>
      <c r="B13" s="165" t="s">
        <v>79</v>
      </c>
      <c r="C13" s="288"/>
      <c r="D13" s="286">
        <v>29668925.967859998</v>
      </c>
      <c r="E13" s="286"/>
      <c r="F13" s="286"/>
      <c r="G13" s="286"/>
      <c r="H13" s="286"/>
      <c r="I13" s="286"/>
      <c r="J13" s="286">
        <v>0</v>
      </c>
      <c r="K13" s="286"/>
      <c r="L13" s="289"/>
      <c r="M13" s="288"/>
      <c r="N13" s="286"/>
      <c r="O13" s="286"/>
      <c r="P13" s="286"/>
      <c r="Q13" s="286"/>
      <c r="R13" s="286"/>
      <c r="S13" s="289"/>
      <c r="T13" s="307">
        <v>18542672.119460002</v>
      </c>
      <c r="U13" s="307">
        <v>11126253.848399999</v>
      </c>
      <c r="V13" s="290">
        <f t="shared" si="0"/>
        <v>29668925.967859998</v>
      </c>
    </row>
    <row r="14" spans="1:22" s="166" customFormat="1">
      <c r="A14" s="167">
        <v>8</v>
      </c>
      <c r="B14" s="165" t="s">
        <v>80</v>
      </c>
      <c r="C14" s="288"/>
      <c r="D14" s="286">
        <v>8032988.5339357508</v>
      </c>
      <c r="E14" s="286"/>
      <c r="F14" s="286"/>
      <c r="G14" s="286"/>
      <c r="H14" s="286"/>
      <c r="I14" s="286"/>
      <c r="J14" s="286">
        <v>0</v>
      </c>
      <c r="K14" s="286"/>
      <c r="L14" s="289"/>
      <c r="M14" s="288"/>
      <c r="N14" s="286"/>
      <c r="O14" s="286"/>
      <c r="P14" s="286"/>
      <c r="Q14" s="286"/>
      <c r="R14" s="286"/>
      <c r="S14" s="289"/>
      <c r="T14" s="307">
        <v>6697380.491889501</v>
      </c>
      <c r="U14" s="307">
        <v>1335608.0420462498</v>
      </c>
      <c r="V14" s="290">
        <f t="shared" si="0"/>
        <v>8032988.5339357508</v>
      </c>
    </row>
    <row r="15" spans="1:22" s="166" customFormat="1">
      <c r="A15" s="167">
        <v>9</v>
      </c>
      <c r="B15" s="165" t="s">
        <v>81</v>
      </c>
      <c r="C15" s="288"/>
      <c r="D15" s="286">
        <v>0</v>
      </c>
      <c r="E15" s="286"/>
      <c r="F15" s="286"/>
      <c r="G15" s="286"/>
      <c r="H15" s="286"/>
      <c r="I15" s="286"/>
      <c r="J15" s="286">
        <v>0</v>
      </c>
      <c r="K15" s="286"/>
      <c r="L15" s="289"/>
      <c r="M15" s="288"/>
      <c r="N15" s="286"/>
      <c r="O15" s="286"/>
      <c r="P15" s="286"/>
      <c r="Q15" s="286"/>
      <c r="R15" s="286"/>
      <c r="S15" s="289"/>
      <c r="T15" s="307">
        <v>0</v>
      </c>
      <c r="U15" s="307"/>
      <c r="V15" s="290">
        <f t="shared" si="0"/>
        <v>0</v>
      </c>
    </row>
    <row r="16" spans="1:22" s="166" customFormat="1">
      <c r="A16" s="167">
        <v>10</v>
      </c>
      <c r="B16" s="165" t="s">
        <v>75</v>
      </c>
      <c r="C16" s="288"/>
      <c r="D16" s="286">
        <v>0</v>
      </c>
      <c r="E16" s="286"/>
      <c r="F16" s="286"/>
      <c r="G16" s="286"/>
      <c r="H16" s="286"/>
      <c r="I16" s="286"/>
      <c r="J16" s="286">
        <v>0</v>
      </c>
      <c r="K16" s="286"/>
      <c r="L16" s="289"/>
      <c r="M16" s="288"/>
      <c r="N16" s="286"/>
      <c r="O16" s="286"/>
      <c r="P16" s="286"/>
      <c r="Q16" s="286"/>
      <c r="R16" s="286"/>
      <c r="S16" s="289"/>
      <c r="T16" s="307">
        <v>0</v>
      </c>
      <c r="U16" s="307"/>
      <c r="V16" s="290">
        <f t="shared" si="0"/>
        <v>0</v>
      </c>
    </row>
    <row r="17" spans="1:22" s="166" customFormat="1">
      <c r="A17" s="167">
        <v>11</v>
      </c>
      <c r="B17" s="165" t="s">
        <v>76</v>
      </c>
      <c r="C17" s="288"/>
      <c r="D17" s="286">
        <v>0</v>
      </c>
      <c r="E17" s="286"/>
      <c r="F17" s="286"/>
      <c r="G17" s="286"/>
      <c r="H17" s="286"/>
      <c r="I17" s="286"/>
      <c r="J17" s="286">
        <v>0</v>
      </c>
      <c r="K17" s="286"/>
      <c r="L17" s="289"/>
      <c r="M17" s="288"/>
      <c r="N17" s="286"/>
      <c r="O17" s="286"/>
      <c r="P17" s="286"/>
      <c r="Q17" s="286"/>
      <c r="R17" s="286"/>
      <c r="S17" s="289"/>
      <c r="T17" s="307">
        <v>0</v>
      </c>
      <c r="U17" s="307"/>
      <c r="V17" s="290">
        <f t="shared" si="0"/>
        <v>0</v>
      </c>
    </row>
    <row r="18" spans="1:22" s="166" customFormat="1">
      <c r="A18" s="167">
        <v>12</v>
      </c>
      <c r="B18" s="165" t="s">
        <v>77</v>
      </c>
      <c r="C18" s="288"/>
      <c r="D18" s="286">
        <v>0</v>
      </c>
      <c r="E18" s="286"/>
      <c r="F18" s="286"/>
      <c r="G18" s="286"/>
      <c r="H18" s="286"/>
      <c r="I18" s="286"/>
      <c r="J18" s="286">
        <v>0</v>
      </c>
      <c r="K18" s="286"/>
      <c r="L18" s="289"/>
      <c r="M18" s="288"/>
      <c r="N18" s="286"/>
      <c r="O18" s="286"/>
      <c r="P18" s="286"/>
      <c r="Q18" s="286"/>
      <c r="R18" s="286"/>
      <c r="S18" s="289"/>
      <c r="T18" s="307">
        <v>0</v>
      </c>
      <c r="U18" s="307"/>
      <c r="V18" s="290">
        <f t="shared" si="0"/>
        <v>0</v>
      </c>
    </row>
    <row r="19" spans="1:22" s="166" customFormat="1">
      <c r="A19" s="167">
        <v>13</v>
      </c>
      <c r="B19" s="165" t="s">
        <v>78</v>
      </c>
      <c r="C19" s="288"/>
      <c r="D19" s="286">
        <v>0</v>
      </c>
      <c r="E19" s="286"/>
      <c r="F19" s="286"/>
      <c r="G19" s="286"/>
      <c r="H19" s="286"/>
      <c r="I19" s="286"/>
      <c r="J19" s="286">
        <v>0</v>
      </c>
      <c r="K19" s="286"/>
      <c r="L19" s="289"/>
      <c r="M19" s="288"/>
      <c r="N19" s="286"/>
      <c r="O19" s="286"/>
      <c r="P19" s="286"/>
      <c r="Q19" s="286"/>
      <c r="R19" s="286"/>
      <c r="S19" s="289"/>
      <c r="T19" s="307">
        <v>0</v>
      </c>
      <c r="U19" s="307"/>
      <c r="V19" s="290">
        <f t="shared" si="0"/>
        <v>0</v>
      </c>
    </row>
    <row r="20" spans="1:22" s="166" customFormat="1">
      <c r="A20" s="167">
        <v>14</v>
      </c>
      <c r="B20" s="165" t="s">
        <v>292</v>
      </c>
      <c r="C20" s="288"/>
      <c r="D20" s="286">
        <v>0</v>
      </c>
      <c r="E20" s="286"/>
      <c r="F20" s="286"/>
      <c r="G20" s="286"/>
      <c r="H20" s="286"/>
      <c r="I20" s="286"/>
      <c r="J20" s="286">
        <v>0</v>
      </c>
      <c r="K20" s="286"/>
      <c r="L20" s="289"/>
      <c r="M20" s="288"/>
      <c r="N20" s="286"/>
      <c r="O20" s="286"/>
      <c r="P20" s="286"/>
      <c r="Q20" s="286"/>
      <c r="R20" s="286"/>
      <c r="S20" s="289"/>
      <c r="T20" s="307">
        <v>0</v>
      </c>
      <c r="U20" s="307"/>
      <c r="V20" s="290">
        <f t="shared" si="0"/>
        <v>0</v>
      </c>
    </row>
    <row r="21" spans="1:22" ht="13.5" thickBot="1">
      <c r="A21" s="106"/>
      <c r="B21" s="107" t="s">
        <v>74</v>
      </c>
      <c r="C21" s="291">
        <f>SUM(C7:C20)</f>
        <v>0</v>
      </c>
      <c r="D21" s="287">
        <f t="shared" ref="D21:V21" si="1">SUM(D7:D20)</f>
        <v>37701914.501795746</v>
      </c>
      <c r="E21" s="287">
        <f t="shared" si="1"/>
        <v>0</v>
      </c>
      <c r="F21" s="287">
        <f t="shared" si="1"/>
        <v>0</v>
      </c>
      <c r="G21" s="287">
        <f t="shared" si="1"/>
        <v>0</v>
      </c>
      <c r="H21" s="287">
        <f t="shared" si="1"/>
        <v>0</v>
      </c>
      <c r="I21" s="287">
        <f t="shared" si="1"/>
        <v>0</v>
      </c>
      <c r="J21" s="287">
        <f t="shared" si="1"/>
        <v>0</v>
      </c>
      <c r="K21" s="287">
        <f t="shared" si="1"/>
        <v>0</v>
      </c>
      <c r="L21" s="292">
        <f t="shared" si="1"/>
        <v>0</v>
      </c>
      <c r="M21" s="291">
        <f t="shared" si="1"/>
        <v>0</v>
      </c>
      <c r="N21" s="287">
        <f t="shared" si="1"/>
        <v>0</v>
      </c>
      <c r="O21" s="287">
        <f t="shared" si="1"/>
        <v>0</v>
      </c>
      <c r="P21" s="287">
        <f t="shared" si="1"/>
        <v>0</v>
      </c>
      <c r="Q21" s="287">
        <f t="shared" si="1"/>
        <v>0</v>
      </c>
      <c r="R21" s="287">
        <f t="shared" si="1"/>
        <v>0</v>
      </c>
      <c r="S21" s="292">
        <f t="shared" si="1"/>
        <v>0</v>
      </c>
      <c r="T21" s="292">
        <f>SUM(T7:T20)</f>
        <v>25240052.611349501</v>
      </c>
      <c r="U21" s="292">
        <f t="shared" si="1"/>
        <v>12461861.890446249</v>
      </c>
      <c r="V21" s="293">
        <f t="shared" si="1"/>
        <v>37701914.501795746</v>
      </c>
    </row>
    <row r="24" spans="1:22">
      <c r="A24" s="18"/>
      <c r="B24" s="18"/>
      <c r="C24" s="76"/>
      <c r="D24" s="76"/>
      <c r="E24" s="76"/>
    </row>
    <row r="25" spans="1:22">
      <c r="A25" s="99"/>
      <c r="B25" s="99"/>
      <c r="C25" s="18"/>
      <c r="D25" s="76"/>
      <c r="E25" s="76"/>
    </row>
    <row r="26" spans="1:22">
      <c r="A26" s="99"/>
      <c r="B26" s="100"/>
      <c r="C26" s="18"/>
      <c r="D26" s="76"/>
      <c r="E26" s="76"/>
    </row>
    <row r="27" spans="1:22">
      <c r="A27" s="99"/>
      <c r="B27" s="99"/>
      <c r="C27" s="18"/>
      <c r="D27" s="76"/>
      <c r="E27" s="76"/>
    </row>
    <row r="28" spans="1:22">
      <c r="A28" s="99"/>
      <c r="B28" s="100"/>
      <c r="C28" s="18"/>
      <c r="D28" s="76"/>
      <c r="E28" s="76"/>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231</v>
      </c>
      <c r="B1" s="346" t="str">
        <f>Info!C2</f>
        <v>სს "ვითიბი ბანკი ჯორჯია"</v>
      </c>
    </row>
    <row r="2" spans="1:9">
      <c r="A2" s="2" t="s">
        <v>232</v>
      </c>
      <c r="B2" s="452">
        <v>43738</v>
      </c>
    </row>
    <row r="4" spans="1:9" ht="13.5" thickBot="1">
      <c r="A4" s="2" t="s">
        <v>665</v>
      </c>
      <c r="B4" s="310" t="s">
        <v>771</v>
      </c>
    </row>
    <row r="5" spans="1:9">
      <c r="A5" s="104"/>
      <c r="B5" s="163"/>
      <c r="C5" s="168" t="s">
        <v>0</v>
      </c>
      <c r="D5" s="168" t="s">
        <v>1</v>
      </c>
      <c r="E5" s="168" t="s">
        <v>2</v>
      </c>
      <c r="F5" s="168" t="s">
        <v>3</v>
      </c>
      <c r="G5" s="305" t="s">
        <v>4</v>
      </c>
      <c r="H5" s="169" t="s">
        <v>10</v>
      </c>
      <c r="I5" s="24"/>
    </row>
    <row r="6" spans="1:9" ht="15" customHeight="1">
      <c r="A6" s="162"/>
      <c r="B6" s="22"/>
      <c r="C6" s="591" t="s">
        <v>763</v>
      </c>
      <c r="D6" s="595" t="s">
        <v>784</v>
      </c>
      <c r="E6" s="596"/>
      <c r="F6" s="591" t="s">
        <v>790</v>
      </c>
      <c r="G6" s="591" t="s">
        <v>791</v>
      </c>
      <c r="H6" s="593" t="s">
        <v>765</v>
      </c>
      <c r="I6" s="24"/>
    </row>
    <row r="7" spans="1:9" ht="76.5">
      <c r="A7" s="162"/>
      <c r="B7" s="22"/>
      <c r="C7" s="592"/>
      <c r="D7" s="309" t="s">
        <v>766</v>
      </c>
      <c r="E7" s="309" t="s">
        <v>764</v>
      </c>
      <c r="F7" s="592"/>
      <c r="G7" s="592"/>
      <c r="H7" s="594"/>
      <c r="I7" s="24"/>
    </row>
    <row r="8" spans="1:9">
      <c r="A8" s="95">
        <v>1</v>
      </c>
      <c r="B8" s="78" t="s">
        <v>259</v>
      </c>
      <c r="C8" s="294">
        <v>340099513.60440004</v>
      </c>
      <c r="D8" s="295">
        <v>0</v>
      </c>
      <c r="E8" s="294">
        <v>0</v>
      </c>
      <c r="F8" s="294">
        <v>207302592.60440001</v>
      </c>
      <c r="G8" s="306">
        <v>207302592.60440001</v>
      </c>
      <c r="H8" s="530">
        <f>IFERROR(G8/(C8+E8),0)</f>
        <v>0.60953510461509242</v>
      </c>
    </row>
    <row r="9" spans="1:9" ht="15" customHeight="1">
      <c r="A9" s="95">
        <v>2</v>
      </c>
      <c r="B9" s="78" t="s">
        <v>260</v>
      </c>
      <c r="C9" s="294">
        <v>0</v>
      </c>
      <c r="D9" s="295">
        <v>0</v>
      </c>
      <c r="E9" s="294">
        <v>0</v>
      </c>
      <c r="F9" s="294">
        <v>0</v>
      </c>
      <c r="G9" s="306">
        <v>0</v>
      </c>
      <c r="H9" s="530">
        <f t="shared" ref="H9:H20" si="0">IFERROR(G9/(C9+E9),0)</f>
        <v>0</v>
      </c>
    </row>
    <row r="10" spans="1:9">
      <c r="A10" s="95">
        <v>3</v>
      </c>
      <c r="B10" s="78" t="s">
        <v>261</v>
      </c>
      <c r="C10" s="294">
        <v>0</v>
      </c>
      <c r="D10" s="295">
        <v>0</v>
      </c>
      <c r="E10" s="294">
        <v>0</v>
      </c>
      <c r="F10" s="294">
        <v>0</v>
      </c>
      <c r="G10" s="306">
        <v>0</v>
      </c>
      <c r="H10" s="530">
        <f t="shared" si="0"/>
        <v>0</v>
      </c>
    </row>
    <row r="11" spans="1:9">
      <c r="A11" s="95">
        <v>4</v>
      </c>
      <c r="B11" s="78" t="s">
        <v>262</v>
      </c>
      <c r="C11" s="294">
        <v>0</v>
      </c>
      <c r="D11" s="295">
        <v>0</v>
      </c>
      <c r="E11" s="294">
        <v>0</v>
      </c>
      <c r="F11" s="294">
        <v>0</v>
      </c>
      <c r="G11" s="306">
        <v>0</v>
      </c>
      <c r="H11" s="530">
        <f t="shared" si="0"/>
        <v>0</v>
      </c>
    </row>
    <row r="12" spans="1:9">
      <c r="A12" s="95">
        <v>5</v>
      </c>
      <c r="B12" s="78" t="s">
        <v>263</v>
      </c>
      <c r="C12" s="294">
        <v>0</v>
      </c>
      <c r="D12" s="295">
        <v>0</v>
      </c>
      <c r="E12" s="294">
        <v>0</v>
      </c>
      <c r="F12" s="294">
        <v>0</v>
      </c>
      <c r="G12" s="306">
        <v>0</v>
      </c>
      <c r="H12" s="530">
        <f t="shared" si="0"/>
        <v>0</v>
      </c>
    </row>
    <row r="13" spans="1:9">
      <c r="A13" s="95">
        <v>6</v>
      </c>
      <c r="B13" s="78" t="s">
        <v>264</v>
      </c>
      <c r="C13" s="294">
        <v>74465777.395600021</v>
      </c>
      <c r="D13" s="295">
        <v>8785889.4927999992</v>
      </c>
      <c r="E13" s="294">
        <v>4392944.7463999996</v>
      </c>
      <c r="F13" s="294">
        <v>35475919.905930005</v>
      </c>
      <c r="G13" s="306">
        <v>35475919.905930005</v>
      </c>
      <c r="H13" s="530">
        <f t="shared" si="0"/>
        <v>0.44986678635305444</v>
      </c>
    </row>
    <row r="14" spans="1:9">
      <c r="A14" s="95">
        <v>7</v>
      </c>
      <c r="B14" s="78" t="s">
        <v>79</v>
      </c>
      <c r="C14" s="294">
        <v>526539583.76314992</v>
      </c>
      <c r="D14" s="295">
        <v>121885431.51813002</v>
      </c>
      <c r="E14" s="294">
        <v>70478337.121255025</v>
      </c>
      <c r="F14" s="295">
        <v>601075126.50376499</v>
      </c>
      <c r="G14" s="361">
        <v>571406200.535905</v>
      </c>
      <c r="H14" s="530">
        <f t="shared" si="0"/>
        <v>0.95710058366328532</v>
      </c>
    </row>
    <row r="15" spans="1:9">
      <c r="A15" s="95">
        <v>8</v>
      </c>
      <c r="B15" s="78" t="s">
        <v>80</v>
      </c>
      <c r="C15" s="294">
        <v>375705222.87920004</v>
      </c>
      <c r="D15" s="295">
        <v>28091306.890169993</v>
      </c>
      <c r="E15" s="294">
        <v>15819745.608084997</v>
      </c>
      <c r="F15" s="295">
        <v>372024965.22447377</v>
      </c>
      <c r="G15" s="361">
        <v>363991976.69053805</v>
      </c>
      <c r="H15" s="530">
        <f t="shared" si="0"/>
        <v>0.92967755823306808</v>
      </c>
    </row>
    <row r="16" spans="1:9">
      <c r="A16" s="95">
        <v>9</v>
      </c>
      <c r="B16" s="78" t="s">
        <v>81</v>
      </c>
      <c r="C16" s="294">
        <v>170885384.53545997</v>
      </c>
      <c r="D16" s="295">
        <v>675243.75280000002</v>
      </c>
      <c r="E16" s="294">
        <v>373121.87640000001</v>
      </c>
      <c r="F16" s="295">
        <v>59940477.244150989</v>
      </c>
      <c r="G16" s="361">
        <v>59940477.244150989</v>
      </c>
      <c r="H16" s="530">
        <f t="shared" si="0"/>
        <v>0.35000000000000003</v>
      </c>
    </row>
    <row r="17" spans="1:8">
      <c r="A17" s="95">
        <v>10</v>
      </c>
      <c r="B17" s="78" t="s">
        <v>75</v>
      </c>
      <c r="C17" s="294">
        <v>16873542.139229998</v>
      </c>
      <c r="D17" s="295">
        <v>0</v>
      </c>
      <c r="E17" s="294">
        <v>0</v>
      </c>
      <c r="F17" s="295">
        <v>15942422.000279998</v>
      </c>
      <c r="G17" s="361">
        <v>15942422.000279998</v>
      </c>
      <c r="H17" s="530">
        <f t="shared" si="0"/>
        <v>0.94481774299272947</v>
      </c>
    </row>
    <row r="18" spans="1:8">
      <c r="A18" s="95">
        <v>11</v>
      </c>
      <c r="B18" s="78" t="s">
        <v>76</v>
      </c>
      <c r="C18" s="294">
        <v>0</v>
      </c>
      <c r="D18" s="295">
        <v>0</v>
      </c>
      <c r="E18" s="294">
        <v>0</v>
      </c>
      <c r="F18" s="295">
        <v>0</v>
      </c>
      <c r="G18" s="361">
        <v>0</v>
      </c>
      <c r="H18" s="530">
        <f t="shared" si="0"/>
        <v>0</v>
      </c>
    </row>
    <row r="19" spans="1:8">
      <c r="A19" s="95">
        <v>12</v>
      </c>
      <c r="B19" s="78" t="s">
        <v>77</v>
      </c>
      <c r="C19" s="294">
        <v>0</v>
      </c>
      <c r="D19" s="295">
        <v>0</v>
      </c>
      <c r="E19" s="294">
        <v>0</v>
      </c>
      <c r="F19" s="295">
        <v>0</v>
      </c>
      <c r="G19" s="361">
        <v>0</v>
      </c>
      <c r="H19" s="530">
        <f t="shared" si="0"/>
        <v>0</v>
      </c>
    </row>
    <row r="20" spans="1:8">
      <c r="A20" s="95">
        <v>13</v>
      </c>
      <c r="B20" s="78" t="s">
        <v>78</v>
      </c>
      <c r="C20" s="294">
        <v>0</v>
      </c>
      <c r="D20" s="295">
        <v>0</v>
      </c>
      <c r="E20" s="294">
        <v>0</v>
      </c>
      <c r="F20" s="295">
        <v>0</v>
      </c>
      <c r="G20" s="361">
        <v>0</v>
      </c>
      <c r="H20" s="530">
        <f t="shared" si="0"/>
        <v>0</v>
      </c>
    </row>
    <row r="21" spans="1:8">
      <c r="A21" s="95">
        <v>14</v>
      </c>
      <c r="B21" s="78" t="s">
        <v>292</v>
      </c>
      <c r="C21" s="294">
        <v>182286881.22100002</v>
      </c>
      <c r="D21" s="295">
        <v>0</v>
      </c>
      <c r="E21" s="294">
        <v>0</v>
      </c>
      <c r="F21" s="295">
        <v>130171213.721</v>
      </c>
      <c r="G21" s="361">
        <v>130171213.721</v>
      </c>
      <c r="H21" s="530">
        <f>IFERROR(G21/(C21+E21),0)</f>
        <v>0.71410083297867011</v>
      </c>
    </row>
    <row r="22" spans="1:8" ht="13.5" thickBot="1">
      <c r="A22" s="164"/>
      <c r="B22" s="170" t="s">
        <v>74</v>
      </c>
      <c r="C22" s="287">
        <f t="shared" ref="C22:F22" si="1">SUM(C8:C21)</f>
        <v>1686855905.5380399</v>
      </c>
      <c r="D22" s="287">
        <f t="shared" si="1"/>
        <v>159437871.6539</v>
      </c>
      <c r="E22" s="287">
        <f t="shared" si="1"/>
        <v>91064149.352140009</v>
      </c>
      <c r="F22" s="287">
        <f t="shared" si="1"/>
        <v>1421932717.2039995</v>
      </c>
      <c r="G22" s="287">
        <f>SUM(G8:G21)</f>
        <v>1384230802.7022038</v>
      </c>
      <c r="H22" s="315">
        <f>G22/(C22+E22)</f>
        <v>0.77856751707978578</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tabSelected="1" zoomScale="90" zoomScaleNormal="90" workbookViewId="0">
      <pane xSplit="2" ySplit="6" topLeftCell="C7" activePane="bottomRight" state="frozen"/>
      <selection activeCell="B3" sqref="B3"/>
      <selection pane="topRight" activeCell="B3" sqref="B3"/>
      <selection pane="bottomLeft" activeCell="B3" sqref="B3"/>
      <selection pane="bottomRight" activeCell="C8" sqref="C8:K21"/>
    </sheetView>
  </sheetViews>
  <sheetFormatPr defaultColWidth="9.140625" defaultRowHeight="12.75"/>
  <cols>
    <col min="1" max="1" width="10.5703125" style="346" bestFit="1" customWidth="1"/>
    <col min="2" max="2" width="104.140625" style="346" customWidth="1"/>
    <col min="3" max="3" width="13.140625" style="346" customWidth="1"/>
    <col min="4" max="11" width="14.140625" style="346" customWidth="1"/>
    <col min="12" max="16384" width="9.140625" style="346"/>
  </cols>
  <sheetData>
    <row r="1" spans="1:11">
      <c r="A1" s="346" t="s">
        <v>231</v>
      </c>
      <c r="B1" s="346" t="str">
        <f>Info!C2</f>
        <v>სს "ვითიბი ბანკი ჯორჯია"</v>
      </c>
    </row>
    <row r="2" spans="1:11">
      <c r="A2" s="346" t="s">
        <v>232</v>
      </c>
      <c r="B2" s="451">
        <v>43738</v>
      </c>
      <c r="C2" s="347"/>
      <c r="D2" s="347"/>
    </row>
    <row r="3" spans="1:11">
      <c r="B3" s="347"/>
      <c r="C3" s="347"/>
      <c r="D3" s="347"/>
    </row>
    <row r="4" spans="1:11" ht="13.5" thickBot="1">
      <c r="A4" s="346" t="s">
        <v>833</v>
      </c>
      <c r="B4" s="310" t="s">
        <v>832</v>
      </c>
      <c r="C4" s="347"/>
      <c r="D4" s="347"/>
    </row>
    <row r="5" spans="1:11" ht="30" customHeight="1">
      <c r="A5" s="600"/>
      <c r="B5" s="601"/>
      <c r="C5" s="598" t="s">
        <v>868</v>
      </c>
      <c r="D5" s="598"/>
      <c r="E5" s="598"/>
      <c r="F5" s="598" t="s">
        <v>869</v>
      </c>
      <c r="G5" s="598"/>
      <c r="H5" s="598"/>
      <c r="I5" s="598" t="s">
        <v>870</v>
      </c>
      <c r="J5" s="598"/>
      <c r="K5" s="599"/>
    </row>
    <row r="6" spans="1:11">
      <c r="A6" s="344"/>
      <c r="B6" s="345"/>
      <c r="C6" s="348" t="s">
        <v>33</v>
      </c>
      <c r="D6" s="348" t="s">
        <v>138</v>
      </c>
      <c r="E6" s="348" t="s">
        <v>74</v>
      </c>
      <c r="F6" s="348" t="s">
        <v>33</v>
      </c>
      <c r="G6" s="348" t="s">
        <v>138</v>
      </c>
      <c r="H6" s="348" t="s">
        <v>74</v>
      </c>
      <c r="I6" s="348" t="s">
        <v>33</v>
      </c>
      <c r="J6" s="348" t="s">
        <v>138</v>
      </c>
      <c r="K6" s="353" t="s">
        <v>74</v>
      </c>
    </row>
    <row r="7" spans="1:11">
      <c r="A7" s="354" t="s">
        <v>803</v>
      </c>
      <c r="B7" s="343"/>
      <c r="C7" s="343"/>
      <c r="D7" s="343"/>
      <c r="E7" s="343"/>
      <c r="F7" s="343"/>
      <c r="G7" s="343"/>
      <c r="H7" s="343"/>
      <c r="I7" s="343"/>
      <c r="J7" s="343"/>
      <c r="K7" s="355"/>
    </row>
    <row r="8" spans="1:11">
      <c r="A8" s="342">
        <v>1</v>
      </c>
      <c r="B8" s="327" t="s">
        <v>803</v>
      </c>
      <c r="C8" s="534"/>
      <c r="D8" s="534"/>
      <c r="E8" s="534"/>
      <c r="F8" s="535">
        <v>165407200.59486958</v>
      </c>
      <c r="G8" s="535">
        <v>239622630.95581427</v>
      </c>
      <c r="H8" s="535">
        <v>405029831.55068392</v>
      </c>
      <c r="I8" s="535">
        <v>161291804.02997819</v>
      </c>
      <c r="J8" s="535">
        <v>228518028.25315335</v>
      </c>
      <c r="K8" s="536">
        <v>389809832.28313148</v>
      </c>
    </row>
    <row r="9" spans="1:11">
      <c r="A9" s="354" t="s">
        <v>804</v>
      </c>
      <c r="B9" s="343"/>
      <c r="C9" s="537"/>
      <c r="D9" s="537"/>
      <c r="E9" s="537"/>
      <c r="F9" s="537"/>
      <c r="G9" s="537"/>
      <c r="H9" s="537"/>
      <c r="I9" s="537"/>
      <c r="J9" s="537"/>
      <c r="K9" s="544"/>
    </row>
    <row r="10" spans="1:11">
      <c r="A10" s="356">
        <v>2</v>
      </c>
      <c r="B10" s="328" t="s">
        <v>805</v>
      </c>
      <c r="C10" s="538">
        <v>121042163.42106523</v>
      </c>
      <c r="D10" s="539">
        <v>369392257.54758149</v>
      </c>
      <c r="E10" s="539">
        <v>490434420.968647</v>
      </c>
      <c r="F10" s="539">
        <v>10640501.739963589</v>
      </c>
      <c r="G10" s="539">
        <v>26103519.154433344</v>
      </c>
      <c r="H10" s="539">
        <v>36744020.894396909</v>
      </c>
      <c r="I10" s="539">
        <v>2553840.6100489129</v>
      </c>
      <c r="J10" s="539">
        <v>6171320.0395320067</v>
      </c>
      <c r="K10" s="540">
        <v>8725160.6495809238</v>
      </c>
    </row>
    <row r="11" spans="1:11">
      <c r="A11" s="356">
        <v>3</v>
      </c>
      <c r="B11" s="328" t="s">
        <v>806</v>
      </c>
      <c r="C11" s="538">
        <v>408588595.84760875</v>
      </c>
      <c r="D11" s="539">
        <v>468002316.52711946</v>
      </c>
      <c r="E11" s="539">
        <v>876590912.37472832</v>
      </c>
      <c r="F11" s="539">
        <v>176782489.01624191</v>
      </c>
      <c r="G11" s="539">
        <v>104797703.93896571</v>
      </c>
      <c r="H11" s="539">
        <v>281580192.95520759</v>
      </c>
      <c r="I11" s="539">
        <v>143644755.8190271</v>
      </c>
      <c r="J11" s="539">
        <v>85779475.861937508</v>
      </c>
      <c r="K11" s="540">
        <v>229424231.68096471</v>
      </c>
    </row>
    <row r="12" spans="1:11">
      <c r="A12" s="356">
        <v>4</v>
      </c>
      <c r="B12" s="328" t="s">
        <v>807</v>
      </c>
      <c r="C12" s="538">
        <v>31847826.086956523</v>
      </c>
      <c r="D12" s="539">
        <v>0</v>
      </c>
      <c r="E12" s="539">
        <v>31847826.086956523</v>
      </c>
      <c r="F12" s="539">
        <v>0</v>
      </c>
      <c r="G12" s="539">
        <v>0</v>
      </c>
      <c r="H12" s="539">
        <v>0</v>
      </c>
      <c r="I12" s="539">
        <v>0</v>
      </c>
      <c r="J12" s="539">
        <v>0</v>
      </c>
      <c r="K12" s="540">
        <v>0</v>
      </c>
    </row>
    <row r="13" spans="1:11">
      <c r="A13" s="356">
        <v>5</v>
      </c>
      <c r="B13" s="328" t="s">
        <v>808</v>
      </c>
      <c r="C13" s="538">
        <v>78499663.032391295</v>
      </c>
      <c r="D13" s="539">
        <v>80025401.284673929</v>
      </c>
      <c r="E13" s="539">
        <v>158525064.31706521</v>
      </c>
      <c r="F13" s="539">
        <v>16073865.236674998</v>
      </c>
      <c r="G13" s="539">
        <v>13394990.757369563</v>
      </c>
      <c r="H13" s="539">
        <v>29468855.994044546</v>
      </c>
      <c r="I13" s="539">
        <v>5885999.4494999973</v>
      </c>
      <c r="J13" s="539">
        <v>5119458.8181793513</v>
      </c>
      <c r="K13" s="540">
        <v>11005458.267679347</v>
      </c>
    </row>
    <row r="14" spans="1:11">
      <c r="A14" s="356">
        <v>6</v>
      </c>
      <c r="B14" s="328" t="s">
        <v>823</v>
      </c>
      <c r="C14" s="538">
        <v>0</v>
      </c>
      <c r="D14" s="539">
        <v>0</v>
      </c>
      <c r="E14" s="539">
        <v>0</v>
      </c>
      <c r="F14" s="539">
        <v>0</v>
      </c>
      <c r="G14" s="539">
        <v>0</v>
      </c>
      <c r="H14" s="539">
        <v>0</v>
      </c>
      <c r="I14" s="539">
        <v>0</v>
      </c>
      <c r="J14" s="539">
        <v>0</v>
      </c>
      <c r="K14" s="540">
        <v>0</v>
      </c>
    </row>
    <row r="15" spans="1:11">
      <c r="A15" s="356">
        <v>7</v>
      </c>
      <c r="B15" s="328" t="s">
        <v>810</v>
      </c>
      <c r="C15" s="538">
        <v>18289780.824239127</v>
      </c>
      <c r="D15" s="539">
        <v>9192806.1975000016</v>
      </c>
      <c r="E15" s="539">
        <v>27482587.02173914</v>
      </c>
      <c r="F15" s="539">
        <v>5675748.2378260884</v>
      </c>
      <c r="G15" s="539">
        <v>3167997.837311958</v>
      </c>
      <c r="H15" s="539">
        <v>8843746.0751380417</v>
      </c>
      <c r="I15" s="539">
        <v>5675748.2378260884</v>
      </c>
      <c r="J15" s="539">
        <v>3167997.837311958</v>
      </c>
      <c r="K15" s="540">
        <v>8843746.0751380417</v>
      </c>
    </row>
    <row r="16" spans="1:11">
      <c r="A16" s="356">
        <v>8</v>
      </c>
      <c r="B16" s="329" t="s">
        <v>811</v>
      </c>
      <c r="C16" s="538">
        <v>658268029.21226084</v>
      </c>
      <c r="D16" s="539">
        <v>926612781.55687511</v>
      </c>
      <c r="E16" s="539">
        <v>1584880810.7691355</v>
      </c>
      <c r="F16" s="539">
        <v>209172604.23070645</v>
      </c>
      <c r="G16" s="539">
        <v>147464211.68808061</v>
      </c>
      <c r="H16" s="539">
        <v>356636815.91878718</v>
      </c>
      <c r="I16" s="539">
        <v>157760344.11640221</v>
      </c>
      <c r="J16" s="539">
        <v>100238252.55696081</v>
      </c>
      <c r="K16" s="540">
        <v>257998596.67336303</v>
      </c>
    </row>
    <row r="17" spans="1:11">
      <c r="A17" s="354" t="s">
        <v>812</v>
      </c>
      <c r="B17" s="343"/>
      <c r="C17" s="537"/>
      <c r="D17" s="537"/>
      <c r="E17" s="537"/>
      <c r="F17" s="545"/>
      <c r="G17" s="545"/>
      <c r="H17" s="545"/>
      <c r="I17" s="545"/>
      <c r="J17" s="545"/>
      <c r="K17" s="544"/>
    </row>
    <row r="18" spans="1:11">
      <c r="A18" s="356">
        <v>9</v>
      </c>
      <c r="B18" s="328" t="s">
        <v>813</v>
      </c>
      <c r="C18" s="538">
        <v>0</v>
      </c>
      <c r="D18" s="539">
        <v>1975.7932706521742</v>
      </c>
      <c r="E18" s="539">
        <v>1975.7932706521742</v>
      </c>
      <c r="F18" s="539">
        <v>0</v>
      </c>
      <c r="G18" s="539">
        <v>1975.7932706521742</v>
      </c>
      <c r="H18" s="539">
        <v>1975.7932706521742</v>
      </c>
      <c r="I18" s="539">
        <v>0</v>
      </c>
      <c r="J18" s="539">
        <v>1975.7932706521742</v>
      </c>
      <c r="K18" s="540">
        <v>1975.7932706521742</v>
      </c>
    </row>
    <row r="19" spans="1:11">
      <c r="A19" s="356">
        <v>10</v>
      </c>
      <c r="B19" s="328" t="s">
        <v>814</v>
      </c>
      <c r="C19" s="538">
        <v>612897984.52434802</v>
      </c>
      <c r="D19" s="539">
        <v>611758054.48511958</v>
      </c>
      <c r="E19" s="539">
        <v>1224656039.0094678</v>
      </c>
      <c r="F19" s="539">
        <v>15423090.977663038</v>
      </c>
      <c r="G19" s="539">
        <v>7933352.2169565195</v>
      </c>
      <c r="H19" s="539">
        <v>23356443.194619559</v>
      </c>
      <c r="I19" s="539">
        <v>19538487.542554349</v>
      </c>
      <c r="J19" s="539">
        <v>72010571.395228237</v>
      </c>
      <c r="K19" s="540">
        <v>91549058.937782601</v>
      </c>
    </row>
    <row r="20" spans="1:11">
      <c r="A20" s="356">
        <v>11</v>
      </c>
      <c r="B20" s="328" t="s">
        <v>815</v>
      </c>
      <c r="C20" s="538">
        <v>27694236.675108697</v>
      </c>
      <c r="D20" s="539">
        <v>171337002.35877061</v>
      </c>
      <c r="E20" s="539">
        <v>199031239.0338794</v>
      </c>
      <c r="F20" s="539">
        <v>1609569.9850000001</v>
      </c>
      <c r="G20" s="539">
        <v>11543.878230434784</v>
      </c>
      <c r="H20" s="539">
        <v>1621113.8632304352</v>
      </c>
      <c r="I20" s="539">
        <v>1609569.9850000001</v>
      </c>
      <c r="J20" s="539">
        <v>11543.878230434784</v>
      </c>
      <c r="K20" s="540">
        <v>1621113.8632304352</v>
      </c>
    </row>
    <row r="21" spans="1:11" ht="13.5" thickBot="1">
      <c r="A21" s="231">
        <v>12</v>
      </c>
      <c r="B21" s="357" t="s">
        <v>816</v>
      </c>
      <c r="C21" s="541">
        <v>640592221.19945645</v>
      </c>
      <c r="D21" s="542">
        <v>783097032.63716114</v>
      </c>
      <c r="E21" s="541">
        <v>1423689253.8366175</v>
      </c>
      <c r="F21" s="542">
        <v>17032660.96266304</v>
      </c>
      <c r="G21" s="542">
        <v>7946871.8884576084</v>
      </c>
      <c r="H21" s="542">
        <v>24979532.851120654</v>
      </c>
      <c r="I21" s="542">
        <v>21148057.527554352</v>
      </c>
      <c r="J21" s="542">
        <v>72024091.066729322</v>
      </c>
      <c r="K21" s="543">
        <v>93172148.59428367</v>
      </c>
    </row>
    <row r="22" spans="1:11" ht="38.25" customHeight="1" thickBot="1">
      <c r="A22" s="340"/>
      <c r="B22" s="341"/>
      <c r="C22" s="341"/>
      <c r="D22" s="341"/>
      <c r="E22" s="341"/>
      <c r="F22" s="597" t="s">
        <v>817</v>
      </c>
      <c r="G22" s="598"/>
      <c r="H22" s="598"/>
      <c r="I22" s="597" t="s">
        <v>818</v>
      </c>
      <c r="J22" s="598"/>
      <c r="K22" s="599"/>
    </row>
    <row r="23" spans="1:11">
      <c r="A23" s="333">
        <v>13</v>
      </c>
      <c r="B23" s="330" t="s">
        <v>803</v>
      </c>
      <c r="C23" s="339"/>
      <c r="D23" s="339"/>
      <c r="E23" s="339"/>
      <c r="F23" s="547">
        <f>F8</f>
        <v>165407200.59486958</v>
      </c>
      <c r="G23" s="547">
        <f t="shared" ref="G23:H23" si="0">G8</f>
        <v>239622630.95581427</v>
      </c>
      <c r="H23" s="547">
        <f t="shared" si="0"/>
        <v>405029831.55068392</v>
      </c>
      <c r="I23" s="547">
        <f>I8</f>
        <v>161291804.02997819</v>
      </c>
      <c r="J23" s="547">
        <f t="shared" ref="J23:K23" si="1">J8</f>
        <v>228518028.25315335</v>
      </c>
      <c r="K23" s="548">
        <f t="shared" si="1"/>
        <v>389809832.28313148</v>
      </c>
    </row>
    <row r="24" spans="1:11" ht="13.5" thickBot="1">
      <c r="A24" s="334">
        <v>14</v>
      </c>
      <c r="B24" s="331" t="s">
        <v>819</v>
      </c>
      <c r="C24" s="358"/>
      <c r="D24" s="337"/>
      <c r="E24" s="338"/>
      <c r="F24" s="547">
        <f>MAX(F16-F21,F16*0.25)</f>
        <v>192139943.2680434</v>
      </c>
      <c r="G24" s="547">
        <f t="shared" ref="G24:K24" si="2">MAX(G16-G21,G16*0.25)</f>
        <v>139517339.79962301</v>
      </c>
      <c r="H24" s="547">
        <f t="shared" si="2"/>
        <v>331657283.06766653</v>
      </c>
      <c r="I24" s="547">
        <f t="shared" si="2"/>
        <v>136612286.58884785</v>
      </c>
      <c r="J24" s="547">
        <f t="shared" si="2"/>
        <v>28214161.490231484</v>
      </c>
      <c r="K24" s="548">
        <f t="shared" si="2"/>
        <v>164826448.07907936</v>
      </c>
    </row>
    <row r="25" spans="1:11" ht="13.5" thickBot="1">
      <c r="A25" s="335">
        <v>15</v>
      </c>
      <c r="B25" s="332" t="s">
        <v>820</v>
      </c>
      <c r="C25" s="336"/>
      <c r="D25" s="336"/>
      <c r="E25" s="336"/>
      <c r="F25" s="549">
        <f>F23/F24</f>
        <v>0.86086837427717722</v>
      </c>
      <c r="G25" s="549">
        <f t="shared" ref="G25:H25" si="3">G23/G24</f>
        <v>1.717511467033159</v>
      </c>
      <c r="H25" s="549">
        <f t="shared" si="3"/>
        <v>1.2212300233673672</v>
      </c>
      <c r="I25" s="549">
        <f>I23/I24</f>
        <v>1.1806537175928145</v>
      </c>
      <c r="J25" s="549">
        <f t="shared" ref="J25:K25" si="4">J23/J24</f>
        <v>8.0994088139841605</v>
      </c>
      <c r="K25" s="550">
        <f t="shared" si="4"/>
        <v>2.3649713794482246</v>
      </c>
    </row>
    <row r="28" spans="1:11" ht="38.25">
      <c r="B28" s="23" t="s">
        <v>867</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workbookViewId="0">
      <pane xSplit="1" ySplit="5" topLeftCell="B6" activePane="bottomRight" state="frozen"/>
      <selection activeCell="B3" sqref="B3"/>
      <selection pane="topRight" activeCell="B3" sqref="B3"/>
      <selection pane="bottomLeft" activeCell="B3" sqref="B3"/>
      <selection pane="bottomRight" activeCell="K8" sqref="K8:K12"/>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231</v>
      </c>
      <c r="B1" s="73" t="str">
        <f>Info!C2</f>
        <v>სს "ვითიბი ბანკი ჯორჯია"</v>
      </c>
    </row>
    <row r="2" spans="1:14" ht="14.25" customHeight="1">
      <c r="A2" s="73" t="s">
        <v>232</v>
      </c>
      <c r="B2" s="450">
        <v>43738</v>
      </c>
    </row>
    <row r="3" spans="1:14" ht="14.25" customHeight="1"/>
    <row r="4" spans="1:14" ht="15.75" thickBot="1">
      <c r="A4" s="2" t="s">
        <v>666</v>
      </c>
      <c r="B4" s="97" t="s">
        <v>83</v>
      </c>
    </row>
    <row r="5" spans="1:14" s="25" customFormat="1" ht="12.75">
      <c r="A5" s="179"/>
      <c r="B5" s="180"/>
      <c r="C5" s="181" t="s">
        <v>0</v>
      </c>
      <c r="D5" s="181" t="s">
        <v>1</v>
      </c>
      <c r="E5" s="181" t="s">
        <v>2</v>
      </c>
      <c r="F5" s="181" t="s">
        <v>3</v>
      </c>
      <c r="G5" s="181" t="s">
        <v>4</v>
      </c>
      <c r="H5" s="181" t="s">
        <v>10</v>
      </c>
      <c r="I5" s="181" t="s">
        <v>281</v>
      </c>
      <c r="J5" s="181" t="s">
        <v>282</v>
      </c>
      <c r="K5" s="181" t="s">
        <v>283</v>
      </c>
      <c r="L5" s="181" t="s">
        <v>284</v>
      </c>
      <c r="M5" s="181" t="s">
        <v>285</v>
      </c>
      <c r="N5" s="182" t="s">
        <v>286</v>
      </c>
    </row>
    <row r="6" spans="1:14" ht="45">
      <c r="A6" s="171"/>
      <c r="B6" s="109"/>
      <c r="C6" s="110" t="s">
        <v>93</v>
      </c>
      <c r="D6" s="111" t="s">
        <v>82</v>
      </c>
      <c r="E6" s="112" t="s">
        <v>92</v>
      </c>
      <c r="F6" s="113">
        <v>0</v>
      </c>
      <c r="G6" s="113">
        <v>0.2</v>
      </c>
      <c r="H6" s="113">
        <v>0.35</v>
      </c>
      <c r="I6" s="113">
        <v>0.5</v>
      </c>
      <c r="J6" s="113">
        <v>0.75</v>
      </c>
      <c r="K6" s="113">
        <v>1</v>
      </c>
      <c r="L6" s="113">
        <v>1.5</v>
      </c>
      <c r="M6" s="113">
        <v>2.5</v>
      </c>
      <c r="N6" s="172" t="s">
        <v>83</v>
      </c>
    </row>
    <row r="7" spans="1:14">
      <c r="A7" s="173">
        <v>1</v>
      </c>
      <c r="B7" s="114" t="s">
        <v>84</v>
      </c>
      <c r="C7" s="531">
        <f>SUM(C8:C13)</f>
        <v>208332055.49720001</v>
      </c>
      <c r="D7" s="109"/>
      <c r="E7" s="299">
        <f t="shared" ref="E7:M7" si="0">SUM(E8:E13)</f>
        <v>6151919.7942639999</v>
      </c>
      <c r="F7" s="296">
        <f>SUM(F8:F13)</f>
        <v>0</v>
      </c>
      <c r="G7" s="296">
        <f t="shared" si="0"/>
        <v>0</v>
      </c>
      <c r="H7" s="296">
        <f t="shared" si="0"/>
        <v>0</v>
      </c>
      <c r="I7" s="296">
        <f t="shared" si="0"/>
        <v>0</v>
      </c>
      <c r="J7" s="296">
        <f t="shared" si="0"/>
        <v>0</v>
      </c>
      <c r="K7" s="531">
        <f t="shared" si="0"/>
        <v>6151919.7942639999</v>
      </c>
      <c r="L7" s="296">
        <f t="shared" si="0"/>
        <v>0</v>
      </c>
      <c r="M7" s="296">
        <f t="shared" si="0"/>
        <v>0</v>
      </c>
      <c r="N7" s="174">
        <f>SUM(N8:N13)</f>
        <v>6151919.7942639999</v>
      </c>
    </row>
    <row r="8" spans="1:14">
      <c r="A8" s="173">
        <v>1.1000000000000001</v>
      </c>
      <c r="B8" s="115" t="s">
        <v>85</v>
      </c>
      <c r="C8" s="532">
        <v>175157351.2252</v>
      </c>
      <c r="D8" s="116">
        <v>0.02</v>
      </c>
      <c r="E8" s="299">
        <f>C8*D8</f>
        <v>3503147.0245039999</v>
      </c>
      <c r="F8" s="297"/>
      <c r="G8" s="297"/>
      <c r="H8" s="297"/>
      <c r="I8" s="297"/>
      <c r="J8" s="297"/>
      <c r="K8" s="532">
        <v>3503147.0245039999</v>
      </c>
      <c r="L8" s="297"/>
      <c r="M8" s="297"/>
      <c r="N8" s="174">
        <f>SUMPRODUCT($F$6:$M$6,F8:M8)</f>
        <v>3503147.0245039999</v>
      </c>
    </row>
    <row r="9" spans="1:14">
      <c r="A9" s="173">
        <v>1.2</v>
      </c>
      <c r="B9" s="115" t="s">
        <v>86</v>
      </c>
      <c r="C9" s="532">
        <v>152064</v>
      </c>
      <c r="D9" s="116">
        <v>0.05</v>
      </c>
      <c r="E9" s="299">
        <f>C9*D9</f>
        <v>7603.2000000000007</v>
      </c>
      <c r="F9" s="297"/>
      <c r="G9" s="297"/>
      <c r="H9" s="297"/>
      <c r="I9" s="297"/>
      <c r="J9" s="297"/>
      <c r="K9" s="532">
        <v>7603.2000000000007</v>
      </c>
      <c r="L9" s="297"/>
      <c r="M9" s="297"/>
      <c r="N9" s="174">
        <f t="shared" ref="N9:N12" si="1">SUMPRODUCT($F$6:$M$6,F9:M9)</f>
        <v>7603.2000000000007</v>
      </c>
    </row>
    <row r="10" spans="1:14">
      <c r="A10" s="173">
        <v>1.3</v>
      </c>
      <c r="B10" s="115" t="s">
        <v>87</v>
      </c>
      <c r="C10" s="532">
        <v>32078299.621999998</v>
      </c>
      <c r="D10" s="116">
        <v>0.08</v>
      </c>
      <c r="E10" s="299">
        <f>C10*D10</f>
        <v>2566263.9697599998</v>
      </c>
      <c r="F10" s="297"/>
      <c r="G10" s="297"/>
      <c r="H10" s="297"/>
      <c r="I10" s="297"/>
      <c r="J10" s="297"/>
      <c r="K10" s="532">
        <v>2566263.9697599998</v>
      </c>
      <c r="L10" s="297"/>
      <c r="M10" s="297"/>
      <c r="N10" s="174">
        <f>SUMPRODUCT($F$6:$M$6,F10:M10)</f>
        <v>2566263.9697599998</v>
      </c>
    </row>
    <row r="11" spans="1:14">
      <c r="A11" s="173">
        <v>1.4</v>
      </c>
      <c r="B11" s="115" t="s">
        <v>88</v>
      </c>
      <c r="C11" s="532">
        <v>680960</v>
      </c>
      <c r="D11" s="116">
        <v>0.11</v>
      </c>
      <c r="E11" s="299">
        <f>C11*D11</f>
        <v>74905.600000000006</v>
      </c>
      <c r="F11" s="297"/>
      <c r="G11" s="297"/>
      <c r="H11" s="297"/>
      <c r="I11" s="297"/>
      <c r="J11" s="297"/>
      <c r="K11" s="532">
        <v>74905.600000000006</v>
      </c>
      <c r="L11" s="297"/>
      <c r="M11" s="297"/>
      <c r="N11" s="174">
        <f t="shared" si="1"/>
        <v>74905.600000000006</v>
      </c>
    </row>
    <row r="12" spans="1:14">
      <c r="A12" s="173">
        <v>1.5</v>
      </c>
      <c r="B12" s="115" t="s">
        <v>89</v>
      </c>
      <c r="C12" s="532">
        <v>0</v>
      </c>
      <c r="D12" s="116">
        <v>0.14000000000000001</v>
      </c>
      <c r="E12" s="299">
        <f>C12*D12</f>
        <v>0</v>
      </c>
      <c r="F12" s="297"/>
      <c r="G12" s="297"/>
      <c r="H12" s="297"/>
      <c r="I12" s="297"/>
      <c r="J12" s="297"/>
      <c r="K12" s="532">
        <v>0</v>
      </c>
      <c r="L12" s="297"/>
      <c r="M12" s="297"/>
      <c r="N12" s="174">
        <f t="shared" si="1"/>
        <v>0</v>
      </c>
    </row>
    <row r="13" spans="1:14">
      <c r="A13" s="173">
        <v>1.6</v>
      </c>
      <c r="B13" s="117" t="s">
        <v>90</v>
      </c>
      <c r="C13" s="532">
        <v>263380.65000000002</v>
      </c>
      <c r="D13" s="118"/>
      <c r="E13" s="297"/>
      <c r="F13" s="297"/>
      <c r="G13" s="297"/>
      <c r="H13" s="297"/>
      <c r="I13" s="297"/>
      <c r="J13" s="297"/>
      <c r="K13" s="532">
        <v>0</v>
      </c>
      <c r="L13" s="297"/>
      <c r="M13" s="297"/>
      <c r="N13" s="174">
        <f>SUMPRODUCT($F$6:$M$6,F13:M13)</f>
        <v>0</v>
      </c>
    </row>
    <row r="14" spans="1:14">
      <c r="A14" s="173">
        <v>2</v>
      </c>
      <c r="B14" s="119" t="s">
        <v>91</v>
      </c>
      <c r="C14" s="296">
        <f>SUM(C15:C20)</f>
        <v>0</v>
      </c>
      <c r="D14" s="109"/>
      <c r="E14" s="299">
        <f t="shared" ref="E14:M14" si="2">SUM(E15:E20)</f>
        <v>0</v>
      </c>
      <c r="F14" s="297">
        <f t="shared" si="2"/>
        <v>0</v>
      </c>
      <c r="G14" s="297">
        <f t="shared" si="2"/>
        <v>0</v>
      </c>
      <c r="H14" s="297">
        <f t="shared" si="2"/>
        <v>0</v>
      </c>
      <c r="I14" s="297">
        <f t="shared" si="2"/>
        <v>0</v>
      </c>
      <c r="J14" s="297">
        <f t="shared" si="2"/>
        <v>0</v>
      </c>
      <c r="K14" s="297">
        <f t="shared" si="2"/>
        <v>0</v>
      </c>
      <c r="L14" s="297">
        <f t="shared" si="2"/>
        <v>0</v>
      </c>
      <c r="M14" s="297">
        <f t="shared" si="2"/>
        <v>0</v>
      </c>
      <c r="N14" s="174">
        <f>SUM(N15:N20)</f>
        <v>0</v>
      </c>
    </row>
    <row r="15" spans="1:14">
      <c r="A15" s="173">
        <v>2.1</v>
      </c>
      <c r="B15" s="117" t="s">
        <v>85</v>
      </c>
      <c r="C15" s="297"/>
      <c r="D15" s="116">
        <v>5.0000000000000001E-3</v>
      </c>
      <c r="E15" s="299">
        <f>C15*D15</f>
        <v>0</v>
      </c>
      <c r="F15" s="297"/>
      <c r="G15" s="297"/>
      <c r="H15" s="297"/>
      <c r="I15" s="297"/>
      <c r="J15" s="297"/>
      <c r="K15" s="297"/>
      <c r="L15" s="297"/>
      <c r="M15" s="297"/>
      <c r="N15" s="174">
        <f>SUMPRODUCT($F$6:$M$6,F15:M15)</f>
        <v>0</v>
      </c>
    </row>
    <row r="16" spans="1:14">
      <c r="A16" s="173">
        <v>2.2000000000000002</v>
      </c>
      <c r="B16" s="117" t="s">
        <v>86</v>
      </c>
      <c r="C16" s="297"/>
      <c r="D16" s="116">
        <v>0.01</v>
      </c>
      <c r="E16" s="299">
        <f>C16*D16</f>
        <v>0</v>
      </c>
      <c r="F16" s="297"/>
      <c r="G16" s="297"/>
      <c r="H16" s="297"/>
      <c r="I16" s="297"/>
      <c r="J16" s="297"/>
      <c r="K16" s="297"/>
      <c r="L16" s="297"/>
      <c r="M16" s="297"/>
      <c r="N16" s="174">
        <f t="shared" ref="N16:N20" si="3">SUMPRODUCT($F$6:$M$6,F16:M16)</f>
        <v>0</v>
      </c>
    </row>
    <row r="17" spans="1:14">
      <c r="A17" s="173">
        <v>2.2999999999999998</v>
      </c>
      <c r="B17" s="117" t="s">
        <v>87</v>
      </c>
      <c r="C17" s="297"/>
      <c r="D17" s="116">
        <v>0.02</v>
      </c>
      <c r="E17" s="299">
        <f>C17*D17</f>
        <v>0</v>
      </c>
      <c r="F17" s="297"/>
      <c r="G17" s="297"/>
      <c r="H17" s="297"/>
      <c r="I17" s="297"/>
      <c r="J17" s="297"/>
      <c r="K17" s="297"/>
      <c r="L17" s="297"/>
      <c r="M17" s="297"/>
      <c r="N17" s="174">
        <f t="shared" si="3"/>
        <v>0</v>
      </c>
    </row>
    <row r="18" spans="1:14">
      <c r="A18" s="173">
        <v>2.4</v>
      </c>
      <c r="B18" s="117" t="s">
        <v>88</v>
      </c>
      <c r="C18" s="297"/>
      <c r="D18" s="116">
        <v>0.03</v>
      </c>
      <c r="E18" s="299">
        <f>C18*D18</f>
        <v>0</v>
      </c>
      <c r="F18" s="297"/>
      <c r="G18" s="297"/>
      <c r="H18" s="297"/>
      <c r="I18" s="297"/>
      <c r="J18" s="297"/>
      <c r="K18" s="297"/>
      <c r="L18" s="297"/>
      <c r="M18" s="297"/>
      <c r="N18" s="174">
        <f t="shared" si="3"/>
        <v>0</v>
      </c>
    </row>
    <row r="19" spans="1:14">
      <c r="A19" s="173">
        <v>2.5</v>
      </c>
      <c r="B19" s="117" t="s">
        <v>89</v>
      </c>
      <c r="C19" s="297"/>
      <c r="D19" s="116">
        <v>0.04</v>
      </c>
      <c r="E19" s="299">
        <f>C19*D19</f>
        <v>0</v>
      </c>
      <c r="F19" s="297"/>
      <c r="G19" s="297"/>
      <c r="H19" s="297"/>
      <c r="I19" s="297"/>
      <c r="J19" s="297"/>
      <c r="K19" s="297"/>
      <c r="L19" s="297"/>
      <c r="M19" s="297"/>
      <c r="N19" s="174">
        <f t="shared" si="3"/>
        <v>0</v>
      </c>
    </row>
    <row r="20" spans="1:14">
      <c r="A20" s="173">
        <v>2.6</v>
      </c>
      <c r="B20" s="117" t="s">
        <v>90</v>
      </c>
      <c r="C20" s="297"/>
      <c r="D20" s="118"/>
      <c r="E20" s="300"/>
      <c r="F20" s="297"/>
      <c r="G20" s="297"/>
      <c r="H20" s="297"/>
      <c r="I20" s="297"/>
      <c r="J20" s="297"/>
      <c r="K20" s="297"/>
      <c r="L20" s="297"/>
      <c r="M20" s="297"/>
      <c r="N20" s="174">
        <f t="shared" si="3"/>
        <v>0</v>
      </c>
    </row>
    <row r="21" spans="1:14" ht="15.75" thickBot="1">
      <c r="A21" s="175">
        <v>3</v>
      </c>
      <c r="B21" s="176" t="s">
        <v>74</v>
      </c>
      <c r="C21" s="298">
        <f>C14+C7</f>
        <v>208332055.49720001</v>
      </c>
      <c r="D21" s="177"/>
      <c r="E21" s="301">
        <f>E14+E7</f>
        <v>6151919.7942639999</v>
      </c>
      <c r="F21" s="302">
        <f>F7+F14</f>
        <v>0</v>
      </c>
      <c r="G21" s="302">
        <f t="shared" ref="G21:L21" si="4">G7+G14</f>
        <v>0</v>
      </c>
      <c r="H21" s="302">
        <f t="shared" si="4"/>
        <v>0</v>
      </c>
      <c r="I21" s="302">
        <f t="shared" si="4"/>
        <v>0</v>
      </c>
      <c r="J21" s="302">
        <f t="shared" si="4"/>
        <v>0</v>
      </c>
      <c r="K21" s="302">
        <f t="shared" si="4"/>
        <v>6151919.7942639999</v>
      </c>
      <c r="L21" s="302">
        <f t="shared" si="4"/>
        <v>0</v>
      </c>
      <c r="M21" s="302">
        <f>M7+M14</f>
        <v>0</v>
      </c>
      <c r="N21" s="178">
        <f>N14+N7</f>
        <v>6151919.7942639999</v>
      </c>
    </row>
    <row r="22" spans="1:14">
      <c r="E22" s="303"/>
      <c r="F22" s="303"/>
      <c r="G22" s="303"/>
      <c r="H22" s="303"/>
      <c r="I22" s="303"/>
      <c r="J22" s="303"/>
      <c r="K22" s="303"/>
      <c r="L22" s="303"/>
      <c r="M22" s="3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1"/>
  <sheetViews>
    <sheetView workbookViewId="0">
      <selection activeCell="C35" sqref="C35:C36"/>
    </sheetView>
  </sheetViews>
  <sheetFormatPr defaultRowHeight="15"/>
  <cols>
    <col min="1" max="1" width="11.42578125" customWidth="1"/>
    <col min="2" max="2" width="76.85546875" style="4" customWidth="1"/>
    <col min="3" max="3" width="22.85546875" customWidth="1"/>
  </cols>
  <sheetData>
    <row r="1" spans="1:3">
      <c r="A1" s="346" t="s">
        <v>231</v>
      </c>
      <c r="B1" t="str">
        <f>Info!C2</f>
        <v>სს "ვითიბი ბანკი ჯორჯია"</v>
      </c>
    </row>
    <row r="2" spans="1:3">
      <c r="A2" s="346" t="s">
        <v>232</v>
      </c>
      <c r="B2" s="449">
        <v>43738</v>
      </c>
    </row>
    <row r="3" spans="1:3">
      <c r="A3" s="346"/>
      <c r="B3"/>
    </row>
    <row r="4" spans="1:3">
      <c r="A4" s="346" t="s">
        <v>912</v>
      </c>
      <c r="B4" t="s">
        <v>871</v>
      </c>
    </row>
    <row r="5" spans="1:3">
      <c r="A5" s="415"/>
      <c r="B5" s="415" t="s">
        <v>872</v>
      </c>
      <c r="C5" s="427"/>
    </row>
    <row r="6" spans="1:3">
      <c r="A6" s="416">
        <v>1</v>
      </c>
      <c r="B6" s="428" t="s">
        <v>872</v>
      </c>
      <c r="C6" s="429">
        <v>1695310496.5380397</v>
      </c>
    </row>
    <row r="7" spans="1:3">
      <c r="A7" s="416">
        <v>2</v>
      </c>
      <c r="B7" s="428" t="s">
        <v>873</v>
      </c>
      <c r="C7" s="429">
        <v>-17790282</v>
      </c>
    </row>
    <row r="8" spans="1:3">
      <c r="A8" s="417">
        <v>3</v>
      </c>
      <c r="B8" s="430" t="s">
        <v>874</v>
      </c>
      <c r="C8" s="431">
        <f>C6+C7</f>
        <v>1677520214.5380397</v>
      </c>
    </row>
    <row r="9" spans="1:3">
      <c r="A9" s="418"/>
      <c r="B9" s="418" t="s">
        <v>875</v>
      </c>
      <c r="C9" s="432"/>
    </row>
    <row r="10" spans="1:3">
      <c r="A10" s="419">
        <v>4</v>
      </c>
      <c r="B10" s="433" t="s">
        <v>876</v>
      </c>
      <c r="C10" s="429"/>
    </row>
    <row r="11" spans="1:3">
      <c r="A11" s="419">
        <v>5</v>
      </c>
      <c r="B11" s="434" t="s">
        <v>877</v>
      </c>
      <c r="C11" s="429"/>
    </row>
    <row r="12" spans="1:3">
      <c r="A12" s="419" t="s">
        <v>878</v>
      </c>
      <c r="B12" s="428" t="s">
        <v>879</v>
      </c>
      <c r="C12" s="431">
        <v>6151919.7942639999</v>
      </c>
    </row>
    <row r="13" spans="1:3">
      <c r="A13" s="420">
        <v>6</v>
      </c>
      <c r="B13" s="435" t="s">
        <v>880</v>
      </c>
      <c r="C13" s="429"/>
    </row>
    <row r="14" spans="1:3">
      <c r="A14" s="420">
        <v>7</v>
      </c>
      <c r="B14" s="436" t="s">
        <v>881</v>
      </c>
      <c r="C14" s="429"/>
    </row>
    <row r="15" spans="1:3">
      <c r="A15" s="421">
        <v>8</v>
      </c>
      <c r="B15" s="428" t="s">
        <v>882</v>
      </c>
      <c r="C15" s="429"/>
    </row>
    <row r="16" spans="1:3" ht="24">
      <c r="A16" s="420">
        <v>9</v>
      </c>
      <c r="B16" s="436" t="s">
        <v>883</v>
      </c>
      <c r="C16" s="429"/>
    </row>
    <row r="17" spans="1:3">
      <c r="A17" s="420">
        <v>10</v>
      </c>
      <c r="B17" s="436" t="s">
        <v>884</v>
      </c>
      <c r="C17" s="429"/>
    </row>
    <row r="18" spans="1:3">
      <c r="A18" s="422">
        <v>11</v>
      </c>
      <c r="B18" s="437" t="s">
        <v>885</v>
      </c>
      <c r="C18" s="431">
        <f>SUM(C10:C17)</f>
        <v>6151919.7942639999</v>
      </c>
    </row>
    <row r="19" spans="1:3">
      <c r="A19" s="418"/>
      <c r="B19" s="418" t="s">
        <v>886</v>
      </c>
      <c r="C19" s="438"/>
    </row>
    <row r="20" spans="1:3">
      <c r="A20" s="420">
        <v>12</v>
      </c>
      <c r="B20" s="433" t="s">
        <v>887</v>
      </c>
      <c r="C20" s="429"/>
    </row>
    <row r="21" spans="1:3">
      <c r="A21" s="420">
        <v>13</v>
      </c>
      <c r="B21" s="433" t="s">
        <v>888</v>
      </c>
      <c r="C21" s="429"/>
    </row>
    <row r="22" spans="1:3">
      <c r="A22" s="420">
        <v>14</v>
      </c>
      <c r="B22" s="433" t="s">
        <v>889</v>
      </c>
      <c r="C22" s="429"/>
    </row>
    <row r="23" spans="1:3" ht="24">
      <c r="A23" s="420" t="s">
        <v>890</v>
      </c>
      <c r="B23" s="433" t="s">
        <v>891</v>
      </c>
      <c r="C23" s="429"/>
    </row>
    <row r="24" spans="1:3">
      <c r="A24" s="420">
        <v>15</v>
      </c>
      <c r="B24" s="433" t="s">
        <v>892</v>
      </c>
      <c r="C24" s="429"/>
    </row>
    <row r="25" spans="1:3">
      <c r="A25" s="420" t="s">
        <v>893</v>
      </c>
      <c r="B25" s="428" t="s">
        <v>894</v>
      </c>
      <c r="C25" s="429"/>
    </row>
    <row r="26" spans="1:3">
      <c r="A26" s="422">
        <v>16</v>
      </c>
      <c r="B26" s="437" t="s">
        <v>895</v>
      </c>
      <c r="C26" s="431">
        <f>SUM(C20:C25)</f>
        <v>0</v>
      </c>
    </row>
    <row r="27" spans="1:3">
      <c r="A27" s="418"/>
      <c r="B27" s="418" t="s">
        <v>896</v>
      </c>
      <c r="C27" s="432"/>
    </row>
    <row r="28" spans="1:3">
      <c r="A28" s="419">
        <v>17</v>
      </c>
      <c r="B28" s="428" t="s">
        <v>897</v>
      </c>
      <c r="C28" s="429">
        <v>159437871.6539</v>
      </c>
    </row>
    <row r="29" spans="1:3">
      <c r="A29" s="419">
        <v>18</v>
      </c>
      <c r="B29" s="428" t="s">
        <v>898</v>
      </c>
      <c r="C29" s="429">
        <v>-68373722.301760003</v>
      </c>
    </row>
    <row r="30" spans="1:3">
      <c r="A30" s="422">
        <v>19</v>
      </c>
      <c r="B30" s="437" t="s">
        <v>899</v>
      </c>
      <c r="C30" s="431">
        <f>C28+C29</f>
        <v>91064149.352139995</v>
      </c>
    </row>
    <row r="31" spans="1:3">
      <c r="A31" s="423"/>
      <c r="B31" s="418" t="s">
        <v>900</v>
      </c>
      <c r="C31" s="432"/>
    </row>
    <row r="32" spans="1:3">
      <c r="A32" s="419" t="s">
        <v>901</v>
      </c>
      <c r="B32" s="433" t="s">
        <v>902</v>
      </c>
      <c r="C32" s="439"/>
    </row>
    <row r="33" spans="1:3">
      <c r="A33" s="419" t="s">
        <v>903</v>
      </c>
      <c r="B33" s="434" t="s">
        <v>904</v>
      </c>
      <c r="C33" s="439"/>
    </row>
    <row r="34" spans="1:3">
      <c r="A34" s="418"/>
      <c r="B34" s="418" t="s">
        <v>905</v>
      </c>
      <c r="C34" s="432"/>
    </row>
    <row r="35" spans="1:3">
      <c r="A35" s="422">
        <v>20</v>
      </c>
      <c r="B35" s="437" t="s">
        <v>130</v>
      </c>
      <c r="C35" s="431">
        <v>211865325</v>
      </c>
    </row>
    <row r="36" spans="1:3">
      <c r="A36" s="422">
        <v>21</v>
      </c>
      <c r="B36" s="437" t="s">
        <v>906</v>
      </c>
      <c r="C36" s="431">
        <v>1774736283.6844437</v>
      </c>
    </row>
    <row r="37" spans="1:3">
      <c r="A37" s="424"/>
      <c r="B37" s="424" t="s">
        <v>871</v>
      </c>
      <c r="C37" s="432"/>
    </row>
    <row r="38" spans="1:3">
      <c r="A38" s="422">
        <v>22</v>
      </c>
      <c r="B38" s="437" t="s">
        <v>871</v>
      </c>
      <c r="C38" s="546">
        <f>IFERROR(C35/C36,0)</f>
        <v>0.11937848284712853</v>
      </c>
    </row>
    <row r="39" spans="1:3">
      <c r="A39" s="424"/>
      <c r="B39" s="424" t="s">
        <v>907</v>
      </c>
      <c r="C39" s="432"/>
    </row>
    <row r="40" spans="1:3">
      <c r="A40" s="425" t="s">
        <v>908</v>
      </c>
      <c r="B40" s="433" t="s">
        <v>909</v>
      </c>
      <c r="C40" s="439"/>
    </row>
    <row r="41" spans="1:3">
      <c r="A41" s="426" t="s">
        <v>910</v>
      </c>
      <c r="B41" s="434" t="s">
        <v>911</v>
      </c>
      <c r="C41" s="439"/>
    </row>
  </sheetData>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B2" sqref="B2:C2"/>
    </sheetView>
  </sheetViews>
  <sheetFormatPr defaultColWidth="43.5703125" defaultRowHeight="11.25"/>
  <cols>
    <col min="1" max="1" width="5.28515625" style="249" customWidth="1"/>
    <col min="2" max="2" width="66.140625" style="250" customWidth="1"/>
    <col min="3" max="3" width="131.42578125" style="251" customWidth="1"/>
    <col min="4" max="5" width="10.28515625" style="233" customWidth="1"/>
    <col min="6" max="16384" width="43.5703125" style="233"/>
  </cols>
  <sheetData>
    <row r="1" spans="1:3" ht="12.75" thickTop="1" thickBot="1">
      <c r="A1" s="603" t="s">
        <v>370</v>
      </c>
      <c r="B1" s="604"/>
      <c r="C1" s="605"/>
    </row>
    <row r="2" spans="1:3" ht="26.25" customHeight="1">
      <c r="A2" s="234"/>
      <c r="B2" s="606" t="s">
        <v>371</v>
      </c>
      <c r="C2" s="606"/>
    </row>
    <row r="3" spans="1:3" s="239" customFormat="1" ht="11.25" customHeight="1">
      <c r="A3" s="238"/>
      <c r="B3" s="606" t="s">
        <v>676</v>
      </c>
      <c r="C3" s="606"/>
    </row>
    <row r="4" spans="1:3" ht="12" customHeight="1" thickBot="1">
      <c r="A4" s="607" t="s">
        <v>680</v>
      </c>
      <c r="B4" s="608"/>
      <c r="C4" s="609"/>
    </row>
    <row r="5" spans="1:3" ht="12" thickTop="1">
      <c r="A5" s="235"/>
      <c r="B5" s="610" t="s">
        <v>372</v>
      </c>
      <c r="C5" s="611"/>
    </row>
    <row r="6" spans="1:3">
      <c r="A6" s="234"/>
      <c r="B6" s="612" t="s">
        <v>677</v>
      </c>
      <c r="C6" s="613"/>
    </row>
    <row r="7" spans="1:3">
      <c r="A7" s="234"/>
      <c r="B7" s="612" t="s">
        <v>373</v>
      </c>
      <c r="C7" s="613"/>
    </row>
    <row r="8" spans="1:3">
      <c r="A8" s="234"/>
      <c r="B8" s="612" t="s">
        <v>678</v>
      </c>
      <c r="C8" s="613"/>
    </row>
    <row r="9" spans="1:3">
      <c r="A9" s="234"/>
      <c r="B9" s="616" t="s">
        <v>679</v>
      </c>
      <c r="C9" s="617"/>
    </row>
    <row r="10" spans="1:3">
      <c r="A10" s="234"/>
      <c r="B10" s="614" t="s">
        <v>374</v>
      </c>
      <c r="C10" s="615" t="s">
        <v>374</v>
      </c>
    </row>
    <row r="11" spans="1:3">
      <c r="A11" s="234"/>
      <c r="B11" s="614" t="s">
        <v>375</v>
      </c>
      <c r="C11" s="615" t="s">
        <v>375</v>
      </c>
    </row>
    <row r="12" spans="1:3">
      <c r="A12" s="234"/>
      <c r="B12" s="614" t="s">
        <v>376</v>
      </c>
      <c r="C12" s="615" t="s">
        <v>376</v>
      </c>
    </row>
    <row r="13" spans="1:3">
      <c r="A13" s="234"/>
      <c r="B13" s="614" t="s">
        <v>377</v>
      </c>
      <c r="C13" s="615" t="s">
        <v>377</v>
      </c>
    </row>
    <row r="14" spans="1:3">
      <c r="A14" s="234"/>
      <c r="B14" s="614" t="s">
        <v>378</v>
      </c>
      <c r="C14" s="615" t="s">
        <v>378</v>
      </c>
    </row>
    <row r="15" spans="1:3" ht="21.75" customHeight="1">
      <c r="A15" s="234"/>
      <c r="B15" s="614" t="s">
        <v>379</v>
      </c>
      <c r="C15" s="615" t="s">
        <v>379</v>
      </c>
    </row>
    <row r="16" spans="1:3">
      <c r="A16" s="234"/>
      <c r="B16" s="614" t="s">
        <v>380</v>
      </c>
      <c r="C16" s="615" t="s">
        <v>381</v>
      </c>
    </row>
    <row r="17" spans="1:3">
      <c r="A17" s="234"/>
      <c r="B17" s="614" t="s">
        <v>382</v>
      </c>
      <c r="C17" s="615" t="s">
        <v>383</v>
      </c>
    </row>
    <row r="18" spans="1:3">
      <c r="A18" s="234"/>
      <c r="B18" s="614" t="s">
        <v>384</v>
      </c>
      <c r="C18" s="615" t="s">
        <v>385</v>
      </c>
    </row>
    <row r="19" spans="1:3">
      <c r="A19" s="234"/>
      <c r="B19" s="614" t="s">
        <v>386</v>
      </c>
      <c r="C19" s="615" t="s">
        <v>386</v>
      </c>
    </row>
    <row r="20" spans="1:3">
      <c r="A20" s="234"/>
      <c r="B20" s="614" t="s">
        <v>387</v>
      </c>
      <c r="C20" s="615" t="s">
        <v>387</v>
      </c>
    </row>
    <row r="21" spans="1:3">
      <c r="A21" s="234"/>
      <c r="B21" s="614" t="s">
        <v>388</v>
      </c>
      <c r="C21" s="615" t="s">
        <v>388</v>
      </c>
    </row>
    <row r="22" spans="1:3" ht="23.25" customHeight="1">
      <c r="A22" s="234"/>
      <c r="B22" s="614" t="s">
        <v>389</v>
      </c>
      <c r="C22" s="615" t="s">
        <v>390</v>
      </c>
    </row>
    <row r="23" spans="1:3">
      <c r="A23" s="234"/>
      <c r="B23" s="614" t="s">
        <v>391</v>
      </c>
      <c r="C23" s="615" t="s">
        <v>391</v>
      </c>
    </row>
    <row r="24" spans="1:3">
      <c r="A24" s="234"/>
      <c r="B24" s="614" t="s">
        <v>392</v>
      </c>
      <c r="C24" s="615" t="s">
        <v>393</v>
      </c>
    </row>
    <row r="25" spans="1:3" ht="12" thickBot="1">
      <c r="A25" s="236"/>
      <c r="B25" s="624" t="s">
        <v>394</v>
      </c>
      <c r="C25" s="625"/>
    </row>
    <row r="26" spans="1:3" ht="12.75" thickTop="1" thickBot="1">
      <c r="A26" s="607" t="s">
        <v>690</v>
      </c>
      <c r="B26" s="608"/>
      <c r="C26" s="609"/>
    </row>
    <row r="27" spans="1:3" ht="12.75" thickTop="1" thickBot="1">
      <c r="A27" s="237"/>
      <c r="B27" s="618" t="s">
        <v>395</v>
      </c>
      <c r="C27" s="619"/>
    </row>
    <row r="28" spans="1:3" ht="12.75" thickTop="1" thickBot="1">
      <c r="A28" s="607" t="s">
        <v>681</v>
      </c>
      <c r="B28" s="608"/>
      <c r="C28" s="609"/>
    </row>
    <row r="29" spans="1:3" ht="12" thickTop="1">
      <c r="A29" s="235"/>
      <c r="B29" s="620" t="s">
        <v>396</v>
      </c>
      <c r="C29" s="621" t="s">
        <v>397</v>
      </c>
    </row>
    <row r="30" spans="1:3">
      <c r="A30" s="234"/>
      <c r="B30" s="622" t="s">
        <v>398</v>
      </c>
      <c r="C30" s="623" t="s">
        <v>399</v>
      </c>
    </row>
    <row r="31" spans="1:3">
      <c r="A31" s="234"/>
      <c r="B31" s="622" t="s">
        <v>400</v>
      </c>
      <c r="C31" s="623" t="s">
        <v>401</v>
      </c>
    </row>
    <row r="32" spans="1:3">
      <c r="A32" s="234"/>
      <c r="B32" s="622" t="s">
        <v>402</v>
      </c>
      <c r="C32" s="623" t="s">
        <v>403</v>
      </c>
    </row>
    <row r="33" spans="1:3">
      <c r="A33" s="234"/>
      <c r="B33" s="622" t="s">
        <v>404</v>
      </c>
      <c r="C33" s="623" t="s">
        <v>405</v>
      </c>
    </row>
    <row r="34" spans="1:3">
      <c r="A34" s="234"/>
      <c r="B34" s="622" t="s">
        <v>406</v>
      </c>
      <c r="C34" s="623" t="s">
        <v>407</v>
      </c>
    </row>
    <row r="35" spans="1:3" ht="23.25" customHeight="1">
      <c r="A35" s="234"/>
      <c r="B35" s="622" t="s">
        <v>408</v>
      </c>
      <c r="C35" s="623" t="s">
        <v>409</v>
      </c>
    </row>
    <row r="36" spans="1:3" ht="24" customHeight="1">
      <c r="A36" s="234"/>
      <c r="B36" s="622" t="s">
        <v>410</v>
      </c>
      <c r="C36" s="623" t="s">
        <v>411</v>
      </c>
    </row>
    <row r="37" spans="1:3" ht="24.75" customHeight="1">
      <c r="A37" s="234"/>
      <c r="B37" s="622" t="s">
        <v>412</v>
      </c>
      <c r="C37" s="623" t="s">
        <v>413</v>
      </c>
    </row>
    <row r="38" spans="1:3" ht="23.25" customHeight="1">
      <c r="A38" s="234"/>
      <c r="B38" s="622" t="s">
        <v>682</v>
      </c>
      <c r="C38" s="623" t="s">
        <v>414</v>
      </c>
    </row>
    <row r="39" spans="1:3" ht="39.75" customHeight="1">
      <c r="A39" s="234"/>
      <c r="B39" s="614" t="s">
        <v>702</v>
      </c>
      <c r="C39" s="615" t="s">
        <v>415</v>
      </c>
    </row>
    <row r="40" spans="1:3" ht="12" customHeight="1">
      <c r="A40" s="234"/>
      <c r="B40" s="622" t="s">
        <v>416</v>
      </c>
      <c r="C40" s="623" t="s">
        <v>417</v>
      </c>
    </row>
    <row r="41" spans="1:3" ht="27" customHeight="1" thickBot="1">
      <c r="A41" s="236"/>
      <c r="B41" s="626" t="s">
        <v>418</v>
      </c>
      <c r="C41" s="627" t="s">
        <v>419</v>
      </c>
    </row>
    <row r="42" spans="1:3" ht="12.75" thickTop="1" thickBot="1">
      <c r="A42" s="607" t="s">
        <v>683</v>
      </c>
      <c r="B42" s="608"/>
      <c r="C42" s="609"/>
    </row>
    <row r="43" spans="1:3" ht="12" thickTop="1">
      <c r="A43" s="235"/>
      <c r="B43" s="610" t="s">
        <v>774</v>
      </c>
      <c r="C43" s="611" t="s">
        <v>420</v>
      </c>
    </row>
    <row r="44" spans="1:3">
      <c r="A44" s="234"/>
      <c r="B44" s="612" t="s">
        <v>773</v>
      </c>
      <c r="C44" s="613"/>
    </row>
    <row r="45" spans="1:3" ht="23.25" customHeight="1" thickBot="1">
      <c r="A45" s="236"/>
      <c r="B45" s="628" t="s">
        <v>421</v>
      </c>
      <c r="C45" s="629" t="s">
        <v>422</v>
      </c>
    </row>
    <row r="46" spans="1:3" ht="11.25" customHeight="1" thickTop="1" thickBot="1">
      <c r="A46" s="607" t="s">
        <v>684</v>
      </c>
      <c r="B46" s="608"/>
      <c r="C46" s="609"/>
    </row>
    <row r="47" spans="1:3" ht="26.25" customHeight="1" thickTop="1">
      <c r="A47" s="234"/>
      <c r="B47" s="612" t="s">
        <v>685</v>
      </c>
      <c r="C47" s="613"/>
    </row>
    <row r="48" spans="1:3" ht="12" thickBot="1">
      <c r="A48" s="607" t="s">
        <v>686</v>
      </c>
      <c r="B48" s="608"/>
      <c r="C48" s="609"/>
    </row>
    <row r="49" spans="1:3" ht="12" thickTop="1">
      <c r="A49" s="235"/>
      <c r="B49" s="610" t="s">
        <v>423</v>
      </c>
      <c r="C49" s="611" t="s">
        <v>423</v>
      </c>
    </row>
    <row r="50" spans="1:3" ht="11.25" customHeight="1">
      <c r="A50" s="234"/>
      <c r="B50" s="612" t="s">
        <v>424</v>
      </c>
      <c r="C50" s="613" t="s">
        <v>424</v>
      </c>
    </row>
    <row r="51" spans="1:3">
      <c r="A51" s="234"/>
      <c r="B51" s="612" t="s">
        <v>425</v>
      </c>
      <c r="C51" s="613" t="s">
        <v>425</v>
      </c>
    </row>
    <row r="52" spans="1:3" ht="11.25" customHeight="1">
      <c r="A52" s="234"/>
      <c r="B52" s="612" t="s">
        <v>801</v>
      </c>
      <c r="C52" s="613" t="s">
        <v>426</v>
      </c>
    </row>
    <row r="53" spans="1:3" ht="33.6" customHeight="1">
      <c r="A53" s="234"/>
      <c r="B53" s="612" t="s">
        <v>427</v>
      </c>
      <c r="C53" s="613" t="s">
        <v>427</v>
      </c>
    </row>
    <row r="54" spans="1:3" ht="11.25" customHeight="1">
      <c r="A54" s="234"/>
      <c r="B54" s="612" t="s">
        <v>794</v>
      </c>
      <c r="C54" s="613" t="s">
        <v>428</v>
      </c>
    </row>
    <row r="55" spans="1:3" ht="11.25" customHeight="1" thickBot="1">
      <c r="A55" s="607" t="s">
        <v>687</v>
      </c>
      <c r="B55" s="608"/>
      <c r="C55" s="609"/>
    </row>
    <row r="56" spans="1:3" ht="12" thickTop="1">
      <c r="A56" s="235"/>
      <c r="B56" s="610" t="s">
        <v>423</v>
      </c>
      <c r="C56" s="611" t="s">
        <v>423</v>
      </c>
    </row>
    <row r="57" spans="1:3">
      <c r="A57" s="234"/>
      <c r="B57" s="612" t="s">
        <v>429</v>
      </c>
      <c r="C57" s="613" t="s">
        <v>429</v>
      </c>
    </row>
    <row r="58" spans="1:3">
      <c r="A58" s="234"/>
      <c r="B58" s="612" t="s">
        <v>698</v>
      </c>
      <c r="C58" s="613" t="s">
        <v>430</v>
      </c>
    </row>
    <row r="59" spans="1:3">
      <c r="A59" s="234"/>
      <c r="B59" s="612" t="s">
        <v>431</v>
      </c>
      <c r="C59" s="613" t="s">
        <v>431</v>
      </c>
    </row>
    <row r="60" spans="1:3">
      <c r="A60" s="234"/>
      <c r="B60" s="612" t="s">
        <v>432</v>
      </c>
      <c r="C60" s="613" t="s">
        <v>432</v>
      </c>
    </row>
    <row r="61" spans="1:3">
      <c r="A61" s="234"/>
      <c r="B61" s="612" t="s">
        <v>433</v>
      </c>
      <c r="C61" s="613" t="s">
        <v>433</v>
      </c>
    </row>
    <row r="62" spans="1:3">
      <c r="A62" s="234"/>
      <c r="B62" s="612" t="s">
        <v>699</v>
      </c>
      <c r="C62" s="613" t="s">
        <v>434</v>
      </c>
    </row>
    <row r="63" spans="1:3">
      <c r="A63" s="234"/>
      <c r="B63" s="612" t="s">
        <v>435</v>
      </c>
      <c r="C63" s="613" t="s">
        <v>435</v>
      </c>
    </row>
    <row r="64" spans="1:3" ht="12" thickBot="1">
      <c r="A64" s="236"/>
      <c r="B64" s="628" t="s">
        <v>436</v>
      </c>
      <c r="C64" s="629" t="s">
        <v>436</v>
      </c>
    </row>
    <row r="65" spans="1:3" ht="11.25" customHeight="1" thickTop="1">
      <c r="A65" s="630" t="s">
        <v>688</v>
      </c>
      <c r="B65" s="631"/>
      <c r="C65" s="632"/>
    </row>
    <row r="66" spans="1:3" ht="12" thickBot="1">
      <c r="A66" s="236"/>
      <c r="B66" s="628" t="s">
        <v>437</v>
      </c>
      <c r="C66" s="629" t="s">
        <v>437</v>
      </c>
    </row>
    <row r="67" spans="1:3" ht="11.25" customHeight="1" thickTop="1" thickBot="1">
      <c r="A67" s="607" t="s">
        <v>689</v>
      </c>
      <c r="B67" s="608"/>
      <c r="C67" s="609"/>
    </row>
    <row r="68" spans="1:3" ht="12" thickTop="1">
      <c r="A68" s="235"/>
      <c r="B68" s="610" t="s">
        <v>438</v>
      </c>
      <c r="C68" s="611" t="s">
        <v>438</v>
      </c>
    </row>
    <row r="69" spans="1:3">
      <c r="A69" s="234"/>
      <c r="B69" s="612" t="s">
        <v>439</v>
      </c>
      <c r="C69" s="613" t="s">
        <v>439</v>
      </c>
    </row>
    <row r="70" spans="1:3">
      <c r="A70" s="234"/>
      <c r="B70" s="612" t="s">
        <v>440</v>
      </c>
      <c r="C70" s="613" t="s">
        <v>440</v>
      </c>
    </row>
    <row r="71" spans="1:3" ht="38.25" customHeight="1">
      <c r="A71" s="234"/>
      <c r="B71" s="633" t="s">
        <v>701</v>
      </c>
      <c r="C71" s="634" t="s">
        <v>441</v>
      </c>
    </row>
    <row r="72" spans="1:3" ht="33.75" customHeight="1">
      <c r="A72" s="234"/>
      <c r="B72" s="633" t="s">
        <v>703</v>
      </c>
      <c r="C72" s="634" t="s">
        <v>442</v>
      </c>
    </row>
    <row r="73" spans="1:3" ht="15.75" customHeight="1">
      <c r="A73" s="234"/>
      <c r="B73" s="633" t="s">
        <v>700</v>
      </c>
      <c r="C73" s="634" t="s">
        <v>443</v>
      </c>
    </row>
    <row r="74" spans="1:3">
      <c r="A74" s="234"/>
      <c r="B74" s="612" t="s">
        <v>444</v>
      </c>
      <c r="C74" s="613" t="s">
        <v>444</v>
      </c>
    </row>
    <row r="75" spans="1:3" ht="12" thickBot="1">
      <c r="A75" s="236"/>
      <c r="B75" s="628" t="s">
        <v>445</v>
      </c>
      <c r="C75" s="629" t="s">
        <v>445</v>
      </c>
    </row>
    <row r="76" spans="1:3" ht="12" thickTop="1">
      <c r="A76" s="630" t="s">
        <v>777</v>
      </c>
      <c r="B76" s="631"/>
      <c r="C76" s="632"/>
    </row>
    <row r="77" spans="1:3">
      <c r="A77" s="234"/>
      <c r="B77" s="612" t="s">
        <v>437</v>
      </c>
      <c r="C77" s="613"/>
    </row>
    <row r="78" spans="1:3">
      <c r="A78" s="234"/>
      <c r="B78" s="612" t="s">
        <v>775</v>
      </c>
      <c r="C78" s="613"/>
    </row>
    <row r="79" spans="1:3">
      <c r="A79" s="234"/>
      <c r="B79" s="612" t="s">
        <v>776</v>
      </c>
      <c r="C79" s="613"/>
    </row>
    <row r="80" spans="1:3">
      <c r="A80" s="630" t="s">
        <v>778</v>
      </c>
      <c r="B80" s="631"/>
      <c r="C80" s="632"/>
    </row>
    <row r="81" spans="1:3">
      <c r="A81" s="234"/>
      <c r="B81" s="612" t="s">
        <v>437</v>
      </c>
      <c r="C81" s="613"/>
    </row>
    <row r="82" spans="1:3">
      <c r="A82" s="234"/>
      <c r="B82" s="612" t="s">
        <v>779</v>
      </c>
      <c r="C82" s="613"/>
    </row>
    <row r="83" spans="1:3" ht="76.5" customHeight="1">
      <c r="A83" s="234"/>
      <c r="B83" s="612" t="s">
        <v>793</v>
      </c>
      <c r="C83" s="613"/>
    </row>
    <row r="84" spans="1:3" ht="53.25" customHeight="1">
      <c r="A84" s="234"/>
      <c r="B84" s="612" t="s">
        <v>792</v>
      </c>
      <c r="C84" s="613"/>
    </row>
    <row r="85" spans="1:3">
      <c r="A85" s="234"/>
      <c r="B85" s="612" t="s">
        <v>780</v>
      </c>
      <c r="C85" s="613"/>
    </row>
    <row r="86" spans="1:3">
      <c r="A86" s="234"/>
      <c r="B86" s="612" t="s">
        <v>781</v>
      </c>
      <c r="C86" s="613"/>
    </row>
    <row r="87" spans="1:3">
      <c r="A87" s="234"/>
      <c r="B87" s="612" t="s">
        <v>782</v>
      </c>
      <c r="C87" s="613"/>
    </row>
    <row r="88" spans="1:3">
      <c r="A88" s="630" t="s">
        <v>783</v>
      </c>
      <c r="B88" s="631"/>
      <c r="C88" s="632"/>
    </row>
    <row r="89" spans="1:3">
      <c r="A89" s="234"/>
      <c r="B89" s="612" t="s">
        <v>437</v>
      </c>
      <c r="C89" s="613"/>
    </row>
    <row r="90" spans="1:3">
      <c r="A90" s="234"/>
      <c r="B90" s="612" t="s">
        <v>785</v>
      </c>
      <c r="C90" s="613"/>
    </row>
    <row r="91" spans="1:3" ht="12" customHeight="1">
      <c r="A91" s="234"/>
      <c r="B91" s="612" t="s">
        <v>786</v>
      </c>
      <c r="C91" s="613"/>
    </row>
    <row r="92" spans="1:3">
      <c r="A92" s="234"/>
      <c r="B92" s="612" t="s">
        <v>787</v>
      </c>
      <c r="C92" s="613"/>
    </row>
    <row r="93" spans="1:3" ht="24.75" customHeight="1">
      <c r="A93" s="234"/>
      <c r="B93" s="660" t="s">
        <v>829</v>
      </c>
      <c r="C93" s="661"/>
    </row>
    <row r="94" spans="1:3" ht="24" customHeight="1">
      <c r="A94" s="234"/>
      <c r="B94" s="660" t="s">
        <v>830</v>
      </c>
      <c r="C94" s="661"/>
    </row>
    <row r="95" spans="1:3" ht="13.5" customHeight="1">
      <c r="A95" s="234"/>
      <c r="B95" s="622" t="s">
        <v>788</v>
      </c>
      <c r="C95" s="623"/>
    </row>
    <row r="96" spans="1:3" ht="11.25" customHeight="1" thickBot="1">
      <c r="A96" s="640" t="s">
        <v>825</v>
      </c>
      <c r="B96" s="641"/>
      <c r="C96" s="642"/>
    </row>
    <row r="97" spans="1:3" ht="12.75" thickTop="1" thickBot="1">
      <c r="A97" s="602" t="s">
        <v>538</v>
      </c>
      <c r="B97" s="602"/>
      <c r="C97" s="602"/>
    </row>
    <row r="98" spans="1:3">
      <c r="A98" s="352">
        <v>2</v>
      </c>
      <c r="B98" s="349" t="s">
        <v>805</v>
      </c>
      <c r="C98" s="349" t="s">
        <v>826</v>
      </c>
    </row>
    <row r="99" spans="1:3">
      <c r="A99" s="246">
        <v>3</v>
      </c>
      <c r="B99" s="350" t="s">
        <v>806</v>
      </c>
      <c r="C99" s="351" t="s">
        <v>827</v>
      </c>
    </row>
    <row r="100" spans="1:3">
      <c r="A100" s="246">
        <v>4</v>
      </c>
      <c r="B100" s="350" t="s">
        <v>807</v>
      </c>
      <c r="C100" s="351" t="s">
        <v>831</v>
      </c>
    </row>
    <row r="101" spans="1:3" ht="11.25" customHeight="1">
      <c r="A101" s="246">
        <v>5</v>
      </c>
      <c r="B101" s="350" t="s">
        <v>808</v>
      </c>
      <c r="C101" s="351" t="s">
        <v>828</v>
      </c>
    </row>
    <row r="102" spans="1:3" ht="12" customHeight="1">
      <c r="A102" s="246">
        <v>6</v>
      </c>
      <c r="B102" s="350" t="s">
        <v>823</v>
      </c>
      <c r="C102" s="351" t="s">
        <v>809</v>
      </c>
    </row>
    <row r="103" spans="1:3" ht="12" customHeight="1">
      <c r="A103" s="246">
        <v>7</v>
      </c>
      <c r="B103" s="350" t="s">
        <v>810</v>
      </c>
      <c r="C103" s="351" t="s">
        <v>824</v>
      </c>
    </row>
    <row r="104" spans="1:3">
      <c r="A104" s="246">
        <v>8</v>
      </c>
      <c r="B104" s="350" t="s">
        <v>815</v>
      </c>
      <c r="C104" s="351" t="s">
        <v>835</v>
      </c>
    </row>
    <row r="105" spans="1:3" ht="11.25" customHeight="1">
      <c r="A105" s="630" t="s">
        <v>789</v>
      </c>
      <c r="B105" s="631"/>
      <c r="C105" s="632"/>
    </row>
    <row r="106" spans="1:3" ht="27.6" customHeight="1">
      <c r="A106" s="234"/>
      <c r="B106" s="643" t="s">
        <v>437</v>
      </c>
      <c r="C106" s="644"/>
    </row>
    <row r="107" spans="1:3" ht="12" thickBot="1">
      <c r="A107" s="635" t="s">
        <v>691</v>
      </c>
      <c r="B107" s="636"/>
      <c r="C107" s="637"/>
    </row>
    <row r="108" spans="1:3" ht="24" customHeight="1" thickTop="1" thickBot="1">
      <c r="A108" s="603" t="s">
        <v>370</v>
      </c>
      <c r="B108" s="604"/>
      <c r="C108" s="605"/>
    </row>
    <row r="109" spans="1:3">
      <c r="A109" s="238" t="s">
        <v>446</v>
      </c>
      <c r="B109" s="638" t="s">
        <v>447</v>
      </c>
      <c r="C109" s="639"/>
    </row>
    <row r="110" spans="1:3">
      <c r="A110" s="240" t="s">
        <v>448</v>
      </c>
      <c r="B110" s="648" t="s">
        <v>449</v>
      </c>
      <c r="C110" s="649"/>
    </row>
    <row r="111" spans="1:3">
      <c r="A111" s="238" t="s">
        <v>450</v>
      </c>
      <c r="B111" s="650" t="s">
        <v>451</v>
      </c>
      <c r="C111" s="650"/>
    </row>
    <row r="112" spans="1:3">
      <c r="A112" s="240" t="s">
        <v>452</v>
      </c>
      <c r="B112" s="648" t="s">
        <v>453</v>
      </c>
      <c r="C112" s="649"/>
    </row>
    <row r="113" spans="1:3" ht="12" thickBot="1">
      <c r="A113" s="261" t="s">
        <v>454</v>
      </c>
      <c r="B113" s="651" t="s">
        <v>455</v>
      </c>
      <c r="C113" s="651"/>
    </row>
    <row r="114" spans="1:3" ht="12" thickBot="1">
      <c r="A114" s="652" t="s">
        <v>691</v>
      </c>
      <c r="B114" s="653"/>
      <c r="C114" s="654"/>
    </row>
    <row r="115" spans="1:3" ht="12.75" thickTop="1" thickBot="1">
      <c r="A115" s="655" t="s">
        <v>456</v>
      </c>
      <c r="B115" s="655"/>
      <c r="C115" s="655"/>
    </row>
    <row r="116" spans="1:3">
      <c r="A116" s="238">
        <v>1</v>
      </c>
      <c r="B116" s="241" t="s">
        <v>95</v>
      </c>
      <c r="C116" s="242" t="s">
        <v>457</v>
      </c>
    </row>
    <row r="117" spans="1:3">
      <c r="A117" s="238">
        <v>2</v>
      </c>
      <c r="B117" s="241" t="s">
        <v>96</v>
      </c>
      <c r="C117" s="242" t="s">
        <v>96</v>
      </c>
    </row>
    <row r="118" spans="1:3">
      <c r="A118" s="238">
        <v>3</v>
      </c>
      <c r="B118" s="241" t="s">
        <v>97</v>
      </c>
      <c r="C118" s="243" t="s">
        <v>458</v>
      </c>
    </row>
    <row r="119" spans="1:3" ht="33.75">
      <c r="A119" s="238">
        <v>4</v>
      </c>
      <c r="B119" s="241" t="s">
        <v>98</v>
      </c>
      <c r="C119" s="243" t="s">
        <v>667</v>
      </c>
    </row>
    <row r="120" spans="1:3">
      <c r="A120" s="238">
        <v>5</v>
      </c>
      <c r="B120" s="241" t="s">
        <v>99</v>
      </c>
      <c r="C120" s="243" t="s">
        <v>459</v>
      </c>
    </row>
    <row r="121" spans="1:3">
      <c r="A121" s="238">
        <v>5.0999999999999996</v>
      </c>
      <c r="B121" s="241" t="s">
        <v>460</v>
      </c>
      <c r="C121" s="242" t="s">
        <v>461</v>
      </c>
    </row>
    <row r="122" spans="1:3">
      <c r="A122" s="238">
        <v>5.2</v>
      </c>
      <c r="B122" s="241" t="s">
        <v>462</v>
      </c>
      <c r="C122" s="242" t="s">
        <v>463</v>
      </c>
    </row>
    <row r="123" spans="1:3">
      <c r="A123" s="238">
        <v>6</v>
      </c>
      <c r="B123" s="241" t="s">
        <v>100</v>
      </c>
      <c r="C123" s="243" t="s">
        <v>464</v>
      </c>
    </row>
    <row r="124" spans="1:3">
      <c r="A124" s="238">
        <v>7</v>
      </c>
      <c r="B124" s="241" t="s">
        <v>101</v>
      </c>
      <c r="C124" s="243" t="s">
        <v>465</v>
      </c>
    </row>
    <row r="125" spans="1:3" ht="22.5">
      <c r="A125" s="238">
        <v>8</v>
      </c>
      <c r="B125" s="241" t="s">
        <v>102</v>
      </c>
      <c r="C125" s="243" t="s">
        <v>466</v>
      </c>
    </row>
    <row r="126" spans="1:3">
      <c r="A126" s="238">
        <v>9</v>
      </c>
      <c r="B126" s="241" t="s">
        <v>103</v>
      </c>
      <c r="C126" s="243" t="s">
        <v>467</v>
      </c>
    </row>
    <row r="127" spans="1:3" ht="22.5">
      <c r="A127" s="238">
        <v>10</v>
      </c>
      <c r="B127" s="241" t="s">
        <v>468</v>
      </c>
      <c r="C127" s="243" t="s">
        <v>469</v>
      </c>
    </row>
    <row r="128" spans="1:3" ht="22.5">
      <c r="A128" s="238">
        <v>11</v>
      </c>
      <c r="B128" s="241" t="s">
        <v>104</v>
      </c>
      <c r="C128" s="243" t="s">
        <v>470</v>
      </c>
    </row>
    <row r="129" spans="1:3">
      <c r="A129" s="238">
        <v>12</v>
      </c>
      <c r="B129" s="241" t="s">
        <v>105</v>
      </c>
      <c r="C129" s="243" t="s">
        <v>471</v>
      </c>
    </row>
    <row r="130" spans="1:3">
      <c r="A130" s="238">
        <v>13</v>
      </c>
      <c r="B130" s="241" t="s">
        <v>472</v>
      </c>
      <c r="C130" s="243" t="s">
        <v>473</v>
      </c>
    </row>
    <row r="131" spans="1:3">
      <c r="A131" s="238">
        <v>14</v>
      </c>
      <c r="B131" s="241" t="s">
        <v>106</v>
      </c>
      <c r="C131" s="243" t="s">
        <v>474</v>
      </c>
    </row>
    <row r="132" spans="1:3">
      <c r="A132" s="238">
        <v>15</v>
      </c>
      <c r="B132" s="241" t="s">
        <v>107</v>
      </c>
      <c r="C132" s="243" t="s">
        <v>475</v>
      </c>
    </row>
    <row r="133" spans="1:3">
      <c r="A133" s="238">
        <v>16</v>
      </c>
      <c r="B133" s="241" t="s">
        <v>108</v>
      </c>
      <c r="C133" s="243" t="s">
        <v>476</v>
      </c>
    </row>
    <row r="134" spans="1:3">
      <c r="A134" s="238">
        <v>17</v>
      </c>
      <c r="B134" s="241" t="s">
        <v>109</v>
      </c>
      <c r="C134" s="243" t="s">
        <v>477</v>
      </c>
    </row>
    <row r="135" spans="1:3">
      <c r="A135" s="238">
        <v>18</v>
      </c>
      <c r="B135" s="241" t="s">
        <v>110</v>
      </c>
      <c r="C135" s="243" t="s">
        <v>668</v>
      </c>
    </row>
    <row r="136" spans="1:3" ht="22.5">
      <c r="A136" s="238">
        <v>19</v>
      </c>
      <c r="B136" s="241" t="s">
        <v>669</v>
      </c>
      <c r="C136" s="243" t="s">
        <v>670</v>
      </c>
    </row>
    <row r="137" spans="1:3" ht="22.5">
      <c r="A137" s="238">
        <v>20</v>
      </c>
      <c r="B137" s="241" t="s">
        <v>111</v>
      </c>
      <c r="C137" s="243" t="s">
        <v>671</v>
      </c>
    </row>
    <row r="138" spans="1:3">
      <c r="A138" s="238">
        <v>21</v>
      </c>
      <c r="B138" s="241" t="s">
        <v>112</v>
      </c>
      <c r="C138" s="243" t="s">
        <v>478</v>
      </c>
    </row>
    <row r="139" spans="1:3">
      <c r="A139" s="238">
        <v>22</v>
      </c>
      <c r="B139" s="241" t="s">
        <v>113</v>
      </c>
      <c r="C139" s="243" t="s">
        <v>672</v>
      </c>
    </row>
    <row r="140" spans="1:3">
      <c r="A140" s="238">
        <v>23</v>
      </c>
      <c r="B140" s="241" t="s">
        <v>114</v>
      </c>
      <c r="C140" s="243" t="s">
        <v>479</v>
      </c>
    </row>
    <row r="141" spans="1:3">
      <c r="A141" s="238">
        <v>24</v>
      </c>
      <c r="B141" s="241" t="s">
        <v>115</v>
      </c>
      <c r="C141" s="243" t="s">
        <v>480</v>
      </c>
    </row>
    <row r="142" spans="1:3" ht="22.5">
      <c r="A142" s="238">
        <v>25</v>
      </c>
      <c r="B142" s="241" t="s">
        <v>116</v>
      </c>
      <c r="C142" s="243" t="s">
        <v>481</v>
      </c>
    </row>
    <row r="143" spans="1:3" ht="33.75">
      <c r="A143" s="238">
        <v>26</v>
      </c>
      <c r="B143" s="241" t="s">
        <v>117</v>
      </c>
      <c r="C143" s="243" t="s">
        <v>482</v>
      </c>
    </row>
    <row r="144" spans="1:3">
      <c r="A144" s="238">
        <v>27</v>
      </c>
      <c r="B144" s="241" t="s">
        <v>483</v>
      </c>
      <c r="C144" s="243" t="s">
        <v>484</v>
      </c>
    </row>
    <row r="145" spans="1:3" ht="22.5">
      <c r="A145" s="238">
        <v>28</v>
      </c>
      <c r="B145" s="241" t="s">
        <v>124</v>
      </c>
      <c r="C145" s="243" t="s">
        <v>485</v>
      </c>
    </row>
    <row r="146" spans="1:3">
      <c r="A146" s="238">
        <v>29</v>
      </c>
      <c r="B146" s="241" t="s">
        <v>118</v>
      </c>
      <c r="C146" s="262" t="s">
        <v>486</v>
      </c>
    </row>
    <row r="147" spans="1:3">
      <c r="A147" s="238">
        <v>30</v>
      </c>
      <c r="B147" s="241" t="s">
        <v>119</v>
      </c>
      <c r="C147" s="262" t="s">
        <v>487</v>
      </c>
    </row>
    <row r="148" spans="1:3" ht="32.25" customHeight="1">
      <c r="A148" s="238">
        <v>31</v>
      </c>
      <c r="B148" s="241" t="s">
        <v>488</v>
      </c>
      <c r="C148" s="262" t="s">
        <v>489</v>
      </c>
    </row>
    <row r="149" spans="1:3">
      <c r="A149" s="238">
        <v>31.1</v>
      </c>
      <c r="B149" s="241" t="s">
        <v>490</v>
      </c>
      <c r="C149" s="244" t="s">
        <v>491</v>
      </c>
    </row>
    <row r="150" spans="1:3" ht="33.75">
      <c r="A150" s="238" t="s">
        <v>492</v>
      </c>
      <c r="B150" s="241" t="s">
        <v>704</v>
      </c>
      <c r="C150" s="271" t="s">
        <v>714</v>
      </c>
    </row>
    <row r="151" spans="1:3">
      <c r="A151" s="238">
        <v>31.2</v>
      </c>
      <c r="B151" s="241" t="s">
        <v>493</v>
      </c>
      <c r="C151" s="271" t="s">
        <v>494</v>
      </c>
    </row>
    <row r="152" spans="1:3">
      <c r="A152" s="238" t="s">
        <v>495</v>
      </c>
      <c r="B152" s="241" t="s">
        <v>704</v>
      </c>
      <c r="C152" s="271" t="s">
        <v>705</v>
      </c>
    </row>
    <row r="153" spans="1:3" ht="33.75">
      <c r="A153" s="238">
        <v>32</v>
      </c>
      <c r="B153" s="267" t="s">
        <v>496</v>
      </c>
      <c r="C153" s="271" t="s">
        <v>706</v>
      </c>
    </row>
    <row r="154" spans="1:3">
      <c r="A154" s="238">
        <v>33</v>
      </c>
      <c r="B154" s="241" t="s">
        <v>120</v>
      </c>
      <c r="C154" s="271" t="s">
        <v>497</v>
      </c>
    </row>
    <row r="155" spans="1:3">
      <c r="A155" s="238">
        <v>34</v>
      </c>
      <c r="B155" s="269" t="s">
        <v>121</v>
      </c>
      <c r="C155" s="271" t="s">
        <v>498</v>
      </c>
    </row>
    <row r="156" spans="1:3">
      <c r="A156" s="238">
        <v>35</v>
      </c>
      <c r="B156" s="269" t="s">
        <v>122</v>
      </c>
      <c r="C156" s="271" t="s">
        <v>499</v>
      </c>
    </row>
    <row r="157" spans="1:3">
      <c r="A157" s="254" t="s">
        <v>715</v>
      </c>
      <c r="B157" s="269" t="s">
        <v>129</v>
      </c>
      <c r="C157" s="271" t="s">
        <v>743</v>
      </c>
    </row>
    <row r="158" spans="1:3">
      <c r="A158" s="254">
        <v>36.1</v>
      </c>
      <c r="B158" s="269" t="s">
        <v>500</v>
      </c>
      <c r="C158" s="271" t="s">
        <v>501</v>
      </c>
    </row>
    <row r="159" spans="1:3" ht="22.5">
      <c r="A159" s="254" t="s">
        <v>716</v>
      </c>
      <c r="B159" s="269" t="s">
        <v>704</v>
      </c>
      <c r="C159" s="244" t="s">
        <v>707</v>
      </c>
    </row>
    <row r="160" spans="1:3" ht="22.5">
      <c r="A160" s="254">
        <v>36.200000000000003</v>
      </c>
      <c r="B160" s="270" t="s">
        <v>752</v>
      </c>
      <c r="C160" s="244" t="s">
        <v>744</v>
      </c>
    </row>
    <row r="161" spans="1:3" ht="22.5">
      <c r="A161" s="254" t="s">
        <v>717</v>
      </c>
      <c r="B161" s="269" t="s">
        <v>704</v>
      </c>
      <c r="C161" s="244" t="s">
        <v>745</v>
      </c>
    </row>
    <row r="162" spans="1:3" ht="22.5">
      <c r="A162" s="254">
        <v>36.299999999999997</v>
      </c>
      <c r="B162" s="270" t="s">
        <v>753</v>
      </c>
      <c r="C162" s="244" t="s">
        <v>746</v>
      </c>
    </row>
    <row r="163" spans="1:3" ht="22.5">
      <c r="A163" s="254" t="s">
        <v>718</v>
      </c>
      <c r="B163" s="269" t="s">
        <v>704</v>
      </c>
      <c r="C163" s="244" t="s">
        <v>747</v>
      </c>
    </row>
    <row r="164" spans="1:3">
      <c r="A164" s="254" t="s">
        <v>719</v>
      </c>
      <c r="B164" s="269" t="s">
        <v>123</v>
      </c>
      <c r="C164" s="268" t="s">
        <v>748</v>
      </c>
    </row>
    <row r="165" spans="1:3">
      <c r="A165" s="254" t="s">
        <v>720</v>
      </c>
      <c r="B165" s="269" t="s">
        <v>704</v>
      </c>
      <c r="C165" s="268" t="s">
        <v>749</v>
      </c>
    </row>
    <row r="166" spans="1:3">
      <c r="A166" s="252">
        <v>37</v>
      </c>
      <c r="B166" s="269" t="s">
        <v>504</v>
      </c>
      <c r="C166" s="244" t="s">
        <v>505</v>
      </c>
    </row>
    <row r="167" spans="1:3">
      <c r="A167" s="252">
        <v>37.1</v>
      </c>
      <c r="B167" s="269" t="s">
        <v>506</v>
      </c>
      <c r="C167" s="244" t="s">
        <v>507</v>
      </c>
    </row>
    <row r="168" spans="1:3">
      <c r="A168" s="253" t="s">
        <v>502</v>
      </c>
      <c r="B168" s="269" t="s">
        <v>704</v>
      </c>
      <c r="C168" s="244" t="s">
        <v>708</v>
      </c>
    </row>
    <row r="169" spans="1:3">
      <c r="A169" s="252">
        <v>37.200000000000003</v>
      </c>
      <c r="B169" s="269" t="s">
        <v>509</v>
      </c>
      <c r="C169" s="244" t="s">
        <v>510</v>
      </c>
    </row>
    <row r="170" spans="1:3" ht="22.5">
      <c r="A170" s="253" t="s">
        <v>503</v>
      </c>
      <c r="B170" s="241" t="s">
        <v>704</v>
      </c>
      <c r="C170" s="244" t="s">
        <v>709</v>
      </c>
    </row>
    <row r="171" spans="1:3">
      <c r="A171" s="252">
        <v>38</v>
      </c>
      <c r="B171" s="241" t="s">
        <v>125</v>
      </c>
      <c r="C171" s="244" t="s">
        <v>512</v>
      </c>
    </row>
    <row r="172" spans="1:3">
      <c r="A172" s="254">
        <v>38.1</v>
      </c>
      <c r="B172" s="241" t="s">
        <v>126</v>
      </c>
      <c r="C172" s="262" t="s">
        <v>126</v>
      </c>
    </row>
    <row r="173" spans="1:3">
      <c r="A173" s="254" t="s">
        <v>508</v>
      </c>
      <c r="B173" s="245" t="s">
        <v>513</v>
      </c>
      <c r="C173" s="650" t="s">
        <v>514</v>
      </c>
    </row>
    <row r="174" spans="1:3">
      <c r="A174" s="254" t="s">
        <v>721</v>
      </c>
      <c r="B174" s="245" t="s">
        <v>515</v>
      </c>
      <c r="C174" s="650"/>
    </row>
    <row r="175" spans="1:3">
      <c r="A175" s="254" t="s">
        <v>722</v>
      </c>
      <c r="B175" s="245" t="s">
        <v>516</v>
      </c>
      <c r="C175" s="650"/>
    </row>
    <row r="176" spans="1:3">
      <c r="A176" s="254" t="s">
        <v>723</v>
      </c>
      <c r="B176" s="245" t="s">
        <v>517</v>
      </c>
      <c r="C176" s="650"/>
    </row>
    <row r="177" spans="1:3">
      <c r="A177" s="254" t="s">
        <v>724</v>
      </c>
      <c r="B177" s="245" t="s">
        <v>518</v>
      </c>
      <c r="C177" s="650"/>
    </row>
    <row r="178" spans="1:3">
      <c r="A178" s="254" t="s">
        <v>725</v>
      </c>
      <c r="B178" s="245" t="s">
        <v>519</v>
      </c>
      <c r="C178" s="650"/>
    </row>
    <row r="179" spans="1:3">
      <c r="A179" s="254">
        <v>38.200000000000003</v>
      </c>
      <c r="B179" s="241" t="s">
        <v>127</v>
      </c>
      <c r="C179" s="262" t="s">
        <v>127</v>
      </c>
    </row>
    <row r="180" spans="1:3">
      <c r="A180" s="254" t="s">
        <v>511</v>
      </c>
      <c r="B180" s="245" t="s">
        <v>520</v>
      </c>
      <c r="C180" s="650" t="s">
        <v>521</v>
      </c>
    </row>
    <row r="181" spans="1:3">
      <c r="A181" s="254" t="s">
        <v>726</v>
      </c>
      <c r="B181" s="245" t="s">
        <v>522</v>
      </c>
      <c r="C181" s="650"/>
    </row>
    <row r="182" spans="1:3">
      <c r="A182" s="254" t="s">
        <v>727</v>
      </c>
      <c r="B182" s="245" t="s">
        <v>523</v>
      </c>
      <c r="C182" s="650"/>
    </row>
    <row r="183" spans="1:3">
      <c r="A183" s="254" t="s">
        <v>728</v>
      </c>
      <c r="B183" s="245" t="s">
        <v>524</v>
      </c>
      <c r="C183" s="650"/>
    </row>
    <row r="184" spans="1:3">
      <c r="A184" s="254" t="s">
        <v>729</v>
      </c>
      <c r="B184" s="245" t="s">
        <v>525</v>
      </c>
      <c r="C184" s="650"/>
    </row>
    <row r="185" spans="1:3">
      <c r="A185" s="254" t="s">
        <v>730</v>
      </c>
      <c r="B185" s="245" t="s">
        <v>526</v>
      </c>
      <c r="C185" s="650"/>
    </row>
    <row r="186" spans="1:3">
      <c r="A186" s="254" t="s">
        <v>731</v>
      </c>
      <c r="B186" s="245" t="s">
        <v>527</v>
      </c>
      <c r="C186" s="650"/>
    </row>
    <row r="187" spans="1:3">
      <c r="A187" s="254">
        <v>38.299999999999997</v>
      </c>
      <c r="B187" s="241" t="s">
        <v>128</v>
      </c>
      <c r="C187" s="262" t="s">
        <v>528</v>
      </c>
    </row>
    <row r="188" spans="1:3">
      <c r="A188" s="254" t="s">
        <v>732</v>
      </c>
      <c r="B188" s="245" t="s">
        <v>529</v>
      </c>
      <c r="C188" s="650" t="s">
        <v>530</v>
      </c>
    </row>
    <row r="189" spans="1:3">
      <c r="A189" s="254" t="s">
        <v>733</v>
      </c>
      <c r="B189" s="245" t="s">
        <v>531</v>
      </c>
      <c r="C189" s="650"/>
    </row>
    <row r="190" spans="1:3">
      <c r="A190" s="254" t="s">
        <v>734</v>
      </c>
      <c r="B190" s="245" t="s">
        <v>532</v>
      </c>
      <c r="C190" s="650"/>
    </row>
    <row r="191" spans="1:3">
      <c r="A191" s="254" t="s">
        <v>735</v>
      </c>
      <c r="B191" s="245" t="s">
        <v>533</v>
      </c>
      <c r="C191" s="650"/>
    </row>
    <row r="192" spans="1:3">
      <c r="A192" s="254" t="s">
        <v>736</v>
      </c>
      <c r="B192" s="245" t="s">
        <v>534</v>
      </c>
      <c r="C192" s="650"/>
    </row>
    <row r="193" spans="1:3">
      <c r="A193" s="254" t="s">
        <v>737</v>
      </c>
      <c r="B193" s="245" t="s">
        <v>535</v>
      </c>
      <c r="C193" s="650"/>
    </row>
    <row r="194" spans="1:3">
      <c r="A194" s="254">
        <v>38.4</v>
      </c>
      <c r="B194" s="241" t="s">
        <v>504</v>
      </c>
      <c r="C194" s="244" t="s">
        <v>505</v>
      </c>
    </row>
    <row r="195" spans="1:3" s="239" customFormat="1">
      <c r="A195" s="254" t="s">
        <v>738</v>
      </c>
      <c r="B195" s="245" t="s">
        <v>529</v>
      </c>
      <c r="C195" s="650" t="s">
        <v>536</v>
      </c>
    </row>
    <row r="196" spans="1:3">
      <c r="A196" s="254" t="s">
        <v>739</v>
      </c>
      <c r="B196" s="245" t="s">
        <v>531</v>
      </c>
      <c r="C196" s="650"/>
    </row>
    <row r="197" spans="1:3">
      <c r="A197" s="254" t="s">
        <v>740</v>
      </c>
      <c r="B197" s="245" t="s">
        <v>532</v>
      </c>
      <c r="C197" s="650"/>
    </row>
    <row r="198" spans="1:3">
      <c r="A198" s="254" t="s">
        <v>741</v>
      </c>
      <c r="B198" s="245" t="s">
        <v>533</v>
      </c>
      <c r="C198" s="650"/>
    </row>
    <row r="199" spans="1:3" ht="12" thickBot="1">
      <c r="A199" s="255" t="s">
        <v>742</v>
      </c>
      <c r="B199" s="245" t="s">
        <v>537</v>
      </c>
      <c r="C199" s="650"/>
    </row>
    <row r="200" spans="1:3" ht="12" thickBot="1">
      <c r="A200" s="640" t="s">
        <v>692</v>
      </c>
      <c r="B200" s="641"/>
      <c r="C200" s="642"/>
    </row>
    <row r="201" spans="1:3" ht="12.75" thickTop="1" thickBot="1">
      <c r="A201" s="602" t="s">
        <v>538</v>
      </c>
      <c r="B201" s="602"/>
      <c r="C201" s="602"/>
    </row>
    <row r="202" spans="1:3">
      <c r="A202" s="246">
        <v>11.1</v>
      </c>
      <c r="B202" s="247" t="s">
        <v>539</v>
      </c>
      <c r="C202" s="242" t="s">
        <v>540</v>
      </c>
    </row>
    <row r="203" spans="1:3">
      <c r="A203" s="246">
        <v>11.2</v>
      </c>
      <c r="B203" s="247" t="s">
        <v>541</v>
      </c>
      <c r="C203" s="242" t="s">
        <v>542</v>
      </c>
    </row>
    <row r="204" spans="1:3" ht="22.5">
      <c r="A204" s="246">
        <v>11.3</v>
      </c>
      <c r="B204" s="247" t="s">
        <v>543</v>
      </c>
      <c r="C204" s="242" t="s">
        <v>544</v>
      </c>
    </row>
    <row r="205" spans="1:3" ht="22.5">
      <c r="A205" s="246">
        <v>11.4</v>
      </c>
      <c r="B205" s="247" t="s">
        <v>545</v>
      </c>
      <c r="C205" s="242" t="s">
        <v>546</v>
      </c>
    </row>
    <row r="206" spans="1:3" ht="22.5">
      <c r="A206" s="246">
        <v>11.5</v>
      </c>
      <c r="B206" s="247" t="s">
        <v>547</v>
      </c>
      <c r="C206" s="242" t="s">
        <v>548</v>
      </c>
    </row>
    <row r="207" spans="1:3">
      <c r="A207" s="246">
        <v>11.6</v>
      </c>
      <c r="B207" s="247" t="s">
        <v>549</v>
      </c>
      <c r="C207" s="242" t="s">
        <v>550</v>
      </c>
    </row>
    <row r="208" spans="1:3" ht="22.5">
      <c r="A208" s="246">
        <v>11.7</v>
      </c>
      <c r="B208" s="247" t="s">
        <v>710</v>
      </c>
      <c r="C208" s="242" t="s">
        <v>711</v>
      </c>
    </row>
    <row r="209" spans="1:3" ht="22.5">
      <c r="A209" s="246">
        <v>11.8</v>
      </c>
      <c r="B209" s="247" t="s">
        <v>712</v>
      </c>
      <c r="C209" s="242" t="s">
        <v>713</v>
      </c>
    </row>
    <row r="210" spans="1:3">
      <c r="A210" s="246">
        <v>11.9</v>
      </c>
      <c r="B210" s="242" t="s">
        <v>551</v>
      </c>
      <c r="C210" s="242" t="s">
        <v>552</v>
      </c>
    </row>
    <row r="211" spans="1:3">
      <c r="A211" s="246">
        <v>11.1</v>
      </c>
      <c r="B211" s="242" t="s">
        <v>553</v>
      </c>
      <c r="C211" s="242" t="s">
        <v>554</v>
      </c>
    </row>
    <row r="212" spans="1:3">
      <c r="A212" s="246">
        <v>11.11</v>
      </c>
      <c r="B212" s="244" t="s">
        <v>555</v>
      </c>
      <c r="C212" s="242" t="s">
        <v>556</v>
      </c>
    </row>
    <row r="213" spans="1:3">
      <c r="A213" s="246">
        <v>11.12</v>
      </c>
      <c r="B213" s="247" t="s">
        <v>557</v>
      </c>
      <c r="C213" s="242" t="s">
        <v>558</v>
      </c>
    </row>
    <row r="214" spans="1:3">
      <c r="A214" s="246">
        <v>11.13</v>
      </c>
      <c r="B214" s="247" t="s">
        <v>559</v>
      </c>
      <c r="C214" s="262" t="s">
        <v>560</v>
      </c>
    </row>
    <row r="215" spans="1:3" ht="22.5">
      <c r="A215" s="246">
        <v>11.14</v>
      </c>
      <c r="B215" s="247" t="s">
        <v>750</v>
      </c>
      <c r="C215" s="262" t="s">
        <v>751</v>
      </c>
    </row>
    <row r="216" spans="1:3">
      <c r="A216" s="246">
        <v>11.15</v>
      </c>
      <c r="B216" s="247" t="s">
        <v>561</v>
      </c>
      <c r="C216" s="262" t="s">
        <v>562</v>
      </c>
    </row>
    <row r="217" spans="1:3">
      <c r="A217" s="246">
        <v>11.16</v>
      </c>
      <c r="B217" s="247" t="s">
        <v>563</v>
      </c>
      <c r="C217" s="262" t="s">
        <v>564</v>
      </c>
    </row>
    <row r="218" spans="1:3">
      <c r="A218" s="246">
        <v>11.17</v>
      </c>
      <c r="B218" s="247" t="s">
        <v>565</v>
      </c>
      <c r="C218" s="262" t="s">
        <v>566</v>
      </c>
    </row>
    <row r="219" spans="1:3">
      <c r="A219" s="246">
        <v>11.18</v>
      </c>
      <c r="B219" s="247" t="s">
        <v>567</v>
      </c>
      <c r="C219" s="262" t="s">
        <v>568</v>
      </c>
    </row>
    <row r="220" spans="1:3" ht="22.5">
      <c r="A220" s="246">
        <v>11.19</v>
      </c>
      <c r="B220" s="247" t="s">
        <v>569</v>
      </c>
      <c r="C220" s="262" t="s">
        <v>673</v>
      </c>
    </row>
    <row r="221" spans="1:3" ht="22.5">
      <c r="A221" s="246">
        <v>11.2</v>
      </c>
      <c r="B221" s="247" t="s">
        <v>570</v>
      </c>
      <c r="C221" s="262" t="s">
        <v>674</v>
      </c>
    </row>
    <row r="222" spans="1:3" s="239" customFormat="1">
      <c r="A222" s="246">
        <v>11.21</v>
      </c>
      <c r="B222" s="247" t="s">
        <v>571</v>
      </c>
      <c r="C222" s="262" t="s">
        <v>572</v>
      </c>
    </row>
    <row r="223" spans="1:3">
      <c r="A223" s="246">
        <v>11.22</v>
      </c>
      <c r="B223" s="247" t="s">
        <v>573</v>
      </c>
      <c r="C223" s="262" t="s">
        <v>574</v>
      </c>
    </row>
    <row r="224" spans="1:3">
      <c r="A224" s="246">
        <v>11.23</v>
      </c>
      <c r="B224" s="247" t="s">
        <v>575</v>
      </c>
      <c r="C224" s="262" t="s">
        <v>576</v>
      </c>
    </row>
    <row r="225" spans="1:3">
      <c r="A225" s="246">
        <v>11.24</v>
      </c>
      <c r="B225" s="247" t="s">
        <v>577</v>
      </c>
      <c r="C225" s="262" t="s">
        <v>578</v>
      </c>
    </row>
    <row r="226" spans="1:3">
      <c r="A226" s="246">
        <v>11.25</v>
      </c>
      <c r="B226" s="264" t="s">
        <v>579</v>
      </c>
      <c r="C226" s="265" t="s">
        <v>580</v>
      </c>
    </row>
    <row r="227" spans="1:3" ht="12" thickBot="1">
      <c r="A227" s="656" t="s">
        <v>693</v>
      </c>
      <c r="B227" s="657"/>
      <c r="C227" s="658"/>
    </row>
    <row r="228" spans="1:3" ht="12.75" thickTop="1" thickBot="1">
      <c r="A228" s="602" t="s">
        <v>538</v>
      </c>
      <c r="B228" s="602"/>
      <c r="C228" s="602"/>
    </row>
    <row r="229" spans="1:3">
      <c r="A229" s="240" t="s">
        <v>581</v>
      </c>
      <c r="B229" s="248" t="s">
        <v>582</v>
      </c>
      <c r="C229" s="659" t="s">
        <v>583</v>
      </c>
    </row>
    <row r="230" spans="1:3">
      <c r="A230" s="238" t="s">
        <v>584</v>
      </c>
      <c r="B230" s="244" t="s">
        <v>585</v>
      </c>
      <c r="C230" s="650"/>
    </row>
    <row r="231" spans="1:3">
      <c r="A231" s="238" t="s">
        <v>586</v>
      </c>
      <c r="B231" s="244" t="s">
        <v>587</v>
      </c>
      <c r="C231" s="650"/>
    </row>
    <row r="232" spans="1:3">
      <c r="A232" s="238" t="s">
        <v>588</v>
      </c>
      <c r="B232" s="244" t="s">
        <v>589</v>
      </c>
      <c r="C232" s="650"/>
    </row>
    <row r="233" spans="1:3">
      <c r="A233" s="238" t="s">
        <v>590</v>
      </c>
      <c r="B233" s="244" t="s">
        <v>591</v>
      </c>
      <c r="C233" s="650"/>
    </row>
    <row r="234" spans="1:3">
      <c r="A234" s="238" t="s">
        <v>592</v>
      </c>
      <c r="B234" s="244" t="s">
        <v>593</v>
      </c>
      <c r="C234" s="262" t="s">
        <v>594</v>
      </c>
    </row>
    <row r="235" spans="1:3" ht="22.5">
      <c r="A235" s="238" t="s">
        <v>595</v>
      </c>
      <c r="B235" s="244" t="s">
        <v>596</v>
      </c>
      <c r="C235" s="262" t="s">
        <v>597</v>
      </c>
    </row>
    <row r="236" spans="1:3">
      <c r="A236" s="238" t="s">
        <v>598</v>
      </c>
      <c r="B236" s="244" t="s">
        <v>599</v>
      </c>
      <c r="C236" s="262" t="s">
        <v>600</v>
      </c>
    </row>
    <row r="237" spans="1:3">
      <c r="A237" s="238" t="s">
        <v>601</v>
      </c>
      <c r="B237" s="244" t="s">
        <v>602</v>
      </c>
      <c r="C237" s="650" t="s">
        <v>603</v>
      </c>
    </row>
    <row r="238" spans="1:3">
      <c r="A238" s="238" t="s">
        <v>604</v>
      </c>
      <c r="B238" s="244" t="s">
        <v>605</v>
      </c>
      <c r="C238" s="650"/>
    </row>
    <row r="239" spans="1:3">
      <c r="A239" s="238" t="s">
        <v>606</v>
      </c>
      <c r="B239" s="244" t="s">
        <v>607</v>
      </c>
      <c r="C239" s="650"/>
    </row>
    <row r="240" spans="1:3">
      <c r="A240" s="238" t="s">
        <v>608</v>
      </c>
      <c r="B240" s="244" t="s">
        <v>609</v>
      </c>
      <c r="C240" s="650" t="s">
        <v>583</v>
      </c>
    </row>
    <row r="241" spans="1:3">
      <c r="A241" s="238" t="s">
        <v>610</v>
      </c>
      <c r="B241" s="244" t="s">
        <v>611</v>
      </c>
      <c r="C241" s="650"/>
    </row>
    <row r="242" spans="1:3">
      <c r="A242" s="238" t="s">
        <v>612</v>
      </c>
      <c r="B242" s="244" t="s">
        <v>613</v>
      </c>
      <c r="C242" s="650"/>
    </row>
    <row r="243" spans="1:3" s="239" customFormat="1">
      <c r="A243" s="238" t="s">
        <v>614</v>
      </c>
      <c r="B243" s="244" t="s">
        <v>615</v>
      </c>
      <c r="C243" s="650"/>
    </row>
    <row r="244" spans="1:3">
      <c r="A244" s="238" t="s">
        <v>616</v>
      </c>
      <c r="B244" s="244" t="s">
        <v>617</v>
      </c>
      <c r="C244" s="650"/>
    </row>
    <row r="245" spans="1:3">
      <c r="A245" s="238" t="s">
        <v>618</v>
      </c>
      <c r="B245" s="244" t="s">
        <v>619</v>
      </c>
      <c r="C245" s="650"/>
    </row>
    <row r="246" spans="1:3">
      <c r="A246" s="238" t="s">
        <v>620</v>
      </c>
      <c r="B246" s="244" t="s">
        <v>621</v>
      </c>
      <c r="C246" s="650"/>
    </row>
    <row r="247" spans="1:3">
      <c r="A247" s="238" t="s">
        <v>622</v>
      </c>
      <c r="B247" s="244" t="s">
        <v>623</v>
      </c>
      <c r="C247" s="650"/>
    </row>
    <row r="248" spans="1:3" s="239" customFormat="1" ht="12" thickBot="1">
      <c r="A248" s="640" t="s">
        <v>694</v>
      </c>
      <c r="B248" s="641"/>
      <c r="C248" s="642"/>
    </row>
    <row r="249" spans="1:3" ht="12.75" thickTop="1" thickBot="1">
      <c r="A249" s="645" t="s">
        <v>624</v>
      </c>
      <c r="B249" s="645"/>
      <c r="C249" s="645"/>
    </row>
    <row r="250" spans="1:3">
      <c r="A250" s="238">
        <v>13.1</v>
      </c>
      <c r="B250" s="646" t="s">
        <v>625</v>
      </c>
      <c r="C250" s="647"/>
    </row>
    <row r="251" spans="1:3" ht="33.75">
      <c r="A251" s="238" t="s">
        <v>626</v>
      </c>
      <c r="B251" s="247" t="s">
        <v>627</v>
      </c>
      <c r="C251" s="242" t="s">
        <v>628</v>
      </c>
    </row>
    <row r="252" spans="1:3" ht="101.25">
      <c r="A252" s="238" t="s">
        <v>629</v>
      </c>
      <c r="B252" s="247" t="s">
        <v>630</v>
      </c>
      <c r="C252" s="242" t="s">
        <v>631</v>
      </c>
    </row>
    <row r="253" spans="1:3" ht="12" thickBot="1">
      <c r="A253" s="640" t="s">
        <v>695</v>
      </c>
      <c r="B253" s="641"/>
      <c r="C253" s="642"/>
    </row>
    <row r="254" spans="1:3" ht="12.75" thickTop="1" thickBot="1">
      <c r="A254" s="645" t="s">
        <v>624</v>
      </c>
      <c r="B254" s="645"/>
      <c r="C254" s="645"/>
    </row>
    <row r="255" spans="1:3">
      <c r="A255" s="238">
        <v>14.1</v>
      </c>
      <c r="B255" s="646" t="s">
        <v>632</v>
      </c>
      <c r="C255" s="647"/>
    </row>
    <row r="256" spans="1:3" ht="22.5">
      <c r="A256" s="238" t="s">
        <v>633</v>
      </c>
      <c r="B256" s="247" t="s">
        <v>634</v>
      </c>
      <c r="C256" s="242" t="s">
        <v>635</v>
      </c>
    </row>
    <row r="257" spans="1:3" ht="45">
      <c r="A257" s="238" t="s">
        <v>636</v>
      </c>
      <c r="B257" s="247" t="s">
        <v>637</v>
      </c>
      <c r="C257" s="242" t="s">
        <v>638</v>
      </c>
    </row>
    <row r="258" spans="1:3" ht="12" customHeight="1">
      <c r="A258" s="238" t="s">
        <v>639</v>
      </c>
      <c r="B258" s="247" t="s">
        <v>640</v>
      </c>
      <c r="C258" s="242" t="s">
        <v>641</v>
      </c>
    </row>
    <row r="259" spans="1:3" ht="33.75">
      <c r="A259" s="238" t="s">
        <v>642</v>
      </c>
      <c r="B259" s="247" t="s">
        <v>643</v>
      </c>
      <c r="C259" s="242" t="s">
        <v>644</v>
      </c>
    </row>
    <row r="260" spans="1:3" ht="11.25" customHeight="1">
      <c r="A260" s="238" t="s">
        <v>645</v>
      </c>
      <c r="B260" s="247" t="s">
        <v>646</v>
      </c>
      <c r="C260" s="242" t="s">
        <v>647</v>
      </c>
    </row>
    <row r="261" spans="1:3" ht="56.25">
      <c r="A261" s="238" t="s">
        <v>648</v>
      </c>
      <c r="B261" s="247" t="s">
        <v>649</v>
      </c>
      <c r="C261" s="242" t="s">
        <v>650</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90" zoomScaleNormal="90" workbookViewId="0">
      <pane xSplit="1" ySplit="5" topLeftCell="B6" activePane="bottomRight" state="frozen"/>
      <selection pane="topRight" activeCell="B1" sqref="B1"/>
      <selection pane="bottomLeft" activeCell="A6" sqref="A6"/>
      <selection pane="bottomRight" activeCell="C8" sqref="C8:G38"/>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231</v>
      </c>
      <c r="B1" s="447" t="str">
        <f>Info!C2</f>
        <v>სს "ვითიბი ბანკი ჯორჯია"</v>
      </c>
    </row>
    <row r="2" spans="1:8">
      <c r="A2" s="17" t="s">
        <v>232</v>
      </c>
      <c r="B2" s="448">
        <v>43738</v>
      </c>
      <c r="C2" s="28"/>
      <c r="D2" s="18"/>
      <c r="E2" s="18"/>
      <c r="F2" s="18"/>
      <c r="G2" s="18"/>
      <c r="H2" s="1"/>
    </row>
    <row r="3" spans="1:8">
      <c r="A3" s="17"/>
      <c r="C3" s="28"/>
      <c r="D3" s="18"/>
      <c r="E3" s="18"/>
      <c r="F3" s="18"/>
      <c r="G3" s="18"/>
      <c r="H3" s="1"/>
    </row>
    <row r="4" spans="1:8" ht="16.5" thickBot="1">
      <c r="A4" s="74" t="s">
        <v>653</v>
      </c>
      <c r="B4" s="213" t="s">
        <v>266</v>
      </c>
      <c r="C4" s="214"/>
      <c r="D4" s="215"/>
      <c r="E4" s="215"/>
      <c r="F4" s="215"/>
      <c r="G4" s="215"/>
      <c r="H4" s="1"/>
    </row>
    <row r="5" spans="1:8" ht="15">
      <c r="A5" s="319" t="s">
        <v>32</v>
      </c>
      <c r="B5" s="320"/>
      <c r="C5" s="321" t="s">
        <v>5</v>
      </c>
      <c r="D5" s="322" t="s">
        <v>6</v>
      </c>
      <c r="E5" s="322" t="s">
        <v>7</v>
      </c>
      <c r="F5" s="322" t="s">
        <v>8</v>
      </c>
      <c r="G5" s="323" t="s">
        <v>9</v>
      </c>
    </row>
    <row r="6" spans="1:8" ht="15">
      <c r="A6" s="126"/>
      <c r="B6" s="31" t="s">
        <v>228</v>
      </c>
      <c r="C6" s="324"/>
      <c r="D6" s="324"/>
      <c r="E6" s="324"/>
      <c r="F6" s="324"/>
      <c r="G6" s="325"/>
    </row>
    <row r="7" spans="1:8" ht="15">
      <c r="A7" s="126"/>
      <c r="B7" s="32" t="s">
        <v>233</v>
      </c>
      <c r="C7" s="324"/>
      <c r="D7" s="324"/>
      <c r="E7" s="324"/>
      <c r="F7" s="324"/>
      <c r="G7" s="325"/>
    </row>
    <row r="8" spans="1:8" ht="15">
      <c r="A8" s="127">
        <v>1</v>
      </c>
      <c r="B8" s="263" t="s">
        <v>29</v>
      </c>
      <c r="C8" s="454">
        <v>198098025</v>
      </c>
      <c r="D8" s="455">
        <v>190672877</v>
      </c>
      <c r="E8" s="455">
        <v>191195007</v>
      </c>
      <c r="F8" s="455">
        <v>189346177.90000001</v>
      </c>
      <c r="G8" s="456">
        <v>187074033.81</v>
      </c>
    </row>
    <row r="9" spans="1:8" ht="15">
      <c r="A9" s="127">
        <v>2</v>
      </c>
      <c r="B9" s="263" t="s">
        <v>130</v>
      </c>
      <c r="C9" s="454">
        <v>211865325</v>
      </c>
      <c r="D9" s="455">
        <v>204317477</v>
      </c>
      <c r="E9" s="455">
        <v>203686407</v>
      </c>
      <c r="F9" s="455">
        <v>200922577.90000001</v>
      </c>
      <c r="G9" s="456">
        <v>198996633.81</v>
      </c>
    </row>
    <row r="10" spans="1:8" ht="15">
      <c r="A10" s="127">
        <v>3</v>
      </c>
      <c r="B10" s="263" t="s">
        <v>94</v>
      </c>
      <c r="C10" s="454">
        <v>291536873.20411837</v>
      </c>
      <c r="D10" s="455">
        <v>283227204.07920831</v>
      </c>
      <c r="E10" s="455">
        <v>276552071.08819979</v>
      </c>
      <c r="F10" s="455">
        <v>269689213.36938137</v>
      </c>
      <c r="G10" s="456">
        <v>252100717.3035689</v>
      </c>
    </row>
    <row r="11" spans="1:8" ht="15">
      <c r="A11" s="126"/>
      <c r="B11" s="31" t="s">
        <v>229</v>
      </c>
      <c r="C11" s="324"/>
      <c r="D11" s="324"/>
      <c r="E11" s="324"/>
      <c r="F11" s="324"/>
      <c r="G11" s="325"/>
    </row>
    <row r="12" spans="1:8" ht="25.5">
      <c r="A12" s="127">
        <v>4</v>
      </c>
      <c r="B12" s="263" t="s">
        <v>675</v>
      </c>
      <c r="C12" s="457">
        <v>1578196755.5900638</v>
      </c>
      <c r="D12" s="455">
        <v>1561893291.8764589</v>
      </c>
      <c r="E12" s="455">
        <v>1494786839.5580237</v>
      </c>
      <c r="F12" s="455">
        <v>1503903293.7350767</v>
      </c>
      <c r="G12" s="456">
        <v>1435729454.0707879</v>
      </c>
    </row>
    <row r="13" spans="1:8" ht="15">
      <c r="A13" s="126"/>
      <c r="B13" s="31" t="s">
        <v>131</v>
      </c>
      <c r="C13" s="324"/>
      <c r="D13" s="324"/>
      <c r="E13" s="324"/>
      <c r="F13" s="324"/>
      <c r="G13" s="325"/>
    </row>
    <row r="14" spans="1:8" s="3" customFormat="1" ht="15">
      <c r="A14" s="127"/>
      <c r="B14" s="32" t="s">
        <v>838</v>
      </c>
      <c r="C14" s="324"/>
      <c r="D14" s="324"/>
      <c r="E14" s="324"/>
      <c r="F14" s="324"/>
      <c r="G14" s="325"/>
    </row>
    <row r="15" spans="1:8"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&gt;=8.72739281796653%</v>
      </c>
      <c r="C15" s="458">
        <v>0.12552175405146754</v>
      </c>
      <c r="D15" s="459">
        <v>0.12207804335398968</v>
      </c>
      <c r="E15" s="459">
        <v>0.12790787417992805</v>
      </c>
      <c r="F15" s="459">
        <v>0.12590316058803358</v>
      </c>
      <c r="G15" s="460">
        <v>0.13029894544517467</v>
      </c>
    </row>
    <row r="16" spans="1:8" ht="15">
      <c r="A16" s="125">
        <v>6</v>
      </c>
      <c r="B16" s="30" t="str">
        <f>"პირველადი კაპიტალის კოეფიციენტი &gt;="&amp;'9.1. Capital Requirements'!$C$20*100&amp;"%"</f>
        <v>პირველადი კაპიტალის კოეფიციენტი &gt;=10.8092176171745%</v>
      </c>
      <c r="C16" s="458">
        <v>0.13424519106984653</v>
      </c>
      <c r="D16" s="459">
        <v>0.13081397945856657</v>
      </c>
      <c r="E16" s="459">
        <v>0.13626451719378643</v>
      </c>
      <c r="F16" s="459">
        <v>0.13360073000504644</v>
      </c>
      <c r="G16" s="460">
        <v>0.13860315621844768</v>
      </c>
    </row>
    <row r="17" spans="1:7"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&gt;=17.0736536801282%</v>
      </c>
      <c r="C17" s="458">
        <v>0.1847278371163025</v>
      </c>
      <c r="D17" s="459">
        <v>0.18133582207715299</v>
      </c>
      <c r="E17" s="459">
        <v>0.18501104222323117</v>
      </c>
      <c r="F17" s="459">
        <v>0.17932616710984414</v>
      </c>
      <c r="G17" s="460">
        <v>0.17559068429555197</v>
      </c>
    </row>
    <row r="18" spans="1:7" ht="15">
      <c r="A18" s="126"/>
      <c r="B18" s="31" t="s">
        <v>11</v>
      </c>
      <c r="C18" s="324"/>
      <c r="D18" s="324"/>
      <c r="E18" s="324"/>
      <c r="F18" s="324"/>
      <c r="G18" s="325"/>
    </row>
    <row r="19" spans="1:7" ht="15" customHeight="1">
      <c r="A19" s="128">
        <v>8</v>
      </c>
      <c r="B19" s="33" t="s">
        <v>12</v>
      </c>
      <c r="C19" s="458">
        <v>7.5237724876858841E-2</v>
      </c>
      <c r="D19" s="459">
        <v>7.5116220911442433E-2</v>
      </c>
      <c r="E19" s="459">
        <v>7.7577351205399214E-2</v>
      </c>
      <c r="F19" s="459">
        <v>7.6815297180344411E-2</v>
      </c>
      <c r="G19" s="460">
        <v>7.562758131092126E-2</v>
      </c>
    </row>
    <row r="20" spans="1:7" ht="15">
      <c r="A20" s="128">
        <v>9</v>
      </c>
      <c r="B20" s="33" t="s">
        <v>13</v>
      </c>
      <c r="C20" s="458">
        <v>4.1781949766552758E-2</v>
      </c>
      <c r="D20" s="459">
        <v>4.1265536344615432E-2</v>
      </c>
      <c r="E20" s="459">
        <v>4.124963225299938E-2</v>
      </c>
      <c r="F20" s="459">
        <v>3.8569490737193922E-2</v>
      </c>
      <c r="G20" s="460">
        <v>3.8995828909361638E-2</v>
      </c>
    </row>
    <row r="21" spans="1:7" ht="15">
      <c r="A21" s="128">
        <v>10</v>
      </c>
      <c r="B21" s="33" t="s">
        <v>14</v>
      </c>
      <c r="C21" s="458">
        <v>2.3281571662856351E-2</v>
      </c>
      <c r="D21" s="459">
        <v>2.6592364518573091E-2</v>
      </c>
      <c r="E21" s="459">
        <v>3.4231938558806782E-2</v>
      </c>
      <c r="F21" s="459">
        <v>6.3384338206587745E-3</v>
      </c>
      <c r="G21" s="460">
        <v>6.0334482941334869E-3</v>
      </c>
    </row>
    <row r="22" spans="1:7" ht="15">
      <c r="A22" s="128">
        <v>11</v>
      </c>
      <c r="B22" s="33" t="s">
        <v>267</v>
      </c>
      <c r="C22" s="458">
        <v>3.3455775110306091E-2</v>
      </c>
      <c r="D22" s="459">
        <v>3.3850684566827001E-2</v>
      </c>
      <c r="E22" s="459">
        <v>3.6182704435050179E-2</v>
      </c>
      <c r="F22" s="459">
        <v>3.7923981504142827E-2</v>
      </c>
      <c r="G22" s="460">
        <v>3.6631752401559609E-2</v>
      </c>
    </row>
    <row r="23" spans="1:7" ht="15">
      <c r="A23" s="128">
        <v>12</v>
      </c>
      <c r="B23" s="33" t="s">
        <v>15</v>
      </c>
      <c r="C23" s="458">
        <v>7.1606871050679619E-3</v>
      </c>
      <c r="D23" s="459">
        <v>1.8882251395953798E-3</v>
      </c>
      <c r="E23" s="459">
        <v>6.0779743205702612E-3</v>
      </c>
      <c r="F23" s="459">
        <v>1.977463841949359E-2</v>
      </c>
      <c r="G23" s="460">
        <v>2.376481098999041E-2</v>
      </c>
    </row>
    <row r="24" spans="1:7" ht="15">
      <c r="A24" s="128">
        <v>13</v>
      </c>
      <c r="B24" s="33" t="s">
        <v>16</v>
      </c>
      <c r="C24" s="458">
        <v>5.4902846967734363E-2</v>
      </c>
      <c r="D24" s="459">
        <v>1.4388229017479288E-2</v>
      </c>
      <c r="E24" s="459">
        <v>4.7808066125161107E-2</v>
      </c>
      <c r="F24" s="459">
        <v>0.16254498974001547</v>
      </c>
      <c r="G24" s="460">
        <v>0.19839051280004</v>
      </c>
    </row>
    <row r="25" spans="1:7" ht="15">
      <c r="A25" s="126"/>
      <c r="B25" s="31" t="s">
        <v>17</v>
      </c>
      <c r="C25" s="324"/>
      <c r="D25" s="324"/>
      <c r="E25" s="324"/>
      <c r="F25" s="324"/>
      <c r="G25" s="325"/>
    </row>
    <row r="26" spans="1:7" ht="15">
      <c r="A26" s="128">
        <v>14</v>
      </c>
      <c r="B26" s="33" t="s">
        <v>18</v>
      </c>
      <c r="C26" s="458">
        <v>6.9998653288272136E-2</v>
      </c>
      <c r="D26" s="459">
        <v>6.9636876331316419E-2</v>
      </c>
      <c r="E26" s="459">
        <v>6.6454751177656479E-2</v>
      </c>
      <c r="F26" s="459">
        <v>6.0492478264320561E-2</v>
      </c>
      <c r="G26" s="460">
        <v>5.470245405770563E-2</v>
      </c>
    </row>
    <row r="27" spans="1:7" ht="15" customHeight="1">
      <c r="A27" s="128">
        <v>15</v>
      </c>
      <c r="B27" s="33" t="s">
        <v>19</v>
      </c>
      <c r="C27" s="458">
        <v>6.3844854838370171E-2</v>
      </c>
      <c r="D27" s="459">
        <v>6.3042046025703846E-2</v>
      </c>
      <c r="E27" s="459">
        <v>5.9365367303941631E-2</v>
      </c>
      <c r="F27" s="459">
        <v>5.6183889273856986E-2</v>
      </c>
      <c r="G27" s="460">
        <v>5.6586753140638553E-2</v>
      </c>
    </row>
    <row r="28" spans="1:7" ht="15">
      <c r="A28" s="128">
        <v>16</v>
      </c>
      <c r="B28" s="33" t="s">
        <v>20</v>
      </c>
      <c r="C28" s="458">
        <v>0.46792653011791446</v>
      </c>
      <c r="D28" s="459">
        <v>0.50337959100570639</v>
      </c>
      <c r="E28" s="459">
        <v>0.50685454136862462</v>
      </c>
      <c r="F28" s="459">
        <v>0.50460499899911593</v>
      </c>
      <c r="G28" s="460">
        <v>0.50820806280077135</v>
      </c>
    </row>
    <row r="29" spans="1:7" ht="15" customHeight="1">
      <c r="A29" s="128">
        <v>17</v>
      </c>
      <c r="B29" s="33" t="s">
        <v>21</v>
      </c>
      <c r="C29" s="458">
        <v>0.48054731903714659</v>
      </c>
      <c r="D29" s="459">
        <v>0.49823852775864585</v>
      </c>
      <c r="E29" s="459">
        <v>0.49759235627240828</v>
      </c>
      <c r="F29" s="459">
        <v>0.49456169800854755</v>
      </c>
      <c r="G29" s="460">
        <v>0.50508656753169112</v>
      </c>
    </row>
    <row r="30" spans="1:7" ht="15">
      <c r="A30" s="128">
        <v>18</v>
      </c>
      <c r="B30" s="33" t="s">
        <v>22</v>
      </c>
      <c r="C30" s="458">
        <v>1.4092400107412518E-2</v>
      </c>
      <c r="D30" s="459">
        <v>3.1468573053284191E-3</v>
      </c>
      <c r="E30" s="459">
        <v>-7.7734629392752315E-3</v>
      </c>
      <c r="F30" s="459">
        <v>0.14669185085607969</v>
      </c>
      <c r="G30" s="460">
        <v>0.10833803104728162</v>
      </c>
    </row>
    <row r="31" spans="1:7" ht="15" customHeight="1">
      <c r="A31" s="126"/>
      <c r="B31" s="31" t="s">
        <v>23</v>
      </c>
      <c r="C31" s="324"/>
      <c r="D31" s="324"/>
      <c r="E31" s="324"/>
      <c r="F31" s="324"/>
      <c r="G31" s="325"/>
    </row>
    <row r="32" spans="1:7" ht="15" customHeight="1">
      <c r="A32" s="128">
        <v>19</v>
      </c>
      <c r="B32" s="33" t="s">
        <v>24</v>
      </c>
      <c r="C32" s="458">
        <v>0.25703412108308538</v>
      </c>
      <c r="D32" s="459">
        <v>0.29727353529229567</v>
      </c>
      <c r="E32" s="459">
        <v>0.2629962175855069</v>
      </c>
      <c r="F32" s="459">
        <v>0.23691487373950526</v>
      </c>
      <c r="G32" s="460">
        <v>0.23380619892519283</v>
      </c>
    </row>
    <row r="33" spans="1:7" ht="15" customHeight="1">
      <c r="A33" s="128">
        <v>20</v>
      </c>
      <c r="B33" s="33" t="s">
        <v>25</v>
      </c>
      <c r="C33" s="458">
        <v>0.57732629431229221</v>
      </c>
      <c r="D33" s="459">
        <v>0.60453369346857477</v>
      </c>
      <c r="E33" s="459">
        <v>0.60982898535297714</v>
      </c>
      <c r="F33" s="459">
        <v>0.6003721055747776</v>
      </c>
      <c r="G33" s="460">
        <v>0.59247315082215035</v>
      </c>
    </row>
    <row r="34" spans="1:7" ht="15" customHeight="1">
      <c r="A34" s="128">
        <v>21</v>
      </c>
      <c r="B34" s="272" t="s">
        <v>26</v>
      </c>
      <c r="C34" s="458">
        <v>0.38794500459615322</v>
      </c>
      <c r="D34" s="459">
        <v>0.39780240358510788</v>
      </c>
      <c r="E34" s="459">
        <v>0.33347252895384666</v>
      </c>
      <c r="F34" s="459">
        <v>0.35909015542764494</v>
      </c>
      <c r="G34" s="460">
        <v>0.33627690641084618</v>
      </c>
    </row>
    <row r="35" spans="1:7" ht="15" customHeight="1">
      <c r="A35" s="326"/>
      <c r="B35" s="31" t="s">
        <v>837</v>
      </c>
      <c r="C35" s="324"/>
      <c r="D35" s="324"/>
      <c r="E35" s="324"/>
      <c r="F35" s="324"/>
      <c r="G35" s="325"/>
    </row>
    <row r="36" spans="1:7" ht="15" customHeight="1">
      <c r="A36" s="128">
        <v>22</v>
      </c>
      <c r="B36" s="318" t="s">
        <v>821</v>
      </c>
      <c r="C36" s="461">
        <v>406025950.17135006</v>
      </c>
      <c r="D36" s="461">
        <v>440793593.17995</v>
      </c>
      <c r="E36" s="461">
        <v>366119622.28017497</v>
      </c>
      <c r="F36" s="461">
        <v>369227759.44299996</v>
      </c>
      <c r="G36" s="462">
        <v>310923623.191275</v>
      </c>
    </row>
    <row r="37" spans="1:7" ht="15">
      <c r="A37" s="128">
        <v>23</v>
      </c>
      <c r="B37" s="33" t="s">
        <v>822</v>
      </c>
      <c r="C37" s="461">
        <v>343178092.280132</v>
      </c>
      <c r="D37" s="463">
        <v>359825699.75804245</v>
      </c>
      <c r="E37" s="463">
        <v>272760623.19399709</v>
      </c>
      <c r="F37" s="463">
        <v>337331836.77424401</v>
      </c>
      <c r="G37" s="464">
        <v>286897014.04675293</v>
      </c>
    </row>
    <row r="38" spans="1:7" thickBot="1">
      <c r="A38" s="129">
        <v>24</v>
      </c>
      <c r="B38" s="273" t="s">
        <v>820</v>
      </c>
      <c r="C38" s="465">
        <v>1.1831348192235889</v>
      </c>
      <c r="D38" s="465">
        <v>1.2250197622803285</v>
      </c>
      <c r="E38" s="465">
        <v>1.3422744749332005</v>
      </c>
      <c r="F38" s="465">
        <v>1.0945535499221259</v>
      </c>
      <c r="G38" s="466">
        <v>1.0837464594197801</v>
      </c>
    </row>
    <row r="39" spans="1:7">
      <c r="A39" s="20"/>
    </row>
    <row r="40" spans="1:7" ht="48" customHeight="1">
      <c r="B40" s="317" t="s">
        <v>839</v>
      </c>
    </row>
    <row r="41" spans="1:7" ht="68.25" customHeight="1">
      <c r="B41" s="375" t="s">
        <v>836</v>
      </c>
      <c r="D41" s="346"/>
      <c r="E41" s="346"/>
      <c r="F41" s="346"/>
      <c r="G41" s="346"/>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B3" sqref="B3"/>
      <selection pane="topRight" activeCell="B3" sqref="B3"/>
      <selection pane="bottomLeft" activeCell="B3" sqref="B3"/>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231</v>
      </c>
      <c r="B1" s="346" t="str">
        <f>Info!C2</f>
        <v>სს "ვითიბი ბანკი ჯორჯია"</v>
      </c>
    </row>
    <row r="2" spans="1:8" ht="15.75">
      <c r="A2" s="17" t="s">
        <v>232</v>
      </c>
      <c r="B2" s="452">
        <v>43738</v>
      </c>
    </row>
    <row r="3" spans="1:8" ht="15.75">
      <c r="A3" s="17"/>
    </row>
    <row r="4" spans="1:8" ht="16.5" thickBot="1">
      <c r="A4" s="34" t="s">
        <v>654</v>
      </c>
      <c r="B4" s="75" t="s">
        <v>287</v>
      </c>
      <c r="C4" s="34"/>
      <c r="D4" s="35"/>
      <c r="E4" s="35"/>
      <c r="F4" s="36"/>
      <c r="G4" s="36"/>
      <c r="H4" s="37" t="s">
        <v>135</v>
      </c>
    </row>
    <row r="5" spans="1:8" ht="15.75">
      <c r="A5" s="38"/>
      <c r="B5" s="39"/>
      <c r="C5" s="553" t="s">
        <v>237</v>
      </c>
      <c r="D5" s="554"/>
      <c r="E5" s="555"/>
      <c r="F5" s="553" t="s">
        <v>238</v>
      </c>
      <c r="G5" s="554"/>
      <c r="H5" s="556"/>
    </row>
    <row r="6" spans="1:8" ht="15.75">
      <c r="A6" s="40" t="s">
        <v>32</v>
      </c>
      <c r="B6" s="41" t="s">
        <v>195</v>
      </c>
      <c r="C6" s="42" t="s">
        <v>33</v>
      </c>
      <c r="D6" s="42" t="s">
        <v>136</v>
      </c>
      <c r="E6" s="42" t="s">
        <v>74</v>
      </c>
      <c r="F6" s="42" t="s">
        <v>33</v>
      </c>
      <c r="G6" s="42" t="s">
        <v>136</v>
      </c>
      <c r="H6" s="43" t="s">
        <v>74</v>
      </c>
    </row>
    <row r="7" spans="1:8" ht="15.75">
      <c r="A7" s="40">
        <v>1</v>
      </c>
      <c r="B7" s="44" t="s">
        <v>196</v>
      </c>
      <c r="C7" s="467">
        <v>34002401</v>
      </c>
      <c r="D7" s="467">
        <v>19390191</v>
      </c>
      <c r="E7" s="468">
        <v>53392592</v>
      </c>
      <c r="F7" s="469">
        <v>35315822</v>
      </c>
      <c r="G7" s="470">
        <v>27542236</v>
      </c>
      <c r="H7" s="471">
        <v>62858058</v>
      </c>
    </row>
    <row r="8" spans="1:8" ht="15.75">
      <c r="A8" s="40">
        <v>2</v>
      </c>
      <c r="B8" s="44" t="s">
        <v>197</v>
      </c>
      <c r="C8" s="467">
        <v>20678188</v>
      </c>
      <c r="D8" s="467">
        <v>207272461</v>
      </c>
      <c r="E8" s="468">
        <v>227950649</v>
      </c>
      <c r="F8" s="469">
        <v>19352255</v>
      </c>
      <c r="G8" s="470">
        <v>155304453</v>
      </c>
      <c r="H8" s="471">
        <v>174656708</v>
      </c>
    </row>
    <row r="9" spans="1:8" ht="15.75">
      <c r="A9" s="40">
        <v>3</v>
      </c>
      <c r="B9" s="44" t="s">
        <v>198</v>
      </c>
      <c r="C9" s="467">
        <v>1962065</v>
      </c>
      <c r="D9" s="467">
        <v>72503713</v>
      </c>
      <c r="E9" s="468">
        <v>74465778</v>
      </c>
      <c r="F9" s="469">
        <v>102736</v>
      </c>
      <c r="G9" s="470">
        <v>48597235</v>
      </c>
      <c r="H9" s="471">
        <v>48699971</v>
      </c>
    </row>
    <row r="10" spans="1:8" ht="15.75">
      <c r="A10" s="40">
        <v>4</v>
      </c>
      <c r="B10" s="44" t="s">
        <v>227</v>
      </c>
      <c r="C10" s="467">
        <v>0</v>
      </c>
      <c r="D10" s="467">
        <v>0</v>
      </c>
      <c r="E10" s="468">
        <v>0</v>
      </c>
      <c r="F10" s="469">
        <v>0</v>
      </c>
      <c r="G10" s="470">
        <v>0</v>
      </c>
      <c r="H10" s="471">
        <v>0</v>
      </c>
    </row>
    <row r="11" spans="1:8" ht="15.75">
      <c r="A11" s="40">
        <v>5</v>
      </c>
      <c r="B11" s="44" t="s">
        <v>199</v>
      </c>
      <c r="C11" s="467">
        <v>129968114</v>
      </c>
      <c r="D11" s="467">
        <v>68218</v>
      </c>
      <c r="E11" s="468">
        <v>130036332</v>
      </c>
      <c r="F11" s="469">
        <v>112951320</v>
      </c>
      <c r="G11" s="470">
        <v>0</v>
      </c>
      <c r="H11" s="471">
        <v>112951320</v>
      </c>
    </row>
    <row r="12" spans="1:8" ht="15.75">
      <c r="A12" s="40">
        <v>6.1</v>
      </c>
      <c r="B12" s="45" t="s">
        <v>200</v>
      </c>
      <c r="C12" s="467">
        <v>603660968.89000154</v>
      </c>
      <c r="D12" s="467">
        <v>530883418.4176023</v>
      </c>
      <c r="E12" s="468">
        <v>1134544387.3076038</v>
      </c>
      <c r="F12" s="469">
        <v>531803115.82002169</v>
      </c>
      <c r="G12" s="470">
        <v>549554823.57332826</v>
      </c>
      <c r="H12" s="471">
        <v>1081357939.3933499</v>
      </c>
    </row>
    <row r="13" spans="1:8" ht="15.75">
      <c r="A13" s="40">
        <v>6.2</v>
      </c>
      <c r="B13" s="45" t="s">
        <v>201</v>
      </c>
      <c r="C13" s="467">
        <v>-36715713.793603569</v>
      </c>
      <c r="D13" s="467">
        <v>-35719107.921738036</v>
      </c>
      <c r="E13" s="468">
        <v>-72434821.715341598</v>
      </c>
      <c r="F13" s="469">
        <v>-30026653.87139852</v>
      </c>
      <c r="G13" s="470">
        <v>-31163880.90172255</v>
      </c>
      <c r="H13" s="471">
        <v>-61190534.773121074</v>
      </c>
    </row>
    <row r="14" spans="1:8" ht="15.75">
      <c r="A14" s="40">
        <v>6</v>
      </c>
      <c r="B14" s="44" t="s">
        <v>202</v>
      </c>
      <c r="C14" s="468">
        <v>566945255.096398</v>
      </c>
      <c r="D14" s="468">
        <v>495164310.49586427</v>
      </c>
      <c r="E14" s="468">
        <v>1062109565.5922623</v>
      </c>
      <c r="F14" s="468">
        <v>501776461.94862318</v>
      </c>
      <c r="G14" s="468">
        <v>518390942.67160571</v>
      </c>
      <c r="H14" s="471">
        <v>1020167404.6202289</v>
      </c>
    </row>
    <row r="15" spans="1:8" ht="15.75">
      <c r="A15" s="40">
        <v>7</v>
      </c>
      <c r="B15" s="44" t="s">
        <v>203</v>
      </c>
      <c r="C15" s="467">
        <v>6959182</v>
      </c>
      <c r="D15" s="467">
        <v>2561553</v>
      </c>
      <c r="E15" s="468">
        <v>9520735</v>
      </c>
      <c r="F15" s="469">
        <v>6622341</v>
      </c>
      <c r="G15" s="470">
        <v>2856035</v>
      </c>
      <c r="H15" s="471">
        <v>9478376</v>
      </c>
    </row>
    <row r="16" spans="1:8" ht="15.75">
      <c r="A16" s="40">
        <v>8</v>
      </c>
      <c r="B16" s="44" t="s">
        <v>204</v>
      </c>
      <c r="C16" s="467">
        <v>9114927.7300000004</v>
      </c>
      <c r="D16" s="467" t="s">
        <v>949</v>
      </c>
      <c r="E16" s="468">
        <v>9114927.7300000004</v>
      </c>
      <c r="F16" s="469">
        <v>8960783.1300000008</v>
      </c>
      <c r="G16" s="467" t="s">
        <v>949</v>
      </c>
      <c r="H16" s="471">
        <v>8960783.1300000008</v>
      </c>
    </row>
    <row r="17" spans="1:8" ht="15.75">
      <c r="A17" s="40">
        <v>9</v>
      </c>
      <c r="B17" s="44" t="s">
        <v>205</v>
      </c>
      <c r="C17" s="467">
        <v>54000</v>
      </c>
      <c r="D17" s="467">
        <v>0</v>
      </c>
      <c r="E17" s="468">
        <v>54000</v>
      </c>
      <c r="F17" s="469">
        <v>54000</v>
      </c>
      <c r="G17" s="467">
        <v>0</v>
      </c>
      <c r="H17" s="471">
        <v>54000</v>
      </c>
    </row>
    <row r="18" spans="1:8" ht="15.75">
      <c r="A18" s="40">
        <v>10</v>
      </c>
      <c r="B18" s="44" t="s">
        <v>206</v>
      </c>
      <c r="C18" s="467">
        <v>61099496</v>
      </c>
      <c r="D18" s="467" t="s">
        <v>949</v>
      </c>
      <c r="E18" s="468">
        <v>61099496</v>
      </c>
      <c r="F18" s="469">
        <v>43647825</v>
      </c>
      <c r="G18" s="467" t="s">
        <v>949</v>
      </c>
      <c r="H18" s="471">
        <v>43647825</v>
      </c>
    </row>
    <row r="19" spans="1:8" ht="15.75">
      <c r="A19" s="40">
        <v>11</v>
      </c>
      <c r="B19" s="44" t="s">
        <v>207</v>
      </c>
      <c r="C19" s="467">
        <v>39289279.240000002</v>
      </c>
      <c r="D19" s="467">
        <v>7946754.2200000007</v>
      </c>
      <c r="E19" s="468">
        <v>47236033.460000001</v>
      </c>
      <c r="F19" s="469">
        <v>26769476.009999994</v>
      </c>
      <c r="G19" s="470">
        <v>18392799.98</v>
      </c>
      <c r="H19" s="471">
        <v>45162275.989999995</v>
      </c>
    </row>
    <row r="20" spans="1:8" ht="15.75">
      <c r="A20" s="40">
        <v>12</v>
      </c>
      <c r="B20" s="46" t="s">
        <v>208</v>
      </c>
      <c r="C20" s="468">
        <v>870072908.06639802</v>
      </c>
      <c r="D20" s="468">
        <v>804907200.7158643</v>
      </c>
      <c r="E20" s="468">
        <v>1674980108.7822623</v>
      </c>
      <c r="F20" s="468">
        <v>755553020.08862317</v>
      </c>
      <c r="G20" s="468">
        <v>771083701.65160573</v>
      </c>
      <c r="H20" s="471">
        <v>1526636721.7402289</v>
      </c>
    </row>
    <row r="21" spans="1:8" ht="15.75">
      <c r="A21" s="40"/>
      <c r="B21" s="41" t="s">
        <v>225</v>
      </c>
      <c r="C21" s="472"/>
      <c r="D21" s="472"/>
      <c r="E21" s="472"/>
      <c r="F21" s="473"/>
      <c r="G21" s="474"/>
      <c r="H21" s="475"/>
    </row>
    <row r="22" spans="1:8" ht="15.75">
      <c r="A22" s="40">
        <v>13</v>
      </c>
      <c r="B22" s="44" t="s">
        <v>209</v>
      </c>
      <c r="C22" s="467">
        <v>6286228</v>
      </c>
      <c r="D22" s="467">
        <v>239649</v>
      </c>
      <c r="E22" s="468">
        <v>6525877</v>
      </c>
      <c r="F22" s="469">
        <v>8736930</v>
      </c>
      <c r="G22" s="470">
        <v>325197</v>
      </c>
      <c r="H22" s="471">
        <v>9062127</v>
      </c>
    </row>
    <row r="23" spans="1:8" ht="15.75">
      <c r="A23" s="40">
        <v>14</v>
      </c>
      <c r="B23" s="44" t="s">
        <v>210</v>
      </c>
      <c r="C23" s="467">
        <v>200543114</v>
      </c>
      <c r="D23" s="467">
        <v>191640106</v>
      </c>
      <c r="E23" s="468">
        <v>392183220</v>
      </c>
      <c r="F23" s="469">
        <v>190784167</v>
      </c>
      <c r="G23" s="470">
        <v>148969414</v>
      </c>
      <c r="H23" s="471">
        <v>339753581</v>
      </c>
    </row>
    <row r="24" spans="1:8" ht="15.75">
      <c r="A24" s="40">
        <v>15</v>
      </c>
      <c r="B24" s="44" t="s">
        <v>211</v>
      </c>
      <c r="C24" s="467">
        <v>183207562</v>
      </c>
      <c r="D24" s="467">
        <v>74409384</v>
      </c>
      <c r="E24" s="468">
        <v>257616946</v>
      </c>
      <c r="F24" s="469">
        <v>100077278</v>
      </c>
      <c r="G24" s="470">
        <v>73541815</v>
      </c>
      <c r="H24" s="471">
        <v>173619093</v>
      </c>
    </row>
    <row r="25" spans="1:8" ht="15.75">
      <c r="A25" s="40">
        <v>16</v>
      </c>
      <c r="B25" s="44" t="s">
        <v>212</v>
      </c>
      <c r="C25" s="467">
        <v>167935750</v>
      </c>
      <c r="D25" s="467">
        <v>382363797</v>
      </c>
      <c r="E25" s="468">
        <v>550299547</v>
      </c>
      <c r="F25" s="469">
        <v>188614564</v>
      </c>
      <c r="G25" s="470">
        <v>319555272</v>
      </c>
      <c r="H25" s="471">
        <v>508169836</v>
      </c>
    </row>
    <row r="26" spans="1:8" ht="15.75">
      <c r="A26" s="40">
        <v>17</v>
      </c>
      <c r="B26" s="44" t="s">
        <v>213</v>
      </c>
      <c r="C26" s="472"/>
      <c r="D26" s="472"/>
      <c r="E26" s="468">
        <v>0</v>
      </c>
      <c r="F26" s="473"/>
      <c r="G26" s="474"/>
      <c r="H26" s="471">
        <v>0</v>
      </c>
    </row>
    <row r="27" spans="1:8" ht="15.75">
      <c r="A27" s="40">
        <v>18</v>
      </c>
      <c r="B27" s="44" t="s">
        <v>214</v>
      </c>
      <c r="C27" s="467">
        <v>40000000</v>
      </c>
      <c r="D27" s="467">
        <v>96585182.969999999</v>
      </c>
      <c r="E27" s="468">
        <v>136585182.97</v>
      </c>
      <c r="F27" s="469">
        <v>33542000</v>
      </c>
      <c r="G27" s="470">
        <v>173830374.34</v>
      </c>
      <c r="H27" s="471">
        <v>207372374.34</v>
      </c>
    </row>
    <row r="28" spans="1:8" ht="15.75">
      <c r="A28" s="40">
        <v>19</v>
      </c>
      <c r="B28" s="44" t="s">
        <v>215</v>
      </c>
      <c r="C28" s="467">
        <v>4284538</v>
      </c>
      <c r="D28" s="467">
        <v>5940911</v>
      </c>
      <c r="E28" s="468">
        <v>10225449</v>
      </c>
      <c r="F28" s="469">
        <v>5155665</v>
      </c>
      <c r="G28" s="470">
        <v>6572803</v>
      </c>
      <c r="H28" s="471">
        <v>11728468</v>
      </c>
    </row>
    <row r="29" spans="1:8" ht="15.75">
      <c r="A29" s="40">
        <v>20</v>
      </c>
      <c r="B29" s="44" t="s">
        <v>137</v>
      </c>
      <c r="C29" s="467">
        <v>14462546.779999999</v>
      </c>
      <c r="D29" s="467">
        <v>15133968.779999999</v>
      </c>
      <c r="E29" s="468">
        <v>29596515.559999999</v>
      </c>
      <c r="F29" s="469">
        <v>15144032.530000001</v>
      </c>
      <c r="G29" s="470">
        <v>15843663.029999999</v>
      </c>
      <c r="H29" s="471">
        <v>30987695.560000002</v>
      </c>
    </row>
    <row r="30" spans="1:8" ht="15.75">
      <c r="A30" s="40">
        <v>21</v>
      </c>
      <c r="B30" s="44" t="s">
        <v>216</v>
      </c>
      <c r="C30" s="467">
        <v>0</v>
      </c>
      <c r="D30" s="467">
        <v>76059064.210000008</v>
      </c>
      <c r="E30" s="468">
        <v>76059064.210000008</v>
      </c>
      <c r="F30" s="469">
        <v>0</v>
      </c>
      <c r="G30" s="470">
        <v>49414614.620000005</v>
      </c>
      <c r="H30" s="471">
        <v>49414614.620000005</v>
      </c>
    </row>
    <row r="31" spans="1:8" ht="15.75">
      <c r="A31" s="40">
        <v>22</v>
      </c>
      <c r="B31" s="46" t="s">
        <v>217</v>
      </c>
      <c r="C31" s="468">
        <v>616719738.77999997</v>
      </c>
      <c r="D31" s="468">
        <v>842372062.96000004</v>
      </c>
      <c r="E31" s="468">
        <v>1459091801.74</v>
      </c>
      <c r="F31" s="468">
        <v>542054636.52999997</v>
      </c>
      <c r="G31" s="468">
        <v>788053152.99000001</v>
      </c>
      <c r="H31" s="471">
        <v>1330107789.52</v>
      </c>
    </row>
    <row r="32" spans="1:8" ht="15.75">
      <c r="A32" s="40"/>
      <c r="B32" s="41" t="s">
        <v>226</v>
      </c>
      <c r="C32" s="472"/>
      <c r="D32" s="472"/>
      <c r="E32" s="467"/>
      <c r="F32" s="473"/>
      <c r="G32" s="474"/>
      <c r="H32" s="475"/>
    </row>
    <row r="33" spans="1:8" ht="15.75">
      <c r="A33" s="40">
        <v>23</v>
      </c>
      <c r="B33" s="44" t="s">
        <v>218</v>
      </c>
      <c r="C33" s="467">
        <v>209008277</v>
      </c>
      <c r="D33" s="472" t="s">
        <v>949</v>
      </c>
      <c r="E33" s="468">
        <v>209008277</v>
      </c>
      <c r="F33" s="469">
        <v>209008277</v>
      </c>
      <c r="G33" s="472" t="s">
        <v>949</v>
      </c>
      <c r="H33" s="471">
        <v>209008277</v>
      </c>
    </row>
    <row r="34" spans="1:8" ht="15.75">
      <c r="A34" s="40">
        <v>24</v>
      </c>
      <c r="B34" s="44" t="s">
        <v>219</v>
      </c>
      <c r="C34" s="467">
        <v>0</v>
      </c>
      <c r="D34" s="472" t="s">
        <v>949</v>
      </c>
      <c r="E34" s="468">
        <v>0</v>
      </c>
      <c r="F34" s="469">
        <v>0</v>
      </c>
      <c r="G34" s="472" t="s">
        <v>949</v>
      </c>
      <c r="H34" s="471">
        <v>0</v>
      </c>
    </row>
    <row r="35" spans="1:8" ht="15.75">
      <c r="A35" s="40">
        <v>25</v>
      </c>
      <c r="B35" s="45" t="s">
        <v>220</v>
      </c>
      <c r="C35" s="467">
        <v>0</v>
      </c>
      <c r="D35" s="472" t="s">
        <v>949</v>
      </c>
      <c r="E35" s="468">
        <v>0</v>
      </c>
      <c r="F35" s="469">
        <v>0</v>
      </c>
      <c r="G35" s="472" t="s">
        <v>949</v>
      </c>
      <c r="H35" s="471">
        <v>0</v>
      </c>
    </row>
    <row r="36" spans="1:8" ht="15.75">
      <c r="A36" s="40">
        <v>26</v>
      </c>
      <c r="B36" s="44" t="s">
        <v>221</v>
      </c>
      <c r="C36" s="467">
        <v>0</v>
      </c>
      <c r="D36" s="472" t="s">
        <v>949</v>
      </c>
      <c r="E36" s="468">
        <v>0</v>
      </c>
      <c r="F36" s="469">
        <v>0</v>
      </c>
      <c r="G36" s="472" t="s">
        <v>949</v>
      </c>
      <c r="H36" s="471">
        <v>0</v>
      </c>
    </row>
    <row r="37" spans="1:8" ht="15.75">
      <c r="A37" s="40">
        <v>27</v>
      </c>
      <c r="B37" s="44" t="s">
        <v>222</v>
      </c>
      <c r="C37" s="467">
        <v>0</v>
      </c>
      <c r="D37" s="472" t="s">
        <v>949</v>
      </c>
      <c r="E37" s="468">
        <v>0</v>
      </c>
      <c r="F37" s="469">
        <v>0</v>
      </c>
      <c r="G37" s="472" t="s">
        <v>949</v>
      </c>
      <c r="H37" s="471">
        <v>0</v>
      </c>
    </row>
    <row r="38" spans="1:8" ht="15.75">
      <c r="A38" s="40">
        <v>28</v>
      </c>
      <c r="B38" s="44" t="s">
        <v>223</v>
      </c>
      <c r="C38" s="467">
        <v>-2798935.0000000112</v>
      </c>
      <c r="D38" s="472" t="s">
        <v>949</v>
      </c>
      <c r="E38" s="468">
        <v>-2798935.0000000112</v>
      </c>
      <c r="F38" s="469">
        <v>-14764276</v>
      </c>
      <c r="G38" s="472" t="s">
        <v>949</v>
      </c>
      <c r="H38" s="471">
        <v>-14764276</v>
      </c>
    </row>
    <row r="39" spans="1:8" ht="15.75">
      <c r="A39" s="40">
        <v>29</v>
      </c>
      <c r="B39" s="44" t="s">
        <v>239</v>
      </c>
      <c r="C39" s="467">
        <v>9678965</v>
      </c>
      <c r="D39" s="472" t="s">
        <v>949</v>
      </c>
      <c r="E39" s="468">
        <v>9678965</v>
      </c>
      <c r="F39" s="469">
        <v>2284931</v>
      </c>
      <c r="G39" s="472" t="s">
        <v>949</v>
      </c>
      <c r="H39" s="471">
        <v>2284931</v>
      </c>
    </row>
    <row r="40" spans="1:8" ht="15.75">
      <c r="A40" s="40">
        <v>30</v>
      </c>
      <c r="B40" s="46" t="s">
        <v>224</v>
      </c>
      <c r="C40" s="467">
        <v>215888307</v>
      </c>
      <c r="D40" s="472" t="s">
        <v>949</v>
      </c>
      <c r="E40" s="468">
        <v>215888307</v>
      </c>
      <c r="F40" s="469">
        <v>196528932</v>
      </c>
      <c r="G40" s="472" t="s">
        <v>949</v>
      </c>
      <c r="H40" s="471">
        <v>196528932</v>
      </c>
    </row>
    <row r="41" spans="1:8" ht="16.5" thickBot="1">
      <c r="A41" s="47">
        <v>31</v>
      </c>
      <c r="B41" s="48" t="s">
        <v>240</v>
      </c>
      <c r="C41" s="274">
        <v>832608045.77999997</v>
      </c>
      <c r="D41" s="274">
        <v>842372062.96000004</v>
      </c>
      <c r="E41" s="274">
        <v>1674980108.74</v>
      </c>
      <c r="F41" s="274">
        <v>738583568.52999997</v>
      </c>
      <c r="G41" s="274">
        <v>788053152.99000001</v>
      </c>
      <c r="H41" s="275">
        <v>1526636721.52</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7"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231</v>
      </c>
      <c r="B1" s="16" t="str">
        <f>Info!C2</f>
        <v>სს "ვითიბი ბანკი ჯორჯია"</v>
      </c>
      <c r="C1" s="16"/>
    </row>
    <row r="2" spans="1:8" ht="15.75">
      <c r="A2" s="17" t="s">
        <v>232</v>
      </c>
      <c r="B2" s="448">
        <v>43738</v>
      </c>
      <c r="C2" s="28"/>
      <c r="D2" s="18"/>
      <c r="E2" s="18"/>
      <c r="F2" s="18"/>
      <c r="G2" s="18"/>
      <c r="H2" s="18"/>
    </row>
    <row r="3" spans="1:8" ht="15.75">
      <c r="A3" s="17"/>
      <c r="B3" s="16"/>
      <c r="C3" s="28"/>
      <c r="D3" s="18"/>
      <c r="E3" s="18"/>
      <c r="F3" s="18"/>
      <c r="G3" s="18"/>
      <c r="H3" s="18"/>
    </row>
    <row r="4" spans="1:8" ht="16.5" thickBot="1">
      <c r="A4" s="50" t="s">
        <v>655</v>
      </c>
      <c r="B4" s="29" t="s">
        <v>265</v>
      </c>
      <c r="C4" s="36"/>
      <c r="D4" s="36"/>
      <c r="E4" s="36"/>
      <c r="F4" s="50"/>
      <c r="G4" s="50"/>
      <c r="H4" s="51" t="s">
        <v>135</v>
      </c>
    </row>
    <row r="5" spans="1:8" ht="15.75">
      <c r="A5" s="130"/>
      <c r="B5" s="131"/>
      <c r="C5" s="553" t="s">
        <v>237</v>
      </c>
      <c r="D5" s="554"/>
      <c r="E5" s="555"/>
      <c r="F5" s="553" t="s">
        <v>238</v>
      </c>
      <c r="G5" s="554"/>
      <c r="H5" s="556"/>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476">
        <v>1697478</v>
      </c>
      <c r="D8" s="476">
        <v>833229</v>
      </c>
      <c r="E8" s="468">
        <v>2530707</v>
      </c>
      <c r="F8" s="476">
        <v>1395939</v>
      </c>
      <c r="G8" s="476">
        <v>1889679</v>
      </c>
      <c r="H8" s="477">
        <v>3285618</v>
      </c>
    </row>
    <row r="9" spans="1:8" ht="15.75">
      <c r="A9" s="134">
        <v>2</v>
      </c>
      <c r="B9" s="57" t="s">
        <v>140</v>
      </c>
      <c r="C9" s="478">
        <v>51839622.999999993</v>
      </c>
      <c r="D9" s="478">
        <v>29712153</v>
      </c>
      <c r="E9" s="468">
        <v>81551776</v>
      </c>
      <c r="F9" s="478">
        <v>47259170</v>
      </c>
      <c r="G9" s="478">
        <v>30642893</v>
      </c>
      <c r="H9" s="477">
        <v>77902063</v>
      </c>
    </row>
    <row r="10" spans="1:8" ht="15.75">
      <c r="A10" s="134">
        <v>2.1</v>
      </c>
      <c r="B10" s="58" t="s">
        <v>141</v>
      </c>
      <c r="C10" s="476">
        <v>156581</v>
      </c>
      <c r="D10" s="476">
        <v>65</v>
      </c>
      <c r="E10" s="468">
        <v>156646</v>
      </c>
      <c r="F10" s="476">
        <v>43359</v>
      </c>
      <c r="G10" s="476">
        <v>58879</v>
      </c>
      <c r="H10" s="477">
        <v>102238</v>
      </c>
    </row>
    <row r="11" spans="1:8" ht="15.75">
      <c r="A11" s="134">
        <v>2.2000000000000002</v>
      </c>
      <c r="B11" s="58" t="s">
        <v>142</v>
      </c>
      <c r="C11" s="476">
        <v>5742444.0900000008</v>
      </c>
      <c r="D11" s="476">
        <v>11042639.390000001</v>
      </c>
      <c r="E11" s="468">
        <v>16785083.48</v>
      </c>
      <c r="F11" s="476">
        <v>5716772.870000001</v>
      </c>
      <c r="G11" s="476">
        <v>10570686.449999999</v>
      </c>
      <c r="H11" s="477">
        <v>16287459.32</v>
      </c>
    </row>
    <row r="12" spans="1:8" ht="15.75">
      <c r="A12" s="134">
        <v>2.2999999999999998</v>
      </c>
      <c r="B12" s="58" t="s">
        <v>143</v>
      </c>
      <c r="C12" s="476">
        <v>1664247.64</v>
      </c>
      <c r="D12" s="476">
        <v>768511.42999999993</v>
      </c>
      <c r="E12" s="468">
        <v>2432759.0699999998</v>
      </c>
      <c r="F12" s="476">
        <v>1698400.2799999998</v>
      </c>
      <c r="G12" s="476">
        <v>1462450.96</v>
      </c>
      <c r="H12" s="477">
        <v>3160851.2399999998</v>
      </c>
    </row>
    <row r="13" spans="1:8" ht="15.75">
      <c r="A13" s="134">
        <v>2.4</v>
      </c>
      <c r="B13" s="58" t="s">
        <v>144</v>
      </c>
      <c r="C13" s="476">
        <v>3451664.13</v>
      </c>
      <c r="D13" s="476">
        <v>1535114.92</v>
      </c>
      <c r="E13" s="468">
        <v>4986779.05</v>
      </c>
      <c r="F13" s="476">
        <v>1599193.8600000003</v>
      </c>
      <c r="G13" s="476">
        <v>1652313.2899999998</v>
      </c>
      <c r="H13" s="477">
        <v>3251507.1500000004</v>
      </c>
    </row>
    <row r="14" spans="1:8" ht="15.75">
      <c r="A14" s="134">
        <v>2.5</v>
      </c>
      <c r="B14" s="58" t="s">
        <v>145</v>
      </c>
      <c r="C14" s="476">
        <v>157293.04</v>
      </c>
      <c r="D14" s="476">
        <v>281164.62</v>
      </c>
      <c r="E14" s="468">
        <v>438457.66000000003</v>
      </c>
      <c r="F14" s="476">
        <v>295857.89</v>
      </c>
      <c r="G14" s="476">
        <v>1765768.4000000001</v>
      </c>
      <c r="H14" s="477">
        <v>2061626.29</v>
      </c>
    </row>
    <row r="15" spans="1:8" ht="15.75">
      <c r="A15" s="134">
        <v>2.6</v>
      </c>
      <c r="B15" s="58" t="s">
        <v>146</v>
      </c>
      <c r="C15" s="476">
        <v>1646659.2799999998</v>
      </c>
      <c r="D15" s="476">
        <v>2589210.870000001</v>
      </c>
      <c r="E15" s="468">
        <v>4235870.1500000004</v>
      </c>
      <c r="F15" s="476">
        <v>1384747.33</v>
      </c>
      <c r="G15" s="476">
        <v>2968055.21</v>
      </c>
      <c r="H15" s="477">
        <v>4352802.54</v>
      </c>
    </row>
    <row r="16" spans="1:8" ht="15.75">
      <c r="A16" s="134">
        <v>2.7</v>
      </c>
      <c r="B16" s="58" t="s">
        <v>147</v>
      </c>
      <c r="C16" s="476">
        <v>230561.57</v>
      </c>
      <c r="D16" s="476">
        <v>1179165.1299999999</v>
      </c>
      <c r="E16" s="468">
        <v>1409726.7</v>
      </c>
      <c r="F16" s="476">
        <v>147420.99999999997</v>
      </c>
      <c r="G16" s="476">
        <v>1714423.63</v>
      </c>
      <c r="H16" s="477">
        <v>1861844.63</v>
      </c>
    </row>
    <row r="17" spans="1:8" ht="15.75">
      <c r="A17" s="134">
        <v>2.8</v>
      </c>
      <c r="B17" s="58" t="s">
        <v>148</v>
      </c>
      <c r="C17" s="476">
        <v>35126169</v>
      </c>
      <c r="D17" s="476">
        <v>8428086</v>
      </c>
      <c r="E17" s="468">
        <v>43554255</v>
      </c>
      <c r="F17" s="476">
        <v>34868417</v>
      </c>
      <c r="G17" s="476">
        <v>8437240</v>
      </c>
      <c r="H17" s="477">
        <v>43305657</v>
      </c>
    </row>
    <row r="18" spans="1:8" ht="15.75">
      <c r="A18" s="134">
        <v>2.9</v>
      </c>
      <c r="B18" s="58" t="s">
        <v>149</v>
      </c>
      <c r="C18" s="476">
        <v>3664003.2499999925</v>
      </c>
      <c r="D18" s="476">
        <v>3888195.6400000006</v>
      </c>
      <c r="E18" s="468">
        <v>7552198.8899999931</v>
      </c>
      <c r="F18" s="476">
        <v>1505000.7699999958</v>
      </c>
      <c r="G18" s="476">
        <v>2013076.0600000024</v>
      </c>
      <c r="H18" s="477">
        <v>3518076.8299999982</v>
      </c>
    </row>
    <row r="19" spans="1:8" ht="15.75">
      <c r="A19" s="134">
        <v>3</v>
      </c>
      <c r="B19" s="57" t="s">
        <v>150</v>
      </c>
      <c r="C19" s="476"/>
      <c r="D19" s="476"/>
      <c r="E19" s="468">
        <v>0</v>
      </c>
      <c r="F19" s="476"/>
      <c r="G19" s="476"/>
      <c r="H19" s="477">
        <v>0</v>
      </c>
    </row>
    <row r="20" spans="1:8" ht="15.75">
      <c r="A20" s="134">
        <v>4</v>
      </c>
      <c r="B20" s="57" t="s">
        <v>151</v>
      </c>
      <c r="C20" s="476">
        <v>6099794</v>
      </c>
      <c r="D20" s="476">
        <v>1957</v>
      </c>
      <c r="E20" s="468">
        <v>6101751</v>
      </c>
      <c r="F20" s="476">
        <v>5998442</v>
      </c>
      <c r="G20" s="476">
        <v>0</v>
      </c>
      <c r="H20" s="477">
        <v>5998442</v>
      </c>
    </row>
    <row r="21" spans="1:8" ht="15.75">
      <c r="A21" s="134">
        <v>5</v>
      </c>
      <c r="B21" s="57" t="s">
        <v>152</v>
      </c>
      <c r="C21" s="476">
        <v>895209.42999999993</v>
      </c>
      <c r="D21" s="476">
        <v>182409.52</v>
      </c>
      <c r="E21" s="468">
        <v>1077618.95</v>
      </c>
      <c r="F21" s="476">
        <v>129823.18000000001</v>
      </c>
      <c r="G21" s="476">
        <v>473468</v>
      </c>
      <c r="H21" s="477">
        <v>603291.18000000005</v>
      </c>
    </row>
    <row r="22" spans="1:8" ht="15.75">
      <c r="A22" s="134">
        <v>6</v>
      </c>
      <c r="B22" s="59" t="s">
        <v>153</v>
      </c>
      <c r="C22" s="478">
        <v>60532104.429999992</v>
      </c>
      <c r="D22" s="478">
        <v>30729748.52</v>
      </c>
      <c r="E22" s="468">
        <v>91261852.949999988</v>
      </c>
      <c r="F22" s="478">
        <v>54783374.18</v>
      </c>
      <c r="G22" s="478">
        <v>33006040</v>
      </c>
      <c r="H22" s="477">
        <v>87789414.180000007</v>
      </c>
    </row>
    <row r="23" spans="1:8" ht="15.75">
      <c r="A23" s="134"/>
      <c r="B23" s="55" t="s">
        <v>132</v>
      </c>
      <c r="C23" s="476"/>
      <c r="D23" s="476"/>
      <c r="E23" s="467"/>
      <c r="F23" s="476"/>
      <c r="G23" s="476"/>
      <c r="H23" s="479"/>
    </row>
    <row r="24" spans="1:8" ht="15.75">
      <c r="A24" s="134">
        <v>7</v>
      </c>
      <c r="B24" s="57" t="s">
        <v>154</v>
      </c>
      <c r="C24" s="476">
        <v>12552222.24</v>
      </c>
      <c r="D24" s="476">
        <v>1233118.8599999999</v>
      </c>
      <c r="E24" s="468">
        <v>13785341.1</v>
      </c>
      <c r="F24" s="476">
        <v>6542502.1200000001</v>
      </c>
      <c r="G24" s="476">
        <v>1137671.21</v>
      </c>
      <c r="H24" s="477">
        <v>7680173.3300000001</v>
      </c>
    </row>
    <row r="25" spans="1:8" ht="15.75">
      <c r="A25" s="134">
        <v>8</v>
      </c>
      <c r="B25" s="57" t="s">
        <v>155</v>
      </c>
      <c r="C25" s="476">
        <v>14294445.76</v>
      </c>
      <c r="D25" s="476">
        <v>8588350.1400000006</v>
      </c>
      <c r="E25" s="468">
        <v>22882795.899999999</v>
      </c>
      <c r="F25" s="476">
        <v>16422820.879999999</v>
      </c>
      <c r="G25" s="476">
        <v>7832799.79</v>
      </c>
      <c r="H25" s="477">
        <v>24255620.669999998</v>
      </c>
    </row>
    <row r="26" spans="1:8" ht="15.75">
      <c r="A26" s="134">
        <v>9</v>
      </c>
      <c r="B26" s="57" t="s">
        <v>156</v>
      </c>
      <c r="C26" s="476">
        <v>334823</v>
      </c>
      <c r="D26" s="476">
        <v>2062</v>
      </c>
      <c r="E26" s="468">
        <v>336885</v>
      </c>
      <c r="F26" s="476">
        <v>713743</v>
      </c>
      <c r="G26" s="476">
        <v>337627</v>
      </c>
      <c r="H26" s="477">
        <v>1051370</v>
      </c>
    </row>
    <row r="27" spans="1:8" ht="15.75">
      <c r="A27" s="134">
        <v>10</v>
      </c>
      <c r="B27" s="57" t="s">
        <v>157</v>
      </c>
      <c r="C27" s="476">
        <v>0</v>
      </c>
      <c r="D27" s="476">
        <v>0</v>
      </c>
      <c r="E27" s="468">
        <v>0</v>
      </c>
      <c r="F27" s="476">
        <v>0</v>
      </c>
      <c r="G27" s="476">
        <v>0</v>
      </c>
      <c r="H27" s="477">
        <v>0</v>
      </c>
    </row>
    <row r="28" spans="1:8" ht="15.75">
      <c r="A28" s="134">
        <v>11</v>
      </c>
      <c r="B28" s="57" t="s">
        <v>158</v>
      </c>
      <c r="C28" s="476">
        <v>766700</v>
      </c>
      <c r="D28" s="476">
        <v>11922280</v>
      </c>
      <c r="E28" s="468">
        <v>12688980</v>
      </c>
      <c r="F28" s="476">
        <v>1551051</v>
      </c>
      <c r="G28" s="476">
        <v>10513963</v>
      </c>
      <c r="H28" s="477">
        <v>12065014</v>
      </c>
    </row>
    <row r="29" spans="1:8" ht="15.75">
      <c r="A29" s="134">
        <v>12</v>
      </c>
      <c r="B29" s="57" t="s">
        <v>159</v>
      </c>
      <c r="C29" s="476">
        <v>590284</v>
      </c>
      <c r="D29" s="476">
        <v>396382</v>
      </c>
      <c r="E29" s="468">
        <v>986666</v>
      </c>
      <c r="F29" s="476">
        <v>157380.44</v>
      </c>
      <c r="G29" s="476">
        <v>57273</v>
      </c>
      <c r="H29" s="477">
        <v>214653.44</v>
      </c>
    </row>
    <row r="30" spans="1:8" ht="15.75">
      <c r="A30" s="134">
        <v>13</v>
      </c>
      <c r="B30" s="60" t="s">
        <v>160</v>
      </c>
      <c r="C30" s="478">
        <v>28538475</v>
      </c>
      <c r="D30" s="478">
        <v>22142193</v>
      </c>
      <c r="E30" s="468">
        <v>50680668</v>
      </c>
      <c r="F30" s="478">
        <v>25387497.440000001</v>
      </c>
      <c r="G30" s="478">
        <v>19879334</v>
      </c>
      <c r="H30" s="477">
        <v>45266831.439999998</v>
      </c>
    </row>
    <row r="31" spans="1:8" ht="15.75">
      <c r="A31" s="134">
        <v>14</v>
      </c>
      <c r="B31" s="60" t="s">
        <v>161</v>
      </c>
      <c r="C31" s="478">
        <v>31993629.429999992</v>
      </c>
      <c r="D31" s="478">
        <v>8587555.5199999996</v>
      </c>
      <c r="E31" s="468">
        <v>40581184.949999988</v>
      </c>
      <c r="F31" s="478">
        <v>29395876.739999998</v>
      </c>
      <c r="G31" s="478">
        <v>13126706</v>
      </c>
      <c r="H31" s="477">
        <v>42522582.739999995</v>
      </c>
    </row>
    <row r="32" spans="1:8">
      <c r="A32" s="134"/>
      <c r="B32" s="55"/>
      <c r="C32" s="480"/>
      <c r="D32" s="480"/>
      <c r="E32" s="480"/>
      <c r="F32" s="480"/>
      <c r="G32" s="480"/>
      <c r="H32" s="481"/>
    </row>
    <row r="33" spans="1:8" ht="15.75">
      <c r="A33" s="134"/>
      <c r="B33" s="55" t="s">
        <v>162</v>
      </c>
      <c r="C33" s="476"/>
      <c r="D33" s="476"/>
      <c r="E33" s="467"/>
      <c r="F33" s="476"/>
      <c r="G33" s="476"/>
      <c r="H33" s="479"/>
    </row>
    <row r="34" spans="1:8" ht="15.75">
      <c r="A34" s="134">
        <v>15</v>
      </c>
      <c r="B34" s="54" t="s">
        <v>133</v>
      </c>
      <c r="C34" s="482">
        <v>9069755.7200000007</v>
      </c>
      <c r="D34" s="482">
        <v>315088.38999999966</v>
      </c>
      <c r="E34" s="468">
        <v>9384844.1099999994</v>
      </c>
      <c r="F34" s="482">
        <v>13265150.109999999</v>
      </c>
      <c r="G34" s="482">
        <v>645339.44000000041</v>
      </c>
      <c r="H34" s="477">
        <v>13910489.550000001</v>
      </c>
    </row>
    <row r="35" spans="1:8" ht="15.75">
      <c r="A35" s="134">
        <v>15.1</v>
      </c>
      <c r="B35" s="58" t="s">
        <v>163</v>
      </c>
      <c r="C35" s="476">
        <v>10871104.720000001</v>
      </c>
      <c r="D35" s="476">
        <v>5018118.34</v>
      </c>
      <c r="E35" s="468">
        <v>15889223.060000001</v>
      </c>
      <c r="F35" s="476">
        <v>14559118.109999999</v>
      </c>
      <c r="G35" s="476">
        <v>4909322</v>
      </c>
      <c r="H35" s="477">
        <v>19468440.109999999</v>
      </c>
    </row>
    <row r="36" spans="1:8" ht="15.75">
      <c r="A36" s="134">
        <v>15.2</v>
      </c>
      <c r="B36" s="58" t="s">
        <v>164</v>
      </c>
      <c r="C36" s="476">
        <v>1801349</v>
      </c>
      <c r="D36" s="476">
        <v>4703029.95</v>
      </c>
      <c r="E36" s="468">
        <v>6504378.9500000002</v>
      </c>
      <c r="F36" s="476">
        <v>1293968</v>
      </c>
      <c r="G36" s="476">
        <v>4263982.5599999996</v>
      </c>
      <c r="H36" s="477">
        <v>5557950.5599999996</v>
      </c>
    </row>
    <row r="37" spans="1:8" ht="15.75">
      <c r="A37" s="134">
        <v>16</v>
      </c>
      <c r="B37" s="57" t="s">
        <v>165</v>
      </c>
      <c r="C37" s="476">
        <v>0</v>
      </c>
      <c r="D37" s="476">
        <v>0</v>
      </c>
      <c r="E37" s="468">
        <v>0</v>
      </c>
      <c r="F37" s="476">
        <v>0</v>
      </c>
      <c r="G37" s="476">
        <v>0</v>
      </c>
      <c r="H37" s="477">
        <v>0</v>
      </c>
    </row>
    <row r="38" spans="1:8" ht="15.75">
      <c r="A38" s="134">
        <v>17</v>
      </c>
      <c r="B38" s="57" t="s">
        <v>166</v>
      </c>
      <c r="C38" s="476">
        <v>0</v>
      </c>
      <c r="D38" s="476">
        <v>0</v>
      </c>
      <c r="E38" s="468">
        <v>0</v>
      </c>
      <c r="F38" s="476">
        <v>0</v>
      </c>
      <c r="G38" s="476">
        <v>0</v>
      </c>
      <c r="H38" s="477">
        <v>0</v>
      </c>
    </row>
    <row r="39" spans="1:8" ht="15.75">
      <c r="A39" s="134">
        <v>18</v>
      </c>
      <c r="B39" s="57" t="s">
        <v>167</v>
      </c>
      <c r="C39" s="476">
        <v>0</v>
      </c>
      <c r="D39" s="476">
        <v>0</v>
      </c>
      <c r="E39" s="468">
        <v>0</v>
      </c>
      <c r="F39" s="476">
        <v>0</v>
      </c>
      <c r="G39" s="476">
        <v>0</v>
      </c>
      <c r="H39" s="477">
        <v>0</v>
      </c>
    </row>
    <row r="40" spans="1:8" ht="15.75">
      <c r="A40" s="134">
        <v>19</v>
      </c>
      <c r="B40" s="57" t="s">
        <v>168</v>
      </c>
      <c r="C40" s="476">
        <v>21252404</v>
      </c>
      <c r="D40" s="476">
        <v>0</v>
      </c>
      <c r="E40" s="468">
        <v>21252404</v>
      </c>
      <c r="F40" s="476">
        <v>-5532517</v>
      </c>
      <c r="G40" s="476">
        <v>0</v>
      </c>
      <c r="H40" s="477">
        <v>-5532517</v>
      </c>
    </row>
    <row r="41" spans="1:8" ht="15.75">
      <c r="A41" s="134">
        <v>20</v>
      </c>
      <c r="B41" s="57" t="s">
        <v>169</v>
      </c>
      <c r="C41" s="476">
        <v>-10169788</v>
      </c>
      <c r="D41" s="476">
        <v>0</v>
      </c>
      <c r="E41" s="468">
        <v>-10169788</v>
      </c>
      <c r="F41" s="476">
        <v>17244375.352497999</v>
      </c>
      <c r="G41" s="476">
        <v>0</v>
      </c>
      <c r="H41" s="477">
        <v>17244375.352497999</v>
      </c>
    </row>
    <row r="42" spans="1:8" ht="15.75">
      <c r="A42" s="134">
        <v>21</v>
      </c>
      <c r="B42" s="57" t="s">
        <v>170</v>
      </c>
      <c r="C42" s="476">
        <v>335010</v>
      </c>
      <c r="D42" s="476">
        <v>0</v>
      </c>
      <c r="E42" s="468">
        <v>335010</v>
      </c>
      <c r="F42" s="476">
        <v>5352150</v>
      </c>
      <c r="G42" s="476">
        <v>0</v>
      </c>
      <c r="H42" s="477">
        <v>5352150</v>
      </c>
    </row>
    <row r="43" spans="1:8" ht="15.75">
      <c r="A43" s="134">
        <v>22</v>
      </c>
      <c r="B43" s="57" t="s">
        <v>171</v>
      </c>
      <c r="C43" s="476">
        <v>380608.08</v>
      </c>
      <c r="D43" s="476">
        <v>0</v>
      </c>
      <c r="E43" s="468">
        <v>380608.08</v>
      </c>
      <c r="F43" s="476">
        <v>559009.02999999991</v>
      </c>
      <c r="G43" s="476">
        <v>0</v>
      </c>
      <c r="H43" s="477">
        <v>559009.02999999991</v>
      </c>
    </row>
    <row r="44" spans="1:8" ht="15.75">
      <c r="A44" s="134">
        <v>23</v>
      </c>
      <c r="B44" s="57" t="s">
        <v>172</v>
      </c>
      <c r="C44" s="476">
        <v>2578276.77</v>
      </c>
      <c r="D44" s="476">
        <v>1525796.1400000001</v>
      </c>
      <c r="E44" s="468">
        <v>4104072.91</v>
      </c>
      <c r="F44" s="476">
        <v>2775296.68</v>
      </c>
      <c r="G44" s="476">
        <v>1215598</v>
      </c>
      <c r="H44" s="477">
        <v>3990894.68</v>
      </c>
    </row>
    <row r="45" spans="1:8" ht="15.75">
      <c r="A45" s="134">
        <v>24</v>
      </c>
      <c r="B45" s="60" t="s">
        <v>173</v>
      </c>
      <c r="C45" s="478">
        <v>23446266.569999997</v>
      </c>
      <c r="D45" s="478">
        <v>1840884.5299999998</v>
      </c>
      <c r="E45" s="468">
        <v>25287151.099999998</v>
      </c>
      <c r="F45" s="478">
        <v>33663464.172498003</v>
      </c>
      <c r="G45" s="478">
        <v>1860937.4400000004</v>
      </c>
      <c r="H45" s="477">
        <v>35524401.612498</v>
      </c>
    </row>
    <row r="46" spans="1:8">
      <c r="A46" s="134"/>
      <c r="B46" s="55" t="s">
        <v>174</v>
      </c>
      <c r="C46" s="476"/>
      <c r="D46" s="476"/>
      <c r="E46" s="476"/>
      <c r="F46" s="476"/>
      <c r="G46" s="476"/>
      <c r="H46" s="483"/>
    </row>
    <row r="47" spans="1:8" ht="15.75">
      <c r="A47" s="134">
        <v>25</v>
      </c>
      <c r="B47" s="57" t="s">
        <v>175</v>
      </c>
      <c r="C47" s="476">
        <v>1576503</v>
      </c>
      <c r="D47" s="476">
        <v>1624908.05</v>
      </c>
      <c r="E47" s="468">
        <v>3201411.05</v>
      </c>
      <c r="F47" s="476">
        <v>3990420.56</v>
      </c>
      <c r="G47" s="476">
        <v>1809114.44</v>
      </c>
      <c r="H47" s="477">
        <v>5799535</v>
      </c>
    </row>
    <row r="48" spans="1:8" ht="15.75">
      <c r="A48" s="134">
        <v>26</v>
      </c>
      <c r="B48" s="57" t="s">
        <v>176</v>
      </c>
      <c r="C48" s="476">
        <v>3734425</v>
      </c>
      <c r="D48" s="476">
        <v>609507</v>
      </c>
      <c r="E48" s="468">
        <v>4343932</v>
      </c>
      <c r="F48" s="476">
        <v>3527155</v>
      </c>
      <c r="G48" s="476">
        <v>773035</v>
      </c>
      <c r="H48" s="477">
        <v>4300190</v>
      </c>
    </row>
    <row r="49" spans="1:9" ht="15.75">
      <c r="A49" s="134">
        <v>27</v>
      </c>
      <c r="B49" s="57" t="s">
        <v>177</v>
      </c>
      <c r="C49" s="476">
        <v>28942443</v>
      </c>
      <c r="D49" s="476">
        <v>0</v>
      </c>
      <c r="E49" s="468">
        <v>28942443</v>
      </c>
      <c r="F49" s="476">
        <v>29073215</v>
      </c>
      <c r="G49" s="476">
        <v>0</v>
      </c>
      <c r="H49" s="477">
        <v>29073215</v>
      </c>
    </row>
    <row r="50" spans="1:9" ht="15.75">
      <c r="A50" s="134">
        <v>28</v>
      </c>
      <c r="B50" s="57" t="s">
        <v>315</v>
      </c>
      <c r="C50" s="476">
        <v>442868</v>
      </c>
      <c r="D50" s="476">
        <v>0</v>
      </c>
      <c r="E50" s="468">
        <v>442868</v>
      </c>
      <c r="F50" s="476">
        <v>549574</v>
      </c>
      <c r="G50" s="476">
        <v>0</v>
      </c>
      <c r="H50" s="477">
        <v>549574</v>
      </c>
    </row>
    <row r="51" spans="1:9" ht="15.75">
      <c r="A51" s="134">
        <v>29</v>
      </c>
      <c r="B51" s="57" t="s">
        <v>178</v>
      </c>
      <c r="C51" s="476">
        <v>6042942</v>
      </c>
      <c r="D51" s="476">
        <v>0</v>
      </c>
      <c r="E51" s="468">
        <v>6042942</v>
      </c>
      <c r="F51" s="476">
        <v>3744956</v>
      </c>
      <c r="G51" s="476">
        <v>0</v>
      </c>
      <c r="H51" s="477">
        <v>3744956</v>
      </c>
    </row>
    <row r="52" spans="1:9" ht="15.75">
      <c r="A52" s="134">
        <v>30</v>
      </c>
      <c r="B52" s="57" t="s">
        <v>179</v>
      </c>
      <c r="C52" s="476">
        <v>4395034</v>
      </c>
      <c r="D52" s="476">
        <v>94404</v>
      </c>
      <c r="E52" s="468">
        <v>4489438</v>
      </c>
      <c r="F52" s="476">
        <v>4888679</v>
      </c>
      <c r="G52" s="476">
        <v>90610</v>
      </c>
      <c r="H52" s="477">
        <v>4979289</v>
      </c>
    </row>
    <row r="53" spans="1:9" ht="15.75">
      <c r="A53" s="134">
        <v>31</v>
      </c>
      <c r="B53" s="60" t="s">
        <v>180</v>
      </c>
      <c r="C53" s="478">
        <v>45134215</v>
      </c>
      <c r="D53" s="478">
        <v>2328819.0499999998</v>
      </c>
      <c r="E53" s="468">
        <v>47463034.049999997</v>
      </c>
      <c r="F53" s="478">
        <v>45773999.560000002</v>
      </c>
      <c r="G53" s="478">
        <v>2672759.44</v>
      </c>
      <c r="H53" s="477">
        <v>48446759</v>
      </c>
    </row>
    <row r="54" spans="1:9" ht="15.75">
      <c r="A54" s="134">
        <v>32</v>
      </c>
      <c r="B54" s="60" t="s">
        <v>181</v>
      </c>
      <c r="C54" s="478">
        <v>-21687948.430000003</v>
      </c>
      <c r="D54" s="478">
        <v>-487934.52</v>
      </c>
      <c r="E54" s="468">
        <v>-22175882.950000003</v>
      </c>
      <c r="F54" s="478">
        <v>-12110535.387502</v>
      </c>
      <c r="G54" s="478">
        <v>-811821.99999999953</v>
      </c>
      <c r="H54" s="477">
        <v>-12922357.387502</v>
      </c>
    </row>
    <row r="55" spans="1:9">
      <c r="A55" s="134"/>
      <c r="B55" s="55"/>
      <c r="C55" s="480"/>
      <c r="D55" s="480"/>
      <c r="E55" s="480"/>
      <c r="F55" s="480"/>
      <c r="G55" s="480"/>
      <c r="H55" s="481"/>
    </row>
    <row r="56" spans="1:9" ht="15.75">
      <c r="A56" s="134">
        <v>33</v>
      </c>
      <c r="B56" s="60" t="s">
        <v>182</v>
      </c>
      <c r="C56" s="478">
        <v>10305680.999999989</v>
      </c>
      <c r="D56" s="478">
        <v>8099621</v>
      </c>
      <c r="E56" s="468">
        <v>18405301.999999989</v>
      </c>
      <c r="F56" s="478">
        <v>17285341.352497999</v>
      </c>
      <c r="G56" s="478">
        <v>12314884</v>
      </c>
      <c r="H56" s="477">
        <v>29600225.352497999</v>
      </c>
    </row>
    <row r="57" spans="1:9">
      <c r="A57" s="134"/>
      <c r="B57" s="55"/>
      <c r="C57" s="480"/>
      <c r="D57" s="480"/>
      <c r="E57" s="480"/>
      <c r="F57" s="480"/>
      <c r="G57" s="480"/>
      <c r="H57" s="481"/>
    </row>
    <row r="58" spans="1:9" ht="15.75">
      <c r="A58" s="134">
        <v>34</v>
      </c>
      <c r="B58" s="57" t="s">
        <v>183</v>
      </c>
      <c r="C58" s="476">
        <v>8478274</v>
      </c>
      <c r="D58" s="484" t="s">
        <v>949</v>
      </c>
      <c r="E58" s="468">
        <v>8478274</v>
      </c>
      <c r="F58" s="476">
        <v>10788904</v>
      </c>
      <c r="G58" s="484" t="s">
        <v>949</v>
      </c>
      <c r="H58" s="477">
        <v>10788904</v>
      </c>
    </row>
    <row r="59" spans="1:9" s="212" customFormat="1" ht="15.75">
      <c r="A59" s="134">
        <v>35</v>
      </c>
      <c r="B59" s="54" t="s">
        <v>184</v>
      </c>
      <c r="C59" s="484">
        <v>144000</v>
      </c>
      <c r="D59" s="484" t="s">
        <v>949</v>
      </c>
      <c r="E59" s="485">
        <v>144000</v>
      </c>
      <c r="F59" s="486">
        <v>0</v>
      </c>
      <c r="G59" s="484" t="s">
        <v>949</v>
      </c>
      <c r="H59" s="487">
        <v>0</v>
      </c>
      <c r="I59" s="211"/>
    </row>
    <row r="60" spans="1:9" ht="15.75">
      <c r="A60" s="134">
        <v>36</v>
      </c>
      <c r="B60" s="57" t="s">
        <v>185</v>
      </c>
      <c r="C60" s="476">
        <v>142208</v>
      </c>
      <c r="D60" s="484" t="s">
        <v>949</v>
      </c>
      <c r="E60" s="468">
        <v>142208</v>
      </c>
      <c r="F60" s="476">
        <v>-12535102.647502</v>
      </c>
      <c r="G60" s="484" t="s">
        <v>949</v>
      </c>
      <c r="H60" s="477">
        <v>-12535102.647502</v>
      </c>
    </row>
    <row r="61" spans="1:9" ht="15.75">
      <c r="A61" s="134">
        <v>37</v>
      </c>
      <c r="B61" s="60" t="s">
        <v>186</v>
      </c>
      <c r="C61" s="478">
        <v>8764482</v>
      </c>
      <c r="D61" s="478">
        <v>0</v>
      </c>
      <c r="E61" s="468">
        <v>8764482</v>
      </c>
      <c r="F61" s="478">
        <v>-1746198.6475019995</v>
      </c>
      <c r="G61" s="478">
        <v>0</v>
      </c>
      <c r="H61" s="477">
        <v>-1746198.6475019995</v>
      </c>
    </row>
    <row r="62" spans="1:9">
      <c r="A62" s="134"/>
      <c r="B62" s="61"/>
      <c r="C62" s="476"/>
      <c r="D62" s="476"/>
      <c r="E62" s="476"/>
      <c r="F62" s="476"/>
      <c r="G62" s="476"/>
      <c r="H62" s="483"/>
    </row>
    <row r="63" spans="1:9" ht="15.75">
      <c r="A63" s="134">
        <v>38</v>
      </c>
      <c r="B63" s="62" t="s">
        <v>316</v>
      </c>
      <c r="C63" s="478">
        <v>1541198.9999999888</v>
      </c>
      <c r="D63" s="478">
        <v>8099621</v>
      </c>
      <c r="E63" s="468">
        <v>9640819.9999999888</v>
      </c>
      <c r="F63" s="478">
        <v>19031540</v>
      </c>
      <c r="G63" s="478">
        <v>12314884</v>
      </c>
      <c r="H63" s="477">
        <v>31346424</v>
      </c>
    </row>
    <row r="64" spans="1:9" ht="15.75">
      <c r="A64" s="132">
        <v>39</v>
      </c>
      <c r="B64" s="57" t="s">
        <v>187</v>
      </c>
      <c r="C64" s="488">
        <v>955050</v>
      </c>
      <c r="D64" s="488">
        <v>0</v>
      </c>
      <c r="E64" s="468">
        <v>955050</v>
      </c>
      <c r="F64" s="488">
        <v>3759943</v>
      </c>
      <c r="G64" s="488"/>
      <c r="H64" s="477">
        <v>3759943</v>
      </c>
    </row>
    <row r="65" spans="1:8" ht="15.75">
      <c r="A65" s="134">
        <v>40</v>
      </c>
      <c r="B65" s="60" t="s">
        <v>188</v>
      </c>
      <c r="C65" s="478">
        <v>586148.99999998882</v>
      </c>
      <c r="D65" s="478">
        <v>8099621</v>
      </c>
      <c r="E65" s="468">
        <v>8685769.9999999888</v>
      </c>
      <c r="F65" s="478">
        <v>15271597</v>
      </c>
      <c r="G65" s="478">
        <v>12314884</v>
      </c>
      <c r="H65" s="477">
        <v>27586481</v>
      </c>
    </row>
    <row r="66" spans="1:8" ht="15.75">
      <c r="A66" s="132">
        <v>41</v>
      </c>
      <c r="B66" s="57" t="s">
        <v>189</v>
      </c>
      <c r="C66" s="488"/>
      <c r="D66" s="488"/>
      <c r="E66" s="468">
        <v>0</v>
      </c>
      <c r="F66" s="488"/>
      <c r="G66" s="488"/>
      <c r="H66" s="477">
        <v>0</v>
      </c>
    </row>
    <row r="67" spans="1:8" ht="16.5" thickBot="1">
      <c r="A67" s="136">
        <v>42</v>
      </c>
      <c r="B67" s="137" t="s">
        <v>190</v>
      </c>
      <c r="C67" s="276">
        <v>586148.99999998882</v>
      </c>
      <c r="D67" s="276">
        <v>8099621</v>
      </c>
      <c r="E67" s="274">
        <v>8685769.9999999888</v>
      </c>
      <c r="F67" s="276">
        <v>15271597</v>
      </c>
      <c r="G67" s="276">
        <v>12314884</v>
      </c>
      <c r="H67" s="277">
        <v>27586481</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231</v>
      </c>
      <c r="B1" t="str">
        <f>Info!C2</f>
        <v>სს "ვითიბი ბანკი ჯორჯია"</v>
      </c>
    </row>
    <row r="2" spans="1:8">
      <c r="A2" s="2" t="s">
        <v>232</v>
      </c>
      <c r="B2" s="449">
        <v>43738</v>
      </c>
    </row>
    <row r="3" spans="1:8">
      <c r="A3" s="2"/>
    </row>
    <row r="4" spans="1:8" ht="16.5" thickBot="1">
      <c r="A4" s="2" t="s">
        <v>656</v>
      </c>
      <c r="B4" s="2"/>
      <c r="C4" s="223"/>
      <c r="D4" s="223"/>
      <c r="E4" s="223"/>
      <c r="F4" s="224"/>
      <c r="G4" s="224"/>
      <c r="H4" s="225" t="s">
        <v>135</v>
      </c>
    </row>
    <row r="5" spans="1:8" ht="15.75">
      <c r="A5" s="557" t="s">
        <v>32</v>
      </c>
      <c r="B5" s="559" t="s">
        <v>288</v>
      </c>
      <c r="C5" s="561" t="s">
        <v>237</v>
      </c>
      <c r="D5" s="561"/>
      <c r="E5" s="561"/>
      <c r="F5" s="561" t="s">
        <v>238</v>
      </c>
      <c r="G5" s="561"/>
      <c r="H5" s="562"/>
    </row>
    <row r="6" spans="1:8">
      <c r="A6" s="558"/>
      <c r="B6" s="560"/>
      <c r="C6" s="42" t="s">
        <v>33</v>
      </c>
      <c r="D6" s="42" t="s">
        <v>136</v>
      </c>
      <c r="E6" s="42" t="s">
        <v>74</v>
      </c>
      <c r="F6" s="42" t="s">
        <v>33</v>
      </c>
      <c r="G6" s="42" t="s">
        <v>136</v>
      </c>
      <c r="H6" s="43" t="s">
        <v>74</v>
      </c>
    </row>
    <row r="7" spans="1:8" s="3" customFormat="1" ht="15.75">
      <c r="A7" s="226">
        <v>1</v>
      </c>
      <c r="B7" s="227" t="s">
        <v>795</v>
      </c>
      <c r="C7" s="470">
        <v>66385757</v>
      </c>
      <c r="D7" s="470">
        <v>93185995</v>
      </c>
      <c r="E7" s="489">
        <v>159571752</v>
      </c>
      <c r="F7" s="470">
        <v>74088337</v>
      </c>
      <c r="G7" s="470">
        <v>77671134</v>
      </c>
      <c r="H7" s="471">
        <v>151759471</v>
      </c>
    </row>
    <row r="8" spans="1:8" s="3" customFormat="1" ht="15.75">
      <c r="A8" s="226">
        <v>1.1000000000000001</v>
      </c>
      <c r="B8" s="228" t="s">
        <v>320</v>
      </c>
      <c r="C8" s="470">
        <v>36351644</v>
      </c>
      <c r="D8" s="470">
        <v>55309430</v>
      </c>
      <c r="E8" s="489">
        <v>91661074</v>
      </c>
      <c r="F8" s="470">
        <v>36423951</v>
      </c>
      <c r="G8" s="470">
        <v>37239156</v>
      </c>
      <c r="H8" s="471">
        <v>73663107</v>
      </c>
    </row>
    <row r="9" spans="1:8" s="3" customFormat="1" ht="15.75">
      <c r="A9" s="226">
        <v>1.2</v>
      </c>
      <c r="B9" s="228" t="s">
        <v>321</v>
      </c>
      <c r="C9" s="470">
        <v>0</v>
      </c>
      <c r="D9" s="470">
        <v>14613611.76</v>
      </c>
      <c r="E9" s="489">
        <v>14613611.76</v>
      </c>
      <c r="F9" s="470">
        <v>0</v>
      </c>
      <c r="G9" s="470">
        <v>5478272.9900000002</v>
      </c>
      <c r="H9" s="471">
        <v>5478272.9900000002</v>
      </c>
    </row>
    <row r="10" spans="1:8" s="3" customFormat="1" ht="15.75">
      <c r="A10" s="226">
        <v>1.3</v>
      </c>
      <c r="B10" s="228" t="s">
        <v>322</v>
      </c>
      <c r="C10" s="470">
        <v>30034113</v>
      </c>
      <c r="D10" s="470">
        <v>23262953.240000002</v>
      </c>
      <c r="E10" s="489">
        <v>53297066.240000002</v>
      </c>
      <c r="F10" s="470">
        <v>37664386</v>
      </c>
      <c r="G10" s="470">
        <v>34953705.009999998</v>
      </c>
      <c r="H10" s="471">
        <v>72618091.00999999</v>
      </c>
    </row>
    <row r="11" spans="1:8" s="3" customFormat="1" ht="15.75">
      <c r="A11" s="226">
        <v>1.4</v>
      </c>
      <c r="B11" s="228" t="s">
        <v>323</v>
      </c>
      <c r="C11" s="470">
        <v>12800</v>
      </c>
      <c r="D11" s="470">
        <v>0</v>
      </c>
      <c r="E11" s="489">
        <v>12800</v>
      </c>
      <c r="F11" s="470">
        <v>12800</v>
      </c>
      <c r="G11" s="470">
        <v>0</v>
      </c>
      <c r="H11" s="471">
        <v>12800</v>
      </c>
    </row>
    <row r="12" spans="1:8" s="3" customFormat="1" ht="29.25" customHeight="1">
      <c r="A12" s="226">
        <v>2</v>
      </c>
      <c r="B12" s="227" t="s">
        <v>324</v>
      </c>
      <c r="C12" s="470">
        <v>0</v>
      </c>
      <c r="D12" s="470">
        <v>0</v>
      </c>
      <c r="E12" s="489">
        <v>0</v>
      </c>
      <c r="F12" s="470">
        <v>0</v>
      </c>
      <c r="G12" s="470">
        <v>0</v>
      </c>
      <c r="H12" s="471">
        <v>0</v>
      </c>
    </row>
    <row r="13" spans="1:8" s="3" customFormat="1" ht="25.5">
      <c r="A13" s="226">
        <v>3</v>
      </c>
      <c r="B13" s="227" t="s">
        <v>325</v>
      </c>
      <c r="C13" s="470">
        <v>47422000</v>
      </c>
      <c r="D13" s="470">
        <v>0</v>
      </c>
      <c r="E13" s="489">
        <v>47422000</v>
      </c>
      <c r="F13" s="470">
        <v>68122812</v>
      </c>
      <c r="G13" s="470">
        <v>0</v>
      </c>
      <c r="H13" s="471">
        <v>68122812</v>
      </c>
    </row>
    <row r="14" spans="1:8" s="3" customFormat="1" ht="15.75">
      <c r="A14" s="226">
        <v>3.1</v>
      </c>
      <c r="B14" s="228" t="s">
        <v>326</v>
      </c>
      <c r="C14" s="470">
        <v>47422000</v>
      </c>
      <c r="D14" s="470">
        <v>0</v>
      </c>
      <c r="E14" s="489">
        <v>47422000</v>
      </c>
      <c r="F14" s="470">
        <v>68122812</v>
      </c>
      <c r="G14" s="470">
        <v>0</v>
      </c>
      <c r="H14" s="471">
        <v>68122812</v>
      </c>
    </row>
    <row r="15" spans="1:8" s="3" customFormat="1" ht="15.75">
      <c r="A15" s="226">
        <v>3.2</v>
      </c>
      <c r="B15" s="228" t="s">
        <v>327</v>
      </c>
      <c r="C15" s="470">
        <v>0</v>
      </c>
      <c r="D15" s="470">
        <v>0</v>
      </c>
      <c r="E15" s="489">
        <v>0</v>
      </c>
      <c r="F15" s="470">
        <v>0</v>
      </c>
      <c r="G15" s="470">
        <v>0</v>
      </c>
      <c r="H15" s="471">
        <v>0</v>
      </c>
    </row>
    <row r="16" spans="1:8" s="3" customFormat="1" ht="15.75">
      <c r="A16" s="226">
        <v>4</v>
      </c>
      <c r="B16" s="227" t="s">
        <v>328</v>
      </c>
      <c r="C16" s="470">
        <v>315378964</v>
      </c>
      <c r="D16" s="470">
        <v>32938454559</v>
      </c>
      <c r="E16" s="489">
        <v>33253833523</v>
      </c>
      <c r="F16" s="470">
        <v>434015482</v>
      </c>
      <c r="G16" s="470">
        <v>28220071038</v>
      </c>
      <c r="H16" s="471">
        <v>28654086520</v>
      </c>
    </row>
    <row r="17" spans="1:8" s="3" customFormat="1" ht="15.75">
      <c r="A17" s="226">
        <v>4.0999999999999996</v>
      </c>
      <c r="B17" s="228" t="s">
        <v>329</v>
      </c>
      <c r="C17" s="470">
        <v>315378964</v>
      </c>
      <c r="D17" s="470">
        <v>32862818667.91</v>
      </c>
      <c r="E17" s="489">
        <v>33178197631.91</v>
      </c>
      <c r="F17" s="470">
        <v>434015482</v>
      </c>
      <c r="G17" s="470">
        <v>28149447361.781502</v>
      </c>
      <c r="H17" s="471">
        <v>28583462843.781502</v>
      </c>
    </row>
    <row r="18" spans="1:8" s="3" customFormat="1" ht="15.75">
      <c r="A18" s="226">
        <v>4.2</v>
      </c>
      <c r="B18" s="228" t="s">
        <v>330</v>
      </c>
      <c r="C18" s="470">
        <v>0</v>
      </c>
      <c r="D18" s="470">
        <v>75635891.089999989</v>
      </c>
      <c r="E18" s="489">
        <v>75635891.089999989</v>
      </c>
      <c r="F18" s="470">
        <v>0</v>
      </c>
      <c r="G18" s="470">
        <v>70623676.218500003</v>
      </c>
      <c r="H18" s="471">
        <v>70623676.218500003</v>
      </c>
    </row>
    <row r="19" spans="1:8" s="3" customFormat="1" ht="25.5">
      <c r="A19" s="226">
        <v>5</v>
      </c>
      <c r="B19" s="227" t="s">
        <v>331</v>
      </c>
      <c r="C19" s="470">
        <v>166706197.63999999</v>
      </c>
      <c r="D19" s="470">
        <v>4878044267.9758997</v>
      </c>
      <c r="E19" s="489">
        <v>5044750465.6159</v>
      </c>
      <c r="F19" s="470">
        <v>68170003.430000007</v>
      </c>
      <c r="G19" s="470">
        <v>3838314017.9983006</v>
      </c>
      <c r="H19" s="471">
        <v>3906484021.4283004</v>
      </c>
    </row>
    <row r="20" spans="1:8" s="3" customFormat="1" ht="15.75">
      <c r="A20" s="226">
        <v>5.0999999999999996</v>
      </c>
      <c r="B20" s="228" t="s">
        <v>332</v>
      </c>
      <c r="C20" s="470">
        <v>10016598.039999999</v>
      </c>
      <c r="D20" s="470">
        <v>43895840.593699999</v>
      </c>
      <c r="E20" s="489">
        <v>53912438.633699998</v>
      </c>
      <c r="F20" s="470">
        <v>14327178.76</v>
      </c>
      <c r="G20" s="470">
        <v>49597883.441299997</v>
      </c>
      <c r="H20" s="471">
        <v>63925062.201299995</v>
      </c>
    </row>
    <row r="21" spans="1:8" s="3" customFormat="1" ht="15.75">
      <c r="A21" s="226">
        <v>5.2</v>
      </c>
      <c r="B21" s="228" t="s">
        <v>333</v>
      </c>
      <c r="C21" s="470">
        <v>1</v>
      </c>
      <c r="D21" s="470">
        <v>18580013.969100002</v>
      </c>
      <c r="E21" s="489">
        <v>18580014.969100002</v>
      </c>
      <c r="F21" s="470">
        <v>1</v>
      </c>
      <c r="G21" s="470">
        <v>18212780.580699999</v>
      </c>
      <c r="H21" s="471">
        <v>18212781.580699999</v>
      </c>
    </row>
    <row r="22" spans="1:8" s="3" customFormat="1" ht="15.75">
      <c r="A22" s="226">
        <v>5.3</v>
      </c>
      <c r="B22" s="228" t="s">
        <v>334</v>
      </c>
      <c r="C22" s="470">
        <v>127784765.69999999</v>
      </c>
      <c r="D22" s="470">
        <v>3597059866.8543</v>
      </c>
      <c r="E22" s="489">
        <v>3724844632.5542998</v>
      </c>
      <c r="F22" s="470">
        <v>37964162.600000001</v>
      </c>
      <c r="G22" s="470">
        <v>2849789287.4527006</v>
      </c>
      <c r="H22" s="471">
        <v>2887753450.0527005</v>
      </c>
    </row>
    <row r="23" spans="1:8" s="3" customFormat="1" ht="15.75">
      <c r="A23" s="226" t="s">
        <v>335</v>
      </c>
      <c r="B23" s="229" t="s">
        <v>336</v>
      </c>
      <c r="C23" s="470">
        <v>6088415.4000000004</v>
      </c>
      <c r="D23" s="470">
        <v>1234472498.3733001</v>
      </c>
      <c r="E23" s="489">
        <v>1240560913.7733002</v>
      </c>
      <c r="F23" s="470">
        <v>7026438.7999999998</v>
      </c>
      <c r="G23" s="470">
        <v>1008729991.2515</v>
      </c>
      <c r="H23" s="471">
        <v>1015756430.0515</v>
      </c>
    </row>
    <row r="24" spans="1:8" s="3" customFormat="1" ht="15.75">
      <c r="A24" s="226" t="s">
        <v>337</v>
      </c>
      <c r="B24" s="229" t="s">
        <v>338</v>
      </c>
      <c r="C24" s="470">
        <v>28590778</v>
      </c>
      <c r="D24" s="470">
        <v>1378506855.6696</v>
      </c>
      <c r="E24" s="489">
        <v>1407097633.6696</v>
      </c>
      <c r="F24" s="470">
        <v>23553578</v>
      </c>
      <c r="G24" s="470">
        <v>1115724132.9783001</v>
      </c>
      <c r="H24" s="471">
        <v>1139277710.9783001</v>
      </c>
    </row>
    <row r="25" spans="1:8" s="3" customFormat="1" ht="15.75">
      <c r="A25" s="226" t="s">
        <v>339</v>
      </c>
      <c r="B25" s="230" t="s">
        <v>340</v>
      </c>
      <c r="C25" s="470">
        <v>0</v>
      </c>
      <c r="D25" s="470">
        <v>37879112.321599998</v>
      </c>
      <c r="E25" s="489">
        <v>37879112.321599998</v>
      </c>
      <c r="F25" s="470">
        <v>0</v>
      </c>
      <c r="G25" s="470">
        <v>31376450.978399999</v>
      </c>
      <c r="H25" s="471">
        <v>31376450.978399999</v>
      </c>
    </row>
    <row r="26" spans="1:8" s="3" customFormat="1" ht="15.75">
      <c r="A26" s="226" t="s">
        <v>341</v>
      </c>
      <c r="B26" s="229" t="s">
        <v>342</v>
      </c>
      <c r="C26" s="470">
        <v>7043027.2999999998</v>
      </c>
      <c r="D26" s="470">
        <v>462522400.949</v>
      </c>
      <c r="E26" s="489">
        <v>469565428.24900001</v>
      </c>
      <c r="F26" s="470">
        <v>7340601.7999999998</v>
      </c>
      <c r="G26" s="470">
        <v>317768912.38639998</v>
      </c>
      <c r="H26" s="471">
        <v>325109514.1864</v>
      </c>
    </row>
    <row r="27" spans="1:8" s="3" customFormat="1" ht="15.75">
      <c r="A27" s="226" t="s">
        <v>343</v>
      </c>
      <c r="B27" s="229" t="s">
        <v>344</v>
      </c>
      <c r="C27" s="470">
        <v>86062545</v>
      </c>
      <c r="D27" s="470">
        <v>483678999.54079998</v>
      </c>
      <c r="E27" s="489">
        <v>569741544.54079998</v>
      </c>
      <c r="F27" s="470">
        <v>43544</v>
      </c>
      <c r="G27" s="470">
        <v>376189799.8581</v>
      </c>
      <c r="H27" s="471">
        <v>376233343.8581</v>
      </c>
    </row>
    <row r="28" spans="1:8" s="3" customFormat="1" ht="15.75">
      <c r="A28" s="226">
        <v>5.4</v>
      </c>
      <c r="B28" s="228" t="s">
        <v>345</v>
      </c>
      <c r="C28" s="470">
        <v>25420667.899999999</v>
      </c>
      <c r="D28" s="470">
        <v>384569449.2536</v>
      </c>
      <c r="E28" s="489">
        <v>409990117.15359998</v>
      </c>
      <c r="F28" s="470">
        <v>12659858.07</v>
      </c>
      <c r="G28" s="470">
        <v>306637066.43769997</v>
      </c>
      <c r="H28" s="471">
        <v>319296924.50769997</v>
      </c>
    </row>
    <row r="29" spans="1:8" s="3" customFormat="1" ht="15.75">
      <c r="A29" s="226">
        <v>5.5</v>
      </c>
      <c r="B29" s="228" t="s">
        <v>346</v>
      </c>
      <c r="C29" s="470">
        <v>12</v>
      </c>
      <c r="D29" s="470">
        <v>709114046.33969998</v>
      </c>
      <c r="E29" s="489">
        <v>709114058.33969998</v>
      </c>
      <c r="F29" s="470">
        <v>0</v>
      </c>
      <c r="G29" s="470">
        <v>486296404.83539999</v>
      </c>
      <c r="H29" s="471">
        <v>486296404.83539999</v>
      </c>
    </row>
    <row r="30" spans="1:8" s="3" customFormat="1" ht="15.75">
      <c r="A30" s="226">
        <v>5.6</v>
      </c>
      <c r="B30" s="228" t="s">
        <v>347</v>
      </c>
      <c r="C30" s="470">
        <v>0</v>
      </c>
      <c r="D30" s="470">
        <v>61362209.992299996</v>
      </c>
      <c r="E30" s="489">
        <v>61362209.992299996</v>
      </c>
      <c r="F30" s="470">
        <v>0</v>
      </c>
      <c r="G30" s="470">
        <v>54300323.277900003</v>
      </c>
      <c r="H30" s="471">
        <v>54300323.277900003</v>
      </c>
    </row>
    <row r="31" spans="1:8" s="3" customFormat="1" ht="15.75">
      <c r="A31" s="226">
        <v>5.7</v>
      </c>
      <c r="B31" s="228" t="s">
        <v>348</v>
      </c>
      <c r="C31" s="470">
        <v>3484153</v>
      </c>
      <c r="D31" s="470">
        <v>63462840.973200001</v>
      </c>
      <c r="E31" s="489">
        <v>66946993.973200001</v>
      </c>
      <c r="F31" s="470">
        <v>3218803</v>
      </c>
      <c r="G31" s="470">
        <v>73480271.972599998</v>
      </c>
      <c r="H31" s="471">
        <v>76699074.972599998</v>
      </c>
    </row>
    <row r="32" spans="1:8" s="3" customFormat="1" ht="15.75">
      <c r="A32" s="226">
        <v>6</v>
      </c>
      <c r="B32" s="227" t="s">
        <v>349</v>
      </c>
      <c r="C32" s="470">
        <v>1448632</v>
      </c>
      <c r="D32" s="470">
        <v>422061289</v>
      </c>
      <c r="E32" s="489">
        <v>423509921</v>
      </c>
      <c r="F32" s="470">
        <v>8638200</v>
      </c>
      <c r="G32" s="470">
        <v>210311512</v>
      </c>
      <c r="H32" s="471">
        <v>218949712</v>
      </c>
    </row>
    <row r="33" spans="1:8" s="3" customFormat="1" ht="25.5">
      <c r="A33" s="226">
        <v>6.1</v>
      </c>
      <c r="B33" s="228" t="s">
        <v>796</v>
      </c>
      <c r="C33" s="470">
        <v>0</v>
      </c>
      <c r="D33" s="470">
        <v>215177866</v>
      </c>
      <c r="E33" s="489">
        <v>215177866</v>
      </c>
      <c r="F33" s="470">
        <v>8638200</v>
      </c>
      <c r="G33" s="470">
        <v>104107586</v>
      </c>
      <c r="H33" s="471">
        <v>112745786</v>
      </c>
    </row>
    <row r="34" spans="1:8" s="3" customFormat="1" ht="25.5">
      <c r="A34" s="226">
        <v>6.2</v>
      </c>
      <c r="B34" s="228" t="s">
        <v>350</v>
      </c>
      <c r="C34" s="470">
        <v>1448632</v>
      </c>
      <c r="D34" s="470">
        <v>206883423</v>
      </c>
      <c r="E34" s="489">
        <v>208332055</v>
      </c>
      <c r="F34" s="470">
        <v>0</v>
      </c>
      <c r="G34" s="470">
        <v>106203926</v>
      </c>
      <c r="H34" s="471">
        <v>106203926</v>
      </c>
    </row>
    <row r="35" spans="1:8" s="3" customFormat="1" ht="25.5">
      <c r="A35" s="226">
        <v>6.3</v>
      </c>
      <c r="B35" s="228" t="s">
        <v>351</v>
      </c>
      <c r="C35" s="470">
        <v>0</v>
      </c>
      <c r="D35" s="470">
        <v>0</v>
      </c>
      <c r="E35" s="489">
        <v>0</v>
      </c>
      <c r="F35" s="470">
        <v>0</v>
      </c>
      <c r="G35" s="470">
        <v>0</v>
      </c>
      <c r="H35" s="471">
        <v>0</v>
      </c>
    </row>
    <row r="36" spans="1:8" s="3" customFormat="1" ht="15.75">
      <c r="A36" s="226">
        <v>6.4</v>
      </c>
      <c r="B36" s="228" t="s">
        <v>352</v>
      </c>
      <c r="C36" s="470">
        <v>0</v>
      </c>
      <c r="D36" s="470">
        <v>0</v>
      </c>
      <c r="E36" s="489">
        <v>0</v>
      </c>
      <c r="F36" s="470">
        <v>0</v>
      </c>
      <c r="G36" s="470">
        <v>0</v>
      </c>
      <c r="H36" s="471">
        <v>0</v>
      </c>
    </row>
    <row r="37" spans="1:8" s="3" customFormat="1" ht="15.75">
      <c r="A37" s="226">
        <v>6.5</v>
      </c>
      <c r="B37" s="228" t="s">
        <v>353</v>
      </c>
      <c r="C37" s="470">
        <v>0</v>
      </c>
      <c r="D37" s="470">
        <v>0</v>
      </c>
      <c r="E37" s="489">
        <v>0</v>
      </c>
      <c r="F37" s="470">
        <v>0</v>
      </c>
      <c r="G37" s="470">
        <v>0</v>
      </c>
      <c r="H37" s="471">
        <v>0</v>
      </c>
    </row>
    <row r="38" spans="1:8" s="3" customFormat="1" ht="25.5">
      <c r="A38" s="226">
        <v>6.6</v>
      </c>
      <c r="B38" s="228" t="s">
        <v>354</v>
      </c>
      <c r="C38" s="470">
        <v>0</v>
      </c>
      <c r="D38" s="470">
        <v>0</v>
      </c>
      <c r="E38" s="489">
        <v>0</v>
      </c>
      <c r="F38" s="470">
        <v>0</v>
      </c>
      <c r="G38" s="470">
        <v>0</v>
      </c>
      <c r="H38" s="471">
        <v>0</v>
      </c>
    </row>
    <row r="39" spans="1:8" s="3" customFormat="1" ht="25.5">
      <c r="A39" s="226">
        <v>6.7</v>
      </c>
      <c r="B39" s="228" t="s">
        <v>355</v>
      </c>
      <c r="C39" s="470">
        <v>0</v>
      </c>
      <c r="D39" s="470">
        <v>0</v>
      </c>
      <c r="E39" s="489">
        <v>0</v>
      </c>
      <c r="F39" s="470">
        <v>0</v>
      </c>
      <c r="G39" s="470">
        <v>0</v>
      </c>
      <c r="H39" s="471">
        <v>0</v>
      </c>
    </row>
    <row r="40" spans="1:8" s="3" customFormat="1" ht="15.75">
      <c r="A40" s="226">
        <v>7</v>
      </c>
      <c r="B40" s="227" t="s">
        <v>356</v>
      </c>
      <c r="C40" s="470">
        <v>11267620.370000001</v>
      </c>
      <c r="D40" s="470">
        <v>12914773.210000005</v>
      </c>
      <c r="E40" s="489">
        <v>24182393.580000006</v>
      </c>
      <c r="F40" s="470">
        <v>10944983.34</v>
      </c>
      <c r="G40" s="470">
        <v>12783853.049999999</v>
      </c>
      <c r="H40" s="471">
        <v>23728836.390000001</v>
      </c>
    </row>
    <row r="41" spans="1:8" s="3" customFormat="1" ht="25.5">
      <c r="A41" s="226">
        <v>7.1</v>
      </c>
      <c r="B41" s="228" t="s">
        <v>357</v>
      </c>
      <c r="C41" s="470">
        <v>59120.24</v>
      </c>
      <c r="D41" s="470">
        <v>86829.272672000006</v>
      </c>
      <c r="E41" s="489">
        <v>145949.51267200001</v>
      </c>
      <c r="F41" s="470">
        <v>55704.450000000004</v>
      </c>
      <c r="G41" s="470">
        <v>0</v>
      </c>
      <c r="H41" s="471">
        <v>55704.450000000004</v>
      </c>
    </row>
    <row r="42" spans="1:8" s="3" customFormat="1" ht="25.5">
      <c r="A42" s="226">
        <v>7.2</v>
      </c>
      <c r="B42" s="228" t="s">
        <v>358</v>
      </c>
      <c r="C42" s="470">
        <v>131.35</v>
      </c>
      <c r="D42" s="470">
        <v>9.11</v>
      </c>
      <c r="E42" s="489">
        <v>140.45999999999998</v>
      </c>
      <c r="F42" s="470">
        <v>105.53000000000002</v>
      </c>
      <c r="G42" s="470">
        <v>0</v>
      </c>
      <c r="H42" s="471">
        <v>105.53000000000002</v>
      </c>
    </row>
    <row r="43" spans="1:8" s="3" customFormat="1" ht="25.5">
      <c r="A43" s="226">
        <v>7.3</v>
      </c>
      <c r="B43" s="228" t="s">
        <v>359</v>
      </c>
      <c r="C43" s="470">
        <v>6456373.3399999999</v>
      </c>
      <c r="D43" s="470">
        <v>7299291.0900000036</v>
      </c>
      <c r="E43" s="489">
        <v>13755664.430000003</v>
      </c>
      <c r="F43" s="470">
        <v>6480371.3300000001</v>
      </c>
      <c r="G43" s="470">
        <v>7035302.6799999997</v>
      </c>
      <c r="H43" s="471">
        <v>13515674.01</v>
      </c>
    </row>
    <row r="44" spans="1:8" s="3" customFormat="1" ht="25.5">
      <c r="A44" s="226">
        <v>7.4</v>
      </c>
      <c r="B44" s="228" t="s">
        <v>360</v>
      </c>
      <c r="C44" s="470">
        <v>4811247.03</v>
      </c>
      <c r="D44" s="470">
        <v>5615482.120000001</v>
      </c>
      <c r="E44" s="489">
        <v>10426729.150000002</v>
      </c>
      <c r="F44" s="470">
        <v>4464612.01</v>
      </c>
      <c r="G44" s="470">
        <v>5748550.3699999992</v>
      </c>
      <c r="H44" s="471">
        <v>10213162.379999999</v>
      </c>
    </row>
    <row r="45" spans="1:8" s="3" customFormat="1" ht="15.75">
      <c r="A45" s="226">
        <v>8</v>
      </c>
      <c r="B45" s="227" t="s">
        <v>361</v>
      </c>
      <c r="C45" s="470">
        <v>17292.8</v>
      </c>
      <c r="D45" s="470">
        <v>4608664.9242607998</v>
      </c>
      <c r="E45" s="489">
        <v>4625957.7242607996</v>
      </c>
      <c r="F45" s="470">
        <v>11663.749333333333</v>
      </c>
      <c r="G45" s="470">
        <v>5723538.5731584011</v>
      </c>
      <c r="H45" s="471">
        <v>5735202.3224917343</v>
      </c>
    </row>
    <row r="46" spans="1:8" s="3" customFormat="1" ht="15.75">
      <c r="A46" s="226">
        <v>8.1</v>
      </c>
      <c r="B46" s="228" t="s">
        <v>362</v>
      </c>
      <c r="C46" s="470">
        <v>0</v>
      </c>
      <c r="D46" s="470">
        <v>0</v>
      </c>
      <c r="E46" s="489">
        <v>0</v>
      </c>
      <c r="F46" s="470">
        <v>0</v>
      </c>
      <c r="G46" s="470">
        <v>0</v>
      </c>
      <c r="H46" s="471">
        <v>0</v>
      </c>
    </row>
    <row r="47" spans="1:8" s="3" customFormat="1" ht="15.75">
      <c r="A47" s="226">
        <v>8.1999999999999993</v>
      </c>
      <c r="B47" s="228" t="s">
        <v>363</v>
      </c>
      <c r="C47" s="470">
        <v>2688</v>
      </c>
      <c r="D47" s="470">
        <v>1258008.5840426667</v>
      </c>
      <c r="E47" s="489">
        <v>1260696.5840426667</v>
      </c>
      <c r="F47" s="470">
        <v>6456.96</v>
      </c>
      <c r="G47" s="470">
        <v>1203579.0023890003</v>
      </c>
      <c r="H47" s="471">
        <v>1210035.9623890002</v>
      </c>
    </row>
    <row r="48" spans="1:8" s="3" customFormat="1" ht="15.75">
      <c r="A48" s="226">
        <v>8.3000000000000007</v>
      </c>
      <c r="B48" s="228" t="s">
        <v>364</v>
      </c>
      <c r="C48" s="470">
        <v>2688</v>
      </c>
      <c r="D48" s="470">
        <v>1226714.986176</v>
      </c>
      <c r="E48" s="489">
        <v>1229402.986176</v>
      </c>
      <c r="F48" s="470">
        <v>887.35999999999967</v>
      </c>
      <c r="G48" s="470">
        <v>1141961.554188</v>
      </c>
      <c r="H48" s="471">
        <v>1142848.9141880001</v>
      </c>
    </row>
    <row r="49" spans="1:8" s="3" customFormat="1" ht="15.75">
      <c r="A49" s="226">
        <v>8.4</v>
      </c>
      <c r="B49" s="228" t="s">
        <v>365</v>
      </c>
      <c r="C49" s="470">
        <v>2688</v>
      </c>
      <c r="D49" s="470">
        <v>964908.62391946686</v>
      </c>
      <c r="E49" s="489">
        <v>967596.62391946686</v>
      </c>
      <c r="F49" s="470">
        <v>792.96</v>
      </c>
      <c r="G49" s="470">
        <v>1141961.554188</v>
      </c>
      <c r="H49" s="471">
        <v>1142754.514188</v>
      </c>
    </row>
    <row r="50" spans="1:8" s="3" customFormat="1" ht="15.75">
      <c r="A50" s="226">
        <v>8.5</v>
      </c>
      <c r="B50" s="228" t="s">
        <v>366</v>
      </c>
      <c r="C50" s="470">
        <v>2688</v>
      </c>
      <c r="D50" s="470">
        <v>494076.34175999998</v>
      </c>
      <c r="E50" s="489">
        <v>496764.34175999998</v>
      </c>
      <c r="F50" s="470">
        <v>792.96</v>
      </c>
      <c r="G50" s="470">
        <v>915377.9772654</v>
      </c>
      <c r="H50" s="471">
        <v>916170.93726539996</v>
      </c>
    </row>
    <row r="51" spans="1:8" s="3" customFormat="1" ht="15.75">
      <c r="A51" s="226">
        <v>8.6</v>
      </c>
      <c r="B51" s="228" t="s">
        <v>367</v>
      </c>
      <c r="C51" s="470">
        <v>2688</v>
      </c>
      <c r="D51" s="470">
        <v>438262.46442666667</v>
      </c>
      <c r="E51" s="489">
        <v>440950.46442666667</v>
      </c>
      <c r="F51" s="470">
        <v>792.96</v>
      </c>
      <c r="G51" s="470">
        <v>497561.47848000017</v>
      </c>
      <c r="H51" s="471">
        <v>498354.43848000019</v>
      </c>
    </row>
    <row r="52" spans="1:8" s="3" customFormat="1" ht="15.75">
      <c r="A52" s="226">
        <v>8.6999999999999993</v>
      </c>
      <c r="B52" s="228" t="s">
        <v>368</v>
      </c>
      <c r="C52" s="470">
        <v>3852.8000000000006</v>
      </c>
      <c r="D52" s="470">
        <v>226693.92393599992</v>
      </c>
      <c r="E52" s="489">
        <v>230546.72393599991</v>
      </c>
      <c r="F52" s="470">
        <v>1940.5493333333329</v>
      </c>
      <c r="G52" s="470">
        <v>823097.0066480001</v>
      </c>
      <c r="H52" s="471">
        <v>825037.55598133348</v>
      </c>
    </row>
    <row r="53" spans="1:8" s="3" customFormat="1" ht="26.25" thickBot="1">
      <c r="A53" s="231">
        <v>9</v>
      </c>
      <c r="B53" s="232" t="s">
        <v>369</v>
      </c>
      <c r="C53" s="278"/>
      <c r="D53" s="278"/>
      <c r="E53" s="279">
        <v>0</v>
      </c>
      <c r="F53" s="278"/>
      <c r="G53" s="278"/>
      <c r="H53" s="275">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231</v>
      </c>
      <c r="B1" s="16" t="str">
        <f>Info!C2</f>
        <v>სს "ვითიბი ბანკი ჯორჯია"</v>
      </c>
      <c r="C1" s="16"/>
      <c r="D1" s="346"/>
    </row>
    <row r="2" spans="1:8" ht="15">
      <c r="A2" s="17" t="s">
        <v>232</v>
      </c>
      <c r="B2" s="448">
        <v>43738</v>
      </c>
      <c r="C2" s="28"/>
      <c r="D2" s="18"/>
      <c r="E2" s="12"/>
      <c r="F2" s="12"/>
      <c r="G2" s="12"/>
      <c r="H2" s="12"/>
    </row>
    <row r="3" spans="1:8" ht="15">
      <c r="A3" s="17"/>
      <c r="B3" s="16"/>
      <c r="C3" s="28"/>
      <c r="D3" s="18"/>
      <c r="E3" s="12"/>
      <c r="F3" s="12"/>
      <c r="G3" s="12"/>
      <c r="H3" s="12"/>
    </row>
    <row r="4" spans="1:8" ht="15" customHeight="1" thickBot="1">
      <c r="A4" s="220" t="s">
        <v>657</v>
      </c>
      <c r="B4" s="221" t="s">
        <v>230</v>
      </c>
      <c r="C4" s="220"/>
      <c r="D4" s="222" t="s">
        <v>135</v>
      </c>
    </row>
    <row r="5" spans="1:8" ht="15" customHeight="1">
      <c r="A5" s="216" t="s">
        <v>32</v>
      </c>
      <c r="B5" s="217"/>
      <c r="C5" s="218" t="s">
        <v>5</v>
      </c>
      <c r="D5" s="219" t="s">
        <v>6</v>
      </c>
    </row>
    <row r="6" spans="1:8" ht="15" customHeight="1">
      <c r="A6" s="392">
        <v>1</v>
      </c>
      <c r="B6" s="393" t="s">
        <v>235</v>
      </c>
      <c r="C6" s="394">
        <f>C7+C9+C10</f>
        <v>1390382722.4964678</v>
      </c>
      <c r="D6" s="395">
        <f>D7+D9+D10</f>
        <v>1373850675.703666</v>
      </c>
    </row>
    <row r="7" spans="1:8" ht="15" customHeight="1">
      <c r="A7" s="392">
        <v>1.1000000000000001</v>
      </c>
      <c r="B7" s="396" t="s">
        <v>27</v>
      </c>
      <c r="C7" s="397">
        <v>1308302309.1733763</v>
      </c>
      <c r="D7" s="398">
        <v>1287597363.2832482</v>
      </c>
    </row>
    <row r="8" spans="1:8" ht="25.5">
      <c r="A8" s="392" t="s">
        <v>295</v>
      </c>
      <c r="B8" s="399" t="s">
        <v>651</v>
      </c>
      <c r="C8" s="397">
        <v>2128207.5</v>
      </c>
      <c r="D8" s="398">
        <v>1969187.5</v>
      </c>
    </row>
    <row r="9" spans="1:8" ht="15" customHeight="1">
      <c r="A9" s="392">
        <v>1.2</v>
      </c>
      <c r="B9" s="396" t="s">
        <v>28</v>
      </c>
      <c r="C9" s="397">
        <v>75928493.528827474</v>
      </c>
      <c r="D9" s="398">
        <v>74114022.177821755</v>
      </c>
    </row>
    <row r="10" spans="1:8" ht="15" customHeight="1">
      <c r="A10" s="392">
        <v>1.3</v>
      </c>
      <c r="B10" s="401" t="s">
        <v>83</v>
      </c>
      <c r="C10" s="400">
        <v>6151919.7942639999</v>
      </c>
      <c r="D10" s="398">
        <v>12139290.242596</v>
      </c>
    </row>
    <row r="11" spans="1:8" ht="15" customHeight="1">
      <c r="A11" s="392">
        <v>2</v>
      </c>
      <c r="B11" s="393" t="s">
        <v>236</v>
      </c>
      <c r="C11" s="397">
        <v>14233779.255589629</v>
      </c>
      <c r="D11" s="398">
        <v>14462362.334786562</v>
      </c>
    </row>
    <row r="12" spans="1:8" ht="15" customHeight="1">
      <c r="A12" s="412">
        <v>3</v>
      </c>
      <c r="B12" s="413" t="s">
        <v>234</v>
      </c>
      <c r="C12" s="400">
        <v>173580253.83800626</v>
      </c>
      <c r="D12" s="414">
        <v>173580253.83800626</v>
      </c>
    </row>
    <row r="13" spans="1:8" ht="15" customHeight="1" thickBot="1">
      <c r="A13" s="139">
        <v>4</v>
      </c>
      <c r="B13" s="140" t="s">
        <v>296</v>
      </c>
      <c r="C13" s="280">
        <f>C6+C11+C12</f>
        <v>1578196755.5900638</v>
      </c>
      <c r="D13" s="280">
        <f>D6+D11+D12</f>
        <v>1561893291.8764589</v>
      </c>
    </row>
    <row r="14" spans="1:8">
      <c r="B14" s="23"/>
    </row>
    <row r="15" spans="1:8">
      <c r="B15" s="108"/>
    </row>
    <row r="16" spans="1:8">
      <c r="B16" s="108"/>
    </row>
    <row r="17" spans="2:2">
      <c r="B17" s="108"/>
    </row>
    <row r="18" spans="2:2">
      <c r="B18" s="10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27"/>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9.5703125" style="2" bestFit="1" customWidth="1"/>
    <col min="2" max="2" width="90.42578125" style="2" bestFit="1" customWidth="1"/>
    <col min="3" max="3" width="9.140625" style="2"/>
  </cols>
  <sheetData>
    <row r="1" spans="1:8">
      <c r="A1" s="2" t="s">
        <v>231</v>
      </c>
      <c r="B1" s="346" t="str">
        <f>Info!C2</f>
        <v>სს "ვითიბი ბანკი ჯორჯია"</v>
      </c>
    </row>
    <row r="2" spans="1:8">
      <c r="A2" s="2" t="s">
        <v>232</v>
      </c>
      <c r="B2" s="452">
        <v>43738</v>
      </c>
    </row>
    <row r="4" spans="1:8" ht="16.5" customHeight="1" thickBot="1">
      <c r="A4" s="256" t="s">
        <v>658</v>
      </c>
      <c r="B4" s="64" t="s">
        <v>191</v>
      </c>
      <c r="C4" s="14"/>
    </row>
    <row r="5" spans="1:8" ht="15.75">
      <c r="A5" s="11"/>
      <c r="B5" s="563" t="s">
        <v>192</v>
      </c>
      <c r="C5" s="564"/>
    </row>
    <row r="6" spans="1:8">
      <c r="A6" s="490">
        <v>1</v>
      </c>
      <c r="B6" s="491" t="s">
        <v>921</v>
      </c>
      <c r="C6" s="66"/>
    </row>
    <row r="7" spans="1:8">
      <c r="A7" s="490">
        <v>2</v>
      </c>
      <c r="B7" s="491" t="s">
        <v>922</v>
      </c>
      <c r="C7" s="66"/>
    </row>
    <row r="8" spans="1:8">
      <c r="A8" s="490">
        <v>3</v>
      </c>
      <c r="B8" s="491" t="s">
        <v>923</v>
      </c>
      <c r="C8" s="66"/>
    </row>
    <row r="9" spans="1:8">
      <c r="A9" s="490">
        <v>4</v>
      </c>
      <c r="B9" s="491" t="s">
        <v>924</v>
      </c>
      <c r="C9" s="66"/>
    </row>
    <row r="10" spans="1:8">
      <c r="A10" s="490">
        <v>5</v>
      </c>
      <c r="B10" s="491" t="s">
        <v>925</v>
      </c>
      <c r="C10" s="66"/>
    </row>
    <row r="11" spans="1:8">
      <c r="A11" s="490">
        <v>6</v>
      </c>
      <c r="B11" s="491" t="s">
        <v>926</v>
      </c>
      <c r="C11" s="66"/>
    </row>
    <row r="12" spans="1:8">
      <c r="A12" s="490"/>
      <c r="B12" s="567"/>
      <c r="C12" s="568"/>
      <c r="H12" s="4"/>
    </row>
    <row r="13" spans="1:8" ht="15.75">
      <c r="A13" s="490"/>
      <c r="B13" s="569" t="s">
        <v>193</v>
      </c>
      <c r="C13" s="570"/>
    </row>
    <row r="14" spans="1:8" ht="15.75">
      <c r="A14" s="490">
        <v>1</v>
      </c>
      <c r="B14" s="492" t="s">
        <v>927</v>
      </c>
      <c r="C14" s="65"/>
    </row>
    <row r="15" spans="1:8" ht="15.75">
      <c r="A15" s="490">
        <v>2</v>
      </c>
      <c r="B15" s="492" t="s">
        <v>928</v>
      </c>
      <c r="C15" s="65"/>
    </row>
    <row r="16" spans="1:8" ht="15.75">
      <c r="A16" s="490">
        <v>3</v>
      </c>
      <c r="B16" s="492" t="s">
        <v>929</v>
      </c>
      <c r="C16" s="65"/>
    </row>
    <row r="17" spans="1:3" ht="15.75">
      <c r="A17" s="490">
        <v>4</v>
      </c>
      <c r="B17" s="492" t="s">
        <v>930</v>
      </c>
      <c r="C17" s="65"/>
    </row>
    <row r="18" spans="1:3" ht="15.75">
      <c r="A18" s="490">
        <v>5</v>
      </c>
      <c r="B18" s="492" t="s">
        <v>931</v>
      </c>
      <c r="C18" s="65"/>
    </row>
    <row r="19" spans="1:3" ht="15.75">
      <c r="A19" s="490">
        <v>6</v>
      </c>
      <c r="B19" s="492" t="s">
        <v>932</v>
      </c>
      <c r="C19" s="65"/>
    </row>
    <row r="20" spans="1:3" ht="15.75">
      <c r="A20" s="490"/>
      <c r="B20" s="492"/>
      <c r="C20" s="27"/>
    </row>
    <row r="21" spans="1:3">
      <c r="A21" s="490"/>
      <c r="B21" s="565" t="s">
        <v>194</v>
      </c>
      <c r="C21" s="566"/>
    </row>
    <row r="22" spans="1:3">
      <c r="A22" s="490">
        <v>1</v>
      </c>
      <c r="B22" s="491" t="s">
        <v>933</v>
      </c>
      <c r="C22" s="493">
        <v>0.97384321770185212</v>
      </c>
    </row>
    <row r="23" spans="1:3">
      <c r="A23" s="490">
        <v>2</v>
      </c>
      <c r="B23" s="491" t="s">
        <v>934</v>
      </c>
      <c r="C23" s="493">
        <v>1.472765597699272E-2</v>
      </c>
    </row>
    <row r="24" spans="1:3">
      <c r="A24" s="490"/>
      <c r="B24" s="491"/>
      <c r="C24" s="66"/>
    </row>
    <row r="25" spans="1:3">
      <c r="A25" s="490"/>
      <c r="B25" s="565" t="s">
        <v>317</v>
      </c>
      <c r="C25" s="566"/>
    </row>
    <row r="26" spans="1:3">
      <c r="A26" s="490">
        <v>1</v>
      </c>
      <c r="B26" s="491" t="s">
        <v>935</v>
      </c>
      <c r="C26" s="493">
        <v>0.59336267254573849</v>
      </c>
    </row>
    <row r="27" spans="1:3" ht="15.75" customHeight="1" thickBot="1">
      <c r="A27" s="15"/>
      <c r="B27" s="67"/>
      <c r="C27" s="68"/>
    </row>
  </sheetData>
  <mergeCells count="5">
    <mergeCell ref="B5:C5"/>
    <mergeCell ref="B25:C25"/>
    <mergeCell ref="B12:C12"/>
    <mergeCell ref="B13:C13"/>
    <mergeCell ref="B21:C21"/>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231</v>
      </c>
      <c r="B1" s="16" t="str">
        <f>Info!C2</f>
        <v>სს "ვითიბი ბანკი ჯორჯია"</v>
      </c>
    </row>
    <row r="2" spans="1:7" s="21" customFormat="1" ht="15.75" customHeight="1">
      <c r="A2" s="21" t="s">
        <v>232</v>
      </c>
      <c r="B2" s="453">
        <v>43738</v>
      </c>
    </row>
    <row r="3" spans="1:7" s="21" customFormat="1" ht="15.75" customHeight="1"/>
    <row r="4" spans="1:7" s="21" customFormat="1" ht="15.75" customHeight="1" thickBot="1">
      <c r="A4" s="257" t="s">
        <v>659</v>
      </c>
      <c r="B4" s="258" t="s">
        <v>306</v>
      </c>
      <c r="C4" s="195"/>
      <c r="D4" s="195"/>
      <c r="E4" s="196" t="s">
        <v>135</v>
      </c>
    </row>
    <row r="5" spans="1:7" s="123" customFormat="1" ht="17.45" customHeight="1">
      <c r="A5" s="362"/>
      <c r="B5" s="363"/>
      <c r="C5" s="194" t="s">
        <v>0</v>
      </c>
      <c r="D5" s="194" t="s">
        <v>1</v>
      </c>
      <c r="E5" s="364" t="s">
        <v>2</v>
      </c>
    </row>
    <row r="6" spans="1:7" s="161" customFormat="1" ht="14.45" customHeight="1">
      <c r="A6" s="365"/>
      <c r="B6" s="571" t="s">
        <v>274</v>
      </c>
      <c r="C6" s="571" t="s">
        <v>273</v>
      </c>
      <c r="D6" s="572" t="s">
        <v>272</v>
      </c>
      <c r="E6" s="573"/>
      <c r="G6"/>
    </row>
    <row r="7" spans="1:7" s="161" customFormat="1" ht="99.6" customHeight="1">
      <c r="A7" s="365"/>
      <c r="B7" s="571"/>
      <c r="C7" s="571"/>
      <c r="D7" s="359" t="s">
        <v>271</v>
      </c>
      <c r="E7" s="360" t="s">
        <v>834</v>
      </c>
      <c r="G7"/>
    </row>
    <row r="8" spans="1:7">
      <c r="A8" s="366">
        <v>1</v>
      </c>
      <c r="B8" s="367" t="s">
        <v>196</v>
      </c>
      <c r="C8" s="368">
        <v>53392592</v>
      </c>
      <c r="D8" s="368"/>
      <c r="E8" s="369">
        <v>53392592</v>
      </c>
    </row>
    <row r="9" spans="1:7">
      <c r="A9" s="366">
        <v>2</v>
      </c>
      <c r="B9" s="367" t="s">
        <v>197</v>
      </c>
      <c r="C9" s="368">
        <v>227950649</v>
      </c>
      <c r="D9" s="368"/>
      <c r="E9" s="369">
        <v>227950649</v>
      </c>
    </row>
    <row r="10" spans="1:7">
      <c r="A10" s="366">
        <v>3</v>
      </c>
      <c r="B10" s="367" t="s">
        <v>270</v>
      </c>
      <c r="C10" s="368">
        <v>74465778</v>
      </c>
      <c r="D10" s="368"/>
      <c r="E10" s="369">
        <v>74465778</v>
      </c>
    </row>
    <row r="11" spans="1:7" ht="25.5">
      <c r="A11" s="366">
        <v>4</v>
      </c>
      <c r="B11" s="367" t="s">
        <v>227</v>
      </c>
      <c r="C11" s="368">
        <v>0</v>
      </c>
      <c r="D11" s="368"/>
      <c r="E11" s="369">
        <v>0</v>
      </c>
    </row>
    <row r="12" spans="1:7">
      <c r="A12" s="366">
        <v>5</v>
      </c>
      <c r="B12" s="367" t="s">
        <v>199</v>
      </c>
      <c r="C12" s="368">
        <v>130036332</v>
      </c>
      <c r="D12" s="368"/>
      <c r="E12" s="369">
        <v>130036332</v>
      </c>
    </row>
    <row r="13" spans="1:7">
      <c r="A13" s="366">
        <v>6.1</v>
      </c>
      <c r="B13" s="367" t="s">
        <v>200</v>
      </c>
      <c r="C13" s="370">
        <v>1134544387.3076038</v>
      </c>
      <c r="D13" s="368"/>
      <c r="E13" s="369">
        <v>1134544387.3076038</v>
      </c>
    </row>
    <row r="14" spans="1:7">
      <c r="A14" s="366">
        <v>6.2</v>
      </c>
      <c r="B14" s="371" t="s">
        <v>201</v>
      </c>
      <c r="C14" s="370">
        <v>-72434821.715341598</v>
      </c>
      <c r="D14" s="368"/>
      <c r="E14" s="369">
        <v>-72434821.715341598</v>
      </c>
    </row>
    <row r="15" spans="1:7">
      <c r="A15" s="366">
        <v>6</v>
      </c>
      <c r="B15" s="367" t="s">
        <v>269</v>
      </c>
      <c r="C15" s="368">
        <v>1062109565.5922623</v>
      </c>
      <c r="D15" s="368"/>
      <c r="E15" s="369">
        <v>1062109565.5922623</v>
      </c>
    </row>
    <row r="16" spans="1:7" ht="25.5">
      <c r="A16" s="366">
        <v>7</v>
      </c>
      <c r="B16" s="367" t="s">
        <v>203</v>
      </c>
      <c r="C16" s="368">
        <v>9520735</v>
      </c>
      <c r="D16" s="368"/>
      <c r="E16" s="369">
        <v>9520735</v>
      </c>
    </row>
    <row r="17" spans="1:7">
      <c r="A17" s="366">
        <v>8</v>
      </c>
      <c r="B17" s="367" t="s">
        <v>204</v>
      </c>
      <c r="C17" s="368">
        <v>9114927.7300000004</v>
      </c>
      <c r="D17" s="368"/>
      <c r="E17" s="369">
        <v>9114927.7300000004</v>
      </c>
      <c r="F17" s="6"/>
      <c r="G17" s="6"/>
    </row>
    <row r="18" spans="1:7">
      <c r="A18" s="366">
        <v>9</v>
      </c>
      <c r="B18" s="367" t="s">
        <v>205</v>
      </c>
      <c r="C18" s="368">
        <v>54000</v>
      </c>
      <c r="D18" s="368"/>
      <c r="E18" s="369">
        <v>54000</v>
      </c>
      <c r="G18" s="6"/>
    </row>
    <row r="19" spans="1:7" ht="25.5">
      <c r="A19" s="366">
        <v>10</v>
      </c>
      <c r="B19" s="367" t="s">
        <v>206</v>
      </c>
      <c r="C19" s="368">
        <v>61099496</v>
      </c>
      <c r="D19" s="368">
        <v>8454591</v>
      </c>
      <c r="E19" s="369">
        <v>52644905</v>
      </c>
      <c r="G19" s="6"/>
    </row>
    <row r="20" spans="1:7">
      <c r="A20" s="366">
        <v>11</v>
      </c>
      <c r="B20" s="367" t="s">
        <v>207</v>
      </c>
      <c r="C20" s="368">
        <v>47236033.460000001</v>
      </c>
      <c r="D20" s="368"/>
      <c r="E20" s="369">
        <v>47236033.460000001</v>
      </c>
    </row>
    <row r="21" spans="1:7" ht="51.75" thickBot="1">
      <c r="A21" s="372"/>
      <c r="B21" s="373" t="s">
        <v>797</v>
      </c>
      <c r="C21" s="316">
        <f>SUM(C8:C12, C15:C20)</f>
        <v>1674980108.7822623</v>
      </c>
      <c r="D21" s="316">
        <f>SUM(D8:D12, D15:D20)</f>
        <v>8454591</v>
      </c>
      <c r="E21" s="374">
        <f>SUM(E8:E12, E15:E20)</f>
        <v>1666525517.7822623</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6" sqref="C6:C7"/>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231</v>
      </c>
      <c r="B1" s="16" t="str">
        <f>Info!C2</f>
        <v>სს "ვითიბი ბანკი ჯორჯია"</v>
      </c>
    </row>
    <row r="2" spans="1:6" s="21" customFormat="1" ht="15.75" customHeight="1">
      <c r="A2" s="21" t="s">
        <v>232</v>
      </c>
      <c r="B2" s="453">
        <v>43738</v>
      </c>
      <c r="C2"/>
      <c r="D2"/>
      <c r="E2"/>
      <c r="F2"/>
    </row>
    <row r="3" spans="1:6" s="21" customFormat="1" ht="15.75" customHeight="1">
      <c r="C3"/>
      <c r="D3"/>
      <c r="E3"/>
      <c r="F3"/>
    </row>
    <row r="4" spans="1:6" s="21" customFormat="1" ht="26.25" thickBot="1">
      <c r="A4" s="21" t="s">
        <v>660</v>
      </c>
      <c r="B4" s="202" t="s">
        <v>310</v>
      </c>
      <c r="C4" s="196" t="s">
        <v>135</v>
      </c>
      <c r="D4"/>
      <c r="E4"/>
      <c r="F4"/>
    </row>
    <row r="5" spans="1:6" ht="26.25">
      <c r="A5" s="197">
        <v>1</v>
      </c>
      <c r="B5" s="198" t="s">
        <v>696</v>
      </c>
      <c r="C5" s="281">
        <f>'7. LI1'!E21</f>
        <v>1666525517.7822623</v>
      </c>
    </row>
    <row r="6" spans="1:6" s="187" customFormat="1">
      <c r="A6" s="122">
        <v>2.1</v>
      </c>
      <c r="B6" s="204" t="s">
        <v>311</v>
      </c>
      <c r="C6" s="494">
        <v>159437871.6539</v>
      </c>
    </row>
    <row r="7" spans="1:6" s="4" customFormat="1" ht="25.5" outlineLevel="1">
      <c r="A7" s="203">
        <v>2.2000000000000002</v>
      </c>
      <c r="B7" s="199" t="s">
        <v>312</v>
      </c>
      <c r="C7" s="495">
        <v>208332055.49720001</v>
      </c>
    </row>
    <row r="8" spans="1:6" s="4" customFormat="1" ht="26.25">
      <c r="A8" s="203">
        <v>3</v>
      </c>
      <c r="B8" s="200" t="s">
        <v>697</v>
      </c>
      <c r="C8" s="282">
        <f>SUM(C5:C7)</f>
        <v>2034295444.9333622</v>
      </c>
    </row>
    <row r="9" spans="1:6" s="187" customFormat="1">
      <c r="A9" s="122">
        <v>4</v>
      </c>
      <c r="B9" s="207" t="s">
        <v>307</v>
      </c>
      <c r="C9" s="494">
        <v>19987110.591639582</v>
      </c>
    </row>
    <row r="10" spans="1:6" s="4" customFormat="1" ht="25.5" outlineLevel="1">
      <c r="A10" s="203">
        <v>5.0999999999999996</v>
      </c>
      <c r="B10" s="199" t="s">
        <v>318</v>
      </c>
      <c r="C10" s="495">
        <v>-68373724.279759973</v>
      </c>
    </row>
    <row r="11" spans="1:6" s="4" customFormat="1" ht="25.5" outlineLevel="1">
      <c r="A11" s="203">
        <v>5.2</v>
      </c>
      <c r="B11" s="199" t="s">
        <v>319</v>
      </c>
      <c r="C11" s="495">
        <v>-202180135.70293602</v>
      </c>
    </row>
    <row r="12" spans="1:6" s="4" customFormat="1">
      <c r="A12" s="203">
        <v>6</v>
      </c>
      <c r="B12" s="205" t="s">
        <v>308</v>
      </c>
      <c r="C12" s="496">
        <v>343274</v>
      </c>
    </row>
    <row r="13" spans="1:6" s="4" customFormat="1" ht="15.75" thickBot="1">
      <c r="A13" s="206">
        <v>7</v>
      </c>
      <c r="B13" s="201" t="s">
        <v>309</v>
      </c>
      <c r="C13" s="283">
        <f>SUM(C8:C12)</f>
        <v>1784071969.5423059</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wOXBEZ/XjyXsROaxTgZvuixmsK9lYCC9tjYffyIrIzE=</DigestValue>
    </Reference>
    <Reference Type="http://www.w3.org/2000/09/xmldsig#Object" URI="#idOfficeObject">
      <DigestMethod Algorithm="http://www.w3.org/2001/04/xmlenc#sha256"/>
      <DigestValue>umSTmj0L3x5wUjUmndRCp3FDNvA/RXFLE3X7N2Kp96A=</DigestValue>
    </Reference>
    <Reference Type="http://uri.etsi.org/01903#SignedProperties" URI="#idSignedProperties">
      <Transforms>
        <Transform Algorithm="http://www.w3.org/TR/2001/REC-xml-c14n-20010315"/>
      </Transforms>
      <DigestMethod Algorithm="http://www.w3.org/2001/04/xmlenc#sha256"/>
      <DigestValue>0QkzGMHlg+oYpQqDTCvOnLKPoMSf2gX+/i223fFv2N4=</DigestValue>
    </Reference>
  </SignedInfo>
  <SignatureValue>mGztS4OkIgZk5e1mYMOy2ejSBs+JDdfHHXJgNliiIAtZzx8ZsNhjI9wKsnqK4oipxRWjm8kI3coI
jzfESaVqNaTGINLw+UbABrfmyN4vKM7oP5GlBkukrFeVVM6X8CBuhbJ7E1WDPjfzTsklSZMBNTNv
ZVhgiWpppqg/2PPD04CEFTGQNM++J4mQwmJdcxuwhpwalVt/j/yjDy3mzZJS9g3HC5PSHy4CrzZA
Nmn5ehotbsnYsT80dKd4yAYkZlP+JwHe6M98sTrgwbsSJtdlmK7MgrBe3g2P9TIV1gTalcZpn0Xr
O7i2ZDpSurWF1cO6wAnnLfSdBSrJZlTS6YnEXg==</SignatureValue>
  <KeyInfo>
    <X509Data>
      <X509Certificate>MIIGRjCCBS6gAwIBAgIKTO4PgAACAAEM3TANBgkqhkiG9w0BAQsFADBKMRIwEAYKCZImiZPyLGQBGRYCZ2UxEzARBgoJkiaJk/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f9sC2MBcMWyR1xmL8qwrHB9aVVH/mcbOwmlGviBLHYFTWQtSKBORdvoY7CPBTJ1tYAmgKmUi31hAmrkr0BKY4i/h62vNmsOdpwxtr/9zHiRf3s1YXaK/O4qkPuEmJp6LXpQNH/2oGy/Kb51OPN7bpsi9H9zeyVGOeRBp6Lvf48FpJ7xutZqhqJD9mraJCUeiVHeHb1HdhXXvJDhJPWbpqOJi+ffkZfZL6uAF1mwdAgMBAAGjggMyMIIDLjA8BgkrBgEEAYI3FQcELzAtBiUrBgEEAYI3FQjmsmCDjfVEhoGZCYO4oUqDvoRxBIHPkBGGr54RAgFkAgEbMB0GA1UdJQQWMBQGCCsGAQUFBwMCBggrBgEFBQcDBDALBgNVHQ8EBAMCB4AwJwYJKwYBBAGCNxUKBBowGDAKBggrBgEFBQcDAjAKBggrBgEFBQcDBDAdBgNVHQ4EFgQUxrvSkmZbZmfpIvFEb/Svag+Yut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onRBolxNcbqGwVjOMSHrt//wM7tD7cD9NaBlaeaL+kBu7oSANuCOiG3sBcxoeCo5jpvtQMC5BYHBpXnmA/wYC+zNTGJ2pKzjLeg4y4lWeR56HFf9xSJJa3RXLeS14V2FaFGhr8f34TqtY4SXEFiL1JmuquTAt1xLTC77BQ/rQHYC0QKqnVbex0Rr7OisquKJAAdF/GxbBcrJJpnnjB+F6+R7TPEBh/Hi5FaLuJYI8hvdZINqZdS5pcukQXSv+adRr4cqk2DUwUE4X9cLM22OOiN9YdouLwnXvWRx7fdNHzlpHQUqlETGbs4x/CJe16Ocd6pEzgn9Gtx6GwR7yH4K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ZN/5K+1cGXMrkb9gLD9cxA0aHsECkeEHfaeylwVEoUM=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mLnC7XZOoqXJBnwR385VgMkqEB/y37irUPgB6cNJ87Q=</DigestValue>
      </Reference>
      <Reference URI="/xl/styles.xml?ContentType=application/vnd.openxmlformats-officedocument.spreadsheetml.styles+xml">
        <DigestMethod Algorithm="http://www.w3.org/2001/04/xmlenc#sha256"/>
        <DigestValue>hcrxuH713GY8UUUUUPX4qA4yC343hocRLPXa18P6V4A=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yraaUCWDc8KbCzpn1ZfEi+VI42TSqbw8yxx2OZrF2E8=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sDZ0+Sjww9nDKj1Pkc4SIijWy3nBgsX+eDuCBmb1UkM=</DigestValue>
      </Reference>
      <Reference URI="/xl/worksheets/sheet10.xml?ContentType=application/vnd.openxmlformats-officedocument.spreadsheetml.worksheet+xml">
        <DigestMethod Algorithm="http://www.w3.org/2001/04/xmlenc#sha256"/>
        <DigestValue>TRAzDmxuHwv3jqhwNPdWvoebwaaR0n1E++JuwViMDKk=</DigestValue>
      </Reference>
      <Reference URI="/xl/worksheets/sheet11.xml?ContentType=application/vnd.openxmlformats-officedocument.spreadsheetml.worksheet+xml">
        <DigestMethod Algorithm="http://www.w3.org/2001/04/xmlenc#sha256"/>
        <DigestValue>OUpUHdPSe+/1X7f5GJAhVRoi2gzPiw3GqMaa6ogS0hY=</DigestValue>
      </Reference>
      <Reference URI="/xl/worksheets/sheet12.xml?ContentType=application/vnd.openxmlformats-officedocument.spreadsheetml.worksheet+xml">
        <DigestMethod Algorithm="http://www.w3.org/2001/04/xmlenc#sha256"/>
        <DigestValue>zAG2EyA7bixORamtYHIi4RafJMVgm2wUcIPQDDDPQZg=</DigestValue>
      </Reference>
      <Reference URI="/xl/worksheets/sheet13.xml?ContentType=application/vnd.openxmlformats-officedocument.spreadsheetml.worksheet+xml">
        <DigestMethod Algorithm="http://www.w3.org/2001/04/xmlenc#sha256"/>
        <DigestValue>IJlVTo5lpiJ3L285Z+8p00bQq7zonaT5rdWa2hhXoDs=</DigestValue>
      </Reference>
      <Reference URI="/xl/worksheets/sheet14.xml?ContentType=application/vnd.openxmlformats-officedocument.spreadsheetml.worksheet+xml">
        <DigestMethod Algorithm="http://www.w3.org/2001/04/xmlenc#sha256"/>
        <DigestValue>xx04zXKPoF20ejD4PJoP7U05PPL2CTTUzHc9GPqphTk=</DigestValue>
      </Reference>
      <Reference URI="/xl/worksheets/sheet15.xml?ContentType=application/vnd.openxmlformats-officedocument.spreadsheetml.worksheet+xml">
        <DigestMethod Algorithm="http://www.w3.org/2001/04/xmlenc#sha256"/>
        <DigestValue>5d/fJs6klAzyFeyTSrjbjRFvvOHeVa5ec5WDnaEUM5k=</DigestValue>
      </Reference>
      <Reference URI="/xl/worksheets/sheet16.xml?ContentType=application/vnd.openxmlformats-officedocument.spreadsheetml.worksheet+xml">
        <DigestMethod Algorithm="http://www.w3.org/2001/04/xmlenc#sha256"/>
        <DigestValue>pQFcseLZu0Oo1CZXZkfiYfJ3lPO7fYGcbdntlCb7lYY=</DigestValue>
      </Reference>
      <Reference URI="/xl/worksheets/sheet17.xml?ContentType=application/vnd.openxmlformats-officedocument.spreadsheetml.worksheet+xml">
        <DigestMethod Algorithm="http://www.w3.org/2001/04/xmlenc#sha256"/>
        <DigestValue>IvEcTOp+WzE1qZ2p+Iv+4tYqw5aNwckUE1YvD0JLtyk=</DigestValue>
      </Reference>
      <Reference URI="/xl/worksheets/sheet18.xml?ContentType=application/vnd.openxmlformats-officedocument.spreadsheetml.worksheet+xml">
        <DigestMethod Algorithm="http://www.w3.org/2001/04/xmlenc#sha256"/>
        <DigestValue>Pl7ryTqw0mzQD+bSO4dUai9KGFBdT4ETxMEeEkDf+aM=</DigestValue>
      </Reference>
      <Reference URI="/xl/worksheets/sheet19.xml?ContentType=application/vnd.openxmlformats-officedocument.spreadsheetml.worksheet+xml">
        <DigestMethod Algorithm="http://www.w3.org/2001/04/xmlenc#sha256"/>
        <DigestValue>PfchbvcQWdeFpDyBh2wWirtbWW3VF5UKXupP3y1Lpig=</DigestValue>
      </Reference>
      <Reference URI="/xl/worksheets/sheet2.xml?ContentType=application/vnd.openxmlformats-officedocument.spreadsheetml.worksheet+xml">
        <DigestMethod Algorithm="http://www.w3.org/2001/04/xmlenc#sha256"/>
        <DigestValue>GZX0aBGRszo0ZniaFObE2enDgwmJ/VWgzpnLLcZS6/Q=</DigestValue>
      </Reference>
      <Reference URI="/xl/worksheets/sheet3.xml?ContentType=application/vnd.openxmlformats-officedocument.spreadsheetml.worksheet+xml">
        <DigestMethod Algorithm="http://www.w3.org/2001/04/xmlenc#sha256"/>
        <DigestValue>WUshu/INyqGIsE07wE5yVpacq0KA7o76wGYFVRm6XUE=</DigestValue>
      </Reference>
      <Reference URI="/xl/worksheets/sheet4.xml?ContentType=application/vnd.openxmlformats-officedocument.spreadsheetml.worksheet+xml">
        <DigestMethod Algorithm="http://www.w3.org/2001/04/xmlenc#sha256"/>
        <DigestValue>eHTRq66mMtcYbOxKkuqoIVILr0ff+UQvaYYruCXYq98=</DigestValue>
      </Reference>
      <Reference URI="/xl/worksheets/sheet5.xml?ContentType=application/vnd.openxmlformats-officedocument.spreadsheetml.worksheet+xml">
        <DigestMethod Algorithm="http://www.w3.org/2001/04/xmlenc#sha256"/>
        <DigestValue>xFb+NvWNDUsf3IZLGquepBl1c5nW+Ygrgb1ctMjUX5Q=</DigestValue>
      </Reference>
      <Reference URI="/xl/worksheets/sheet6.xml?ContentType=application/vnd.openxmlformats-officedocument.spreadsheetml.worksheet+xml">
        <DigestMethod Algorithm="http://www.w3.org/2001/04/xmlenc#sha256"/>
        <DigestValue>KJ/oKgvIIZjgpvKuP/WgThW+SmIto97qEzappCTG1rY=</DigestValue>
      </Reference>
      <Reference URI="/xl/worksheets/sheet7.xml?ContentType=application/vnd.openxmlformats-officedocument.spreadsheetml.worksheet+xml">
        <DigestMethod Algorithm="http://www.w3.org/2001/04/xmlenc#sha256"/>
        <DigestValue>lwM8ya0OwC77eFYafNPhuX1TfyaykdA0gFMkNorfAvo=</DigestValue>
      </Reference>
      <Reference URI="/xl/worksheets/sheet8.xml?ContentType=application/vnd.openxmlformats-officedocument.spreadsheetml.worksheet+xml">
        <DigestMethod Algorithm="http://www.w3.org/2001/04/xmlenc#sha256"/>
        <DigestValue>KPydnhjXZKe+jsoc7OaDXaJhWKTe6KVGGwJ/fektg/A=</DigestValue>
      </Reference>
      <Reference URI="/xl/worksheets/sheet9.xml?ContentType=application/vnd.openxmlformats-officedocument.spreadsheetml.worksheet+xml">
        <DigestMethod Algorithm="http://www.w3.org/2001/04/xmlenc#sha256"/>
        <DigestValue>TnL08mOXuKTOtAMorzgHuj06zsmOO1TjaYy8f/MDenk=</DigestValue>
      </Reference>
    </Manifest>
    <SignatureProperties>
      <SignatureProperty Id="idSignatureTime" Target="#idPackageSignature">
        <mdssi:SignatureTime xmlns:mdssi="http://schemas.openxmlformats.org/package/2006/digital-signature">
          <mdssi:Format>YYYY-MM-DDThh:mm:ssTZD</mdssi:Format>
          <mdssi:Value>2019-10-30T13:14:54Z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გამჭვირვალობა</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2019-10-30T13:14:54Z</xd:SigningTime>
          <xd:SigningCertificate>
            <xd:Cert>
              <xd:CertDigest>
                <DigestMethod Algorithm="http://www.w3.org/2001/04/xmlenc#sha256"/>
                <DigestValue>Jnv2OP4LTP13Cunhnc33juvYdn41gFJ8h8kbiCzkvsQ=</DigestValue>
              </xd:CertDigest>
              <xd:IssuerSerial>
                <X509IssuerName>CN=NBG Class 2 INT Sub CA, DC=nbg, DC=ge</X509IssuerName>
                <X509SerialNumber>363291294680352087411933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გამჭვირვალობა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DVtXAgtKjqjVB43hwdjgrpe+4CLvEWm/UwbcM34wg10=</DigestValue>
    </Reference>
    <Reference Type="http://www.w3.org/2000/09/xmldsig#Object" URI="#idOfficeObject">
      <DigestMethod Algorithm="http://www.w3.org/2001/04/xmlenc#sha256"/>
      <DigestValue>BR08jyT710KAjWELrcMIqvLtxKLTHFqeHtHIi8EX/tQ=</DigestValue>
    </Reference>
    <Reference Type="http://uri.etsi.org/01903#SignedProperties" URI="#idSignedProperties">
      <Transforms>
        <Transform Algorithm="http://www.w3.org/TR/2001/REC-xml-c14n-20010315"/>
      </Transforms>
      <DigestMethod Algorithm="http://www.w3.org/2001/04/xmlenc#sha256"/>
      <DigestValue>7hr9hwhhjNrHjMrfrDj9OLQW5yPOkZixY2tHFFrdxm4=</DigestValue>
    </Reference>
  </SignedInfo>
  <SignatureValue>lzEHQ52dq8vd0SSp0loh1/hQ5g5WcAXvS7NYIx1PlWfsbRgOt+8zWMLbekalh6/qTXvzfWRYHIni
Ntx9kY3buk1VFf6d2xKA0JqisN5ov8PqnwkeZSk07GFVVN5RLasOhbDWuQyp7myyMvcCk7t7s/ag
yAbJhl0Z+fgCprn2vNgimYGDQvJFaVfRcmEpIDycSFaoxH63whrfcjC8mNzpXWKU0XaGuNiAOJN/
ZGLWbFcvDrlaq9eZsOTEIEVPjktYzL6r5k1+5mwX6o4hXyonT8+PkIHOOo4HM2k+TyY+3MR1SCN+
65F7PTmFi7dPVoumhTH3nT/r3/VKPAtZl1ih4w==</SignatureValue>
  <KeyInfo>
    <X509Data>
      <X509Certificate>MIIGRzCCBS+gAwIBAgIKTPJyGQACAAEM3jANBgkqhkiG9w0BAQsFADBKMRIwEAYKCZImiZPyLGQBGRYCZ2UxEzARBgoJkiaJk/IsZAEZFgNuYmcxHzAdBgNVBAMTFk5CRyBDbGFzcyAyIElOVCBTdWIgQ0EwHhcNMTkwMjE5MDgxODI0WhcNMjEwMjE4MDgxODI0WjBFMR0wGwYDVQQKExRKU0MgVlRCIEJhbmsgR2VvcmdpYTEkMCIGA1UEAxMbQlZUIC0gTWFtdWthIE1lbnRlc2hhc2h2aWxpMIIBIjANBgkqhkiG9w0BAQEFAAOCAQ8AMIIBCgKCAQEApO2X1i1LGF3GottHgSatrJ/Ae7kTt87/snTzJoLc3O+bFbEOtwx+LwHPTTztyTsIMmseBiXxa/281RNcxhpBxjmXDtCtzQR9ElNahOPjcLHZzt5DO3QAZzfU4jwzsU1PDhd5EVEUWFGoSGED2R5MCCEiHszJ9THCAAGcu/c3d0+QCr1HU8L/680R7qCmWg09yMej7xzXF9/9H9dc491ZSbXRjgdsV+0q3E0DIfe6fK50s59jRp8ToHazL9ZQZ6bVdc2HL8amGGahwR7Vbaa8QAWoTq0NWwN8nXFH0VoDm784z6RcuavHeKhOSZ3LE2qppUCYYM8n8e4yPwlGePvjaQIDAQABo4IDMjCCAy4wPAYJKwYBBAGCNxUHBC8wLQYlKwYBBAGCNxUI5rJgg431RIaBmQmDuKFKg76EcQSBz5ARhq+eEQIBZAIBGzAdBgNVHSUEFjAUBggrBgEFBQcDAgYIKwYBBQUHAwQwCwYDVR0PBAQDAgeAMCcGCSsGAQQBgjcVCgQaMBgwCgYIKwYBBQUHAwIwCgYIKwYBBQUHAwQwHQYDVR0OBBYEFPUHv51KuSez548hCmlZxO7rMdZ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CSDpExwYFdgX5Hg9G1dx93SgWUJ8oWhVNOvkiC9nd4bQ1wScq54EMCoJwMEm3AOWXA048G+fHbAiWOYEE+Q1l51HtmHEhFxiPbtH2q0iBeFxjKFvrYQfrNlihcnOWcHrBb3S5tIci2JfmWnZtDBAtes67L0X9gAEyGR5n4G1KZjjFJPFNln9+jUdf7qMhLW62R7XDq0Z9hM7LbjeEkw602gNcsW+YxJawxGqrprvKn+Jfxin5Xulmxi1CicSGPsb7YIAnIKuahcG0ebYUmhw/Uo1FyJSJf0139Txba16249siZmkJIUZx5h6ECPetikE+stYJKESj7V06spugRs2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ZN/5K+1cGXMrkb9gLD9cxA0aHsECkeEHfaeylwVEoUM=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mLnC7XZOoqXJBnwR385VgMkqEB/y37irUPgB6cNJ87Q=</DigestValue>
      </Reference>
      <Reference URI="/xl/styles.xml?ContentType=application/vnd.openxmlformats-officedocument.spreadsheetml.styles+xml">
        <DigestMethod Algorithm="http://www.w3.org/2001/04/xmlenc#sha256"/>
        <DigestValue>hcrxuH713GY8UUUUUPX4qA4yC343hocRLPXa18P6V4A=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yraaUCWDc8KbCzpn1ZfEi+VI42TSqbw8yxx2OZrF2E8=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sDZ0+Sjww9nDKj1Pkc4SIijWy3nBgsX+eDuCBmb1UkM=</DigestValue>
      </Reference>
      <Reference URI="/xl/worksheets/sheet10.xml?ContentType=application/vnd.openxmlformats-officedocument.spreadsheetml.worksheet+xml">
        <DigestMethod Algorithm="http://www.w3.org/2001/04/xmlenc#sha256"/>
        <DigestValue>TRAzDmxuHwv3jqhwNPdWvoebwaaR0n1E++JuwViMDKk=</DigestValue>
      </Reference>
      <Reference URI="/xl/worksheets/sheet11.xml?ContentType=application/vnd.openxmlformats-officedocument.spreadsheetml.worksheet+xml">
        <DigestMethod Algorithm="http://www.w3.org/2001/04/xmlenc#sha256"/>
        <DigestValue>OUpUHdPSe+/1X7f5GJAhVRoi2gzPiw3GqMaa6ogS0hY=</DigestValue>
      </Reference>
      <Reference URI="/xl/worksheets/sheet12.xml?ContentType=application/vnd.openxmlformats-officedocument.spreadsheetml.worksheet+xml">
        <DigestMethod Algorithm="http://www.w3.org/2001/04/xmlenc#sha256"/>
        <DigestValue>zAG2EyA7bixORamtYHIi4RafJMVgm2wUcIPQDDDPQZg=</DigestValue>
      </Reference>
      <Reference URI="/xl/worksheets/sheet13.xml?ContentType=application/vnd.openxmlformats-officedocument.spreadsheetml.worksheet+xml">
        <DigestMethod Algorithm="http://www.w3.org/2001/04/xmlenc#sha256"/>
        <DigestValue>IJlVTo5lpiJ3L285Z+8p00bQq7zonaT5rdWa2hhXoDs=</DigestValue>
      </Reference>
      <Reference URI="/xl/worksheets/sheet14.xml?ContentType=application/vnd.openxmlformats-officedocument.spreadsheetml.worksheet+xml">
        <DigestMethod Algorithm="http://www.w3.org/2001/04/xmlenc#sha256"/>
        <DigestValue>xx04zXKPoF20ejD4PJoP7U05PPL2CTTUzHc9GPqphTk=</DigestValue>
      </Reference>
      <Reference URI="/xl/worksheets/sheet15.xml?ContentType=application/vnd.openxmlformats-officedocument.spreadsheetml.worksheet+xml">
        <DigestMethod Algorithm="http://www.w3.org/2001/04/xmlenc#sha256"/>
        <DigestValue>5d/fJs6klAzyFeyTSrjbjRFvvOHeVa5ec5WDnaEUM5k=</DigestValue>
      </Reference>
      <Reference URI="/xl/worksheets/sheet16.xml?ContentType=application/vnd.openxmlformats-officedocument.spreadsheetml.worksheet+xml">
        <DigestMethod Algorithm="http://www.w3.org/2001/04/xmlenc#sha256"/>
        <DigestValue>pQFcseLZu0Oo1CZXZkfiYfJ3lPO7fYGcbdntlCb7lYY=</DigestValue>
      </Reference>
      <Reference URI="/xl/worksheets/sheet17.xml?ContentType=application/vnd.openxmlformats-officedocument.spreadsheetml.worksheet+xml">
        <DigestMethod Algorithm="http://www.w3.org/2001/04/xmlenc#sha256"/>
        <DigestValue>IvEcTOp+WzE1qZ2p+Iv+4tYqw5aNwckUE1YvD0JLtyk=</DigestValue>
      </Reference>
      <Reference URI="/xl/worksheets/sheet18.xml?ContentType=application/vnd.openxmlformats-officedocument.spreadsheetml.worksheet+xml">
        <DigestMethod Algorithm="http://www.w3.org/2001/04/xmlenc#sha256"/>
        <DigestValue>Pl7ryTqw0mzQD+bSO4dUai9KGFBdT4ETxMEeEkDf+aM=</DigestValue>
      </Reference>
      <Reference URI="/xl/worksheets/sheet19.xml?ContentType=application/vnd.openxmlformats-officedocument.spreadsheetml.worksheet+xml">
        <DigestMethod Algorithm="http://www.w3.org/2001/04/xmlenc#sha256"/>
        <DigestValue>PfchbvcQWdeFpDyBh2wWirtbWW3VF5UKXupP3y1Lpig=</DigestValue>
      </Reference>
      <Reference URI="/xl/worksheets/sheet2.xml?ContentType=application/vnd.openxmlformats-officedocument.spreadsheetml.worksheet+xml">
        <DigestMethod Algorithm="http://www.w3.org/2001/04/xmlenc#sha256"/>
        <DigestValue>GZX0aBGRszo0ZniaFObE2enDgwmJ/VWgzpnLLcZS6/Q=</DigestValue>
      </Reference>
      <Reference URI="/xl/worksheets/sheet3.xml?ContentType=application/vnd.openxmlformats-officedocument.spreadsheetml.worksheet+xml">
        <DigestMethod Algorithm="http://www.w3.org/2001/04/xmlenc#sha256"/>
        <DigestValue>WUshu/INyqGIsE07wE5yVpacq0KA7o76wGYFVRm6XUE=</DigestValue>
      </Reference>
      <Reference URI="/xl/worksheets/sheet4.xml?ContentType=application/vnd.openxmlformats-officedocument.spreadsheetml.worksheet+xml">
        <DigestMethod Algorithm="http://www.w3.org/2001/04/xmlenc#sha256"/>
        <DigestValue>eHTRq66mMtcYbOxKkuqoIVILr0ff+UQvaYYruCXYq98=</DigestValue>
      </Reference>
      <Reference URI="/xl/worksheets/sheet5.xml?ContentType=application/vnd.openxmlformats-officedocument.spreadsheetml.worksheet+xml">
        <DigestMethod Algorithm="http://www.w3.org/2001/04/xmlenc#sha256"/>
        <DigestValue>xFb+NvWNDUsf3IZLGquepBl1c5nW+Ygrgb1ctMjUX5Q=</DigestValue>
      </Reference>
      <Reference URI="/xl/worksheets/sheet6.xml?ContentType=application/vnd.openxmlformats-officedocument.spreadsheetml.worksheet+xml">
        <DigestMethod Algorithm="http://www.w3.org/2001/04/xmlenc#sha256"/>
        <DigestValue>KJ/oKgvIIZjgpvKuP/WgThW+SmIto97qEzappCTG1rY=</DigestValue>
      </Reference>
      <Reference URI="/xl/worksheets/sheet7.xml?ContentType=application/vnd.openxmlformats-officedocument.spreadsheetml.worksheet+xml">
        <DigestMethod Algorithm="http://www.w3.org/2001/04/xmlenc#sha256"/>
        <DigestValue>lwM8ya0OwC77eFYafNPhuX1TfyaykdA0gFMkNorfAvo=</DigestValue>
      </Reference>
      <Reference URI="/xl/worksheets/sheet8.xml?ContentType=application/vnd.openxmlformats-officedocument.spreadsheetml.worksheet+xml">
        <DigestMethod Algorithm="http://www.w3.org/2001/04/xmlenc#sha256"/>
        <DigestValue>KPydnhjXZKe+jsoc7OaDXaJhWKTe6KVGGwJ/fektg/A=</DigestValue>
      </Reference>
      <Reference URI="/xl/worksheets/sheet9.xml?ContentType=application/vnd.openxmlformats-officedocument.spreadsheetml.worksheet+xml">
        <DigestMethod Algorithm="http://www.w3.org/2001/04/xmlenc#sha256"/>
        <DigestValue>TnL08mOXuKTOtAMorzgHuj06zsmOO1TjaYy8f/MDenk=</DigestValue>
      </Reference>
    </Manifest>
    <SignatureProperties>
      <SignatureProperty Id="idSignatureTime" Target="#idPackageSignature">
        <mdssi:SignatureTime xmlns:mdssi="http://schemas.openxmlformats.org/package/2006/digital-signature">
          <mdssi:Format>YYYY-MM-DDThh:mm:ssTZD</mdssi:Format>
          <mdssi:Value>2019-10-30T13:15:30Z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2019-10-30T13:15:30Z</xd:SigningTime>
          <xd:SigningCertificate>
            <xd:Cert>
              <xd:CertDigest>
                <DigestMethod Algorithm="http://www.w3.org/2001/04/xmlenc#sha256"/>
                <DigestValue>NL6GuOtTVVo8jmyMP7Cf9Xf9f0ANN3GbELxl4sWaqZ4=</DigestValue>
              </xd:CertDigest>
              <xd:IssuerSerial>
                <X509IssuerName>CN=NBG Class 2 INT Sub CA, DC=nbg, DC=ge</X509IssuerName>
                <X509SerialNumber>363372186366534079286494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pillar3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2019-10-25T07:43:18Z</dcterms:modified>
</cp:coreProperties>
</file>